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WiN\Desktop\Excel Model\"/>
    </mc:Choice>
  </mc:AlternateContent>
  <xr:revisionPtr revIDLastSave="0" documentId="13_ncr:1_{4F7DCD0A-1BD2-462F-9B14-649AE48A0284}" xr6:coauthVersionLast="47" xr6:coauthVersionMax="47" xr10:uidLastSave="{00000000-0000-0000-0000-000000000000}"/>
  <bookViews>
    <workbookView xWindow="-96" yWindow="-96" windowWidth="23232" windowHeight="12552" tabRatio="819" activeTab="5" xr2:uid="{00000000-000D-0000-FFFF-FFFF00000000}"/>
  </bookViews>
  <sheets>
    <sheet name="Price" sheetId="6" r:id="rId1"/>
    <sheet name="Trendlines" sheetId="3" r:id="rId2"/>
    <sheet name="ZigZag" sheetId="10" r:id="rId3"/>
    <sheet name="Pinbar" sheetId="5" r:id="rId4"/>
    <sheet name="SSA" sheetId="31" r:id="rId5"/>
    <sheet name="Data Validation" sheetId="16" r:id="rId6"/>
    <sheet name="S&amp;R Level Analysis" sheetId="28" r:id="rId7"/>
    <sheet name="Trend Follow Strategy" sheetId="26" state="hidden" r:id="rId8"/>
    <sheet name="SSA_SMASSA Deviation" sheetId="27" state="hidden" r:id="rId9"/>
    <sheet name="Excessive Momentum" sheetId="30" r:id="rId10"/>
    <sheet name="Range Trade" sheetId="2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A405" i="28" l="1"/>
  <c r="CA406" i="28"/>
  <c r="CA407" i="28"/>
  <c r="CA408" i="28"/>
  <c r="CA409" i="28"/>
  <c r="CA410" i="28"/>
  <c r="CA411" i="28"/>
  <c r="CA412" i="28"/>
  <c r="CA413" i="28"/>
  <c r="CA414" i="28"/>
  <c r="CA415" i="28"/>
  <c r="CA416" i="28"/>
  <c r="CA417" i="28"/>
  <c r="CA418" i="28"/>
  <c r="CA419" i="28"/>
  <c r="CA420" i="28"/>
  <c r="CA421" i="28"/>
  <c r="CA422" i="28"/>
  <c r="CA423" i="28"/>
  <c r="CA424" i="28"/>
  <c r="CA425" i="28"/>
  <c r="CA426" i="28"/>
  <c r="CA427" i="28"/>
  <c r="CA428" i="28"/>
  <c r="CA429" i="28"/>
  <c r="CA430" i="28"/>
  <c r="CA431" i="28"/>
  <c r="CA432" i="28"/>
  <c r="CA433" i="28"/>
  <c r="CA434" i="28"/>
  <c r="CA435" i="28"/>
  <c r="CA436" i="28"/>
  <c r="CA437" i="28"/>
  <c r="CA438" i="28"/>
  <c r="CA439" i="28"/>
  <c r="CA440" i="28"/>
  <c r="CA441" i="28"/>
  <c r="CA442" i="28"/>
  <c r="CA443" i="28"/>
  <c r="CA444" i="28"/>
  <c r="CA445" i="28"/>
  <c r="CA446" i="28"/>
  <c r="CA447" i="28"/>
  <c r="CA448" i="28"/>
  <c r="CA449" i="28"/>
  <c r="CA450" i="28"/>
  <c r="CA451" i="28"/>
  <c r="CA452" i="28"/>
  <c r="CA453" i="28"/>
  <c r="CA454" i="28"/>
  <c r="CA455" i="28"/>
  <c r="CA456" i="28"/>
  <c r="CA457" i="28"/>
  <c r="CA458" i="28"/>
  <c r="CA459" i="28"/>
  <c r="CA460" i="28"/>
  <c r="CA461" i="28"/>
  <c r="CA462" i="28"/>
  <c r="CA463" i="28"/>
  <c r="CA464" i="28"/>
  <c r="CA465" i="28"/>
  <c r="CA466" i="28"/>
  <c r="CA467" i="28"/>
  <c r="CA468" i="28"/>
  <c r="CA469" i="28"/>
  <c r="CA470" i="28"/>
  <c r="CA471" i="28"/>
  <c r="CA472" i="28"/>
  <c r="CA473" i="28"/>
  <c r="CA474" i="28"/>
  <c r="CA475" i="28"/>
  <c r="CA476" i="28"/>
  <c r="CA477" i="28"/>
  <c r="CA478" i="28"/>
  <c r="CA479" i="28"/>
  <c r="CA480" i="28"/>
  <c r="CA481" i="28"/>
  <c r="CA482" i="28"/>
  <c r="CA483" i="28"/>
  <c r="CA484" i="28"/>
  <c r="CA485" i="28"/>
  <c r="CA486" i="28"/>
  <c r="CA487" i="28"/>
  <c r="CA488" i="28"/>
  <c r="CA489" i="28"/>
  <c r="CA490" i="28"/>
  <c r="CA491" i="28"/>
  <c r="CA492" i="28"/>
  <c r="CA493" i="28"/>
  <c r="CA494" i="28"/>
  <c r="CA495" i="28"/>
  <c r="CA496" i="28"/>
  <c r="CA497" i="28"/>
  <c r="CA498" i="28"/>
  <c r="CA499" i="28"/>
  <c r="CA500" i="28"/>
  <c r="CA4" i="28"/>
  <c r="CA5" i="28"/>
  <c r="CA6" i="28"/>
  <c r="CA7" i="28"/>
  <c r="CA8" i="28"/>
  <c r="CA9" i="28"/>
  <c r="CA10" i="28"/>
  <c r="CA11" i="28"/>
  <c r="CA12" i="28"/>
  <c r="CA13" i="28"/>
  <c r="CA14" i="28"/>
  <c r="CA15" i="28"/>
  <c r="CA16" i="28"/>
  <c r="CA17" i="28"/>
  <c r="CA18" i="28"/>
  <c r="CA19" i="28"/>
  <c r="CA20" i="28"/>
  <c r="CA21" i="28"/>
  <c r="CA22" i="28"/>
  <c r="CA23" i="28"/>
  <c r="CA24" i="28"/>
  <c r="CA25" i="28"/>
  <c r="CA26" i="28"/>
  <c r="CA27" i="28"/>
  <c r="CA28" i="28"/>
  <c r="CA29" i="28"/>
  <c r="CA30" i="28"/>
  <c r="CA31" i="28"/>
  <c r="CA32" i="28"/>
  <c r="CA33" i="28"/>
  <c r="CA34" i="28"/>
  <c r="CA35" i="28"/>
  <c r="CA36" i="28"/>
  <c r="CA37" i="28"/>
  <c r="CA38" i="28"/>
  <c r="CA39" i="28"/>
  <c r="CA40" i="28"/>
  <c r="CA41" i="28"/>
  <c r="CA42" i="28"/>
  <c r="CA43" i="28"/>
  <c r="CA44" i="28"/>
  <c r="CA45" i="28"/>
  <c r="CA46" i="28"/>
  <c r="CA47" i="28"/>
  <c r="CA48" i="28"/>
  <c r="CA49" i="28"/>
  <c r="CA50" i="28"/>
  <c r="CA51" i="28"/>
  <c r="CA52" i="28"/>
  <c r="CA53" i="28"/>
  <c r="CA54" i="28"/>
  <c r="CA55" i="28"/>
  <c r="CA56" i="28"/>
  <c r="CA57" i="28"/>
  <c r="CA58" i="28"/>
  <c r="CA59" i="28"/>
  <c r="CA60" i="28"/>
  <c r="CA61" i="28"/>
  <c r="CA62" i="28"/>
  <c r="CA63" i="28"/>
  <c r="CA64" i="28"/>
  <c r="CA65" i="28"/>
  <c r="CA66" i="28"/>
  <c r="CA67" i="28"/>
  <c r="CA68" i="28"/>
  <c r="CA69" i="28"/>
  <c r="CA70" i="28"/>
  <c r="CA71" i="28"/>
  <c r="CA72" i="28"/>
  <c r="CA73" i="28"/>
  <c r="CA74" i="28"/>
  <c r="CA75" i="28"/>
  <c r="CA76" i="28"/>
  <c r="CA77" i="28"/>
  <c r="CA78" i="28"/>
  <c r="CA79" i="28"/>
  <c r="CA80" i="28"/>
  <c r="CA81" i="28"/>
  <c r="CA82" i="28"/>
  <c r="CA83" i="28"/>
  <c r="CA84" i="28"/>
  <c r="CA85" i="28"/>
  <c r="CA86" i="28"/>
  <c r="CA87" i="28"/>
  <c r="CA88" i="28"/>
  <c r="CA89" i="28"/>
  <c r="CA90" i="28"/>
  <c r="CA91" i="28"/>
  <c r="CA92" i="28"/>
  <c r="CA93" i="28"/>
  <c r="CA94" i="28"/>
  <c r="CA95" i="28"/>
  <c r="CA96" i="28"/>
  <c r="CA97" i="28"/>
  <c r="CA98" i="28"/>
  <c r="CA99" i="28"/>
  <c r="CA100" i="28"/>
  <c r="CA101" i="28"/>
  <c r="CA102" i="28"/>
  <c r="CA103" i="28"/>
  <c r="CA104" i="28"/>
  <c r="CA105" i="28"/>
  <c r="CA106" i="28"/>
  <c r="CA107" i="28"/>
  <c r="CA108" i="28"/>
  <c r="CA109" i="28"/>
  <c r="CA110" i="28"/>
  <c r="CA111" i="28"/>
  <c r="CA112" i="28"/>
  <c r="CA113" i="28"/>
  <c r="CA114" i="28"/>
  <c r="CA115" i="28"/>
  <c r="CA116" i="28"/>
  <c r="CA117" i="28"/>
  <c r="CA118" i="28"/>
  <c r="CA119" i="28"/>
  <c r="CA120" i="28"/>
  <c r="CA121" i="28"/>
  <c r="CA122" i="28"/>
  <c r="CA123" i="28"/>
  <c r="CA124" i="28"/>
  <c r="CA125" i="28"/>
  <c r="CA126" i="28"/>
  <c r="CA127" i="28"/>
  <c r="CA128" i="28"/>
  <c r="CA129" i="28"/>
  <c r="CA130" i="28"/>
  <c r="CA131" i="28"/>
  <c r="CA132" i="28"/>
  <c r="CA133" i="28"/>
  <c r="CA134" i="28"/>
  <c r="CA135" i="28"/>
  <c r="CA136" i="28"/>
  <c r="CA137" i="28"/>
  <c r="CA138" i="28"/>
  <c r="CA139" i="28"/>
  <c r="CA140" i="28"/>
  <c r="CA141" i="28"/>
  <c r="CA142" i="28"/>
  <c r="CA143" i="28"/>
  <c r="CA144" i="28"/>
  <c r="CA145" i="28"/>
  <c r="CA146" i="28"/>
  <c r="CA147" i="28"/>
  <c r="CA148" i="28"/>
  <c r="CA149" i="28"/>
  <c r="CA150" i="28"/>
  <c r="CA151" i="28"/>
  <c r="CA152" i="28"/>
  <c r="CA153" i="28"/>
  <c r="CA154" i="28"/>
  <c r="CA155" i="28"/>
  <c r="CA156" i="28"/>
  <c r="CA157" i="28"/>
  <c r="CA158" i="28"/>
  <c r="CA159" i="28"/>
  <c r="CA160" i="28"/>
  <c r="CA161" i="28"/>
  <c r="CA162" i="28"/>
  <c r="CA163" i="28"/>
  <c r="CA164" i="28"/>
  <c r="CA165" i="28"/>
  <c r="CA166" i="28"/>
  <c r="CA167" i="28"/>
  <c r="CA168" i="28"/>
  <c r="CA169" i="28"/>
  <c r="CA170" i="28"/>
  <c r="CA171" i="28"/>
  <c r="CA172" i="28"/>
  <c r="CA173" i="28"/>
  <c r="CA174" i="28"/>
  <c r="CA175" i="28"/>
  <c r="CA176" i="28"/>
  <c r="CA177" i="28"/>
  <c r="CA178" i="28"/>
  <c r="CA179" i="28"/>
  <c r="CA180" i="28"/>
  <c r="CA181" i="28"/>
  <c r="CA182" i="28"/>
  <c r="CA183" i="28"/>
  <c r="CA184" i="28"/>
  <c r="CA185" i="28"/>
  <c r="CA186" i="28"/>
  <c r="CA187" i="28"/>
  <c r="CA188" i="28"/>
  <c r="CA189" i="28"/>
  <c r="CA190" i="28"/>
  <c r="CA191" i="28"/>
  <c r="CA192" i="28"/>
  <c r="CA193" i="28"/>
  <c r="CA194" i="28"/>
  <c r="CA195" i="28"/>
  <c r="CA196" i="28"/>
  <c r="CA197" i="28"/>
  <c r="CA198" i="28"/>
  <c r="CA199" i="28"/>
  <c r="CA200" i="28"/>
  <c r="CA201" i="28"/>
  <c r="CA202" i="28"/>
  <c r="CA203" i="28"/>
  <c r="CA204" i="28"/>
  <c r="CA205" i="28"/>
  <c r="CA206" i="28"/>
  <c r="CA207" i="28"/>
  <c r="CA208" i="28"/>
  <c r="CA209" i="28"/>
  <c r="CA210" i="28"/>
  <c r="CA211" i="28"/>
  <c r="CA212" i="28"/>
  <c r="CA213" i="28"/>
  <c r="CA214" i="28"/>
  <c r="CA215" i="28"/>
  <c r="CA216" i="28"/>
  <c r="CA217" i="28"/>
  <c r="CA218" i="28"/>
  <c r="CA219" i="28"/>
  <c r="CA220" i="28"/>
  <c r="CA221" i="28"/>
  <c r="CA222" i="28"/>
  <c r="CA223" i="28"/>
  <c r="CA224" i="28"/>
  <c r="CA225" i="28"/>
  <c r="CA226" i="28"/>
  <c r="CA227" i="28"/>
  <c r="CA228" i="28"/>
  <c r="CA229" i="28"/>
  <c r="CA230" i="28"/>
  <c r="CA231" i="28"/>
  <c r="CA232" i="28"/>
  <c r="CA233" i="28"/>
  <c r="CA234" i="28"/>
  <c r="CA235" i="28"/>
  <c r="CA236" i="28"/>
  <c r="CA237" i="28"/>
  <c r="CA238" i="28"/>
  <c r="CA239" i="28"/>
  <c r="CA240" i="28"/>
  <c r="CA241" i="28"/>
  <c r="CA242" i="28"/>
  <c r="CA243" i="28"/>
  <c r="CA244" i="28"/>
  <c r="CA245" i="28"/>
  <c r="CA246" i="28"/>
  <c r="CA247" i="28"/>
  <c r="CA248" i="28"/>
  <c r="CA249" i="28"/>
  <c r="CA250" i="28"/>
  <c r="CA251" i="28"/>
  <c r="CA252" i="28"/>
  <c r="CA253" i="28"/>
  <c r="CA254" i="28"/>
  <c r="CA255" i="28"/>
  <c r="CA256" i="28"/>
  <c r="CA257" i="28"/>
  <c r="CA258" i="28"/>
  <c r="CA259" i="28"/>
  <c r="CA260" i="28"/>
  <c r="CA261" i="28"/>
  <c r="CA262" i="28"/>
  <c r="CA263" i="28"/>
  <c r="CA264" i="28"/>
  <c r="CA265" i="28"/>
  <c r="CA266" i="28"/>
  <c r="CA267" i="28"/>
  <c r="CA268" i="28"/>
  <c r="CA269" i="28"/>
  <c r="CA270" i="28"/>
  <c r="CA271" i="28"/>
  <c r="CA272" i="28"/>
  <c r="CA273" i="28"/>
  <c r="CA274" i="28"/>
  <c r="CA275" i="28"/>
  <c r="CA276" i="28"/>
  <c r="CA277" i="28"/>
  <c r="CA278" i="28"/>
  <c r="CA279" i="28"/>
  <c r="CA280" i="28"/>
  <c r="CA281" i="28"/>
  <c r="CA282" i="28"/>
  <c r="CA283" i="28"/>
  <c r="CA284" i="28"/>
  <c r="CA285" i="28"/>
  <c r="CA286" i="28"/>
  <c r="CA287" i="28"/>
  <c r="CA288" i="28"/>
  <c r="CA289" i="28"/>
  <c r="CA290" i="28"/>
  <c r="CA291" i="28"/>
  <c r="CA292" i="28"/>
  <c r="CA293" i="28"/>
  <c r="CA294" i="28"/>
  <c r="CA295" i="28"/>
  <c r="CA296" i="28"/>
  <c r="CA297" i="28"/>
  <c r="CA298" i="28"/>
  <c r="CA299" i="28"/>
  <c r="CA300" i="28"/>
  <c r="CA301" i="28"/>
  <c r="CA302" i="28"/>
  <c r="CA303" i="28"/>
  <c r="CA304" i="28"/>
  <c r="CA305" i="28"/>
  <c r="CA306" i="28"/>
  <c r="CA307" i="28"/>
  <c r="CA308" i="28"/>
  <c r="CA309" i="28"/>
  <c r="CA310" i="28"/>
  <c r="CA311" i="28"/>
  <c r="CA312" i="28"/>
  <c r="CA313" i="28"/>
  <c r="CA314" i="28"/>
  <c r="CA315" i="28"/>
  <c r="CA316" i="28"/>
  <c r="CA317" i="28"/>
  <c r="CA318" i="28"/>
  <c r="CA319" i="28"/>
  <c r="CA320" i="28"/>
  <c r="CA321" i="28"/>
  <c r="CA322" i="28"/>
  <c r="CA323" i="28"/>
  <c r="CA324" i="28"/>
  <c r="CA325" i="28"/>
  <c r="CA326" i="28"/>
  <c r="CA327" i="28"/>
  <c r="CA328" i="28"/>
  <c r="CA329" i="28"/>
  <c r="CA330" i="28"/>
  <c r="CA331" i="28"/>
  <c r="CA332" i="28"/>
  <c r="CA333" i="28"/>
  <c r="CA334" i="28"/>
  <c r="CA335" i="28"/>
  <c r="CA336" i="28"/>
  <c r="CA337" i="28"/>
  <c r="CA338" i="28"/>
  <c r="CA339" i="28"/>
  <c r="CA340" i="28"/>
  <c r="CA341" i="28"/>
  <c r="CA342" i="28"/>
  <c r="CA343" i="28"/>
  <c r="CA344" i="28"/>
  <c r="CA345" i="28"/>
  <c r="CA346" i="28"/>
  <c r="CA347" i="28"/>
  <c r="CA348" i="28"/>
  <c r="CA349" i="28"/>
  <c r="CA350" i="28"/>
  <c r="CA351" i="28"/>
  <c r="CA352" i="28"/>
  <c r="CA353" i="28"/>
  <c r="CA354" i="28"/>
  <c r="CA355" i="28"/>
  <c r="CA356" i="28"/>
  <c r="CA357" i="28"/>
  <c r="CA358" i="28"/>
  <c r="CA359" i="28"/>
  <c r="CA360" i="28"/>
  <c r="CA361" i="28"/>
  <c r="CA362" i="28"/>
  <c r="CA363" i="28"/>
  <c r="CA364" i="28"/>
  <c r="CA365" i="28"/>
  <c r="CA366" i="28"/>
  <c r="CA367" i="28"/>
  <c r="CA368" i="28"/>
  <c r="CA369" i="28"/>
  <c r="CA370" i="28"/>
  <c r="CA371" i="28"/>
  <c r="CA372" i="28"/>
  <c r="CA373" i="28"/>
  <c r="CA374" i="28"/>
  <c r="CA375" i="28"/>
  <c r="CA376" i="28"/>
  <c r="CA377" i="28"/>
  <c r="CA378" i="28"/>
  <c r="CA379" i="28"/>
  <c r="CA380" i="28"/>
  <c r="CA381" i="28"/>
  <c r="CA382" i="28"/>
  <c r="CA383" i="28"/>
  <c r="CA384" i="28"/>
  <c r="CA385" i="28"/>
  <c r="CA386" i="28"/>
  <c r="CA387" i="28"/>
  <c r="CA388" i="28"/>
  <c r="CA389" i="28"/>
  <c r="CA390" i="28"/>
  <c r="CA391" i="28"/>
  <c r="CA392" i="28"/>
  <c r="CA393" i="28"/>
  <c r="CA394" i="28"/>
  <c r="CA395" i="28"/>
  <c r="CA396" i="28"/>
  <c r="CA397" i="28"/>
  <c r="CA398" i="28"/>
  <c r="CA399" i="28"/>
  <c r="CA400" i="28"/>
  <c r="CA401" i="28"/>
  <c r="CA402" i="28"/>
  <c r="CA403" i="28"/>
  <c r="CA404" i="28"/>
  <c r="CA3" i="28"/>
  <c r="BZ388" i="28"/>
  <c r="BZ389" i="28"/>
  <c r="BZ390" i="28"/>
  <c r="BZ391" i="28"/>
  <c r="BZ392" i="28"/>
  <c r="BZ393" i="28"/>
  <c r="BZ394" i="28"/>
  <c r="BZ395" i="28"/>
  <c r="BZ396" i="28"/>
  <c r="BZ397" i="28"/>
  <c r="BZ398" i="28"/>
  <c r="BZ399" i="28"/>
  <c r="BZ400" i="28"/>
  <c r="BZ401" i="28"/>
  <c r="BZ402" i="28"/>
  <c r="BZ403" i="28"/>
  <c r="BZ404" i="28"/>
  <c r="BZ405" i="28"/>
  <c r="BZ406" i="28"/>
  <c r="BZ407" i="28"/>
  <c r="BZ408" i="28"/>
  <c r="BZ409" i="28"/>
  <c r="BZ410" i="28"/>
  <c r="BZ411" i="28"/>
  <c r="BZ412" i="28"/>
  <c r="BZ413" i="28"/>
  <c r="BZ414" i="28"/>
  <c r="BZ415" i="28"/>
  <c r="BZ416" i="28"/>
  <c r="BZ417" i="28"/>
  <c r="BZ418" i="28"/>
  <c r="BZ419" i="28"/>
  <c r="BZ420" i="28"/>
  <c r="BZ421" i="28"/>
  <c r="BZ422" i="28"/>
  <c r="BZ423" i="28"/>
  <c r="BZ424" i="28"/>
  <c r="BZ425" i="28"/>
  <c r="BZ426" i="28"/>
  <c r="BZ427" i="28"/>
  <c r="BZ428" i="28"/>
  <c r="BZ429" i="28"/>
  <c r="BZ430" i="28"/>
  <c r="BZ431" i="28"/>
  <c r="BZ432" i="28"/>
  <c r="BZ433" i="28"/>
  <c r="BZ434" i="28"/>
  <c r="BZ435" i="28"/>
  <c r="BZ436" i="28"/>
  <c r="BZ437" i="28"/>
  <c r="BZ438" i="28"/>
  <c r="BZ439" i="28"/>
  <c r="BZ440" i="28"/>
  <c r="BZ441" i="28"/>
  <c r="BZ442" i="28"/>
  <c r="BZ443" i="28"/>
  <c r="BZ444" i="28"/>
  <c r="BZ445" i="28"/>
  <c r="BZ446" i="28"/>
  <c r="BZ447" i="28"/>
  <c r="BZ448" i="28"/>
  <c r="BZ449" i="28"/>
  <c r="BZ450" i="28"/>
  <c r="BZ451" i="28"/>
  <c r="BZ452" i="28"/>
  <c r="BZ453" i="28"/>
  <c r="BZ454" i="28"/>
  <c r="BZ455" i="28"/>
  <c r="BZ456" i="28"/>
  <c r="BZ457" i="28"/>
  <c r="BZ458" i="28"/>
  <c r="BZ459" i="28"/>
  <c r="BZ460" i="28"/>
  <c r="BZ461" i="28"/>
  <c r="BZ462" i="28"/>
  <c r="BZ463" i="28"/>
  <c r="BZ464" i="28"/>
  <c r="BZ465" i="28"/>
  <c r="BZ466" i="28"/>
  <c r="BZ467" i="28"/>
  <c r="BZ468" i="28"/>
  <c r="BZ469" i="28"/>
  <c r="BZ470" i="28"/>
  <c r="BZ471" i="28"/>
  <c r="BZ472" i="28"/>
  <c r="BZ473" i="28"/>
  <c r="BZ474" i="28"/>
  <c r="BZ475" i="28"/>
  <c r="BZ476" i="28"/>
  <c r="BZ477" i="28"/>
  <c r="BZ478" i="28"/>
  <c r="BZ479" i="28"/>
  <c r="BZ480" i="28"/>
  <c r="BZ481" i="28"/>
  <c r="BZ482" i="28"/>
  <c r="BZ483" i="28"/>
  <c r="BZ484" i="28"/>
  <c r="BZ485" i="28"/>
  <c r="BZ486" i="28"/>
  <c r="BZ487" i="28"/>
  <c r="BZ488" i="28"/>
  <c r="BZ489" i="28"/>
  <c r="BZ490" i="28"/>
  <c r="BZ491" i="28"/>
  <c r="BZ492" i="28"/>
  <c r="BZ493" i="28"/>
  <c r="BZ494" i="28"/>
  <c r="BZ495" i="28"/>
  <c r="BZ496" i="28"/>
  <c r="BZ497" i="28"/>
  <c r="BZ498" i="28"/>
  <c r="BZ499" i="28"/>
  <c r="BZ500" i="28"/>
  <c r="BZ4" i="28"/>
  <c r="BZ5" i="28"/>
  <c r="BZ6" i="28"/>
  <c r="BZ7" i="28"/>
  <c r="BZ8" i="28"/>
  <c r="BZ9" i="28"/>
  <c r="BZ10" i="28"/>
  <c r="BZ11" i="28"/>
  <c r="BZ12" i="28"/>
  <c r="BZ13" i="28"/>
  <c r="BZ14" i="28"/>
  <c r="BZ15" i="28"/>
  <c r="BZ16" i="28"/>
  <c r="BZ17" i="28"/>
  <c r="BZ18" i="28"/>
  <c r="BZ19" i="28"/>
  <c r="BZ20" i="28"/>
  <c r="BZ21" i="28"/>
  <c r="BZ22" i="28"/>
  <c r="BZ23" i="28"/>
  <c r="BZ24" i="28"/>
  <c r="BZ25" i="28"/>
  <c r="BZ26" i="28"/>
  <c r="BZ27" i="28"/>
  <c r="BZ28" i="28"/>
  <c r="BZ29" i="28"/>
  <c r="BZ30" i="28"/>
  <c r="BZ31" i="28"/>
  <c r="BZ32" i="28"/>
  <c r="BZ33" i="28"/>
  <c r="BZ34" i="28"/>
  <c r="BZ35" i="28"/>
  <c r="BZ36" i="28"/>
  <c r="BZ37" i="28"/>
  <c r="BZ38" i="28"/>
  <c r="BZ39" i="28"/>
  <c r="BZ40" i="28"/>
  <c r="BZ41" i="28"/>
  <c r="BZ42" i="28"/>
  <c r="BZ43" i="28"/>
  <c r="BZ44" i="28"/>
  <c r="BZ45" i="28"/>
  <c r="BZ46" i="28"/>
  <c r="BZ47" i="28"/>
  <c r="BZ48" i="28"/>
  <c r="BZ49" i="28"/>
  <c r="BZ50" i="28"/>
  <c r="BZ51" i="28"/>
  <c r="BZ52" i="28"/>
  <c r="BZ53" i="28"/>
  <c r="BZ54" i="28"/>
  <c r="BZ55" i="28"/>
  <c r="BZ56" i="28"/>
  <c r="BZ57" i="28"/>
  <c r="BZ58" i="28"/>
  <c r="BZ59" i="28"/>
  <c r="BZ60" i="28"/>
  <c r="BZ61" i="28"/>
  <c r="BZ62" i="28"/>
  <c r="BZ63" i="28"/>
  <c r="BZ64" i="28"/>
  <c r="BZ65" i="28"/>
  <c r="BZ66" i="28"/>
  <c r="BZ67" i="28"/>
  <c r="BZ68" i="28"/>
  <c r="BZ69" i="28"/>
  <c r="BZ70" i="28"/>
  <c r="BZ71" i="28"/>
  <c r="BZ72" i="28"/>
  <c r="BZ73" i="28"/>
  <c r="BZ74" i="28"/>
  <c r="BZ75" i="28"/>
  <c r="BZ76" i="28"/>
  <c r="BZ77" i="28"/>
  <c r="BZ78" i="28"/>
  <c r="BZ79" i="28"/>
  <c r="BZ80" i="28"/>
  <c r="BZ81" i="28"/>
  <c r="BZ82" i="28"/>
  <c r="BZ83" i="28"/>
  <c r="BZ84" i="28"/>
  <c r="BZ85" i="28"/>
  <c r="BZ86" i="28"/>
  <c r="BZ87" i="28"/>
  <c r="BZ88" i="28"/>
  <c r="BZ89" i="28"/>
  <c r="BZ90" i="28"/>
  <c r="BZ91" i="28"/>
  <c r="BZ92" i="28"/>
  <c r="BZ93" i="28"/>
  <c r="BZ94" i="28"/>
  <c r="BZ95" i="28"/>
  <c r="BZ96" i="28"/>
  <c r="BZ97" i="28"/>
  <c r="BZ98" i="28"/>
  <c r="BZ99" i="28"/>
  <c r="BZ100" i="28"/>
  <c r="BZ101" i="28"/>
  <c r="BZ102" i="28"/>
  <c r="BZ103" i="28"/>
  <c r="BZ104" i="28"/>
  <c r="BZ105" i="28"/>
  <c r="BZ106" i="28"/>
  <c r="BZ107" i="28"/>
  <c r="BZ108" i="28"/>
  <c r="BZ109" i="28"/>
  <c r="BZ110" i="28"/>
  <c r="BZ111" i="28"/>
  <c r="BZ112" i="28"/>
  <c r="BZ113" i="28"/>
  <c r="BZ114" i="28"/>
  <c r="BZ115" i="28"/>
  <c r="BZ116" i="28"/>
  <c r="BZ117" i="28"/>
  <c r="BZ118" i="28"/>
  <c r="BZ119" i="28"/>
  <c r="BZ120" i="28"/>
  <c r="BZ121" i="28"/>
  <c r="BZ122" i="28"/>
  <c r="BZ123" i="28"/>
  <c r="BZ124" i="28"/>
  <c r="BZ125" i="28"/>
  <c r="BZ126" i="28"/>
  <c r="BZ127" i="28"/>
  <c r="BZ128" i="28"/>
  <c r="BZ129" i="28"/>
  <c r="BZ130" i="28"/>
  <c r="BZ131" i="28"/>
  <c r="BZ132" i="28"/>
  <c r="BZ133" i="28"/>
  <c r="BZ134" i="28"/>
  <c r="BZ135" i="28"/>
  <c r="BZ136" i="28"/>
  <c r="BZ137" i="28"/>
  <c r="BZ138" i="28"/>
  <c r="BZ139" i="28"/>
  <c r="BZ140" i="28"/>
  <c r="BZ141" i="28"/>
  <c r="BZ142" i="28"/>
  <c r="BZ143" i="28"/>
  <c r="BZ144" i="28"/>
  <c r="BZ145" i="28"/>
  <c r="BZ146" i="28"/>
  <c r="BZ147" i="28"/>
  <c r="BZ148" i="28"/>
  <c r="BZ149" i="28"/>
  <c r="BZ150" i="28"/>
  <c r="BZ151" i="28"/>
  <c r="BZ152" i="28"/>
  <c r="BZ153" i="28"/>
  <c r="BZ154" i="28"/>
  <c r="BZ155" i="28"/>
  <c r="BZ156" i="28"/>
  <c r="BZ157" i="28"/>
  <c r="BZ158" i="28"/>
  <c r="BZ159" i="28"/>
  <c r="BZ160" i="28"/>
  <c r="BZ161" i="28"/>
  <c r="BZ162" i="28"/>
  <c r="BZ163" i="28"/>
  <c r="BZ164" i="28"/>
  <c r="BZ165" i="28"/>
  <c r="BZ166" i="28"/>
  <c r="BZ167" i="28"/>
  <c r="BZ168" i="28"/>
  <c r="BZ169" i="28"/>
  <c r="BZ170" i="28"/>
  <c r="BZ171" i="28"/>
  <c r="BZ172" i="28"/>
  <c r="BZ173" i="28"/>
  <c r="BZ174" i="28"/>
  <c r="BZ175" i="28"/>
  <c r="BZ176" i="28"/>
  <c r="BZ177" i="28"/>
  <c r="BZ178" i="28"/>
  <c r="BZ179" i="28"/>
  <c r="BZ180" i="28"/>
  <c r="BZ181" i="28"/>
  <c r="BZ182" i="28"/>
  <c r="BZ183" i="28"/>
  <c r="BZ184" i="28"/>
  <c r="BZ185" i="28"/>
  <c r="BZ186" i="28"/>
  <c r="BZ187" i="28"/>
  <c r="BZ188" i="28"/>
  <c r="BZ189" i="28"/>
  <c r="BZ190" i="28"/>
  <c r="BZ191" i="28"/>
  <c r="BZ192" i="28"/>
  <c r="BZ193" i="28"/>
  <c r="BZ194" i="28"/>
  <c r="BZ195" i="28"/>
  <c r="BZ196" i="28"/>
  <c r="BZ197" i="28"/>
  <c r="BZ198" i="28"/>
  <c r="BZ199" i="28"/>
  <c r="BZ200" i="28"/>
  <c r="BZ201" i="28"/>
  <c r="BZ202" i="28"/>
  <c r="BZ203" i="28"/>
  <c r="BZ204" i="28"/>
  <c r="BZ205" i="28"/>
  <c r="BZ206" i="28"/>
  <c r="BZ207" i="28"/>
  <c r="BZ208" i="28"/>
  <c r="BZ209" i="28"/>
  <c r="BZ210" i="28"/>
  <c r="BZ211" i="28"/>
  <c r="BZ212" i="28"/>
  <c r="BZ213" i="28"/>
  <c r="BZ214" i="28"/>
  <c r="BZ215" i="28"/>
  <c r="BZ216" i="28"/>
  <c r="BZ217" i="28"/>
  <c r="BZ218" i="28"/>
  <c r="BZ219" i="28"/>
  <c r="BZ220" i="28"/>
  <c r="BZ221" i="28"/>
  <c r="BZ222" i="28"/>
  <c r="BZ223" i="28"/>
  <c r="BZ224" i="28"/>
  <c r="BZ225" i="28"/>
  <c r="BZ226" i="28"/>
  <c r="BZ227" i="28"/>
  <c r="BZ228" i="28"/>
  <c r="BZ229" i="28"/>
  <c r="BZ230" i="28"/>
  <c r="BZ231" i="28"/>
  <c r="BZ232" i="28"/>
  <c r="BZ233" i="28"/>
  <c r="BZ234" i="28"/>
  <c r="BZ235" i="28"/>
  <c r="BZ236" i="28"/>
  <c r="BZ237" i="28"/>
  <c r="BZ238" i="28"/>
  <c r="BZ239" i="28"/>
  <c r="BZ240" i="28"/>
  <c r="BZ241" i="28"/>
  <c r="BZ242" i="28"/>
  <c r="BZ243" i="28"/>
  <c r="BZ244" i="28"/>
  <c r="BZ245" i="28"/>
  <c r="BZ246" i="28"/>
  <c r="BZ247" i="28"/>
  <c r="BZ248" i="28"/>
  <c r="BZ249" i="28"/>
  <c r="BZ250" i="28"/>
  <c r="BZ251" i="28"/>
  <c r="BZ252" i="28"/>
  <c r="BZ253" i="28"/>
  <c r="BZ254" i="28"/>
  <c r="BZ255" i="28"/>
  <c r="BZ256" i="28"/>
  <c r="BZ257" i="28"/>
  <c r="BZ258" i="28"/>
  <c r="BZ259" i="28"/>
  <c r="BZ260" i="28"/>
  <c r="BZ261" i="28"/>
  <c r="BZ262" i="28"/>
  <c r="BZ263" i="28"/>
  <c r="BZ264" i="28"/>
  <c r="BZ265" i="28"/>
  <c r="BZ266" i="28"/>
  <c r="BZ267" i="28"/>
  <c r="BZ268" i="28"/>
  <c r="BZ269" i="28"/>
  <c r="BZ270" i="28"/>
  <c r="BZ271" i="28"/>
  <c r="BZ272" i="28"/>
  <c r="BZ273" i="28"/>
  <c r="BZ274" i="28"/>
  <c r="BZ275" i="28"/>
  <c r="BZ276" i="28"/>
  <c r="BZ277" i="28"/>
  <c r="BZ278" i="28"/>
  <c r="BZ279" i="28"/>
  <c r="BZ280" i="28"/>
  <c r="BZ281" i="28"/>
  <c r="BZ282" i="28"/>
  <c r="BZ283" i="28"/>
  <c r="BZ284" i="28"/>
  <c r="BZ285" i="28"/>
  <c r="BZ286" i="28"/>
  <c r="BZ287" i="28"/>
  <c r="BZ288" i="28"/>
  <c r="BZ289" i="28"/>
  <c r="BZ290" i="28"/>
  <c r="BZ291" i="28"/>
  <c r="BZ292" i="28"/>
  <c r="BZ293" i="28"/>
  <c r="BZ294" i="28"/>
  <c r="BZ295" i="28"/>
  <c r="BZ296" i="28"/>
  <c r="BZ297" i="28"/>
  <c r="BZ298" i="28"/>
  <c r="BZ299" i="28"/>
  <c r="BZ300" i="28"/>
  <c r="BZ301" i="28"/>
  <c r="BZ302" i="28"/>
  <c r="BZ303" i="28"/>
  <c r="BZ304" i="28"/>
  <c r="BZ305" i="28"/>
  <c r="BZ306" i="28"/>
  <c r="BZ307" i="28"/>
  <c r="BZ308" i="28"/>
  <c r="BZ309" i="28"/>
  <c r="BZ310" i="28"/>
  <c r="BZ311" i="28"/>
  <c r="BZ312" i="28"/>
  <c r="BZ313" i="28"/>
  <c r="BZ314" i="28"/>
  <c r="BZ315" i="28"/>
  <c r="BZ316" i="28"/>
  <c r="BZ317" i="28"/>
  <c r="BZ318" i="28"/>
  <c r="BZ319" i="28"/>
  <c r="BZ320" i="28"/>
  <c r="BZ321" i="28"/>
  <c r="BZ322" i="28"/>
  <c r="BZ323" i="28"/>
  <c r="BZ324" i="28"/>
  <c r="BZ325" i="28"/>
  <c r="BZ326" i="28"/>
  <c r="BZ327" i="28"/>
  <c r="BZ328" i="28"/>
  <c r="BZ329" i="28"/>
  <c r="BZ330" i="28"/>
  <c r="BZ331" i="28"/>
  <c r="BZ332" i="28"/>
  <c r="BZ333" i="28"/>
  <c r="BZ334" i="28"/>
  <c r="BZ335" i="28"/>
  <c r="BZ336" i="28"/>
  <c r="BZ337" i="28"/>
  <c r="BZ338" i="28"/>
  <c r="BZ339" i="28"/>
  <c r="BZ340" i="28"/>
  <c r="BZ341" i="28"/>
  <c r="BZ342" i="28"/>
  <c r="BZ343" i="28"/>
  <c r="BZ344" i="28"/>
  <c r="BZ345" i="28"/>
  <c r="BZ346" i="28"/>
  <c r="BZ347" i="28"/>
  <c r="BZ348" i="28"/>
  <c r="BZ349" i="28"/>
  <c r="BZ350" i="28"/>
  <c r="BZ351" i="28"/>
  <c r="BZ352" i="28"/>
  <c r="BZ353" i="28"/>
  <c r="BZ354" i="28"/>
  <c r="BZ355" i="28"/>
  <c r="BZ356" i="28"/>
  <c r="BZ357" i="28"/>
  <c r="BZ358" i="28"/>
  <c r="BZ359" i="28"/>
  <c r="BZ360" i="28"/>
  <c r="BZ361" i="28"/>
  <c r="BZ362" i="28"/>
  <c r="BZ363" i="28"/>
  <c r="BZ364" i="28"/>
  <c r="BZ365" i="28"/>
  <c r="BZ366" i="28"/>
  <c r="BZ367" i="28"/>
  <c r="BZ368" i="28"/>
  <c r="BZ369" i="28"/>
  <c r="BZ370" i="28"/>
  <c r="BZ371" i="28"/>
  <c r="BZ372" i="28"/>
  <c r="BZ373" i="28"/>
  <c r="BZ374" i="28"/>
  <c r="BZ375" i="28"/>
  <c r="BZ376" i="28"/>
  <c r="BZ377" i="28"/>
  <c r="BZ378" i="28"/>
  <c r="BZ379" i="28"/>
  <c r="BZ380" i="28"/>
  <c r="BZ381" i="28"/>
  <c r="BZ382" i="28"/>
  <c r="BZ383" i="28"/>
  <c r="BZ384" i="28"/>
  <c r="BZ385" i="28"/>
  <c r="BZ386" i="28"/>
  <c r="BZ387" i="28"/>
  <c r="BZ3" i="28"/>
  <c r="CE3" i="28"/>
  <c r="CE4" i="28"/>
  <c r="CE5" i="28"/>
  <c r="CE6" i="28"/>
  <c r="CE7" i="28"/>
  <c r="CE8" i="28"/>
  <c r="CE9" i="28"/>
  <c r="CE10" i="28"/>
  <c r="CE11" i="28"/>
  <c r="CE12" i="28"/>
  <c r="CE13" i="28"/>
  <c r="CE14" i="28"/>
  <c r="CE15" i="28"/>
  <c r="CE16" i="28"/>
  <c r="CE17" i="28"/>
  <c r="CE18" i="28"/>
  <c r="CE19" i="28"/>
  <c r="CE20" i="28"/>
  <c r="CE21" i="28"/>
  <c r="CE22" i="28"/>
  <c r="CE23" i="28"/>
  <c r="CE24" i="28"/>
  <c r="CE25" i="28"/>
  <c r="CE26" i="28"/>
  <c r="CE27" i="28"/>
  <c r="CE28" i="28"/>
  <c r="CE29" i="28"/>
  <c r="CE30" i="28"/>
  <c r="CE31" i="28"/>
  <c r="CE32" i="28"/>
  <c r="CE33" i="28"/>
  <c r="CE34" i="28"/>
  <c r="CE35" i="28"/>
  <c r="CE36" i="28"/>
  <c r="CE37" i="28"/>
  <c r="CE38" i="28"/>
  <c r="CE39" i="28"/>
  <c r="CE40" i="28"/>
  <c r="CE41" i="28"/>
  <c r="CE42" i="28"/>
  <c r="CE43" i="28"/>
  <c r="CE44" i="28"/>
  <c r="CE45" i="28"/>
  <c r="CE46" i="28"/>
  <c r="CE47" i="28"/>
  <c r="CE48" i="28"/>
  <c r="CE49" i="28"/>
  <c r="CE50" i="28"/>
  <c r="CE51" i="28"/>
  <c r="CE52" i="28"/>
  <c r="CE53" i="28"/>
  <c r="CE54" i="28"/>
  <c r="CE55" i="28"/>
  <c r="CE56" i="28"/>
  <c r="CE57" i="28"/>
  <c r="CE58" i="28"/>
  <c r="CE59" i="28"/>
  <c r="CE60" i="28"/>
  <c r="CE61" i="28"/>
  <c r="CE62" i="28"/>
  <c r="CE63" i="28"/>
  <c r="CE64" i="28"/>
  <c r="CE65" i="28"/>
  <c r="CE66" i="28"/>
  <c r="CE67" i="28"/>
  <c r="CE68" i="28"/>
  <c r="CE69" i="28"/>
  <c r="CE70" i="28"/>
  <c r="CE71" i="28"/>
  <c r="CE72" i="28"/>
  <c r="CE73" i="28"/>
  <c r="CE74" i="28"/>
  <c r="CE75" i="28"/>
  <c r="CE76" i="28"/>
  <c r="CE77" i="28"/>
  <c r="CE78" i="28"/>
  <c r="CE79" i="28"/>
  <c r="CE80" i="28"/>
  <c r="CE81" i="28"/>
  <c r="CE82" i="28"/>
  <c r="CE83" i="28"/>
  <c r="CE84" i="28"/>
  <c r="CE85" i="28"/>
  <c r="CE86" i="28"/>
  <c r="CE87" i="28"/>
  <c r="CE88" i="28"/>
  <c r="CE89" i="28"/>
  <c r="CE90" i="28"/>
  <c r="CE91" i="28"/>
  <c r="CE92" i="28"/>
  <c r="CE93" i="28"/>
  <c r="CE94" i="28"/>
  <c r="CE95" i="28"/>
  <c r="CE96" i="28"/>
  <c r="CE97" i="28"/>
  <c r="CE98" i="28"/>
  <c r="CE99" i="28"/>
  <c r="CE100" i="28"/>
  <c r="CE101" i="28"/>
  <c r="CE102" i="28"/>
  <c r="CE103" i="28"/>
  <c r="CE104" i="28"/>
  <c r="CE105" i="28"/>
  <c r="CE106" i="28"/>
  <c r="CE107" i="28"/>
  <c r="CE108" i="28"/>
  <c r="CE109" i="28"/>
  <c r="CE110" i="28"/>
  <c r="CE111" i="28"/>
  <c r="CE112" i="28"/>
  <c r="CE113" i="28"/>
  <c r="CE114" i="28"/>
  <c r="CE115" i="28"/>
  <c r="CE116" i="28"/>
  <c r="CE117" i="28"/>
  <c r="CE118" i="28"/>
  <c r="CE119" i="28"/>
  <c r="CE120" i="28"/>
  <c r="CE121" i="28"/>
  <c r="CE122" i="28"/>
  <c r="CE123" i="28"/>
  <c r="CE124" i="28"/>
  <c r="CE125" i="28"/>
  <c r="CE126" i="28"/>
  <c r="CE127" i="28"/>
  <c r="CE128" i="28"/>
  <c r="CE129" i="28"/>
  <c r="CE130" i="28"/>
  <c r="CE131" i="28"/>
  <c r="CE132" i="28"/>
  <c r="CE133" i="28"/>
  <c r="CE134" i="28"/>
  <c r="CE135" i="28"/>
  <c r="CE136" i="28"/>
  <c r="CE137" i="28"/>
  <c r="CE138" i="28"/>
  <c r="CE139" i="28"/>
  <c r="CE140" i="28"/>
  <c r="CE141" i="28"/>
  <c r="CE142" i="28"/>
  <c r="CE143" i="28"/>
  <c r="CE144" i="28"/>
  <c r="CE145" i="28"/>
  <c r="CE146" i="28"/>
  <c r="CE147" i="28"/>
  <c r="CE148" i="28"/>
  <c r="CE149" i="28"/>
  <c r="CE150" i="28"/>
  <c r="CE151" i="28"/>
  <c r="CE152" i="28"/>
  <c r="CE153" i="28"/>
  <c r="CE154" i="28"/>
  <c r="CE155" i="28"/>
  <c r="CE156" i="28"/>
  <c r="CE157" i="28"/>
  <c r="CE158" i="28"/>
  <c r="CE159" i="28"/>
  <c r="CE160" i="28"/>
  <c r="CE161" i="28"/>
  <c r="CE162" i="28"/>
  <c r="CE163" i="28"/>
  <c r="CE164" i="28"/>
  <c r="CE165" i="28"/>
  <c r="CE166" i="28"/>
  <c r="CE167" i="28"/>
  <c r="CE168" i="28"/>
  <c r="CE169" i="28"/>
  <c r="CE170" i="28"/>
  <c r="CE171" i="28"/>
  <c r="CE172" i="28"/>
  <c r="CE173" i="28"/>
  <c r="CE174" i="28"/>
  <c r="CE175" i="28"/>
  <c r="CE176" i="28"/>
  <c r="CE177" i="28"/>
  <c r="CE178" i="28"/>
  <c r="CE179" i="28"/>
  <c r="CE180" i="28"/>
  <c r="CE181" i="28"/>
  <c r="CE182" i="28"/>
  <c r="CE183" i="28"/>
  <c r="CE184" i="28"/>
  <c r="CE185" i="28"/>
  <c r="CE186" i="28"/>
  <c r="CE187" i="28"/>
  <c r="CE188" i="28"/>
  <c r="CE189" i="28"/>
  <c r="CE190" i="28"/>
  <c r="CE191" i="28"/>
  <c r="CE192" i="28"/>
  <c r="CE193" i="28"/>
  <c r="CE194" i="28"/>
  <c r="CE195" i="28"/>
  <c r="CE196" i="28"/>
  <c r="CE197" i="28"/>
  <c r="CE198" i="28"/>
  <c r="CE199" i="28"/>
  <c r="CE200" i="28"/>
  <c r="CE201" i="28"/>
  <c r="CE202" i="28"/>
  <c r="CE203" i="28"/>
  <c r="CE204" i="28"/>
  <c r="CE205" i="28"/>
  <c r="CE206" i="28"/>
  <c r="CE207" i="28"/>
  <c r="CE208" i="28"/>
  <c r="CE209" i="28"/>
  <c r="CE210" i="28"/>
  <c r="CE211" i="28"/>
  <c r="CE212" i="28"/>
  <c r="CE213" i="28"/>
  <c r="CE214" i="28"/>
  <c r="CE215" i="28"/>
  <c r="CE216" i="28"/>
  <c r="CE217" i="28"/>
  <c r="CE218" i="28"/>
  <c r="CE219" i="28"/>
  <c r="CE220" i="28"/>
  <c r="CE221" i="28"/>
  <c r="CE222" i="28"/>
  <c r="CE223" i="28"/>
  <c r="CE224" i="28"/>
  <c r="CE225" i="28"/>
  <c r="CE226" i="28"/>
  <c r="CE227" i="28"/>
  <c r="CE228" i="28"/>
  <c r="CE229" i="28"/>
  <c r="CE230" i="28"/>
  <c r="CE231" i="28"/>
  <c r="CE232" i="28"/>
  <c r="CE233" i="28"/>
  <c r="CE234" i="28"/>
  <c r="CE235" i="28"/>
  <c r="CE236" i="28"/>
  <c r="CE237" i="28"/>
  <c r="CE238" i="28"/>
  <c r="CE239" i="28"/>
  <c r="CE240" i="28"/>
  <c r="CE241" i="28"/>
  <c r="CE242" i="28"/>
  <c r="CE243" i="28"/>
  <c r="CE244" i="28"/>
  <c r="CE245" i="28"/>
  <c r="CE246" i="28"/>
  <c r="CE247" i="28"/>
  <c r="CE248" i="28"/>
  <c r="CE249" i="28"/>
  <c r="CE250" i="28"/>
  <c r="CE251" i="28"/>
  <c r="CE252" i="28"/>
  <c r="CE253" i="28"/>
  <c r="CE254" i="28"/>
  <c r="CE255" i="28"/>
  <c r="CE256" i="28"/>
  <c r="CE257" i="28"/>
  <c r="CE258" i="28"/>
  <c r="CE259" i="28"/>
  <c r="CE260" i="28"/>
  <c r="CE261" i="28"/>
  <c r="CE262" i="28"/>
  <c r="CE263" i="28"/>
  <c r="CE264" i="28"/>
  <c r="CE265" i="28"/>
  <c r="CE266" i="28"/>
  <c r="CE267" i="28"/>
  <c r="CE268" i="28"/>
  <c r="CE269" i="28"/>
  <c r="CE270" i="28"/>
  <c r="CE271" i="28"/>
  <c r="CE272" i="28"/>
  <c r="CE273" i="28"/>
  <c r="CE274" i="28"/>
  <c r="CE275" i="28"/>
  <c r="CE276" i="28"/>
  <c r="CE277" i="28"/>
  <c r="CE278" i="28"/>
  <c r="CE279" i="28"/>
  <c r="CE280" i="28"/>
  <c r="CE281" i="28"/>
  <c r="CE282" i="28"/>
  <c r="CE283" i="28"/>
  <c r="CE284" i="28"/>
  <c r="CE285" i="28"/>
  <c r="CE286" i="28"/>
  <c r="CE287" i="28"/>
  <c r="CE288" i="28"/>
  <c r="CE289" i="28"/>
  <c r="CE290" i="28"/>
  <c r="CE291" i="28"/>
  <c r="CE292" i="28"/>
  <c r="CE293" i="28"/>
  <c r="CE294" i="28"/>
  <c r="CE295" i="28"/>
  <c r="CE296" i="28"/>
  <c r="CE297" i="28"/>
  <c r="CE298" i="28"/>
  <c r="CE299" i="28"/>
  <c r="CE300" i="28"/>
  <c r="CE301" i="28"/>
  <c r="CE302" i="28"/>
  <c r="CE303" i="28"/>
  <c r="CE304" i="28"/>
  <c r="CE305" i="28"/>
  <c r="CE306" i="28"/>
  <c r="CE307" i="28"/>
  <c r="CE308" i="28"/>
  <c r="CE309" i="28"/>
  <c r="CE310" i="28"/>
  <c r="CE311" i="28"/>
  <c r="CE312" i="28"/>
  <c r="CE313" i="28"/>
  <c r="CE314" i="28"/>
  <c r="CE315" i="28"/>
  <c r="CE316" i="28"/>
  <c r="CE317" i="28"/>
  <c r="CE318" i="28"/>
  <c r="CE319" i="28"/>
  <c r="CE320" i="28"/>
  <c r="CE321" i="28"/>
  <c r="CE322" i="28"/>
  <c r="CE323" i="28"/>
  <c r="CE324" i="28"/>
  <c r="CE325" i="28"/>
  <c r="CE326" i="28"/>
  <c r="CE327" i="28"/>
  <c r="CE328" i="28"/>
  <c r="CE329" i="28"/>
  <c r="CE330" i="28"/>
  <c r="CE331" i="28"/>
  <c r="CE332" i="28"/>
  <c r="CE333" i="28"/>
  <c r="CE334" i="28"/>
  <c r="CE335" i="28"/>
  <c r="CE336" i="28"/>
  <c r="CE337" i="28"/>
  <c r="CE338" i="28"/>
  <c r="CE339" i="28"/>
  <c r="CE340" i="28"/>
  <c r="CE341" i="28"/>
  <c r="CE342" i="28"/>
  <c r="CE343" i="28"/>
  <c r="CE344" i="28"/>
  <c r="CE345" i="28"/>
  <c r="CE346" i="28"/>
  <c r="CE347" i="28"/>
  <c r="CE348" i="28"/>
  <c r="CE349" i="28"/>
  <c r="CE350" i="28"/>
  <c r="CE351" i="28"/>
  <c r="CE352" i="28"/>
  <c r="CE353" i="28"/>
  <c r="CE354" i="28"/>
  <c r="CE355" i="28"/>
  <c r="CE356" i="28"/>
  <c r="CE357" i="28"/>
  <c r="CE358" i="28"/>
  <c r="CE359" i="28"/>
  <c r="CE360" i="28"/>
  <c r="CE361" i="28"/>
  <c r="CE362" i="28"/>
  <c r="CE363" i="28"/>
  <c r="CE364" i="28"/>
  <c r="CE365" i="28"/>
  <c r="CE366" i="28"/>
  <c r="CE367" i="28"/>
  <c r="CE368" i="28"/>
  <c r="CE369" i="28"/>
  <c r="CE370" i="28"/>
  <c r="CE371" i="28"/>
  <c r="CE372" i="28"/>
  <c r="CE373" i="28"/>
  <c r="CE374" i="28"/>
  <c r="CE375" i="28"/>
  <c r="CE376" i="28"/>
  <c r="CE377" i="28"/>
  <c r="CE378" i="28"/>
  <c r="CE379" i="28"/>
  <c r="CE380" i="28"/>
  <c r="CE381" i="28"/>
  <c r="CE382" i="28"/>
  <c r="CE383" i="28"/>
  <c r="CE384" i="28"/>
  <c r="CE385" i="28"/>
  <c r="CE386" i="28"/>
  <c r="CB3" i="28"/>
  <c r="CB4" i="28"/>
  <c r="CB5" i="28"/>
  <c r="CB6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B30" i="28"/>
  <c r="CB31" i="28"/>
  <c r="CB32" i="28"/>
  <c r="CB33" i="28"/>
  <c r="CB34" i="28"/>
  <c r="CB35" i="28"/>
  <c r="CB36" i="28"/>
  <c r="CB37" i="28"/>
  <c r="CB38" i="28"/>
  <c r="CB39" i="28"/>
  <c r="CB40" i="28"/>
  <c r="CB41" i="28"/>
  <c r="CB42" i="28"/>
  <c r="CB43" i="28"/>
  <c r="CB44" i="28"/>
  <c r="CB45" i="28"/>
  <c r="CB46" i="28"/>
  <c r="CB47" i="28"/>
  <c r="CB48" i="28"/>
  <c r="CB49" i="28"/>
  <c r="CB50" i="28"/>
  <c r="CB51" i="28"/>
  <c r="CB52" i="28"/>
  <c r="CB53" i="28"/>
  <c r="CB54" i="28"/>
  <c r="CB55" i="28"/>
  <c r="CB56" i="28"/>
  <c r="CB57" i="28"/>
  <c r="CB58" i="28"/>
  <c r="CB59" i="28"/>
  <c r="CB60" i="28"/>
  <c r="CB61" i="28"/>
  <c r="CB62" i="28"/>
  <c r="CB63" i="28"/>
  <c r="CB64" i="28"/>
  <c r="CB65" i="28"/>
  <c r="CB66" i="28"/>
  <c r="CB67" i="28"/>
  <c r="CB68" i="28"/>
  <c r="CB69" i="28"/>
  <c r="CB70" i="28"/>
  <c r="CB71" i="28"/>
  <c r="CB72" i="28"/>
  <c r="CB73" i="28"/>
  <c r="CB74" i="28"/>
  <c r="CB75" i="28"/>
  <c r="CB76" i="28"/>
  <c r="CB77" i="28"/>
  <c r="CB78" i="28"/>
  <c r="CB79" i="28"/>
  <c r="CB80" i="28"/>
  <c r="CB81" i="28"/>
  <c r="CB82" i="28"/>
  <c r="CB83" i="28"/>
  <c r="CB84" i="28"/>
  <c r="CB85" i="28"/>
  <c r="CB86" i="28"/>
  <c r="CB87" i="28"/>
  <c r="CB88" i="28"/>
  <c r="CB89" i="28"/>
  <c r="CB90" i="28"/>
  <c r="CB91" i="28"/>
  <c r="CB92" i="28"/>
  <c r="CB93" i="28"/>
  <c r="CB94" i="28"/>
  <c r="CB95" i="28"/>
  <c r="CB96" i="28"/>
  <c r="CB97" i="28"/>
  <c r="CB98" i="28"/>
  <c r="CB99" i="28"/>
  <c r="CB100" i="28"/>
  <c r="CB101" i="28"/>
  <c r="CB102" i="28"/>
  <c r="CB103" i="28"/>
  <c r="CB104" i="28"/>
  <c r="CB105" i="28"/>
  <c r="CB106" i="28"/>
  <c r="CB107" i="28"/>
  <c r="CB108" i="28"/>
  <c r="CB109" i="28"/>
  <c r="CB110" i="28"/>
  <c r="CB111" i="28"/>
  <c r="CB112" i="28"/>
  <c r="CB113" i="28"/>
  <c r="CB114" i="28"/>
  <c r="CB115" i="28"/>
  <c r="CB116" i="28"/>
  <c r="CB117" i="28"/>
  <c r="CB118" i="28"/>
  <c r="CB119" i="28"/>
  <c r="CB120" i="28"/>
  <c r="CB121" i="28"/>
  <c r="CB122" i="28"/>
  <c r="CB123" i="28"/>
  <c r="CB124" i="28"/>
  <c r="CB125" i="28"/>
  <c r="CB126" i="28"/>
  <c r="CB127" i="28"/>
  <c r="CB128" i="28"/>
  <c r="CB129" i="28"/>
  <c r="CB130" i="28"/>
  <c r="CB131" i="28"/>
  <c r="CB132" i="28"/>
  <c r="CB133" i="28"/>
  <c r="CB134" i="28"/>
  <c r="CB135" i="28"/>
  <c r="CB136" i="28"/>
  <c r="CB137" i="28"/>
  <c r="CB138" i="28"/>
  <c r="CB139" i="28"/>
  <c r="CB140" i="28"/>
  <c r="CB141" i="28"/>
  <c r="CB142" i="28"/>
  <c r="CB143" i="28"/>
  <c r="CB144" i="28"/>
  <c r="CB145" i="28"/>
  <c r="CB146" i="28"/>
  <c r="CB147" i="28"/>
  <c r="CB148" i="28"/>
  <c r="CB149" i="28"/>
  <c r="CB150" i="28"/>
  <c r="CB151" i="28"/>
  <c r="CB152" i="28"/>
  <c r="CB153" i="28"/>
  <c r="CB154" i="28"/>
  <c r="CB155" i="28"/>
  <c r="CB156" i="28"/>
  <c r="CB157" i="28"/>
  <c r="CB158" i="28"/>
  <c r="CB159" i="28"/>
  <c r="CB160" i="28"/>
  <c r="CB161" i="28"/>
  <c r="CB162" i="28"/>
  <c r="CB163" i="28"/>
  <c r="CB164" i="28"/>
  <c r="CB165" i="28"/>
  <c r="CB166" i="28"/>
  <c r="CB167" i="28"/>
  <c r="CB168" i="28"/>
  <c r="CB169" i="28"/>
  <c r="CB170" i="28"/>
  <c r="CB171" i="28"/>
  <c r="CB172" i="28"/>
  <c r="CB173" i="28"/>
  <c r="CB174" i="28"/>
  <c r="CB175" i="28"/>
  <c r="CB176" i="28"/>
  <c r="CB177" i="28"/>
  <c r="CB178" i="28"/>
  <c r="CB179" i="28"/>
  <c r="CB180" i="28"/>
  <c r="CB181" i="28"/>
  <c r="CB182" i="28"/>
  <c r="CB183" i="28"/>
  <c r="CB184" i="28"/>
  <c r="CB185" i="28"/>
  <c r="CB186" i="28"/>
  <c r="CB187" i="28"/>
  <c r="CB188" i="28"/>
  <c r="CB189" i="28"/>
  <c r="CB190" i="28"/>
  <c r="CB191" i="28"/>
  <c r="CB192" i="28"/>
  <c r="CB193" i="28"/>
  <c r="CB194" i="28"/>
  <c r="CB195" i="28"/>
  <c r="CB196" i="28"/>
  <c r="CB197" i="28"/>
  <c r="CB198" i="28"/>
  <c r="CB199" i="28"/>
  <c r="CB200" i="28"/>
  <c r="CB201" i="28"/>
  <c r="CB202" i="28"/>
  <c r="CB203" i="28"/>
  <c r="CB204" i="28"/>
  <c r="CB205" i="28"/>
  <c r="CB206" i="28"/>
  <c r="CB207" i="28"/>
  <c r="CB208" i="28"/>
  <c r="CB209" i="28"/>
  <c r="CB210" i="28"/>
  <c r="CB211" i="28"/>
  <c r="CB212" i="28"/>
  <c r="CB213" i="28"/>
  <c r="CB214" i="28"/>
  <c r="CB215" i="28"/>
  <c r="CB216" i="28"/>
  <c r="CB217" i="28"/>
  <c r="CB218" i="28"/>
  <c r="CB219" i="28"/>
  <c r="CB220" i="28"/>
  <c r="CB221" i="28"/>
  <c r="CB222" i="28"/>
  <c r="CB223" i="28"/>
  <c r="CB224" i="28"/>
  <c r="CB225" i="28"/>
  <c r="CB226" i="28"/>
  <c r="CB227" i="28"/>
  <c r="CB228" i="28"/>
  <c r="CB229" i="28"/>
  <c r="CB230" i="28"/>
  <c r="CB231" i="28"/>
  <c r="CB232" i="28"/>
  <c r="CB233" i="28"/>
  <c r="CB234" i="28"/>
  <c r="CB235" i="28"/>
  <c r="CB236" i="28"/>
  <c r="CB237" i="28"/>
  <c r="CB238" i="28"/>
  <c r="CB239" i="28"/>
  <c r="CB240" i="28"/>
  <c r="CB241" i="28"/>
  <c r="CB242" i="28"/>
  <c r="CB243" i="28"/>
  <c r="CB244" i="28"/>
  <c r="CB245" i="28"/>
  <c r="CB246" i="28"/>
  <c r="CB247" i="28"/>
  <c r="CB248" i="28"/>
  <c r="CB249" i="28"/>
  <c r="CB250" i="28"/>
  <c r="CB251" i="28"/>
  <c r="CB252" i="28"/>
  <c r="CB253" i="28"/>
  <c r="CB254" i="28"/>
  <c r="CB255" i="28"/>
  <c r="CB256" i="28"/>
  <c r="CB257" i="28"/>
  <c r="CB258" i="28"/>
  <c r="CB259" i="28"/>
  <c r="CB260" i="28"/>
  <c r="CB261" i="28"/>
  <c r="CB262" i="28"/>
  <c r="CB263" i="28"/>
  <c r="CB264" i="28"/>
  <c r="CB265" i="28"/>
  <c r="CB266" i="28"/>
  <c r="CB267" i="28"/>
  <c r="CB268" i="28"/>
  <c r="CB269" i="28"/>
  <c r="CB270" i="28"/>
  <c r="CB271" i="28"/>
  <c r="CB272" i="28"/>
  <c r="CB273" i="28"/>
  <c r="CB274" i="28"/>
  <c r="CB275" i="28"/>
  <c r="CB276" i="28"/>
  <c r="CB277" i="28"/>
  <c r="CB278" i="28"/>
  <c r="CB279" i="28"/>
  <c r="CB280" i="28"/>
  <c r="CB281" i="28"/>
  <c r="CB282" i="28"/>
  <c r="CB283" i="28"/>
  <c r="CB284" i="28"/>
  <c r="CB285" i="28"/>
  <c r="CB286" i="28"/>
  <c r="CB287" i="28"/>
  <c r="CB288" i="28"/>
  <c r="CB289" i="28"/>
  <c r="CB290" i="28"/>
  <c r="CB291" i="28"/>
  <c r="CB292" i="28"/>
  <c r="CB293" i="28"/>
  <c r="CB294" i="28"/>
  <c r="CB295" i="28"/>
  <c r="CB296" i="28"/>
  <c r="CB297" i="28"/>
  <c r="CB298" i="28"/>
  <c r="CB299" i="28"/>
  <c r="CB300" i="28"/>
  <c r="CB301" i="28"/>
  <c r="CB302" i="28"/>
  <c r="CB303" i="28"/>
  <c r="CB304" i="28"/>
  <c r="CB305" i="28"/>
  <c r="CB306" i="28"/>
  <c r="CB307" i="28"/>
  <c r="CB308" i="28"/>
  <c r="CB309" i="28"/>
  <c r="CB310" i="28"/>
  <c r="CB311" i="28"/>
  <c r="CB312" i="28"/>
  <c r="CB313" i="28"/>
  <c r="CB314" i="28"/>
  <c r="CB315" i="28"/>
  <c r="CB316" i="28"/>
  <c r="CB317" i="28"/>
  <c r="CB318" i="28"/>
  <c r="CB319" i="28"/>
  <c r="CB320" i="28"/>
  <c r="CB321" i="28"/>
  <c r="CB322" i="28"/>
  <c r="CB323" i="28"/>
  <c r="CB324" i="28"/>
  <c r="CB325" i="28"/>
  <c r="CB326" i="28"/>
  <c r="CB327" i="28"/>
  <c r="CB328" i="28"/>
  <c r="CB329" i="28"/>
  <c r="CB330" i="28"/>
  <c r="CB331" i="28"/>
  <c r="CB332" i="28"/>
  <c r="CB333" i="28"/>
  <c r="CB334" i="28"/>
  <c r="CB335" i="28"/>
  <c r="CB336" i="28"/>
  <c r="CB337" i="28"/>
  <c r="CB338" i="28"/>
  <c r="CB339" i="28"/>
  <c r="CB340" i="28"/>
  <c r="CB341" i="28"/>
  <c r="CB342" i="28"/>
  <c r="CB343" i="28"/>
  <c r="CB344" i="28"/>
  <c r="CB345" i="28"/>
  <c r="CB346" i="28"/>
  <c r="CB347" i="28"/>
  <c r="CB348" i="28"/>
  <c r="CB349" i="28"/>
  <c r="CB350" i="28"/>
  <c r="CB351" i="28"/>
  <c r="CB352" i="28"/>
  <c r="CB353" i="28"/>
  <c r="CB354" i="28"/>
  <c r="CB355" i="28"/>
  <c r="CB356" i="28"/>
  <c r="CB357" i="28"/>
  <c r="CB358" i="28"/>
  <c r="CB359" i="28"/>
  <c r="CB360" i="28"/>
  <c r="CB361" i="28"/>
  <c r="CB362" i="28"/>
  <c r="CB363" i="28"/>
  <c r="CB364" i="28"/>
  <c r="CB365" i="28"/>
  <c r="CB366" i="28"/>
  <c r="CB367" i="28"/>
  <c r="CB368" i="28"/>
  <c r="CB369" i="28"/>
  <c r="CB370" i="28"/>
  <c r="CB371" i="28"/>
  <c r="CB372" i="28"/>
  <c r="CB373" i="28"/>
  <c r="CB374" i="28"/>
  <c r="CB375" i="28"/>
  <c r="CB376" i="28"/>
  <c r="CB377" i="28"/>
  <c r="CB378" i="28"/>
  <c r="CB379" i="28"/>
  <c r="CB380" i="28"/>
  <c r="CB381" i="28"/>
  <c r="CB382" i="28"/>
  <c r="CB383" i="28"/>
  <c r="CB384" i="28"/>
  <c r="CB385" i="28"/>
  <c r="CB386" i="28"/>
  <c r="Z436" i="30"/>
  <c r="U437" i="30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2" i="16"/>
  <c r="K1" i="28"/>
  <c r="J1" i="28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2" i="16"/>
  <c r="H1" i="29"/>
  <c r="G1" i="29"/>
  <c r="E1" i="27"/>
  <c r="I1" i="28"/>
  <c r="H1" i="28"/>
  <c r="R1" i="28"/>
  <c r="Q1" i="28"/>
  <c r="H1" i="26"/>
  <c r="G1" i="26"/>
  <c r="J1" i="26"/>
  <c r="I1" i="26"/>
  <c r="T18" i="29"/>
  <c r="S18" i="29"/>
  <c r="T17" i="29"/>
  <c r="S17" i="29"/>
  <c r="T16" i="29"/>
  <c r="S16" i="29"/>
  <c r="T15" i="29"/>
  <c r="S15" i="29"/>
  <c r="T14" i="29"/>
  <c r="S14" i="29"/>
  <c r="T13" i="29"/>
  <c r="S13" i="29"/>
  <c r="T12" i="29"/>
  <c r="S12" i="29"/>
  <c r="T11" i="29"/>
  <c r="S11" i="29"/>
  <c r="T10" i="29"/>
  <c r="S10" i="29"/>
  <c r="T9" i="29"/>
  <c r="S9" i="29"/>
  <c r="T8" i="29"/>
  <c r="S8" i="29"/>
  <c r="T7" i="29"/>
  <c r="S7" i="29"/>
  <c r="T6" i="29"/>
  <c r="S6" i="29"/>
  <c r="T5" i="29"/>
  <c r="S5" i="29"/>
  <c r="T4" i="29"/>
  <c r="S4" i="29"/>
  <c r="T3" i="29"/>
  <c r="S3" i="29"/>
  <c r="T2" i="29"/>
  <c r="S2" i="29"/>
  <c r="F1" i="29"/>
  <c r="E1" i="29"/>
  <c r="J3" i="31" l="1"/>
  <c r="K3" i="31" s="1"/>
  <c r="L3" i="31" s="1"/>
  <c r="J4" i="31"/>
  <c r="K4" i="31" s="1"/>
  <c r="L4" i="31" s="1"/>
  <c r="J5" i="31"/>
  <c r="K5" i="31" s="1"/>
  <c r="L5" i="31" s="1"/>
  <c r="J6" i="31"/>
  <c r="K6" i="31" s="1"/>
  <c r="L6" i="31" s="1"/>
  <c r="J7" i="31"/>
  <c r="K7" i="31" s="1"/>
  <c r="L7" i="31" s="1"/>
  <c r="J8" i="31"/>
  <c r="K8" i="31" s="1"/>
  <c r="L8" i="31" s="1"/>
  <c r="J9" i="31"/>
  <c r="K9" i="31"/>
  <c r="L9" i="31" s="1"/>
  <c r="J10" i="31"/>
  <c r="K10" i="31" s="1"/>
  <c r="L10" i="31" s="1"/>
  <c r="J11" i="31"/>
  <c r="K11" i="31" s="1"/>
  <c r="L11" i="31" s="1"/>
  <c r="J12" i="31"/>
  <c r="K12" i="31" s="1"/>
  <c r="L12" i="31" s="1"/>
  <c r="J13" i="31"/>
  <c r="K13" i="31" s="1"/>
  <c r="L13" i="31" s="1"/>
  <c r="J14" i="31"/>
  <c r="K14" i="31"/>
  <c r="L14" i="31" s="1"/>
  <c r="J15" i="31"/>
  <c r="K15" i="31" s="1"/>
  <c r="L15" i="31" s="1"/>
  <c r="J16" i="31"/>
  <c r="K16" i="31"/>
  <c r="L16" i="31" s="1"/>
  <c r="J17" i="31"/>
  <c r="K17" i="31"/>
  <c r="L17" i="31" s="1"/>
  <c r="J18" i="31"/>
  <c r="K18" i="31" s="1"/>
  <c r="L18" i="31" s="1"/>
  <c r="J19" i="31"/>
  <c r="K19" i="31" s="1"/>
  <c r="L19" i="31" s="1"/>
  <c r="J20" i="31"/>
  <c r="K20" i="31" s="1"/>
  <c r="L20" i="31" s="1"/>
  <c r="J21" i="31"/>
  <c r="K21" i="31" s="1"/>
  <c r="L21" i="31" s="1"/>
  <c r="J22" i="31"/>
  <c r="K22" i="31" s="1"/>
  <c r="L22" i="31" s="1"/>
  <c r="J23" i="31"/>
  <c r="K23" i="31" s="1"/>
  <c r="L23" i="31" s="1"/>
  <c r="J24" i="31"/>
  <c r="K24" i="31" s="1"/>
  <c r="L24" i="31" s="1"/>
  <c r="J25" i="31"/>
  <c r="K25" i="31"/>
  <c r="L25" i="31" s="1"/>
  <c r="J26" i="31"/>
  <c r="K26" i="31" s="1"/>
  <c r="L26" i="31" s="1"/>
  <c r="J27" i="31"/>
  <c r="K27" i="31" s="1"/>
  <c r="L27" i="31" s="1"/>
  <c r="J28" i="31"/>
  <c r="K28" i="31"/>
  <c r="L28" i="31" s="1"/>
  <c r="J29" i="31"/>
  <c r="K29" i="31" s="1"/>
  <c r="L29" i="31" s="1"/>
  <c r="J30" i="31"/>
  <c r="K30" i="31" s="1"/>
  <c r="L30" i="31" s="1"/>
  <c r="J31" i="31"/>
  <c r="K31" i="31" s="1"/>
  <c r="L31" i="31" s="1"/>
  <c r="J32" i="31"/>
  <c r="K32" i="31" s="1"/>
  <c r="L32" i="31" s="1"/>
  <c r="J33" i="31"/>
  <c r="K33" i="31" s="1"/>
  <c r="L33" i="31" s="1"/>
  <c r="J34" i="31"/>
  <c r="K34" i="31" s="1"/>
  <c r="L34" i="31" s="1"/>
  <c r="J35" i="31"/>
  <c r="K35" i="31" s="1"/>
  <c r="L35" i="31" s="1"/>
  <c r="J36" i="31"/>
  <c r="K36" i="31" s="1"/>
  <c r="L36" i="31" s="1"/>
  <c r="J37" i="31"/>
  <c r="K37" i="31" s="1"/>
  <c r="L37" i="31" s="1"/>
  <c r="J38" i="31"/>
  <c r="K38" i="31" s="1"/>
  <c r="L38" i="31" s="1"/>
  <c r="J39" i="31"/>
  <c r="K39" i="31" s="1"/>
  <c r="L39" i="31" s="1"/>
  <c r="J40" i="31"/>
  <c r="K40" i="31" s="1"/>
  <c r="L40" i="31" s="1"/>
  <c r="J41" i="31"/>
  <c r="K41" i="31" s="1"/>
  <c r="L41" i="31" s="1"/>
  <c r="J42" i="31"/>
  <c r="K42" i="31" s="1"/>
  <c r="L42" i="31" s="1"/>
  <c r="J43" i="31"/>
  <c r="K43" i="31" s="1"/>
  <c r="L43" i="31" s="1"/>
  <c r="J44" i="31"/>
  <c r="K44" i="31" s="1"/>
  <c r="L44" i="31" s="1"/>
  <c r="J45" i="31"/>
  <c r="K45" i="31" s="1"/>
  <c r="L45" i="31" s="1"/>
  <c r="J46" i="31"/>
  <c r="K46" i="31" s="1"/>
  <c r="L46" i="31" s="1"/>
  <c r="J47" i="31"/>
  <c r="K47" i="31" s="1"/>
  <c r="L47" i="31" s="1"/>
  <c r="J48" i="31"/>
  <c r="K48" i="31" s="1"/>
  <c r="L48" i="31" s="1"/>
  <c r="J49" i="31"/>
  <c r="K49" i="31" s="1"/>
  <c r="L49" i="31" s="1"/>
  <c r="J50" i="31"/>
  <c r="K50" i="31"/>
  <c r="L50" i="31" s="1"/>
  <c r="J51" i="31"/>
  <c r="K51" i="31" s="1"/>
  <c r="L51" i="31" s="1"/>
  <c r="J52" i="31"/>
  <c r="K52" i="31"/>
  <c r="L52" i="31" s="1"/>
  <c r="J53" i="31"/>
  <c r="K53" i="31"/>
  <c r="L53" i="31" s="1"/>
  <c r="J54" i="31"/>
  <c r="K54" i="31" s="1"/>
  <c r="L54" i="31" s="1"/>
  <c r="J55" i="31"/>
  <c r="K55" i="31" s="1"/>
  <c r="L55" i="31" s="1"/>
  <c r="J56" i="31"/>
  <c r="K56" i="31" s="1"/>
  <c r="L56" i="31" s="1"/>
  <c r="J57" i="31"/>
  <c r="K57" i="31" s="1"/>
  <c r="L57" i="31" s="1"/>
  <c r="J58" i="31"/>
  <c r="K58" i="31" s="1"/>
  <c r="L58" i="31" s="1"/>
  <c r="J59" i="31"/>
  <c r="K59" i="31" s="1"/>
  <c r="L59" i="31" s="1"/>
  <c r="J60" i="31"/>
  <c r="K60" i="31" s="1"/>
  <c r="L60" i="31" s="1"/>
  <c r="J61" i="31"/>
  <c r="K61" i="31"/>
  <c r="L61" i="31" s="1"/>
  <c r="J62" i="31"/>
  <c r="K62" i="31" s="1"/>
  <c r="L62" i="31" s="1"/>
  <c r="J63" i="31"/>
  <c r="K63" i="31" s="1"/>
  <c r="L63" i="31" s="1"/>
  <c r="J64" i="31"/>
  <c r="K64" i="31"/>
  <c r="L64" i="31" s="1"/>
  <c r="J65" i="31"/>
  <c r="K65" i="31" s="1"/>
  <c r="L65" i="31" s="1"/>
  <c r="J66" i="31"/>
  <c r="K66" i="31" s="1"/>
  <c r="L66" i="31" s="1"/>
  <c r="J67" i="31"/>
  <c r="K67" i="31" s="1"/>
  <c r="L67" i="31" s="1"/>
  <c r="J68" i="31"/>
  <c r="K68" i="31" s="1"/>
  <c r="L68" i="31" s="1"/>
  <c r="J69" i="31"/>
  <c r="K69" i="31" s="1"/>
  <c r="L69" i="31" s="1"/>
  <c r="J70" i="31"/>
  <c r="K70" i="31" s="1"/>
  <c r="L70" i="31" s="1"/>
  <c r="J71" i="31"/>
  <c r="K71" i="31" s="1"/>
  <c r="L71" i="31" s="1"/>
  <c r="J72" i="31"/>
  <c r="K72" i="31" s="1"/>
  <c r="L72" i="31" s="1"/>
  <c r="J73" i="31"/>
  <c r="K73" i="31" s="1"/>
  <c r="L73" i="31" s="1"/>
  <c r="J74" i="31"/>
  <c r="K74" i="31" s="1"/>
  <c r="L74" i="31" s="1"/>
  <c r="J75" i="31"/>
  <c r="K75" i="31" s="1"/>
  <c r="L75" i="31" s="1"/>
  <c r="J76" i="31"/>
  <c r="K76" i="31" s="1"/>
  <c r="L76" i="31" s="1"/>
  <c r="J77" i="31"/>
  <c r="K77" i="31" s="1"/>
  <c r="L77" i="31" s="1"/>
  <c r="J78" i="31"/>
  <c r="K78" i="31" s="1"/>
  <c r="L78" i="31" s="1"/>
  <c r="J79" i="31"/>
  <c r="K79" i="31" s="1"/>
  <c r="L79" i="31" s="1"/>
  <c r="J80" i="31"/>
  <c r="K80" i="31" s="1"/>
  <c r="L80" i="31" s="1"/>
  <c r="J81" i="31"/>
  <c r="K81" i="31" s="1"/>
  <c r="L81" i="31" s="1"/>
  <c r="J82" i="31"/>
  <c r="K82" i="31" s="1"/>
  <c r="L82" i="31" s="1"/>
  <c r="J83" i="31"/>
  <c r="K83" i="31" s="1"/>
  <c r="L83" i="31" s="1"/>
  <c r="J84" i="31"/>
  <c r="K84" i="31" s="1"/>
  <c r="L84" i="31" s="1"/>
  <c r="J85" i="31"/>
  <c r="K85" i="31" s="1"/>
  <c r="L85" i="31" s="1"/>
  <c r="J86" i="31"/>
  <c r="K86" i="31"/>
  <c r="L86" i="31" s="1"/>
  <c r="J87" i="31"/>
  <c r="K87" i="31" s="1"/>
  <c r="L87" i="31" s="1"/>
  <c r="J88" i="31"/>
  <c r="K88" i="31"/>
  <c r="L88" i="31" s="1"/>
  <c r="J89" i="31"/>
  <c r="K89" i="31"/>
  <c r="L89" i="31" s="1"/>
  <c r="J90" i="31"/>
  <c r="K90" i="31" s="1"/>
  <c r="L90" i="31" s="1"/>
  <c r="J91" i="31"/>
  <c r="K91" i="31" s="1"/>
  <c r="L91" i="31" s="1"/>
  <c r="J92" i="31"/>
  <c r="K92" i="31" s="1"/>
  <c r="L92" i="31" s="1"/>
  <c r="J93" i="31"/>
  <c r="K93" i="31" s="1"/>
  <c r="L93" i="31" s="1"/>
  <c r="J94" i="31"/>
  <c r="K94" i="31" s="1"/>
  <c r="L94" i="31" s="1"/>
  <c r="J95" i="31"/>
  <c r="K95" i="31" s="1"/>
  <c r="L95" i="31" s="1"/>
  <c r="J96" i="31"/>
  <c r="K96" i="31" s="1"/>
  <c r="L96" i="31" s="1"/>
  <c r="J97" i="31"/>
  <c r="K97" i="31"/>
  <c r="L97" i="31" s="1"/>
  <c r="J98" i="31"/>
  <c r="K98" i="31" s="1"/>
  <c r="L98" i="31" s="1"/>
  <c r="J99" i="31"/>
  <c r="K99" i="31" s="1"/>
  <c r="L99" i="31" s="1"/>
  <c r="J100" i="31"/>
  <c r="K100" i="31"/>
  <c r="L100" i="31" s="1"/>
  <c r="J101" i="31"/>
  <c r="K101" i="31" s="1"/>
  <c r="L101" i="31" s="1"/>
  <c r="J102" i="31"/>
  <c r="K102" i="31" s="1"/>
  <c r="L102" i="31" s="1"/>
  <c r="J103" i="31"/>
  <c r="K103" i="31" s="1"/>
  <c r="L103" i="31" s="1"/>
  <c r="J104" i="31"/>
  <c r="K104" i="31" s="1"/>
  <c r="L104" i="31" s="1"/>
  <c r="J105" i="31"/>
  <c r="K105" i="31" s="1"/>
  <c r="L105" i="31" s="1"/>
  <c r="J106" i="31"/>
  <c r="K106" i="31" s="1"/>
  <c r="L106" i="31" s="1"/>
  <c r="J107" i="31"/>
  <c r="K107" i="31" s="1"/>
  <c r="L107" i="31" s="1"/>
  <c r="J108" i="31"/>
  <c r="K108" i="31" s="1"/>
  <c r="L108" i="31" s="1"/>
  <c r="J109" i="31"/>
  <c r="K109" i="31" s="1"/>
  <c r="L109" i="31" s="1"/>
  <c r="J110" i="31"/>
  <c r="K110" i="31" s="1"/>
  <c r="L110" i="31" s="1"/>
  <c r="J111" i="31"/>
  <c r="K111" i="31" s="1"/>
  <c r="L111" i="31" s="1"/>
  <c r="J112" i="31"/>
  <c r="K112" i="31" s="1"/>
  <c r="L112" i="31" s="1"/>
  <c r="J113" i="31"/>
  <c r="K113" i="31" s="1"/>
  <c r="L113" i="31" s="1"/>
  <c r="J114" i="31"/>
  <c r="K114" i="31" s="1"/>
  <c r="L114" i="31" s="1"/>
  <c r="J115" i="31"/>
  <c r="K115" i="31" s="1"/>
  <c r="L115" i="31" s="1"/>
  <c r="J116" i="31"/>
  <c r="K116" i="31" s="1"/>
  <c r="L116" i="31" s="1"/>
  <c r="J117" i="31"/>
  <c r="K117" i="31" s="1"/>
  <c r="L117" i="31" s="1"/>
  <c r="J118" i="31"/>
  <c r="K118" i="31" s="1"/>
  <c r="L118" i="31" s="1"/>
  <c r="J119" i="31"/>
  <c r="K119" i="31" s="1"/>
  <c r="L119" i="31" s="1"/>
  <c r="J120" i="31"/>
  <c r="K120" i="31" s="1"/>
  <c r="L120" i="31" s="1"/>
  <c r="J121" i="31"/>
  <c r="K121" i="31" s="1"/>
  <c r="L121" i="31" s="1"/>
  <c r="J122" i="31"/>
  <c r="K122" i="31"/>
  <c r="L122" i="31" s="1"/>
  <c r="J123" i="31"/>
  <c r="K123" i="31" s="1"/>
  <c r="L123" i="31" s="1"/>
  <c r="J124" i="31"/>
  <c r="K124" i="31"/>
  <c r="L124" i="31" s="1"/>
  <c r="J125" i="31"/>
  <c r="K125" i="31"/>
  <c r="L125" i="31" s="1"/>
  <c r="J126" i="31"/>
  <c r="K126" i="31" s="1"/>
  <c r="L126" i="31" s="1"/>
  <c r="J127" i="31"/>
  <c r="K127" i="31" s="1"/>
  <c r="L127" i="31" s="1"/>
  <c r="J128" i="31"/>
  <c r="K128" i="31" s="1"/>
  <c r="L128" i="31" s="1"/>
  <c r="J129" i="31"/>
  <c r="K129" i="31" s="1"/>
  <c r="L129" i="31" s="1"/>
  <c r="J130" i="31"/>
  <c r="K130" i="31" s="1"/>
  <c r="L130" i="31" s="1"/>
  <c r="J131" i="31"/>
  <c r="K131" i="31" s="1"/>
  <c r="L131" i="31" s="1"/>
  <c r="J132" i="31"/>
  <c r="K132" i="31" s="1"/>
  <c r="L132" i="31" s="1"/>
  <c r="J133" i="31"/>
  <c r="K133" i="31"/>
  <c r="L133" i="31" s="1"/>
  <c r="J134" i="31"/>
  <c r="K134" i="31" s="1"/>
  <c r="L134" i="31" s="1"/>
  <c r="J135" i="31"/>
  <c r="K135" i="31" s="1"/>
  <c r="L135" i="31" s="1"/>
  <c r="J136" i="31"/>
  <c r="K136" i="31"/>
  <c r="L136" i="31" s="1"/>
  <c r="J137" i="31"/>
  <c r="K137" i="31" s="1"/>
  <c r="L137" i="31" s="1"/>
  <c r="J138" i="31"/>
  <c r="K138" i="31" s="1"/>
  <c r="L138" i="31" s="1"/>
  <c r="J139" i="31"/>
  <c r="K139" i="31" s="1"/>
  <c r="L139" i="31" s="1"/>
  <c r="J140" i="31"/>
  <c r="K140" i="31" s="1"/>
  <c r="L140" i="31" s="1"/>
  <c r="J141" i="31"/>
  <c r="K141" i="31" s="1"/>
  <c r="L141" i="31" s="1"/>
  <c r="J142" i="31"/>
  <c r="K142" i="31" s="1"/>
  <c r="L142" i="31" s="1"/>
  <c r="J143" i="31"/>
  <c r="K143" i="31" s="1"/>
  <c r="L143" i="31" s="1"/>
  <c r="J144" i="31"/>
  <c r="K144" i="31" s="1"/>
  <c r="L144" i="31" s="1"/>
  <c r="J145" i="31"/>
  <c r="K145" i="31" s="1"/>
  <c r="L145" i="31" s="1"/>
  <c r="J146" i="31"/>
  <c r="K146" i="31" s="1"/>
  <c r="L146" i="31" s="1"/>
  <c r="J147" i="31"/>
  <c r="K147" i="31" s="1"/>
  <c r="L147" i="31" s="1"/>
  <c r="J148" i="31"/>
  <c r="K148" i="31" s="1"/>
  <c r="L148" i="31" s="1"/>
  <c r="J149" i="31"/>
  <c r="K149" i="31" s="1"/>
  <c r="L149" i="31" s="1"/>
  <c r="J150" i="31"/>
  <c r="K150" i="31" s="1"/>
  <c r="L150" i="31" s="1"/>
  <c r="J151" i="31"/>
  <c r="K151" i="31" s="1"/>
  <c r="L151" i="31" s="1"/>
  <c r="J152" i="31"/>
  <c r="K152" i="31" s="1"/>
  <c r="L152" i="31" s="1"/>
  <c r="J153" i="31"/>
  <c r="K153" i="31" s="1"/>
  <c r="L153" i="31" s="1"/>
  <c r="J154" i="31"/>
  <c r="K154" i="31" s="1"/>
  <c r="L154" i="31" s="1"/>
  <c r="J155" i="31"/>
  <c r="K155" i="31" s="1"/>
  <c r="L155" i="31" s="1"/>
  <c r="J156" i="31"/>
  <c r="K156" i="31" s="1"/>
  <c r="L156" i="31" s="1"/>
  <c r="J157" i="31"/>
  <c r="K157" i="31" s="1"/>
  <c r="L157" i="31" s="1"/>
  <c r="J158" i="31"/>
  <c r="K158" i="31"/>
  <c r="L158" i="31" s="1"/>
  <c r="J159" i="31"/>
  <c r="K159" i="31" s="1"/>
  <c r="L159" i="31" s="1"/>
  <c r="J160" i="31"/>
  <c r="K160" i="31"/>
  <c r="L160" i="31" s="1"/>
  <c r="J161" i="31"/>
  <c r="K161" i="31"/>
  <c r="L161" i="31" s="1"/>
  <c r="J162" i="31"/>
  <c r="K162" i="31" s="1"/>
  <c r="L162" i="31" s="1"/>
  <c r="J163" i="31"/>
  <c r="K163" i="31" s="1"/>
  <c r="L163" i="31" s="1"/>
  <c r="J164" i="31"/>
  <c r="K164" i="31" s="1"/>
  <c r="L164" i="31" s="1"/>
  <c r="J165" i="31"/>
  <c r="K165" i="31" s="1"/>
  <c r="L165" i="31" s="1"/>
  <c r="J166" i="31"/>
  <c r="K166" i="31" s="1"/>
  <c r="L166" i="31" s="1"/>
  <c r="J167" i="31"/>
  <c r="K167" i="31" s="1"/>
  <c r="L167" i="31" s="1"/>
  <c r="J168" i="31"/>
  <c r="K168" i="31" s="1"/>
  <c r="L168" i="31" s="1"/>
  <c r="J169" i="31"/>
  <c r="K169" i="31"/>
  <c r="L169" i="31" s="1"/>
  <c r="J170" i="31"/>
  <c r="K170" i="31" s="1"/>
  <c r="L170" i="31" s="1"/>
  <c r="J171" i="31"/>
  <c r="K171" i="31" s="1"/>
  <c r="L171" i="31" s="1"/>
  <c r="J172" i="31"/>
  <c r="K172" i="31"/>
  <c r="L172" i="31" s="1"/>
  <c r="J173" i="31"/>
  <c r="K173" i="31" s="1"/>
  <c r="L173" i="31" s="1"/>
  <c r="J174" i="31"/>
  <c r="K174" i="31" s="1"/>
  <c r="L174" i="31" s="1"/>
  <c r="J175" i="31"/>
  <c r="K175" i="31" s="1"/>
  <c r="L175" i="31" s="1"/>
  <c r="J176" i="31"/>
  <c r="K176" i="31" s="1"/>
  <c r="L176" i="31" s="1"/>
  <c r="J177" i="31"/>
  <c r="K177" i="31" s="1"/>
  <c r="L177" i="31" s="1"/>
  <c r="J178" i="31"/>
  <c r="K178" i="31" s="1"/>
  <c r="L178" i="31" s="1"/>
  <c r="J179" i="31"/>
  <c r="K179" i="31" s="1"/>
  <c r="L179" i="31" s="1"/>
  <c r="J180" i="31"/>
  <c r="K180" i="31" s="1"/>
  <c r="L180" i="31" s="1"/>
  <c r="J181" i="31"/>
  <c r="K181" i="31" s="1"/>
  <c r="L181" i="31" s="1"/>
  <c r="J182" i="31"/>
  <c r="K182" i="31" s="1"/>
  <c r="L182" i="31" s="1"/>
  <c r="J183" i="31"/>
  <c r="K183" i="31" s="1"/>
  <c r="L183" i="31" s="1"/>
  <c r="J184" i="31"/>
  <c r="K184" i="31" s="1"/>
  <c r="L184" i="31" s="1"/>
  <c r="J185" i="31"/>
  <c r="K185" i="31" s="1"/>
  <c r="L185" i="31" s="1"/>
  <c r="J186" i="31"/>
  <c r="K186" i="31" s="1"/>
  <c r="L186" i="31" s="1"/>
  <c r="J187" i="31"/>
  <c r="K187" i="31" s="1"/>
  <c r="L187" i="31" s="1"/>
  <c r="J188" i="31"/>
  <c r="K188" i="31" s="1"/>
  <c r="L188" i="31" s="1"/>
  <c r="J189" i="31"/>
  <c r="K189" i="31" s="1"/>
  <c r="L189" i="31" s="1"/>
  <c r="J190" i="31"/>
  <c r="K190" i="31" s="1"/>
  <c r="L190" i="31" s="1"/>
  <c r="J191" i="31"/>
  <c r="K191" i="31" s="1"/>
  <c r="L191" i="31" s="1"/>
  <c r="J192" i="31"/>
  <c r="K192" i="31" s="1"/>
  <c r="L192" i="31" s="1"/>
  <c r="J193" i="31"/>
  <c r="K193" i="31"/>
  <c r="L193" i="31" s="1"/>
  <c r="J194" i="31"/>
  <c r="K194" i="31"/>
  <c r="L194" i="31" s="1"/>
  <c r="J195" i="31"/>
  <c r="K195" i="31" s="1"/>
  <c r="L195" i="31" s="1"/>
  <c r="J196" i="31"/>
  <c r="K196" i="31"/>
  <c r="L196" i="31" s="1"/>
  <c r="J197" i="31"/>
  <c r="K197" i="31"/>
  <c r="L197" i="31" s="1"/>
  <c r="J198" i="31"/>
  <c r="K198" i="31" s="1"/>
  <c r="L198" i="31" s="1"/>
  <c r="J199" i="31"/>
  <c r="K199" i="31" s="1"/>
  <c r="L199" i="31" s="1"/>
  <c r="J200" i="31"/>
  <c r="K200" i="31" s="1"/>
  <c r="L200" i="31" s="1"/>
  <c r="J201" i="31"/>
  <c r="K201" i="31"/>
  <c r="L201" i="31" s="1"/>
  <c r="J202" i="31"/>
  <c r="K202" i="31" s="1"/>
  <c r="L202" i="31" s="1"/>
  <c r="J203" i="31"/>
  <c r="K203" i="31" s="1"/>
  <c r="L203" i="31" s="1"/>
  <c r="J204" i="31"/>
  <c r="K204" i="31" s="1"/>
  <c r="L204" i="31" s="1"/>
  <c r="J205" i="31"/>
  <c r="K205" i="31"/>
  <c r="L205" i="31" s="1"/>
  <c r="J206" i="31"/>
  <c r="K206" i="31"/>
  <c r="L206" i="31" s="1"/>
  <c r="J207" i="31"/>
  <c r="K207" i="31" s="1"/>
  <c r="L207" i="31" s="1"/>
  <c r="J208" i="31"/>
  <c r="K208" i="31" s="1"/>
  <c r="L208" i="31" s="1"/>
  <c r="J209" i="31"/>
  <c r="K209" i="31"/>
  <c r="L209" i="31" s="1"/>
  <c r="J210" i="31"/>
  <c r="K210" i="31" s="1"/>
  <c r="L210" i="31" s="1"/>
  <c r="J211" i="31"/>
  <c r="K211" i="31" s="1"/>
  <c r="L211" i="31" s="1"/>
  <c r="J212" i="31"/>
  <c r="K212" i="31" s="1"/>
  <c r="L212" i="31" s="1"/>
  <c r="J213" i="31"/>
  <c r="K213" i="31"/>
  <c r="L213" i="31" s="1"/>
  <c r="J214" i="31"/>
  <c r="K214" i="31" s="1"/>
  <c r="L214" i="31" s="1"/>
  <c r="J215" i="31"/>
  <c r="K215" i="31" s="1"/>
  <c r="L215" i="31" s="1"/>
  <c r="J216" i="31"/>
  <c r="K216" i="31" s="1"/>
  <c r="L216" i="31" s="1"/>
  <c r="J217" i="31"/>
  <c r="K217" i="31" s="1"/>
  <c r="L217" i="31" s="1"/>
  <c r="J218" i="31"/>
  <c r="K218" i="31"/>
  <c r="L218" i="31" s="1"/>
  <c r="J219" i="31"/>
  <c r="K219" i="31" s="1"/>
  <c r="L219" i="31" s="1"/>
  <c r="J220" i="31"/>
  <c r="K220" i="31" s="1"/>
  <c r="L220" i="31" s="1"/>
  <c r="J221" i="31"/>
  <c r="K221" i="31"/>
  <c r="L221" i="31" s="1"/>
  <c r="J222" i="31"/>
  <c r="K222" i="31" s="1"/>
  <c r="L222" i="31" s="1"/>
  <c r="J223" i="31"/>
  <c r="K223" i="31" s="1"/>
  <c r="L223" i="31" s="1"/>
  <c r="J224" i="31"/>
  <c r="K224" i="31" s="1"/>
  <c r="L224" i="31" s="1"/>
  <c r="J225" i="31"/>
  <c r="K225" i="31" s="1"/>
  <c r="L225" i="31" s="1"/>
  <c r="J226" i="31"/>
  <c r="K226" i="31" s="1"/>
  <c r="L226" i="31" s="1"/>
  <c r="J227" i="31"/>
  <c r="K227" i="31" s="1"/>
  <c r="L227" i="31" s="1"/>
  <c r="J228" i="31"/>
  <c r="K228" i="31" s="1"/>
  <c r="L228" i="31" s="1"/>
  <c r="J229" i="31"/>
  <c r="K229" i="31" s="1"/>
  <c r="L229" i="31" s="1"/>
  <c r="J230" i="31"/>
  <c r="K230" i="31"/>
  <c r="L230" i="31" s="1"/>
  <c r="J231" i="31"/>
  <c r="K231" i="31" s="1"/>
  <c r="L231" i="31" s="1"/>
  <c r="J232" i="31"/>
  <c r="K232" i="31" s="1"/>
  <c r="L232" i="31" s="1"/>
  <c r="J233" i="31"/>
  <c r="K233" i="31" s="1"/>
  <c r="L233" i="31" s="1"/>
  <c r="J234" i="31"/>
  <c r="K234" i="31" s="1"/>
  <c r="L234" i="31" s="1"/>
  <c r="J235" i="31"/>
  <c r="K235" i="31" s="1"/>
  <c r="L235" i="31" s="1"/>
  <c r="J236" i="31"/>
  <c r="K236" i="31" s="1"/>
  <c r="L236" i="31" s="1"/>
  <c r="J237" i="31"/>
  <c r="K237" i="31" s="1"/>
  <c r="L237" i="31" s="1"/>
  <c r="J238" i="31"/>
  <c r="K238" i="31" s="1"/>
  <c r="L238" i="31" s="1"/>
  <c r="J239" i="31"/>
  <c r="K239" i="31" s="1"/>
  <c r="L239" i="31" s="1"/>
  <c r="J240" i="31"/>
  <c r="K240" i="31" s="1"/>
  <c r="L240" i="31" s="1"/>
  <c r="J241" i="31"/>
  <c r="K241" i="31" s="1"/>
  <c r="L241" i="31" s="1"/>
  <c r="J242" i="31"/>
  <c r="K242" i="31" s="1"/>
  <c r="L242" i="31" s="1"/>
  <c r="J243" i="31"/>
  <c r="K243" i="31" s="1"/>
  <c r="L243" i="31" s="1"/>
  <c r="J244" i="31"/>
  <c r="K244" i="31" s="1"/>
  <c r="L244" i="31" s="1"/>
  <c r="J245" i="31"/>
  <c r="K245" i="31" s="1"/>
  <c r="L245" i="31" s="1"/>
  <c r="J246" i="31"/>
  <c r="K246" i="31" s="1"/>
  <c r="L246" i="31" s="1"/>
  <c r="J247" i="31"/>
  <c r="K247" i="31" s="1"/>
  <c r="L247" i="31" s="1"/>
  <c r="J248" i="31"/>
  <c r="K248" i="31" s="1"/>
  <c r="L248" i="31" s="1"/>
  <c r="J249" i="31"/>
  <c r="K249" i="31" s="1"/>
  <c r="L249" i="31" s="1"/>
  <c r="J250" i="31"/>
  <c r="K250" i="31" s="1"/>
  <c r="L250" i="31" s="1"/>
  <c r="J251" i="31"/>
  <c r="K251" i="31" s="1"/>
  <c r="L251" i="31" s="1"/>
  <c r="J252" i="31"/>
  <c r="K252" i="31" s="1"/>
  <c r="L252" i="31" s="1"/>
  <c r="J253" i="31"/>
  <c r="K253" i="31" s="1"/>
  <c r="L253" i="31" s="1"/>
  <c r="J254" i="31"/>
  <c r="K254" i="31" s="1"/>
  <c r="L254" i="31" s="1"/>
  <c r="J255" i="31"/>
  <c r="K255" i="31" s="1"/>
  <c r="L255" i="31" s="1"/>
  <c r="J256" i="31"/>
  <c r="K256" i="31" s="1"/>
  <c r="L256" i="31" s="1"/>
  <c r="J257" i="31"/>
  <c r="K257" i="31" s="1"/>
  <c r="L257" i="31" s="1"/>
  <c r="J258" i="31"/>
  <c r="K258" i="31" s="1"/>
  <c r="L258" i="31" s="1"/>
  <c r="J259" i="31"/>
  <c r="K259" i="31" s="1"/>
  <c r="L259" i="31" s="1"/>
  <c r="J260" i="31"/>
  <c r="K260" i="31" s="1"/>
  <c r="L260" i="31" s="1"/>
  <c r="J261" i="31"/>
  <c r="K261" i="31" s="1"/>
  <c r="L261" i="31" s="1"/>
  <c r="J262" i="31"/>
  <c r="K262" i="31" s="1"/>
  <c r="L262" i="31" s="1"/>
  <c r="J263" i="31"/>
  <c r="K263" i="31" s="1"/>
  <c r="L263" i="31" s="1"/>
  <c r="J264" i="31"/>
  <c r="K264" i="31" s="1"/>
  <c r="L264" i="31" s="1"/>
  <c r="J265" i="31"/>
  <c r="K265" i="31" s="1"/>
  <c r="L265" i="31" s="1"/>
  <c r="J266" i="31"/>
  <c r="K266" i="31" s="1"/>
  <c r="L266" i="31" s="1"/>
  <c r="J267" i="31"/>
  <c r="K267" i="31" s="1"/>
  <c r="L267" i="31" s="1"/>
  <c r="J268" i="31"/>
  <c r="K268" i="31" s="1"/>
  <c r="L268" i="31" s="1"/>
  <c r="J269" i="31"/>
  <c r="K269" i="31"/>
  <c r="L269" i="31" s="1"/>
  <c r="J270" i="31"/>
  <c r="K270" i="31"/>
  <c r="L270" i="31" s="1"/>
  <c r="J271" i="31"/>
  <c r="K271" i="31" s="1"/>
  <c r="L271" i="31" s="1"/>
  <c r="J272" i="31"/>
  <c r="K272" i="31" s="1"/>
  <c r="L272" i="31" s="1"/>
  <c r="J273" i="31"/>
  <c r="K273" i="31" s="1"/>
  <c r="L273" i="31" s="1"/>
  <c r="J274" i="31"/>
  <c r="K274" i="31"/>
  <c r="L274" i="31" s="1"/>
  <c r="J275" i="31"/>
  <c r="K275" i="31" s="1"/>
  <c r="L275" i="31" s="1"/>
  <c r="J276" i="31"/>
  <c r="K276" i="31" s="1"/>
  <c r="L276" i="31" s="1"/>
  <c r="J277" i="31"/>
  <c r="K277" i="31"/>
  <c r="L277" i="31" s="1"/>
  <c r="J278" i="31"/>
  <c r="K278" i="31" s="1"/>
  <c r="L278" i="31" s="1"/>
  <c r="J279" i="31"/>
  <c r="K279" i="31" s="1"/>
  <c r="L279" i="31" s="1"/>
  <c r="J280" i="31"/>
  <c r="K280" i="31" s="1"/>
  <c r="L280" i="31" s="1"/>
  <c r="J281" i="31"/>
  <c r="K281" i="31"/>
  <c r="L281" i="31" s="1"/>
  <c r="J282" i="31"/>
  <c r="K282" i="31" s="1"/>
  <c r="L282" i="31" s="1"/>
  <c r="J283" i="31"/>
  <c r="K283" i="31" s="1"/>
  <c r="L283" i="31" s="1"/>
  <c r="J284" i="31"/>
  <c r="K284" i="31"/>
  <c r="L284" i="31" s="1"/>
  <c r="J285" i="31"/>
  <c r="K285" i="31" s="1"/>
  <c r="L285" i="31" s="1"/>
  <c r="J286" i="31"/>
  <c r="K286" i="31"/>
  <c r="L286" i="31" s="1"/>
  <c r="J287" i="31"/>
  <c r="K287" i="31" s="1"/>
  <c r="L287" i="31" s="1"/>
  <c r="J288" i="31"/>
  <c r="K288" i="31" s="1"/>
  <c r="L288" i="31" s="1"/>
  <c r="J289" i="31"/>
  <c r="K289" i="31" s="1"/>
  <c r="L289" i="31" s="1"/>
  <c r="J290" i="31"/>
  <c r="K290" i="31" s="1"/>
  <c r="L290" i="31" s="1"/>
  <c r="J291" i="31"/>
  <c r="K291" i="31" s="1"/>
  <c r="L291" i="31" s="1"/>
  <c r="J292" i="31"/>
  <c r="K292" i="31" s="1"/>
  <c r="L292" i="31" s="1"/>
  <c r="J293" i="31"/>
  <c r="K293" i="31"/>
  <c r="L293" i="31" s="1"/>
  <c r="J294" i="31"/>
  <c r="K294" i="31"/>
  <c r="L294" i="31" s="1"/>
  <c r="J295" i="31"/>
  <c r="K295" i="31" s="1"/>
  <c r="L295" i="31" s="1"/>
  <c r="J296" i="31"/>
  <c r="K296" i="31" s="1"/>
  <c r="L296" i="31" s="1"/>
  <c r="J297" i="31"/>
  <c r="K297" i="31" s="1"/>
  <c r="L297" i="31" s="1"/>
  <c r="J298" i="31"/>
  <c r="K298" i="31" s="1"/>
  <c r="L298" i="31" s="1"/>
  <c r="J299" i="31"/>
  <c r="K299" i="31" s="1"/>
  <c r="L299" i="31" s="1"/>
  <c r="J300" i="31"/>
  <c r="K300" i="31" s="1"/>
  <c r="L300" i="31" s="1"/>
  <c r="J301" i="31"/>
  <c r="K301" i="31" s="1"/>
  <c r="L301" i="31" s="1"/>
  <c r="J302" i="31"/>
  <c r="K302" i="31" s="1"/>
  <c r="L302" i="31" s="1"/>
  <c r="J303" i="31"/>
  <c r="K303" i="31" s="1"/>
  <c r="L303" i="31" s="1"/>
  <c r="J304" i="31"/>
  <c r="K304" i="31" s="1"/>
  <c r="L304" i="31" s="1"/>
  <c r="J305" i="31"/>
  <c r="K305" i="31" s="1"/>
  <c r="L305" i="31" s="1"/>
  <c r="J306" i="31"/>
  <c r="K306" i="31" s="1"/>
  <c r="L306" i="31" s="1"/>
  <c r="J307" i="31"/>
  <c r="K307" i="31" s="1"/>
  <c r="L307" i="31" s="1"/>
  <c r="J308" i="31"/>
  <c r="K308" i="31"/>
  <c r="L308" i="31" s="1"/>
  <c r="J309" i="31"/>
  <c r="K309" i="31"/>
  <c r="L309" i="31" s="1"/>
  <c r="J310" i="31"/>
  <c r="K310" i="31"/>
  <c r="L310" i="31" s="1"/>
  <c r="J311" i="31"/>
  <c r="K311" i="31" s="1"/>
  <c r="L311" i="31" s="1"/>
  <c r="J312" i="31"/>
  <c r="K312" i="31" s="1"/>
  <c r="L312" i="31" s="1"/>
  <c r="J313" i="31"/>
  <c r="K313" i="31" s="1"/>
  <c r="L313" i="31" s="1"/>
  <c r="J314" i="31"/>
  <c r="K314" i="31" s="1"/>
  <c r="L314" i="31" s="1"/>
  <c r="J315" i="31"/>
  <c r="K315" i="31" s="1"/>
  <c r="L315" i="31" s="1"/>
  <c r="J316" i="31"/>
  <c r="K316" i="31"/>
  <c r="L316" i="31" s="1"/>
  <c r="J317" i="31"/>
  <c r="K317" i="31" s="1"/>
  <c r="L317" i="31" s="1"/>
  <c r="J318" i="31"/>
  <c r="K318" i="31" s="1"/>
  <c r="L318" i="31" s="1"/>
  <c r="J319" i="31"/>
  <c r="K319" i="31" s="1"/>
  <c r="L319" i="31" s="1"/>
  <c r="J320" i="31"/>
  <c r="K320" i="31" s="1"/>
  <c r="L320" i="31" s="1"/>
  <c r="J321" i="31"/>
  <c r="K321" i="31" s="1"/>
  <c r="L321" i="31" s="1"/>
  <c r="J322" i="31"/>
  <c r="K322" i="31" s="1"/>
  <c r="L322" i="31" s="1"/>
  <c r="J323" i="31"/>
  <c r="K323" i="31" s="1"/>
  <c r="L323" i="31" s="1"/>
  <c r="J324" i="31"/>
  <c r="K324" i="31"/>
  <c r="L324" i="31" s="1"/>
  <c r="J325" i="31"/>
  <c r="K325" i="31" s="1"/>
  <c r="L325" i="31" s="1"/>
  <c r="J326" i="31"/>
  <c r="K326" i="31" s="1"/>
  <c r="L326" i="31" s="1"/>
  <c r="J327" i="31"/>
  <c r="K327" i="31" s="1"/>
  <c r="L327" i="31" s="1"/>
  <c r="J328" i="31"/>
  <c r="K328" i="31" s="1"/>
  <c r="L328" i="31" s="1"/>
  <c r="J329" i="31"/>
  <c r="K329" i="31"/>
  <c r="L329" i="31" s="1"/>
  <c r="J330" i="31"/>
  <c r="K330" i="31" s="1"/>
  <c r="L330" i="31" s="1"/>
  <c r="J331" i="31"/>
  <c r="K331" i="31" s="1"/>
  <c r="L331" i="31" s="1"/>
  <c r="J332" i="31"/>
  <c r="K332" i="31"/>
  <c r="L332" i="31" s="1"/>
  <c r="J333" i="31"/>
  <c r="K333" i="31" s="1"/>
  <c r="L333" i="31" s="1"/>
  <c r="J334" i="31"/>
  <c r="K334" i="31" s="1"/>
  <c r="L334" i="31" s="1"/>
  <c r="J335" i="31"/>
  <c r="K335" i="31" s="1"/>
  <c r="L335" i="31" s="1"/>
  <c r="J336" i="31"/>
  <c r="K336" i="31"/>
  <c r="L336" i="31" s="1"/>
  <c r="J337" i="31"/>
  <c r="K337" i="31" s="1"/>
  <c r="L337" i="31" s="1"/>
  <c r="J338" i="31"/>
  <c r="K338" i="31" s="1"/>
  <c r="L338" i="31" s="1"/>
  <c r="J339" i="31"/>
  <c r="K339" i="31" s="1"/>
  <c r="L339" i="31" s="1"/>
  <c r="J340" i="31"/>
  <c r="K340" i="31"/>
  <c r="L340" i="31" s="1"/>
  <c r="J341" i="31"/>
  <c r="K341" i="31" s="1"/>
  <c r="L341" i="31" s="1"/>
  <c r="J342" i="31"/>
  <c r="K342" i="31" s="1"/>
  <c r="L342" i="31" s="1"/>
  <c r="J343" i="31"/>
  <c r="K343" i="31" s="1"/>
  <c r="L343" i="31" s="1"/>
  <c r="J344" i="31"/>
  <c r="K344" i="31" s="1"/>
  <c r="L344" i="31" s="1"/>
  <c r="J345" i="31"/>
  <c r="K345" i="31" s="1"/>
  <c r="L345" i="31" s="1"/>
  <c r="J346" i="31"/>
  <c r="K346" i="31" s="1"/>
  <c r="L346" i="31" s="1"/>
  <c r="J347" i="31"/>
  <c r="K347" i="31" s="1"/>
  <c r="L347" i="31" s="1"/>
  <c r="J348" i="31"/>
  <c r="K348" i="31" s="1"/>
  <c r="L348" i="31" s="1"/>
  <c r="J349" i="31"/>
  <c r="K349" i="31" s="1"/>
  <c r="L349" i="31" s="1"/>
  <c r="J350" i="31"/>
  <c r="K350" i="31" s="1"/>
  <c r="L350" i="31" s="1"/>
  <c r="J351" i="31"/>
  <c r="K351" i="31" s="1"/>
  <c r="L351" i="31" s="1"/>
  <c r="J352" i="31"/>
  <c r="K352" i="31" s="1"/>
  <c r="L352" i="31" s="1"/>
  <c r="J353" i="31"/>
  <c r="K353" i="31"/>
  <c r="L353" i="31" s="1"/>
  <c r="J354" i="31"/>
  <c r="K354" i="31" s="1"/>
  <c r="L354" i="31" s="1"/>
  <c r="J355" i="31"/>
  <c r="K355" i="31" s="1"/>
  <c r="L355" i="31" s="1"/>
  <c r="J356" i="31"/>
  <c r="K356" i="31" s="1"/>
  <c r="L356" i="31" s="1"/>
  <c r="J357" i="31"/>
  <c r="K357" i="31" s="1"/>
  <c r="L357" i="31" s="1"/>
  <c r="J358" i="31"/>
  <c r="K358" i="31" s="1"/>
  <c r="L358" i="31" s="1"/>
  <c r="J359" i="31"/>
  <c r="K359" i="31" s="1"/>
  <c r="L359" i="31" s="1"/>
  <c r="J360" i="31"/>
  <c r="K360" i="31" s="1"/>
  <c r="L360" i="31" s="1"/>
  <c r="J361" i="31"/>
  <c r="K361" i="31"/>
  <c r="L361" i="31" s="1"/>
  <c r="J362" i="31"/>
  <c r="K362" i="31" s="1"/>
  <c r="L362" i="31" s="1"/>
  <c r="J363" i="31"/>
  <c r="K363" i="31" s="1"/>
  <c r="L363" i="31" s="1"/>
  <c r="J364" i="31"/>
  <c r="K364" i="31" s="1"/>
  <c r="L364" i="31" s="1"/>
  <c r="J365" i="31"/>
  <c r="K365" i="31"/>
  <c r="L365" i="31" s="1"/>
  <c r="J366" i="31"/>
  <c r="K366" i="31" s="1"/>
  <c r="L366" i="31" s="1"/>
  <c r="J367" i="31"/>
  <c r="K367" i="31" s="1"/>
  <c r="L367" i="31" s="1"/>
  <c r="J368" i="31"/>
  <c r="K368" i="31" s="1"/>
  <c r="L368" i="31" s="1"/>
  <c r="J369" i="31"/>
  <c r="K369" i="31"/>
  <c r="L369" i="31" s="1"/>
  <c r="J370" i="31"/>
  <c r="K370" i="31" s="1"/>
  <c r="L370" i="31" s="1"/>
  <c r="J371" i="31"/>
  <c r="K371" i="31" s="1"/>
  <c r="L371" i="31" s="1"/>
  <c r="J372" i="31"/>
  <c r="K372" i="31" s="1"/>
  <c r="L372" i="31" s="1"/>
  <c r="J373" i="31"/>
  <c r="K373" i="31"/>
  <c r="L373" i="31" s="1"/>
  <c r="J374" i="31"/>
  <c r="K374" i="31" s="1"/>
  <c r="L374" i="31" s="1"/>
  <c r="J375" i="31"/>
  <c r="K375" i="31" s="1"/>
  <c r="L375" i="31" s="1"/>
  <c r="J376" i="31"/>
  <c r="K376" i="31" s="1"/>
  <c r="L376" i="31" s="1"/>
  <c r="J377" i="31"/>
  <c r="K377" i="31"/>
  <c r="L377" i="31" s="1"/>
  <c r="J378" i="31"/>
  <c r="K378" i="31"/>
  <c r="L378" i="31"/>
  <c r="J379" i="31"/>
  <c r="K379" i="31" s="1"/>
  <c r="L379" i="31" s="1"/>
  <c r="J380" i="31"/>
  <c r="K380" i="31" s="1"/>
  <c r="L380" i="31" s="1"/>
  <c r="J381" i="31"/>
  <c r="K381" i="31" s="1"/>
  <c r="L381" i="31" s="1"/>
  <c r="J382" i="31"/>
  <c r="K382" i="31" s="1"/>
  <c r="L382" i="31" s="1"/>
  <c r="J383" i="31"/>
  <c r="K383" i="31" s="1"/>
  <c r="L383" i="31" s="1"/>
  <c r="J384" i="31"/>
  <c r="K384" i="31" s="1"/>
  <c r="L384" i="31" s="1"/>
  <c r="J385" i="31"/>
  <c r="K385" i="31" s="1"/>
  <c r="L385" i="31" s="1"/>
  <c r="J386" i="31"/>
  <c r="K386" i="31" s="1"/>
  <c r="L386" i="31" s="1"/>
  <c r="J387" i="31"/>
  <c r="K387" i="31" s="1"/>
  <c r="L387" i="31" s="1"/>
  <c r="J388" i="31"/>
  <c r="K388" i="31" s="1"/>
  <c r="L388" i="31" s="1"/>
  <c r="J389" i="31"/>
  <c r="K389" i="31" s="1"/>
  <c r="L389" i="31" s="1"/>
  <c r="J390" i="31"/>
  <c r="K390" i="31" s="1"/>
  <c r="L390" i="31" s="1"/>
  <c r="J391" i="31"/>
  <c r="K391" i="31" s="1"/>
  <c r="L391" i="31" s="1"/>
  <c r="J392" i="31"/>
  <c r="K392" i="31" s="1"/>
  <c r="L392" i="31" s="1"/>
  <c r="J393" i="31"/>
  <c r="K393" i="31" s="1"/>
  <c r="L393" i="31" s="1"/>
  <c r="J394" i="31"/>
  <c r="K394" i="31" s="1"/>
  <c r="L394" i="31" s="1"/>
  <c r="J395" i="31"/>
  <c r="K395" i="31" s="1"/>
  <c r="L395" i="31" s="1"/>
  <c r="J396" i="31"/>
  <c r="K396" i="31" s="1"/>
  <c r="L396" i="31" s="1"/>
  <c r="J397" i="31"/>
  <c r="K397" i="31" s="1"/>
  <c r="L397" i="31" s="1"/>
  <c r="J398" i="31"/>
  <c r="K398" i="31" s="1"/>
  <c r="L398" i="31" s="1"/>
  <c r="J399" i="31"/>
  <c r="K399" i="31" s="1"/>
  <c r="L399" i="31" s="1"/>
  <c r="J400" i="31"/>
  <c r="K400" i="31" s="1"/>
  <c r="L400" i="31" s="1"/>
  <c r="J401" i="31"/>
  <c r="K401" i="31"/>
  <c r="L401" i="31" s="1"/>
  <c r="J402" i="31"/>
  <c r="K402" i="31" s="1"/>
  <c r="L402" i="31" s="1"/>
  <c r="J403" i="31"/>
  <c r="K403" i="31" s="1"/>
  <c r="L403" i="31" s="1"/>
  <c r="J404" i="31"/>
  <c r="K404" i="31" s="1"/>
  <c r="L404" i="31" s="1"/>
  <c r="J405" i="31"/>
  <c r="K405" i="31" s="1"/>
  <c r="L405" i="31" s="1"/>
  <c r="J406" i="31"/>
  <c r="K406" i="31"/>
  <c r="L406" i="31"/>
  <c r="J407" i="31"/>
  <c r="K407" i="31" s="1"/>
  <c r="L407" i="31" s="1"/>
  <c r="J408" i="31"/>
  <c r="K408" i="31" s="1"/>
  <c r="L408" i="31" s="1"/>
  <c r="J409" i="31"/>
  <c r="K409" i="31"/>
  <c r="L409" i="31" s="1"/>
  <c r="J410" i="31"/>
  <c r="K410" i="31" s="1"/>
  <c r="L410" i="31" s="1"/>
  <c r="J411" i="31"/>
  <c r="K411" i="31" s="1"/>
  <c r="L411" i="31" s="1"/>
  <c r="J412" i="31"/>
  <c r="K412" i="31" s="1"/>
  <c r="L412" i="31" s="1"/>
  <c r="J413" i="31"/>
  <c r="K413" i="31" s="1"/>
  <c r="L413" i="31" s="1"/>
  <c r="J414" i="31"/>
  <c r="K414" i="31" s="1"/>
  <c r="L414" i="31" s="1"/>
  <c r="J415" i="31"/>
  <c r="K415" i="31" s="1"/>
  <c r="L415" i="31" s="1"/>
  <c r="J416" i="31"/>
  <c r="K416" i="31" s="1"/>
  <c r="L416" i="31" s="1"/>
  <c r="J417" i="31"/>
  <c r="K417" i="31" s="1"/>
  <c r="L417" i="31" s="1"/>
  <c r="J418" i="31"/>
  <c r="K418" i="31" s="1"/>
  <c r="L418" i="31" s="1"/>
  <c r="J419" i="31"/>
  <c r="K419" i="31" s="1"/>
  <c r="L419" i="31" s="1"/>
  <c r="J420" i="31"/>
  <c r="K420" i="31" s="1"/>
  <c r="L420" i="31" s="1"/>
  <c r="J421" i="31"/>
  <c r="K421" i="31"/>
  <c r="L421" i="31" s="1"/>
  <c r="J422" i="31"/>
  <c r="K422" i="31" s="1"/>
  <c r="L422" i="31" s="1"/>
  <c r="J423" i="31"/>
  <c r="K423" i="31" s="1"/>
  <c r="L423" i="31" s="1"/>
  <c r="J424" i="31"/>
  <c r="K424" i="31" s="1"/>
  <c r="L424" i="31" s="1"/>
  <c r="J425" i="31"/>
  <c r="K425" i="31" s="1"/>
  <c r="L425" i="31" s="1"/>
  <c r="J426" i="31"/>
  <c r="K426" i="31" s="1"/>
  <c r="L426" i="31" s="1"/>
  <c r="J427" i="31"/>
  <c r="K427" i="31" s="1"/>
  <c r="L427" i="31" s="1"/>
  <c r="J428" i="31"/>
  <c r="K428" i="31" s="1"/>
  <c r="L428" i="31" s="1"/>
  <c r="J429" i="31"/>
  <c r="K429" i="31"/>
  <c r="L429" i="31" s="1"/>
  <c r="J430" i="31"/>
  <c r="K430" i="31" s="1"/>
  <c r="L430" i="31" s="1"/>
  <c r="J431" i="31"/>
  <c r="K431" i="31" s="1"/>
  <c r="L431" i="31" s="1"/>
  <c r="J432" i="31"/>
  <c r="K432" i="31" s="1"/>
  <c r="L432" i="31" s="1"/>
  <c r="J433" i="31"/>
  <c r="K433" i="31" s="1"/>
  <c r="L433" i="31" s="1"/>
  <c r="J434" i="31"/>
  <c r="K434" i="31" s="1"/>
  <c r="L434" i="31" s="1"/>
  <c r="J435" i="31"/>
  <c r="K435" i="31" s="1"/>
  <c r="L435" i="31" s="1"/>
  <c r="J436" i="31"/>
  <c r="K436" i="31" s="1"/>
  <c r="L436" i="31" s="1"/>
  <c r="J437" i="31"/>
  <c r="K437" i="31" s="1"/>
  <c r="L437" i="31" s="1"/>
  <c r="J438" i="31"/>
  <c r="K438" i="31" s="1"/>
  <c r="L438" i="31" s="1"/>
  <c r="J439" i="31"/>
  <c r="K439" i="31" s="1"/>
  <c r="L439" i="31" s="1"/>
  <c r="J440" i="31"/>
  <c r="K440" i="31" s="1"/>
  <c r="L440" i="31" s="1"/>
  <c r="J441" i="31"/>
  <c r="K441" i="31" s="1"/>
  <c r="L441" i="31" s="1"/>
  <c r="J442" i="31"/>
  <c r="K442" i="31" s="1"/>
  <c r="L442" i="31" s="1"/>
  <c r="J443" i="31"/>
  <c r="K443" i="31" s="1"/>
  <c r="L443" i="31" s="1"/>
  <c r="J444" i="31"/>
  <c r="K444" i="31" s="1"/>
  <c r="L444" i="31" s="1"/>
  <c r="J445" i="31"/>
  <c r="K445" i="31" s="1"/>
  <c r="L445" i="31" s="1"/>
  <c r="J446" i="31"/>
  <c r="K446" i="31" s="1"/>
  <c r="L446" i="31" s="1"/>
  <c r="J447" i="31"/>
  <c r="K447" i="31" s="1"/>
  <c r="L447" i="31" s="1"/>
  <c r="J448" i="31"/>
  <c r="K448" i="31" s="1"/>
  <c r="L448" i="31" s="1"/>
  <c r="J449" i="31"/>
  <c r="K449" i="31" s="1"/>
  <c r="L449" i="31" s="1"/>
  <c r="J450" i="31"/>
  <c r="K450" i="31" s="1"/>
  <c r="L450" i="31" s="1"/>
  <c r="J451" i="31"/>
  <c r="K451" i="31" s="1"/>
  <c r="L451" i="31" s="1"/>
  <c r="J452" i="31"/>
  <c r="K452" i="31" s="1"/>
  <c r="L452" i="31" s="1"/>
  <c r="J453" i="31"/>
  <c r="K453" i="31"/>
  <c r="L453" i="31" s="1"/>
  <c r="J454" i="31"/>
  <c r="K454" i="31" s="1"/>
  <c r="L454" i="31" s="1"/>
  <c r="J455" i="31"/>
  <c r="K455" i="31" s="1"/>
  <c r="L455" i="31" s="1"/>
  <c r="J456" i="31"/>
  <c r="K456" i="31" s="1"/>
  <c r="L456" i="31" s="1"/>
  <c r="J457" i="31"/>
  <c r="K457" i="31" s="1"/>
  <c r="L457" i="31" s="1"/>
  <c r="J458" i="31"/>
  <c r="K458" i="31" s="1"/>
  <c r="L458" i="31" s="1"/>
  <c r="J459" i="31"/>
  <c r="K459" i="31" s="1"/>
  <c r="L459" i="31" s="1"/>
  <c r="J460" i="31"/>
  <c r="K460" i="31" s="1"/>
  <c r="L460" i="31" s="1"/>
  <c r="J461" i="31"/>
  <c r="K461" i="31"/>
  <c r="L461" i="31" s="1"/>
  <c r="J462" i="31"/>
  <c r="K462" i="31" s="1"/>
  <c r="L462" i="31" s="1"/>
  <c r="J463" i="31"/>
  <c r="K463" i="31" s="1"/>
  <c r="L463" i="31" s="1"/>
  <c r="J464" i="31"/>
  <c r="K464" i="31" s="1"/>
  <c r="L464" i="31" s="1"/>
  <c r="J465" i="31"/>
  <c r="K465" i="31" s="1"/>
  <c r="L465" i="31" s="1"/>
  <c r="J466" i="31"/>
  <c r="K466" i="31" s="1"/>
  <c r="L466" i="31" s="1"/>
  <c r="J467" i="31"/>
  <c r="K467" i="31" s="1"/>
  <c r="L467" i="31" s="1"/>
  <c r="J468" i="31"/>
  <c r="K468" i="31" s="1"/>
  <c r="L468" i="31" s="1"/>
  <c r="J469" i="31"/>
  <c r="K469" i="31" s="1"/>
  <c r="L469" i="31" s="1"/>
  <c r="J470" i="31"/>
  <c r="K470" i="31" s="1"/>
  <c r="L470" i="31" s="1"/>
  <c r="J471" i="31"/>
  <c r="K471" i="31" s="1"/>
  <c r="L471" i="31" s="1"/>
  <c r="J472" i="31"/>
  <c r="K472" i="31" s="1"/>
  <c r="L472" i="31" s="1"/>
  <c r="J473" i="31"/>
  <c r="K473" i="31" s="1"/>
  <c r="L473" i="31" s="1"/>
  <c r="J474" i="31"/>
  <c r="K474" i="31" s="1"/>
  <c r="L474" i="31" s="1"/>
  <c r="J475" i="31"/>
  <c r="K475" i="31" s="1"/>
  <c r="L475" i="31" s="1"/>
  <c r="J476" i="31"/>
  <c r="K476" i="31" s="1"/>
  <c r="L476" i="31" s="1"/>
  <c r="J477" i="31"/>
  <c r="K477" i="31" s="1"/>
  <c r="L477" i="31" s="1"/>
  <c r="J478" i="31"/>
  <c r="K478" i="31" s="1"/>
  <c r="L478" i="31" s="1"/>
  <c r="J479" i="31"/>
  <c r="K479" i="31" s="1"/>
  <c r="L479" i="31" s="1"/>
  <c r="J480" i="31"/>
  <c r="K480" i="31" s="1"/>
  <c r="L480" i="31" s="1"/>
  <c r="J481" i="31"/>
  <c r="K481" i="31" s="1"/>
  <c r="L481" i="31" s="1"/>
  <c r="J482" i="31"/>
  <c r="K482" i="31" s="1"/>
  <c r="L482" i="31" s="1"/>
  <c r="J483" i="31"/>
  <c r="K483" i="31" s="1"/>
  <c r="L483" i="31" s="1"/>
  <c r="J484" i="31"/>
  <c r="K484" i="31" s="1"/>
  <c r="L484" i="31" s="1"/>
  <c r="J485" i="31"/>
  <c r="K485" i="31"/>
  <c r="L485" i="31" s="1"/>
  <c r="J486" i="31"/>
  <c r="K486" i="31" s="1"/>
  <c r="L486" i="31" s="1"/>
  <c r="J487" i="31"/>
  <c r="K487" i="31" s="1"/>
  <c r="L487" i="31" s="1"/>
  <c r="J488" i="31"/>
  <c r="K488" i="31" s="1"/>
  <c r="L488" i="31" s="1"/>
  <c r="J489" i="31"/>
  <c r="K489" i="31" s="1"/>
  <c r="L489" i="31" s="1"/>
  <c r="J490" i="31"/>
  <c r="K490" i="31" s="1"/>
  <c r="L490" i="31" s="1"/>
  <c r="J491" i="31"/>
  <c r="K491" i="31" s="1"/>
  <c r="L491" i="31" s="1"/>
  <c r="J492" i="31"/>
  <c r="K492" i="31" s="1"/>
  <c r="L492" i="31" s="1"/>
  <c r="J493" i="31"/>
  <c r="K493" i="31"/>
  <c r="L493" i="31" s="1"/>
  <c r="J494" i="31"/>
  <c r="K494" i="31" s="1"/>
  <c r="L494" i="31" s="1"/>
  <c r="J495" i="31"/>
  <c r="K495" i="31" s="1"/>
  <c r="L495" i="31" s="1"/>
  <c r="J496" i="31"/>
  <c r="K496" i="31" s="1"/>
  <c r="L496" i="31" s="1"/>
  <c r="J497" i="31"/>
  <c r="K497" i="31" s="1"/>
  <c r="L497" i="31" s="1"/>
  <c r="J498" i="31"/>
  <c r="K498" i="31" s="1"/>
  <c r="L498" i="31" s="1"/>
  <c r="J499" i="31"/>
  <c r="K499" i="31" s="1"/>
  <c r="L499" i="31" s="1"/>
  <c r="J500" i="31"/>
  <c r="K500" i="31" s="1"/>
  <c r="L500" i="31" s="1"/>
  <c r="J2" i="31"/>
  <c r="K2" i="31" s="1"/>
  <c r="L2" i="31" s="1"/>
  <c r="D1" i="28"/>
  <c r="C1" i="28"/>
  <c r="B1" i="28"/>
  <c r="A1" i="28"/>
  <c r="D1" i="29"/>
  <c r="C1" i="29"/>
  <c r="B1" i="29"/>
  <c r="A1" i="29"/>
  <c r="H1" i="30"/>
  <c r="G1" i="30"/>
  <c r="F1" i="30"/>
  <c r="E1" i="30"/>
  <c r="D1" i="30"/>
  <c r="C1" i="30"/>
  <c r="B1" i="30"/>
  <c r="A1" i="30"/>
  <c r="D1" i="27"/>
  <c r="C1" i="27"/>
  <c r="B1" i="27"/>
  <c r="A1" i="27"/>
  <c r="F1" i="26"/>
  <c r="E1" i="26"/>
  <c r="D1" i="26"/>
  <c r="C1" i="26"/>
  <c r="B1" i="26"/>
  <c r="A1" i="26"/>
  <c r="P1" i="28"/>
  <c r="O1" i="28"/>
  <c r="N1" i="28"/>
  <c r="M1" i="28"/>
  <c r="L1" i="28"/>
  <c r="G1" i="28"/>
  <c r="F1" i="28"/>
  <c r="E1" i="28"/>
  <c r="I1" i="30"/>
  <c r="J1" i="30"/>
  <c r="A3" i="16" l="1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2" i="16"/>
  <c r="A1" i="16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L501" i="6"/>
  <c r="L14" i="6"/>
  <c r="L3" i="6"/>
  <c r="L4" i="6"/>
  <c r="L5" i="6"/>
  <c r="L6" i="6"/>
  <c r="L7" i="6"/>
  <c r="L8" i="6"/>
  <c r="L9" i="6"/>
  <c r="L10" i="6"/>
  <c r="L11" i="6"/>
  <c r="L12" i="6"/>
  <c r="L13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2" i="6"/>
  <c r="C2" i="16"/>
  <c r="E2" i="16"/>
  <c r="G2" i="16"/>
  <c r="C3" i="16"/>
  <c r="E3" i="16"/>
  <c r="G3" i="16"/>
  <c r="C4" i="16"/>
  <c r="E4" i="16"/>
  <c r="G4" i="16"/>
  <c r="C5" i="16"/>
  <c r="E5" i="16"/>
  <c r="G5" i="16"/>
  <c r="C6" i="16"/>
  <c r="E6" i="16"/>
  <c r="G6" i="16"/>
  <c r="C7" i="16"/>
  <c r="E7" i="16"/>
  <c r="G7" i="16"/>
  <c r="C8" i="16"/>
  <c r="E8" i="16"/>
  <c r="G8" i="16"/>
  <c r="C9" i="16"/>
  <c r="E9" i="16"/>
  <c r="G9" i="16"/>
  <c r="C10" i="16"/>
  <c r="E10" i="16"/>
  <c r="G10" i="16"/>
  <c r="C11" i="16"/>
  <c r="E11" i="16"/>
  <c r="G11" i="16"/>
  <c r="C12" i="16"/>
  <c r="E12" i="16"/>
  <c r="G12" i="16"/>
  <c r="C13" i="16"/>
  <c r="E13" i="16"/>
  <c r="G13" i="16"/>
  <c r="C14" i="16"/>
  <c r="E14" i="16"/>
  <c r="G14" i="16"/>
  <c r="C15" i="16"/>
  <c r="E15" i="16"/>
  <c r="G15" i="16"/>
  <c r="C16" i="16"/>
  <c r="E16" i="16"/>
  <c r="G16" i="16"/>
  <c r="C17" i="16"/>
  <c r="E17" i="16"/>
  <c r="G17" i="16"/>
  <c r="C18" i="16"/>
  <c r="E18" i="16"/>
  <c r="G18" i="16"/>
  <c r="C19" i="16"/>
  <c r="E19" i="16"/>
  <c r="G19" i="16"/>
  <c r="C20" i="16"/>
  <c r="E20" i="16"/>
  <c r="G20" i="16"/>
  <c r="C21" i="16"/>
  <c r="E21" i="16"/>
  <c r="G21" i="16"/>
  <c r="C22" i="16"/>
  <c r="E22" i="16"/>
  <c r="G22" i="16"/>
  <c r="C23" i="16"/>
  <c r="E23" i="16"/>
  <c r="G23" i="16"/>
  <c r="C24" i="16"/>
  <c r="E24" i="16"/>
  <c r="G24" i="16"/>
  <c r="C25" i="16"/>
  <c r="E25" i="16"/>
  <c r="G25" i="16"/>
  <c r="C26" i="16"/>
  <c r="E26" i="16"/>
  <c r="G26" i="16"/>
  <c r="C27" i="16"/>
  <c r="E27" i="16"/>
  <c r="G27" i="16"/>
  <c r="C28" i="16"/>
  <c r="E28" i="16"/>
  <c r="G28" i="16"/>
  <c r="C29" i="16"/>
  <c r="E29" i="16"/>
  <c r="G29" i="16"/>
  <c r="C30" i="16"/>
  <c r="E30" i="16"/>
  <c r="G30" i="16"/>
  <c r="C31" i="16"/>
  <c r="E31" i="16"/>
  <c r="G31" i="16"/>
  <c r="C32" i="16"/>
  <c r="E32" i="16"/>
  <c r="G32" i="16"/>
  <c r="C33" i="16"/>
  <c r="E33" i="16"/>
  <c r="G33" i="16"/>
  <c r="C34" i="16"/>
  <c r="E34" i="16"/>
  <c r="G34" i="16"/>
  <c r="C35" i="16"/>
  <c r="E35" i="16"/>
  <c r="G35" i="16"/>
  <c r="C36" i="16"/>
  <c r="E36" i="16"/>
  <c r="G36" i="16"/>
  <c r="C37" i="16"/>
  <c r="E37" i="16"/>
  <c r="G37" i="16"/>
  <c r="C38" i="16"/>
  <c r="E38" i="16"/>
  <c r="G38" i="16"/>
  <c r="C39" i="16"/>
  <c r="E39" i="16"/>
  <c r="G39" i="16"/>
  <c r="C40" i="16"/>
  <c r="E40" i="16"/>
  <c r="G40" i="16"/>
  <c r="C41" i="16"/>
  <c r="E41" i="16"/>
  <c r="G41" i="16"/>
  <c r="C42" i="16"/>
  <c r="E42" i="16"/>
  <c r="G42" i="16"/>
  <c r="C43" i="16"/>
  <c r="E43" i="16"/>
  <c r="G43" i="16"/>
  <c r="C44" i="16"/>
  <c r="E44" i="16"/>
  <c r="G44" i="16"/>
  <c r="C45" i="16"/>
  <c r="E45" i="16"/>
  <c r="G45" i="16"/>
  <c r="C46" i="16"/>
  <c r="E46" i="16"/>
  <c r="G46" i="16"/>
  <c r="C47" i="16"/>
  <c r="E47" i="16"/>
  <c r="G47" i="16"/>
  <c r="C48" i="16"/>
  <c r="E48" i="16"/>
  <c r="G48" i="16"/>
  <c r="C49" i="16"/>
  <c r="E49" i="16"/>
  <c r="G49" i="16"/>
  <c r="C50" i="16"/>
  <c r="E50" i="16"/>
  <c r="G50" i="16"/>
  <c r="C51" i="16"/>
  <c r="E51" i="16"/>
  <c r="G51" i="16"/>
  <c r="C52" i="16"/>
  <c r="E52" i="16"/>
  <c r="G52" i="16"/>
  <c r="C53" i="16"/>
  <c r="E53" i="16"/>
  <c r="G53" i="16"/>
  <c r="C54" i="16"/>
  <c r="E54" i="16"/>
  <c r="G54" i="16"/>
  <c r="C55" i="16"/>
  <c r="E55" i="16"/>
  <c r="G55" i="16"/>
  <c r="C56" i="16"/>
  <c r="E56" i="16"/>
  <c r="G56" i="16"/>
  <c r="C57" i="16"/>
  <c r="E57" i="16"/>
  <c r="G57" i="16"/>
  <c r="C58" i="16"/>
  <c r="E58" i="16"/>
  <c r="G58" i="16"/>
  <c r="C59" i="16"/>
  <c r="E59" i="16"/>
  <c r="G59" i="16"/>
  <c r="C60" i="16"/>
  <c r="E60" i="16"/>
  <c r="G60" i="16"/>
  <c r="C61" i="16"/>
  <c r="E61" i="16"/>
  <c r="G61" i="16"/>
  <c r="C62" i="16"/>
  <c r="E62" i="16"/>
  <c r="G62" i="16"/>
  <c r="C63" i="16"/>
  <c r="E63" i="16"/>
  <c r="G63" i="16"/>
  <c r="C64" i="16"/>
  <c r="E64" i="16"/>
  <c r="G64" i="16"/>
  <c r="C65" i="16"/>
  <c r="E65" i="16"/>
  <c r="G65" i="16"/>
  <c r="C66" i="16"/>
  <c r="E66" i="16"/>
  <c r="G66" i="16"/>
  <c r="C67" i="16"/>
  <c r="E67" i="16"/>
  <c r="G67" i="16"/>
  <c r="C68" i="16"/>
  <c r="E68" i="16"/>
  <c r="G68" i="16"/>
  <c r="C69" i="16"/>
  <c r="E69" i="16"/>
  <c r="G69" i="16"/>
  <c r="C70" i="16"/>
  <c r="E70" i="16"/>
  <c r="G70" i="16"/>
  <c r="C71" i="16"/>
  <c r="E71" i="16"/>
  <c r="G71" i="16"/>
  <c r="C72" i="16"/>
  <c r="E72" i="16"/>
  <c r="G72" i="16"/>
  <c r="C73" i="16"/>
  <c r="E73" i="16"/>
  <c r="G73" i="16"/>
  <c r="C74" i="16"/>
  <c r="E74" i="16"/>
  <c r="G74" i="16"/>
  <c r="C75" i="16"/>
  <c r="E75" i="16"/>
  <c r="G75" i="16"/>
  <c r="C76" i="16"/>
  <c r="E76" i="16"/>
  <c r="G76" i="16"/>
  <c r="C77" i="16"/>
  <c r="E77" i="16"/>
  <c r="G77" i="16"/>
  <c r="C78" i="16"/>
  <c r="E78" i="16"/>
  <c r="G78" i="16"/>
  <c r="C79" i="16"/>
  <c r="E79" i="16"/>
  <c r="G79" i="16"/>
  <c r="C80" i="16"/>
  <c r="E80" i="16"/>
  <c r="G80" i="16"/>
  <c r="C81" i="16"/>
  <c r="E81" i="16"/>
  <c r="G81" i="16"/>
  <c r="C82" i="16"/>
  <c r="E82" i="16"/>
  <c r="G82" i="16"/>
  <c r="C83" i="16"/>
  <c r="E83" i="16"/>
  <c r="G83" i="16"/>
  <c r="C84" i="16"/>
  <c r="E84" i="16"/>
  <c r="G84" i="16"/>
  <c r="C85" i="16"/>
  <c r="E85" i="16"/>
  <c r="G85" i="16"/>
  <c r="C86" i="16"/>
  <c r="E86" i="16"/>
  <c r="G86" i="16"/>
  <c r="C87" i="16"/>
  <c r="E87" i="16"/>
  <c r="G87" i="16"/>
  <c r="C88" i="16"/>
  <c r="E88" i="16"/>
  <c r="G88" i="16"/>
  <c r="C89" i="16"/>
  <c r="E89" i="16"/>
  <c r="G89" i="16"/>
  <c r="C90" i="16"/>
  <c r="E90" i="16"/>
  <c r="G90" i="16"/>
  <c r="C91" i="16"/>
  <c r="E91" i="16"/>
  <c r="G91" i="16"/>
  <c r="C92" i="16"/>
  <c r="E92" i="16"/>
  <c r="G92" i="16"/>
  <c r="C93" i="16"/>
  <c r="E93" i="16"/>
  <c r="G93" i="16"/>
  <c r="C94" i="16"/>
  <c r="E94" i="16"/>
  <c r="G94" i="16"/>
  <c r="C95" i="16"/>
  <c r="E95" i="16"/>
  <c r="G95" i="16"/>
  <c r="C96" i="16"/>
  <c r="E96" i="16"/>
  <c r="G96" i="16"/>
  <c r="C97" i="16"/>
  <c r="E97" i="16"/>
  <c r="G97" i="16"/>
  <c r="C98" i="16"/>
  <c r="E98" i="16"/>
  <c r="G98" i="16"/>
  <c r="C99" i="16"/>
  <c r="E99" i="16"/>
  <c r="G99" i="16"/>
  <c r="C100" i="16"/>
  <c r="E100" i="16"/>
  <c r="G100" i="16"/>
  <c r="C101" i="16"/>
  <c r="E101" i="16"/>
  <c r="G101" i="16"/>
  <c r="C102" i="16"/>
  <c r="E102" i="16"/>
  <c r="G102" i="16"/>
  <c r="C103" i="16"/>
  <c r="E103" i="16"/>
  <c r="G103" i="16"/>
  <c r="C104" i="16"/>
  <c r="E104" i="16"/>
  <c r="G104" i="16"/>
  <c r="C105" i="16"/>
  <c r="E105" i="16"/>
  <c r="G105" i="16"/>
  <c r="C106" i="16"/>
  <c r="E106" i="16"/>
  <c r="G106" i="16"/>
  <c r="C107" i="16"/>
  <c r="E107" i="16"/>
  <c r="G107" i="16"/>
  <c r="C108" i="16"/>
  <c r="E108" i="16"/>
  <c r="G108" i="16"/>
  <c r="C109" i="16"/>
  <c r="E109" i="16"/>
  <c r="G109" i="16"/>
  <c r="C110" i="16"/>
  <c r="E110" i="16"/>
  <c r="G110" i="16"/>
  <c r="C111" i="16"/>
  <c r="E111" i="16"/>
  <c r="G111" i="16"/>
  <c r="C112" i="16"/>
  <c r="E112" i="16"/>
  <c r="G112" i="16"/>
  <c r="C113" i="16"/>
  <c r="E113" i="16"/>
  <c r="G113" i="16"/>
  <c r="C114" i="16"/>
  <c r="E114" i="16"/>
  <c r="G114" i="16"/>
  <c r="C115" i="16"/>
  <c r="E115" i="16"/>
  <c r="G115" i="16"/>
  <c r="C116" i="16"/>
  <c r="E116" i="16"/>
  <c r="G116" i="16"/>
  <c r="C117" i="16"/>
  <c r="E117" i="16"/>
  <c r="G117" i="16"/>
  <c r="C118" i="16"/>
  <c r="E118" i="16"/>
  <c r="G118" i="16"/>
  <c r="C119" i="16"/>
  <c r="E119" i="16"/>
  <c r="G119" i="16"/>
  <c r="C120" i="16"/>
  <c r="E120" i="16"/>
  <c r="G120" i="16"/>
  <c r="C121" i="16"/>
  <c r="E121" i="16"/>
  <c r="G121" i="16"/>
  <c r="C122" i="16"/>
  <c r="E122" i="16"/>
  <c r="G122" i="16"/>
  <c r="C123" i="16"/>
  <c r="E123" i="16"/>
  <c r="G123" i="16"/>
  <c r="C124" i="16"/>
  <c r="E124" i="16"/>
  <c r="G124" i="16"/>
  <c r="C125" i="16"/>
  <c r="E125" i="16"/>
  <c r="G125" i="16"/>
  <c r="C126" i="16"/>
  <c r="E126" i="16"/>
  <c r="G126" i="16"/>
  <c r="C127" i="16"/>
  <c r="E127" i="16"/>
  <c r="G127" i="16"/>
  <c r="C128" i="16"/>
  <c r="E128" i="16"/>
  <c r="G128" i="16"/>
  <c r="C129" i="16"/>
  <c r="E129" i="16"/>
  <c r="G129" i="16"/>
  <c r="C130" i="16"/>
  <c r="E130" i="16"/>
  <c r="G130" i="16"/>
  <c r="C131" i="16"/>
  <c r="E131" i="16"/>
  <c r="G131" i="16"/>
  <c r="C132" i="16"/>
  <c r="E132" i="16"/>
  <c r="G132" i="16"/>
  <c r="C133" i="16"/>
  <c r="E133" i="16"/>
  <c r="G133" i="16"/>
  <c r="C134" i="16"/>
  <c r="E134" i="16"/>
  <c r="G134" i="16"/>
  <c r="C135" i="16"/>
  <c r="E135" i="16"/>
  <c r="G135" i="16"/>
  <c r="C136" i="16"/>
  <c r="E136" i="16"/>
  <c r="G136" i="16"/>
  <c r="C137" i="16"/>
  <c r="E137" i="16"/>
  <c r="G137" i="16"/>
  <c r="C138" i="16"/>
  <c r="E138" i="16"/>
  <c r="G138" i="16"/>
  <c r="C139" i="16"/>
  <c r="E139" i="16"/>
  <c r="G139" i="16"/>
  <c r="C140" i="16"/>
  <c r="E140" i="16"/>
  <c r="G140" i="16"/>
  <c r="C141" i="16"/>
  <c r="E141" i="16"/>
  <c r="G141" i="16"/>
  <c r="C142" i="16"/>
  <c r="E142" i="16"/>
  <c r="G142" i="16"/>
  <c r="C143" i="16"/>
  <c r="E143" i="16"/>
  <c r="G143" i="16"/>
  <c r="C144" i="16"/>
  <c r="E144" i="16"/>
  <c r="G144" i="16"/>
  <c r="C145" i="16"/>
  <c r="E145" i="16"/>
  <c r="G145" i="16"/>
  <c r="C146" i="16"/>
  <c r="E146" i="16"/>
  <c r="G146" i="16"/>
  <c r="C147" i="16"/>
  <c r="E147" i="16"/>
  <c r="G147" i="16"/>
  <c r="C148" i="16"/>
  <c r="E148" i="16"/>
  <c r="G148" i="16"/>
  <c r="C149" i="16"/>
  <c r="E149" i="16"/>
  <c r="G149" i="16"/>
  <c r="C150" i="16"/>
  <c r="E150" i="16"/>
  <c r="G150" i="16"/>
  <c r="C151" i="16"/>
  <c r="E151" i="16"/>
  <c r="G151" i="16"/>
  <c r="C152" i="16"/>
  <c r="E152" i="16"/>
  <c r="G152" i="16"/>
  <c r="C153" i="16"/>
  <c r="E153" i="16"/>
  <c r="G153" i="16"/>
  <c r="C154" i="16"/>
  <c r="E154" i="16"/>
  <c r="G154" i="16"/>
  <c r="C155" i="16"/>
  <c r="E155" i="16"/>
  <c r="G155" i="16"/>
  <c r="C156" i="16"/>
  <c r="E156" i="16"/>
  <c r="G156" i="16"/>
  <c r="C157" i="16"/>
  <c r="E157" i="16"/>
  <c r="G157" i="16"/>
  <c r="C158" i="16"/>
  <c r="E158" i="16"/>
  <c r="G158" i="16"/>
  <c r="C159" i="16"/>
  <c r="E159" i="16"/>
  <c r="G159" i="16"/>
  <c r="C160" i="16"/>
  <c r="E160" i="16"/>
  <c r="G160" i="16"/>
  <c r="C161" i="16"/>
  <c r="E161" i="16"/>
  <c r="G161" i="16"/>
  <c r="C162" i="16"/>
  <c r="E162" i="16"/>
  <c r="G162" i="16"/>
  <c r="C163" i="16"/>
  <c r="E163" i="16"/>
  <c r="G163" i="16"/>
  <c r="C164" i="16"/>
  <c r="E164" i="16"/>
  <c r="G164" i="16"/>
  <c r="C165" i="16"/>
  <c r="E165" i="16"/>
  <c r="G165" i="16"/>
  <c r="C166" i="16"/>
  <c r="E166" i="16"/>
  <c r="G166" i="16"/>
  <c r="C167" i="16"/>
  <c r="E167" i="16"/>
  <c r="G167" i="16"/>
  <c r="C168" i="16"/>
  <c r="E168" i="16"/>
  <c r="G168" i="16"/>
  <c r="C169" i="16"/>
  <c r="E169" i="16"/>
  <c r="G169" i="16"/>
  <c r="C170" i="16"/>
  <c r="E170" i="16"/>
  <c r="G170" i="16"/>
  <c r="C171" i="16"/>
  <c r="E171" i="16"/>
  <c r="G171" i="16"/>
  <c r="C172" i="16"/>
  <c r="E172" i="16"/>
  <c r="G172" i="16"/>
  <c r="C173" i="16"/>
  <c r="E173" i="16"/>
  <c r="G173" i="16"/>
  <c r="C174" i="16"/>
  <c r="E174" i="16"/>
  <c r="G174" i="16"/>
  <c r="C175" i="16"/>
  <c r="E175" i="16"/>
  <c r="G175" i="16"/>
  <c r="C176" i="16"/>
  <c r="E176" i="16"/>
  <c r="G176" i="16"/>
  <c r="C177" i="16"/>
  <c r="E177" i="16"/>
  <c r="G177" i="16"/>
  <c r="C178" i="16"/>
  <c r="E178" i="16"/>
  <c r="G178" i="16"/>
  <c r="C179" i="16"/>
  <c r="E179" i="16"/>
  <c r="G179" i="16"/>
  <c r="C180" i="16"/>
  <c r="E180" i="16"/>
  <c r="G180" i="16"/>
  <c r="C181" i="16"/>
  <c r="E181" i="16"/>
  <c r="G181" i="16"/>
  <c r="C182" i="16"/>
  <c r="E182" i="16"/>
  <c r="G182" i="16"/>
  <c r="C183" i="16"/>
  <c r="E183" i="16"/>
  <c r="G183" i="16"/>
  <c r="C184" i="16"/>
  <c r="E184" i="16"/>
  <c r="G184" i="16"/>
  <c r="C185" i="16"/>
  <c r="E185" i="16"/>
  <c r="G185" i="16"/>
  <c r="C186" i="16"/>
  <c r="E186" i="16"/>
  <c r="G186" i="16"/>
  <c r="C187" i="16"/>
  <c r="E187" i="16"/>
  <c r="G187" i="16"/>
  <c r="C188" i="16"/>
  <c r="E188" i="16"/>
  <c r="G188" i="16"/>
  <c r="C189" i="16"/>
  <c r="E189" i="16"/>
  <c r="G189" i="16"/>
  <c r="C190" i="16"/>
  <c r="E190" i="16"/>
  <c r="G190" i="16"/>
  <c r="C191" i="16"/>
  <c r="E191" i="16"/>
  <c r="G191" i="16"/>
  <c r="C192" i="16"/>
  <c r="E192" i="16"/>
  <c r="G192" i="16"/>
  <c r="C193" i="16"/>
  <c r="E193" i="16"/>
  <c r="G193" i="16"/>
  <c r="C194" i="16"/>
  <c r="E194" i="16"/>
  <c r="G194" i="16"/>
  <c r="C195" i="16"/>
  <c r="E195" i="16"/>
  <c r="G195" i="16"/>
  <c r="C196" i="16"/>
  <c r="E196" i="16"/>
  <c r="G196" i="16"/>
  <c r="C197" i="16"/>
  <c r="E197" i="16"/>
  <c r="G197" i="16"/>
  <c r="C198" i="16"/>
  <c r="E198" i="16"/>
  <c r="G198" i="16"/>
  <c r="C199" i="16"/>
  <c r="E199" i="16"/>
  <c r="G199" i="16"/>
  <c r="C200" i="16"/>
  <c r="E200" i="16"/>
  <c r="G200" i="16"/>
  <c r="C201" i="16"/>
  <c r="E201" i="16"/>
  <c r="G201" i="16"/>
  <c r="C202" i="16"/>
  <c r="E202" i="16"/>
  <c r="G202" i="16"/>
  <c r="C203" i="16"/>
  <c r="E203" i="16"/>
  <c r="G203" i="16"/>
  <c r="C204" i="16"/>
  <c r="E204" i="16"/>
  <c r="G204" i="16"/>
  <c r="C205" i="16"/>
  <c r="E205" i="16"/>
  <c r="G205" i="16"/>
  <c r="C206" i="16"/>
  <c r="E206" i="16"/>
  <c r="G206" i="16"/>
  <c r="C207" i="16"/>
  <c r="E207" i="16"/>
  <c r="G207" i="16"/>
  <c r="C208" i="16"/>
  <c r="E208" i="16"/>
  <c r="G208" i="16"/>
  <c r="C209" i="16"/>
  <c r="E209" i="16"/>
  <c r="G209" i="16"/>
  <c r="C210" i="16"/>
  <c r="E210" i="16"/>
  <c r="G210" i="16"/>
  <c r="C211" i="16"/>
  <c r="E211" i="16"/>
  <c r="G211" i="16"/>
  <c r="C212" i="16"/>
  <c r="E212" i="16"/>
  <c r="G212" i="16"/>
  <c r="C213" i="16"/>
  <c r="E213" i="16"/>
  <c r="G213" i="16"/>
  <c r="C214" i="16"/>
  <c r="E214" i="16"/>
  <c r="G214" i="16"/>
  <c r="C215" i="16"/>
  <c r="E215" i="16"/>
  <c r="G215" i="16"/>
  <c r="C216" i="16"/>
  <c r="E216" i="16"/>
  <c r="G216" i="16"/>
  <c r="C217" i="16"/>
  <c r="E217" i="16"/>
  <c r="G217" i="16"/>
  <c r="C218" i="16"/>
  <c r="E218" i="16"/>
  <c r="G218" i="16"/>
  <c r="C219" i="16"/>
  <c r="E219" i="16"/>
  <c r="G219" i="16"/>
  <c r="C220" i="16"/>
  <c r="E220" i="16"/>
  <c r="G220" i="16"/>
  <c r="C221" i="16"/>
  <c r="E221" i="16"/>
  <c r="G221" i="16"/>
  <c r="C222" i="16"/>
  <c r="E222" i="16"/>
  <c r="G222" i="16"/>
  <c r="C223" i="16"/>
  <c r="E223" i="16"/>
  <c r="G223" i="16"/>
  <c r="C224" i="16"/>
  <c r="E224" i="16"/>
  <c r="G224" i="16"/>
  <c r="C225" i="16"/>
  <c r="E225" i="16"/>
  <c r="G225" i="16"/>
  <c r="C226" i="16"/>
  <c r="E226" i="16"/>
  <c r="G226" i="16"/>
  <c r="C227" i="16"/>
  <c r="E227" i="16"/>
  <c r="G227" i="16"/>
  <c r="C228" i="16"/>
  <c r="E228" i="16"/>
  <c r="G228" i="16"/>
  <c r="C229" i="16"/>
  <c r="E229" i="16"/>
  <c r="G229" i="16"/>
  <c r="C230" i="16"/>
  <c r="E230" i="16"/>
  <c r="G230" i="16"/>
  <c r="C231" i="16"/>
  <c r="E231" i="16"/>
  <c r="G231" i="16"/>
  <c r="C232" i="16"/>
  <c r="E232" i="16"/>
  <c r="G232" i="16"/>
  <c r="C233" i="16"/>
  <c r="E233" i="16"/>
  <c r="G233" i="16"/>
  <c r="C234" i="16"/>
  <c r="E234" i="16"/>
  <c r="G234" i="16"/>
  <c r="C235" i="16"/>
  <c r="E235" i="16"/>
  <c r="G235" i="16"/>
  <c r="C236" i="16"/>
  <c r="E236" i="16"/>
  <c r="G236" i="16"/>
  <c r="C237" i="16"/>
  <c r="E237" i="16"/>
  <c r="G237" i="16"/>
  <c r="C238" i="16"/>
  <c r="E238" i="16"/>
  <c r="G238" i="16"/>
  <c r="C239" i="16"/>
  <c r="E239" i="16"/>
  <c r="G239" i="16"/>
  <c r="C240" i="16"/>
  <c r="E240" i="16"/>
  <c r="G240" i="16"/>
  <c r="C241" i="16"/>
  <c r="E241" i="16"/>
  <c r="G241" i="16"/>
  <c r="C242" i="16"/>
  <c r="E242" i="16"/>
  <c r="G242" i="16"/>
  <c r="C243" i="16"/>
  <c r="E243" i="16"/>
  <c r="G243" i="16"/>
  <c r="C244" i="16"/>
  <c r="E244" i="16"/>
  <c r="G244" i="16"/>
  <c r="C245" i="16"/>
  <c r="E245" i="16"/>
  <c r="G245" i="16"/>
  <c r="C246" i="16"/>
  <c r="E246" i="16"/>
  <c r="G246" i="16"/>
  <c r="C247" i="16"/>
  <c r="E247" i="16"/>
  <c r="G247" i="16"/>
  <c r="C248" i="16"/>
  <c r="E248" i="16"/>
  <c r="G248" i="16"/>
  <c r="C249" i="16"/>
  <c r="E249" i="16"/>
  <c r="G249" i="16"/>
  <c r="C250" i="16"/>
  <c r="E250" i="16"/>
  <c r="G250" i="16"/>
  <c r="C251" i="16"/>
  <c r="E251" i="16"/>
  <c r="G251" i="16"/>
  <c r="C252" i="16"/>
  <c r="E252" i="16"/>
  <c r="G252" i="16"/>
  <c r="C253" i="16"/>
  <c r="E253" i="16"/>
  <c r="G253" i="16"/>
  <c r="C254" i="16"/>
  <c r="E254" i="16"/>
  <c r="G254" i="16"/>
  <c r="C255" i="16"/>
  <c r="E255" i="16"/>
  <c r="G255" i="16"/>
  <c r="C256" i="16"/>
  <c r="E256" i="16"/>
  <c r="G256" i="16"/>
  <c r="C257" i="16"/>
  <c r="E257" i="16"/>
  <c r="G257" i="16"/>
  <c r="C258" i="16"/>
  <c r="E258" i="16"/>
  <c r="G258" i="16"/>
  <c r="C259" i="16"/>
  <c r="E259" i="16"/>
  <c r="G259" i="16"/>
  <c r="C260" i="16"/>
  <c r="E260" i="16"/>
  <c r="G260" i="16"/>
  <c r="C261" i="16"/>
  <c r="E261" i="16"/>
  <c r="G261" i="16"/>
  <c r="C262" i="16"/>
  <c r="E262" i="16"/>
  <c r="G262" i="16"/>
  <c r="C263" i="16"/>
  <c r="E263" i="16"/>
  <c r="G263" i="16"/>
  <c r="C264" i="16"/>
  <c r="E264" i="16"/>
  <c r="G264" i="16"/>
  <c r="C265" i="16"/>
  <c r="E265" i="16"/>
  <c r="G265" i="16"/>
  <c r="C266" i="16"/>
  <c r="E266" i="16"/>
  <c r="G266" i="16"/>
  <c r="C267" i="16"/>
  <c r="E267" i="16"/>
  <c r="G267" i="16"/>
  <c r="C268" i="16"/>
  <c r="E268" i="16"/>
  <c r="G268" i="16"/>
  <c r="C269" i="16"/>
  <c r="E269" i="16"/>
  <c r="G269" i="16"/>
  <c r="C270" i="16"/>
  <c r="E270" i="16"/>
  <c r="G270" i="16"/>
  <c r="C271" i="16"/>
  <c r="E271" i="16"/>
  <c r="G271" i="16"/>
  <c r="C272" i="16"/>
  <c r="E272" i="16"/>
  <c r="G272" i="16"/>
  <c r="C273" i="16"/>
  <c r="E273" i="16"/>
  <c r="G273" i="16"/>
  <c r="C274" i="16"/>
  <c r="E274" i="16"/>
  <c r="G274" i="16"/>
  <c r="C275" i="16"/>
  <c r="E275" i="16"/>
  <c r="G275" i="16"/>
  <c r="C276" i="16"/>
  <c r="E276" i="16"/>
  <c r="G276" i="16"/>
  <c r="C277" i="16"/>
  <c r="E277" i="16"/>
  <c r="G277" i="16"/>
  <c r="C278" i="16"/>
  <c r="E278" i="16"/>
  <c r="G278" i="16"/>
  <c r="C279" i="16"/>
  <c r="E279" i="16"/>
  <c r="G279" i="16"/>
  <c r="C280" i="16"/>
  <c r="E280" i="16"/>
  <c r="G280" i="16"/>
  <c r="C281" i="16"/>
  <c r="E281" i="16"/>
  <c r="G281" i="16"/>
  <c r="C282" i="16"/>
  <c r="E282" i="16"/>
  <c r="G282" i="16"/>
  <c r="C283" i="16"/>
  <c r="E283" i="16"/>
  <c r="G283" i="16"/>
  <c r="C284" i="16"/>
  <c r="E284" i="16"/>
  <c r="G284" i="16"/>
  <c r="C285" i="16"/>
  <c r="E285" i="16"/>
  <c r="G285" i="16"/>
  <c r="C286" i="16"/>
  <c r="E286" i="16"/>
  <c r="G286" i="16"/>
  <c r="C287" i="16"/>
  <c r="E287" i="16"/>
  <c r="G287" i="16"/>
  <c r="C288" i="16"/>
  <c r="E288" i="16"/>
  <c r="G288" i="16"/>
  <c r="C289" i="16"/>
  <c r="E289" i="16"/>
  <c r="G289" i="16"/>
  <c r="C290" i="16"/>
  <c r="E290" i="16"/>
  <c r="G290" i="16"/>
  <c r="C291" i="16"/>
  <c r="E291" i="16"/>
  <c r="G291" i="16"/>
  <c r="C292" i="16"/>
  <c r="E292" i="16"/>
  <c r="G292" i="16"/>
  <c r="C293" i="16"/>
  <c r="E293" i="16"/>
  <c r="G293" i="16"/>
  <c r="C294" i="16"/>
  <c r="E294" i="16"/>
  <c r="G294" i="16"/>
  <c r="C295" i="16"/>
  <c r="E295" i="16"/>
  <c r="G295" i="16"/>
  <c r="C296" i="16"/>
  <c r="E296" i="16"/>
  <c r="G296" i="16"/>
  <c r="C297" i="16"/>
  <c r="E297" i="16"/>
  <c r="G297" i="16"/>
  <c r="C298" i="16"/>
  <c r="E298" i="16"/>
  <c r="G298" i="16"/>
  <c r="C299" i="16"/>
  <c r="E299" i="16"/>
  <c r="G299" i="16"/>
  <c r="C300" i="16"/>
  <c r="E300" i="16"/>
  <c r="G300" i="16"/>
  <c r="C301" i="16"/>
  <c r="E301" i="16"/>
  <c r="G301" i="16"/>
  <c r="C302" i="16"/>
  <c r="E302" i="16"/>
  <c r="G302" i="16"/>
  <c r="C303" i="16"/>
  <c r="E303" i="16"/>
  <c r="G303" i="16"/>
  <c r="C304" i="16"/>
  <c r="E304" i="16"/>
  <c r="G304" i="16"/>
  <c r="C305" i="16"/>
  <c r="E305" i="16"/>
  <c r="G305" i="16"/>
  <c r="C306" i="16"/>
  <c r="E306" i="16"/>
  <c r="G306" i="16"/>
  <c r="C307" i="16"/>
  <c r="E307" i="16"/>
  <c r="G307" i="16"/>
  <c r="C308" i="16"/>
  <c r="E308" i="16"/>
  <c r="G308" i="16"/>
  <c r="C309" i="16"/>
  <c r="E309" i="16"/>
  <c r="G309" i="16"/>
  <c r="C310" i="16"/>
  <c r="E310" i="16"/>
  <c r="G310" i="16"/>
  <c r="C311" i="16"/>
  <c r="E311" i="16"/>
  <c r="G311" i="16"/>
  <c r="C312" i="16"/>
  <c r="E312" i="16"/>
  <c r="G312" i="16"/>
  <c r="C313" i="16"/>
  <c r="E313" i="16"/>
  <c r="G313" i="16"/>
  <c r="C314" i="16"/>
  <c r="E314" i="16"/>
  <c r="G314" i="16"/>
  <c r="C315" i="16"/>
  <c r="E315" i="16"/>
  <c r="G315" i="16"/>
  <c r="C316" i="16"/>
  <c r="E316" i="16"/>
  <c r="G316" i="16"/>
  <c r="C317" i="16"/>
  <c r="E317" i="16"/>
  <c r="G317" i="16"/>
  <c r="C318" i="16"/>
  <c r="E318" i="16"/>
  <c r="G318" i="16"/>
  <c r="C319" i="16"/>
  <c r="E319" i="16"/>
  <c r="G319" i="16"/>
  <c r="C320" i="16"/>
  <c r="E320" i="16"/>
  <c r="G320" i="16"/>
  <c r="C321" i="16"/>
  <c r="E321" i="16"/>
  <c r="G321" i="16"/>
  <c r="C322" i="16"/>
  <c r="E322" i="16"/>
  <c r="G322" i="16"/>
  <c r="C323" i="16"/>
  <c r="E323" i="16"/>
  <c r="G323" i="16"/>
  <c r="C324" i="16"/>
  <c r="E324" i="16"/>
  <c r="G324" i="16"/>
  <c r="C325" i="16"/>
  <c r="E325" i="16"/>
  <c r="G325" i="16"/>
  <c r="C326" i="16"/>
  <c r="E326" i="16"/>
  <c r="G326" i="16"/>
  <c r="C327" i="16"/>
  <c r="E327" i="16"/>
  <c r="G327" i="16"/>
  <c r="C328" i="16"/>
  <c r="E328" i="16"/>
  <c r="G328" i="16"/>
  <c r="C329" i="16"/>
  <c r="E329" i="16"/>
  <c r="G329" i="16"/>
  <c r="C330" i="16"/>
  <c r="E330" i="16"/>
  <c r="G330" i="16"/>
  <c r="C331" i="16"/>
  <c r="E331" i="16"/>
  <c r="G331" i="16"/>
  <c r="C332" i="16"/>
  <c r="E332" i="16"/>
  <c r="G332" i="16"/>
  <c r="C333" i="16"/>
  <c r="E333" i="16"/>
  <c r="G333" i="16"/>
  <c r="C334" i="16"/>
  <c r="E334" i="16"/>
  <c r="G334" i="16"/>
  <c r="C335" i="16"/>
  <c r="E335" i="16"/>
  <c r="G335" i="16"/>
  <c r="C336" i="16"/>
  <c r="E336" i="16"/>
  <c r="G336" i="16"/>
  <c r="C337" i="16"/>
  <c r="E337" i="16"/>
  <c r="G337" i="16"/>
  <c r="C338" i="16"/>
  <c r="E338" i="16"/>
  <c r="G338" i="16"/>
  <c r="C339" i="16"/>
  <c r="E339" i="16"/>
  <c r="G339" i="16"/>
  <c r="C340" i="16"/>
  <c r="E340" i="16"/>
  <c r="G340" i="16"/>
  <c r="C341" i="16"/>
  <c r="E341" i="16"/>
  <c r="G341" i="16"/>
  <c r="C342" i="16"/>
  <c r="E342" i="16"/>
  <c r="G342" i="16"/>
  <c r="C343" i="16"/>
  <c r="E343" i="16"/>
  <c r="G343" i="16"/>
  <c r="C344" i="16"/>
  <c r="E344" i="16"/>
  <c r="G344" i="16"/>
  <c r="C345" i="16"/>
  <c r="E345" i="16"/>
  <c r="G345" i="16"/>
  <c r="C346" i="16"/>
  <c r="E346" i="16"/>
  <c r="G346" i="16"/>
  <c r="C347" i="16"/>
  <c r="E347" i="16"/>
  <c r="G347" i="16"/>
  <c r="C348" i="16"/>
  <c r="E348" i="16"/>
  <c r="G348" i="16"/>
  <c r="C349" i="16"/>
  <c r="E349" i="16"/>
  <c r="G349" i="16"/>
  <c r="C350" i="16"/>
  <c r="E350" i="16"/>
  <c r="G350" i="16"/>
  <c r="C351" i="16"/>
  <c r="E351" i="16"/>
  <c r="G351" i="16"/>
  <c r="C352" i="16"/>
  <c r="E352" i="16"/>
  <c r="G352" i="16"/>
  <c r="C353" i="16"/>
  <c r="E353" i="16"/>
  <c r="G353" i="16"/>
  <c r="C354" i="16"/>
  <c r="E354" i="16"/>
  <c r="G354" i="16"/>
  <c r="C355" i="16"/>
  <c r="E355" i="16"/>
  <c r="G355" i="16"/>
  <c r="C356" i="16"/>
  <c r="E356" i="16"/>
  <c r="G356" i="16"/>
  <c r="C357" i="16"/>
  <c r="E357" i="16"/>
  <c r="G357" i="16"/>
  <c r="C358" i="16"/>
  <c r="E358" i="16"/>
  <c r="G358" i="16"/>
  <c r="C359" i="16"/>
  <c r="E359" i="16"/>
  <c r="G359" i="16"/>
  <c r="C360" i="16"/>
  <c r="E360" i="16"/>
  <c r="G360" i="16"/>
  <c r="C361" i="16"/>
  <c r="E361" i="16"/>
  <c r="G361" i="16"/>
  <c r="C362" i="16"/>
  <c r="E362" i="16"/>
  <c r="G362" i="16"/>
  <c r="C363" i="16"/>
  <c r="E363" i="16"/>
  <c r="G363" i="16"/>
  <c r="C364" i="16"/>
  <c r="E364" i="16"/>
  <c r="G364" i="16"/>
  <c r="C365" i="16"/>
  <c r="E365" i="16"/>
  <c r="G365" i="16"/>
  <c r="C366" i="16"/>
  <c r="E366" i="16"/>
  <c r="G366" i="16"/>
  <c r="C367" i="16"/>
  <c r="E367" i="16"/>
  <c r="G367" i="16"/>
  <c r="C368" i="16"/>
  <c r="E368" i="16"/>
  <c r="G368" i="16"/>
  <c r="C369" i="16"/>
  <c r="E369" i="16"/>
  <c r="G369" i="16"/>
  <c r="C370" i="16"/>
  <c r="E370" i="16"/>
  <c r="G370" i="16"/>
  <c r="C371" i="16"/>
  <c r="E371" i="16"/>
  <c r="G371" i="16"/>
  <c r="C372" i="16"/>
  <c r="E372" i="16"/>
  <c r="G372" i="16"/>
  <c r="C373" i="16"/>
  <c r="E373" i="16"/>
  <c r="G373" i="16"/>
  <c r="C374" i="16"/>
  <c r="E374" i="16"/>
  <c r="G374" i="16"/>
  <c r="C375" i="16"/>
  <c r="E375" i="16"/>
  <c r="G375" i="16"/>
  <c r="C376" i="16"/>
  <c r="E376" i="16"/>
  <c r="G376" i="16"/>
  <c r="C377" i="16"/>
  <c r="E377" i="16"/>
  <c r="G377" i="16"/>
  <c r="C378" i="16"/>
  <c r="E378" i="16"/>
  <c r="G378" i="16"/>
  <c r="C379" i="16"/>
  <c r="E379" i="16"/>
  <c r="G379" i="16"/>
  <c r="C380" i="16"/>
  <c r="E380" i="16"/>
  <c r="G380" i="16"/>
  <c r="C381" i="16"/>
  <c r="E381" i="16"/>
  <c r="G381" i="16"/>
  <c r="C382" i="16"/>
  <c r="E382" i="16"/>
  <c r="G382" i="16"/>
  <c r="C383" i="16"/>
  <c r="E383" i="16"/>
  <c r="G383" i="16"/>
  <c r="C384" i="16"/>
  <c r="E384" i="16"/>
  <c r="G384" i="16"/>
  <c r="C385" i="16"/>
  <c r="E385" i="16"/>
  <c r="G385" i="16"/>
  <c r="C386" i="16"/>
  <c r="E386" i="16"/>
  <c r="G386" i="16"/>
  <c r="C387" i="16"/>
  <c r="E387" i="16"/>
  <c r="G387" i="16"/>
  <c r="C388" i="16"/>
  <c r="E388" i="16"/>
  <c r="G388" i="16"/>
  <c r="C389" i="16"/>
  <c r="E389" i="16"/>
  <c r="G389" i="16"/>
  <c r="C390" i="16"/>
  <c r="E390" i="16"/>
  <c r="G390" i="16"/>
  <c r="C391" i="16"/>
  <c r="E391" i="16"/>
  <c r="G391" i="16"/>
  <c r="C392" i="16"/>
  <c r="E392" i="16"/>
  <c r="G392" i="16"/>
  <c r="C393" i="16"/>
  <c r="E393" i="16"/>
  <c r="G393" i="16"/>
  <c r="C394" i="16"/>
  <c r="E394" i="16"/>
  <c r="G394" i="16"/>
  <c r="C395" i="16"/>
  <c r="E395" i="16"/>
  <c r="G395" i="16"/>
  <c r="C396" i="16"/>
  <c r="E396" i="16"/>
  <c r="G396" i="16"/>
  <c r="C397" i="16"/>
  <c r="E397" i="16"/>
  <c r="G397" i="16"/>
  <c r="C398" i="16"/>
  <c r="E398" i="16"/>
  <c r="G398" i="16"/>
  <c r="C399" i="16"/>
  <c r="E399" i="16"/>
  <c r="G399" i="16"/>
  <c r="C400" i="16"/>
  <c r="E400" i="16"/>
  <c r="G400" i="16"/>
  <c r="C401" i="16"/>
  <c r="E401" i="16"/>
  <c r="G401" i="16"/>
  <c r="C402" i="16"/>
  <c r="E402" i="16"/>
  <c r="G402" i="16"/>
  <c r="C403" i="16"/>
  <c r="E403" i="16"/>
  <c r="G403" i="16"/>
  <c r="C404" i="16"/>
  <c r="E404" i="16"/>
  <c r="G404" i="16"/>
  <c r="C405" i="16"/>
  <c r="E405" i="16"/>
  <c r="G405" i="16"/>
  <c r="C406" i="16"/>
  <c r="E406" i="16"/>
  <c r="G406" i="16"/>
  <c r="C407" i="16"/>
  <c r="E407" i="16"/>
  <c r="G407" i="16"/>
  <c r="C408" i="16"/>
  <c r="E408" i="16"/>
  <c r="G408" i="16"/>
  <c r="C409" i="16"/>
  <c r="E409" i="16"/>
  <c r="G409" i="16"/>
  <c r="C410" i="16"/>
  <c r="E410" i="16"/>
  <c r="G410" i="16"/>
  <c r="C411" i="16"/>
  <c r="E411" i="16"/>
  <c r="G411" i="16"/>
  <c r="C412" i="16"/>
  <c r="E412" i="16"/>
  <c r="G412" i="16"/>
  <c r="C413" i="16"/>
  <c r="E413" i="16"/>
  <c r="G413" i="16"/>
  <c r="C414" i="16"/>
  <c r="E414" i="16"/>
  <c r="G414" i="16"/>
  <c r="C415" i="16"/>
  <c r="E415" i="16"/>
  <c r="G415" i="16"/>
  <c r="C416" i="16"/>
  <c r="E416" i="16"/>
  <c r="G416" i="16"/>
  <c r="C417" i="16"/>
  <c r="E417" i="16"/>
  <c r="G417" i="16"/>
  <c r="C418" i="16"/>
  <c r="E418" i="16"/>
  <c r="G418" i="16"/>
  <c r="C419" i="16"/>
  <c r="E419" i="16"/>
  <c r="G419" i="16"/>
  <c r="C420" i="16"/>
  <c r="E420" i="16"/>
  <c r="G420" i="16"/>
  <c r="C421" i="16"/>
  <c r="E421" i="16"/>
  <c r="G421" i="16"/>
  <c r="C422" i="16"/>
  <c r="E422" i="16"/>
  <c r="G422" i="16"/>
  <c r="C423" i="16"/>
  <c r="E423" i="16"/>
  <c r="G423" i="16"/>
  <c r="C424" i="16"/>
  <c r="E424" i="16"/>
  <c r="G424" i="16"/>
  <c r="C425" i="16"/>
  <c r="E425" i="16"/>
  <c r="G425" i="16"/>
  <c r="C426" i="16"/>
  <c r="E426" i="16"/>
  <c r="G426" i="16"/>
  <c r="C427" i="16"/>
  <c r="E427" i="16"/>
  <c r="G427" i="16"/>
  <c r="C428" i="16"/>
  <c r="E428" i="16"/>
  <c r="G428" i="16"/>
  <c r="C429" i="16"/>
  <c r="E429" i="16"/>
  <c r="G429" i="16"/>
  <c r="C430" i="16"/>
  <c r="E430" i="16"/>
  <c r="G430" i="16"/>
  <c r="C431" i="16"/>
  <c r="E431" i="16"/>
  <c r="G431" i="16"/>
  <c r="C432" i="16"/>
  <c r="E432" i="16"/>
  <c r="G432" i="16"/>
  <c r="C433" i="16"/>
  <c r="E433" i="16"/>
  <c r="G433" i="16"/>
  <c r="C434" i="16"/>
  <c r="E434" i="16"/>
  <c r="G434" i="16"/>
  <c r="C435" i="16"/>
  <c r="E435" i="16"/>
  <c r="G435" i="16"/>
  <c r="C436" i="16"/>
  <c r="E436" i="16"/>
  <c r="G436" i="16"/>
  <c r="C437" i="16"/>
  <c r="E437" i="16"/>
  <c r="G437" i="16"/>
  <c r="C438" i="16"/>
  <c r="E438" i="16"/>
  <c r="G438" i="16"/>
  <c r="C439" i="16"/>
  <c r="E439" i="16"/>
  <c r="G439" i="16"/>
  <c r="C440" i="16"/>
  <c r="E440" i="16"/>
  <c r="G440" i="16"/>
  <c r="C441" i="16"/>
  <c r="E441" i="16"/>
  <c r="G441" i="16"/>
  <c r="C442" i="16"/>
  <c r="E442" i="16"/>
  <c r="G442" i="16"/>
  <c r="C443" i="16"/>
  <c r="E443" i="16"/>
  <c r="G443" i="16"/>
  <c r="C444" i="16"/>
  <c r="E444" i="16"/>
  <c r="G444" i="16"/>
  <c r="C445" i="16"/>
  <c r="E445" i="16"/>
  <c r="G445" i="16"/>
  <c r="C446" i="16"/>
  <c r="E446" i="16"/>
  <c r="G446" i="16"/>
  <c r="C447" i="16"/>
  <c r="E447" i="16"/>
  <c r="G447" i="16"/>
  <c r="C448" i="16"/>
  <c r="E448" i="16"/>
  <c r="G448" i="16"/>
  <c r="C449" i="16"/>
  <c r="E449" i="16"/>
  <c r="G449" i="16"/>
  <c r="C450" i="16"/>
  <c r="E450" i="16"/>
  <c r="G450" i="16"/>
  <c r="C451" i="16"/>
  <c r="E451" i="16"/>
  <c r="G451" i="16"/>
  <c r="C452" i="16"/>
  <c r="E452" i="16"/>
  <c r="G452" i="16"/>
  <c r="C453" i="16"/>
  <c r="E453" i="16"/>
  <c r="G453" i="16"/>
  <c r="C454" i="16"/>
  <c r="E454" i="16"/>
  <c r="G454" i="16"/>
  <c r="C455" i="16"/>
  <c r="E455" i="16"/>
  <c r="G455" i="16"/>
  <c r="C456" i="16"/>
  <c r="E456" i="16"/>
  <c r="G456" i="16"/>
  <c r="C457" i="16"/>
  <c r="E457" i="16"/>
  <c r="G457" i="16"/>
  <c r="C458" i="16"/>
  <c r="E458" i="16"/>
  <c r="G458" i="16"/>
  <c r="C459" i="16"/>
  <c r="E459" i="16"/>
  <c r="G459" i="16"/>
  <c r="C460" i="16"/>
  <c r="E460" i="16"/>
  <c r="G460" i="16"/>
  <c r="C461" i="16"/>
  <c r="E461" i="16"/>
  <c r="G461" i="16"/>
  <c r="C462" i="16"/>
  <c r="E462" i="16"/>
  <c r="G462" i="16"/>
  <c r="C463" i="16"/>
  <c r="E463" i="16"/>
  <c r="G463" i="16"/>
  <c r="C464" i="16"/>
  <c r="E464" i="16"/>
  <c r="G464" i="16"/>
  <c r="C465" i="16"/>
  <c r="E465" i="16"/>
  <c r="G465" i="16"/>
  <c r="C466" i="16"/>
  <c r="E466" i="16"/>
  <c r="G466" i="16"/>
  <c r="C467" i="16"/>
  <c r="E467" i="16"/>
  <c r="G467" i="16"/>
  <c r="C468" i="16"/>
  <c r="E468" i="16"/>
  <c r="G468" i="16"/>
  <c r="C469" i="16"/>
  <c r="E469" i="16"/>
  <c r="G469" i="16"/>
  <c r="C470" i="16"/>
  <c r="E470" i="16"/>
  <c r="G470" i="16"/>
  <c r="C471" i="16"/>
  <c r="E471" i="16"/>
  <c r="G471" i="16"/>
  <c r="C472" i="16"/>
  <c r="E472" i="16"/>
  <c r="G472" i="16"/>
  <c r="C473" i="16"/>
  <c r="E473" i="16"/>
  <c r="G473" i="16"/>
  <c r="C474" i="16"/>
  <c r="E474" i="16"/>
  <c r="G474" i="16"/>
  <c r="C475" i="16"/>
  <c r="E475" i="16"/>
  <c r="G475" i="16"/>
  <c r="C476" i="16"/>
  <c r="E476" i="16"/>
  <c r="G476" i="16"/>
  <c r="C477" i="16"/>
  <c r="E477" i="16"/>
  <c r="G477" i="16"/>
  <c r="C478" i="16"/>
  <c r="E478" i="16"/>
  <c r="G478" i="16"/>
  <c r="C479" i="16"/>
  <c r="E479" i="16"/>
  <c r="G479" i="16"/>
  <c r="C480" i="16"/>
  <c r="E480" i="16"/>
  <c r="G480" i="16"/>
  <c r="C481" i="16"/>
  <c r="E481" i="16"/>
  <c r="G481" i="16"/>
  <c r="C482" i="16"/>
  <c r="E482" i="16"/>
  <c r="G482" i="16"/>
  <c r="C483" i="16"/>
  <c r="E483" i="16"/>
  <c r="G483" i="16"/>
  <c r="C484" i="16"/>
  <c r="E484" i="16"/>
  <c r="G484" i="16"/>
  <c r="C485" i="16"/>
  <c r="E485" i="16"/>
  <c r="G485" i="16"/>
  <c r="C486" i="16"/>
  <c r="E486" i="16"/>
  <c r="G486" i="16"/>
  <c r="C487" i="16"/>
  <c r="E487" i="16"/>
  <c r="G487" i="16"/>
  <c r="C488" i="16"/>
  <c r="E488" i="16"/>
  <c r="G488" i="16"/>
  <c r="C489" i="16"/>
  <c r="E489" i="16"/>
  <c r="G489" i="16"/>
  <c r="C490" i="16"/>
  <c r="E490" i="16"/>
  <c r="G490" i="16"/>
  <c r="C491" i="16"/>
  <c r="E491" i="16"/>
  <c r="G491" i="16"/>
  <c r="C492" i="16"/>
  <c r="E492" i="16"/>
  <c r="G492" i="16"/>
  <c r="C493" i="16"/>
  <c r="E493" i="16"/>
  <c r="G493" i="16"/>
  <c r="C494" i="16"/>
  <c r="E494" i="16"/>
  <c r="G494" i="16"/>
  <c r="C495" i="16"/>
  <c r="E495" i="16"/>
  <c r="G495" i="16"/>
  <c r="C496" i="16"/>
  <c r="E496" i="16"/>
  <c r="G496" i="16"/>
  <c r="C497" i="16"/>
  <c r="E497" i="16"/>
  <c r="G497" i="16"/>
  <c r="C498" i="16"/>
  <c r="E498" i="16"/>
  <c r="G498" i="16"/>
  <c r="C499" i="16"/>
  <c r="E499" i="16"/>
  <c r="G499" i="16"/>
  <c r="C500" i="16"/>
  <c r="E500" i="16"/>
  <c r="G500" i="16"/>
  <c r="E1" i="16"/>
  <c r="G1" i="16"/>
  <c r="C1" i="16"/>
  <c r="J3" i="16" l="1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2" i="16"/>
  <c r="J7" i="10"/>
  <c r="J12" i="10"/>
  <c r="J19" i="10"/>
  <c r="J24" i="10"/>
  <c r="J31" i="10"/>
  <c r="J36" i="10"/>
  <c r="J43" i="10"/>
  <c r="J48" i="10"/>
  <c r="J55" i="10"/>
  <c r="J60" i="10"/>
  <c r="J67" i="10"/>
  <c r="J72" i="10"/>
  <c r="J79" i="10"/>
  <c r="J84" i="10"/>
  <c r="J91" i="10"/>
  <c r="J96" i="10"/>
  <c r="J103" i="10"/>
  <c r="J108" i="10"/>
  <c r="J115" i="10"/>
  <c r="J120" i="10"/>
  <c r="J127" i="10"/>
  <c r="J132" i="10"/>
  <c r="J139" i="10"/>
  <c r="J144" i="10"/>
  <c r="J151" i="10"/>
  <c r="J156" i="10"/>
  <c r="J163" i="10"/>
  <c r="J168" i="10"/>
  <c r="J175" i="10"/>
  <c r="J180" i="10"/>
  <c r="J187" i="10"/>
  <c r="J192" i="10"/>
  <c r="J199" i="10"/>
  <c r="J204" i="10"/>
  <c r="J211" i="10"/>
  <c r="J216" i="10"/>
  <c r="J223" i="10"/>
  <c r="J228" i="10"/>
  <c r="J235" i="10"/>
  <c r="J240" i="10"/>
  <c r="J247" i="10"/>
  <c r="J252" i="10"/>
  <c r="J259" i="10"/>
  <c r="J264" i="10"/>
  <c r="J271" i="10"/>
  <c r="J276" i="10"/>
  <c r="J283" i="10"/>
  <c r="J288" i="10"/>
  <c r="J295" i="10"/>
  <c r="J300" i="10"/>
  <c r="J307" i="10"/>
  <c r="J312" i="10"/>
  <c r="J319" i="10"/>
  <c r="J324" i="10"/>
  <c r="J331" i="10"/>
  <c r="J336" i="10"/>
  <c r="J343" i="10"/>
  <c r="J348" i="10"/>
  <c r="J355" i="10"/>
  <c r="J360" i="10"/>
  <c r="J367" i="10"/>
  <c r="J372" i="10"/>
  <c r="J379" i="10"/>
  <c r="J384" i="10"/>
  <c r="J391" i="10"/>
  <c r="J396" i="10"/>
  <c r="J403" i="10"/>
  <c r="J408" i="10"/>
  <c r="J415" i="10"/>
  <c r="J420" i="10"/>
  <c r="J427" i="10"/>
  <c r="J432" i="10"/>
  <c r="J439" i="10"/>
  <c r="J444" i="10"/>
  <c r="J451" i="10"/>
  <c r="J456" i="10"/>
  <c r="J463" i="10"/>
  <c r="J468" i="10"/>
  <c r="J475" i="10"/>
  <c r="J480" i="10"/>
  <c r="J487" i="10"/>
  <c r="J492" i="10"/>
  <c r="J499" i="10"/>
  <c r="K2" i="6"/>
  <c r="K7" i="6"/>
  <c r="K14" i="6"/>
  <c r="K19" i="6"/>
  <c r="K26" i="6"/>
  <c r="K31" i="6"/>
  <c r="K38" i="6"/>
  <c r="K43" i="6"/>
  <c r="K50" i="6"/>
  <c r="K55" i="6"/>
  <c r="K62" i="6"/>
  <c r="K67" i="6"/>
  <c r="K74" i="6"/>
  <c r="K79" i="6"/>
  <c r="K86" i="6"/>
  <c r="K91" i="6"/>
  <c r="K98" i="6"/>
  <c r="K103" i="6"/>
  <c r="K110" i="6"/>
  <c r="K115" i="6"/>
  <c r="K122" i="6"/>
  <c r="K127" i="6"/>
  <c r="K134" i="6"/>
  <c r="K139" i="6"/>
  <c r="K146" i="6"/>
  <c r="K151" i="6"/>
  <c r="K158" i="6"/>
  <c r="K163" i="6"/>
  <c r="K170" i="6"/>
  <c r="K175" i="6"/>
  <c r="K182" i="6"/>
  <c r="K187" i="6"/>
  <c r="K194" i="6"/>
  <c r="K199" i="6"/>
  <c r="K206" i="6"/>
  <c r="K211" i="6"/>
  <c r="K218" i="6"/>
  <c r="K223" i="6"/>
  <c r="K230" i="6"/>
  <c r="K235" i="6"/>
  <c r="K242" i="6"/>
  <c r="K247" i="6"/>
  <c r="K254" i="6"/>
  <c r="K259" i="6"/>
  <c r="K266" i="6"/>
  <c r="K271" i="6"/>
  <c r="K278" i="6"/>
  <c r="K283" i="6"/>
  <c r="K290" i="6"/>
  <c r="K295" i="6"/>
  <c r="K302" i="6"/>
  <c r="K307" i="6"/>
  <c r="K314" i="6"/>
  <c r="K319" i="6"/>
  <c r="K326" i="6"/>
  <c r="K331" i="6"/>
  <c r="K338" i="6"/>
  <c r="K343" i="6"/>
  <c r="K350" i="6"/>
  <c r="K355" i="6"/>
  <c r="K362" i="6"/>
  <c r="K367" i="6"/>
  <c r="K374" i="6"/>
  <c r="K379" i="6"/>
  <c r="K386" i="6"/>
  <c r="K391" i="6"/>
  <c r="K398" i="6"/>
  <c r="K403" i="6"/>
  <c r="K410" i="6"/>
  <c r="K415" i="6"/>
  <c r="K422" i="6"/>
  <c r="K427" i="6"/>
  <c r="K434" i="6"/>
  <c r="K439" i="6"/>
  <c r="K446" i="6"/>
  <c r="K451" i="6"/>
  <c r="K458" i="6"/>
  <c r="K463" i="6"/>
  <c r="K470" i="6"/>
  <c r="K475" i="6"/>
  <c r="K482" i="6"/>
  <c r="K487" i="6"/>
  <c r="K494" i="6"/>
  <c r="K499" i="6"/>
  <c r="H8" i="5"/>
  <c r="H20" i="5"/>
  <c r="H32" i="5"/>
  <c r="H44" i="5"/>
  <c r="H56" i="5"/>
  <c r="H68" i="5"/>
  <c r="H80" i="5"/>
  <c r="H92" i="5"/>
  <c r="H104" i="5"/>
  <c r="H116" i="5"/>
  <c r="H128" i="5"/>
  <c r="H140" i="5"/>
  <c r="H152" i="5"/>
  <c r="H164" i="5"/>
  <c r="H176" i="5"/>
  <c r="H188" i="5"/>
  <c r="H200" i="5"/>
  <c r="H212" i="5"/>
  <c r="H224" i="5"/>
  <c r="H236" i="5"/>
  <c r="H248" i="5"/>
  <c r="H260" i="5"/>
  <c r="H272" i="5"/>
  <c r="H284" i="5"/>
  <c r="H296" i="5"/>
  <c r="H308" i="5"/>
  <c r="H320" i="5"/>
  <c r="H332" i="5"/>
  <c r="H344" i="5"/>
  <c r="H356" i="5"/>
  <c r="H368" i="5"/>
  <c r="H380" i="5"/>
  <c r="H392" i="5"/>
  <c r="H404" i="5"/>
  <c r="H416" i="5"/>
  <c r="H428" i="5"/>
  <c r="H440" i="5"/>
  <c r="H452" i="5"/>
  <c r="H464" i="5"/>
  <c r="H476" i="5"/>
  <c r="H488" i="5"/>
  <c r="H500" i="5"/>
  <c r="P3" i="3"/>
  <c r="P15" i="3"/>
  <c r="P147" i="3"/>
  <c r="P159" i="3"/>
  <c r="P291" i="3"/>
  <c r="P303" i="3"/>
  <c r="P435" i="3"/>
  <c r="P447" i="3"/>
  <c r="I2" i="10"/>
  <c r="J2" i="10" s="1"/>
  <c r="I3" i="10"/>
  <c r="J3" i="10" s="1"/>
  <c r="I4" i="10"/>
  <c r="J4" i="10" s="1"/>
  <c r="I5" i="10"/>
  <c r="J5" i="10" s="1"/>
  <c r="I6" i="10"/>
  <c r="J6" i="10" s="1"/>
  <c r="I7" i="10"/>
  <c r="I8" i="10"/>
  <c r="J8" i="10" s="1"/>
  <c r="I9" i="10"/>
  <c r="J9" i="10" s="1"/>
  <c r="I10" i="10"/>
  <c r="J10" i="10" s="1"/>
  <c r="I11" i="10"/>
  <c r="J11" i="10" s="1"/>
  <c r="I12" i="10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I21" i="10"/>
  <c r="J21" i="10" s="1"/>
  <c r="I22" i="10"/>
  <c r="J22" i="10" s="1"/>
  <c r="I23" i="10"/>
  <c r="J23" i="10" s="1"/>
  <c r="I24" i="10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I32" i="10"/>
  <c r="J32" i="10" s="1"/>
  <c r="I33" i="10"/>
  <c r="J33" i="10" s="1"/>
  <c r="I34" i="10"/>
  <c r="J34" i="10" s="1"/>
  <c r="I35" i="10"/>
  <c r="J35" i="10" s="1"/>
  <c r="I36" i="10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I44" i="10"/>
  <c r="J44" i="10" s="1"/>
  <c r="I45" i="10"/>
  <c r="J45" i="10" s="1"/>
  <c r="I46" i="10"/>
  <c r="J46" i="10" s="1"/>
  <c r="I47" i="10"/>
  <c r="J47" i="10" s="1"/>
  <c r="I48" i="10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I56" i="10"/>
  <c r="J56" i="10" s="1"/>
  <c r="I57" i="10"/>
  <c r="J57" i="10" s="1"/>
  <c r="I58" i="10"/>
  <c r="J58" i="10" s="1"/>
  <c r="I59" i="10"/>
  <c r="J59" i="10" s="1"/>
  <c r="I60" i="10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I68" i="10"/>
  <c r="J68" i="10" s="1"/>
  <c r="I69" i="10"/>
  <c r="J69" i="10" s="1"/>
  <c r="I70" i="10"/>
  <c r="J70" i="10" s="1"/>
  <c r="I71" i="10"/>
  <c r="J71" i="10" s="1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I80" i="10"/>
  <c r="J80" i="10" s="1"/>
  <c r="I81" i="10"/>
  <c r="J81" i="10" s="1"/>
  <c r="I82" i="10"/>
  <c r="J82" i="10" s="1"/>
  <c r="I83" i="10"/>
  <c r="J83" i="10" s="1"/>
  <c r="I84" i="10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I92" i="10"/>
  <c r="J92" i="10" s="1"/>
  <c r="I93" i="10"/>
  <c r="J93" i="10" s="1"/>
  <c r="I94" i="10"/>
  <c r="J94" i="10" s="1"/>
  <c r="I95" i="10"/>
  <c r="J95" i="10" s="1"/>
  <c r="I96" i="10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I104" i="10"/>
  <c r="J104" i="10" s="1"/>
  <c r="I105" i="10"/>
  <c r="J105" i="10" s="1"/>
  <c r="I106" i="10"/>
  <c r="J106" i="10" s="1"/>
  <c r="I107" i="10"/>
  <c r="J107" i="10" s="1"/>
  <c r="I108" i="10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I116" i="10"/>
  <c r="J116" i="10" s="1"/>
  <c r="I117" i="10"/>
  <c r="J117" i="10" s="1"/>
  <c r="I118" i="10"/>
  <c r="J118" i="10" s="1"/>
  <c r="I119" i="10"/>
  <c r="J119" i="10" s="1"/>
  <c r="I120" i="10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I128" i="10"/>
  <c r="J128" i="10" s="1"/>
  <c r="I129" i="10"/>
  <c r="J129" i="10" s="1"/>
  <c r="I130" i="10"/>
  <c r="J130" i="10" s="1"/>
  <c r="I131" i="10"/>
  <c r="J131" i="10" s="1"/>
  <c r="I132" i="10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I140" i="10"/>
  <c r="J140" i="10" s="1"/>
  <c r="I141" i="10"/>
  <c r="J141" i="10" s="1"/>
  <c r="I142" i="10"/>
  <c r="J142" i="10" s="1"/>
  <c r="I143" i="10"/>
  <c r="J143" i="10" s="1"/>
  <c r="I144" i="10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I152" i="10"/>
  <c r="J152" i="10" s="1"/>
  <c r="I153" i="10"/>
  <c r="J153" i="10" s="1"/>
  <c r="I154" i="10"/>
  <c r="J154" i="10" s="1"/>
  <c r="I155" i="10"/>
  <c r="J155" i="10" s="1"/>
  <c r="I156" i="10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I164" i="10"/>
  <c r="J164" i="10" s="1"/>
  <c r="I165" i="10"/>
  <c r="J165" i="10" s="1"/>
  <c r="I166" i="10"/>
  <c r="J166" i="10" s="1"/>
  <c r="I167" i="10"/>
  <c r="J167" i="10" s="1"/>
  <c r="I168" i="10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I176" i="10"/>
  <c r="J176" i="10" s="1"/>
  <c r="I177" i="10"/>
  <c r="J177" i="10" s="1"/>
  <c r="I178" i="10"/>
  <c r="J178" i="10" s="1"/>
  <c r="I179" i="10"/>
  <c r="J179" i="10" s="1"/>
  <c r="I180" i="10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I188" i="10"/>
  <c r="J188" i="10" s="1"/>
  <c r="I189" i="10"/>
  <c r="J189" i="10" s="1"/>
  <c r="I190" i="10"/>
  <c r="J190" i="10" s="1"/>
  <c r="I191" i="10"/>
  <c r="J191" i="10" s="1"/>
  <c r="I192" i="10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I200" i="10"/>
  <c r="J200" i="10" s="1"/>
  <c r="I201" i="10"/>
  <c r="J201" i="10" s="1"/>
  <c r="I202" i="10"/>
  <c r="J202" i="10" s="1"/>
  <c r="I203" i="10"/>
  <c r="J203" i="10" s="1"/>
  <c r="I204" i="10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I212" i="10"/>
  <c r="J212" i="10" s="1"/>
  <c r="I213" i="10"/>
  <c r="J213" i="10" s="1"/>
  <c r="I214" i="10"/>
  <c r="J214" i="10" s="1"/>
  <c r="I215" i="10"/>
  <c r="J215" i="10" s="1"/>
  <c r="I216" i="10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I224" i="10"/>
  <c r="J224" i="10" s="1"/>
  <c r="I225" i="10"/>
  <c r="J225" i="10" s="1"/>
  <c r="I226" i="10"/>
  <c r="J226" i="10" s="1"/>
  <c r="I227" i="10"/>
  <c r="J227" i="10" s="1"/>
  <c r="I228" i="10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I236" i="10"/>
  <c r="J236" i="10" s="1"/>
  <c r="I237" i="10"/>
  <c r="J237" i="10" s="1"/>
  <c r="I238" i="10"/>
  <c r="J238" i="10" s="1"/>
  <c r="I239" i="10"/>
  <c r="J239" i="10" s="1"/>
  <c r="I240" i="10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I248" i="10"/>
  <c r="J248" i="10" s="1"/>
  <c r="I249" i="10"/>
  <c r="J249" i="10" s="1"/>
  <c r="I250" i="10"/>
  <c r="J250" i="10" s="1"/>
  <c r="I251" i="10"/>
  <c r="J251" i="10" s="1"/>
  <c r="I252" i="10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I260" i="10"/>
  <c r="J260" i="10" s="1"/>
  <c r="I261" i="10"/>
  <c r="J261" i="10" s="1"/>
  <c r="I262" i="10"/>
  <c r="J262" i="10" s="1"/>
  <c r="I263" i="10"/>
  <c r="J263" i="10" s="1"/>
  <c r="I264" i="10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I272" i="10"/>
  <c r="J272" i="10" s="1"/>
  <c r="I273" i="10"/>
  <c r="J273" i="10" s="1"/>
  <c r="I274" i="10"/>
  <c r="J274" i="10" s="1"/>
  <c r="I275" i="10"/>
  <c r="J275" i="10" s="1"/>
  <c r="I276" i="10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I284" i="10"/>
  <c r="J284" i="10" s="1"/>
  <c r="I285" i="10"/>
  <c r="J285" i="10" s="1"/>
  <c r="I286" i="10"/>
  <c r="J286" i="10" s="1"/>
  <c r="I287" i="10"/>
  <c r="J287" i="10" s="1"/>
  <c r="I288" i="10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I296" i="10"/>
  <c r="J296" i="10" s="1"/>
  <c r="I297" i="10"/>
  <c r="J297" i="10" s="1"/>
  <c r="I298" i="10"/>
  <c r="J298" i="10" s="1"/>
  <c r="I299" i="10"/>
  <c r="J299" i="10" s="1"/>
  <c r="I300" i="10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I308" i="10"/>
  <c r="J308" i="10" s="1"/>
  <c r="I309" i="10"/>
  <c r="J309" i="10" s="1"/>
  <c r="I310" i="10"/>
  <c r="J310" i="10" s="1"/>
  <c r="I311" i="10"/>
  <c r="J311" i="10" s="1"/>
  <c r="I312" i="10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I320" i="10"/>
  <c r="J320" i="10" s="1"/>
  <c r="I321" i="10"/>
  <c r="J321" i="10" s="1"/>
  <c r="I322" i="10"/>
  <c r="J322" i="10" s="1"/>
  <c r="I323" i="10"/>
  <c r="J323" i="10" s="1"/>
  <c r="I324" i="10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I332" i="10"/>
  <c r="J332" i="10" s="1"/>
  <c r="I333" i="10"/>
  <c r="J333" i="10" s="1"/>
  <c r="I334" i="10"/>
  <c r="J334" i="10" s="1"/>
  <c r="I335" i="10"/>
  <c r="J335" i="10" s="1"/>
  <c r="I336" i="10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I344" i="10"/>
  <c r="J344" i="10" s="1"/>
  <c r="I345" i="10"/>
  <c r="J345" i="10" s="1"/>
  <c r="I346" i="10"/>
  <c r="J346" i="10" s="1"/>
  <c r="I347" i="10"/>
  <c r="J347" i="10" s="1"/>
  <c r="I348" i="10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I356" i="10"/>
  <c r="J356" i="10" s="1"/>
  <c r="I357" i="10"/>
  <c r="J357" i="10" s="1"/>
  <c r="I358" i="10"/>
  <c r="J358" i="10" s="1"/>
  <c r="I359" i="10"/>
  <c r="J359" i="10" s="1"/>
  <c r="I360" i="10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I368" i="10"/>
  <c r="J368" i="10" s="1"/>
  <c r="I369" i="10"/>
  <c r="J369" i="10" s="1"/>
  <c r="I370" i="10"/>
  <c r="J370" i="10" s="1"/>
  <c r="I371" i="10"/>
  <c r="J371" i="10" s="1"/>
  <c r="I372" i="10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I380" i="10"/>
  <c r="J380" i="10" s="1"/>
  <c r="I381" i="10"/>
  <c r="J381" i="10" s="1"/>
  <c r="I382" i="10"/>
  <c r="J382" i="10" s="1"/>
  <c r="I383" i="10"/>
  <c r="J383" i="10" s="1"/>
  <c r="I384" i="10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I392" i="10"/>
  <c r="J392" i="10" s="1"/>
  <c r="I393" i="10"/>
  <c r="J393" i="10" s="1"/>
  <c r="I394" i="10"/>
  <c r="J394" i="10" s="1"/>
  <c r="I395" i="10"/>
  <c r="J395" i="10" s="1"/>
  <c r="I396" i="10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I404" i="10"/>
  <c r="J404" i="10" s="1"/>
  <c r="I405" i="10"/>
  <c r="J405" i="10" s="1"/>
  <c r="I406" i="10"/>
  <c r="J406" i="10" s="1"/>
  <c r="I407" i="10"/>
  <c r="J407" i="10" s="1"/>
  <c r="I408" i="10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I416" i="10"/>
  <c r="J416" i="10" s="1"/>
  <c r="I417" i="10"/>
  <c r="J417" i="10" s="1"/>
  <c r="I418" i="10"/>
  <c r="J418" i="10" s="1"/>
  <c r="I419" i="10"/>
  <c r="J419" i="10" s="1"/>
  <c r="I420" i="10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I428" i="10"/>
  <c r="J428" i="10" s="1"/>
  <c r="I429" i="10"/>
  <c r="J429" i="10" s="1"/>
  <c r="I430" i="10"/>
  <c r="J430" i="10" s="1"/>
  <c r="I431" i="10"/>
  <c r="J431" i="10" s="1"/>
  <c r="I432" i="10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I440" i="10"/>
  <c r="J440" i="10" s="1"/>
  <c r="I441" i="10"/>
  <c r="J441" i="10" s="1"/>
  <c r="I442" i="10"/>
  <c r="J442" i="10" s="1"/>
  <c r="I443" i="10"/>
  <c r="J443" i="10" s="1"/>
  <c r="I444" i="10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I452" i="10"/>
  <c r="J452" i="10" s="1"/>
  <c r="I453" i="10"/>
  <c r="J453" i="10" s="1"/>
  <c r="I454" i="10"/>
  <c r="J454" i="10" s="1"/>
  <c r="I455" i="10"/>
  <c r="J455" i="10" s="1"/>
  <c r="I456" i="10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I464" i="10"/>
  <c r="J464" i="10" s="1"/>
  <c r="I465" i="10"/>
  <c r="J465" i="10" s="1"/>
  <c r="I466" i="10"/>
  <c r="J466" i="10" s="1"/>
  <c r="I467" i="10"/>
  <c r="J467" i="10" s="1"/>
  <c r="I468" i="10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I476" i="10"/>
  <c r="J476" i="10" s="1"/>
  <c r="I477" i="10"/>
  <c r="J477" i="10" s="1"/>
  <c r="I478" i="10"/>
  <c r="J478" i="10" s="1"/>
  <c r="I479" i="10"/>
  <c r="J479" i="10" s="1"/>
  <c r="I480" i="10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I488" i="10"/>
  <c r="J488" i="10" s="1"/>
  <c r="I489" i="10"/>
  <c r="J489" i="10" s="1"/>
  <c r="I490" i="10"/>
  <c r="J490" i="10" s="1"/>
  <c r="I491" i="10"/>
  <c r="J491" i="10" s="1"/>
  <c r="I492" i="10"/>
  <c r="I493" i="10"/>
  <c r="J493" i="10" s="1"/>
  <c r="I494" i="10"/>
  <c r="J494" i="10" s="1"/>
  <c r="I495" i="10"/>
  <c r="J495" i="10" s="1"/>
  <c r="I496" i="10"/>
  <c r="J496" i="10" s="1"/>
  <c r="I497" i="10"/>
  <c r="J497" i="10" s="1"/>
  <c r="I498" i="10"/>
  <c r="J498" i="10" s="1"/>
  <c r="I499" i="10"/>
  <c r="I500" i="10"/>
  <c r="J500" i="10" s="1"/>
  <c r="I501" i="10"/>
  <c r="J501" i="10" s="1"/>
  <c r="J2" i="6"/>
  <c r="J3" i="6"/>
  <c r="K3" i="6" s="1"/>
  <c r="J4" i="6"/>
  <c r="K4" i="6" s="1"/>
  <c r="J5" i="6"/>
  <c r="K5" i="6" s="1"/>
  <c r="J6" i="6"/>
  <c r="K6" i="6" s="1"/>
  <c r="J7" i="6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J15" i="6"/>
  <c r="K15" i="6" s="1"/>
  <c r="J16" i="6"/>
  <c r="K16" i="6" s="1"/>
  <c r="J17" i="6"/>
  <c r="K17" i="6" s="1"/>
  <c r="J18" i="6"/>
  <c r="K18" i="6" s="1"/>
  <c r="J19" i="6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J27" i="6"/>
  <c r="K27" i="6" s="1"/>
  <c r="J28" i="6"/>
  <c r="K28" i="6" s="1"/>
  <c r="J29" i="6"/>
  <c r="K29" i="6" s="1"/>
  <c r="J30" i="6"/>
  <c r="K30" i="6" s="1"/>
  <c r="J31" i="6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J39" i="6"/>
  <c r="K39" i="6" s="1"/>
  <c r="J40" i="6"/>
  <c r="K40" i="6" s="1"/>
  <c r="J41" i="6"/>
  <c r="K41" i="6" s="1"/>
  <c r="J42" i="6"/>
  <c r="K42" i="6" s="1"/>
  <c r="J43" i="6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J51" i="6"/>
  <c r="K51" i="6" s="1"/>
  <c r="J52" i="6"/>
  <c r="K52" i="6" s="1"/>
  <c r="J53" i="6"/>
  <c r="K53" i="6" s="1"/>
  <c r="J54" i="6"/>
  <c r="K54" i="6" s="1"/>
  <c r="J55" i="6"/>
  <c r="J56" i="6"/>
  <c r="K56" i="6" s="1"/>
  <c r="J57" i="6"/>
  <c r="K57" i="6" s="1"/>
  <c r="J58" i="6"/>
  <c r="K58" i="6" s="1"/>
  <c r="J59" i="6"/>
  <c r="K59" i="6" s="1"/>
  <c r="J60" i="6"/>
  <c r="K60" i="6" s="1"/>
  <c r="J61" i="6"/>
  <c r="K61" i="6" s="1"/>
  <c r="J62" i="6"/>
  <c r="J63" i="6"/>
  <c r="K63" i="6" s="1"/>
  <c r="J64" i="6"/>
  <c r="K64" i="6" s="1"/>
  <c r="J65" i="6"/>
  <c r="K65" i="6" s="1"/>
  <c r="J66" i="6"/>
  <c r="K66" i="6" s="1"/>
  <c r="J67" i="6"/>
  <c r="J68" i="6"/>
  <c r="K68" i="6" s="1"/>
  <c r="J69" i="6"/>
  <c r="K69" i="6" s="1"/>
  <c r="J70" i="6"/>
  <c r="K70" i="6" s="1"/>
  <c r="J71" i="6"/>
  <c r="K71" i="6" s="1"/>
  <c r="J72" i="6"/>
  <c r="K72" i="6" s="1"/>
  <c r="J73" i="6"/>
  <c r="K73" i="6" s="1"/>
  <c r="J74" i="6"/>
  <c r="J75" i="6"/>
  <c r="K75" i="6" s="1"/>
  <c r="J76" i="6"/>
  <c r="K76" i="6" s="1"/>
  <c r="J77" i="6"/>
  <c r="K77" i="6" s="1"/>
  <c r="J78" i="6"/>
  <c r="K78" i="6" s="1"/>
  <c r="J79" i="6"/>
  <c r="J80" i="6"/>
  <c r="K80" i="6" s="1"/>
  <c r="J81" i="6"/>
  <c r="K81" i="6" s="1"/>
  <c r="J82" i="6"/>
  <c r="K82" i="6" s="1"/>
  <c r="J83" i="6"/>
  <c r="K83" i="6" s="1"/>
  <c r="J84" i="6"/>
  <c r="K84" i="6" s="1"/>
  <c r="J85" i="6"/>
  <c r="K85" i="6" s="1"/>
  <c r="J86" i="6"/>
  <c r="J87" i="6"/>
  <c r="K87" i="6" s="1"/>
  <c r="J88" i="6"/>
  <c r="K88" i="6" s="1"/>
  <c r="J89" i="6"/>
  <c r="K89" i="6" s="1"/>
  <c r="J90" i="6"/>
  <c r="K90" i="6" s="1"/>
  <c r="J91" i="6"/>
  <c r="J92" i="6"/>
  <c r="K92" i="6" s="1"/>
  <c r="J93" i="6"/>
  <c r="K93" i="6" s="1"/>
  <c r="J94" i="6"/>
  <c r="K94" i="6" s="1"/>
  <c r="J95" i="6"/>
  <c r="K95" i="6" s="1"/>
  <c r="J96" i="6"/>
  <c r="K96" i="6" s="1"/>
  <c r="J97" i="6"/>
  <c r="K97" i="6" s="1"/>
  <c r="J98" i="6"/>
  <c r="J99" i="6"/>
  <c r="K99" i="6" s="1"/>
  <c r="J100" i="6"/>
  <c r="K100" i="6" s="1"/>
  <c r="J101" i="6"/>
  <c r="K101" i="6" s="1"/>
  <c r="J102" i="6"/>
  <c r="K102" i="6" s="1"/>
  <c r="J103" i="6"/>
  <c r="J104" i="6"/>
  <c r="K104" i="6" s="1"/>
  <c r="J105" i="6"/>
  <c r="K105" i="6" s="1"/>
  <c r="J106" i="6"/>
  <c r="K106" i="6" s="1"/>
  <c r="J107" i="6"/>
  <c r="K107" i="6" s="1"/>
  <c r="J108" i="6"/>
  <c r="K108" i="6" s="1"/>
  <c r="J109" i="6"/>
  <c r="K109" i="6" s="1"/>
  <c r="J110" i="6"/>
  <c r="J111" i="6"/>
  <c r="K111" i="6" s="1"/>
  <c r="J112" i="6"/>
  <c r="K112" i="6" s="1"/>
  <c r="J113" i="6"/>
  <c r="K113" i="6" s="1"/>
  <c r="J114" i="6"/>
  <c r="K114" i="6" s="1"/>
  <c r="J115" i="6"/>
  <c r="J116" i="6"/>
  <c r="K116" i="6" s="1"/>
  <c r="J117" i="6"/>
  <c r="K117" i="6" s="1"/>
  <c r="J118" i="6"/>
  <c r="K118" i="6" s="1"/>
  <c r="J119" i="6"/>
  <c r="K119" i="6" s="1"/>
  <c r="J120" i="6"/>
  <c r="K120" i="6" s="1"/>
  <c r="J121" i="6"/>
  <c r="K121" i="6" s="1"/>
  <c r="J122" i="6"/>
  <c r="J123" i="6"/>
  <c r="K123" i="6" s="1"/>
  <c r="J124" i="6"/>
  <c r="K124" i="6" s="1"/>
  <c r="J125" i="6"/>
  <c r="K125" i="6" s="1"/>
  <c r="J126" i="6"/>
  <c r="K126" i="6" s="1"/>
  <c r="J127" i="6"/>
  <c r="J128" i="6"/>
  <c r="K128" i="6" s="1"/>
  <c r="J129" i="6"/>
  <c r="K129" i="6" s="1"/>
  <c r="J130" i="6"/>
  <c r="K130" i="6" s="1"/>
  <c r="J131" i="6"/>
  <c r="K131" i="6" s="1"/>
  <c r="J132" i="6"/>
  <c r="K132" i="6" s="1"/>
  <c r="J133" i="6"/>
  <c r="K133" i="6" s="1"/>
  <c r="J134" i="6"/>
  <c r="J135" i="6"/>
  <c r="K135" i="6" s="1"/>
  <c r="J136" i="6"/>
  <c r="K136" i="6" s="1"/>
  <c r="J137" i="6"/>
  <c r="K137" i="6" s="1"/>
  <c r="J138" i="6"/>
  <c r="K138" i="6" s="1"/>
  <c r="J139" i="6"/>
  <c r="J140" i="6"/>
  <c r="K140" i="6" s="1"/>
  <c r="J141" i="6"/>
  <c r="K141" i="6" s="1"/>
  <c r="J142" i="6"/>
  <c r="K142" i="6" s="1"/>
  <c r="J143" i="6"/>
  <c r="K143" i="6" s="1"/>
  <c r="J144" i="6"/>
  <c r="K144" i="6" s="1"/>
  <c r="J145" i="6"/>
  <c r="K145" i="6" s="1"/>
  <c r="J146" i="6"/>
  <c r="J147" i="6"/>
  <c r="K147" i="6" s="1"/>
  <c r="J148" i="6"/>
  <c r="K148" i="6" s="1"/>
  <c r="J149" i="6"/>
  <c r="K149" i="6" s="1"/>
  <c r="J150" i="6"/>
  <c r="K150" i="6" s="1"/>
  <c r="J151" i="6"/>
  <c r="J152" i="6"/>
  <c r="K152" i="6" s="1"/>
  <c r="J153" i="6"/>
  <c r="K153" i="6" s="1"/>
  <c r="J154" i="6"/>
  <c r="K154" i="6" s="1"/>
  <c r="J155" i="6"/>
  <c r="K155" i="6" s="1"/>
  <c r="J156" i="6"/>
  <c r="K156" i="6" s="1"/>
  <c r="J157" i="6"/>
  <c r="K157" i="6" s="1"/>
  <c r="J158" i="6"/>
  <c r="J159" i="6"/>
  <c r="K159" i="6" s="1"/>
  <c r="J160" i="6"/>
  <c r="K160" i="6" s="1"/>
  <c r="J161" i="6"/>
  <c r="K161" i="6" s="1"/>
  <c r="J162" i="6"/>
  <c r="K162" i="6" s="1"/>
  <c r="J163" i="6"/>
  <c r="J164" i="6"/>
  <c r="K164" i="6" s="1"/>
  <c r="J165" i="6"/>
  <c r="K165" i="6" s="1"/>
  <c r="J166" i="6"/>
  <c r="K166" i="6" s="1"/>
  <c r="J167" i="6"/>
  <c r="K167" i="6" s="1"/>
  <c r="J168" i="6"/>
  <c r="K168" i="6" s="1"/>
  <c r="J169" i="6"/>
  <c r="K169" i="6" s="1"/>
  <c r="J170" i="6"/>
  <c r="J171" i="6"/>
  <c r="K171" i="6" s="1"/>
  <c r="J172" i="6"/>
  <c r="K172" i="6" s="1"/>
  <c r="J173" i="6"/>
  <c r="K173" i="6" s="1"/>
  <c r="J174" i="6"/>
  <c r="K174" i="6" s="1"/>
  <c r="J175" i="6"/>
  <c r="J176" i="6"/>
  <c r="K176" i="6" s="1"/>
  <c r="J177" i="6"/>
  <c r="K177" i="6" s="1"/>
  <c r="J178" i="6"/>
  <c r="K178" i="6" s="1"/>
  <c r="J179" i="6"/>
  <c r="K179" i="6" s="1"/>
  <c r="J180" i="6"/>
  <c r="K180" i="6" s="1"/>
  <c r="J181" i="6"/>
  <c r="K181" i="6" s="1"/>
  <c r="J182" i="6"/>
  <c r="J183" i="6"/>
  <c r="K183" i="6" s="1"/>
  <c r="J184" i="6"/>
  <c r="K184" i="6" s="1"/>
  <c r="J185" i="6"/>
  <c r="K185" i="6" s="1"/>
  <c r="J186" i="6"/>
  <c r="K186" i="6" s="1"/>
  <c r="J187" i="6"/>
  <c r="J188" i="6"/>
  <c r="K188" i="6" s="1"/>
  <c r="J189" i="6"/>
  <c r="K189" i="6" s="1"/>
  <c r="J190" i="6"/>
  <c r="K190" i="6" s="1"/>
  <c r="J191" i="6"/>
  <c r="K191" i="6" s="1"/>
  <c r="J192" i="6"/>
  <c r="K192" i="6" s="1"/>
  <c r="J193" i="6"/>
  <c r="K193" i="6" s="1"/>
  <c r="J194" i="6"/>
  <c r="J195" i="6"/>
  <c r="K195" i="6" s="1"/>
  <c r="J196" i="6"/>
  <c r="K196" i="6" s="1"/>
  <c r="J197" i="6"/>
  <c r="K197" i="6" s="1"/>
  <c r="J198" i="6"/>
  <c r="K198" i="6" s="1"/>
  <c r="J199" i="6"/>
  <c r="J200" i="6"/>
  <c r="K200" i="6" s="1"/>
  <c r="J201" i="6"/>
  <c r="K201" i="6" s="1"/>
  <c r="J202" i="6"/>
  <c r="K202" i="6" s="1"/>
  <c r="J203" i="6"/>
  <c r="K203" i="6" s="1"/>
  <c r="J204" i="6"/>
  <c r="K204" i="6" s="1"/>
  <c r="J205" i="6"/>
  <c r="K205" i="6" s="1"/>
  <c r="J206" i="6"/>
  <c r="J207" i="6"/>
  <c r="K207" i="6" s="1"/>
  <c r="J208" i="6"/>
  <c r="K208" i="6" s="1"/>
  <c r="J209" i="6"/>
  <c r="K209" i="6" s="1"/>
  <c r="J210" i="6"/>
  <c r="K210" i="6" s="1"/>
  <c r="J211" i="6"/>
  <c r="J212" i="6"/>
  <c r="K212" i="6" s="1"/>
  <c r="J213" i="6"/>
  <c r="K213" i="6" s="1"/>
  <c r="J214" i="6"/>
  <c r="K214" i="6" s="1"/>
  <c r="J215" i="6"/>
  <c r="K215" i="6" s="1"/>
  <c r="J216" i="6"/>
  <c r="K216" i="6" s="1"/>
  <c r="J217" i="6"/>
  <c r="K217" i="6" s="1"/>
  <c r="J218" i="6"/>
  <c r="J219" i="6"/>
  <c r="K219" i="6" s="1"/>
  <c r="J220" i="6"/>
  <c r="K220" i="6" s="1"/>
  <c r="J221" i="6"/>
  <c r="K221" i="6" s="1"/>
  <c r="J222" i="6"/>
  <c r="K222" i="6" s="1"/>
  <c r="J223" i="6"/>
  <c r="J224" i="6"/>
  <c r="K224" i="6" s="1"/>
  <c r="J225" i="6"/>
  <c r="K225" i="6" s="1"/>
  <c r="J226" i="6"/>
  <c r="K226" i="6" s="1"/>
  <c r="J227" i="6"/>
  <c r="K227" i="6" s="1"/>
  <c r="J228" i="6"/>
  <c r="K228" i="6" s="1"/>
  <c r="J229" i="6"/>
  <c r="K229" i="6" s="1"/>
  <c r="J230" i="6"/>
  <c r="J231" i="6"/>
  <c r="K231" i="6" s="1"/>
  <c r="J232" i="6"/>
  <c r="K232" i="6" s="1"/>
  <c r="J233" i="6"/>
  <c r="K233" i="6" s="1"/>
  <c r="J234" i="6"/>
  <c r="K234" i="6" s="1"/>
  <c r="J235" i="6"/>
  <c r="J236" i="6"/>
  <c r="K236" i="6" s="1"/>
  <c r="J237" i="6"/>
  <c r="K237" i="6" s="1"/>
  <c r="J238" i="6"/>
  <c r="K238" i="6" s="1"/>
  <c r="J239" i="6"/>
  <c r="K239" i="6" s="1"/>
  <c r="J240" i="6"/>
  <c r="K240" i="6" s="1"/>
  <c r="J241" i="6"/>
  <c r="K241" i="6" s="1"/>
  <c r="J242" i="6"/>
  <c r="J243" i="6"/>
  <c r="K243" i="6" s="1"/>
  <c r="J244" i="6"/>
  <c r="K244" i="6" s="1"/>
  <c r="J245" i="6"/>
  <c r="K245" i="6" s="1"/>
  <c r="J246" i="6"/>
  <c r="K246" i="6" s="1"/>
  <c r="J247" i="6"/>
  <c r="J248" i="6"/>
  <c r="K248" i="6" s="1"/>
  <c r="J249" i="6"/>
  <c r="K249" i="6" s="1"/>
  <c r="J250" i="6"/>
  <c r="K250" i="6" s="1"/>
  <c r="J251" i="6"/>
  <c r="K251" i="6" s="1"/>
  <c r="J252" i="6"/>
  <c r="K252" i="6" s="1"/>
  <c r="J253" i="6"/>
  <c r="K253" i="6" s="1"/>
  <c r="J254" i="6"/>
  <c r="J255" i="6"/>
  <c r="K255" i="6" s="1"/>
  <c r="J256" i="6"/>
  <c r="K256" i="6" s="1"/>
  <c r="J257" i="6"/>
  <c r="K257" i="6" s="1"/>
  <c r="J258" i="6"/>
  <c r="K258" i="6" s="1"/>
  <c r="J259" i="6"/>
  <c r="J260" i="6"/>
  <c r="K260" i="6" s="1"/>
  <c r="J261" i="6"/>
  <c r="K261" i="6" s="1"/>
  <c r="J262" i="6"/>
  <c r="K262" i="6" s="1"/>
  <c r="J263" i="6"/>
  <c r="K263" i="6" s="1"/>
  <c r="J264" i="6"/>
  <c r="K264" i="6" s="1"/>
  <c r="J265" i="6"/>
  <c r="K265" i="6" s="1"/>
  <c r="J266" i="6"/>
  <c r="J267" i="6"/>
  <c r="K267" i="6" s="1"/>
  <c r="J268" i="6"/>
  <c r="K268" i="6" s="1"/>
  <c r="J269" i="6"/>
  <c r="K269" i="6" s="1"/>
  <c r="J270" i="6"/>
  <c r="K270" i="6" s="1"/>
  <c r="J271" i="6"/>
  <c r="J272" i="6"/>
  <c r="K272" i="6" s="1"/>
  <c r="J273" i="6"/>
  <c r="K273" i="6" s="1"/>
  <c r="J274" i="6"/>
  <c r="K274" i="6" s="1"/>
  <c r="J275" i="6"/>
  <c r="K275" i="6" s="1"/>
  <c r="J276" i="6"/>
  <c r="K276" i="6" s="1"/>
  <c r="J277" i="6"/>
  <c r="K277" i="6" s="1"/>
  <c r="J278" i="6"/>
  <c r="J279" i="6"/>
  <c r="K279" i="6" s="1"/>
  <c r="J280" i="6"/>
  <c r="K280" i="6" s="1"/>
  <c r="J281" i="6"/>
  <c r="K281" i="6" s="1"/>
  <c r="J282" i="6"/>
  <c r="K282" i="6" s="1"/>
  <c r="J283" i="6"/>
  <c r="J284" i="6"/>
  <c r="K284" i="6" s="1"/>
  <c r="J285" i="6"/>
  <c r="K285" i="6" s="1"/>
  <c r="J286" i="6"/>
  <c r="K286" i="6" s="1"/>
  <c r="J287" i="6"/>
  <c r="K287" i="6" s="1"/>
  <c r="J288" i="6"/>
  <c r="K288" i="6" s="1"/>
  <c r="J289" i="6"/>
  <c r="K289" i="6" s="1"/>
  <c r="J290" i="6"/>
  <c r="J291" i="6"/>
  <c r="K291" i="6" s="1"/>
  <c r="J292" i="6"/>
  <c r="K292" i="6" s="1"/>
  <c r="J293" i="6"/>
  <c r="K293" i="6" s="1"/>
  <c r="J294" i="6"/>
  <c r="K294" i="6" s="1"/>
  <c r="J295" i="6"/>
  <c r="J296" i="6"/>
  <c r="K296" i="6" s="1"/>
  <c r="J297" i="6"/>
  <c r="K297" i="6" s="1"/>
  <c r="J298" i="6"/>
  <c r="K298" i="6" s="1"/>
  <c r="J299" i="6"/>
  <c r="K299" i="6" s="1"/>
  <c r="J300" i="6"/>
  <c r="K300" i="6" s="1"/>
  <c r="J301" i="6"/>
  <c r="K301" i="6" s="1"/>
  <c r="J302" i="6"/>
  <c r="J303" i="6"/>
  <c r="K303" i="6" s="1"/>
  <c r="J304" i="6"/>
  <c r="K304" i="6" s="1"/>
  <c r="J305" i="6"/>
  <c r="K305" i="6" s="1"/>
  <c r="J306" i="6"/>
  <c r="K306" i="6" s="1"/>
  <c r="J307" i="6"/>
  <c r="J308" i="6"/>
  <c r="K308" i="6" s="1"/>
  <c r="J309" i="6"/>
  <c r="K309" i="6" s="1"/>
  <c r="J310" i="6"/>
  <c r="K310" i="6" s="1"/>
  <c r="J311" i="6"/>
  <c r="K311" i="6" s="1"/>
  <c r="J312" i="6"/>
  <c r="K312" i="6" s="1"/>
  <c r="J313" i="6"/>
  <c r="K313" i="6" s="1"/>
  <c r="J314" i="6"/>
  <c r="J315" i="6"/>
  <c r="K315" i="6" s="1"/>
  <c r="J316" i="6"/>
  <c r="K316" i="6" s="1"/>
  <c r="J317" i="6"/>
  <c r="K317" i="6" s="1"/>
  <c r="J318" i="6"/>
  <c r="K318" i="6" s="1"/>
  <c r="J319" i="6"/>
  <c r="J320" i="6"/>
  <c r="K320" i="6" s="1"/>
  <c r="J321" i="6"/>
  <c r="K321" i="6" s="1"/>
  <c r="J322" i="6"/>
  <c r="K322" i="6" s="1"/>
  <c r="J323" i="6"/>
  <c r="K323" i="6" s="1"/>
  <c r="J324" i="6"/>
  <c r="K324" i="6" s="1"/>
  <c r="J325" i="6"/>
  <c r="K325" i="6" s="1"/>
  <c r="J326" i="6"/>
  <c r="J327" i="6"/>
  <c r="K327" i="6" s="1"/>
  <c r="J328" i="6"/>
  <c r="K328" i="6" s="1"/>
  <c r="J329" i="6"/>
  <c r="K329" i="6" s="1"/>
  <c r="J330" i="6"/>
  <c r="K330" i="6" s="1"/>
  <c r="J331" i="6"/>
  <c r="J332" i="6"/>
  <c r="K332" i="6" s="1"/>
  <c r="J333" i="6"/>
  <c r="K333" i="6" s="1"/>
  <c r="J334" i="6"/>
  <c r="K334" i="6" s="1"/>
  <c r="J335" i="6"/>
  <c r="K335" i="6" s="1"/>
  <c r="J336" i="6"/>
  <c r="K336" i="6" s="1"/>
  <c r="J337" i="6"/>
  <c r="K337" i="6" s="1"/>
  <c r="J338" i="6"/>
  <c r="J339" i="6"/>
  <c r="K339" i="6" s="1"/>
  <c r="J340" i="6"/>
  <c r="K340" i="6" s="1"/>
  <c r="J341" i="6"/>
  <c r="K341" i="6" s="1"/>
  <c r="J342" i="6"/>
  <c r="K342" i="6" s="1"/>
  <c r="J343" i="6"/>
  <c r="J344" i="6"/>
  <c r="K344" i="6" s="1"/>
  <c r="J345" i="6"/>
  <c r="K345" i="6" s="1"/>
  <c r="J346" i="6"/>
  <c r="K346" i="6" s="1"/>
  <c r="J347" i="6"/>
  <c r="K347" i="6" s="1"/>
  <c r="J348" i="6"/>
  <c r="K348" i="6" s="1"/>
  <c r="J349" i="6"/>
  <c r="K349" i="6" s="1"/>
  <c r="J350" i="6"/>
  <c r="J351" i="6"/>
  <c r="K351" i="6" s="1"/>
  <c r="J352" i="6"/>
  <c r="K352" i="6" s="1"/>
  <c r="J353" i="6"/>
  <c r="K353" i="6" s="1"/>
  <c r="J354" i="6"/>
  <c r="K354" i="6" s="1"/>
  <c r="J355" i="6"/>
  <c r="J356" i="6"/>
  <c r="K356" i="6" s="1"/>
  <c r="J357" i="6"/>
  <c r="K357" i="6" s="1"/>
  <c r="J358" i="6"/>
  <c r="K358" i="6" s="1"/>
  <c r="J359" i="6"/>
  <c r="K359" i="6" s="1"/>
  <c r="J360" i="6"/>
  <c r="K360" i="6" s="1"/>
  <c r="J361" i="6"/>
  <c r="K361" i="6" s="1"/>
  <c r="J362" i="6"/>
  <c r="J363" i="6"/>
  <c r="K363" i="6" s="1"/>
  <c r="J364" i="6"/>
  <c r="K364" i="6" s="1"/>
  <c r="J365" i="6"/>
  <c r="K365" i="6" s="1"/>
  <c r="J366" i="6"/>
  <c r="K366" i="6" s="1"/>
  <c r="J367" i="6"/>
  <c r="J368" i="6"/>
  <c r="K368" i="6" s="1"/>
  <c r="J369" i="6"/>
  <c r="K369" i="6" s="1"/>
  <c r="J370" i="6"/>
  <c r="K370" i="6" s="1"/>
  <c r="J371" i="6"/>
  <c r="K371" i="6" s="1"/>
  <c r="J372" i="6"/>
  <c r="K372" i="6" s="1"/>
  <c r="J373" i="6"/>
  <c r="K373" i="6" s="1"/>
  <c r="J374" i="6"/>
  <c r="J375" i="6"/>
  <c r="K375" i="6" s="1"/>
  <c r="J376" i="6"/>
  <c r="K376" i="6" s="1"/>
  <c r="J377" i="6"/>
  <c r="K377" i="6" s="1"/>
  <c r="J378" i="6"/>
  <c r="K378" i="6" s="1"/>
  <c r="J379" i="6"/>
  <c r="J380" i="6"/>
  <c r="K380" i="6" s="1"/>
  <c r="J381" i="6"/>
  <c r="K381" i="6" s="1"/>
  <c r="J382" i="6"/>
  <c r="K382" i="6" s="1"/>
  <c r="J383" i="6"/>
  <c r="K383" i="6" s="1"/>
  <c r="J384" i="6"/>
  <c r="K384" i="6" s="1"/>
  <c r="J385" i="6"/>
  <c r="K385" i="6" s="1"/>
  <c r="J386" i="6"/>
  <c r="J387" i="6"/>
  <c r="K387" i="6" s="1"/>
  <c r="J388" i="6"/>
  <c r="K388" i="6" s="1"/>
  <c r="J389" i="6"/>
  <c r="K389" i="6" s="1"/>
  <c r="J390" i="6"/>
  <c r="K390" i="6" s="1"/>
  <c r="J391" i="6"/>
  <c r="J392" i="6"/>
  <c r="K392" i="6" s="1"/>
  <c r="J393" i="6"/>
  <c r="K393" i="6" s="1"/>
  <c r="J394" i="6"/>
  <c r="K394" i="6" s="1"/>
  <c r="J395" i="6"/>
  <c r="K395" i="6" s="1"/>
  <c r="J396" i="6"/>
  <c r="K396" i="6" s="1"/>
  <c r="J397" i="6"/>
  <c r="K397" i="6" s="1"/>
  <c r="J398" i="6"/>
  <c r="J399" i="6"/>
  <c r="K399" i="6" s="1"/>
  <c r="J400" i="6"/>
  <c r="K400" i="6" s="1"/>
  <c r="J401" i="6"/>
  <c r="K401" i="6" s="1"/>
  <c r="J402" i="6"/>
  <c r="K402" i="6" s="1"/>
  <c r="J403" i="6"/>
  <c r="J404" i="6"/>
  <c r="K404" i="6" s="1"/>
  <c r="J405" i="6"/>
  <c r="K405" i="6" s="1"/>
  <c r="J406" i="6"/>
  <c r="K406" i="6" s="1"/>
  <c r="J407" i="6"/>
  <c r="K407" i="6" s="1"/>
  <c r="J408" i="6"/>
  <c r="K408" i="6" s="1"/>
  <c r="J409" i="6"/>
  <c r="K409" i="6" s="1"/>
  <c r="J410" i="6"/>
  <c r="J411" i="6"/>
  <c r="K411" i="6" s="1"/>
  <c r="J412" i="6"/>
  <c r="K412" i="6" s="1"/>
  <c r="J413" i="6"/>
  <c r="K413" i="6" s="1"/>
  <c r="J414" i="6"/>
  <c r="K414" i="6" s="1"/>
  <c r="J415" i="6"/>
  <c r="J416" i="6"/>
  <c r="K416" i="6" s="1"/>
  <c r="J417" i="6"/>
  <c r="K417" i="6" s="1"/>
  <c r="J418" i="6"/>
  <c r="K418" i="6" s="1"/>
  <c r="J419" i="6"/>
  <c r="K419" i="6" s="1"/>
  <c r="J420" i="6"/>
  <c r="K420" i="6" s="1"/>
  <c r="J421" i="6"/>
  <c r="K421" i="6" s="1"/>
  <c r="J422" i="6"/>
  <c r="J423" i="6"/>
  <c r="K423" i="6" s="1"/>
  <c r="J424" i="6"/>
  <c r="K424" i="6" s="1"/>
  <c r="J425" i="6"/>
  <c r="K425" i="6" s="1"/>
  <c r="J426" i="6"/>
  <c r="K426" i="6" s="1"/>
  <c r="J427" i="6"/>
  <c r="J428" i="6"/>
  <c r="K428" i="6" s="1"/>
  <c r="J429" i="6"/>
  <c r="K429" i="6" s="1"/>
  <c r="J430" i="6"/>
  <c r="K430" i="6" s="1"/>
  <c r="J431" i="6"/>
  <c r="K431" i="6" s="1"/>
  <c r="J432" i="6"/>
  <c r="K432" i="6" s="1"/>
  <c r="J433" i="6"/>
  <c r="K433" i="6" s="1"/>
  <c r="J434" i="6"/>
  <c r="J435" i="6"/>
  <c r="K435" i="6" s="1"/>
  <c r="J436" i="6"/>
  <c r="K436" i="6" s="1"/>
  <c r="J437" i="6"/>
  <c r="K437" i="6" s="1"/>
  <c r="J438" i="6"/>
  <c r="K438" i="6" s="1"/>
  <c r="J439" i="6"/>
  <c r="J440" i="6"/>
  <c r="K440" i="6" s="1"/>
  <c r="J441" i="6"/>
  <c r="K441" i="6" s="1"/>
  <c r="J442" i="6"/>
  <c r="K442" i="6" s="1"/>
  <c r="J443" i="6"/>
  <c r="K443" i="6" s="1"/>
  <c r="J444" i="6"/>
  <c r="K444" i="6" s="1"/>
  <c r="J445" i="6"/>
  <c r="K445" i="6" s="1"/>
  <c r="J446" i="6"/>
  <c r="J447" i="6"/>
  <c r="K447" i="6" s="1"/>
  <c r="J448" i="6"/>
  <c r="K448" i="6" s="1"/>
  <c r="J449" i="6"/>
  <c r="K449" i="6" s="1"/>
  <c r="J450" i="6"/>
  <c r="K450" i="6" s="1"/>
  <c r="J451" i="6"/>
  <c r="J452" i="6"/>
  <c r="K452" i="6" s="1"/>
  <c r="J453" i="6"/>
  <c r="K453" i="6" s="1"/>
  <c r="J454" i="6"/>
  <c r="K454" i="6" s="1"/>
  <c r="J455" i="6"/>
  <c r="K455" i="6" s="1"/>
  <c r="J456" i="6"/>
  <c r="K456" i="6" s="1"/>
  <c r="J457" i="6"/>
  <c r="K457" i="6" s="1"/>
  <c r="J458" i="6"/>
  <c r="J459" i="6"/>
  <c r="K459" i="6" s="1"/>
  <c r="J460" i="6"/>
  <c r="K460" i="6" s="1"/>
  <c r="J461" i="6"/>
  <c r="K461" i="6" s="1"/>
  <c r="J462" i="6"/>
  <c r="K462" i="6" s="1"/>
  <c r="J463" i="6"/>
  <c r="J464" i="6"/>
  <c r="K464" i="6" s="1"/>
  <c r="J465" i="6"/>
  <c r="K465" i="6" s="1"/>
  <c r="J466" i="6"/>
  <c r="K466" i="6" s="1"/>
  <c r="J467" i="6"/>
  <c r="K467" i="6" s="1"/>
  <c r="J468" i="6"/>
  <c r="K468" i="6" s="1"/>
  <c r="J469" i="6"/>
  <c r="K469" i="6" s="1"/>
  <c r="J470" i="6"/>
  <c r="J471" i="6"/>
  <c r="K471" i="6" s="1"/>
  <c r="J472" i="6"/>
  <c r="K472" i="6" s="1"/>
  <c r="J473" i="6"/>
  <c r="K473" i="6" s="1"/>
  <c r="J474" i="6"/>
  <c r="K474" i="6" s="1"/>
  <c r="J475" i="6"/>
  <c r="J476" i="6"/>
  <c r="K476" i="6" s="1"/>
  <c r="J477" i="6"/>
  <c r="K477" i="6" s="1"/>
  <c r="J478" i="6"/>
  <c r="K478" i="6" s="1"/>
  <c r="J479" i="6"/>
  <c r="K479" i="6" s="1"/>
  <c r="J480" i="6"/>
  <c r="K480" i="6" s="1"/>
  <c r="J481" i="6"/>
  <c r="K481" i="6" s="1"/>
  <c r="J482" i="6"/>
  <c r="J483" i="6"/>
  <c r="K483" i="6" s="1"/>
  <c r="J484" i="6"/>
  <c r="K484" i="6" s="1"/>
  <c r="J485" i="6"/>
  <c r="K485" i="6" s="1"/>
  <c r="J486" i="6"/>
  <c r="K486" i="6" s="1"/>
  <c r="J487" i="6"/>
  <c r="J488" i="6"/>
  <c r="K488" i="6" s="1"/>
  <c r="J489" i="6"/>
  <c r="K489" i="6" s="1"/>
  <c r="J490" i="6"/>
  <c r="K490" i="6" s="1"/>
  <c r="J491" i="6"/>
  <c r="K491" i="6" s="1"/>
  <c r="J492" i="6"/>
  <c r="K492" i="6" s="1"/>
  <c r="J493" i="6"/>
  <c r="K493" i="6" s="1"/>
  <c r="J494" i="6"/>
  <c r="J495" i="6"/>
  <c r="K495" i="6" s="1"/>
  <c r="J496" i="6"/>
  <c r="K496" i="6" s="1"/>
  <c r="J497" i="6"/>
  <c r="K497" i="6" s="1"/>
  <c r="J498" i="6"/>
  <c r="K498" i="6" s="1"/>
  <c r="J499" i="6"/>
  <c r="J500" i="6"/>
  <c r="K500" i="6" s="1"/>
  <c r="J501" i="6"/>
  <c r="K501" i="6" s="1"/>
  <c r="G2" i="5"/>
  <c r="H2" i="5" s="1"/>
  <c r="G3" i="5"/>
  <c r="H3" i="5" s="1"/>
  <c r="G4" i="5"/>
  <c r="H4" i="5" s="1"/>
  <c r="G5" i="5"/>
  <c r="H5" i="5" s="1"/>
  <c r="G6" i="5"/>
  <c r="H6" i="5" s="1"/>
  <c r="G7" i="5"/>
  <c r="H7" i="5" s="1"/>
  <c r="G8" i="5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G501" i="5"/>
  <c r="H501" i="5" s="1"/>
  <c r="O2" i="3"/>
  <c r="P2" i="3" s="1"/>
  <c r="O3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K2" i="16" l="1"/>
  <c r="D4" i="29" l="1"/>
  <c r="D7" i="29"/>
  <c r="D10" i="29"/>
  <c r="D13" i="29"/>
  <c r="D16" i="29"/>
  <c r="D19" i="29"/>
  <c r="D22" i="29"/>
  <c r="D25" i="29"/>
  <c r="D28" i="29"/>
  <c r="D31" i="29"/>
  <c r="D34" i="29"/>
  <c r="D37" i="29"/>
  <c r="D40" i="29"/>
  <c r="D43" i="29"/>
  <c r="D46" i="29"/>
  <c r="D49" i="29"/>
  <c r="D52" i="29"/>
  <c r="D55" i="29"/>
  <c r="D58" i="29"/>
  <c r="D61" i="29"/>
  <c r="D64" i="29"/>
  <c r="D67" i="29"/>
  <c r="D70" i="29"/>
  <c r="D73" i="29"/>
  <c r="D76" i="29"/>
  <c r="D79" i="29"/>
  <c r="D82" i="29"/>
  <c r="D85" i="29"/>
  <c r="D88" i="29"/>
  <c r="D91" i="29"/>
  <c r="D94" i="29"/>
  <c r="D97" i="29"/>
  <c r="D100" i="29"/>
  <c r="D103" i="29"/>
  <c r="D106" i="29"/>
  <c r="D109" i="29"/>
  <c r="D112" i="29"/>
  <c r="D115" i="29"/>
  <c r="D118" i="29"/>
  <c r="D121" i="29"/>
  <c r="D124" i="29"/>
  <c r="D127" i="29"/>
  <c r="D130" i="29"/>
  <c r="D133" i="29"/>
  <c r="D136" i="29"/>
  <c r="D139" i="29"/>
  <c r="D142" i="29"/>
  <c r="D145" i="29"/>
  <c r="D148" i="29"/>
  <c r="D151" i="29"/>
  <c r="D154" i="29"/>
  <c r="D157" i="29"/>
  <c r="D160" i="29"/>
  <c r="D163" i="29"/>
  <c r="D166" i="29"/>
  <c r="D169" i="29"/>
  <c r="D172" i="29"/>
  <c r="D175" i="29"/>
  <c r="D178" i="29"/>
  <c r="D181" i="29"/>
  <c r="D184" i="29"/>
  <c r="D187" i="29"/>
  <c r="D190" i="29"/>
  <c r="D193" i="29"/>
  <c r="D196" i="29"/>
  <c r="D199" i="29"/>
  <c r="D202" i="29"/>
  <c r="D205" i="29"/>
  <c r="D208" i="29"/>
  <c r="D211" i="29"/>
  <c r="D214" i="29"/>
  <c r="D217" i="29"/>
  <c r="D220" i="29"/>
  <c r="D223" i="29"/>
  <c r="D226" i="29"/>
  <c r="D229" i="29"/>
  <c r="D232" i="29"/>
  <c r="D235" i="29"/>
  <c r="D238" i="29"/>
  <c r="D241" i="29"/>
  <c r="D244" i="29"/>
  <c r="D247" i="29"/>
  <c r="D250" i="29"/>
  <c r="D253" i="29"/>
  <c r="A5" i="29"/>
  <c r="A8" i="29"/>
  <c r="A11" i="29"/>
  <c r="A14" i="29"/>
  <c r="A17" i="29"/>
  <c r="A20" i="29"/>
  <c r="A23" i="29"/>
  <c r="A26" i="29"/>
  <c r="A29" i="29"/>
  <c r="A32" i="29"/>
  <c r="A35" i="29"/>
  <c r="A38" i="29"/>
  <c r="A41" i="29"/>
  <c r="A44" i="29"/>
  <c r="A47" i="29"/>
  <c r="A50" i="29"/>
  <c r="A53" i="29"/>
  <c r="A56" i="29"/>
  <c r="A59" i="29"/>
  <c r="A62" i="29"/>
  <c r="A65" i="29"/>
  <c r="A68" i="29"/>
  <c r="A71" i="29"/>
  <c r="A74" i="29"/>
  <c r="A77" i="29"/>
  <c r="A80" i="29"/>
  <c r="A83" i="29"/>
  <c r="A86" i="29"/>
  <c r="A89" i="29"/>
  <c r="A92" i="29"/>
  <c r="A95" i="29"/>
  <c r="A98" i="29"/>
  <c r="A101" i="29"/>
  <c r="A104" i="29"/>
  <c r="A107" i="29"/>
  <c r="A110" i="29"/>
  <c r="A113" i="29"/>
  <c r="A116" i="29"/>
  <c r="A119" i="29"/>
  <c r="A122" i="29"/>
  <c r="A125" i="29"/>
  <c r="A128" i="29"/>
  <c r="A131" i="29"/>
  <c r="A134" i="29"/>
  <c r="A137" i="29"/>
  <c r="A140" i="29"/>
  <c r="A143" i="29"/>
  <c r="A146" i="29"/>
  <c r="A149" i="29"/>
  <c r="A152" i="29"/>
  <c r="A155" i="29"/>
  <c r="A158" i="29"/>
  <c r="A161" i="29"/>
  <c r="A164" i="29"/>
  <c r="A167" i="29"/>
  <c r="A170" i="29"/>
  <c r="A173" i="29"/>
  <c r="A176" i="29"/>
  <c r="A179" i="29"/>
  <c r="A182" i="29"/>
  <c r="A185" i="29"/>
  <c r="A188" i="29"/>
  <c r="A191" i="29"/>
  <c r="A194" i="29"/>
  <c r="A197" i="29"/>
  <c r="A200" i="29"/>
  <c r="A203" i="29"/>
  <c r="A206" i="29"/>
  <c r="A209" i="29"/>
  <c r="A212" i="29"/>
  <c r="A215" i="29"/>
  <c r="A218" i="29"/>
  <c r="A221" i="29"/>
  <c r="A224" i="29"/>
  <c r="A227" i="29"/>
  <c r="A230" i="29"/>
  <c r="A233" i="29"/>
  <c r="A236" i="29"/>
  <c r="A239" i="29"/>
  <c r="A242" i="29"/>
  <c r="A245" i="29"/>
  <c r="A248" i="29"/>
  <c r="A251" i="29"/>
  <c r="A254" i="29"/>
  <c r="B5" i="29"/>
  <c r="B8" i="29"/>
  <c r="B11" i="29"/>
  <c r="B14" i="29"/>
  <c r="B17" i="29"/>
  <c r="B20" i="29"/>
  <c r="B23" i="29"/>
  <c r="B26" i="29"/>
  <c r="B29" i="29"/>
  <c r="B32" i="29"/>
  <c r="B35" i="29"/>
  <c r="B38" i="29"/>
  <c r="B41" i="29"/>
  <c r="B44" i="29"/>
  <c r="B47" i="29"/>
  <c r="B50" i="29"/>
  <c r="B53" i="29"/>
  <c r="B56" i="29"/>
  <c r="B59" i="29"/>
  <c r="B62" i="29"/>
  <c r="B65" i="29"/>
  <c r="B68" i="29"/>
  <c r="B71" i="29"/>
  <c r="B74" i="29"/>
  <c r="B77" i="29"/>
  <c r="B80" i="29"/>
  <c r="B83" i="29"/>
  <c r="B86" i="29"/>
  <c r="B89" i="29"/>
  <c r="B92" i="29"/>
  <c r="B95" i="29"/>
  <c r="B98" i="29"/>
  <c r="B101" i="29"/>
  <c r="B104" i="29"/>
  <c r="B107" i="29"/>
  <c r="B110" i="29"/>
  <c r="B113" i="29"/>
  <c r="B116" i="29"/>
  <c r="B119" i="29"/>
  <c r="B122" i="29"/>
  <c r="B125" i="29"/>
  <c r="B128" i="29"/>
  <c r="B131" i="29"/>
  <c r="B134" i="29"/>
  <c r="B137" i="29"/>
  <c r="B140" i="29"/>
  <c r="B143" i="29"/>
  <c r="B146" i="29"/>
  <c r="B149" i="29"/>
  <c r="B152" i="29"/>
  <c r="B155" i="29"/>
  <c r="B158" i="29"/>
  <c r="B161" i="29"/>
  <c r="B164" i="29"/>
  <c r="B167" i="29"/>
  <c r="B170" i="29"/>
  <c r="B173" i="29"/>
  <c r="B176" i="29"/>
  <c r="B179" i="29"/>
  <c r="B182" i="29"/>
  <c r="B185" i="29"/>
  <c r="B188" i="29"/>
  <c r="B191" i="29"/>
  <c r="B194" i="29"/>
  <c r="B197" i="29"/>
  <c r="B200" i="29"/>
  <c r="B203" i="29"/>
  <c r="B206" i="29"/>
  <c r="B209" i="29"/>
  <c r="B212" i="29"/>
  <c r="B215" i="29"/>
  <c r="B218" i="29"/>
  <c r="B221" i="29"/>
  <c r="B224" i="29"/>
  <c r="B227" i="29"/>
  <c r="B230" i="29"/>
  <c r="B233" i="29"/>
  <c r="B236" i="29"/>
  <c r="B239" i="29"/>
  <c r="B242" i="29"/>
  <c r="B245" i="29"/>
  <c r="B248" i="29"/>
  <c r="B251" i="29"/>
  <c r="B254" i="29"/>
  <c r="C5" i="29"/>
  <c r="C8" i="29"/>
  <c r="C11" i="29"/>
  <c r="C14" i="29"/>
  <c r="C17" i="29"/>
  <c r="C20" i="29"/>
  <c r="C23" i="29"/>
  <c r="C26" i="29"/>
  <c r="C29" i="29"/>
  <c r="C32" i="29"/>
  <c r="C35" i="29"/>
  <c r="C38" i="29"/>
  <c r="C41" i="29"/>
  <c r="C44" i="29"/>
  <c r="C47" i="29"/>
  <c r="C50" i="29"/>
  <c r="C53" i="29"/>
  <c r="C56" i="29"/>
  <c r="C59" i="29"/>
  <c r="C62" i="29"/>
  <c r="C65" i="29"/>
  <c r="C68" i="29"/>
  <c r="C71" i="29"/>
  <c r="C74" i="29"/>
  <c r="C77" i="29"/>
  <c r="C80" i="29"/>
  <c r="C83" i="29"/>
  <c r="C86" i="29"/>
  <c r="C89" i="29"/>
  <c r="C92" i="29"/>
  <c r="C95" i="29"/>
  <c r="C98" i="29"/>
  <c r="C101" i="29"/>
  <c r="C104" i="29"/>
  <c r="C107" i="29"/>
  <c r="C110" i="29"/>
  <c r="C113" i="29"/>
  <c r="C116" i="29"/>
  <c r="C119" i="29"/>
  <c r="C122" i="29"/>
  <c r="C125" i="29"/>
  <c r="C128" i="29"/>
  <c r="C131" i="29"/>
  <c r="C134" i="29"/>
  <c r="C137" i="29"/>
  <c r="C140" i="29"/>
  <c r="C143" i="29"/>
  <c r="C146" i="29"/>
  <c r="C149" i="29"/>
  <c r="C152" i="29"/>
  <c r="C155" i="29"/>
  <c r="C158" i="29"/>
  <c r="C161" i="29"/>
  <c r="C164" i="29"/>
  <c r="C167" i="29"/>
  <c r="C170" i="29"/>
  <c r="C173" i="29"/>
  <c r="C176" i="29"/>
  <c r="C179" i="29"/>
  <c r="C182" i="29"/>
  <c r="C185" i="29"/>
  <c r="C188" i="29"/>
  <c r="C191" i="29"/>
  <c r="C194" i="29"/>
  <c r="C197" i="29"/>
  <c r="C200" i="29"/>
  <c r="C203" i="29"/>
  <c r="C206" i="29"/>
  <c r="C209" i="29"/>
  <c r="C212" i="29"/>
  <c r="C215" i="29"/>
  <c r="C218" i="29"/>
  <c r="C221" i="29"/>
  <c r="C224" i="29"/>
  <c r="C227" i="29"/>
  <c r="C230" i="29"/>
  <c r="C233" i="29"/>
  <c r="C236" i="29"/>
  <c r="C239" i="29"/>
  <c r="C242" i="29"/>
  <c r="C245" i="29"/>
  <c r="C248" i="29"/>
  <c r="C251" i="29"/>
  <c r="C254" i="29"/>
  <c r="D5" i="29"/>
  <c r="D8" i="29"/>
  <c r="D11" i="29"/>
  <c r="D14" i="29"/>
  <c r="D17" i="29"/>
  <c r="D20" i="29"/>
  <c r="D23" i="29"/>
  <c r="D26" i="29"/>
  <c r="D29" i="29"/>
  <c r="D32" i="29"/>
  <c r="D35" i="29"/>
  <c r="D38" i="29"/>
  <c r="D41" i="29"/>
  <c r="D44" i="29"/>
  <c r="D47" i="29"/>
  <c r="D50" i="29"/>
  <c r="D53" i="29"/>
  <c r="D56" i="29"/>
  <c r="D59" i="29"/>
  <c r="D62" i="29"/>
  <c r="D65" i="29"/>
  <c r="D68" i="29"/>
  <c r="D71" i="29"/>
  <c r="D74" i="29"/>
  <c r="D77" i="29"/>
  <c r="D80" i="29"/>
  <c r="D83" i="29"/>
  <c r="D86" i="29"/>
  <c r="D89" i="29"/>
  <c r="D92" i="29"/>
  <c r="D95" i="29"/>
  <c r="D98" i="29"/>
  <c r="D101" i="29"/>
  <c r="D104" i="29"/>
  <c r="D107" i="29"/>
  <c r="D110" i="29"/>
  <c r="D113" i="29"/>
  <c r="D116" i="29"/>
  <c r="D119" i="29"/>
  <c r="D122" i="29"/>
  <c r="D125" i="29"/>
  <c r="D128" i="29"/>
  <c r="D131" i="29"/>
  <c r="D134" i="29"/>
  <c r="D137" i="29"/>
  <c r="D140" i="29"/>
  <c r="D143" i="29"/>
  <c r="D146" i="29"/>
  <c r="D149" i="29"/>
  <c r="D152" i="29"/>
  <c r="D155" i="29"/>
  <c r="D158" i="29"/>
  <c r="D161" i="29"/>
  <c r="D164" i="29"/>
  <c r="D167" i="29"/>
  <c r="D170" i="29"/>
  <c r="D173" i="29"/>
  <c r="D176" i="29"/>
  <c r="D179" i="29"/>
  <c r="D182" i="29"/>
  <c r="D185" i="29"/>
  <c r="D188" i="29"/>
  <c r="D191" i="29"/>
  <c r="D194" i="29"/>
  <c r="D197" i="29"/>
  <c r="D200" i="29"/>
  <c r="D203" i="29"/>
  <c r="D206" i="29"/>
  <c r="D209" i="29"/>
  <c r="D212" i="29"/>
  <c r="D215" i="29"/>
  <c r="D218" i="29"/>
  <c r="D221" i="29"/>
  <c r="D224" i="29"/>
  <c r="D227" i="29"/>
  <c r="D230" i="29"/>
  <c r="D233" i="29"/>
  <c r="D236" i="29"/>
  <c r="D239" i="29"/>
  <c r="D242" i="29"/>
  <c r="D245" i="29"/>
  <c r="D248" i="29"/>
  <c r="D251" i="29"/>
  <c r="D254" i="29"/>
  <c r="A3" i="29"/>
  <c r="A6" i="29"/>
  <c r="A9" i="29"/>
  <c r="A12" i="29"/>
  <c r="A15" i="29"/>
  <c r="A18" i="29"/>
  <c r="A21" i="29"/>
  <c r="A24" i="29"/>
  <c r="A27" i="29"/>
  <c r="A30" i="29"/>
  <c r="A33" i="29"/>
  <c r="A36" i="29"/>
  <c r="A39" i="29"/>
  <c r="A42" i="29"/>
  <c r="A45" i="29"/>
  <c r="A48" i="29"/>
  <c r="A51" i="29"/>
  <c r="A54" i="29"/>
  <c r="A57" i="29"/>
  <c r="A60" i="29"/>
  <c r="A63" i="29"/>
  <c r="A66" i="29"/>
  <c r="A69" i="29"/>
  <c r="A72" i="29"/>
  <c r="A75" i="29"/>
  <c r="A78" i="29"/>
  <c r="A81" i="29"/>
  <c r="A84" i="29"/>
  <c r="A87" i="29"/>
  <c r="A90" i="29"/>
  <c r="A93" i="29"/>
  <c r="A96" i="29"/>
  <c r="A99" i="29"/>
  <c r="A102" i="29"/>
  <c r="A105" i="29"/>
  <c r="A108" i="29"/>
  <c r="A111" i="29"/>
  <c r="A114" i="29"/>
  <c r="A117" i="29"/>
  <c r="A120" i="29"/>
  <c r="A123" i="29"/>
  <c r="A126" i="29"/>
  <c r="A129" i="29"/>
  <c r="A132" i="29"/>
  <c r="A135" i="29"/>
  <c r="A138" i="29"/>
  <c r="A141" i="29"/>
  <c r="A144" i="29"/>
  <c r="A147" i="29"/>
  <c r="A150" i="29"/>
  <c r="A153" i="29"/>
  <c r="A156" i="29"/>
  <c r="A159" i="29"/>
  <c r="A162" i="29"/>
  <c r="A165" i="29"/>
  <c r="A168" i="29"/>
  <c r="A171" i="29"/>
  <c r="A174" i="29"/>
  <c r="A177" i="29"/>
  <c r="A180" i="29"/>
  <c r="A183" i="29"/>
  <c r="A186" i="29"/>
  <c r="A189" i="29"/>
  <c r="A192" i="29"/>
  <c r="A195" i="29"/>
  <c r="A198" i="29"/>
  <c r="A201" i="29"/>
  <c r="A204" i="29"/>
  <c r="A207" i="29"/>
  <c r="A210" i="29"/>
  <c r="A213" i="29"/>
  <c r="A216" i="29"/>
  <c r="A219" i="29"/>
  <c r="A222" i="29"/>
  <c r="A225" i="29"/>
  <c r="A228" i="29"/>
  <c r="A231" i="29"/>
  <c r="A234" i="29"/>
  <c r="A237" i="29"/>
  <c r="A240" i="29"/>
  <c r="A243" i="29"/>
  <c r="A246" i="29"/>
  <c r="A249" i="29"/>
  <c r="A252" i="29"/>
  <c r="A255" i="29"/>
  <c r="B3" i="29"/>
  <c r="B6" i="29"/>
  <c r="B9" i="29"/>
  <c r="B12" i="29"/>
  <c r="B15" i="29"/>
  <c r="B18" i="29"/>
  <c r="B21" i="29"/>
  <c r="B24" i="29"/>
  <c r="B27" i="29"/>
  <c r="B30" i="29"/>
  <c r="B33" i="29"/>
  <c r="B36" i="29"/>
  <c r="B39" i="29"/>
  <c r="B42" i="29"/>
  <c r="B45" i="29"/>
  <c r="B48" i="29"/>
  <c r="B51" i="29"/>
  <c r="B54" i="29"/>
  <c r="B57" i="29"/>
  <c r="B60" i="29"/>
  <c r="B63" i="29"/>
  <c r="B66" i="29"/>
  <c r="B69" i="29"/>
  <c r="B72" i="29"/>
  <c r="B75" i="29"/>
  <c r="B78" i="29"/>
  <c r="B81" i="29"/>
  <c r="B84" i="29"/>
  <c r="B87" i="29"/>
  <c r="B90" i="29"/>
  <c r="B93" i="29"/>
  <c r="B96" i="29"/>
  <c r="B99" i="29"/>
  <c r="B102" i="29"/>
  <c r="B105" i="29"/>
  <c r="B108" i="29"/>
  <c r="B111" i="29"/>
  <c r="B114" i="29"/>
  <c r="B117" i="29"/>
  <c r="B120" i="29"/>
  <c r="B123" i="29"/>
  <c r="B126" i="29"/>
  <c r="B129" i="29"/>
  <c r="B132" i="29"/>
  <c r="B135" i="29"/>
  <c r="B138" i="29"/>
  <c r="B141" i="29"/>
  <c r="B144" i="29"/>
  <c r="B147" i="29"/>
  <c r="B150" i="29"/>
  <c r="B153" i="29"/>
  <c r="B156" i="29"/>
  <c r="B159" i="29"/>
  <c r="B162" i="29"/>
  <c r="B165" i="29"/>
  <c r="B168" i="29"/>
  <c r="B171" i="29"/>
  <c r="B174" i="29"/>
  <c r="B177" i="29"/>
  <c r="B180" i="29"/>
  <c r="B183" i="29"/>
  <c r="B186" i="29"/>
  <c r="B189" i="29"/>
  <c r="B192" i="29"/>
  <c r="B195" i="29"/>
  <c r="B198" i="29"/>
  <c r="B201" i="29"/>
  <c r="B204" i="29"/>
  <c r="B207" i="29"/>
  <c r="B210" i="29"/>
  <c r="B213" i="29"/>
  <c r="B216" i="29"/>
  <c r="B219" i="29"/>
  <c r="B222" i="29"/>
  <c r="B225" i="29"/>
  <c r="B228" i="29"/>
  <c r="B231" i="29"/>
  <c r="B234" i="29"/>
  <c r="B237" i="29"/>
  <c r="B240" i="29"/>
  <c r="B243" i="29"/>
  <c r="B246" i="29"/>
  <c r="B249" i="29"/>
  <c r="B252" i="29"/>
  <c r="C3" i="29"/>
  <c r="C6" i="29"/>
  <c r="C9" i="29"/>
  <c r="C12" i="29"/>
  <c r="C15" i="29"/>
  <c r="C18" i="29"/>
  <c r="C21" i="29"/>
  <c r="C24" i="29"/>
  <c r="C27" i="29"/>
  <c r="C30" i="29"/>
  <c r="C33" i="29"/>
  <c r="C36" i="29"/>
  <c r="C39" i="29"/>
  <c r="C42" i="29"/>
  <c r="C45" i="29"/>
  <c r="C48" i="29"/>
  <c r="C51" i="29"/>
  <c r="C54" i="29"/>
  <c r="C57" i="29"/>
  <c r="C60" i="29"/>
  <c r="C63" i="29"/>
  <c r="C66" i="29"/>
  <c r="C69" i="29"/>
  <c r="C72" i="29"/>
  <c r="C75" i="29"/>
  <c r="C78" i="29"/>
  <c r="C81" i="29"/>
  <c r="C84" i="29"/>
  <c r="C87" i="29"/>
  <c r="C90" i="29"/>
  <c r="C93" i="29"/>
  <c r="C96" i="29"/>
  <c r="C99" i="29"/>
  <c r="C102" i="29"/>
  <c r="C105" i="29"/>
  <c r="C108" i="29"/>
  <c r="C111" i="29"/>
  <c r="C114" i="29"/>
  <c r="C117" i="29"/>
  <c r="C120" i="29"/>
  <c r="C123" i="29"/>
  <c r="C126" i="29"/>
  <c r="C129" i="29"/>
  <c r="C132" i="29"/>
  <c r="C135" i="29"/>
  <c r="C138" i="29"/>
  <c r="C141" i="29"/>
  <c r="C144" i="29"/>
  <c r="C147" i="29"/>
  <c r="C150" i="29"/>
  <c r="C153" i="29"/>
  <c r="C156" i="29"/>
  <c r="C159" i="29"/>
  <c r="C162" i="29"/>
  <c r="C165" i="29"/>
  <c r="C168" i="29"/>
  <c r="C171" i="29"/>
  <c r="C174" i="29"/>
  <c r="C177" i="29"/>
  <c r="C180" i="29"/>
  <c r="C183" i="29"/>
  <c r="C186" i="29"/>
  <c r="C189" i="29"/>
  <c r="C192" i="29"/>
  <c r="C195" i="29"/>
  <c r="C198" i="29"/>
  <c r="C201" i="29"/>
  <c r="C204" i="29"/>
  <c r="C207" i="29"/>
  <c r="C210" i="29"/>
  <c r="C213" i="29"/>
  <c r="C216" i="29"/>
  <c r="C219" i="29"/>
  <c r="C222" i="29"/>
  <c r="C225" i="29"/>
  <c r="C228" i="29"/>
  <c r="C231" i="29"/>
  <c r="C234" i="29"/>
  <c r="C237" i="29"/>
  <c r="C240" i="29"/>
  <c r="C243" i="29"/>
  <c r="C246" i="29"/>
  <c r="C249" i="29"/>
  <c r="C252" i="29"/>
  <c r="D3" i="29"/>
  <c r="D6" i="29"/>
  <c r="D9" i="29"/>
  <c r="D12" i="29"/>
  <c r="D15" i="29"/>
  <c r="D18" i="29"/>
  <c r="D21" i="29"/>
  <c r="D24" i="29"/>
  <c r="D27" i="29"/>
  <c r="D30" i="29"/>
  <c r="D33" i="29"/>
  <c r="D36" i="29"/>
  <c r="D39" i="29"/>
  <c r="D42" i="29"/>
  <c r="D45" i="29"/>
  <c r="D48" i="29"/>
  <c r="D51" i="29"/>
  <c r="D54" i="29"/>
  <c r="D57" i="29"/>
  <c r="D60" i="29"/>
  <c r="D63" i="29"/>
  <c r="D66" i="29"/>
  <c r="D69" i="29"/>
  <c r="D72" i="29"/>
  <c r="D75" i="29"/>
  <c r="D78" i="29"/>
  <c r="D81" i="29"/>
  <c r="D84" i="29"/>
  <c r="D87" i="29"/>
  <c r="D90" i="29"/>
  <c r="D93" i="29"/>
  <c r="D96" i="29"/>
  <c r="D99" i="29"/>
  <c r="D102" i="29"/>
  <c r="D105" i="29"/>
  <c r="D108" i="29"/>
  <c r="D111" i="29"/>
  <c r="D114" i="29"/>
  <c r="D117" i="29"/>
  <c r="D120" i="29"/>
  <c r="D123" i="29"/>
  <c r="D126" i="29"/>
  <c r="D129" i="29"/>
  <c r="D132" i="29"/>
  <c r="D135" i="29"/>
  <c r="D138" i="29"/>
  <c r="D141" i="29"/>
  <c r="D144" i="29"/>
  <c r="D147" i="29"/>
  <c r="D150" i="29"/>
  <c r="D153" i="29"/>
  <c r="D156" i="29"/>
  <c r="D159" i="29"/>
  <c r="D162" i="29"/>
  <c r="D165" i="29"/>
  <c r="D168" i="29"/>
  <c r="D171" i="29"/>
  <c r="D174" i="29"/>
  <c r="D177" i="29"/>
  <c r="D180" i="29"/>
  <c r="D183" i="29"/>
  <c r="D186" i="29"/>
  <c r="D189" i="29"/>
  <c r="D192" i="29"/>
  <c r="D195" i="29"/>
  <c r="D198" i="29"/>
  <c r="D201" i="29"/>
  <c r="D204" i="29"/>
  <c r="D207" i="29"/>
  <c r="D210" i="29"/>
  <c r="D213" i="29"/>
  <c r="D216" i="29"/>
  <c r="D219" i="29"/>
  <c r="D222" i="29"/>
  <c r="D225" i="29"/>
  <c r="D228" i="29"/>
  <c r="D231" i="29"/>
  <c r="D234" i="29"/>
  <c r="D237" i="29"/>
  <c r="D240" i="29"/>
  <c r="D243" i="29"/>
  <c r="D246" i="29"/>
  <c r="D249" i="29"/>
  <c r="D252" i="29"/>
  <c r="B4" i="29"/>
  <c r="B7" i="29"/>
  <c r="B10" i="29"/>
  <c r="B13" i="29"/>
  <c r="B16" i="29"/>
  <c r="B19" i="29"/>
  <c r="B22" i="29"/>
  <c r="B25" i="29"/>
  <c r="B28" i="29"/>
  <c r="B31" i="29"/>
  <c r="B34" i="29"/>
  <c r="B37" i="29"/>
  <c r="B40" i="29"/>
  <c r="B43" i="29"/>
  <c r="B46" i="29"/>
  <c r="B49" i="29"/>
  <c r="B52" i="29"/>
  <c r="B55" i="29"/>
  <c r="B58" i="29"/>
  <c r="B61" i="29"/>
  <c r="B64" i="29"/>
  <c r="B67" i="29"/>
  <c r="B70" i="29"/>
  <c r="B73" i="29"/>
  <c r="B76" i="29"/>
  <c r="B79" i="29"/>
  <c r="B82" i="29"/>
  <c r="B85" i="29"/>
  <c r="B88" i="29"/>
  <c r="B91" i="29"/>
  <c r="B94" i="29"/>
  <c r="B97" i="29"/>
  <c r="B100" i="29"/>
  <c r="B103" i="29"/>
  <c r="B106" i="29"/>
  <c r="B109" i="29"/>
  <c r="B112" i="29"/>
  <c r="B115" i="29"/>
  <c r="B118" i="29"/>
  <c r="B121" i="29"/>
  <c r="B124" i="29"/>
  <c r="B127" i="29"/>
  <c r="B130" i="29"/>
  <c r="B133" i="29"/>
  <c r="B136" i="29"/>
  <c r="B139" i="29"/>
  <c r="B142" i="29"/>
  <c r="B145" i="29"/>
  <c r="B148" i="29"/>
  <c r="B151" i="29"/>
  <c r="B154" i="29"/>
  <c r="B157" i="29"/>
  <c r="B160" i="29"/>
  <c r="B163" i="29"/>
  <c r="B166" i="29"/>
  <c r="B169" i="29"/>
  <c r="B172" i="29"/>
  <c r="B175" i="29"/>
  <c r="B178" i="29"/>
  <c r="B181" i="29"/>
  <c r="B184" i="29"/>
  <c r="B187" i="29"/>
  <c r="B190" i="29"/>
  <c r="B193" i="29"/>
  <c r="B196" i="29"/>
  <c r="B199" i="29"/>
  <c r="B202" i="29"/>
  <c r="B205" i="29"/>
  <c r="B208" i="29"/>
  <c r="B211" i="29"/>
  <c r="B214" i="29"/>
  <c r="B217" i="29"/>
  <c r="B220" i="29"/>
  <c r="B223" i="29"/>
  <c r="B226" i="29"/>
  <c r="B229" i="29"/>
  <c r="B232" i="29"/>
  <c r="B235" i="29"/>
  <c r="B238" i="29"/>
  <c r="B241" i="29"/>
  <c r="B244" i="29"/>
  <c r="B247" i="29"/>
  <c r="B250" i="29"/>
  <c r="B253" i="29"/>
  <c r="C4" i="29"/>
  <c r="C7" i="29"/>
  <c r="C10" i="29"/>
  <c r="C13" i="29"/>
  <c r="C16" i="29"/>
  <c r="C19" i="29"/>
  <c r="C22" i="29"/>
  <c r="C25" i="29"/>
  <c r="C28" i="29"/>
  <c r="C31" i="29"/>
  <c r="C34" i="29"/>
  <c r="C37" i="29"/>
  <c r="C40" i="29"/>
  <c r="C43" i="29"/>
  <c r="C46" i="29"/>
  <c r="C49" i="29"/>
  <c r="C52" i="29"/>
  <c r="C55" i="29"/>
  <c r="C58" i="29"/>
  <c r="C61" i="29"/>
  <c r="C64" i="29"/>
  <c r="C67" i="29"/>
  <c r="C70" i="29"/>
  <c r="C73" i="29"/>
  <c r="C76" i="29"/>
  <c r="C79" i="29"/>
  <c r="C82" i="29"/>
  <c r="C85" i="29"/>
  <c r="C88" i="29"/>
  <c r="C91" i="29"/>
  <c r="C94" i="29"/>
  <c r="C97" i="29"/>
  <c r="C100" i="29"/>
  <c r="C103" i="29"/>
  <c r="C106" i="29"/>
  <c r="C109" i="29"/>
  <c r="C112" i="29"/>
  <c r="C115" i="29"/>
  <c r="C118" i="29"/>
  <c r="C121" i="29"/>
  <c r="C124" i="29"/>
  <c r="C127" i="29"/>
  <c r="C130" i="29"/>
  <c r="C133" i="29"/>
  <c r="C136" i="29"/>
  <c r="C139" i="29"/>
  <c r="C142" i="29"/>
  <c r="C145" i="29"/>
  <c r="C148" i="29"/>
  <c r="C151" i="29"/>
  <c r="C154" i="29"/>
  <c r="C157" i="29"/>
  <c r="C160" i="29"/>
  <c r="C163" i="29"/>
  <c r="C166" i="29"/>
  <c r="C169" i="29"/>
  <c r="C172" i="29"/>
  <c r="C175" i="29"/>
  <c r="C178" i="29"/>
  <c r="C181" i="29"/>
  <c r="C184" i="29"/>
  <c r="C187" i="29"/>
  <c r="C190" i="29"/>
  <c r="C193" i="29"/>
  <c r="C196" i="29"/>
  <c r="C199" i="29"/>
  <c r="C202" i="29"/>
  <c r="C205" i="29"/>
  <c r="C208" i="29"/>
  <c r="C211" i="29"/>
  <c r="C214" i="29"/>
  <c r="C217" i="29"/>
  <c r="C220" i="29"/>
  <c r="C223" i="29"/>
  <c r="C226" i="29"/>
  <c r="C229" i="29"/>
  <c r="C232" i="29"/>
  <c r="C235" i="29"/>
  <c r="C238" i="29"/>
  <c r="C241" i="29"/>
  <c r="C244" i="29"/>
  <c r="C247" i="29"/>
  <c r="C250" i="29"/>
  <c r="C253" i="29"/>
  <c r="A34" i="29"/>
  <c r="A70" i="29"/>
  <c r="A106" i="29"/>
  <c r="A142" i="29"/>
  <c r="A178" i="29"/>
  <c r="A214" i="29"/>
  <c r="A250" i="29"/>
  <c r="D257" i="29"/>
  <c r="D260" i="29"/>
  <c r="D263" i="29"/>
  <c r="D266" i="29"/>
  <c r="D269" i="29"/>
  <c r="D272" i="29"/>
  <c r="D275" i="29"/>
  <c r="D278" i="29"/>
  <c r="D281" i="29"/>
  <c r="D284" i="29"/>
  <c r="D287" i="29"/>
  <c r="D290" i="29"/>
  <c r="D293" i="29"/>
  <c r="D296" i="29"/>
  <c r="D299" i="29"/>
  <c r="D302" i="29"/>
  <c r="D305" i="29"/>
  <c r="D308" i="29"/>
  <c r="D311" i="29"/>
  <c r="D314" i="29"/>
  <c r="D317" i="29"/>
  <c r="D320" i="29"/>
  <c r="D323" i="29"/>
  <c r="D326" i="29"/>
  <c r="D329" i="29"/>
  <c r="D332" i="29"/>
  <c r="D335" i="29"/>
  <c r="D338" i="29"/>
  <c r="D341" i="29"/>
  <c r="D344" i="29"/>
  <c r="D347" i="29"/>
  <c r="D350" i="29"/>
  <c r="D353" i="29"/>
  <c r="D356" i="29"/>
  <c r="D359" i="29"/>
  <c r="D362" i="29"/>
  <c r="D365" i="29"/>
  <c r="D368" i="29"/>
  <c r="D371" i="29"/>
  <c r="D374" i="29"/>
  <c r="D377" i="29"/>
  <c r="D380" i="29"/>
  <c r="D383" i="29"/>
  <c r="D386" i="29"/>
  <c r="D389" i="29"/>
  <c r="D392" i="29"/>
  <c r="D395" i="29"/>
  <c r="D398" i="29"/>
  <c r="D401" i="29"/>
  <c r="D404" i="29"/>
  <c r="D407" i="29"/>
  <c r="D410" i="29"/>
  <c r="D413" i="29"/>
  <c r="D416" i="29"/>
  <c r="D419" i="29"/>
  <c r="D422" i="29"/>
  <c r="D425" i="29"/>
  <c r="D428" i="29"/>
  <c r="D431" i="29"/>
  <c r="D434" i="29"/>
  <c r="D437" i="29"/>
  <c r="D440" i="29"/>
  <c r="D443" i="29"/>
  <c r="D446" i="29"/>
  <c r="D449" i="29"/>
  <c r="D452" i="29"/>
  <c r="D455" i="29"/>
  <c r="D458" i="29"/>
  <c r="D461" i="29"/>
  <c r="D464" i="29"/>
  <c r="D467" i="29"/>
  <c r="D470" i="29"/>
  <c r="D473" i="29"/>
  <c r="D476" i="29"/>
  <c r="D479" i="29"/>
  <c r="D482" i="29"/>
  <c r="D485" i="29"/>
  <c r="D488" i="29"/>
  <c r="A37" i="29"/>
  <c r="A73" i="29"/>
  <c r="A109" i="29"/>
  <c r="A145" i="29"/>
  <c r="A181" i="29"/>
  <c r="A217" i="29"/>
  <c r="A253" i="29"/>
  <c r="A258" i="29"/>
  <c r="A261" i="29"/>
  <c r="A264" i="29"/>
  <c r="A267" i="29"/>
  <c r="A270" i="29"/>
  <c r="A273" i="29"/>
  <c r="A276" i="29"/>
  <c r="A279" i="29"/>
  <c r="A282" i="29"/>
  <c r="A285" i="29"/>
  <c r="A288" i="29"/>
  <c r="A291" i="29"/>
  <c r="A294" i="29"/>
  <c r="A297" i="29"/>
  <c r="A300" i="29"/>
  <c r="A303" i="29"/>
  <c r="A306" i="29"/>
  <c r="A309" i="29"/>
  <c r="A312" i="29"/>
  <c r="A315" i="29"/>
  <c r="A318" i="29"/>
  <c r="A321" i="29"/>
  <c r="A324" i="29"/>
  <c r="A327" i="29"/>
  <c r="A330" i="29"/>
  <c r="A333" i="29"/>
  <c r="A336" i="29"/>
  <c r="A339" i="29"/>
  <c r="A342" i="29"/>
  <c r="A345" i="29"/>
  <c r="A348" i="29"/>
  <c r="A351" i="29"/>
  <c r="A354" i="29"/>
  <c r="A357" i="29"/>
  <c r="A360" i="29"/>
  <c r="A363" i="29"/>
  <c r="A366" i="29"/>
  <c r="A369" i="29"/>
  <c r="A372" i="29"/>
  <c r="A375" i="29"/>
  <c r="A378" i="29"/>
  <c r="A381" i="29"/>
  <c r="A384" i="29"/>
  <c r="A387" i="29"/>
  <c r="A390" i="29"/>
  <c r="A393" i="29"/>
  <c r="A396" i="29"/>
  <c r="A399" i="29"/>
  <c r="A402" i="29"/>
  <c r="A405" i="29"/>
  <c r="A408" i="29"/>
  <c r="A411" i="29"/>
  <c r="A414" i="29"/>
  <c r="A417" i="29"/>
  <c r="A420" i="29"/>
  <c r="A423" i="29"/>
  <c r="A426" i="29"/>
  <c r="A429" i="29"/>
  <c r="A432" i="29"/>
  <c r="A435" i="29"/>
  <c r="A438" i="29"/>
  <c r="A441" i="29"/>
  <c r="A444" i="29"/>
  <c r="A447" i="29"/>
  <c r="A450" i="29"/>
  <c r="A453" i="29"/>
  <c r="A456" i="29"/>
  <c r="A459" i="29"/>
  <c r="A462" i="29"/>
  <c r="A465" i="29"/>
  <c r="A468" i="29"/>
  <c r="A471" i="29"/>
  <c r="A474" i="29"/>
  <c r="A477" i="29"/>
  <c r="A480" i="29"/>
  <c r="A483" i="29"/>
  <c r="A486" i="29"/>
  <c r="A489" i="29"/>
  <c r="A4" i="29"/>
  <c r="A40" i="29"/>
  <c r="A76" i="29"/>
  <c r="A112" i="29"/>
  <c r="A148" i="29"/>
  <c r="A184" i="29"/>
  <c r="A220" i="29"/>
  <c r="B255" i="29"/>
  <c r="B258" i="29"/>
  <c r="B261" i="29"/>
  <c r="B264" i="29"/>
  <c r="B267" i="29"/>
  <c r="B270" i="29"/>
  <c r="B273" i="29"/>
  <c r="B276" i="29"/>
  <c r="B279" i="29"/>
  <c r="B282" i="29"/>
  <c r="B285" i="29"/>
  <c r="B288" i="29"/>
  <c r="B291" i="29"/>
  <c r="B294" i="29"/>
  <c r="B297" i="29"/>
  <c r="B300" i="29"/>
  <c r="B303" i="29"/>
  <c r="B306" i="29"/>
  <c r="B309" i="29"/>
  <c r="B312" i="29"/>
  <c r="B315" i="29"/>
  <c r="B318" i="29"/>
  <c r="B321" i="29"/>
  <c r="B324" i="29"/>
  <c r="B327" i="29"/>
  <c r="B330" i="29"/>
  <c r="B333" i="29"/>
  <c r="B336" i="29"/>
  <c r="B339" i="29"/>
  <c r="B342" i="29"/>
  <c r="B345" i="29"/>
  <c r="B348" i="29"/>
  <c r="B351" i="29"/>
  <c r="B354" i="29"/>
  <c r="B357" i="29"/>
  <c r="B360" i="29"/>
  <c r="B363" i="29"/>
  <c r="B366" i="29"/>
  <c r="B369" i="29"/>
  <c r="B372" i="29"/>
  <c r="B375" i="29"/>
  <c r="B378" i="29"/>
  <c r="B381" i="29"/>
  <c r="B384" i="29"/>
  <c r="B387" i="29"/>
  <c r="B390" i="29"/>
  <c r="B393" i="29"/>
  <c r="B396" i="29"/>
  <c r="B399" i="29"/>
  <c r="B402" i="29"/>
  <c r="B405" i="29"/>
  <c r="B408" i="29"/>
  <c r="B411" i="29"/>
  <c r="B414" i="29"/>
  <c r="B417" i="29"/>
  <c r="B420" i="29"/>
  <c r="B423" i="29"/>
  <c r="B426" i="29"/>
  <c r="B429" i="29"/>
  <c r="B432" i="29"/>
  <c r="B435" i="29"/>
  <c r="B438" i="29"/>
  <c r="B441" i="29"/>
  <c r="B444" i="29"/>
  <c r="B447" i="29"/>
  <c r="B450" i="29"/>
  <c r="B453" i="29"/>
  <c r="B456" i="29"/>
  <c r="B459" i="29"/>
  <c r="B462" i="29"/>
  <c r="B465" i="29"/>
  <c r="B468" i="29"/>
  <c r="B471" i="29"/>
  <c r="B474" i="29"/>
  <c r="B477" i="29"/>
  <c r="B480" i="29"/>
  <c r="B483" i="29"/>
  <c r="B486" i="29"/>
  <c r="B489" i="29"/>
  <c r="A7" i="29"/>
  <c r="A43" i="29"/>
  <c r="A79" i="29"/>
  <c r="A115" i="29"/>
  <c r="A151" i="29"/>
  <c r="A187" i="29"/>
  <c r="A223" i="29"/>
  <c r="C255" i="29"/>
  <c r="C258" i="29"/>
  <c r="C261" i="29"/>
  <c r="C264" i="29"/>
  <c r="C267" i="29"/>
  <c r="C270" i="29"/>
  <c r="C273" i="29"/>
  <c r="C276" i="29"/>
  <c r="C279" i="29"/>
  <c r="C282" i="29"/>
  <c r="C285" i="29"/>
  <c r="C288" i="29"/>
  <c r="C291" i="29"/>
  <c r="C294" i="29"/>
  <c r="C297" i="29"/>
  <c r="C300" i="29"/>
  <c r="C303" i="29"/>
  <c r="C306" i="29"/>
  <c r="C309" i="29"/>
  <c r="C312" i="29"/>
  <c r="C315" i="29"/>
  <c r="C318" i="29"/>
  <c r="C321" i="29"/>
  <c r="C324" i="29"/>
  <c r="C327" i="29"/>
  <c r="C330" i="29"/>
  <c r="C333" i="29"/>
  <c r="C336" i="29"/>
  <c r="C339" i="29"/>
  <c r="C342" i="29"/>
  <c r="C345" i="29"/>
  <c r="C348" i="29"/>
  <c r="C351" i="29"/>
  <c r="C354" i="29"/>
  <c r="C357" i="29"/>
  <c r="C360" i="29"/>
  <c r="C363" i="29"/>
  <c r="C366" i="29"/>
  <c r="C369" i="29"/>
  <c r="C372" i="29"/>
  <c r="C375" i="29"/>
  <c r="C378" i="29"/>
  <c r="C381" i="29"/>
  <c r="C384" i="29"/>
  <c r="C387" i="29"/>
  <c r="C390" i="29"/>
  <c r="C393" i="29"/>
  <c r="C396" i="29"/>
  <c r="C399" i="29"/>
  <c r="C402" i="29"/>
  <c r="C405" i="29"/>
  <c r="C408" i="29"/>
  <c r="C411" i="29"/>
  <c r="C414" i="29"/>
  <c r="C417" i="29"/>
  <c r="C420" i="29"/>
  <c r="C423" i="29"/>
  <c r="C426" i="29"/>
  <c r="C429" i="29"/>
  <c r="C432" i="29"/>
  <c r="C435" i="29"/>
  <c r="C438" i="29"/>
  <c r="C441" i="29"/>
  <c r="C444" i="29"/>
  <c r="C447" i="29"/>
  <c r="C450" i="29"/>
  <c r="C453" i="29"/>
  <c r="C456" i="29"/>
  <c r="C459" i="29"/>
  <c r="C462" i="29"/>
  <c r="C465" i="29"/>
  <c r="C468" i="29"/>
  <c r="C471" i="29"/>
  <c r="C474" i="29"/>
  <c r="C477" i="29"/>
  <c r="C480" i="29"/>
  <c r="C483" i="29"/>
  <c r="C486" i="29"/>
  <c r="A10" i="29"/>
  <c r="A46" i="29"/>
  <c r="A82" i="29"/>
  <c r="A118" i="29"/>
  <c r="A154" i="29"/>
  <c r="A190" i="29"/>
  <c r="A226" i="29"/>
  <c r="D255" i="29"/>
  <c r="D258" i="29"/>
  <c r="D261" i="29"/>
  <c r="D264" i="29"/>
  <c r="D267" i="29"/>
  <c r="D270" i="29"/>
  <c r="D273" i="29"/>
  <c r="D276" i="29"/>
  <c r="D279" i="29"/>
  <c r="D282" i="29"/>
  <c r="D285" i="29"/>
  <c r="D288" i="29"/>
  <c r="D291" i="29"/>
  <c r="D294" i="29"/>
  <c r="D297" i="29"/>
  <c r="D300" i="29"/>
  <c r="D303" i="29"/>
  <c r="D306" i="29"/>
  <c r="D309" i="29"/>
  <c r="D312" i="29"/>
  <c r="D315" i="29"/>
  <c r="D318" i="29"/>
  <c r="D321" i="29"/>
  <c r="D324" i="29"/>
  <c r="D327" i="29"/>
  <c r="D330" i="29"/>
  <c r="D333" i="29"/>
  <c r="D336" i="29"/>
  <c r="D339" i="29"/>
  <c r="D342" i="29"/>
  <c r="D345" i="29"/>
  <c r="D348" i="29"/>
  <c r="D351" i="29"/>
  <c r="D354" i="29"/>
  <c r="D357" i="29"/>
  <c r="D360" i="29"/>
  <c r="D363" i="29"/>
  <c r="D366" i="29"/>
  <c r="D369" i="29"/>
  <c r="D372" i="29"/>
  <c r="D375" i="29"/>
  <c r="D378" i="29"/>
  <c r="D381" i="29"/>
  <c r="D384" i="29"/>
  <c r="D387" i="29"/>
  <c r="D390" i="29"/>
  <c r="D393" i="29"/>
  <c r="D396" i="29"/>
  <c r="D399" i="29"/>
  <c r="D402" i="29"/>
  <c r="D405" i="29"/>
  <c r="D408" i="29"/>
  <c r="D411" i="29"/>
  <c r="D414" i="29"/>
  <c r="D417" i="29"/>
  <c r="D420" i="29"/>
  <c r="D423" i="29"/>
  <c r="D426" i="29"/>
  <c r="D429" i="29"/>
  <c r="D432" i="29"/>
  <c r="D435" i="29"/>
  <c r="D438" i="29"/>
  <c r="D441" i="29"/>
  <c r="D444" i="29"/>
  <c r="D447" i="29"/>
  <c r="D450" i="29"/>
  <c r="D453" i="29"/>
  <c r="D456" i="29"/>
  <c r="D459" i="29"/>
  <c r="D462" i="29"/>
  <c r="D465" i="29"/>
  <c r="D468" i="29"/>
  <c r="D471" i="29"/>
  <c r="D474" i="29"/>
  <c r="D477" i="29"/>
  <c r="D480" i="29"/>
  <c r="D483" i="29"/>
  <c r="D486" i="29"/>
  <c r="A13" i="29"/>
  <c r="A49" i="29"/>
  <c r="A85" i="29"/>
  <c r="A121" i="29"/>
  <c r="A157" i="29"/>
  <c r="A193" i="29"/>
  <c r="A229" i="29"/>
  <c r="A256" i="29"/>
  <c r="A259" i="29"/>
  <c r="A262" i="29"/>
  <c r="A265" i="29"/>
  <c r="A268" i="29"/>
  <c r="A271" i="29"/>
  <c r="A274" i="29"/>
  <c r="A277" i="29"/>
  <c r="A280" i="29"/>
  <c r="A283" i="29"/>
  <c r="A286" i="29"/>
  <c r="A289" i="29"/>
  <c r="A292" i="29"/>
  <c r="A295" i="29"/>
  <c r="A298" i="29"/>
  <c r="A301" i="29"/>
  <c r="A304" i="29"/>
  <c r="A307" i="29"/>
  <c r="A310" i="29"/>
  <c r="A313" i="29"/>
  <c r="A316" i="29"/>
  <c r="A319" i="29"/>
  <c r="A322" i="29"/>
  <c r="A325" i="29"/>
  <c r="A328" i="29"/>
  <c r="A331" i="29"/>
  <c r="A334" i="29"/>
  <c r="A337" i="29"/>
  <c r="A340" i="29"/>
  <c r="A343" i="29"/>
  <c r="A346" i="29"/>
  <c r="A349" i="29"/>
  <c r="A352" i="29"/>
  <c r="A355" i="29"/>
  <c r="A358" i="29"/>
  <c r="A361" i="29"/>
  <c r="A364" i="29"/>
  <c r="A367" i="29"/>
  <c r="A370" i="29"/>
  <c r="A373" i="29"/>
  <c r="A376" i="29"/>
  <c r="A379" i="29"/>
  <c r="A382" i="29"/>
  <c r="A385" i="29"/>
  <c r="A388" i="29"/>
  <c r="A391" i="29"/>
  <c r="A394" i="29"/>
  <c r="A397" i="29"/>
  <c r="A400" i="29"/>
  <c r="A403" i="29"/>
  <c r="A406" i="29"/>
  <c r="A409" i="29"/>
  <c r="A412" i="29"/>
  <c r="A415" i="29"/>
  <c r="A418" i="29"/>
  <c r="A421" i="29"/>
  <c r="A424" i="29"/>
  <c r="A427" i="29"/>
  <c r="A430" i="29"/>
  <c r="A433" i="29"/>
  <c r="A436" i="29"/>
  <c r="A439" i="29"/>
  <c r="A442" i="29"/>
  <c r="A445" i="29"/>
  <c r="A448" i="29"/>
  <c r="A451" i="29"/>
  <c r="A454" i="29"/>
  <c r="A457" i="29"/>
  <c r="A460" i="29"/>
  <c r="A463" i="29"/>
  <c r="A466" i="29"/>
  <c r="A469" i="29"/>
  <c r="A472" i="29"/>
  <c r="A475" i="29"/>
  <c r="A478" i="29"/>
  <c r="A481" i="29"/>
  <c r="A484" i="29"/>
  <c r="A487" i="29"/>
  <c r="A16" i="29"/>
  <c r="A52" i="29"/>
  <c r="A88" i="29"/>
  <c r="A124" i="29"/>
  <c r="A160" i="29"/>
  <c r="A196" i="29"/>
  <c r="A232" i="29"/>
  <c r="B256" i="29"/>
  <c r="B259" i="29"/>
  <c r="B262" i="29"/>
  <c r="B265" i="29"/>
  <c r="B268" i="29"/>
  <c r="B271" i="29"/>
  <c r="B274" i="29"/>
  <c r="B277" i="29"/>
  <c r="B280" i="29"/>
  <c r="B283" i="29"/>
  <c r="B286" i="29"/>
  <c r="B289" i="29"/>
  <c r="B292" i="29"/>
  <c r="B295" i="29"/>
  <c r="B298" i="29"/>
  <c r="B301" i="29"/>
  <c r="B304" i="29"/>
  <c r="B307" i="29"/>
  <c r="B310" i="29"/>
  <c r="B313" i="29"/>
  <c r="B316" i="29"/>
  <c r="B319" i="29"/>
  <c r="B322" i="29"/>
  <c r="B325" i="29"/>
  <c r="B328" i="29"/>
  <c r="B331" i="29"/>
  <c r="B334" i="29"/>
  <c r="B337" i="29"/>
  <c r="B340" i="29"/>
  <c r="B343" i="29"/>
  <c r="B346" i="29"/>
  <c r="B349" i="29"/>
  <c r="B352" i="29"/>
  <c r="B355" i="29"/>
  <c r="B358" i="29"/>
  <c r="B361" i="29"/>
  <c r="B364" i="29"/>
  <c r="B367" i="29"/>
  <c r="B370" i="29"/>
  <c r="B373" i="29"/>
  <c r="B376" i="29"/>
  <c r="B379" i="29"/>
  <c r="B382" i="29"/>
  <c r="B385" i="29"/>
  <c r="B388" i="29"/>
  <c r="B391" i="29"/>
  <c r="B394" i="29"/>
  <c r="B397" i="29"/>
  <c r="B400" i="29"/>
  <c r="B403" i="29"/>
  <c r="B406" i="29"/>
  <c r="B409" i="29"/>
  <c r="B412" i="29"/>
  <c r="B415" i="29"/>
  <c r="B418" i="29"/>
  <c r="B421" i="29"/>
  <c r="B424" i="29"/>
  <c r="B427" i="29"/>
  <c r="B430" i="29"/>
  <c r="B433" i="29"/>
  <c r="B436" i="29"/>
  <c r="B439" i="29"/>
  <c r="B442" i="29"/>
  <c r="B445" i="29"/>
  <c r="B448" i="29"/>
  <c r="B451" i="29"/>
  <c r="B454" i="29"/>
  <c r="B457" i="29"/>
  <c r="B460" i="29"/>
  <c r="B463" i="29"/>
  <c r="B466" i="29"/>
  <c r="B469" i="29"/>
  <c r="B472" i="29"/>
  <c r="B475" i="29"/>
  <c r="B478" i="29"/>
  <c r="B481" i="29"/>
  <c r="B484" i="29"/>
  <c r="B487" i="29"/>
  <c r="A19" i="29"/>
  <c r="A55" i="29"/>
  <c r="A91" i="29"/>
  <c r="A127" i="29"/>
  <c r="A163" i="29"/>
  <c r="A199" i="29"/>
  <c r="A235" i="29"/>
  <c r="C256" i="29"/>
  <c r="C259" i="29"/>
  <c r="C262" i="29"/>
  <c r="C265" i="29"/>
  <c r="C268" i="29"/>
  <c r="C271" i="29"/>
  <c r="C274" i="29"/>
  <c r="C277" i="29"/>
  <c r="C280" i="29"/>
  <c r="C283" i="29"/>
  <c r="C286" i="29"/>
  <c r="C289" i="29"/>
  <c r="C292" i="29"/>
  <c r="C295" i="29"/>
  <c r="C298" i="29"/>
  <c r="C301" i="29"/>
  <c r="C304" i="29"/>
  <c r="C307" i="29"/>
  <c r="C310" i="29"/>
  <c r="C313" i="29"/>
  <c r="C316" i="29"/>
  <c r="C319" i="29"/>
  <c r="C322" i="29"/>
  <c r="C325" i="29"/>
  <c r="C328" i="29"/>
  <c r="C331" i="29"/>
  <c r="C334" i="29"/>
  <c r="C337" i="29"/>
  <c r="C340" i="29"/>
  <c r="C343" i="29"/>
  <c r="C346" i="29"/>
  <c r="C349" i="29"/>
  <c r="C352" i="29"/>
  <c r="C355" i="29"/>
  <c r="C358" i="29"/>
  <c r="C361" i="29"/>
  <c r="C364" i="29"/>
  <c r="C367" i="29"/>
  <c r="C370" i="29"/>
  <c r="C373" i="29"/>
  <c r="C376" i="29"/>
  <c r="C379" i="29"/>
  <c r="C382" i="29"/>
  <c r="C385" i="29"/>
  <c r="C388" i="29"/>
  <c r="C391" i="29"/>
  <c r="C394" i="29"/>
  <c r="C397" i="29"/>
  <c r="C400" i="29"/>
  <c r="C403" i="29"/>
  <c r="C406" i="29"/>
  <c r="C409" i="29"/>
  <c r="C412" i="29"/>
  <c r="C415" i="29"/>
  <c r="C418" i="29"/>
  <c r="C421" i="29"/>
  <c r="C424" i="29"/>
  <c r="C427" i="29"/>
  <c r="C430" i="29"/>
  <c r="C433" i="29"/>
  <c r="C436" i="29"/>
  <c r="C439" i="29"/>
  <c r="C442" i="29"/>
  <c r="C445" i="29"/>
  <c r="C448" i="29"/>
  <c r="C451" i="29"/>
  <c r="C454" i="29"/>
  <c r="C457" i="29"/>
  <c r="C460" i="29"/>
  <c r="C463" i="29"/>
  <c r="C466" i="29"/>
  <c r="C469" i="29"/>
  <c r="C472" i="29"/>
  <c r="C475" i="29"/>
  <c r="C478" i="29"/>
  <c r="C481" i="29"/>
  <c r="C484" i="29"/>
  <c r="A22" i="29"/>
  <c r="A58" i="29"/>
  <c r="A94" i="29"/>
  <c r="A130" i="29"/>
  <c r="A166" i="29"/>
  <c r="A202" i="29"/>
  <c r="A238" i="29"/>
  <c r="D256" i="29"/>
  <c r="D259" i="29"/>
  <c r="D262" i="29"/>
  <c r="D265" i="29"/>
  <c r="D268" i="29"/>
  <c r="D271" i="29"/>
  <c r="D274" i="29"/>
  <c r="D277" i="29"/>
  <c r="D280" i="29"/>
  <c r="D283" i="29"/>
  <c r="D286" i="29"/>
  <c r="D289" i="29"/>
  <c r="D292" i="29"/>
  <c r="D295" i="29"/>
  <c r="D298" i="29"/>
  <c r="D301" i="29"/>
  <c r="D304" i="29"/>
  <c r="D307" i="29"/>
  <c r="D310" i="29"/>
  <c r="D313" i="29"/>
  <c r="D316" i="29"/>
  <c r="D319" i="29"/>
  <c r="D322" i="29"/>
  <c r="D325" i="29"/>
  <c r="D328" i="29"/>
  <c r="D331" i="29"/>
  <c r="D334" i="29"/>
  <c r="D337" i="29"/>
  <c r="D340" i="29"/>
  <c r="D343" i="29"/>
  <c r="D346" i="29"/>
  <c r="D349" i="29"/>
  <c r="D352" i="29"/>
  <c r="D355" i="29"/>
  <c r="D358" i="29"/>
  <c r="D361" i="29"/>
  <c r="D364" i="29"/>
  <c r="D367" i="29"/>
  <c r="D370" i="29"/>
  <c r="D373" i="29"/>
  <c r="D376" i="29"/>
  <c r="D379" i="29"/>
  <c r="D382" i="29"/>
  <c r="D385" i="29"/>
  <c r="D388" i="29"/>
  <c r="D391" i="29"/>
  <c r="D394" i="29"/>
  <c r="D397" i="29"/>
  <c r="D400" i="29"/>
  <c r="D403" i="29"/>
  <c r="D406" i="29"/>
  <c r="D409" i="29"/>
  <c r="D412" i="29"/>
  <c r="A25" i="29"/>
  <c r="A61" i="29"/>
  <c r="A97" i="29"/>
  <c r="A133" i="29"/>
  <c r="A169" i="29"/>
  <c r="A205" i="29"/>
  <c r="A241" i="29"/>
  <c r="A257" i="29"/>
  <c r="A260" i="29"/>
  <c r="A263" i="29"/>
  <c r="A266" i="29"/>
  <c r="A269" i="29"/>
  <c r="A272" i="29"/>
  <c r="A275" i="29"/>
  <c r="A278" i="29"/>
  <c r="A281" i="29"/>
  <c r="A284" i="29"/>
  <c r="A287" i="29"/>
  <c r="A290" i="29"/>
  <c r="A293" i="29"/>
  <c r="A296" i="29"/>
  <c r="A299" i="29"/>
  <c r="A302" i="29"/>
  <c r="A305" i="29"/>
  <c r="A308" i="29"/>
  <c r="A311" i="29"/>
  <c r="A314" i="29"/>
  <c r="A317" i="29"/>
  <c r="A320" i="29"/>
  <c r="A323" i="29"/>
  <c r="A326" i="29"/>
  <c r="A329" i="29"/>
  <c r="A332" i="29"/>
  <c r="A335" i="29"/>
  <c r="A338" i="29"/>
  <c r="A341" i="29"/>
  <c r="A344" i="29"/>
  <c r="A347" i="29"/>
  <c r="A350" i="29"/>
  <c r="A353" i="29"/>
  <c r="A356" i="29"/>
  <c r="A359" i="29"/>
  <c r="A362" i="29"/>
  <c r="A365" i="29"/>
  <c r="A368" i="29"/>
  <c r="A371" i="29"/>
  <c r="A374" i="29"/>
  <c r="A377" i="29"/>
  <c r="A380" i="29"/>
  <c r="A383" i="29"/>
  <c r="A386" i="29"/>
  <c r="A389" i="29"/>
  <c r="A392" i="29"/>
  <c r="A395" i="29"/>
  <c r="A398" i="29"/>
  <c r="A401" i="29"/>
  <c r="A404" i="29"/>
  <c r="A407" i="29"/>
  <c r="A410" i="29"/>
  <c r="A413" i="29"/>
  <c r="A416" i="29"/>
  <c r="A419" i="29"/>
  <c r="A422" i="29"/>
  <c r="A425" i="29"/>
  <c r="A428" i="29"/>
  <c r="A431" i="29"/>
  <c r="A434" i="29"/>
  <c r="A437" i="29"/>
  <c r="A440" i="29"/>
  <c r="A443" i="29"/>
  <c r="A446" i="29"/>
  <c r="A449" i="29"/>
  <c r="A452" i="29"/>
  <c r="A455" i="29"/>
  <c r="A458" i="29"/>
  <c r="A461" i="29"/>
  <c r="A464" i="29"/>
  <c r="A467" i="29"/>
  <c r="A470" i="29"/>
  <c r="A473" i="29"/>
  <c r="A476" i="29"/>
  <c r="A479" i="29"/>
  <c r="A482" i="29"/>
  <c r="A485" i="29"/>
  <c r="A31" i="29"/>
  <c r="A67" i="29"/>
  <c r="A103" i="29"/>
  <c r="A139" i="29"/>
  <c r="A175" i="29"/>
  <c r="A211" i="29"/>
  <c r="A247" i="29"/>
  <c r="C257" i="29"/>
  <c r="C260" i="29"/>
  <c r="C263" i="29"/>
  <c r="C266" i="29"/>
  <c r="C269" i="29"/>
  <c r="C272" i="29"/>
  <c r="C275" i="29"/>
  <c r="C278" i="29"/>
  <c r="C281" i="29"/>
  <c r="C284" i="29"/>
  <c r="C287" i="29"/>
  <c r="C290" i="29"/>
  <c r="C293" i="29"/>
  <c r="C296" i="29"/>
  <c r="C299" i="29"/>
  <c r="C302" i="29"/>
  <c r="C305" i="29"/>
  <c r="C308" i="29"/>
  <c r="C311" i="29"/>
  <c r="C314" i="29"/>
  <c r="C317" i="29"/>
  <c r="C320" i="29"/>
  <c r="C323" i="29"/>
  <c r="C326" i="29"/>
  <c r="C329" i="29"/>
  <c r="C332" i="29"/>
  <c r="C335" i="29"/>
  <c r="C338" i="29"/>
  <c r="C341" i="29"/>
  <c r="C344" i="29"/>
  <c r="C347" i="29"/>
  <c r="C350" i="29"/>
  <c r="C353" i="29"/>
  <c r="C356" i="29"/>
  <c r="C359" i="29"/>
  <c r="C362" i="29"/>
  <c r="C365" i="29"/>
  <c r="C368" i="29"/>
  <c r="C371" i="29"/>
  <c r="C374" i="29"/>
  <c r="C377" i="29"/>
  <c r="C380" i="29"/>
  <c r="C383" i="29"/>
  <c r="C386" i="29"/>
  <c r="C389" i="29"/>
  <c r="C392" i="29"/>
  <c r="C395" i="29"/>
  <c r="C398" i="29"/>
  <c r="C401" i="29"/>
  <c r="C404" i="29"/>
  <c r="C407" i="29"/>
  <c r="C410" i="29"/>
  <c r="C413" i="29"/>
  <c r="C416" i="29"/>
  <c r="C419" i="29"/>
  <c r="C422" i="29"/>
  <c r="C425" i="29"/>
  <c r="C428" i="29"/>
  <c r="C431" i="29"/>
  <c r="C434" i="29"/>
  <c r="C437" i="29"/>
  <c r="C440" i="29"/>
  <c r="C443" i="29"/>
  <c r="C446" i="29"/>
  <c r="C449" i="29"/>
  <c r="C452" i="29"/>
  <c r="C455" i="29"/>
  <c r="C458" i="29"/>
  <c r="C461" i="29"/>
  <c r="C464" i="29"/>
  <c r="C467" i="29"/>
  <c r="C470" i="29"/>
  <c r="C473" i="29"/>
  <c r="C476" i="29"/>
  <c r="C479" i="29"/>
  <c r="C482" i="29"/>
  <c r="C485" i="29"/>
  <c r="C488" i="29"/>
  <c r="B266" i="29"/>
  <c r="B302" i="29"/>
  <c r="B338" i="29"/>
  <c r="B374" i="29"/>
  <c r="B410" i="29"/>
  <c r="D430" i="29"/>
  <c r="D448" i="29"/>
  <c r="D466" i="29"/>
  <c r="D484" i="29"/>
  <c r="A491" i="29"/>
  <c r="A494" i="29"/>
  <c r="A497" i="29"/>
  <c r="A500" i="29"/>
  <c r="A3" i="30"/>
  <c r="A6" i="30"/>
  <c r="A9" i="30"/>
  <c r="A12" i="30"/>
  <c r="A15" i="30"/>
  <c r="A18" i="30"/>
  <c r="A21" i="30"/>
  <c r="A24" i="30"/>
  <c r="A27" i="30"/>
  <c r="A30" i="30"/>
  <c r="A33" i="30"/>
  <c r="A36" i="30"/>
  <c r="A39" i="30"/>
  <c r="A42" i="30"/>
  <c r="A45" i="30"/>
  <c r="A48" i="30"/>
  <c r="A51" i="30"/>
  <c r="A54" i="30"/>
  <c r="A57" i="30"/>
  <c r="A60" i="30"/>
  <c r="A63" i="30"/>
  <c r="A66" i="30"/>
  <c r="A69" i="30"/>
  <c r="A72" i="30"/>
  <c r="A75" i="30"/>
  <c r="A78" i="30"/>
  <c r="A81" i="30"/>
  <c r="A84" i="30"/>
  <c r="A87" i="30"/>
  <c r="A90" i="30"/>
  <c r="A93" i="30"/>
  <c r="A96" i="30"/>
  <c r="A99" i="30"/>
  <c r="A102" i="30"/>
  <c r="A105" i="30"/>
  <c r="A108" i="30"/>
  <c r="A111" i="30"/>
  <c r="A114" i="30"/>
  <c r="A117" i="30"/>
  <c r="A120" i="30"/>
  <c r="A123" i="30"/>
  <c r="A126" i="30"/>
  <c r="A129" i="30"/>
  <c r="A132" i="30"/>
  <c r="A135" i="30"/>
  <c r="A138" i="30"/>
  <c r="A141" i="30"/>
  <c r="A144" i="30"/>
  <c r="A147" i="30"/>
  <c r="A150" i="30"/>
  <c r="A153" i="30"/>
  <c r="A156" i="30"/>
  <c r="A159" i="30"/>
  <c r="A162" i="30"/>
  <c r="A165" i="30"/>
  <c r="A168" i="30"/>
  <c r="A171" i="30"/>
  <c r="A174" i="30"/>
  <c r="A177" i="30"/>
  <c r="A180" i="30"/>
  <c r="A183" i="30"/>
  <c r="A186" i="30"/>
  <c r="A189" i="30"/>
  <c r="A192" i="30"/>
  <c r="A195" i="30"/>
  <c r="A198" i="30"/>
  <c r="A201" i="30"/>
  <c r="A204" i="30"/>
  <c r="A207" i="30"/>
  <c r="A210" i="30"/>
  <c r="A213" i="30"/>
  <c r="A216" i="30"/>
  <c r="A219" i="30"/>
  <c r="A222" i="30"/>
  <c r="A225" i="30"/>
  <c r="A228" i="30"/>
  <c r="A231" i="30"/>
  <c r="A234" i="30"/>
  <c r="A237" i="30"/>
  <c r="A240" i="30"/>
  <c r="A243" i="30"/>
  <c r="A246" i="30"/>
  <c r="A249" i="30"/>
  <c r="B269" i="29"/>
  <c r="B305" i="29"/>
  <c r="B341" i="29"/>
  <c r="B377" i="29"/>
  <c r="B413" i="29"/>
  <c r="B431" i="29"/>
  <c r="B449" i="29"/>
  <c r="B467" i="29"/>
  <c r="B485" i="29"/>
  <c r="B491" i="29"/>
  <c r="B494" i="29"/>
  <c r="B497" i="29"/>
  <c r="B500" i="29"/>
  <c r="B3" i="30"/>
  <c r="B6" i="30"/>
  <c r="B9" i="30"/>
  <c r="B12" i="30"/>
  <c r="B15" i="30"/>
  <c r="B18" i="30"/>
  <c r="B21" i="30"/>
  <c r="B24" i="30"/>
  <c r="B27" i="30"/>
  <c r="B30" i="30"/>
  <c r="B33" i="30"/>
  <c r="B36" i="30"/>
  <c r="B39" i="30"/>
  <c r="B42" i="30"/>
  <c r="B45" i="30"/>
  <c r="B48" i="30"/>
  <c r="B51" i="30"/>
  <c r="B54" i="30"/>
  <c r="B57" i="30"/>
  <c r="B60" i="30"/>
  <c r="B63" i="30"/>
  <c r="B66" i="30"/>
  <c r="B69" i="30"/>
  <c r="B72" i="30"/>
  <c r="B75" i="30"/>
  <c r="B78" i="30"/>
  <c r="B81" i="30"/>
  <c r="B84" i="30"/>
  <c r="B87" i="30"/>
  <c r="B90" i="30"/>
  <c r="B93" i="30"/>
  <c r="B96" i="30"/>
  <c r="B99" i="30"/>
  <c r="B102" i="30"/>
  <c r="B105" i="30"/>
  <c r="B108" i="30"/>
  <c r="B111" i="30"/>
  <c r="B114" i="30"/>
  <c r="B117" i="30"/>
  <c r="B120" i="30"/>
  <c r="B123" i="30"/>
  <c r="B126" i="30"/>
  <c r="B129" i="30"/>
  <c r="B132" i="30"/>
  <c r="B135" i="30"/>
  <c r="B138" i="30"/>
  <c r="B141" i="30"/>
  <c r="B144" i="30"/>
  <c r="B147" i="30"/>
  <c r="B150" i="30"/>
  <c r="B153" i="30"/>
  <c r="B156" i="30"/>
  <c r="B159" i="30"/>
  <c r="B162" i="30"/>
  <c r="B165" i="30"/>
  <c r="B168" i="30"/>
  <c r="B171" i="30"/>
  <c r="B174" i="30"/>
  <c r="B177" i="30"/>
  <c r="B180" i="30"/>
  <c r="B183" i="30"/>
  <c r="B186" i="30"/>
  <c r="B189" i="30"/>
  <c r="B192" i="30"/>
  <c r="B195" i="30"/>
  <c r="B198" i="30"/>
  <c r="B201" i="30"/>
  <c r="B204" i="30"/>
  <c r="B207" i="30"/>
  <c r="B210" i="30"/>
  <c r="B213" i="30"/>
  <c r="B216" i="30"/>
  <c r="B219" i="30"/>
  <c r="B222" i="30"/>
  <c r="B225" i="30"/>
  <c r="B228" i="30"/>
  <c r="B231" i="30"/>
  <c r="B234" i="30"/>
  <c r="B237" i="30"/>
  <c r="B240" i="30"/>
  <c r="B243" i="30"/>
  <c r="B246" i="30"/>
  <c r="B249" i="30"/>
  <c r="A28" i="29"/>
  <c r="B272" i="29"/>
  <c r="B308" i="29"/>
  <c r="B344" i="29"/>
  <c r="B380" i="29"/>
  <c r="D415" i="29"/>
  <c r="D433" i="29"/>
  <c r="D451" i="29"/>
  <c r="D469" i="29"/>
  <c r="C487" i="29"/>
  <c r="C491" i="29"/>
  <c r="C494" i="29"/>
  <c r="C497" i="29"/>
  <c r="C500" i="29"/>
  <c r="C3" i="30"/>
  <c r="C6" i="30"/>
  <c r="C9" i="30"/>
  <c r="C12" i="30"/>
  <c r="C15" i="30"/>
  <c r="C18" i="30"/>
  <c r="C21" i="30"/>
  <c r="C24" i="30"/>
  <c r="C27" i="30"/>
  <c r="C30" i="30"/>
  <c r="C33" i="30"/>
  <c r="A64" i="29"/>
  <c r="B275" i="29"/>
  <c r="B311" i="29"/>
  <c r="B347" i="29"/>
  <c r="B383" i="29"/>
  <c r="B416" i="29"/>
  <c r="B434" i="29"/>
  <c r="B452" i="29"/>
  <c r="B470" i="29"/>
  <c r="D487" i="29"/>
  <c r="D491" i="29"/>
  <c r="D494" i="29"/>
  <c r="D497" i="29"/>
  <c r="D500" i="29"/>
  <c r="D3" i="30"/>
  <c r="D6" i="30"/>
  <c r="D9" i="30"/>
  <c r="D12" i="30"/>
  <c r="D15" i="30"/>
  <c r="D18" i="30"/>
  <c r="D21" i="30"/>
  <c r="D24" i="30"/>
  <c r="D27" i="30"/>
  <c r="D30" i="30"/>
  <c r="D33" i="30"/>
  <c r="D36" i="30"/>
  <c r="D39" i="30"/>
  <c r="D42" i="30"/>
  <c r="D45" i="30"/>
  <c r="D48" i="30"/>
  <c r="D51" i="30"/>
  <c r="D54" i="30"/>
  <c r="D57" i="30"/>
  <c r="D60" i="30"/>
  <c r="D63" i="30"/>
  <c r="D66" i="30"/>
  <c r="D69" i="30"/>
  <c r="D72" i="30"/>
  <c r="D75" i="30"/>
  <c r="D78" i="30"/>
  <c r="D81" i="30"/>
  <c r="D84" i="30"/>
  <c r="D87" i="30"/>
  <c r="D90" i="30"/>
  <c r="D93" i="30"/>
  <c r="D96" i="30"/>
  <c r="D99" i="30"/>
  <c r="D102" i="30"/>
  <c r="D105" i="30"/>
  <c r="D108" i="30"/>
  <c r="D111" i="30"/>
  <c r="D114" i="30"/>
  <c r="D117" i="30"/>
  <c r="D120" i="30"/>
  <c r="D123" i="30"/>
  <c r="D126" i="30"/>
  <c r="D129" i="30"/>
  <c r="D132" i="30"/>
  <c r="D135" i="30"/>
  <c r="D138" i="30"/>
  <c r="D141" i="30"/>
  <c r="D144" i="30"/>
  <c r="D147" i="30"/>
  <c r="D150" i="30"/>
  <c r="D153" i="30"/>
  <c r="D156" i="30"/>
  <c r="D159" i="30"/>
  <c r="D162" i="30"/>
  <c r="D165" i="30"/>
  <c r="D168" i="30"/>
  <c r="D171" i="30"/>
  <c r="D174" i="30"/>
  <c r="D177" i="30"/>
  <c r="D180" i="30"/>
  <c r="D183" i="30"/>
  <c r="D186" i="30"/>
  <c r="D189" i="30"/>
  <c r="D192" i="30"/>
  <c r="D195" i="30"/>
  <c r="D198" i="30"/>
  <c r="D201" i="30"/>
  <c r="D204" i="30"/>
  <c r="D207" i="30"/>
  <c r="D210" i="30"/>
  <c r="D213" i="30"/>
  <c r="D216" i="30"/>
  <c r="D219" i="30"/>
  <c r="D222" i="30"/>
  <c r="D225" i="30"/>
  <c r="D228" i="30"/>
  <c r="D231" i="30"/>
  <c r="D234" i="30"/>
  <c r="D237" i="30"/>
  <c r="D240" i="30"/>
  <c r="D243" i="30"/>
  <c r="D246" i="30"/>
  <c r="D249" i="30"/>
  <c r="A100" i="29"/>
  <c r="B278" i="29"/>
  <c r="B314" i="29"/>
  <c r="B350" i="29"/>
  <c r="B386" i="29"/>
  <c r="D418" i="29"/>
  <c r="D436" i="29"/>
  <c r="D454" i="29"/>
  <c r="D472" i="29"/>
  <c r="A488" i="29"/>
  <c r="A492" i="29"/>
  <c r="A495" i="29"/>
  <c r="A498" i="29"/>
  <c r="A2" i="29"/>
  <c r="A4" i="30"/>
  <c r="A7" i="30"/>
  <c r="A10" i="30"/>
  <c r="A13" i="30"/>
  <c r="A16" i="30"/>
  <c r="A19" i="30"/>
  <c r="A22" i="30"/>
  <c r="A25" i="30"/>
  <c r="A28" i="30"/>
  <c r="A31" i="30"/>
  <c r="A34" i="30"/>
  <c r="A37" i="30"/>
  <c r="A40" i="30"/>
  <c r="A43" i="30"/>
  <c r="A46" i="30"/>
  <c r="A49" i="30"/>
  <c r="A52" i="30"/>
  <c r="A55" i="30"/>
  <c r="A58" i="30"/>
  <c r="A61" i="30"/>
  <c r="A64" i="30"/>
  <c r="A67" i="30"/>
  <c r="A70" i="30"/>
  <c r="A73" i="30"/>
  <c r="A76" i="30"/>
  <c r="A79" i="30"/>
  <c r="A82" i="30"/>
  <c r="A85" i="30"/>
  <c r="A88" i="30"/>
  <c r="A91" i="30"/>
  <c r="A94" i="30"/>
  <c r="A97" i="30"/>
  <c r="A100" i="30"/>
  <c r="A103" i="30"/>
  <c r="A106" i="30"/>
  <c r="A109" i="30"/>
  <c r="A112" i="30"/>
  <c r="A115" i="30"/>
  <c r="A118" i="30"/>
  <c r="A121" i="30"/>
  <c r="A124" i="30"/>
  <c r="A127" i="30"/>
  <c r="A130" i="30"/>
  <c r="A133" i="30"/>
  <c r="A136" i="30"/>
  <c r="A139" i="30"/>
  <c r="A142" i="30"/>
  <c r="A145" i="30"/>
  <c r="A148" i="30"/>
  <c r="A151" i="30"/>
  <c r="A154" i="30"/>
  <c r="A157" i="30"/>
  <c r="A160" i="30"/>
  <c r="A163" i="30"/>
  <c r="A166" i="30"/>
  <c r="A169" i="30"/>
  <c r="A172" i="30"/>
  <c r="A175" i="30"/>
  <c r="A178" i="30"/>
  <c r="A181" i="30"/>
  <c r="A184" i="30"/>
  <c r="A187" i="30"/>
  <c r="A190" i="30"/>
  <c r="A193" i="30"/>
  <c r="A196" i="30"/>
  <c r="A199" i="30"/>
  <c r="A202" i="30"/>
  <c r="A205" i="30"/>
  <c r="A208" i="30"/>
  <c r="A211" i="30"/>
  <c r="A214" i="30"/>
  <c r="A217" i="30"/>
  <c r="A136" i="29"/>
  <c r="B281" i="29"/>
  <c r="B317" i="29"/>
  <c r="B353" i="29"/>
  <c r="B389" i="29"/>
  <c r="B419" i="29"/>
  <c r="B437" i="29"/>
  <c r="B455" i="29"/>
  <c r="B473" i="29"/>
  <c r="B488" i="29"/>
  <c r="B492" i="29"/>
  <c r="B495" i="29"/>
  <c r="B498" i="29"/>
  <c r="B2" i="29"/>
  <c r="B4" i="30"/>
  <c r="B7" i="30"/>
  <c r="B10" i="30"/>
  <c r="B13" i="30"/>
  <c r="B16" i="30"/>
  <c r="B19" i="30"/>
  <c r="B22" i="30"/>
  <c r="B25" i="30"/>
  <c r="B28" i="30"/>
  <c r="B31" i="30"/>
  <c r="B34" i="30"/>
  <c r="B37" i="30"/>
  <c r="B40" i="30"/>
  <c r="B43" i="30"/>
  <c r="B46" i="30"/>
  <c r="B49" i="30"/>
  <c r="B52" i="30"/>
  <c r="B55" i="30"/>
  <c r="B58" i="30"/>
  <c r="B61" i="30"/>
  <c r="B64" i="30"/>
  <c r="B67" i="30"/>
  <c r="B70" i="30"/>
  <c r="B73" i="30"/>
  <c r="B76" i="30"/>
  <c r="B79" i="30"/>
  <c r="B82" i="30"/>
  <c r="B85" i="30"/>
  <c r="B88" i="30"/>
  <c r="B91" i="30"/>
  <c r="B94" i="30"/>
  <c r="B97" i="30"/>
  <c r="B100" i="30"/>
  <c r="B103" i="30"/>
  <c r="B106" i="30"/>
  <c r="B109" i="30"/>
  <c r="B112" i="30"/>
  <c r="B115" i="30"/>
  <c r="B118" i="30"/>
  <c r="B121" i="30"/>
  <c r="B124" i="30"/>
  <c r="B127" i="30"/>
  <c r="B130" i="30"/>
  <c r="B133" i="30"/>
  <c r="B136" i="30"/>
  <c r="B139" i="30"/>
  <c r="B142" i="30"/>
  <c r="B145" i="30"/>
  <c r="B148" i="30"/>
  <c r="B151" i="30"/>
  <c r="B154" i="30"/>
  <c r="B157" i="30"/>
  <c r="B160" i="30"/>
  <c r="B163" i="30"/>
  <c r="B166" i="30"/>
  <c r="B169" i="30"/>
  <c r="B172" i="30"/>
  <c r="B175" i="30"/>
  <c r="B178" i="30"/>
  <c r="B181" i="30"/>
  <c r="B184" i="30"/>
  <c r="B187" i="30"/>
  <c r="B190" i="30"/>
  <c r="B193" i="30"/>
  <c r="B196" i="30"/>
  <c r="B199" i="30"/>
  <c r="B202" i="30"/>
  <c r="B205" i="30"/>
  <c r="B208" i="30"/>
  <c r="B211" i="30"/>
  <c r="B214" i="30"/>
  <c r="B217" i="30"/>
  <c r="B220" i="30"/>
  <c r="B223" i="30"/>
  <c r="B226" i="30"/>
  <c r="B229" i="30"/>
  <c r="B232" i="30"/>
  <c r="B235" i="30"/>
  <c r="B238" i="30"/>
  <c r="B241" i="30"/>
  <c r="B244" i="30"/>
  <c r="B247" i="30"/>
  <c r="B250" i="30"/>
  <c r="A208" i="29"/>
  <c r="B287" i="29"/>
  <c r="B323" i="29"/>
  <c r="B359" i="29"/>
  <c r="B395" i="29"/>
  <c r="B422" i="29"/>
  <c r="B440" i="29"/>
  <c r="B458" i="29"/>
  <c r="B476" i="29"/>
  <c r="D489" i="29"/>
  <c r="D492" i="29"/>
  <c r="D495" i="29"/>
  <c r="D498" i="29"/>
  <c r="D2" i="29"/>
  <c r="D4" i="30"/>
  <c r="D7" i="30"/>
  <c r="D10" i="30"/>
  <c r="D13" i="30"/>
  <c r="D16" i="30"/>
  <c r="D19" i="30"/>
  <c r="D22" i="30"/>
  <c r="D25" i="30"/>
  <c r="D28" i="30"/>
  <c r="D31" i="30"/>
  <c r="D34" i="30"/>
  <c r="D37" i="30"/>
  <c r="D40" i="30"/>
  <c r="D43" i="30"/>
  <c r="D46" i="30"/>
  <c r="D49" i="30"/>
  <c r="D52" i="30"/>
  <c r="D55" i="30"/>
  <c r="D58" i="30"/>
  <c r="D61" i="30"/>
  <c r="D64" i="30"/>
  <c r="D67" i="30"/>
  <c r="D70" i="30"/>
  <c r="D73" i="30"/>
  <c r="D76" i="30"/>
  <c r="D79" i="30"/>
  <c r="D82" i="30"/>
  <c r="D85" i="30"/>
  <c r="D88" i="30"/>
  <c r="D91" i="30"/>
  <c r="D94" i="30"/>
  <c r="D97" i="30"/>
  <c r="D100" i="30"/>
  <c r="D103" i="30"/>
  <c r="D106" i="30"/>
  <c r="D109" i="30"/>
  <c r="D112" i="30"/>
  <c r="D115" i="30"/>
  <c r="D118" i="30"/>
  <c r="D121" i="30"/>
  <c r="D124" i="30"/>
  <c r="D127" i="30"/>
  <c r="D130" i="30"/>
  <c r="D133" i="30"/>
  <c r="D136" i="30"/>
  <c r="D139" i="30"/>
  <c r="D142" i="30"/>
  <c r="D145" i="30"/>
  <c r="D148" i="30"/>
  <c r="D151" i="30"/>
  <c r="D154" i="30"/>
  <c r="D157" i="30"/>
  <c r="D160" i="30"/>
  <c r="D163" i="30"/>
  <c r="D166" i="30"/>
  <c r="D169" i="30"/>
  <c r="D172" i="30"/>
  <c r="D175" i="30"/>
  <c r="D178" i="30"/>
  <c r="D181" i="30"/>
  <c r="D184" i="30"/>
  <c r="D187" i="30"/>
  <c r="D190" i="30"/>
  <c r="D193" i="30"/>
  <c r="D196" i="30"/>
  <c r="D199" i="30"/>
  <c r="A244" i="29"/>
  <c r="B290" i="29"/>
  <c r="B326" i="29"/>
  <c r="B362" i="29"/>
  <c r="B398" i="29"/>
  <c r="D424" i="29"/>
  <c r="D442" i="29"/>
  <c r="D460" i="29"/>
  <c r="D478" i="29"/>
  <c r="A490" i="29"/>
  <c r="A493" i="29"/>
  <c r="A496" i="29"/>
  <c r="A499" i="29"/>
  <c r="A2" i="30"/>
  <c r="A5" i="30"/>
  <c r="A8" i="30"/>
  <c r="A11" i="30"/>
  <c r="A14" i="30"/>
  <c r="A17" i="30"/>
  <c r="A20" i="30"/>
  <c r="A23" i="30"/>
  <c r="A26" i="30"/>
  <c r="A29" i="30"/>
  <c r="A32" i="30"/>
  <c r="A35" i="30"/>
  <c r="A38" i="30"/>
  <c r="A41" i="30"/>
  <c r="A44" i="30"/>
  <c r="A47" i="30"/>
  <c r="A50" i="30"/>
  <c r="A53" i="30"/>
  <c r="A56" i="30"/>
  <c r="A59" i="30"/>
  <c r="A62" i="30"/>
  <c r="A65" i="30"/>
  <c r="A68" i="30"/>
  <c r="A71" i="30"/>
  <c r="A74" i="30"/>
  <c r="A77" i="30"/>
  <c r="A80" i="30"/>
  <c r="A83" i="30"/>
  <c r="A86" i="30"/>
  <c r="A89" i="30"/>
  <c r="A92" i="30"/>
  <c r="A95" i="30"/>
  <c r="A98" i="30"/>
  <c r="A101" i="30"/>
  <c r="A104" i="30"/>
  <c r="A107" i="30"/>
  <c r="A110" i="30"/>
  <c r="A113" i="30"/>
  <c r="A116" i="30"/>
  <c r="A119" i="30"/>
  <c r="A122" i="30"/>
  <c r="A125" i="30"/>
  <c r="A128" i="30"/>
  <c r="A131" i="30"/>
  <c r="A134" i="30"/>
  <c r="A137" i="30"/>
  <c r="A140" i="30"/>
  <c r="A143" i="30"/>
  <c r="A146" i="30"/>
  <c r="A149" i="30"/>
  <c r="A152" i="30"/>
  <c r="A155" i="30"/>
  <c r="A158" i="30"/>
  <c r="A161" i="30"/>
  <c r="A164" i="30"/>
  <c r="A167" i="30"/>
  <c r="A170" i="30"/>
  <c r="A173" i="30"/>
  <c r="A176" i="30"/>
  <c r="A179" i="30"/>
  <c r="A182" i="30"/>
  <c r="A185" i="30"/>
  <c r="A188" i="30"/>
  <c r="A191" i="30"/>
  <c r="A194" i="30"/>
  <c r="A197" i="30"/>
  <c r="A200" i="30"/>
  <c r="A203" i="30"/>
  <c r="A206" i="30"/>
  <c r="A209" i="30"/>
  <c r="A212" i="30"/>
  <c r="A215" i="30"/>
  <c r="A218" i="30"/>
  <c r="A221" i="30"/>
  <c r="A224" i="30"/>
  <c r="A227" i="30"/>
  <c r="A230" i="30"/>
  <c r="A233" i="30"/>
  <c r="A236" i="30"/>
  <c r="A239" i="30"/>
  <c r="A242" i="30"/>
  <c r="A245" i="30"/>
  <c r="B257" i="29"/>
  <c r="B293" i="29"/>
  <c r="B329" i="29"/>
  <c r="B365" i="29"/>
  <c r="B401" i="29"/>
  <c r="B425" i="29"/>
  <c r="B443" i="29"/>
  <c r="B461" i="29"/>
  <c r="B479" i="29"/>
  <c r="B490" i="29"/>
  <c r="B493" i="29"/>
  <c r="B496" i="29"/>
  <c r="B499" i="29"/>
  <c r="B2" i="30"/>
  <c r="B5" i="30"/>
  <c r="B8" i="30"/>
  <c r="B11" i="30"/>
  <c r="B14" i="30"/>
  <c r="B17" i="30"/>
  <c r="B20" i="30"/>
  <c r="B23" i="30"/>
  <c r="B26" i="30"/>
  <c r="B29" i="30"/>
  <c r="B32" i="30"/>
  <c r="B35" i="30"/>
  <c r="B38" i="30"/>
  <c r="B41" i="30"/>
  <c r="B44" i="30"/>
  <c r="B47" i="30"/>
  <c r="B50" i="30"/>
  <c r="B53" i="30"/>
  <c r="B56" i="30"/>
  <c r="B59" i="30"/>
  <c r="B62" i="30"/>
  <c r="B65" i="30"/>
  <c r="B68" i="30"/>
  <c r="B71" i="30"/>
  <c r="B74" i="30"/>
  <c r="B77" i="30"/>
  <c r="B80" i="30"/>
  <c r="B83" i="30"/>
  <c r="B86" i="30"/>
  <c r="B89" i="30"/>
  <c r="B92" i="30"/>
  <c r="B95" i="30"/>
  <c r="B98" i="30"/>
  <c r="B101" i="30"/>
  <c r="B104" i="30"/>
  <c r="B107" i="30"/>
  <c r="B110" i="30"/>
  <c r="B113" i="30"/>
  <c r="B116" i="30"/>
  <c r="B119" i="30"/>
  <c r="B122" i="30"/>
  <c r="B125" i="30"/>
  <c r="B128" i="30"/>
  <c r="B131" i="30"/>
  <c r="B134" i="30"/>
  <c r="B137" i="30"/>
  <c r="B140" i="30"/>
  <c r="B143" i="30"/>
  <c r="B146" i="30"/>
  <c r="B149" i="30"/>
  <c r="B152" i="30"/>
  <c r="B155" i="30"/>
  <c r="B158" i="30"/>
  <c r="B161" i="30"/>
  <c r="B164" i="30"/>
  <c r="B167" i="30"/>
  <c r="B170" i="30"/>
  <c r="B173" i="30"/>
  <c r="B176" i="30"/>
  <c r="B179" i="30"/>
  <c r="B182" i="30"/>
  <c r="B185" i="30"/>
  <c r="B188" i="30"/>
  <c r="B191" i="30"/>
  <c r="B194" i="30"/>
  <c r="B197" i="30"/>
  <c r="B200" i="30"/>
  <c r="B203" i="30"/>
  <c r="B206" i="30"/>
  <c r="B209" i="30"/>
  <c r="B212" i="30"/>
  <c r="B215" i="30"/>
  <c r="B260" i="29"/>
  <c r="B296" i="29"/>
  <c r="B332" i="29"/>
  <c r="B368" i="29"/>
  <c r="B404" i="29"/>
  <c r="D427" i="29"/>
  <c r="D445" i="29"/>
  <c r="D463" i="29"/>
  <c r="D481" i="29"/>
  <c r="C490" i="29"/>
  <c r="C493" i="29"/>
  <c r="C496" i="29"/>
  <c r="C499" i="29"/>
  <c r="C2" i="30"/>
  <c r="C5" i="30"/>
  <c r="C8" i="30"/>
  <c r="C11" i="30"/>
  <c r="C14" i="30"/>
  <c r="C17" i="30"/>
  <c r="C20" i="30"/>
  <c r="C23" i="30"/>
  <c r="C26" i="30"/>
  <c r="C29" i="30"/>
  <c r="C32" i="30"/>
  <c r="C35" i="30"/>
  <c r="C38" i="30"/>
  <c r="C41" i="30"/>
  <c r="C44" i="30"/>
  <c r="C47" i="30"/>
  <c r="C50" i="30"/>
  <c r="C53" i="30"/>
  <c r="C56" i="30"/>
  <c r="C59" i="30"/>
  <c r="C62" i="30"/>
  <c r="C65" i="30"/>
  <c r="C68" i="30"/>
  <c r="C71" i="30"/>
  <c r="C74" i="30"/>
  <c r="C77" i="30"/>
  <c r="C80" i="30"/>
  <c r="C83" i="30"/>
  <c r="C86" i="30"/>
  <c r="C89" i="30"/>
  <c r="C92" i="30"/>
  <c r="C95" i="30"/>
  <c r="C98" i="30"/>
  <c r="C101" i="30"/>
  <c r="C104" i="30"/>
  <c r="C107" i="30"/>
  <c r="C110" i="30"/>
  <c r="C113" i="30"/>
  <c r="C116" i="30"/>
  <c r="C119" i="30"/>
  <c r="C122" i="30"/>
  <c r="C125" i="30"/>
  <c r="C128" i="30"/>
  <c r="C131" i="30"/>
  <c r="C134" i="30"/>
  <c r="C137" i="30"/>
  <c r="C140" i="30"/>
  <c r="C143" i="30"/>
  <c r="C146" i="30"/>
  <c r="C149" i="30"/>
  <c r="C152" i="30"/>
  <c r="C155" i="30"/>
  <c r="C158" i="30"/>
  <c r="C161" i="30"/>
  <c r="C164" i="30"/>
  <c r="C167" i="30"/>
  <c r="C170" i="30"/>
  <c r="C173" i="30"/>
  <c r="C176" i="30"/>
  <c r="C179" i="30"/>
  <c r="C182" i="30"/>
  <c r="C185" i="30"/>
  <c r="D421" i="29"/>
  <c r="C495" i="29"/>
  <c r="C13" i="30"/>
  <c r="C31" i="30"/>
  <c r="D44" i="30"/>
  <c r="D56" i="30"/>
  <c r="D68" i="30"/>
  <c r="D80" i="30"/>
  <c r="D92" i="30"/>
  <c r="D104" i="30"/>
  <c r="D116" i="30"/>
  <c r="D128" i="30"/>
  <c r="D140" i="30"/>
  <c r="D152" i="30"/>
  <c r="D164" i="30"/>
  <c r="D176" i="30"/>
  <c r="C188" i="30"/>
  <c r="C197" i="30"/>
  <c r="C205" i="30"/>
  <c r="C212" i="30"/>
  <c r="D218" i="30"/>
  <c r="B224" i="30"/>
  <c r="C229" i="30"/>
  <c r="C234" i="30"/>
  <c r="C239" i="30"/>
  <c r="D244" i="30"/>
  <c r="C249" i="30"/>
  <c r="A253" i="30"/>
  <c r="A256" i="30"/>
  <c r="A259" i="30"/>
  <c r="A262" i="30"/>
  <c r="A265" i="30"/>
  <c r="A268" i="30"/>
  <c r="A271" i="30"/>
  <c r="A274" i="30"/>
  <c r="A277" i="30"/>
  <c r="A280" i="30"/>
  <c r="A283" i="30"/>
  <c r="A286" i="30"/>
  <c r="A289" i="30"/>
  <c r="A292" i="30"/>
  <c r="A295" i="30"/>
  <c r="A298" i="30"/>
  <c r="A301" i="30"/>
  <c r="A304" i="30"/>
  <c r="A307" i="30"/>
  <c r="A310" i="30"/>
  <c r="A313" i="30"/>
  <c r="A316" i="30"/>
  <c r="A319" i="30"/>
  <c r="A322" i="30"/>
  <c r="A325" i="30"/>
  <c r="A328" i="30"/>
  <c r="A331" i="30"/>
  <c r="A334" i="30"/>
  <c r="A337" i="30"/>
  <c r="A340" i="30"/>
  <c r="A343" i="30"/>
  <c r="A346" i="30"/>
  <c r="A349" i="30"/>
  <c r="A352" i="30"/>
  <c r="A355" i="30"/>
  <c r="A358" i="30"/>
  <c r="A361" i="30"/>
  <c r="A364" i="30"/>
  <c r="A367" i="30"/>
  <c r="A370" i="30"/>
  <c r="A373" i="30"/>
  <c r="A376" i="30"/>
  <c r="A379" i="30"/>
  <c r="A382" i="30"/>
  <c r="A385" i="30"/>
  <c r="A388" i="30"/>
  <c r="A391" i="30"/>
  <c r="A394" i="30"/>
  <c r="A397" i="30"/>
  <c r="A400" i="30"/>
  <c r="A403" i="30"/>
  <c r="A406" i="30"/>
  <c r="A409" i="30"/>
  <c r="A412" i="30"/>
  <c r="A415" i="30"/>
  <c r="A418" i="30"/>
  <c r="A421" i="30"/>
  <c r="A424" i="30"/>
  <c r="A427" i="30"/>
  <c r="A430" i="30"/>
  <c r="A433" i="30"/>
  <c r="A436" i="30"/>
  <c r="A439" i="30"/>
  <c r="A442" i="30"/>
  <c r="A445" i="30"/>
  <c r="A448" i="30"/>
  <c r="A451" i="30"/>
  <c r="A454" i="30"/>
  <c r="A457" i="30"/>
  <c r="B428" i="29"/>
  <c r="D496" i="29"/>
  <c r="D14" i="30"/>
  <c r="D32" i="30"/>
  <c r="C45" i="30"/>
  <c r="C57" i="30"/>
  <c r="C69" i="30"/>
  <c r="C81" i="30"/>
  <c r="C93" i="30"/>
  <c r="C105" i="30"/>
  <c r="C117" i="30"/>
  <c r="C129" i="30"/>
  <c r="C141" i="30"/>
  <c r="C153" i="30"/>
  <c r="C165" i="30"/>
  <c r="C177" i="30"/>
  <c r="D188" i="30"/>
  <c r="D197" i="30"/>
  <c r="D205" i="30"/>
  <c r="D212" i="30"/>
  <c r="C219" i="30"/>
  <c r="C224" i="30"/>
  <c r="D229" i="30"/>
  <c r="A235" i="30"/>
  <c r="D239" i="30"/>
  <c r="B245" i="30"/>
  <c r="A250" i="30"/>
  <c r="B253" i="30"/>
  <c r="B256" i="30"/>
  <c r="B259" i="30"/>
  <c r="B262" i="30"/>
  <c r="B265" i="30"/>
  <c r="B268" i="30"/>
  <c r="B271" i="30"/>
  <c r="B274" i="30"/>
  <c r="B277" i="30"/>
  <c r="B280" i="30"/>
  <c r="B283" i="30"/>
  <c r="B286" i="30"/>
  <c r="B289" i="30"/>
  <c r="B292" i="30"/>
  <c r="B295" i="30"/>
  <c r="B298" i="30"/>
  <c r="B301" i="30"/>
  <c r="B304" i="30"/>
  <c r="B307" i="30"/>
  <c r="B310" i="30"/>
  <c r="B313" i="30"/>
  <c r="B316" i="30"/>
  <c r="B319" i="30"/>
  <c r="B322" i="30"/>
  <c r="B325" i="30"/>
  <c r="B328" i="30"/>
  <c r="B331" i="30"/>
  <c r="B334" i="30"/>
  <c r="B337" i="30"/>
  <c r="B340" i="30"/>
  <c r="B343" i="30"/>
  <c r="B346" i="30"/>
  <c r="B349" i="30"/>
  <c r="B352" i="30"/>
  <c r="B355" i="30"/>
  <c r="B358" i="30"/>
  <c r="B361" i="30"/>
  <c r="B364" i="30"/>
  <c r="B367" i="30"/>
  <c r="B370" i="30"/>
  <c r="B373" i="30"/>
  <c r="B376" i="30"/>
  <c r="B379" i="30"/>
  <c r="B382" i="30"/>
  <c r="B385" i="30"/>
  <c r="B388" i="30"/>
  <c r="B391" i="30"/>
  <c r="B394" i="30"/>
  <c r="B397" i="30"/>
  <c r="B400" i="30"/>
  <c r="B403" i="30"/>
  <c r="B406" i="30"/>
  <c r="B409" i="30"/>
  <c r="B412" i="30"/>
  <c r="B415" i="30"/>
  <c r="B418" i="30"/>
  <c r="B421" i="30"/>
  <c r="B424" i="30"/>
  <c r="B427" i="30"/>
  <c r="B430" i="30"/>
  <c r="B433" i="30"/>
  <c r="B436" i="30"/>
  <c r="B439" i="30"/>
  <c r="B442" i="30"/>
  <c r="B445" i="30"/>
  <c r="B448" i="30"/>
  <c r="B451" i="30"/>
  <c r="A172" i="29"/>
  <c r="D439" i="29"/>
  <c r="C498" i="29"/>
  <c r="C16" i="30"/>
  <c r="C34" i="30"/>
  <c r="C46" i="30"/>
  <c r="C58" i="30"/>
  <c r="C70" i="30"/>
  <c r="C82" i="30"/>
  <c r="C94" i="30"/>
  <c r="C106" i="30"/>
  <c r="C118" i="30"/>
  <c r="C130" i="30"/>
  <c r="C142" i="30"/>
  <c r="C154" i="30"/>
  <c r="C166" i="30"/>
  <c r="C178" i="30"/>
  <c r="C189" i="30"/>
  <c r="C198" i="30"/>
  <c r="C206" i="30"/>
  <c r="C213" i="30"/>
  <c r="A220" i="30"/>
  <c r="D224" i="30"/>
  <c r="B230" i="30"/>
  <c r="C235" i="30"/>
  <c r="C240" i="30"/>
  <c r="C245" i="30"/>
  <c r="C250" i="30"/>
  <c r="C253" i="30"/>
  <c r="C256" i="30"/>
  <c r="C259" i="30"/>
  <c r="C262" i="30"/>
  <c r="C265" i="30"/>
  <c r="C268" i="30"/>
  <c r="C271" i="30"/>
  <c r="C274" i="30"/>
  <c r="C277" i="30"/>
  <c r="C280" i="30"/>
  <c r="C283" i="30"/>
  <c r="C286" i="30"/>
  <c r="C289" i="30"/>
  <c r="C292" i="30"/>
  <c r="C295" i="30"/>
  <c r="C298" i="30"/>
  <c r="C301" i="30"/>
  <c r="C304" i="30"/>
  <c r="C307" i="30"/>
  <c r="C310" i="30"/>
  <c r="C313" i="30"/>
  <c r="C316" i="30"/>
  <c r="C319" i="30"/>
  <c r="C322" i="30"/>
  <c r="C325" i="30"/>
  <c r="C328" i="30"/>
  <c r="C331" i="30"/>
  <c r="C334" i="30"/>
  <c r="C337" i="30"/>
  <c r="C340" i="30"/>
  <c r="C343" i="30"/>
  <c r="C346" i="30"/>
  <c r="C349" i="30"/>
  <c r="C352" i="30"/>
  <c r="C355" i="30"/>
  <c r="C358" i="30"/>
  <c r="C361" i="30"/>
  <c r="C364" i="30"/>
  <c r="C367" i="30"/>
  <c r="C370" i="30"/>
  <c r="C373" i="30"/>
  <c r="C376" i="30"/>
  <c r="C379" i="30"/>
  <c r="C382" i="30"/>
  <c r="C385" i="30"/>
  <c r="C388" i="30"/>
  <c r="C391" i="30"/>
  <c r="C394" i="30"/>
  <c r="C397" i="30"/>
  <c r="C400" i="30"/>
  <c r="C403" i="30"/>
  <c r="C406" i="30"/>
  <c r="C409" i="30"/>
  <c r="C412" i="30"/>
  <c r="C415" i="30"/>
  <c r="C418" i="30"/>
  <c r="C421" i="30"/>
  <c r="C424" i="30"/>
  <c r="C427" i="30"/>
  <c r="C430" i="30"/>
  <c r="C433" i="30"/>
  <c r="C436" i="30"/>
  <c r="C439" i="30"/>
  <c r="C442" i="30"/>
  <c r="C445" i="30"/>
  <c r="C448" i="30"/>
  <c r="C451" i="30"/>
  <c r="B263" i="29"/>
  <c r="B446" i="29"/>
  <c r="D499" i="29"/>
  <c r="D17" i="30"/>
  <c r="D35" i="30"/>
  <c r="D47" i="30"/>
  <c r="D59" i="30"/>
  <c r="D71" i="30"/>
  <c r="D83" i="30"/>
  <c r="D95" i="30"/>
  <c r="D107" i="30"/>
  <c r="D119" i="30"/>
  <c r="D131" i="30"/>
  <c r="D143" i="30"/>
  <c r="D155" i="30"/>
  <c r="D167" i="30"/>
  <c r="D179" i="30"/>
  <c r="C190" i="30"/>
  <c r="C199" i="30"/>
  <c r="D206" i="30"/>
  <c r="C214" i="30"/>
  <c r="C220" i="30"/>
  <c r="C225" i="30"/>
  <c r="C230" i="30"/>
  <c r="D235" i="30"/>
  <c r="A241" i="30"/>
  <c r="D245" i="30"/>
  <c r="D250" i="30"/>
  <c r="D253" i="30"/>
  <c r="D256" i="30"/>
  <c r="D259" i="30"/>
  <c r="D262" i="30"/>
  <c r="D265" i="30"/>
  <c r="D268" i="30"/>
  <c r="D271" i="30"/>
  <c r="D274" i="30"/>
  <c r="D277" i="30"/>
  <c r="D280" i="30"/>
  <c r="D283" i="30"/>
  <c r="D286" i="30"/>
  <c r="D289" i="30"/>
  <c r="D292" i="30"/>
  <c r="D295" i="30"/>
  <c r="D298" i="30"/>
  <c r="D301" i="30"/>
  <c r="D304" i="30"/>
  <c r="D307" i="30"/>
  <c r="D310" i="30"/>
  <c r="D313" i="30"/>
  <c r="D316" i="30"/>
  <c r="D319" i="30"/>
  <c r="D322" i="30"/>
  <c r="D325" i="30"/>
  <c r="D328" i="30"/>
  <c r="D331" i="30"/>
  <c r="D334" i="30"/>
  <c r="D337" i="30"/>
  <c r="D340" i="30"/>
  <c r="D343" i="30"/>
  <c r="D346" i="30"/>
  <c r="D349" i="30"/>
  <c r="D352" i="30"/>
  <c r="D355" i="30"/>
  <c r="D358" i="30"/>
  <c r="D361" i="30"/>
  <c r="D364" i="30"/>
  <c r="D367" i="30"/>
  <c r="D370" i="30"/>
  <c r="D373" i="30"/>
  <c r="D376" i="30"/>
  <c r="D379" i="30"/>
  <c r="D382" i="30"/>
  <c r="D385" i="30"/>
  <c r="D388" i="30"/>
  <c r="D391" i="30"/>
  <c r="D394" i="30"/>
  <c r="D397" i="30"/>
  <c r="D400" i="30"/>
  <c r="D403" i="30"/>
  <c r="D406" i="30"/>
  <c r="D409" i="30"/>
  <c r="D412" i="30"/>
  <c r="D415" i="30"/>
  <c r="D418" i="30"/>
  <c r="D421" i="30"/>
  <c r="D424" i="30"/>
  <c r="D427" i="30"/>
  <c r="D430" i="30"/>
  <c r="D433" i="30"/>
  <c r="D436" i="30"/>
  <c r="D439" i="30"/>
  <c r="D442" i="30"/>
  <c r="D445" i="30"/>
  <c r="D448" i="30"/>
  <c r="D451" i="30"/>
  <c r="D454" i="30"/>
  <c r="D457" i="30"/>
  <c r="B284" i="29"/>
  <c r="D457" i="29"/>
  <c r="C2" i="29"/>
  <c r="C19" i="30"/>
  <c r="C36" i="30"/>
  <c r="C48" i="30"/>
  <c r="C60" i="30"/>
  <c r="C72" i="30"/>
  <c r="C84" i="30"/>
  <c r="C96" i="30"/>
  <c r="C108" i="30"/>
  <c r="C120" i="30"/>
  <c r="C132" i="30"/>
  <c r="C144" i="30"/>
  <c r="C156" i="30"/>
  <c r="C168" i="30"/>
  <c r="C180" i="30"/>
  <c r="C191" i="30"/>
  <c r="C200" i="30"/>
  <c r="C207" i="30"/>
  <c r="D214" i="30"/>
  <c r="D220" i="30"/>
  <c r="A226" i="30"/>
  <c r="D230" i="30"/>
  <c r="B236" i="30"/>
  <c r="C241" i="30"/>
  <c r="C246" i="30"/>
  <c r="A251" i="30"/>
  <c r="A254" i="30"/>
  <c r="A257" i="30"/>
  <c r="A260" i="30"/>
  <c r="A263" i="30"/>
  <c r="A266" i="30"/>
  <c r="A269" i="30"/>
  <c r="A272" i="30"/>
  <c r="A275" i="30"/>
  <c r="A278" i="30"/>
  <c r="A281" i="30"/>
  <c r="A284" i="30"/>
  <c r="A287" i="30"/>
  <c r="A290" i="30"/>
  <c r="A293" i="30"/>
  <c r="A296" i="30"/>
  <c r="A299" i="30"/>
  <c r="A302" i="30"/>
  <c r="A305" i="30"/>
  <c r="A308" i="30"/>
  <c r="A311" i="30"/>
  <c r="A314" i="30"/>
  <c r="A317" i="30"/>
  <c r="A320" i="30"/>
  <c r="A323" i="30"/>
  <c r="A326" i="30"/>
  <c r="A329" i="30"/>
  <c r="A332" i="30"/>
  <c r="A335" i="30"/>
  <c r="A338" i="30"/>
  <c r="A341" i="30"/>
  <c r="A344" i="30"/>
  <c r="A347" i="30"/>
  <c r="A350" i="30"/>
  <c r="A353" i="30"/>
  <c r="A356" i="30"/>
  <c r="A359" i="30"/>
  <c r="A362" i="30"/>
  <c r="A365" i="30"/>
  <c r="A368" i="30"/>
  <c r="A371" i="30"/>
  <c r="A374" i="30"/>
  <c r="A377" i="30"/>
  <c r="A380" i="30"/>
  <c r="A383" i="30"/>
  <c r="A386" i="30"/>
  <c r="A389" i="30"/>
  <c r="A392" i="30"/>
  <c r="A395" i="30"/>
  <c r="A398" i="30"/>
  <c r="A401" i="30"/>
  <c r="A404" i="30"/>
  <c r="A407" i="30"/>
  <c r="A410" i="30"/>
  <c r="A413" i="30"/>
  <c r="A416" i="30"/>
  <c r="A419" i="30"/>
  <c r="A422" i="30"/>
  <c r="A425" i="30"/>
  <c r="A428" i="30"/>
  <c r="A431" i="30"/>
  <c r="A434" i="30"/>
  <c r="A437" i="30"/>
  <c r="B299" i="29"/>
  <c r="B464" i="29"/>
  <c r="D2" i="30"/>
  <c r="D20" i="30"/>
  <c r="C37" i="30"/>
  <c r="C49" i="30"/>
  <c r="C61" i="30"/>
  <c r="C73" i="30"/>
  <c r="C85" i="30"/>
  <c r="C97" i="30"/>
  <c r="C109" i="30"/>
  <c r="C121" i="30"/>
  <c r="C133" i="30"/>
  <c r="C145" i="30"/>
  <c r="C157" i="30"/>
  <c r="C169" i="30"/>
  <c r="C181" i="30"/>
  <c r="D191" i="30"/>
  <c r="D200" i="30"/>
  <c r="C208" i="30"/>
  <c r="C215" i="30"/>
  <c r="B221" i="30"/>
  <c r="C226" i="30"/>
  <c r="C231" i="30"/>
  <c r="C236" i="30"/>
  <c r="D241" i="30"/>
  <c r="A247" i="30"/>
  <c r="B251" i="30"/>
  <c r="B254" i="30"/>
  <c r="B257" i="30"/>
  <c r="B260" i="30"/>
  <c r="B263" i="30"/>
  <c r="B266" i="30"/>
  <c r="B269" i="30"/>
  <c r="B272" i="30"/>
  <c r="B275" i="30"/>
  <c r="B278" i="30"/>
  <c r="B281" i="30"/>
  <c r="B284" i="30"/>
  <c r="B287" i="30"/>
  <c r="B290" i="30"/>
  <c r="B293" i="30"/>
  <c r="B296" i="30"/>
  <c r="B299" i="30"/>
  <c r="B302" i="30"/>
  <c r="B305" i="30"/>
  <c r="B308" i="30"/>
  <c r="B311" i="30"/>
  <c r="B314" i="30"/>
  <c r="B317" i="30"/>
  <c r="B320" i="30"/>
  <c r="B323" i="30"/>
  <c r="B326" i="30"/>
  <c r="B329" i="30"/>
  <c r="B332" i="30"/>
  <c r="B335" i="30"/>
  <c r="B338" i="30"/>
  <c r="B341" i="30"/>
  <c r="B344" i="30"/>
  <c r="B347" i="30"/>
  <c r="B350" i="30"/>
  <c r="B353" i="30"/>
  <c r="B356" i="30"/>
  <c r="B359" i="30"/>
  <c r="B362" i="30"/>
  <c r="B365" i="30"/>
  <c r="B368" i="30"/>
  <c r="B371" i="30"/>
  <c r="B374" i="30"/>
  <c r="B377" i="30"/>
  <c r="B380" i="30"/>
  <c r="B383" i="30"/>
  <c r="B386" i="30"/>
  <c r="B389" i="30"/>
  <c r="B392" i="30"/>
  <c r="B395" i="30"/>
  <c r="B398" i="30"/>
  <c r="B401" i="30"/>
  <c r="B404" i="30"/>
  <c r="B407" i="30"/>
  <c r="B410" i="30"/>
  <c r="B413" i="30"/>
  <c r="B416" i="30"/>
  <c r="B419" i="30"/>
  <c r="B320" i="29"/>
  <c r="D475" i="29"/>
  <c r="C4" i="30"/>
  <c r="C22" i="30"/>
  <c r="D38" i="30"/>
  <c r="D50" i="30"/>
  <c r="D62" i="30"/>
  <c r="D74" i="30"/>
  <c r="D86" i="30"/>
  <c r="D98" i="30"/>
  <c r="D110" i="30"/>
  <c r="D122" i="30"/>
  <c r="D134" i="30"/>
  <c r="D146" i="30"/>
  <c r="D158" i="30"/>
  <c r="D170" i="30"/>
  <c r="D182" i="30"/>
  <c r="C192" i="30"/>
  <c r="C201" i="30"/>
  <c r="D208" i="30"/>
  <c r="D215" i="30"/>
  <c r="C221" i="30"/>
  <c r="D226" i="30"/>
  <c r="A232" i="30"/>
  <c r="D236" i="30"/>
  <c r="B242" i="30"/>
  <c r="C247" i="30"/>
  <c r="C251" i="30"/>
  <c r="C254" i="30"/>
  <c r="C257" i="30"/>
  <c r="C260" i="30"/>
  <c r="C263" i="30"/>
  <c r="C266" i="30"/>
  <c r="C269" i="30"/>
  <c r="C272" i="30"/>
  <c r="C275" i="30"/>
  <c r="C278" i="30"/>
  <c r="C281" i="30"/>
  <c r="C284" i="30"/>
  <c r="C287" i="30"/>
  <c r="C290" i="30"/>
  <c r="C293" i="30"/>
  <c r="C296" i="30"/>
  <c r="C299" i="30"/>
  <c r="C302" i="30"/>
  <c r="C305" i="30"/>
  <c r="C308" i="30"/>
  <c r="C311" i="30"/>
  <c r="C314" i="30"/>
  <c r="C317" i="30"/>
  <c r="C320" i="30"/>
  <c r="C323" i="30"/>
  <c r="C326" i="30"/>
  <c r="C329" i="30"/>
  <c r="C332" i="30"/>
  <c r="C335" i="30"/>
  <c r="C338" i="30"/>
  <c r="C341" i="30"/>
  <c r="C344" i="30"/>
  <c r="C347" i="30"/>
  <c r="C350" i="30"/>
  <c r="C353" i="30"/>
  <c r="C356" i="30"/>
  <c r="C359" i="30"/>
  <c r="C362" i="30"/>
  <c r="C365" i="30"/>
  <c r="C368" i="30"/>
  <c r="C371" i="30"/>
  <c r="C374" i="30"/>
  <c r="C377" i="30"/>
  <c r="C380" i="30"/>
  <c r="C383" i="30"/>
  <c r="C386" i="30"/>
  <c r="C389" i="30"/>
  <c r="C392" i="30"/>
  <c r="C395" i="30"/>
  <c r="C398" i="30"/>
  <c r="C401" i="30"/>
  <c r="C404" i="30"/>
  <c r="C407" i="30"/>
  <c r="C410" i="30"/>
  <c r="C413" i="30"/>
  <c r="C416" i="30"/>
  <c r="C419" i="30"/>
  <c r="C422" i="30"/>
  <c r="C425" i="30"/>
  <c r="B335" i="29"/>
  <c r="B482" i="29"/>
  <c r="D5" i="30"/>
  <c r="D23" i="30"/>
  <c r="C39" i="30"/>
  <c r="C51" i="30"/>
  <c r="C63" i="30"/>
  <c r="C75" i="30"/>
  <c r="C87" i="30"/>
  <c r="C99" i="30"/>
  <c r="C111" i="30"/>
  <c r="C123" i="30"/>
  <c r="C135" i="30"/>
  <c r="C147" i="30"/>
  <c r="C159" i="30"/>
  <c r="C171" i="30"/>
  <c r="C183" i="30"/>
  <c r="C193" i="30"/>
  <c r="C202" i="30"/>
  <c r="C209" i="30"/>
  <c r="C216" i="30"/>
  <c r="D221" i="30"/>
  <c r="B227" i="30"/>
  <c r="C232" i="30"/>
  <c r="C237" i="30"/>
  <c r="C242" i="30"/>
  <c r="D247" i="30"/>
  <c r="D251" i="30"/>
  <c r="D254" i="30"/>
  <c r="D257" i="30"/>
  <c r="D260" i="30"/>
  <c r="D263" i="30"/>
  <c r="D266" i="30"/>
  <c r="D269" i="30"/>
  <c r="D272" i="30"/>
  <c r="D275" i="30"/>
  <c r="D278" i="30"/>
  <c r="D281" i="30"/>
  <c r="D284" i="30"/>
  <c r="D287" i="30"/>
  <c r="D290" i="30"/>
  <c r="D293" i="30"/>
  <c r="D296" i="30"/>
  <c r="D299" i="30"/>
  <c r="D302" i="30"/>
  <c r="D305" i="30"/>
  <c r="D308" i="30"/>
  <c r="D311" i="30"/>
  <c r="D314" i="30"/>
  <c r="D317" i="30"/>
  <c r="D320" i="30"/>
  <c r="D323" i="30"/>
  <c r="D326" i="30"/>
  <c r="D329" i="30"/>
  <c r="D332" i="30"/>
  <c r="D335" i="30"/>
  <c r="D338" i="30"/>
  <c r="D341" i="30"/>
  <c r="D344" i="30"/>
  <c r="D347" i="30"/>
  <c r="D350" i="30"/>
  <c r="D353" i="30"/>
  <c r="D356" i="30"/>
  <c r="D359" i="30"/>
  <c r="D362" i="30"/>
  <c r="D365" i="30"/>
  <c r="D368" i="30"/>
  <c r="D371" i="30"/>
  <c r="D374" i="30"/>
  <c r="D377" i="30"/>
  <c r="D380" i="30"/>
  <c r="D383" i="30"/>
  <c r="D386" i="30"/>
  <c r="D389" i="30"/>
  <c r="D392" i="30"/>
  <c r="D395" i="30"/>
  <c r="D398" i="30"/>
  <c r="D401" i="30"/>
  <c r="D404" i="30"/>
  <c r="D407" i="30"/>
  <c r="D410" i="30"/>
  <c r="D413" i="30"/>
  <c r="D416" i="30"/>
  <c r="D419" i="30"/>
  <c r="D422" i="30"/>
  <c r="B371" i="29"/>
  <c r="D490" i="29"/>
  <c r="D8" i="30"/>
  <c r="D26" i="30"/>
  <c r="D41" i="30"/>
  <c r="D53" i="30"/>
  <c r="D65" i="30"/>
  <c r="D77" i="30"/>
  <c r="D89" i="30"/>
  <c r="D101" i="30"/>
  <c r="D113" i="30"/>
  <c r="D125" i="30"/>
  <c r="D137" i="30"/>
  <c r="D149" i="30"/>
  <c r="D161" i="30"/>
  <c r="D173" i="30"/>
  <c r="D185" i="30"/>
  <c r="D194" i="30"/>
  <c r="C203" i="30"/>
  <c r="C210" i="30"/>
  <c r="D217" i="30"/>
  <c r="A223" i="30"/>
  <c r="D227" i="30"/>
  <c r="B233" i="30"/>
  <c r="C238" i="30"/>
  <c r="C243" i="30"/>
  <c r="B248" i="30"/>
  <c r="B252" i="30"/>
  <c r="B255" i="30"/>
  <c r="B258" i="30"/>
  <c r="B261" i="30"/>
  <c r="B264" i="30"/>
  <c r="B267" i="30"/>
  <c r="B270" i="30"/>
  <c r="B273" i="30"/>
  <c r="B276" i="30"/>
  <c r="B279" i="30"/>
  <c r="B282" i="30"/>
  <c r="B285" i="30"/>
  <c r="B288" i="30"/>
  <c r="B291" i="30"/>
  <c r="B294" i="30"/>
  <c r="B297" i="30"/>
  <c r="B300" i="30"/>
  <c r="B303" i="30"/>
  <c r="B306" i="30"/>
  <c r="B309" i="30"/>
  <c r="B312" i="30"/>
  <c r="B315" i="30"/>
  <c r="B318" i="30"/>
  <c r="B321" i="30"/>
  <c r="B324" i="30"/>
  <c r="B327" i="30"/>
  <c r="B330" i="30"/>
  <c r="B333" i="30"/>
  <c r="B336" i="30"/>
  <c r="B339" i="30"/>
  <c r="B342" i="30"/>
  <c r="B345" i="30"/>
  <c r="B348" i="30"/>
  <c r="B351" i="30"/>
  <c r="B354" i="30"/>
  <c r="B357" i="30"/>
  <c r="B360" i="30"/>
  <c r="B363" i="30"/>
  <c r="B366" i="30"/>
  <c r="B369" i="30"/>
  <c r="B372" i="30"/>
  <c r="B375" i="30"/>
  <c r="B378" i="30"/>
  <c r="B381" i="30"/>
  <c r="B384" i="30"/>
  <c r="B387" i="30"/>
  <c r="B390" i="30"/>
  <c r="B393" i="30"/>
  <c r="B396" i="30"/>
  <c r="B399" i="30"/>
  <c r="B402" i="30"/>
  <c r="B405" i="30"/>
  <c r="B408" i="30"/>
  <c r="B411" i="30"/>
  <c r="B414" i="30"/>
  <c r="B417" i="30"/>
  <c r="B420" i="30"/>
  <c r="B423" i="30"/>
  <c r="B426" i="30"/>
  <c r="B429" i="30"/>
  <c r="B432" i="30"/>
  <c r="B435" i="30"/>
  <c r="B407" i="29"/>
  <c r="D493" i="29"/>
  <c r="D11" i="30"/>
  <c r="D29" i="30"/>
  <c r="C43" i="30"/>
  <c r="C55" i="30"/>
  <c r="C67" i="30"/>
  <c r="C79" i="30"/>
  <c r="C91" i="30"/>
  <c r="C103" i="30"/>
  <c r="C115" i="30"/>
  <c r="C127" i="30"/>
  <c r="C139" i="30"/>
  <c r="C151" i="30"/>
  <c r="C163" i="30"/>
  <c r="C175" i="30"/>
  <c r="C187" i="30"/>
  <c r="C196" i="30"/>
  <c r="C204" i="30"/>
  <c r="D211" i="30"/>
  <c r="C218" i="30"/>
  <c r="D223" i="30"/>
  <c r="A229" i="30"/>
  <c r="D233" i="30"/>
  <c r="B239" i="30"/>
  <c r="C244" i="30"/>
  <c r="D248" i="30"/>
  <c r="D252" i="30"/>
  <c r="D255" i="30"/>
  <c r="D258" i="30"/>
  <c r="D261" i="30"/>
  <c r="D264" i="30"/>
  <c r="D267" i="30"/>
  <c r="D270" i="30"/>
  <c r="D273" i="30"/>
  <c r="D276" i="30"/>
  <c r="D279" i="30"/>
  <c r="D282" i="30"/>
  <c r="D285" i="30"/>
  <c r="D288" i="30"/>
  <c r="D291" i="30"/>
  <c r="D294" i="30"/>
  <c r="D297" i="30"/>
  <c r="D300" i="30"/>
  <c r="D303" i="30"/>
  <c r="D306" i="30"/>
  <c r="D309" i="30"/>
  <c r="D312" i="30"/>
  <c r="D315" i="30"/>
  <c r="D318" i="30"/>
  <c r="D321" i="30"/>
  <c r="D324" i="30"/>
  <c r="D327" i="30"/>
  <c r="D330" i="30"/>
  <c r="D333" i="30"/>
  <c r="D336" i="30"/>
  <c r="D339" i="30"/>
  <c r="D342" i="30"/>
  <c r="D345" i="30"/>
  <c r="D348" i="30"/>
  <c r="D351" i="30"/>
  <c r="D354" i="30"/>
  <c r="D357" i="30"/>
  <c r="D360" i="30"/>
  <c r="D363" i="30"/>
  <c r="D366" i="30"/>
  <c r="D369" i="30"/>
  <c r="D372" i="30"/>
  <c r="D375" i="30"/>
  <c r="D378" i="30"/>
  <c r="D381" i="30"/>
  <c r="D384" i="30"/>
  <c r="D387" i="30"/>
  <c r="D390" i="30"/>
  <c r="D393" i="30"/>
  <c r="D396" i="30"/>
  <c r="D399" i="30"/>
  <c r="D402" i="30"/>
  <c r="D405" i="30"/>
  <c r="D408" i="30"/>
  <c r="D411" i="30"/>
  <c r="D414" i="30"/>
  <c r="D417" i="30"/>
  <c r="D420" i="30"/>
  <c r="D423" i="30"/>
  <c r="C52" i="30"/>
  <c r="C124" i="30"/>
  <c r="C194" i="30"/>
  <c r="D232" i="30"/>
  <c r="A258" i="30"/>
  <c r="A276" i="30"/>
  <c r="A294" i="30"/>
  <c r="A312" i="30"/>
  <c r="A330" i="30"/>
  <c r="A348" i="30"/>
  <c r="A366" i="30"/>
  <c r="A384" i="30"/>
  <c r="A402" i="30"/>
  <c r="A420" i="30"/>
  <c r="D428" i="30"/>
  <c r="D434" i="30"/>
  <c r="B440" i="30"/>
  <c r="B444" i="30"/>
  <c r="B449" i="30"/>
  <c r="B453" i="30"/>
  <c r="D456" i="30"/>
  <c r="B460" i="30"/>
  <c r="B463" i="30"/>
  <c r="B466" i="30"/>
  <c r="B469" i="30"/>
  <c r="B472" i="30"/>
  <c r="B475" i="30"/>
  <c r="B478" i="30"/>
  <c r="B481" i="30"/>
  <c r="B484" i="30"/>
  <c r="B487" i="30"/>
  <c r="B490" i="30"/>
  <c r="B493" i="30"/>
  <c r="B496" i="30"/>
  <c r="B499" i="30"/>
  <c r="B5" i="27"/>
  <c r="B8" i="27"/>
  <c r="B11" i="27"/>
  <c r="B14" i="27"/>
  <c r="B17" i="27"/>
  <c r="B20" i="27"/>
  <c r="B23" i="27"/>
  <c r="B26" i="27"/>
  <c r="B29" i="27"/>
  <c r="B32" i="27"/>
  <c r="B35" i="27"/>
  <c r="B38" i="27"/>
  <c r="B41" i="27"/>
  <c r="B44" i="27"/>
  <c r="B47" i="27"/>
  <c r="B50" i="27"/>
  <c r="B53" i="27"/>
  <c r="B56" i="27"/>
  <c r="B59" i="27"/>
  <c r="B62" i="27"/>
  <c r="B65" i="27"/>
  <c r="B68" i="27"/>
  <c r="B71" i="27"/>
  <c r="B74" i="27"/>
  <c r="B77" i="27"/>
  <c r="B80" i="27"/>
  <c r="B83" i="27"/>
  <c r="B86" i="27"/>
  <c r="B89" i="27"/>
  <c r="B92" i="27"/>
  <c r="B95" i="27"/>
  <c r="B98" i="27"/>
  <c r="B101" i="27"/>
  <c r="B104" i="27"/>
  <c r="B107" i="27"/>
  <c r="B110" i="27"/>
  <c r="B113" i="27"/>
  <c r="B116" i="27"/>
  <c r="B119" i="27"/>
  <c r="B122" i="27"/>
  <c r="B125" i="27"/>
  <c r="B128" i="27"/>
  <c r="B131" i="27"/>
  <c r="B134" i="27"/>
  <c r="B137" i="27"/>
  <c r="B140" i="27"/>
  <c r="B143" i="27"/>
  <c r="B146" i="27"/>
  <c r="B149" i="27"/>
  <c r="B152" i="27"/>
  <c r="B155" i="27"/>
  <c r="B158" i="27"/>
  <c r="B161" i="27"/>
  <c r="B164" i="27"/>
  <c r="B167" i="27"/>
  <c r="B170" i="27"/>
  <c r="B173" i="27"/>
  <c r="B176" i="27"/>
  <c r="B179" i="27"/>
  <c r="B182" i="27"/>
  <c r="B185" i="27"/>
  <c r="B188" i="27"/>
  <c r="B191" i="27"/>
  <c r="B194" i="27"/>
  <c r="B197" i="27"/>
  <c r="B200" i="27"/>
  <c r="B203" i="27"/>
  <c r="B206" i="27"/>
  <c r="B209" i="27"/>
  <c r="B212" i="27"/>
  <c r="B215" i="27"/>
  <c r="B218" i="27"/>
  <c r="B221" i="27"/>
  <c r="B224" i="27"/>
  <c r="B227" i="27"/>
  <c r="B230" i="27"/>
  <c r="B233" i="27"/>
  <c r="B236" i="27"/>
  <c r="B239" i="27"/>
  <c r="B242" i="27"/>
  <c r="B245" i="27"/>
  <c r="B248" i="27"/>
  <c r="B251" i="27"/>
  <c r="B254" i="27"/>
  <c r="B257" i="27"/>
  <c r="B260" i="27"/>
  <c r="B263" i="27"/>
  <c r="B266" i="27"/>
  <c r="B269" i="27"/>
  <c r="B272" i="27"/>
  <c r="B275" i="27"/>
  <c r="B278" i="27"/>
  <c r="B281" i="27"/>
  <c r="B284" i="27"/>
  <c r="B287" i="27"/>
  <c r="B290" i="27"/>
  <c r="B293" i="27"/>
  <c r="B296" i="27"/>
  <c r="B299" i="27"/>
  <c r="B302" i="27"/>
  <c r="B305" i="27"/>
  <c r="B308" i="27"/>
  <c r="B311" i="27"/>
  <c r="B314" i="27"/>
  <c r="B317" i="27"/>
  <c r="B320" i="27"/>
  <c r="B323" i="27"/>
  <c r="B326" i="27"/>
  <c r="B329" i="27"/>
  <c r="B332" i="27"/>
  <c r="B335" i="27"/>
  <c r="B338" i="27"/>
  <c r="B341" i="27"/>
  <c r="B344" i="27"/>
  <c r="B347" i="27"/>
  <c r="B350" i="27"/>
  <c r="B353" i="27"/>
  <c r="B356" i="27"/>
  <c r="B359" i="27"/>
  <c r="B362" i="27"/>
  <c r="B365" i="27"/>
  <c r="B368" i="27"/>
  <c r="B371" i="27"/>
  <c r="B374" i="27"/>
  <c r="B377" i="27"/>
  <c r="B380" i="27"/>
  <c r="B383" i="27"/>
  <c r="B386" i="27"/>
  <c r="B389" i="27"/>
  <c r="B392" i="27"/>
  <c r="B395" i="27"/>
  <c r="B398" i="27"/>
  <c r="B401" i="27"/>
  <c r="B404" i="27"/>
  <c r="C54" i="30"/>
  <c r="C126" i="30"/>
  <c r="C195" i="30"/>
  <c r="C233" i="30"/>
  <c r="C258" i="30"/>
  <c r="C276" i="30"/>
  <c r="C294" i="30"/>
  <c r="C312" i="30"/>
  <c r="C330" i="30"/>
  <c r="C348" i="30"/>
  <c r="C366" i="30"/>
  <c r="C384" i="30"/>
  <c r="C402" i="30"/>
  <c r="C420" i="30"/>
  <c r="A429" i="30"/>
  <c r="A435" i="30"/>
  <c r="C440" i="30"/>
  <c r="C444" i="30"/>
  <c r="C449" i="30"/>
  <c r="C453" i="30"/>
  <c r="B457" i="30"/>
  <c r="C460" i="30"/>
  <c r="C463" i="30"/>
  <c r="C466" i="30"/>
  <c r="C469" i="30"/>
  <c r="C472" i="30"/>
  <c r="C475" i="30"/>
  <c r="C478" i="30"/>
  <c r="C481" i="30"/>
  <c r="C484" i="30"/>
  <c r="C487" i="30"/>
  <c r="C490" i="30"/>
  <c r="C493" i="30"/>
  <c r="C496" i="30"/>
  <c r="C499" i="30"/>
  <c r="C5" i="27"/>
  <c r="E5" i="27" s="1"/>
  <c r="C8" i="27"/>
  <c r="E8" i="27" s="1"/>
  <c r="C11" i="27"/>
  <c r="E11" i="27" s="1"/>
  <c r="C14" i="27"/>
  <c r="E14" i="27" s="1"/>
  <c r="C17" i="27"/>
  <c r="E17" i="27" s="1"/>
  <c r="C20" i="27"/>
  <c r="E20" i="27" s="1"/>
  <c r="C23" i="27"/>
  <c r="E23" i="27" s="1"/>
  <c r="C26" i="27"/>
  <c r="E26" i="27" s="1"/>
  <c r="C29" i="27"/>
  <c r="E29" i="27" s="1"/>
  <c r="C32" i="27"/>
  <c r="E32" i="27" s="1"/>
  <c r="C35" i="27"/>
  <c r="E35" i="27" s="1"/>
  <c r="C38" i="27"/>
  <c r="E38" i="27" s="1"/>
  <c r="C41" i="27"/>
  <c r="E41" i="27" s="1"/>
  <c r="C44" i="27"/>
  <c r="E44" i="27" s="1"/>
  <c r="C47" i="27"/>
  <c r="E47" i="27" s="1"/>
  <c r="C50" i="27"/>
  <c r="E50" i="27" s="1"/>
  <c r="C53" i="27"/>
  <c r="E53" i="27" s="1"/>
  <c r="C56" i="27"/>
  <c r="E56" i="27" s="1"/>
  <c r="C59" i="27"/>
  <c r="E59" i="27" s="1"/>
  <c r="C62" i="27"/>
  <c r="E62" i="27" s="1"/>
  <c r="C65" i="27"/>
  <c r="E65" i="27" s="1"/>
  <c r="C68" i="27"/>
  <c r="E68" i="27" s="1"/>
  <c r="C71" i="27"/>
  <c r="E71" i="27" s="1"/>
  <c r="C74" i="27"/>
  <c r="E74" i="27" s="1"/>
  <c r="C77" i="27"/>
  <c r="E77" i="27" s="1"/>
  <c r="C80" i="27"/>
  <c r="E80" i="27" s="1"/>
  <c r="C83" i="27"/>
  <c r="E83" i="27" s="1"/>
  <c r="C86" i="27"/>
  <c r="E86" i="27" s="1"/>
  <c r="C89" i="27"/>
  <c r="E89" i="27" s="1"/>
  <c r="C92" i="27"/>
  <c r="E92" i="27" s="1"/>
  <c r="C95" i="27"/>
  <c r="E95" i="27" s="1"/>
  <c r="C98" i="27"/>
  <c r="E98" i="27" s="1"/>
  <c r="C101" i="27"/>
  <c r="E101" i="27" s="1"/>
  <c r="C104" i="27"/>
  <c r="E104" i="27" s="1"/>
  <c r="C107" i="27"/>
  <c r="E107" i="27" s="1"/>
  <c r="C110" i="27"/>
  <c r="E110" i="27" s="1"/>
  <c r="C113" i="27"/>
  <c r="E113" i="27" s="1"/>
  <c r="C116" i="27"/>
  <c r="E116" i="27" s="1"/>
  <c r="C119" i="27"/>
  <c r="E119" i="27" s="1"/>
  <c r="C122" i="27"/>
  <c r="E122" i="27" s="1"/>
  <c r="C125" i="27"/>
  <c r="E125" i="27" s="1"/>
  <c r="C128" i="27"/>
  <c r="E128" i="27" s="1"/>
  <c r="C131" i="27"/>
  <c r="E131" i="27" s="1"/>
  <c r="C134" i="27"/>
  <c r="E134" i="27" s="1"/>
  <c r="C137" i="27"/>
  <c r="E137" i="27" s="1"/>
  <c r="C140" i="27"/>
  <c r="E140" i="27" s="1"/>
  <c r="C143" i="27"/>
  <c r="E143" i="27" s="1"/>
  <c r="C146" i="27"/>
  <c r="E146" i="27" s="1"/>
  <c r="C149" i="27"/>
  <c r="E149" i="27" s="1"/>
  <c r="C152" i="27"/>
  <c r="E152" i="27" s="1"/>
  <c r="C155" i="27"/>
  <c r="E155" i="27" s="1"/>
  <c r="C158" i="27"/>
  <c r="E158" i="27" s="1"/>
  <c r="C161" i="27"/>
  <c r="E161" i="27" s="1"/>
  <c r="C164" i="27"/>
  <c r="E164" i="27" s="1"/>
  <c r="C167" i="27"/>
  <c r="E167" i="27" s="1"/>
  <c r="C170" i="27"/>
  <c r="E170" i="27" s="1"/>
  <c r="C173" i="27"/>
  <c r="E173" i="27" s="1"/>
  <c r="C176" i="27"/>
  <c r="E176" i="27" s="1"/>
  <c r="C179" i="27"/>
  <c r="E179" i="27" s="1"/>
  <c r="C182" i="27"/>
  <c r="E182" i="27" s="1"/>
  <c r="C185" i="27"/>
  <c r="E185" i="27" s="1"/>
  <c r="C188" i="27"/>
  <c r="E188" i="27" s="1"/>
  <c r="C191" i="27"/>
  <c r="E191" i="27" s="1"/>
  <c r="C194" i="27"/>
  <c r="E194" i="27" s="1"/>
  <c r="C197" i="27"/>
  <c r="E197" i="27" s="1"/>
  <c r="C200" i="27"/>
  <c r="E200" i="27" s="1"/>
  <c r="C203" i="27"/>
  <c r="E203" i="27" s="1"/>
  <c r="C206" i="27"/>
  <c r="E206" i="27" s="1"/>
  <c r="C209" i="27"/>
  <c r="E209" i="27" s="1"/>
  <c r="C212" i="27"/>
  <c r="E212" i="27" s="1"/>
  <c r="C215" i="27"/>
  <c r="E215" i="27" s="1"/>
  <c r="C218" i="27"/>
  <c r="E218" i="27" s="1"/>
  <c r="C221" i="27"/>
  <c r="E221" i="27" s="1"/>
  <c r="C224" i="27"/>
  <c r="E224" i="27" s="1"/>
  <c r="C227" i="27"/>
  <c r="E227" i="27" s="1"/>
  <c r="C230" i="27"/>
  <c r="E230" i="27" s="1"/>
  <c r="C233" i="27"/>
  <c r="E233" i="27" s="1"/>
  <c r="C236" i="27"/>
  <c r="E236" i="27" s="1"/>
  <c r="C239" i="27"/>
  <c r="E239" i="27" s="1"/>
  <c r="C242" i="27"/>
  <c r="E242" i="27" s="1"/>
  <c r="C245" i="27"/>
  <c r="E245" i="27" s="1"/>
  <c r="C248" i="27"/>
  <c r="E248" i="27" s="1"/>
  <c r="C251" i="27"/>
  <c r="E251" i="27" s="1"/>
  <c r="C254" i="27"/>
  <c r="E254" i="27" s="1"/>
  <c r="C257" i="27"/>
  <c r="E257" i="27" s="1"/>
  <c r="C260" i="27"/>
  <c r="E260" i="27" s="1"/>
  <c r="C263" i="27"/>
  <c r="E263" i="27" s="1"/>
  <c r="C266" i="27"/>
  <c r="E266" i="27" s="1"/>
  <c r="C269" i="27"/>
  <c r="E269" i="27" s="1"/>
  <c r="C272" i="27"/>
  <c r="E272" i="27" s="1"/>
  <c r="C275" i="27"/>
  <c r="E275" i="27" s="1"/>
  <c r="C278" i="27"/>
  <c r="E278" i="27" s="1"/>
  <c r="C281" i="27"/>
  <c r="E281" i="27" s="1"/>
  <c r="C284" i="27"/>
  <c r="E284" i="27" s="1"/>
  <c r="C287" i="27"/>
  <c r="E287" i="27" s="1"/>
  <c r="C290" i="27"/>
  <c r="E290" i="27" s="1"/>
  <c r="C293" i="27"/>
  <c r="E293" i="27" s="1"/>
  <c r="C296" i="27"/>
  <c r="E296" i="27" s="1"/>
  <c r="C299" i="27"/>
  <c r="E299" i="27" s="1"/>
  <c r="C302" i="27"/>
  <c r="E302" i="27" s="1"/>
  <c r="C305" i="27"/>
  <c r="E305" i="27" s="1"/>
  <c r="C308" i="27"/>
  <c r="E308" i="27" s="1"/>
  <c r="C311" i="27"/>
  <c r="E311" i="27" s="1"/>
  <c r="C314" i="27"/>
  <c r="E314" i="27" s="1"/>
  <c r="C317" i="27"/>
  <c r="E317" i="27" s="1"/>
  <c r="C320" i="27"/>
  <c r="E320" i="27" s="1"/>
  <c r="C323" i="27"/>
  <c r="E323" i="27" s="1"/>
  <c r="C326" i="27"/>
  <c r="E326" i="27" s="1"/>
  <c r="C329" i="27"/>
  <c r="E329" i="27" s="1"/>
  <c r="C332" i="27"/>
  <c r="E332" i="27" s="1"/>
  <c r="C335" i="27"/>
  <c r="E335" i="27" s="1"/>
  <c r="C338" i="27"/>
  <c r="E338" i="27" s="1"/>
  <c r="C341" i="27"/>
  <c r="E341" i="27" s="1"/>
  <c r="C344" i="27"/>
  <c r="E344" i="27" s="1"/>
  <c r="C347" i="27"/>
  <c r="E347" i="27" s="1"/>
  <c r="C350" i="27"/>
  <c r="E350" i="27" s="1"/>
  <c r="C353" i="27"/>
  <c r="E353" i="27" s="1"/>
  <c r="C356" i="27"/>
  <c r="E356" i="27" s="1"/>
  <c r="C359" i="27"/>
  <c r="E359" i="27" s="1"/>
  <c r="C362" i="27"/>
  <c r="E362" i="27" s="1"/>
  <c r="C365" i="27"/>
  <c r="E365" i="27" s="1"/>
  <c r="C368" i="27"/>
  <c r="E368" i="27" s="1"/>
  <c r="C371" i="27"/>
  <c r="E371" i="27" s="1"/>
  <c r="C374" i="27"/>
  <c r="E374" i="27" s="1"/>
  <c r="C377" i="27"/>
  <c r="E377" i="27" s="1"/>
  <c r="C380" i="27"/>
  <c r="E380" i="27" s="1"/>
  <c r="C383" i="27"/>
  <c r="E383" i="27" s="1"/>
  <c r="C386" i="27"/>
  <c r="E386" i="27" s="1"/>
  <c r="C389" i="27"/>
  <c r="E389" i="27" s="1"/>
  <c r="C392" i="27"/>
  <c r="E392" i="27" s="1"/>
  <c r="C395" i="27"/>
  <c r="E395" i="27" s="1"/>
  <c r="C398" i="27"/>
  <c r="E398" i="27" s="1"/>
  <c r="C401" i="27"/>
  <c r="E401" i="27" s="1"/>
  <c r="C404" i="27"/>
  <c r="E404" i="27" s="1"/>
  <c r="B356" i="29"/>
  <c r="C64" i="30"/>
  <c r="C136" i="30"/>
  <c r="D202" i="30"/>
  <c r="A238" i="30"/>
  <c r="A261" i="30"/>
  <c r="A279" i="30"/>
  <c r="A297" i="30"/>
  <c r="A315" i="30"/>
  <c r="A333" i="30"/>
  <c r="A351" i="30"/>
  <c r="A369" i="30"/>
  <c r="A387" i="30"/>
  <c r="A405" i="30"/>
  <c r="B422" i="30"/>
  <c r="C429" i="30"/>
  <c r="C435" i="30"/>
  <c r="D440" i="30"/>
  <c r="D444" i="30"/>
  <c r="D449" i="30"/>
  <c r="D453" i="30"/>
  <c r="C457" i="30"/>
  <c r="D460" i="30"/>
  <c r="D463" i="30"/>
  <c r="D466" i="30"/>
  <c r="D469" i="30"/>
  <c r="D472" i="30"/>
  <c r="D475" i="30"/>
  <c r="D478" i="30"/>
  <c r="D481" i="30"/>
  <c r="D484" i="30"/>
  <c r="D487" i="30"/>
  <c r="D490" i="30"/>
  <c r="D493" i="30"/>
  <c r="D496" i="30"/>
  <c r="D499" i="30"/>
  <c r="D5" i="27"/>
  <c r="D8" i="27"/>
  <c r="D11" i="27"/>
  <c r="D14" i="27"/>
  <c r="D17" i="27"/>
  <c r="D20" i="27"/>
  <c r="D23" i="27"/>
  <c r="D26" i="27"/>
  <c r="D29" i="27"/>
  <c r="D32" i="27"/>
  <c r="D35" i="27"/>
  <c r="D38" i="27"/>
  <c r="D41" i="27"/>
  <c r="D44" i="27"/>
  <c r="D47" i="27"/>
  <c r="D50" i="27"/>
  <c r="D53" i="27"/>
  <c r="D56" i="27"/>
  <c r="D59" i="27"/>
  <c r="D62" i="27"/>
  <c r="D65" i="27"/>
  <c r="D68" i="27"/>
  <c r="D71" i="27"/>
  <c r="D74" i="27"/>
  <c r="D77" i="27"/>
  <c r="D80" i="27"/>
  <c r="D83" i="27"/>
  <c r="D86" i="27"/>
  <c r="D89" i="27"/>
  <c r="D92" i="27"/>
  <c r="D95" i="27"/>
  <c r="D98" i="27"/>
  <c r="D101" i="27"/>
  <c r="D104" i="27"/>
  <c r="D107" i="27"/>
  <c r="D110" i="27"/>
  <c r="D113" i="27"/>
  <c r="D116" i="27"/>
  <c r="D119" i="27"/>
  <c r="D122" i="27"/>
  <c r="D125" i="27"/>
  <c r="D128" i="27"/>
  <c r="D131" i="27"/>
  <c r="D134" i="27"/>
  <c r="D137" i="27"/>
  <c r="D140" i="27"/>
  <c r="D143" i="27"/>
  <c r="D146" i="27"/>
  <c r="D149" i="27"/>
  <c r="D152" i="27"/>
  <c r="D155" i="27"/>
  <c r="D158" i="27"/>
  <c r="D161" i="27"/>
  <c r="D164" i="27"/>
  <c r="D167" i="27"/>
  <c r="D170" i="27"/>
  <c r="D173" i="27"/>
  <c r="D176" i="27"/>
  <c r="D179" i="27"/>
  <c r="D182" i="27"/>
  <c r="D185" i="27"/>
  <c r="D188" i="27"/>
  <c r="D191" i="27"/>
  <c r="D194" i="27"/>
  <c r="D197" i="27"/>
  <c r="D200" i="27"/>
  <c r="D203" i="27"/>
  <c r="D206" i="27"/>
  <c r="D209" i="27"/>
  <c r="D212" i="27"/>
  <c r="D215" i="27"/>
  <c r="D218" i="27"/>
  <c r="D221" i="27"/>
  <c r="D224" i="27"/>
  <c r="D227" i="27"/>
  <c r="D230" i="27"/>
  <c r="D233" i="27"/>
  <c r="D236" i="27"/>
  <c r="D239" i="27"/>
  <c r="D242" i="27"/>
  <c r="D245" i="27"/>
  <c r="D248" i="27"/>
  <c r="D251" i="27"/>
  <c r="D254" i="27"/>
  <c r="D257" i="27"/>
  <c r="D260" i="27"/>
  <c r="D263" i="27"/>
  <c r="D266" i="27"/>
  <c r="D269" i="27"/>
  <c r="D272" i="27"/>
  <c r="D275" i="27"/>
  <c r="D278" i="27"/>
  <c r="D281" i="27"/>
  <c r="D284" i="27"/>
  <c r="D287" i="27"/>
  <c r="D290" i="27"/>
  <c r="D293" i="27"/>
  <c r="D296" i="27"/>
  <c r="D299" i="27"/>
  <c r="D302" i="27"/>
  <c r="D305" i="27"/>
  <c r="D308" i="27"/>
  <c r="D311" i="27"/>
  <c r="D314" i="27"/>
  <c r="D317" i="27"/>
  <c r="D320" i="27"/>
  <c r="D323" i="27"/>
  <c r="D326" i="27"/>
  <c r="D329" i="27"/>
  <c r="D332" i="27"/>
  <c r="D335" i="27"/>
  <c r="D338" i="27"/>
  <c r="D341" i="27"/>
  <c r="D344" i="27"/>
  <c r="D347" i="27"/>
  <c r="D350" i="27"/>
  <c r="D353" i="27"/>
  <c r="D356" i="27"/>
  <c r="D359" i="27"/>
  <c r="D362" i="27"/>
  <c r="D365" i="27"/>
  <c r="D368" i="27"/>
  <c r="D371" i="27"/>
  <c r="D374" i="27"/>
  <c r="D377" i="27"/>
  <c r="D380" i="27"/>
  <c r="D383" i="27"/>
  <c r="D386" i="27"/>
  <c r="D389" i="27"/>
  <c r="D392" i="27"/>
  <c r="D395" i="27"/>
  <c r="D398" i="27"/>
  <c r="D401" i="27"/>
  <c r="D404" i="27"/>
  <c r="B392" i="29"/>
  <c r="C66" i="30"/>
  <c r="C138" i="30"/>
  <c r="D203" i="30"/>
  <c r="D238" i="30"/>
  <c r="C261" i="30"/>
  <c r="C279" i="30"/>
  <c r="C297" i="30"/>
  <c r="C315" i="30"/>
  <c r="C333" i="30"/>
  <c r="C351" i="30"/>
  <c r="C369" i="30"/>
  <c r="C387" i="30"/>
  <c r="C405" i="30"/>
  <c r="A423" i="30"/>
  <c r="D429" i="30"/>
  <c r="D435" i="30"/>
  <c r="A441" i="30"/>
  <c r="A446" i="30"/>
  <c r="A450" i="30"/>
  <c r="B454" i="30"/>
  <c r="A458" i="30"/>
  <c r="A461" i="30"/>
  <c r="A464" i="30"/>
  <c r="A467" i="30"/>
  <c r="A470" i="30"/>
  <c r="A473" i="30"/>
  <c r="A476" i="30"/>
  <c r="A479" i="30"/>
  <c r="A482" i="30"/>
  <c r="A485" i="30"/>
  <c r="A488" i="30"/>
  <c r="A491" i="30"/>
  <c r="A494" i="30"/>
  <c r="A497" i="30"/>
  <c r="A3" i="27"/>
  <c r="A6" i="27"/>
  <c r="A9" i="27"/>
  <c r="A12" i="27"/>
  <c r="A15" i="27"/>
  <c r="A18" i="27"/>
  <c r="A21" i="27"/>
  <c r="A24" i="27"/>
  <c r="A27" i="27"/>
  <c r="A30" i="27"/>
  <c r="A33" i="27"/>
  <c r="A36" i="27"/>
  <c r="A39" i="27"/>
  <c r="A42" i="27"/>
  <c r="A45" i="27"/>
  <c r="A48" i="27"/>
  <c r="A51" i="27"/>
  <c r="A54" i="27"/>
  <c r="A57" i="27"/>
  <c r="A60" i="27"/>
  <c r="A63" i="27"/>
  <c r="A66" i="27"/>
  <c r="A69" i="27"/>
  <c r="A72" i="27"/>
  <c r="A75" i="27"/>
  <c r="A78" i="27"/>
  <c r="A81" i="27"/>
  <c r="A84" i="27"/>
  <c r="A87" i="27"/>
  <c r="A90" i="27"/>
  <c r="A93" i="27"/>
  <c r="A96" i="27"/>
  <c r="A99" i="27"/>
  <c r="A102" i="27"/>
  <c r="A105" i="27"/>
  <c r="A108" i="27"/>
  <c r="A111" i="27"/>
  <c r="A114" i="27"/>
  <c r="A117" i="27"/>
  <c r="A120" i="27"/>
  <c r="A123" i="27"/>
  <c r="A126" i="27"/>
  <c r="A129" i="27"/>
  <c r="A132" i="27"/>
  <c r="A135" i="27"/>
  <c r="A138" i="27"/>
  <c r="A141" i="27"/>
  <c r="A144" i="27"/>
  <c r="A147" i="27"/>
  <c r="A150" i="27"/>
  <c r="A153" i="27"/>
  <c r="A156" i="27"/>
  <c r="A159" i="27"/>
  <c r="A162" i="27"/>
  <c r="A165" i="27"/>
  <c r="A168" i="27"/>
  <c r="A171" i="27"/>
  <c r="A174" i="27"/>
  <c r="A177" i="27"/>
  <c r="A180" i="27"/>
  <c r="A183" i="27"/>
  <c r="A186" i="27"/>
  <c r="A189" i="27"/>
  <c r="A192" i="27"/>
  <c r="A195" i="27"/>
  <c r="A198" i="27"/>
  <c r="A201" i="27"/>
  <c r="A204" i="27"/>
  <c r="A207" i="27"/>
  <c r="A210" i="27"/>
  <c r="A213" i="27"/>
  <c r="A216" i="27"/>
  <c r="A219" i="27"/>
  <c r="A222" i="27"/>
  <c r="A225" i="27"/>
  <c r="A228" i="27"/>
  <c r="A231" i="27"/>
  <c r="A234" i="27"/>
  <c r="A237" i="27"/>
  <c r="A240" i="27"/>
  <c r="A243" i="27"/>
  <c r="A246" i="27"/>
  <c r="A249" i="27"/>
  <c r="A252" i="27"/>
  <c r="A255" i="27"/>
  <c r="A258" i="27"/>
  <c r="A261" i="27"/>
  <c r="A264" i="27"/>
  <c r="A267" i="27"/>
  <c r="A270" i="27"/>
  <c r="A273" i="27"/>
  <c r="A276" i="27"/>
  <c r="A279" i="27"/>
  <c r="A282" i="27"/>
  <c r="A285" i="27"/>
  <c r="A288" i="27"/>
  <c r="A291" i="27"/>
  <c r="A294" i="27"/>
  <c r="A297" i="27"/>
  <c r="A300" i="27"/>
  <c r="A303" i="27"/>
  <c r="A306" i="27"/>
  <c r="A309" i="27"/>
  <c r="A312" i="27"/>
  <c r="A315" i="27"/>
  <c r="A318" i="27"/>
  <c r="A321" i="27"/>
  <c r="A324" i="27"/>
  <c r="A327" i="27"/>
  <c r="A330" i="27"/>
  <c r="A333" i="27"/>
  <c r="A336" i="27"/>
  <c r="A339" i="27"/>
  <c r="A342" i="27"/>
  <c r="A345" i="27"/>
  <c r="A348" i="27"/>
  <c r="A351" i="27"/>
  <c r="A354" i="27"/>
  <c r="A357" i="27"/>
  <c r="A360" i="27"/>
  <c r="A363" i="27"/>
  <c r="A366" i="27"/>
  <c r="A369" i="27"/>
  <c r="A372" i="27"/>
  <c r="A375" i="27"/>
  <c r="A378" i="27"/>
  <c r="A381" i="27"/>
  <c r="A384" i="27"/>
  <c r="A387" i="27"/>
  <c r="A390" i="27"/>
  <c r="A393" i="27"/>
  <c r="A396" i="27"/>
  <c r="A399" i="27"/>
  <c r="A402" i="27"/>
  <c r="A405" i="27"/>
  <c r="C489" i="29"/>
  <c r="C76" i="30"/>
  <c r="C148" i="30"/>
  <c r="D209" i="30"/>
  <c r="D242" i="30"/>
  <c r="A264" i="30"/>
  <c r="A282" i="30"/>
  <c r="A300" i="30"/>
  <c r="A318" i="30"/>
  <c r="A336" i="30"/>
  <c r="A354" i="30"/>
  <c r="A372" i="30"/>
  <c r="A390" i="30"/>
  <c r="A408" i="30"/>
  <c r="C423" i="30"/>
  <c r="B431" i="30"/>
  <c r="B437" i="30"/>
  <c r="B441" i="30"/>
  <c r="B446" i="30"/>
  <c r="B450" i="30"/>
  <c r="C454" i="30"/>
  <c r="B458" i="30"/>
  <c r="B461" i="30"/>
  <c r="B464" i="30"/>
  <c r="B467" i="30"/>
  <c r="B470" i="30"/>
  <c r="B473" i="30"/>
  <c r="B476" i="30"/>
  <c r="B479" i="30"/>
  <c r="B482" i="30"/>
  <c r="B485" i="30"/>
  <c r="B488" i="30"/>
  <c r="B491" i="30"/>
  <c r="B494" i="30"/>
  <c r="B497" i="30"/>
  <c r="B3" i="27"/>
  <c r="B6" i="27"/>
  <c r="B9" i="27"/>
  <c r="B12" i="27"/>
  <c r="B15" i="27"/>
  <c r="B18" i="27"/>
  <c r="B21" i="27"/>
  <c r="B24" i="27"/>
  <c r="B27" i="27"/>
  <c r="B30" i="27"/>
  <c r="B33" i="27"/>
  <c r="B36" i="27"/>
  <c r="B39" i="27"/>
  <c r="B42" i="27"/>
  <c r="B45" i="27"/>
  <c r="B48" i="27"/>
  <c r="B51" i="27"/>
  <c r="B54" i="27"/>
  <c r="B57" i="27"/>
  <c r="B60" i="27"/>
  <c r="B63" i="27"/>
  <c r="B66" i="27"/>
  <c r="B69" i="27"/>
  <c r="B72" i="27"/>
  <c r="B75" i="27"/>
  <c r="B78" i="27"/>
  <c r="B81" i="27"/>
  <c r="B84" i="27"/>
  <c r="B87" i="27"/>
  <c r="B90" i="27"/>
  <c r="B93" i="27"/>
  <c r="B96" i="27"/>
  <c r="B99" i="27"/>
  <c r="B102" i="27"/>
  <c r="B105" i="27"/>
  <c r="B108" i="27"/>
  <c r="B111" i="27"/>
  <c r="B114" i="27"/>
  <c r="B117" i="27"/>
  <c r="B120" i="27"/>
  <c r="B123" i="27"/>
  <c r="B126" i="27"/>
  <c r="B129" i="27"/>
  <c r="B132" i="27"/>
  <c r="B135" i="27"/>
  <c r="B138" i="27"/>
  <c r="B141" i="27"/>
  <c r="B144" i="27"/>
  <c r="B147" i="27"/>
  <c r="B150" i="27"/>
  <c r="B153" i="27"/>
  <c r="B156" i="27"/>
  <c r="B159" i="27"/>
  <c r="B162" i="27"/>
  <c r="B165" i="27"/>
  <c r="B168" i="27"/>
  <c r="B171" i="27"/>
  <c r="B174" i="27"/>
  <c r="B177" i="27"/>
  <c r="B180" i="27"/>
  <c r="B183" i="27"/>
  <c r="B186" i="27"/>
  <c r="B189" i="27"/>
  <c r="B192" i="27"/>
  <c r="B195" i="27"/>
  <c r="B198" i="27"/>
  <c r="B201" i="27"/>
  <c r="B204" i="27"/>
  <c r="B207" i="27"/>
  <c r="B210" i="27"/>
  <c r="B213" i="27"/>
  <c r="B216" i="27"/>
  <c r="B219" i="27"/>
  <c r="B222" i="27"/>
  <c r="B225" i="27"/>
  <c r="B228" i="27"/>
  <c r="B231" i="27"/>
  <c r="B234" i="27"/>
  <c r="B237" i="27"/>
  <c r="B240" i="27"/>
  <c r="B243" i="27"/>
  <c r="B246" i="27"/>
  <c r="B249" i="27"/>
  <c r="B252" i="27"/>
  <c r="B255" i="27"/>
  <c r="B258" i="27"/>
  <c r="B261" i="27"/>
  <c r="B264" i="27"/>
  <c r="B267" i="27"/>
  <c r="B270" i="27"/>
  <c r="B273" i="27"/>
  <c r="B276" i="27"/>
  <c r="B279" i="27"/>
  <c r="B282" i="27"/>
  <c r="B285" i="27"/>
  <c r="B288" i="27"/>
  <c r="B291" i="27"/>
  <c r="B294" i="27"/>
  <c r="B297" i="27"/>
  <c r="B300" i="27"/>
  <c r="B303" i="27"/>
  <c r="B306" i="27"/>
  <c r="B309" i="27"/>
  <c r="B312" i="27"/>
  <c r="B315" i="27"/>
  <c r="B318" i="27"/>
  <c r="B321" i="27"/>
  <c r="B324" i="27"/>
  <c r="B327" i="27"/>
  <c r="B330" i="27"/>
  <c r="B333" i="27"/>
  <c r="B336" i="27"/>
  <c r="B339" i="27"/>
  <c r="B342" i="27"/>
  <c r="B345" i="27"/>
  <c r="B348" i="27"/>
  <c r="B351" i="27"/>
  <c r="B354" i="27"/>
  <c r="B357" i="27"/>
  <c r="B360" i="27"/>
  <c r="B363" i="27"/>
  <c r="B366" i="27"/>
  <c r="B369" i="27"/>
  <c r="B372" i="27"/>
  <c r="B375" i="27"/>
  <c r="B378" i="27"/>
  <c r="B381" i="27"/>
  <c r="B384" i="27"/>
  <c r="B387" i="27"/>
  <c r="B390" i="27"/>
  <c r="B393" i="27"/>
  <c r="B396" i="27"/>
  <c r="B399" i="27"/>
  <c r="B402" i="27"/>
  <c r="B405" i="27"/>
  <c r="C492" i="29"/>
  <c r="C78" i="30"/>
  <c r="C150" i="30"/>
  <c r="C211" i="30"/>
  <c r="A244" i="30"/>
  <c r="C264" i="30"/>
  <c r="C282" i="30"/>
  <c r="C300" i="30"/>
  <c r="C318" i="30"/>
  <c r="C336" i="30"/>
  <c r="C354" i="30"/>
  <c r="C372" i="30"/>
  <c r="C390" i="30"/>
  <c r="C408" i="30"/>
  <c r="B425" i="30"/>
  <c r="C431" i="30"/>
  <c r="C437" i="30"/>
  <c r="C441" i="30"/>
  <c r="C446" i="30"/>
  <c r="C450" i="30"/>
  <c r="A455" i="30"/>
  <c r="C458" i="30"/>
  <c r="C461" i="30"/>
  <c r="C464" i="30"/>
  <c r="C467" i="30"/>
  <c r="C470" i="30"/>
  <c r="C473" i="30"/>
  <c r="C476" i="30"/>
  <c r="C479" i="30"/>
  <c r="C482" i="30"/>
  <c r="C485" i="30"/>
  <c r="C488" i="30"/>
  <c r="C491" i="30"/>
  <c r="C494" i="30"/>
  <c r="C497" i="30"/>
  <c r="C3" i="27"/>
  <c r="E3" i="27" s="1"/>
  <c r="C6" i="27"/>
  <c r="E6" i="27" s="1"/>
  <c r="C9" i="27"/>
  <c r="E9" i="27" s="1"/>
  <c r="C12" i="27"/>
  <c r="E12" i="27" s="1"/>
  <c r="C15" i="27"/>
  <c r="E15" i="27" s="1"/>
  <c r="C18" i="27"/>
  <c r="E18" i="27" s="1"/>
  <c r="C21" i="27"/>
  <c r="E21" i="27" s="1"/>
  <c r="C24" i="27"/>
  <c r="E24" i="27" s="1"/>
  <c r="C27" i="27"/>
  <c r="E27" i="27" s="1"/>
  <c r="C30" i="27"/>
  <c r="E30" i="27" s="1"/>
  <c r="C33" i="27"/>
  <c r="E33" i="27" s="1"/>
  <c r="C36" i="27"/>
  <c r="E36" i="27" s="1"/>
  <c r="C39" i="27"/>
  <c r="E39" i="27" s="1"/>
  <c r="C42" i="27"/>
  <c r="E42" i="27" s="1"/>
  <c r="C45" i="27"/>
  <c r="E45" i="27" s="1"/>
  <c r="C48" i="27"/>
  <c r="E48" i="27" s="1"/>
  <c r="C51" i="27"/>
  <c r="E51" i="27" s="1"/>
  <c r="C54" i="27"/>
  <c r="E54" i="27" s="1"/>
  <c r="C57" i="27"/>
  <c r="E57" i="27" s="1"/>
  <c r="C60" i="27"/>
  <c r="E60" i="27" s="1"/>
  <c r="C63" i="27"/>
  <c r="E63" i="27" s="1"/>
  <c r="C66" i="27"/>
  <c r="E66" i="27" s="1"/>
  <c r="C69" i="27"/>
  <c r="E69" i="27" s="1"/>
  <c r="C72" i="27"/>
  <c r="E72" i="27" s="1"/>
  <c r="C75" i="27"/>
  <c r="E75" i="27" s="1"/>
  <c r="C78" i="27"/>
  <c r="E78" i="27" s="1"/>
  <c r="C81" i="27"/>
  <c r="E81" i="27" s="1"/>
  <c r="C84" i="27"/>
  <c r="E84" i="27" s="1"/>
  <c r="C87" i="27"/>
  <c r="E87" i="27" s="1"/>
  <c r="C90" i="27"/>
  <c r="E90" i="27" s="1"/>
  <c r="C93" i="27"/>
  <c r="E93" i="27" s="1"/>
  <c r="C96" i="27"/>
  <c r="E96" i="27" s="1"/>
  <c r="C99" i="27"/>
  <c r="E99" i="27" s="1"/>
  <c r="C102" i="27"/>
  <c r="E102" i="27" s="1"/>
  <c r="C105" i="27"/>
  <c r="E105" i="27" s="1"/>
  <c r="C108" i="27"/>
  <c r="E108" i="27" s="1"/>
  <c r="C111" i="27"/>
  <c r="E111" i="27" s="1"/>
  <c r="C114" i="27"/>
  <c r="E114" i="27" s="1"/>
  <c r="C117" i="27"/>
  <c r="E117" i="27" s="1"/>
  <c r="C120" i="27"/>
  <c r="E120" i="27" s="1"/>
  <c r="C123" i="27"/>
  <c r="E123" i="27" s="1"/>
  <c r="C126" i="27"/>
  <c r="E126" i="27" s="1"/>
  <c r="C129" i="27"/>
  <c r="E129" i="27" s="1"/>
  <c r="C132" i="27"/>
  <c r="E132" i="27" s="1"/>
  <c r="C135" i="27"/>
  <c r="E135" i="27" s="1"/>
  <c r="C138" i="27"/>
  <c r="E138" i="27" s="1"/>
  <c r="C141" i="27"/>
  <c r="E141" i="27" s="1"/>
  <c r="C144" i="27"/>
  <c r="E144" i="27" s="1"/>
  <c r="C147" i="27"/>
  <c r="E147" i="27" s="1"/>
  <c r="C150" i="27"/>
  <c r="E150" i="27" s="1"/>
  <c r="C153" i="27"/>
  <c r="E153" i="27" s="1"/>
  <c r="C156" i="27"/>
  <c r="E156" i="27" s="1"/>
  <c r="C159" i="27"/>
  <c r="E159" i="27" s="1"/>
  <c r="C162" i="27"/>
  <c r="E162" i="27" s="1"/>
  <c r="C165" i="27"/>
  <c r="E165" i="27" s="1"/>
  <c r="C168" i="27"/>
  <c r="E168" i="27" s="1"/>
  <c r="C171" i="27"/>
  <c r="E171" i="27" s="1"/>
  <c r="C174" i="27"/>
  <c r="E174" i="27" s="1"/>
  <c r="C177" i="27"/>
  <c r="E177" i="27" s="1"/>
  <c r="C180" i="27"/>
  <c r="E180" i="27" s="1"/>
  <c r="C183" i="27"/>
  <c r="E183" i="27" s="1"/>
  <c r="C186" i="27"/>
  <c r="E186" i="27" s="1"/>
  <c r="C189" i="27"/>
  <c r="E189" i="27" s="1"/>
  <c r="C192" i="27"/>
  <c r="E192" i="27" s="1"/>
  <c r="C195" i="27"/>
  <c r="E195" i="27" s="1"/>
  <c r="C198" i="27"/>
  <c r="E198" i="27" s="1"/>
  <c r="C201" i="27"/>
  <c r="E201" i="27" s="1"/>
  <c r="C204" i="27"/>
  <c r="E204" i="27" s="1"/>
  <c r="C207" i="27"/>
  <c r="E207" i="27" s="1"/>
  <c r="C210" i="27"/>
  <c r="E210" i="27" s="1"/>
  <c r="C213" i="27"/>
  <c r="E213" i="27" s="1"/>
  <c r="C216" i="27"/>
  <c r="E216" i="27" s="1"/>
  <c r="C219" i="27"/>
  <c r="E219" i="27" s="1"/>
  <c r="C222" i="27"/>
  <c r="E222" i="27" s="1"/>
  <c r="C225" i="27"/>
  <c r="E225" i="27" s="1"/>
  <c r="C228" i="27"/>
  <c r="E228" i="27" s="1"/>
  <c r="C231" i="27"/>
  <c r="E231" i="27" s="1"/>
  <c r="C234" i="27"/>
  <c r="E234" i="27" s="1"/>
  <c r="C237" i="27"/>
  <c r="E237" i="27" s="1"/>
  <c r="C240" i="27"/>
  <c r="E240" i="27" s="1"/>
  <c r="C243" i="27"/>
  <c r="E243" i="27" s="1"/>
  <c r="C246" i="27"/>
  <c r="E246" i="27" s="1"/>
  <c r="C249" i="27"/>
  <c r="E249" i="27" s="1"/>
  <c r="C252" i="27"/>
  <c r="E252" i="27" s="1"/>
  <c r="C255" i="27"/>
  <c r="E255" i="27" s="1"/>
  <c r="C258" i="27"/>
  <c r="E258" i="27" s="1"/>
  <c r="C261" i="27"/>
  <c r="E261" i="27" s="1"/>
  <c r="C264" i="27"/>
  <c r="E264" i="27" s="1"/>
  <c r="C267" i="27"/>
  <c r="E267" i="27" s="1"/>
  <c r="C270" i="27"/>
  <c r="E270" i="27" s="1"/>
  <c r="C273" i="27"/>
  <c r="E273" i="27" s="1"/>
  <c r="C276" i="27"/>
  <c r="E276" i="27" s="1"/>
  <c r="C279" i="27"/>
  <c r="E279" i="27" s="1"/>
  <c r="C282" i="27"/>
  <c r="E282" i="27" s="1"/>
  <c r="C285" i="27"/>
  <c r="E285" i="27" s="1"/>
  <c r="C288" i="27"/>
  <c r="E288" i="27" s="1"/>
  <c r="C291" i="27"/>
  <c r="E291" i="27" s="1"/>
  <c r="C294" i="27"/>
  <c r="E294" i="27" s="1"/>
  <c r="C297" i="27"/>
  <c r="E297" i="27" s="1"/>
  <c r="C300" i="27"/>
  <c r="E300" i="27" s="1"/>
  <c r="C303" i="27"/>
  <c r="E303" i="27" s="1"/>
  <c r="C306" i="27"/>
  <c r="E306" i="27" s="1"/>
  <c r="C309" i="27"/>
  <c r="E309" i="27" s="1"/>
  <c r="C312" i="27"/>
  <c r="E312" i="27" s="1"/>
  <c r="C315" i="27"/>
  <c r="E315" i="27" s="1"/>
  <c r="C318" i="27"/>
  <c r="E318" i="27" s="1"/>
  <c r="C321" i="27"/>
  <c r="E321" i="27" s="1"/>
  <c r="C324" i="27"/>
  <c r="E324" i="27" s="1"/>
  <c r="C327" i="27"/>
  <c r="E327" i="27" s="1"/>
  <c r="C330" i="27"/>
  <c r="E330" i="27" s="1"/>
  <c r="C333" i="27"/>
  <c r="E333" i="27" s="1"/>
  <c r="C336" i="27"/>
  <c r="E336" i="27" s="1"/>
  <c r="C339" i="27"/>
  <c r="E339" i="27" s="1"/>
  <c r="C342" i="27"/>
  <c r="E342" i="27" s="1"/>
  <c r="C345" i="27"/>
  <c r="E345" i="27" s="1"/>
  <c r="C348" i="27"/>
  <c r="E348" i="27" s="1"/>
  <c r="C351" i="27"/>
  <c r="E351" i="27" s="1"/>
  <c r="C354" i="27"/>
  <c r="E354" i="27" s="1"/>
  <c r="C357" i="27"/>
  <c r="E357" i="27" s="1"/>
  <c r="C360" i="27"/>
  <c r="E360" i="27" s="1"/>
  <c r="C363" i="27"/>
  <c r="E363" i="27" s="1"/>
  <c r="C366" i="27"/>
  <c r="E366" i="27" s="1"/>
  <c r="C369" i="27"/>
  <c r="E369" i="27" s="1"/>
  <c r="C372" i="27"/>
  <c r="E372" i="27" s="1"/>
  <c r="C375" i="27"/>
  <c r="E375" i="27" s="1"/>
  <c r="C378" i="27"/>
  <c r="E378" i="27" s="1"/>
  <c r="C381" i="27"/>
  <c r="E381" i="27" s="1"/>
  <c r="C384" i="27"/>
  <c r="E384" i="27" s="1"/>
  <c r="C387" i="27"/>
  <c r="E387" i="27" s="1"/>
  <c r="C390" i="27"/>
  <c r="E390" i="27" s="1"/>
  <c r="C393" i="27"/>
  <c r="E393" i="27" s="1"/>
  <c r="C396" i="27"/>
  <c r="E396" i="27" s="1"/>
  <c r="C399" i="27"/>
  <c r="E399" i="27" s="1"/>
  <c r="C402" i="27"/>
  <c r="E402" i="27" s="1"/>
  <c r="C405" i="27"/>
  <c r="E405" i="27" s="1"/>
  <c r="C7" i="30"/>
  <c r="C88" i="30"/>
  <c r="C160" i="30"/>
  <c r="C217" i="30"/>
  <c r="A248" i="30"/>
  <c r="A267" i="30"/>
  <c r="A285" i="30"/>
  <c r="A303" i="30"/>
  <c r="A321" i="30"/>
  <c r="A339" i="30"/>
  <c r="A357" i="30"/>
  <c r="A375" i="30"/>
  <c r="A393" i="30"/>
  <c r="A411" i="30"/>
  <c r="D425" i="30"/>
  <c r="D431" i="30"/>
  <c r="D437" i="30"/>
  <c r="D441" i="30"/>
  <c r="D446" i="30"/>
  <c r="D450" i="30"/>
  <c r="B455" i="30"/>
  <c r="D458" i="30"/>
  <c r="D461" i="30"/>
  <c r="D464" i="30"/>
  <c r="D467" i="30"/>
  <c r="D470" i="30"/>
  <c r="D473" i="30"/>
  <c r="D476" i="30"/>
  <c r="D479" i="30"/>
  <c r="D482" i="30"/>
  <c r="D485" i="30"/>
  <c r="D488" i="30"/>
  <c r="D491" i="30"/>
  <c r="D494" i="30"/>
  <c r="D497" i="30"/>
  <c r="D3" i="27"/>
  <c r="D6" i="27"/>
  <c r="D9" i="27"/>
  <c r="D12" i="27"/>
  <c r="D15" i="27"/>
  <c r="D18" i="27"/>
  <c r="D21" i="27"/>
  <c r="D24" i="27"/>
  <c r="D27" i="27"/>
  <c r="D30" i="27"/>
  <c r="D33" i="27"/>
  <c r="D36" i="27"/>
  <c r="D39" i="27"/>
  <c r="D42" i="27"/>
  <c r="D45" i="27"/>
  <c r="D48" i="27"/>
  <c r="D51" i="27"/>
  <c r="D54" i="27"/>
  <c r="D57" i="27"/>
  <c r="D60" i="27"/>
  <c r="D63" i="27"/>
  <c r="D66" i="27"/>
  <c r="D69" i="27"/>
  <c r="D72" i="27"/>
  <c r="D75" i="27"/>
  <c r="D78" i="27"/>
  <c r="D81" i="27"/>
  <c r="D84" i="27"/>
  <c r="D87" i="27"/>
  <c r="D90" i="27"/>
  <c r="D93" i="27"/>
  <c r="D96" i="27"/>
  <c r="D99" i="27"/>
  <c r="D102" i="27"/>
  <c r="D105" i="27"/>
  <c r="D108" i="27"/>
  <c r="D111" i="27"/>
  <c r="D114" i="27"/>
  <c r="D117" i="27"/>
  <c r="D120" i="27"/>
  <c r="D123" i="27"/>
  <c r="D126" i="27"/>
  <c r="D129" i="27"/>
  <c r="D132" i="27"/>
  <c r="D135" i="27"/>
  <c r="D138" i="27"/>
  <c r="D141" i="27"/>
  <c r="D144" i="27"/>
  <c r="D147" i="27"/>
  <c r="D150" i="27"/>
  <c r="D153" i="27"/>
  <c r="D156" i="27"/>
  <c r="D159" i="27"/>
  <c r="D162" i="27"/>
  <c r="D165" i="27"/>
  <c r="D168" i="27"/>
  <c r="D171" i="27"/>
  <c r="D174" i="27"/>
  <c r="D177" i="27"/>
  <c r="D180" i="27"/>
  <c r="D183" i="27"/>
  <c r="D186" i="27"/>
  <c r="D189" i="27"/>
  <c r="D192" i="27"/>
  <c r="D195" i="27"/>
  <c r="D198" i="27"/>
  <c r="D201" i="27"/>
  <c r="D204" i="27"/>
  <c r="D207" i="27"/>
  <c r="D210" i="27"/>
  <c r="D213" i="27"/>
  <c r="D216" i="27"/>
  <c r="D219" i="27"/>
  <c r="D222" i="27"/>
  <c r="D225" i="27"/>
  <c r="D228" i="27"/>
  <c r="D231" i="27"/>
  <c r="D234" i="27"/>
  <c r="D237" i="27"/>
  <c r="D240" i="27"/>
  <c r="D243" i="27"/>
  <c r="D246" i="27"/>
  <c r="D249" i="27"/>
  <c r="D252" i="27"/>
  <c r="D255" i="27"/>
  <c r="D258" i="27"/>
  <c r="D261" i="27"/>
  <c r="D264" i="27"/>
  <c r="D267" i="27"/>
  <c r="D270" i="27"/>
  <c r="D273" i="27"/>
  <c r="D276" i="27"/>
  <c r="D279" i="27"/>
  <c r="D282" i="27"/>
  <c r="D285" i="27"/>
  <c r="D288" i="27"/>
  <c r="D291" i="27"/>
  <c r="D294" i="27"/>
  <c r="D297" i="27"/>
  <c r="D300" i="27"/>
  <c r="D303" i="27"/>
  <c r="D306" i="27"/>
  <c r="D309" i="27"/>
  <c r="D312" i="27"/>
  <c r="D315" i="27"/>
  <c r="D318" i="27"/>
  <c r="D321" i="27"/>
  <c r="D324" i="27"/>
  <c r="D327" i="27"/>
  <c r="D330" i="27"/>
  <c r="D333" i="27"/>
  <c r="D336" i="27"/>
  <c r="D339" i="27"/>
  <c r="D342" i="27"/>
  <c r="D345" i="27"/>
  <c r="D348" i="27"/>
  <c r="D351" i="27"/>
  <c r="D354" i="27"/>
  <c r="D357" i="27"/>
  <c r="D360" i="27"/>
  <c r="D363" i="27"/>
  <c r="D366" i="27"/>
  <c r="D369" i="27"/>
  <c r="D372" i="27"/>
  <c r="D375" i="27"/>
  <c r="D378" i="27"/>
  <c r="D381" i="27"/>
  <c r="D384" i="27"/>
  <c r="D387" i="27"/>
  <c r="D390" i="27"/>
  <c r="D393" i="27"/>
  <c r="D396" i="27"/>
  <c r="D399" i="27"/>
  <c r="D402" i="27"/>
  <c r="D405" i="27"/>
  <c r="C10" i="30"/>
  <c r="C90" i="30"/>
  <c r="C162" i="30"/>
  <c r="B218" i="30"/>
  <c r="C248" i="30"/>
  <c r="C267" i="30"/>
  <c r="C285" i="30"/>
  <c r="C303" i="30"/>
  <c r="C321" i="30"/>
  <c r="C339" i="30"/>
  <c r="C357" i="30"/>
  <c r="C375" i="30"/>
  <c r="C393" i="30"/>
  <c r="C411" i="30"/>
  <c r="A426" i="30"/>
  <c r="A432" i="30"/>
  <c r="A438" i="30"/>
  <c r="A443" i="30"/>
  <c r="A447" i="30"/>
  <c r="A452" i="30"/>
  <c r="C455" i="30"/>
  <c r="A459" i="30"/>
  <c r="A462" i="30"/>
  <c r="A465" i="30"/>
  <c r="A468" i="30"/>
  <c r="A471" i="30"/>
  <c r="A474" i="30"/>
  <c r="A477" i="30"/>
  <c r="A480" i="30"/>
  <c r="A483" i="30"/>
  <c r="A486" i="30"/>
  <c r="A489" i="30"/>
  <c r="A492" i="30"/>
  <c r="A495" i="30"/>
  <c r="A498" i="30"/>
  <c r="A4" i="27"/>
  <c r="A7" i="27"/>
  <c r="A10" i="27"/>
  <c r="A13" i="27"/>
  <c r="A16" i="27"/>
  <c r="A19" i="27"/>
  <c r="A22" i="27"/>
  <c r="A25" i="27"/>
  <c r="A28" i="27"/>
  <c r="A31" i="27"/>
  <c r="A34" i="27"/>
  <c r="A37" i="27"/>
  <c r="A40" i="27"/>
  <c r="A43" i="27"/>
  <c r="A46" i="27"/>
  <c r="A49" i="27"/>
  <c r="A52" i="27"/>
  <c r="A55" i="27"/>
  <c r="A58" i="27"/>
  <c r="A61" i="27"/>
  <c r="A64" i="27"/>
  <c r="A67" i="27"/>
  <c r="A70" i="27"/>
  <c r="A73" i="27"/>
  <c r="A76" i="27"/>
  <c r="A79" i="27"/>
  <c r="A82" i="27"/>
  <c r="A85" i="27"/>
  <c r="A88" i="27"/>
  <c r="A91" i="27"/>
  <c r="A94" i="27"/>
  <c r="A97" i="27"/>
  <c r="A100" i="27"/>
  <c r="A103" i="27"/>
  <c r="A106" i="27"/>
  <c r="A109" i="27"/>
  <c r="A112" i="27"/>
  <c r="A115" i="27"/>
  <c r="A118" i="27"/>
  <c r="A121" i="27"/>
  <c r="A124" i="27"/>
  <c r="A127" i="27"/>
  <c r="A130" i="27"/>
  <c r="A133" i="27"/>
  <c r="A136" i="27"/>
  <c r="A139" i="27"/>
  <c r="A142" i="27"/>
  <c r="A145" i="27"/>
  <c r="A148" i="27"/>
  <c r="A151" i="27"/>
  <c r="A154" i="27"/>
  <c r="A157" i="27"/>
  <c r="A160" i="27"/>
  <c r="A163" i="27"/>
  <c r="A166" i="27"/>
  <c r="A169" i="27"/>
  <c r="A172" i="27"/>
  <c r="A175" i="27"/>
  <c r="A178" i="27"/>
  <c r="A181" i="27"/>
  <c r="A184" i="27"/>
  <c r="A187" i="27"/>
  <c r="A190" i="27"/>
  <c r="A193" i="27"/>
  <c r="A196" i="27"/>
  <c r="A199" i="27"/>
  <c r="A202" i="27"/>
  <c r="A205" i="27"/>
  <c r="A208" i="27"/>
  <c r="A211" i="27"/>
  <c r="A214" i="27"/>
  <c r="A217" i="27"/>
  <c r="A220" i="27"/>
  <c r="A223" i="27"/>
  <c r="A226" i="27"/>
  <c r="A229" i="27"/>
  <c r="A232" i="27"/>
  <c r="A235" i="27"/>
  <c r="A238" i="27"/>
  <c r="A241" i="27"/>
  <c r="A244" i="27"/>
  <c r="A247" i="27"/>
  <c r="A250" i="27"/>
  <c r="A253" i="27"/>
  <c r="A256" i="27"/>
  <c r="A259" i="27"/>
  <c r="A262" i="27"/>
  <c r="A265" i="27"/>
  <c r="A268" i="27"/>
  <c r="A271" i="27"/>
  <c r="A274" i="27"/>
  <c r="A277" i="27"/>
  <c r="A280" i="27"/>
  <c r="A283" i="27"/>
  <c r="A286" i="27"/>
  <c r="A289" i="27"/>
  <c r="A292" i="27"/>
  <c r="A295" i="27"/>
  <c r="A298" i="27"/>
  <c r="A301" i="27"/>
  <c r="A304" i="27"/>
  <c r="A307" i="27"/>
  <c r="A310" i="27"/>
  <c r="A313" i="27"/>
  <c r="A316" i="27"/>
  <c r="A319" i="27"/>
  <c r="A322" i="27"/>
  <c r="A325" i="27"/>
  <c r="A328" i="27"/>
  <c r="A331" i="27"/>
  <c r="A334" i="27"/>
  <c r="A337" i="27"/>
  <c r="A340" i="27"/>
  <c r="A343" i="27"/>
  <c r="A346" i="27"/>
  <c r="A349" i="27"/>
  <c r="A352" i="27"/>
  <c r="A355" i="27"/>
  <c r="A358" i="27"/>
  <c r="A361" i="27"/>
  <c r="A364" i="27"/>
  <c r="A367" i="27"/>
  <c r="A370" i="27"/>
  <c r="A373" i="27"/>
  <c r="A376" i="27"/>
  <c r="A379" i="27"/>
  <c r="A382" i="27"/>
  <c r="A385" i="27"/>
  <c r="A388" i="27"/>
  <c r="A391" i="27"/>
  <c r="A394" i="27"/>
  <c r="A397" i="27"/>
  <c r="A400" i="27"/>
  <c r="A403" i="27"/>
  <c r="A406" i="27"/>
  <c r="C25" i="30"/>
  <c r="C100" i="30"/>
  <c r="C172" i="30"/>
  <c r="C222" i="30"/>
  <c r="A252" i="30"/>
  <c r="A270" i="30"/>
  <c r="A288" i="30"/>
  <c r="A306" i="30"/>
  <c r="A324" i="30"/>
  <c r="A342" i="30"/>
  <c r="A360" i="30"/>
  <c r="A378" i="30"/>
  <c r="A396" i="30"/>
  <c r="A414" i="30"/>
  <c r="C426" i="30"/>
  <c r="C432" i="30"/>
  <c r="B438" i="30"/>
  <c r="B443" i="30"/>
  <c r="B447" i="30"/>
  <c r="B452" i="30"/>
  <c r="D455" i="30"/>
  <c r="B459" i="30"/>
  <c r="B462" i="30"/>
  <c r="B465" i="30"/>
  <c r="B468" i="30"/>
  <c r="B471" i="30"/>
  <c r="B474" i="30"/>
  <c r="B477" i="30"/>
  <c r="B480" i="30"/>
  <c r="B483" i="30"/>
  <c r="B486" i="30"/>
  <c r="B489" i="30"/>
  <c r="B492" i="30"/>
  <c r="B495" i="30"/>
  <c r="B498" i="30"/>
  <c r="B4" i="27"/>
  <c r="B7" i="27"/>
  <c r="B10" i="27"/>
  <c r="B13" i="27"/>
  <c r="B16" i="27"/>
  <c r="B19" i="27"/>
  <c r="B22" i="27"/>
  <c r="B25" i="27"/>
  <c r="B28" i="27"/>
  <c r="B31" i="27"/>
  <c r="B34" i="27"/>
  <c r="B37" i="27"/>
  <c r="B40" i="27"/>
  <c r="B43" i="27"/>
  <c r="B46" i="27"/>
  <c r="B49" i="27"/>
  <c r="B52" i="27"/>
  <c r="B55" i="27"/>
  <c r="B58" i="27"/>
  <c r="B61" i="27"/>
  <c r="B64" i="27"/>
  <c r="B67" i="27"/>
  <c r="B70" i="27"/>
  <c r="B73" i="27"/>
  <c r="B76" i="27"/>
  <c r="B79" i="27"/>
  <c r="B82" i="27"/>
  <c r="B85" i="27"/>
  <c r="B88" i="27"/>
  <c r="B91" i="27"/>
  <c r="B94" i="27"/>
  <c r="B97" i="27"/>
  <c r="B100" i="27"/>
  <c r="B103" i="27"/>
  <c r="B106" i="27"/>
  <c r="B109" i="27"/>
  <c r="B112" i="27"/>
  <c r="B115" i="27"/>
  <c r="B118" i="27"/>
  <c r="B121" i="27"/>
  <c r="B124" i="27"/>
  <c r="B127" i="27"/>
  <c r="B130" i="27"/>
  <c r="B133" i="27"/>
  <c r="B136" i="27"/>
  <c r="B139" i="27"/>
  <c r="B142" i="27"/>
  <c r="B145" i="27"/>
  <c r="B148" i="27"/>
  <c r="B151" i="27"/>
  <c r="B154" i="27"/>
  <c r="B157" i="27"/>
  <c r="B160" i="27"/>
  <c r="B163" i="27"/>
  <c r="B166" i="27"/>
  <c r="B169" i="27"/>
  <c r="B172" i="27"/>
  <c r="B175" i="27"/>
  <c r="B178" i="27"/>
  <c r="B181" i="27"/>
  <c r="B184" i="27"/>
  <c r="B187" i="27"/>
  <c r="B190" i="27"/>
  <c r="B193" i="27"/>
  <c r="B196" i="27"/>
  <c r="B199" i="27"/>
  <c r="B202" i="27"/>
  <c r="B205" i="27"/>
  <c r="B208" i="27"/>
  <c r="B211" i="27"/>
  <c r="B214" i="27"/>
  <c r="B217" i="27"/>
  <c r="B220" i="27"/>
  <c r="B223" i="27"/>
  <c r="B226" i="27"/>
  <c r="B229" i="27"/>
  <c r="B232" i="27"/>
  <c r="B235" i="27"/>
  <c r="B238" i="27"/>
  <c r="B241" i="27"/>
  <c r="B244" i="27"/>
  <c r="B247" i="27"/>
  <c r="B250" i="27"/>
  <c r="B253" i="27"/>
  <c r="B256" i="27"/>
  <c r="B259" i="27"/>
  <c r="B262" i="27"/>
  <c r="B265" i="27"/>
  <c r="B268" i="27"/>
  <c r="B271" i="27"/>
  <c r="B274" i="27"/>
  <c r="B277" i="27"/>
  <c r="B280" i="27"/>
  <c r="B283" i="27"/>
  <c r="B286" i="27"/>
  <c r="B289" i="27"/>
  <c r="B292" i="27"/>
  <c r="B295" i="27"/>
  <c r="B298" i="27"/>
  <c r="B301" i="27"/>
  <c r="B304" i="27"/>
  <c r="B307" i="27"/>
  <c r="B310" i="27"/>
  <c r="B313" i="27"/>
  <c r="B316" i="27"/>
  <c r="B319" i="27"/>
  <c r="B322" i="27"/>
  <c r="B325" i="27"/>
  <c r="B328" i="27"/>
  <c r="B331" i="27"/>
  <c r="B334" i="27"/>
  <c r="B337" i="27"/>
  <c r="B340" i="27"/>
  <c r="B343" i="27"/>
  <c r="B346" i="27"/>
  <c r="B349" i="27"/>
  <c r="B352" i="27"/>
  <c r="B355" i="27"/>
  <c r="B358" i="27"/>
  <c r="B361" i="27"/>
  <c r="B364" i="27"/>
  <c r="B367" i="27"/>
  <c r="B370" i="27"/>
  <c r="B373" i="27"/>
  <c r="B376" i="27"/>
  <c r="B379" i="27"/>
  <c r="B382" i="27"/>
  <c r="B385" i="27"/>
  <c r="B388" i="27"/>
  <c r="B391" i="27"/>
  <c r="B394" i="27"/>
  <c r="B397" i="27"/>
  <c r="B400" i="27"/>
  <c r="B403" i="27"/>
  <c r="B406" i="27"/>
  <c r="C42" i="30"/>
  <c r="C114" i="30"/>
  <c r="C186" i="30"/>
  <c r="C228" i="30"/>
  <c r="C255" i="30"/>
  <c r="C273" i="30"/>
  <c r="C291" i="30"/>
  <c r="C309" i="30"/>
  <c r="C327" i="30"/>
  <c r="C345" i="30"/>
  <c r="C363" i="30"/>
  <c r="C381" i="30"/>
  <c r="C399" i="30"/>
  <c r="C417" i="30"/>
  <c r="C428" i="30"/>
  <c r="C434" i="30"/>
  <c r="A440" i="30"/>
  <c r="A444" i="30"/>
  <c r="A449" i="30"/>
  <c r="A453" i="30"/>
  <c r="C456" i="30"/>
  <c r="A460" i="30"/>
  <c r="A463" i="30"/>
  <c r="A466" i="30"/>
  <c r="A469" i="30"/>
  <c r="A472" i="30"/>
  <c r="A475" i="30"/>
  <c r="A478" i="30"/>
  <c r="A481" i="30"/>
  <c r="A484" i="30"/>
  <c r="A487" i="30"/>
  <c r="A490" i="30"/>
  <c r="A493" i="30"/>
  <c r="A496" i="30"/>
  <c r="A499" i="30"/>
  <c r="A5" i="27"/>
  <c r="A8" i="27"/>
  <c r="A11" i="27"/>
  <c r="A14" i="27"/>
  <c r="A17" i="27"/>
  <c r="A20" i="27"/>
  <c r="A23" i="27"/>
  <c r="A26" i="27"/>
  <c r="A29" i="27"/>
  <c r="A32" i="27"/>
  <c r="A35" i="27"/>
  <c r="A38" i="27"/>
  <c r="A41" i="27"/>
  <c r="A44" i="27"/>
  <c r="A47" i="27"/>
  <c r="A50" i="27"/>
  <c r="A53" i="27"/>
  <c r="A56" i="27"/>
  <c r="A59" i="27"/>
  <c r="A62" i="27"/>
  <c r="A65" i="27"/>
  <c r="A68" i="27"/>
  <c r="A71" i="27"/>
  <c r="A74" i="27"/>
  <c r="A77" i="27"/>
  <c r="A80" i="27"/>
  <c r="A83" i="27"/>
  <c r="A86" i="27"/>
  <c r="A89" i="27"/>
  <c r="A92" i="27"/>
  <c r="A95" i="27"/>
  <c r="A98" i="27"/>
  <c r="A101" i="27"/>
  <c r="A104" i="27"/>
  <c r="A107" i="27"/>
  <c r="A110" i="27"/>
  <c r="A113" i="27"/>
  <c r="A116" i="27"/>
  <c r="A119" i="27"/>
  <c r="A122" i="27"/>
  <c r="A125" i="27"/>
  <c r="A128" i="27"/>
  <c r="A131" i="27"/>
  <c r="A134" i="27"/>
  <c r="A137" i="27"/>
  <c r="A140" i="27"/>
  <c r="A143" i="27"/>
  <c r="A146" i="27"/>
  <c r="A149" i="27"/>
  <c r="A152" i="27"/>
  <c r="A155" i="27"/>
  <c r="A158" i="27"/>
  <c r="A161" i="27"/>
  <c r="A164" i="27"/>
  <c r="A167" i="27"/>
  <c r="A170" i="27"/>
  <c r="A173" i="27"/>
  <c r="A176" i="27"/>
  <c r="A179" i="27"/>
  <c r="A182" i="27"/>
  <c r="A185" i="27"/>
  <c r="A188" i="27"/>
  <c r="A191" i="27"/>
  <c r="A194" i="27"/>
  <c r="A197" i="27"/>
  <c r="A200" i="27"/>
  <c r="A203" i="27"/>
  <c r="A206" i="27"/>
  <c r="A209" i="27"/>
  <c r="A212" i="27"/>
  <c r="A215" i="27"/>
  <c r="A218" i="27"/>
  <c r="A221" i="27"/>
  <c r="A224" i="27"/>
  <c r="A227" i="27"/>
  <c r="A230" i="27"/>
  <c r="A233" i="27"/>
  <c r="A236" i="27"/>
  <c r="A239" i="27"/>
  <c r="A242" i="27"/>
  <c r="A245" i="27"/>
  <c r="A248" i="27"/>
  <c r="A251" i="27"/>
  <c r="A254" i="27"/>
  <c r="A257" i="27"/>
  <c r="A260" i="27"/>
  <c r="A263" i="27"/>
  <c r="A266" i="27"/>
  <c r="A269" i="27"/>
  <c r="A272" i="27"/>
  <c r="A275" i="27"/>
  <c r="A278" i="27"/>
  <c r="A281" i="27"/>
  <c r="A284" i="27"/>
  <c r="A287" i="27"/>
  <c r="A290" i="27"/>
  <c r="A293" i="27"/>
  <c r="A296" i="27"/>
  <c r="A299" i="27"/>
  <c r="A302" i="27"/>
  <c r="A305" i="27"/>
  <c r="A308" i="27"/>
  <c r="A311" i="27"/>
  <c r="A314" i="27"/>
  <c r="A317" i="27"/>
  <c r="A320" i="27"/>
  <c r="A323" i="27"/>
  <c r="A326" i="27"/>
  <c r="A329" i="27"/>
  <c r="A332" i="27"/>
  <c r="A335" i="27"/>
  <c r="A338" i="27"/>
  <c r="A341" i="27"/>
  <c r="A344" i="27"/>
  <c r="A347" i="27"/>
  <c r="A350" i="27"/>
  <c r="A353" i="27"/>
  <c r="A356" i="27"/>
  <c r="A359" i="27"/>
  <c r="A362" i="27"/>
  <c r="A365" i="27"/>
  <c r="A368" i="27"/>
  <c r="A371" i="27"/>
  <c r="A374" i="27"/>
  <c r="A377" i="27"/>
  <c r="A380" i="27"/>
  <c r="A383" i="27"/>
  <c r="A386" i="27"/>
  <c r="A389" i="27"/>
  <c r="A392" i="27"/>
  <c r="A395" i="27"/>
  <c r="A398" i="27"/>
  <c r="A401" i="27"/>
  <c r="A404" i="27"/>
  <c r="A407" i="27"/>
  <c r="C270" i="30"/>
  <c r="C378" i="30"/>
  <c r="C443" i="30"/>
  <c r="C465" i="30"/>
  <c r="C483" i="30"/>
  <c r="C4" i="27"/>
  <c r="E4" i="27" s="1"/>
  <c r="C22" i="27"/>
  <c r="E22" i="27" s="1"/>
  <c r="C40" i="27"/>
  <c r="E40" i="27" s="1"/>
  <c r="C58" i="27"/>
  <c r="E58" i="27" s="1"/>
  <c r="C76" i="27"/>
  <c r="E76" i="27" s="1"/>
  <c r="C94" i="27"/>
  <c r="E94" i="27" s="1"/>
  <c r="C112" i="27"/>
  <c r="E112" i="27" s="1"/>
  <c r="C130" i="27"/>
  <c r="E130" i="27" s="1"/>
  <c r="C148" i="27"/>
  <c r="E148" i="27" s="1"/>
  <c r="C166" i="27"/>
  <c r="E166" i="27" s="1"/>
  <c r="C184" i="27"/>
  <c r="E184" i="27" s="1"/>
  <c r="C202" i="27"/>
  <c r="E202" i="27" s="1"/>
  <c r="C220" i="27"/>
  <c r="E220" i="27" s="1"/>
  <c r="C238" i="27"/>
  <c r="E238" i="27" s="1"/>
  <c r="C256" i="27"/>
  <c r="E256" i="27" s="1"/>
  <c r="C274" i="27"/>
  <c r="E274" i="27" s="1"/>
  <c r="C292" i="27"/>
  <c r="E292" i="27" s="1"/>
  <c r="C310" i="27"/>
  <c r="E310" i="27" s="1"/>
  <c r="C328" i="27"/>
  <c r="E328" i="27" s="1"/>
  <c r="C346" i="27"/>
  <c r="E346" i="27" s="1"/>
  <c r="C364" i="27"/>
  <c r="E364" i="27" s="1"/>
  <c r="C382" i="27"/>
  <c r="E382" i="27" s="1"/>
  <c r="C400" i="27"/>
  <c r="E400" i="27" s="1"/>
  <c r="D408" i="27"/>
  <c r="D411" i="27"/>
  <c r="D414" i="27"/>
  <c r="D417" i="27"/>
  <c r="D420" i="27"/>
  <c r="D423" i="27"/>
  <c r="D426" i="27"/>
  <c r="D429" i="27"/>
  <c r="D432" i="27"/>
  <c r="D435" i="27"/>
  <c r="D438" i="27"/>
  <c r="D441" i="27"/>
  <c r="D444" i="27"/>
  <c r="D447" i="27"/>
  <c r="D450" i="27"/>
  <c r="D453" i="27"/>
  <c r="D456" i="27"/>
  <c r="D459" i="27"/>
  <c r="D462" i="27"/>
  <c r="D465" i="27"/>
  <c r="D468" i="27"/>
  <c r="D471" i="27"/>
  <c r="D474" i="27"/>
  <c r="D477" i="27"/>
  <c r="D480" i="27"/>
  <c r="D483" i="27"/>
  <c r="D486" i="27"/>
  <c r="D489" i="27"/>
  <c r="D492" i="27"/>
  <c r="D495" i="27"/>
  <c r="D498" i="27"/>
  <c r="D3" i="26"/>
  <c r="D6" i="26"/>
  <c r="D9" i="26"/>
  <c r="D12" i="26"/>
  <c r="D15" i="26"/>
  <c r="D18" i="26"/>
  <c r="D21" i="26"/>
  <c r="D24" i="26"/>
  <c r="D27" i="26"/>
  <c r="D30" i="26"/>
  <c r="D33" i="26"/>
  <c r="D36" i="26"/>
  <c r="D39" i="26"/>
  <c r="D42" i="26"/>
  <c r="D45" i="26"/>
  <c r="D48" i="26"/>
  <c r="D51" i="26"/>
  <c r="D54" i="26"/>
  <c r="D57" i="26"/>
  <c r="D60" i="26"/>
  <c r="D63" i="26"/>
  <c r="D66" i="26"/>
  <c r="D69" i="26"/>
  <c r="D72" i="26"/>
  <c r="D75" i="26"/>
  <c r="D78" i="26"/>
  <c r="D81" i="26"/>
  <c r="D84" i="26"/>
  <c r="D87" i="26"/>
  <c r="D90" i="26"/>
  <c r="D93" i="26"/>
  <c r="D96" i="26"/>
  <c r="D99" i="26"/>
  <c r="D102" i="26"/>
  <c r="D105" i="26"/>
  <c r="D108" i="26"/>
  <c r="D111" i="26"/>
  <c r="D114" i="26"/>
  <c r="D117" i="26"/>
  <c r="D120" i="26"/>
  <c r="D123" i="26"/>
  <c r="D126" i="26"/>
  <c r="D129" i="26"/>
  <c r="D132" i="26"/>
  <c r="D135" i="26"/>
  <c r="D138" i="26"/>
  <c r="D141" i="26"/>
  <c r="D144" i="26"/>
  <c r="D147" i="26"/>
  <c r="D150" i="26"/>
  <c r="D153" i="26"/>
  <c r="D156" i="26"/>
  <c r="D159" i="26"/>
  <c r="D162" i="26"/>
  <c r="D165" i="26"/>
  <c r="D168" i="26"/>
  <c r="D171" i="26"/>
  <c r="D174" i="26"/>
  <c r="D177" i="26"/>
  <c r="D180" i="26"/>
  <c r="D183" i="26"/>
  <c r="D186" i="26"/>
  <c r="D189" i="26"/>
  <c r="D192" i="26"/>
  <c r="D195" i="26"/>
  <c r="D198" i="26"/>
  <c r="D201" i="26"/>
  <c r="D204" i="26"/>
  <c r="D207" i="26"/>
  <c r="D210" i="26"/>
  <c r="D213" i="26"/>
  <c r="D216" i="26"/>
  <c r="D219" i="26"/>
  <c r="D222" i="26"/>
  <c r="D225" i="26"/>
  <c r="D228" i="26"/>
  <c r="D231" i="26"/>
  <c r="D234" i="26"/>
  <c r="D237" i="26"/>
  <c r="D240" i="26"/>
  <c r="D243" i="26"/>
  <c r="D246" i="26"/>
  <c r="D249" i="26"/>
  <c r="D252" i="26"/>
  <c r="D255" i="26"/>
  <c r="D258" i="26"/>
  <c r="D261" i="26"/>
  <c r="D264" i="26"/>
  <c r="D267" i="26"/>
  <c r="D270" i="26"/>
  <c r="D273" i="26"/>
  <c r="D276" i="26"/>
  <c r="D279" i="26"/>
  <c r="D282" i="26"/>
  <c r="D285" i="26"/>
  <c r="D288" i="26"/>
  <c r="D291" i="26"/>
  <c r="D294" i="26"/>
  <c r="D297" i="26"/>
  <c r="D300" i="26"/>
  <c r="D303" i="26"/>
  <c r="D306" i="26"/>
  <c r="D309" i="26"/>
  <c r="D312" i="26"/>
  <c r="D315" i="26"/>
  <c r="D318" i="26"/>
  <c r="D321" i="26"/>
  <c r="D324" i="26"/>
  <c r="D327" i="26"/>
  <c r="D330" i="26"/>
  <c r="D333" i="26"/>
  <c r="A273" i="30"/>
  <c r="A381" i="30"/>
  <c r="D443" i="30"/>
  <c r="D465" i="30"/>
  <c r="D483" i="30"/>
  <c r="D4" i="27"/>
  <c r="D22" i="27"/>
  <c r="D40" i="27"/>
  <c r="D58" i="27"/>
  <c r="D76" i="27"/>
  <c r="D94" i="27"/>
  <c r="D112" i="27"/>
  <c r="D130" i="27"/>
  <c r="D148" i="27"/>
  <c r="D166" i="27"/>
  <c r="D184" i="27"/>
  <c r="D202" i="27"/>
  <c r="D220" i="27"/>
  <c r="D238" i="27"/>
  <c r="D256" i="27"/>
  <c r="D274" i="27"/>
  <c r="D292" i="27"/>
  <c r="D310" i="27"/>
  <c r="D328" i="27"/>
  <c r="D346" i="27"/>
  <c r="D364" i="27"/>
  <c r="D382" i="27"/>
  <c r="D400" i="27"/>
  <c r="A409" i="27"/>
  <c r="A412" i="27"/>
  <c r="A415" i="27"/>
  <c r="A418" i="27"/>
  <c r="A421" i="27"/>
  <c r="A424" i="27"/>
  <c r="A427" i="27"/>
  <c r="A430" i="27"/>
  <c r="A433" i="27"/>
  <c r="A436" i="27"/>
  <c r="A439" i="27"/>
  <c r="A442" i="27"/>
  <c r="A445" i="27"/>
  <c r="A448" i="27"/>
  <c r="A451" i="27"/>
  <c r="A454" i="27"/>
  <c r="A457" i="27"/>
  <c r="A460" i="27"/>
  <c r="A463" i="27"/>
  <c r="A466" i="27"/>
  <c r="A469" i="27"/>
  <c r="A472" i="27"/>
  <c r="A475" i="27"/>
  <c r="A478" i="27"/>
  <c r="A481" i="27"/>
  <c r="A484" i="27"/>
  <c r="A487" i="27"/>
  <c r="A490" i="27"/>
  <c r="A493" i="27"/>
  <c r="A496" i="27"/>
  <c r="A499" i="27"/>
  <c r="A4" i="26"/>
  <c r="A7" i="26"/>
  <c r="A10" i="26"/>
  <c r="A13" i="26"/>
  <c r="A16" i="26"/>
  <c r="A19" i="26"/>
  <c r="A22" i="26"/>
  <c r="A25" i="26"/>
  <c r="A28" i="26"/>
  <c r="A31" i="26"/>
  <c r="A34" i="26"/>
  <c r="A37" i="26"/>
  <c r="A40" i="26"/>
  <c r="A43" i="26"/>
  <c r="A46" i="26"/>
  <c r="A49" i="26"/>
  <c r="A52" i="26"/>
  <c r="A55" i="26"/>
  <c r="A58" i="26"/>
  <c r="A61" i="26"/>
  <c r="A64" i="26"/>
  <c r="A67" i="26"/>
  <c r="A70" i="26"/>
  <c r="A73" i="26"/>
  <c r="A76" i="26"/>
  <c r="A79" i="26"/>
  <c r="A82" i="26"/>
  <c r="A85" i="26"/>
  <c r="A88" i="26"/>
  <c r="A91" i="26"/>
  <c r="A94" i="26"/>
  <c r="A97" i="26"/>
  <c r="A100" i="26"/>
  <c r="A103" i="26"/>
  <c r="A106" i="26"/>
  <c r="A109" i="26"/>
  <c r="A112" i="26"/>
  <c r="A115" i="26"/>
  <c r="A118" i="26"/>
  <c r="A121" i="26"/>
  <c r="A124" i="26"/>
  <c r="A127" i="26"/>
  <c r="A130" i="26"/>
  <c r="A133" i="26"/>
  <c r="A136" i="26"/>
  <c r="A139" i="26"/>
  <c r="A142" i="26"/>
  <c r="A145" i="26"/>
  <c r="A148" i="26"/>
  <c r="A151" i="26"/>
  <c r="A154" i="26"/>
  <c r="A157" i="26"/>
  <c r="A160" i="26"/>
  <c r="A163" i="26"/>
  <c r="A166" i="26"/>
  <c r="A169" i="26"/>
  <c r="A172" i="26"/>
  <c r="A175" i="26"/>
  <c r="A178" i="26"/>
  <c r="A181" i="26"/>
  <c r="A184" i="26"/>
  <c r="A187" i="26"/>
  <c r="A190" i="26"/>
  <c r="A193" i="26"/>
  <c r="A196" i="26"/>
  <c r="A199" i="26"/>
  <c r="A202" i="26"/>
  <c r="A205" i="26"/>
  <c r="A208" i="26"/>
  <c r="A211" i="26"/>
  <c r="A214" i="26"/>
  <c r="A217" i="26"/>
  <c r="A220" i="26"/>
  <c r="A223" i="26"/>
  <c r="A226" i="26"/>
  <c r="A229" i="26"/>
  <c r="A232" i="26"/>
  <c r="A235" i="26"/>
  <c r="A238" i="26"/>
  <c r="A241" i="26"/>
  <c r="A244" i="26"/>
  <c r="A247" i="26"/>
  <c r="A250" i="26"/>
  <c r="A253" i="26"/>
  <c r="A256" i="26"/>
  <c r="A259" i="26"/>
  <c r="A262" i="26"/>
  <c r="A265" i="26"/>
  <c r="A268" i="26"/>
  <c r="A271" i="26"/>
  <c r="A274" i="26"/>
  <c r="A277" i="26"/>
  <c r="A280" i="26"/>
  <c r="A283" i="26"/>
  <c r="A286" i="26"/>
  <c r="A289" i="26"/>
  <c r="A292" i="26"/>
  <c r="A295" i="26"/>
  <c r="A298" i="26"/>
  <c r="A301" i="26"/>
  <c r="A304" i="26"/>
  <c r="A307" i="26"/>
  <c r="A310" i="26"/>
  <c r="A313" i="26"/>
  <c r="A316" i="26"/>
  <c r="A319" i="26"/>
  <c r="A322" i="26"/>
  <c r="A325" i="26"/>
  <c r="A328" i="26"/>
  <c r="A331" i="26"/>
  <c r="A334" i="26"/>
  <c r="C28" i="30"/>
  <c r="C288" i="30"/>
  <c r="C396" i="30"/>
  <c r="C447" i="30"/>
  <c r="C468" i="30"/>
  <c r="C486" i="30"/>
  <c r="C7" i="27"/>
  <c r="E7" i="27" s="1"/>
  <c r="C25" i="27"/>
  <c r="E25" i="27" s="1"/>
  <c r="C43" i="27"/>
  <c r="E43" i="27" s="1"/>
  <c r="C61" i="27"/>
  <c r="E61" i="27" s="1"/>
  <c r="C79" i="27"/>
  <c r="E79" i="27" s="1"/>
  <c r="C97" i="27"/>
  <c r="E97" i="27" s="1"/>
  <c r="C115" i="27"/>
  <c r="E115" i="27" s="1"/>
  <c r="C133" i="27"/>
  <c r="E133" i="27" s="1"/>
  <c r="C151" i="27"/>
  <c r="E151" i="27" s="1"/>
  <c r="C169" i="27"/>
  <c r="E169" i="27" s="1"/>
  <c r="C187" i="27"/>
  <c r="E187" i="27" s="1"/>
  <c r="C205" i="27"/>
  <c r="E205" i="27" s="1"/>
  <c r="C223" i="27"/>
  <c r="E223" i="27" s="1"/>
  <c r="C241" i="27"/>
  <c r="E241" i="27" s="1"/>
  <c r="C259" i="27"/>
  <c r="E259" i="27" s="1"/>
  <c r="C277" i="27"/>
  <c r="E277" i="27" s="1"/>
  <c r="C295" i="27"/>
  <c r="E295" i="27" s="1"/>
  <c r="C313" i="27"/>
  <c r="E313" i="27" s="1"/>
  <c r="C331" i="27"/>
  <c r="E331" i="27" s="1"/>
  <c r="C349" i="27"/>
  <c r="E349" i="27" s="1"/>
  <c r="C367" i="27"/>
  <c r="E367" i="27" s="1"/>
  <c r="C385" i="27"/>
  <c r="E385" i="27" s="1"/>
  <c r="C403" i="27"/>
  <c r="E403" i="27" s="1"/>
  <c r="B409" i="27"/>
  <c r="B412" i="27"/>
  <c r="B415" i="27"/>
  <c r="B418" i="27"/>
  <c r="B421" i="27"/>
  <c r="B424" i="27"/>
  <c r="B427" i="27"/>
  <c r="B430" i="27"/>
  <c r="B433" i="27"/>
  <c r="B436" i="27"/>
  <c r="B439" i="27"/>
  <c r="B442" i="27"/>
  <c r="B445" i="27"/>
  <c r="B448" i="27"/>
  <c r="B451" i="27"/>
  <c r="B454" i="27"/>
  <c r="B457" i="27"/>
  <c r="B460" i="27"/>
  <c r="B463" i="27"/>
  <c r="B466" i="27"/>
  <c r="B469" i="27"/>
  <c r="B472" i="27"/>
  <c r="B475" i="27"/>
  <c r="B478" i="27"/>
  <c r="B481" i="27"/>
  <c r="B484" i="27"/>
  <c r="B487" i="27"/>
  <c r="B490" i="27"/>
  <c r="B493" i="27"/>
  <c r="B496" i="27"/>
  <c r="B499" i="27"/>
  <c r="B4" i="26"/>
  <c r="B7" i="26"/>
  <c r="B10" i="26"/>
  <c r="B13" i="26"/>
  <c r="B16" i="26"/>
  <c r="B19" i="26"/>
  <c r="B22" i="26"/>
  <c r="B25" i="26"/>
  <c r="B28" i="26"/>
  <c r="B31" i="26"/>
  <c r="B34" i="26"/>
  <c r="B37" i="26"/>
  <c r="B40" i="26"/>
  <c r="B43" i="26"/>
  <c r="B46" i="26"/>
  <c r="B49" i="26"/>
  <c r="B52" i="26"/>
  <c r="B55" i="26"/>
  <c r="B58" i="26"/>
  <c r="B61" i="26"/>
  <c r="B64" i="26"/>
  <c r="B67" i="26"/>
  <c r="B70" i="26"/>
  <c r="B73" i="26"/>
  <c r="B76" i="26"/>
  <c r="B79" i="26"/>
  <c r="B82" i="26"/>
  <c r="B85" i="26"/>
  <c r="B88" i="26"/>
  <c r="B91" i="26"/>
  <c r="B94" i="26"/>
  <c r="B97" i="26"/>
  <c r="B100" i="26"/>
  <c r="B103" i="26"/>
  <c r="B106" i="26"/>
  <c r="B109" i="26"/>
  <c r="B112" i="26"/>
  <c r="B115" i="26"/>
  <c r="B118" i="26"/>
  <c r="B121" i="26"/>
  <c r="B124" i="26"/>
  <c r="B127" i="26"/>
  <c r="B130" i="26"/>
  <c r="B133" i="26"/>
  <c r="B136" i="26"/>
  <c r="B139" i="26"/>
  <c r="B142" i="26"/>
  <c r="B145" i="26"/>
  <c r="B148" i="26"/>
  <c r="B151" i="26"/>
  <c r="B154" i="26"/>
  <c r="B157" i="26"/>
  <c r="B160" i="26"/>
  <c r="B163" i="26"/>
  <c r="B166" i="26"/>
  <c r="B169" i="26"/>
  <c r="B172" i="26"/>
  <c r="B175" i="26"/>
  <c r="B178" i="26"/>
  <c r="B181" i="26"/>
  <c r="B184" i="26"/>
  <c r="B187" i="26"/>
  <c r="B190" i="26"/>
  <c r="B193" i="26"/>
  <c r="B196" i="26"/>
  <c r="B199" i="26"/>
  <c r="B202" i="26"/>
  <c r="B205" i="26"/>
  <c r="B208" i="26"/>
  <c r="B211" i="26"/>
  <c r="B214" i="26"/>
  <c r="B217" i="26"/>
  <c r="B220" i="26"/>
  <c r="B223" i="26"/>
  <c r="B226" i="26"/>
  <c r="B229" i="26"/>
  <c r="B232" i="26"/>
  <c r="B235" i="26"/>
  <c r="B238" i="26"/>
  <c r="B241" i="26"/>
  <c r="B244" i="26"/>
  <c r="B247" i="26"/>
  <c r="B250" i="26"/>
  <c r="B253" i="26"/>
  <c r="B256" i="26"/>
  <c r="B259" i="26"/>
  <c r="B262" i="26"/>
  <c r="B265" i="26"/>
  <c r="B268" i="26"/>
  <c r="B271" i="26"/>
  <c r="B274" i="26"/>
  <c r="B277" i="26"/>
  <c r="B280" i="26"/>
  <c r="B283" i="26"/>
  <c r="B286" i="26"/>
  <c r="B289" i="26"/>
  <c r="B292" i="26"/>
  <c r="B295" i="26"/>
  <c r="B298" i="26"/>
  <c r="B301" i="26"/>
  <c r="B304" i="26"/>
  <c r="B307" i="26"/>
  <c r="B310" i="26"/>
  <c r="B313" i="26"/>
  <c r="B316" i="26"/>
  <c r="B319" i="26"/>
  <c r="B322" i="26"/>
  <c r="B325" i="26"/>
  <c r="B328" i="26"/>
  <c r="B331" i="26"/>
  <c r="B334" i="26"/>
  <c r="C40" i="30"/>
  <c r="A291" i="30"/>
  <c r="A399" i="30"/>
  <c r="D447" i="30"/>
  <c r="D468" i="30"/>
  <c r="D486" i="30"/>
  <c r="D7" i="27"/>
  <c r="D25" i="27"/>
  <c r="D43" i="27"/>
  <c r="D61" i="27"/>
  <c r="D79" i="27"/>
  <c r="D97" i="27"/>
  <c r="D115" i="27"/>
  <c r="D133" i="27"/>
  <c r="D151" i="27"/>
  <c r="D169" i="27"/>
  <c r="D187" i="27"/>
  <c r="D205" i="27"/>
  <c r="D223" i="27"/>
  <c r="D241" i="27"/>
  <c r="D259" i="27"/>
  <c r="D277" i="27"/>
  <c r="D295" i="27"/>
  <c r="D313" i="27"/>
  <c r="D331" i="27"/>
  <c r="D349" i="27"/>
  <c r="D367" i="27"/>
  <c r="D385" i="27"/>
  <c r="D403" i="27"/>
  <c r="C409" i="27"/>
  <c r="E409" i="27" s="1"/>
  <c r="C412" i="27"/>
  <c r="E412" i="27" s="1"/>
  <c r="C415" i="27"/>
  <c r="E415" i="27" s="1"/>
  <c r="C418" i="27"/>
  <c r="E418" i="27" s="1"/>
  <c r="C421" i="27"/>
  <c r="E421" i="27" s="1"/>
  <c r="C424" i="27"/>
  <c r="E424" i="27" s="1"/>
  <c r="C427" i="27"/>
  <c r="E427" i="27" s="1"/>
  <c r="C430" i="27"/>
  <c r="E430" i="27" s="1"/>
  <c r="C433" i="27"/>
  <c r="E433" i="27" s="1"/>
  <c r="C436" i="27"/>
  <c r="E436" i="27" s="1"/>
  <c r="C439" i="27"/>
  <c r="E439" i="27" s="1"/>
  <c r="C442" i="27"/>
  <c r="E442" i="27" s="1"/>
  <c r="C445" i="27"/>
  <c r="E445" i="27" s="1"/>
  <c r="C448" i="27"/>
  <c r="E448" i="27" s="1"/>
  <c r="C451" i="27"/>
  <c r="E451" i="27" s="1"/>
  <c r="C454" i="27"/>
  <c r="E454" i="27" s="1"/>
  <c r="C457" i="27"/>
  <c r="E457" i="27" s="1"/>
  <c r="C460" i="27"/>
  <c r="E460" i="27" s="1"/>
  <c r="C463" i="27"/>
  <c r="E463" i="27" s="1"/>
  <c r="C466" i="27"/>
  <c r="E466" i="27" s="1"/>
  <c r="C469" i="27"/>
  <c r="E469" i="27" s="1"/>
  <c r="C472" i="27"/>
  <c r="E472" i="27" s="1"/>
  <c r="C475" i="27"/>
  <c r="E475" i="27" s="1"/>
  <c r="C478" i="27"/>
  <c r="E478" i="27" s="1"/>
  <c r="C481" i="27"/>
  <c r="E481" i="27" s="1"/>
  <c r="C484" i="27"/>
  <c r="E484" i="27" s="1"/>
  <c r="C487" i="27"/>
  <c r="E487" i="27" s="1"/>
  <c r="C490" i="27"/>
  <c r="E490" i="27" s="1"/>
  <c r="C493" i="27"/>
  <c r="E493" i="27" s="1"/>
  <c r="C496" i="27"/>
  <c r="E496" i="27" s="1"/>
  <c r="C499" i="27"/>
  <c r="E499" i="27" s="1"/>
  <c r="C4" i="26"/>
  <c r="C7" i="26"/>
  <c r="C10" i="26"/>
  <c r="C13" i="26"/>
  <c r="C16" i="26"/>
  <c r="C19" i="26"/>
  <c r="C22" i="26"/>
  <c r="C25" i="26"/>
  <c r="C28" i="26"/>
  <c r="C31" i="26"/>
  <c r="C34" i="26"/>
  <c r="C37" i="26"/>
  <c r="C40" i="26"/>
  <c r="C43" i="26"/>
  <c r="C46" i="26"/>
  <c r="C49" i="26"/>
  <c r="C52" i="26"/>
  <c r="C55" i="26"/>
  <c r="C58" i="26"/>
  <c r="C61" i="26"/>
  <c r="C64" i="26"/>
  <c r="C67" i="26"/>
  <c r="C70" i="26"/>
  <c r="C73" i="26"/>
  <c r="C76" i="26"/>
  <c r="C79" i="26"/>
  <c r="C82" i="26"/>
  <c r="C85" i="26"/>
  <c r="C88" i="26"/>
  <c r="C91" i="26"/>
  <c r="C94" i="26"/>
  <c r="C97" i="26"/>
  <c r="C100" i="26"/>
  <c r="C103" i="26"/>
  <c r="C106" i="26"/>
  <c r="C109" i="26"/>
  <c r="C112" i="26"/>
  <c r="C115" i="26"/>
  <c r="C118" i="26"/>
  <c r="C121" i="26"/>
  <c r="C124" i="26"/>
  <c r="C127" i="26"/>
  <c r="C130" i="26"/>
  <c r="C133" i="26"/>
  <c r="C136" i="26"/>
  <c r="C139" i="26"/>
  <c r="C142" i="26"/>
  <c r="C145" i="26"/>
  <c r="C148" i="26"/>
  <c r="C151" i="26"/>
  <c r="C154" i="26"/>
  <c r="C157" i="26"/>
  <c r="C160" i="26"/>
  <c r="C163" i="26"/>
  <c r="C166" i="26"/>
  <c r="C169" i="26"/>
  <c r="C172" i="26"/>
  <c r="C175" i="26"/>
  <c r="C178" i="26"/>
  <c r="C181" i="26"/>
  <c r="C184" i="26"/>
  <c r="C187" i="26"/>
  <c r="C190" i="26"/>
  <c r="C193" i="26"/>
  <c r="C196" i="26"/>
  <c r="C199" i="26"/>
  <c r="C202" i="26"/>
  <c r="C205" i="26"/>
  <c r="C208" i="26"/>
  <c r="C211" i="26"/>
  <c r="C214" i="26"/>
  <c r="C217" i="26"/>
  <c r="C220" i="26"/>
  <c r="C223" i="26"/>
  <c r="C226" i="26"/>
  <c r="C229" i="26"/>
  <c r="C232" i="26"/>
  <c r="C235" i="26"/>
  <c r="C238" i="26"/>
  <c r="C241" i="26"/>
  <c r="C244" i="26"/>
  <c r="C247" i="26"/>
  <c r="C250" i="26"/>
  <c r="C253" i="26"/>
  <c r="C256" i="26"/>
  <c r="C259" i="26"/>
  <c r="C262" i="26"/>
  <c r="C265" i="26"/>
  <c r="C268" i="26"/>
  <c r="C271" i="26"/>
  <c r="C274" i="26"/>
  <c r="C277" i="26"/>
  <c r="C280" i="26"/>
  <c r="C283" i="26"/>
  <c r="C286" i="26"/>
  <c r="C289" i="26"/>
  <c r="C292" i="26"/>
  <c r="C295" i="26"/>
  <c r="C298" i="26"/>
  <c r="C301" i="26"/>
  <c r="C304" i="26"/>
  <c r="C307" i="26"/>
  <c r="C310" i="26"/>
  <c r="C313" i="26"/>
  <c r="C316" i="26"/>
  <c r="C319" i="26"/>
  <c r="C322" i="26"/>
  <c r="C325" i="26"/>
  <c r="C328" i="26"/>
  <c r="C331" i="26"/>
  <c r="C334" i="26"/>
  <c r="C102" i="30"/>
  <c r="C306" i="30"/>
  <c r="C414" i="30"/>
  <c r="C452" i="30"/>
  <c r="C471" i="30"/>
  <c r="C489" i="30"/>
  <c r="C10" i="27"/>
  <c r="E10" i="27" s="1"/>
  <c r="C28" i="27"/>
  <c r="E28" i="27" s="1"/>
  <c r="C46" i="27"/>
  <c r="E46" i="27" s="1"/>
  <c r="C64" i="27"/>
  <c r="E64" i="27" s="1"/>
  <c r="C82" i="27"/>
  <c r="E82" i="27" s="1"/>
  <c r="C100" i="27"/>
  <c r="E100" i="27" s="1"/>
  <c r="C118" i="27"/>
  <c r="E118" i="27" s="1"/>
  <c r="C136" i="27"/>
  <c r="E136" i="27" s="1"/>
  <c r="C154" i="27"/>
  <c r="E154" i="27" s="1"/>
  <c r="C172" i="27"/>
  <c r="E172" i="27" s="1"/>
  <c r="C190" i="27"/>
  <c r="E190" i="27" s="1"/>
  <c r="C208" i="27"/>
  <c r="E208" i="27" s="1"/>
  <c r="C226" i="27"/>
  <c r="E226" i="27" s="1"/>
  <c r="C244" i="27"/>
  <c r="E244" i="27" s="1"/>
  <c r="C262" i="27"/>
  <c r="E262" i="27" s="1"/>
  <c r="C280" i="27"/>
  <c r="E280" i="27" s="1"/>
  <c r="C298" i="27"/>
  <c r="E298" i="27" s="1"/>
  <c r="C316" i="27"/>
  <c r="E316" i="27" s="1"/>
  <c r="C334" i="27"/>
  <c r="E334" i="27" s="1"/>
  <c r="C352" i="27"/>
  <c r="E352" i="27" s="1"/>
  <c r="C370" i="27"/>
  <c r="E370" i="27" s="1"/>
  <c r="C388" i="27"/>
  <c r="E388" i="27" s="1"/>
  <c r="C406" i="27"/>
  <c r="E406" i="27" s="1"/>
  <c r="D409" i="27"/>
  <c r="D412" i="27"/>
  <c r="D415" i="27"/>
  <c r="D418" i="27"/>
  <c r="D421" i="27"/>
  <c r="D424" i="27"/>
  <c r="D427" i="27"/>
  <c r="D430" i="27"/>
  <c r="D433" i="27"/>
  <c r="D436" i="27"/>
  <c r="D439" i="27"/>
  <c r="D442" i="27"/>
  <c r="D445" i="27"/>
  <c r="D448" i="27"/>
  <c r="D451" i="27"/>
  <c r="D454" i="27"/>
  <c r="D457" i="27"/>
  <c r="D460" i="27"/>
  <c r="D463" i="27"/>
  <c r="D466" i="27"/>
  <c r="D469" i="27"/>
  <c r="D472" i="27"/>
  <c r="D475" i="27"/>
  <c r="D478" i="27"/>
  <c r="D481" i="27"/>
  <c r="D484" i="27"/>
  <c r="D487" i="27"/>
  <c r="D490" i="27"/>
  <c r="D493" i="27"/>
  <c r="D496" i="27"/>
  <c r="D499" i="27"/>
  <c r="D4" i="26"/>
  <c r="D7" i="26"/>
  <c r="D10" i="26"/>
  <c r="D13" i="26"/>
  <c r="D16" i="26"/>
  <c r="D19" i="26"/>
  <c r="D22" i="26"/>
  <c r="D25" i="26"/>
  <c r="D28" i="26"/>
  <c r="D31" i="26"/>
  <c r="D34" i="26"/>
  <c r="D37" i="26"/>
  <c r="D40" i="26"/>
  <c r="D43" i="26"/>
  <c r="D46" i="26"/>
  <c r="D49" i="26"/>
  <c r="D52" i="26"/>
  <c r="D55" i="26"/>
  <c r="D58" i="26"/>
  <c r="D61" i="26"/>
  <c r="D64" i="26"/>
  <c r="D67" i="26"/>
  <c r="D70" i="26"/>
  <c r="D73" i="26"/>
  <c r="D76" i="26"/>
  <c r="D79" i="26"/>
  <c r="D82" i="26"/>
  <c r="D85" i="26"/>
  <c r="D88" i="26"/>
  <c r="D91" i="26"/>
  <c r="D94" i="26"/>
  <c r="D97" i="26"/>
  <c r="D100" i="26"/>
  <c r="D103" i="26"/>
  <c r="D106" i="26"/>
  <c r="D109" i="26"/>
  <c r="D112" i="26"/>
  <c r="D115" i="26"/>
  <c r="D118" i="26"/>
  <c r="D121" i="26"/>
  <c r="D124" i="26"/>
  <c r="D127" i="26"/>
  <c r="D130" i="26"/>
  <c r="D133" i="26"/>
  <c r="D136" i="26"/>
  <c r="D139" i="26"/>
  <c r="D142" i="26"/>
  <c r="D145" i="26"/>
  <c r="D148" i="26"/>
  <c r="D151" i="26"/>
  <c r="D154" i="26"/>
  <c r="D157" i="26"/>
  <c r="D160" i="26"/>
  <c r="D163" i="26"/>
  <c r="D166" i="26"/>
  <c r="D169" i="26"/>
  <c r="D172" i="26"/>
  <c r="D175" i="26"/>
  <c r="D178" i="26"/>
  <c r="D181" i="26"/>
  <c r="D184" i="26"/>
  <c r="D187" i="26"/>
  <c r="D190" i="26"/>
  <c r="D193" i="26"/>
  <c r="D196" i="26"/>
  <c r="D199" i="26"/>
  <c r="D202" i="26"/>
  <c r="D205" i="26"/>
  <c r="D208" i="26"/>
  <c r="D211" i="26"/>
  <c r="D214" i="26"/>
  <c r="D217" i="26"/>
  <c r="D220" i="26"/>
  <c r="D223" i="26"/>
  <c r="D226" i="26"/>
  <c r="D229" i="26"/>
  <c r="D232" i="26"/>
  <c r="D235" i="26"/>
  <c r="D238" i="26"/>
  <c r="D241" i="26"/>
  <c r="D244" i="26"/>
  <c r="D247" i="26"/>
  <c r="D250" i="26"/>
  <c r="D253" i="26"/>
  <c r="D256" i="26"/>
  <c r="D259" i="26"/>
  <c r="D262" i="26"/>
  <c r="D265" i="26"/>
  <c r="D268" i="26"/>
  <c r="D271" i="26"/>
  <c r="D274" i="26"/>
  <c r="D277" i="26"/>
  <c r="D280" i="26"/>
  <c r="D283" i="26"/>
  <c r="D286" i="26"/>
  <c r="D289" i="26"/>
  <c r="D292" i="26"/>
  <c r="D295" i="26"/>
  <c r="D298" i="26"/>
  <c r="D301" i="26"/>
  <c r="D304" i="26"/>
  <c r="D307" i="26"/>
  <c r="D310" i="26"/>
  <c r="D313" i="26"/>
  <c r="D316" i="26"/>
  <c r="D319" i="26"/>
  <c r="D322" i="26"/>
  <c r="D325" i="26"/>
  <c r="D328" i="26"/>
  <c r="D331" i="26"/>
  <c r="C112" i="30"/>
  <c r="A309" i="30"/>
  <c r="A417" i="30"/>
  <c r="D452" i="30"/>
  <c r="D471" i="30"/>
  <c r="D489" i="30"/>
  <c r="D10" i="27"/>
  <c r="D28" i="27"/>
  <c r="D46" i="27"/>
  <c r="D64" i="27"/>
  <c r="D82" i="27"/>
  <c r="D100" i="27"/>
  <c r="D118" i="27"/>
  <c r="D136" i="27"/>
  <c r="D154" i="27"/>
  <c r="D172" i="27"/>
  <c r="D190" i="27"/>
  <c r="D208" i="27"/>
  <c r="D226" i="27"/>
  <c r="D244" i="27"/>
  <c r="D262" i="27"/>
  <c r="D280" i="27"/>
  <c r="D298" i="27"/>
  <c r="D316" i="27"/>
  <c r="D334" i="27"/>
  <c r="D352" i="27"/>
  <c r="D370" i="27"/>
  <c r="D388" i="27"/>
  <c r="D406" i="27"/>
  <c r="A410" i="27"/>
  <c r="A413" i="27"/>
  <c r="A416" i="27"/>
  <c r="A419" i="27"/>
  <c r="A422" i="27"/>
  <c r="A425" i="27"/>
  <c r="A428" i="27"/>
  <c r="A431" i="27"/>
  <c r="A434" i="27"/>
  <c r="A437" i="27"/>
  <c r="A440" i="27"/>
  <c r="A443" i="27"/>
  <c r="A446" i="27"/>
  <c r="A449" i="27"/>
  <c r="A452" i="27"/>
  <c r="A455" i="27"/>
  <c r="A458" i="27"/>
  <c r="A461" i="27"/>
  <c r="A464" i="27"/>
  <c r="A467" i="27"/>
  <c r="A470" i="27"/>
  <c r="A473" i="27"/>
  <c r="A476" i="27"/>
  <c r="A479" i="27"/>
  <c r="A482" i="27"/>
  <c r="A485" i="27"/>
  <c r="A488" i="27"/>
  <c r="A491" i="27"/>
  <c r="A494" i="27"/>
  <c r="A497" i="27"/>
  <c r="A500" i="27"/>
  <c r="A5" i="26"/>
  <c r="A8" i="26"/>
  <c r="A11" i="26"/>
  <c r="A14" i="26"/>
  <c r="A17" i="26"/>
  <c r="A20" i="26"/>
  <c r="A23" i="26"/>
  <c r="A26" i="26"/>
  <c r="A29" i="26"/>
  <c r="A32" i="26"/>
  <c r="A35" i="26"/>
  <c r="A38" i="26"/>
  <c r="A41" i="26"/>
  <c r="A44" i="26"/>
  <c r="A47" i="26"/>
  <c r="A50" i="26"/>
  <c r="A53" i="26"/>
  <c r="A56" i="26"/>
  <c r="A59" i="26"/>
  <c r="A62" i="26"/>
  <c r="A65" i="26"/>
  <c r="A68" i="26"/>
  <c r="A71" i="26"/>
  <c r="A74" i="26"/>
  <c r="A77" i="26"/>
  <c r="A80" i="26"/>
  <c r="A83" i="26"/>
  <c r="A86" i="26"/>
  <c r="A89" i="26"/>
  <c r="A92" i="26"/>
  <c r="A95" i="26"/>
  <c r="A98" i="26"/>
  <c r="A101" i="26"/>
  <c r="A104" i="26"/>
  <c r="A107" i="26"/>
  <c r="A110" i="26"/>
  <c r="A113" i="26"/>
  <c r="A116" i="26"/>
  <c r="A119" i="26"/>
  <c r="A122" i="26"/>
  <c r="A125" i="26"/>
  <c r="A128" i="26"/>
  <c r="A131" i="26"/>
  <c r="A134" i="26"/>
  <c r="A137" i="26"/>
  <c r="A140" i="26"/>
  <c r="A143" i="26"/>
  <c r="A146" i="26"/>
  <c r="A149" i="26"/>
  <c r="A152" i="26"/>
  <c r="A155" i="26"/>
  <c r="A158" i="26"/>
  <c r="A161" i="26"/>
  <c r="A164" i="26"/>
  <c r="A167" i="26"/>
  <c r="A170" i="26"/>
  <c r="A173" i="26"/>
  <c r="A176" i="26"/>
  <c r="A179" i="26"/>
  <c r="A182" i="26"/>
  <c r="A185" i="26"/>
  <c r="A188" i="26"/>
  <c r="A191" i="26"/>
  <c r="A194" i="26"/>
  <c r="A197" i="26"/>
  <c r="A200" i="26"/>
  <c r="A203" i="26"/>
  <c r="A206" i="26"/>
  <c r="A209" i="26"/>
  <c r="A212" i="26"/>
  <c r="A215" i="26"/>
  <c r="A218" i="26"/>
  <c r="A221" i="26"/>
  <c r="A224" i="26"/>
  <c r="A227" i="26"/>
  <c r="A230" i="26"/>
  <c r="A233" i="26"/>
  <c r="A236" i="26"/>
  <c r="A239" i="26"/>
  <c r="A242" i="26"/>
  <c r="A245" i="26"/>
  <c r="A248" i="26"/>
  <c r="A251" i="26"/>
  <c r="A254" i="26"/>
  <c r="A257" i="26"/>
  <c r="A260" i="26"/>
  <c r="A263" i="26"/>
  <c r="A266" i="26"/>
  <c r="A269" i="26"/>
  <c r="A272" i="26"/>
  <c r="A275" i="26"/>
  <c r="A278" i="26"/>
  <c r="A281" i="26"/>
  <c r="A284" i="26"/>
  <c r="A287" i="26"/>
  <c r="A290" i="26"/>
  <c r="A293" i="26"/>
  <c r="A296" i="26"/>
  <c r="A299" i="26"/>
  <c r="A302" i="26"/>
  <c r="A305" i="26"/>
  <c r="A308" i="26"/>
  <c r="A311" i="26"/>
  <c r="A314" i="26"/>
  <c r="A317" i="26"/>
  <c r="A320" i="26"/>
  <c r="A323" i="26"/>
  <c r="A326" i="26"/>
  <c r="A329" i="26"/>
  <c r="A332" i="26"/>
  <c r="C174" i="30"/>
  <c r="C324" i="30"/>
  <c r="D426" i="30"/>
  <c r="A456" i="30"/>
  <c r="C474" i="30"/>
  <c r="C492" i="30"/>
  <c r="C13" i="27"/>
  <c r="E13" i="27" s="1"/>
  <c r="C31" i="27"/>
  <c r="E31" i="27" s="1"/>
  <c r="C49" i="27"/>
  <c r="E49" i="27" s="1"/>
  <c r="C67" i="27"/>
  <c r="E67" i="27" s="1"/>
  <c r="C85" i="27"/>
  <c r="E85" i="27" s="1"/>
  <c r="C103" i="27"/>
  <c r="E103" i="27" s="1"/>
  <c r="C121" i="27"/>
  <c r="E121" i="27" s="1"/>
  <c r="C139" i="27"/>
  <c r="E139" i="27" s="1"/>
  <c r="C157" i="27"/>
  <c r="E157" i="27" s="1"/>
  <c r="C175" i="27"/>
  <c r="E175" i="27" s="1"/>
  <c r="C193" i="27"/>
  <c r="E193" i="27" s="1"/>
  <c r="C211" i="27"/>
  <c r="E211" i="27" s="1"/>
  <c r="C229" i="27"/>
  <c r="E229" i="27" s="1"/>
  <c r="C247" i="27"/>
  <c r="E247" i="27" s="1"/>
  <c r="C265" i="27"/>
  <c r="E265" i="27" s="1"/>
  <c r="C283" i="27"/>
  <c r="E283" i="27" s="1"/>
  <c r="C301" i="27"/>
  <c r="E301" i="27" s="1"/>
  <c r="C319" i="27"/>
  <c r="E319" i="27" s="1"/>
  <c r="C337" i="27"/>
  <c r="E337" i="27" s="1"/>
  <c r="C355" i="27"/>
  <c r="E355" i="27" s="1"/>
  <c r="C373" i="27"/>
  <c r="E373" i="27" s="1"/>
  <c r="C391" i="27"/>
  <c r="E391" i="27" s="1"/>
  <c r="B407" i="27"/>
  <c r="B410" i="27"/>
  <c r="B413" i="27"/>
  <c r="B416" i="27"/>
  <c r="B419" i="27"/>
  <c r="B422" i="27"/>
  <c r="B425" i="27"/>
  <c r="B428" i="27"/>
  <c r="B431" i="27"/>
  <c r="B434" i="27"/>
  <c r="B437" i="27"/>
  <c r="B440" i="27"/>
  <c r="B443" i="27"/>
  <c r="B446" i="27"/>
  <c r="B449" i="27"/>
  <c r="B452" i="27"/>
  <c r="B455" i="27"/>
  <c r="B458" i="27"/>
  <c r="B461" i="27"/>
  <c r="B464" i="27"/>
  <c r="B467" i="27"/>
  <c r="B470" i="27"/>
  <c r="B473" i="27"/>
  <c r="B476" i="27"/>
  <c r="B479" i="27"/>
  <c r="B482" i="27"/>
  <c r="B485" i="27"/>
  <c r="B488" i="27"/>
  <c r="B491" i="27"/>
  <c r="B494" i="27"/>
  <c r="B497" i="27"/>
  <c r="B500" i="27"/>
  <c r="B5" i="26"/>
  <c r="B8" i="26"/>
  <c r="B11" i="26"/>
  <c r="B14" i="26"/>
  <c r="B17" i="26"/>
  <c r="B20" i="26"/>
  <c r="B23" i="26"/>
  <c r="B26" i="26"/>
  <c r="B29" i="26"/>
  <c r="B32" i="26"/>
  <c r="B35" i="26"/>
  <c r="B38" i="26"/>
  <c r="B41" i="26"/>
  <c r="B44" i="26"/>
  <c r="B47" i="26"/>
  <c r="B50" i="26"/>
  <c r="B53" i="26"/>
  <c r="B56" i="26"/>
  <c r="B59" i="26"/>
  <c r="B62" i="26"/>
  <c r="B65" i="26"/>
  <c r="B68" i="26"/>
  <c r="B71" i="26"/>
  <c r="B74" i="26"/>
  <c r="B77" i="26"/>
  <c r="B80" i="26"/>
  <c r="B83" i="26"/>
  <c r="B86" i="26"/>
  <c r="B89" i="26"/>
  <c r="B92" i="26"/>
  <c r="B95" i="26"/>
  <c r="B98" i="26"/>
  <c r="B101" i="26"/>
  <c r="B104" i="26"/>
  <c r="B107" i="26"/>
  <c r="B110" i="26"/>
  <c r="B113" i="26"/>
  <c r="B116" i="26"/>
  <c r="B119" i="26"/>
  <c r="B122" i="26"/>
  <c r="B125" i="26"/>
  <c r="B128" i="26"/>
  <c r="B131" i="26"/>
  <c r="B134" i="26"/>
  <c r="B137" i="26"/>
  <c r="B140" i="26"/>
  <c r="B143" i="26"/>
  <c r="B146" i="26"/>
  <c r="B149" i="26"/>
  <c r="B152" i="26"/>
  <c r="B155" i="26"/>
  <c r="B158" i="26"/>
  <c r="B161" i="26"/>
  <c r="B164" i="26"/>
  <c r="B167" i="26"/>
  <c r="B170" i="26"/>
  <c r="B173" i="26"/>
  <c r="B176" i="26"/>
  <c r="B179" i="26"/>
  <c r="B182" i="26"/>
  <c r="B185" i="26"/>
  <c r="B188" i="26"/>
  <c r="B191" i="26"/>
  <c r="B194" i="26"/>
  <c r="B197" i="26"/>
  <c r="B200" i="26"/>
  <c r="B203" i="26"/>
  <c r="B206" i="26"/>
  <c r="B209" i="26"/>
  <c r="B212" i="26"/>
  <c r="B215" i="26"/>
  <c r="B218" i="26"/>
  <c r="B221" i="26"/>
  <c r="B224" i="26"/>
  <c r="B227" i="26"/>
  <c r="B230" i="26"/>
  <c r="B233" i="26"/>
  <c r="B236" i="26"/>
  <c r="B239" i="26"/>
  <c r="B242" i="26"/>
  <c r="B245" i="26"/>
  <c r="B248" i="26"/>
  <c r="B251" i="26"/>
  <c r="B254" i="26"/>
  <c r="B257" i="26"/>
  <c r="B260" i="26"/>
  <c r="B263" i="26"/>
  <c r="B266" i="26"/>
  <c r="B269" i="26"/>
  <c r="B272" i="26"/>
  <c r="B275" i="26"/>
  <c r="B278" i="26"/>
  <c r="B281" i="26"/>
  <c r="B284" i="26"/>
  <c r="B287" i="26"/>
  <c r="B290" i="26"/>
  <c r="B293" i="26"/>
  <c r="B296" i="26"/>
  <c r="B299" i="26"/>
  <c r="B302" i="26"/>
  <c r="B305" i="26"/>
  <c r="B308" i="26"/>
  <c r="B311" i="26"/>
  <c r="B314" i="26"/>
  <c r="B317" i="26"/>
  <c r="B320" i="26"/>
  <c r="B323" i="26"/>
  <c r="B326" i="26"/>
  <c r="B329" i="26"/>
  <c r="B332" i="26"/>
  <c r="C184" i="30"/>
  <c r="A327" i="30"/>
  <c r="B428" i="30"/>
  <c r="B456" i="30"/>
  <c r="D474" i="30"/>
  <c r="D492" i="30"/>
  <c r="D13" i="27"/>
  <c r="D31" i="27"/>
  <c r="D49" i="27"/>
  <c r="D67" i="27"/>
  <c r="D85" i="27"/>
  <c r="D103" i="27"/>
  <c r="D121" i="27"/>
  <c r="D139" i="27"/>
  <c r="D157" i="27"/>
  <c r="D175" i="27"/>
  <c r="D193" i="27"/>
  <c r="D211" i="27"/>
  <c r="D229" i="27"/>
  <c r="D247" i="27"/>
  <c r="D265" i="27"/>
  <c r="D283" i="27"/>
  <c r="D301" i="27"/>
  <c r="D319" i="27"/>
  <c r="D337" i="27"/>
  <c r="D355" i="27"/>
  <c r="D373" i="27"/>
  <c r="D391" i="27"/>
  <c r="C407" i="27"/>
  <c r="E407" i="27" s="1"/>
  <c r="C410" i="27"/>
  <c r="E410" i="27" s="1"/>
  <c r="C413" i="27"/>
  <c r="E413" i="27" s="1"/>
  <c r="C416" i="27"/>
  <c r="E416" i="27" s="1"/>
  <c r="C419" i="27"/>
  <c r="E419" i="27" s="1"/>
  <c r="C422" i="27"/>
  <c r="E422" i="27" s="1"/>
  <c r="C425" i="27"/>
  <c r="E425" i="27" s="1"/>
  <c r="C428" i="27"/>
  <c r="E428" i="27" s="1"/>
  <c r="C431" i="27"/>
  <c r="E431" i="27" s="1"/>
  <c r="C434" i="27"/>
  <c r="E434" i="27" s="1"/>
  <c r="C437" i="27"/>
  <c r="E437" i="27" s="1"/>
  <c r="C440" i="27"/>
  <c r="E440" i="27" s="1"/>
  <c r="C443" i="27"/>
  <c r="E443" i="27" s="1"/>
  <c r="C446" i="27"/>
  <c r="E446" i="27" s="1"/>
  <c r="C449" i="27"/>
  <c r="E449" i="27" s="1"/>
  <c r="C452" i="27"/>
  <c r="E452" i="27" s="1"/>
  <c r="C455" i="27"/>
  <c r="E455" i="27" s="1"/>
  <c r="C458" i="27"/>
  <c r="E458" i="27" s="1"/>
  <c r="C461" i="27"/>
  <c r="E461" i="27" s="1"/>
  <c r="C464" i="27"/>
  <c r="E464" i="27" s="1"/>
  <c r="C467" i="27"/>
  <c r="E467" i="27" s="1"/>
  <c r="C470" i="27"/>
  <c r="E470" i="27" s="1"/>
  <c r="C473" i="27"/>
  <c r="E473" i="27" s="1"/>
  <c r="C476" i="27"/>
  <c r="E476" i="27" s="1"/>
  <c r="C479" i="27"/>
  <c r="E479" i="27" s="1"/>
  <c r="C482" i="27"/>
  <c r="E482" i="27" s="1"/>
  <c r="C485" i="27"/>
  <c r="E485" i="27" s="1"/>
  <c r="C488" i="27"/>
  <c r="E488" i="27" s="1"/>
  <c r="C491" i="27"/>
  <c r="E491" i="27" s="1"/>
  <c r="C494" i="27"/>
  <c r="E494" i="27" s="1"/>
  <c r="C497" i="27"/>
  <c r="E497" i="27" s="1"/>
  <c r="C500" i="27"/>
  <c r="E500" i="27" s="1"/>
  <c r="C5" i="26"/>
  <c r="C8" i="26"/>
  <c r="C11" i="26"/>
  <c r="C14" i="26"/>
  <c r="C17" i="26"/>
  <c r="C20" i="26"/>
  <c r="C23" i="26"/>
  <c r="C26" i="26"/>
  <c r="C29" i="26"/>
  <c r="C32" i="26"/>
  <c r="C35" i="26"/>
  <c r="C38" i="26"/>
  <c r="C41" i="26"/>
  <c r="C44" i="26"/>
  <c r="C47" i="26"/>
  <c r="C50" i="26"/>
  <c r="C53" i="26"/>
  <c r="C56" i="26"/>
  <c r="C59" i="26"/>
  <c r="C62" i="26"/>
  <c r="C65" i="26"/>
  <c r="C68" i="26"/>
  <c r="C71" i="26"/>
  <c r="C74" i="26"/>
  <c r="C77" i="26"/>
  <c r="C80" i="26"/>
  <c r="C83" i="26"/>
  <c r="C86" i="26"/>
  <c r="C89" i="26"/>
  <c r="C92" i="26"/>
  <c r="C95" i="26"/>
  <c r="C98" i="26"/>
  <c r="C101" i="26"/>
  <c r="C104" i="26"/>
  <c r="C107" i="26"/>
  <c r="C110" i="26"/>
  <c r="C113" i="26"/>
  <c r="C116" i="26"/>
  <c r="C119" i="26"/>
  <c r="C122" i="26"/>
  <c r="C125" i="26"/>
  <c r="C128" i="26"/>
  <c r="C131" i="26"/>
  <c r="C134" i="26"/>
  <c r="C137" i="26"/>
  <c r="C140" i="26"/>
  <c r="C143" i="26"/>
  <c r="C146" i="26"/>
  <c r="C149" i="26"/>
  <c r="C152" i="26"/>
  <c r="C155" i="26"/>
  <c r="C158" i="26"/>
  <c r="C161" i="26"/>
  <c r="C164" i="26"/>
  <c r="C167" i="26"/>
  <c r="C170" i="26"/>
  <c r="C173" i="26"/>
  <c r="C176" i="26"/>
  <c r="C179" i="26"/>
  <c r="C182" i="26"/>
  <c r="C185" i="26"/>
  <c r="C188" i="26"/>
  <c r="C191" i="26"/>
  <c r="C194" i="26"/>
  <c r="C197" i="26"/>
  <c r="C200" i="26"/>
  <c r="C203" i="26"/>
  <c r="C206" i="26"/>
  <c r="C209" i="26"/>
  <c r="C212" i="26"/>
  <c r="C215" i="26"/>
  <c r="C218" i="26"/>
  <c r="C221" i="26"/>
  <c r="C224" i="26"/>
  <c r="C227" i="26"/>
  <c r="C230" i="26"/>
  <c r="C233" i="26"/>
  <c r="C236" i="26"/>
  <c r="C239" i="26"/>
  <c r="C242" i="26"/>
  <c r="C245" i="26"/>
  <c r="C248" i="26"/>
  <c r="C251" i="26"/>
  <c r="C254" i="26"/>
  <c r="C257" i="26"/>
  <c r="C260" i="26"/>
  <c r="C263" i="26"/>
  <c r="C266" i="26"/>
  <c r="C269" i="26"/>
  <c r="C272" i="26"/>
  <c r="C275" i="26"/>
  <c r="C278" i="26"/>
  <c r="C281" i="26"/>
  <c r="C284" i="26"/>
  <c r="C287" i="26"/>
  <c r="C290" i="26"/>
  <c r="C293" i="26"/>
  <c r="C296" i="26"/>
  <c r="C299" i="26"/>
  <c r="C302" i="26"/>
  <c r="C305" i="26"/>
  <c r="C308" i="26"/>
  <c r="C311" i="26"/>
  <c r="C314" i="26"/>
  <c r="C317" i="26"/>
  <c r="C320" i="26"/>
  <c r="C323" i="26"/>
  <c r="C326" i="26"/>
  <c r="C329" i="26"/>
  <c r="C332" i="26"/>
  <c r="C223" i="30"/>
  <c r="C342" i="30"/>
  <c r="D432" i="30"/>
  <c r="C459" i="30"/>
  <c r="C477" i="30"/>
  <c r="C495" i="30"/>
  <c r="C16" i="27"/>
  <c r="E16" i="27" s="1"/>
  <c r="C34" i="27"/>
  <c r="E34" i="27" s="1"/>
  <c r="C52" i="27"/>
  <c r="E52" i="27" s="1"/>
  <c r="C70" i="27"/>
  <c r="E70" i="27" s="1"/>
  <c r="C88" i="27"/>
  <c r="E88" i="27" s="1"/>
  <c r="C106" i="27"/>
  <c r="E106" i="27" s="1"/>
  <c r="C124" i="27"/>
  <c r="E124" i="27" s="1"/>
  <c r="C142" i="27"/>
  <c r="E142" i="27" s="1"/>
  <c r="C160" i="27"/>
  <c r="E160" i="27" s="1"/>
  <c r="C178" i="27"/>
  <c r="E178" i="27" s="1"/>
  <c r="C196" i="27"/>
  <c r="E196" i="27" s="1"/>
  <c r="C214" i="27"/>
  <c r="E214" i="27" s="1"/>
  <c r="C232" i="27"/>
  <c r="E232" i="27" s="1"/>
  <c r="C250" i="27"/>
  <c r="E250" i="27" s="1"/>
  <c r="C268" i="27"/>
  <c r="E268" i="27" s="1"/>
  <c r="C286" i="27"/>
  <c r="E286" i="27" s="1"/>
  <c r="C304" i="27"/>
  <c r="E304" i="27" s="1"/>
  <c r="C322" i="27"/>
  <c r="E322" i="27" s="1"/>
  <c r="C340" i="27"/>
  <c r="E340" i="27" s="1"/>
  <c r="C358" i="27"/>
  <c r="E358" i="27" s="1"/>
  <c r="C376" i="27"/>
  <c r="E376" i="27" s="1"/>
  <c r="C394" i="27"/>
  <c r="E394" i="27" s="1"/>
  <c r="D407" i="27"/>
  <c r="D410" i="27"/>
  <c r="D413" i="27"/>
  <c r="D416" i="27"/>
  <c r="D419" i="27"/>
  <c r="D422" i="27"/>
  <c r="D425" i="27"/>
  <c r="D428" i="27"/>
  <c r="D431" i="27"/>
  <c r="D434" i="27"/>
  <c r="D437" i="27"/>
  <c r="D440" i="27"/>
  <c r="D443" i="27"/>
  <c r="D446" i="27"/>
  <c r="D449" i="27"/>
  <c r="D452" i="27"/>
  <c r="D455" i="27"/>
  <c r="D458" i="27"/>
  <c r="D461" i="27"/>
  <c r="D464" i="27"/>
  <c r="D467" i="27"/>
  <c r="D470" i="27"/>
  <c r="D473" i="27"/>
  <c r="D476" i="27"/>
  <c r="D479" i="27"/>
  <c r="D482" i="27"/>
  <c r="D485" i="27"/>
  <c r="D488" i="27"/>
  <c r="D491" i="27"/>
  <c r="D494" i="27"/>
  <c r="D497" i="27"/>
  <c r="D500" i="27"/>
  <c r="D5" i="26"/>
  <c r="D8" i="26"/>
  <c r="D11" i="26"/>
  <c r="D14" i="26"/>
  <c r="D17" i="26"/>
  <c r="D20" i="26"/>
  <c r="D23" i="26"/>
  <c r="D26" i="26"/>
  <c r="D29" i="26"/>
  <c r="D32" i="26"/>
  <c r="D35" i="26"/>
  <c r="D38" i="26"/>
  <c r="D41" i="26"/>
  <c r="D44" i="26"/>
  <c r="D47" i="26"/>
  <c r="D50" i="26"/>
  <c r="D53" i="26"/>
  <c r="D56" i="26"/>
  <c r="D59" i="26"/>
  <c r="D62" i="26"/>
  <c r="D65" i="26"/>
  <c r="D68" i="26"/>
  <c r="D71" i="26"/>
  <c r="D74" i="26"/>
  <c r="D77" i="26"/>
  <c r="D80" i="26"/>
  <c r="D83" i="26"/>
  <c r="D86" i="26"/>
  <c r="D89" i="26"/>
  <c r="D92" i="26"/>
  <c r="D95" i="26"/>
  <c r="D98" i="26"/>
  <c r="D101" i="26"/>
  <c r="D104" i="26"/>
  <c r="D107" i="26"/>
  <c r="D110" i="26"/>
  <c r="D113" i="26"/>
  <c r="D116" i="26"/>
  <c r="D119" i="26"/>
  <c r="D122" i="26"/>
  <c r="D125" i="26"/>
  <c r="D128" i="26"/>
  <c r="D131" i="26"/>
  <c r="D134" i="26"/>
  <c r="D137" i="26"/>
  <c r="D140" i="26"/>
  <c r="D143" i="26"/>
  <c r="D146" i="26"/>
  <c r="D149" i="26"/>
  <c r="D152" i="26"/>
  <c r="D155" i="26"/>
  <c r="D158" i="26"/>
  <c r="D161" i="26"/>
  <c r="D164" i="26"/>
  <c r="D167" i="26"/>
  <c r="D170" i="26"/>
  <c r="D173" i="26"/>
  <c r="D176" i="26"/>
  <c r="D179" i="26"/>
  <c r="D182" i="26"/>
  <c r="D185" i="26"/>
  <c r="D188" i="26"/>
  <c r="D191" i="26"/>
  <c r="D194" i="26"/>
  <c r="D197" i="26"/>
  <c r="D200" i="26"/>
  <c r="D203" i="26"/>
  <c r="D206" i="26"/>
  <c r="D209" i="26"/>
  <c r="D212" i="26"/>
  <c r="D215" i="26"/>
  <c r="D218" i="26"/>
  <c r="D221" i="26"/>
  <c r="D224" i="26"/>
  <c r="D227" i="26"/>
  <c r="D230" i="26"/>
  <c r="D233" i="26"/>
  <c r="D236" i="26"/>
  <c r="D239" i="26"/>
  <c r="D242" i="26"/>
  <c r="D245" i="26"/>
  <c r="D248" i="26"/>
  <c r="D251" i="26"/>
  <c r="D254" i="26"/>
  <c r="D257" i="26"/>
  <c r="D260" i="26"/>
  <c r="D263" i="26"/>
  <c r="D266" i="26"/>
  <c r="D269" i="26"/>
  <c r="D272" i="26"/>
  <c r="D275" i="26"/>
  <c r="D278" i="26"/>
  <c r="D281" i="26"/>
  <c r="D284" i="26"/>
  <c r="D287" i="26"/>
  <c r="D290" i="26"/>
  <c r="D293" i="26"/>
  <c r="D296" i="26"/>
  <c r="D299" i="26"/>
  <c r="D302" i="26"/>
  <c r="D305" i="26"/>
  <c r="D308" i="26"/>
  <c r="D311" i="26"/>
  <c r="D314" i="26"/>
  <c r="D317" i="26"/>
  <c r="D320" i="26"/>
  <c r="D323" i="26"/>
  <c r="D326" i="26"/>
  <c r="D329" i="26"/>
  <c r="D332" i="26"/>
  <c r="A255" i="30"/>
  <c r="A363" i="30"/>
  <c r="D438" i="30"/>
  <c r="D462" i="30"/>
  <c r="D480" i="30"/>
  <c r="D498" i="30"/>
  <c r="D19" i="27"/>
  <c r="D37" i="27"/>
  <c r="D55" i="27"/>
  <c r="D73" i="27"/>
  <c r="D91" i="27"/>
  <c r="D109" i="27"/>
  <c r="D127" i="27"/>
  <c r="D145" i="27"/>
  <c r="D163" i="27"/>
  <c r="D181" i="27"/>
  <c r="D199" i="27"/>
  <c r="D217" i="27"/>
  <c r="D235" i="27"/>
  <c r="D253" i="27"/>
  <c r="D271" i="27"/>
  <c r="D289" i="27"/>
  <c r="D307" i="27"/>
  <c r="D325" i="27"/>
  <c r="D343" i="27"/>
  <c r="D361" i="27"/>
  <c r="D379" i="27"/>
  <c r="D397" i="27"/>
  <c r="C408" i="27"/>
  <c r="E408" i="27" s="1"/>
  <c r="C411" i="27"/>
  <c r="E411" i="27" s="1"/>
  <c r="F446" i="27" s="1"/>
  <c r="C414" i="27"/>
  <c r="E414" i="27" s="1"/>
  <c r="C417" i="27"/>
  <c r="E417" i="27" s="1"/>
  <c r="C420" i="27"/>
  <c r="E420" i="27" s="1"/>
  <c r="C423" i="27"/>
  <c r="E423" i="27" s="1"/>
  <c r="C426" i="27"/>
  <c r="E426" i="27" s="1"/>
  <c r="C429" i="27"/>
  <c r="E429" i="27" s="1"/>
  <c r="C432" i="27"/>
  <c r="E432" i="27" s="1"/>
  <c r="C435" i="27"/>
  <c r="E435" i="27" s="1"/>
  <c r="C438" i="27"/>
  <c r="E438" i="27" s="1"/>
  <c r="C441" i="27"/>
  <c r="E441" i="27" s="1"/>
  <c r="C444" i="27"/>
  <c r="E444" i="27" s="1"/>
  <c r="C447" i="27"/>
  <c r="E447" i="27" s="1"/>
  <c r="C450" i="27"/>
  <c r="E450" i="27" s="1"/>
  <c r="C453" i="27"/>
  <c r="E453" i="27" s="1"/>
  <c r="C456" i="27"/>
  <c r="E456" i="27" s="1"/>
  <c r="C459" i="27"/>
  <c r="E459" i="27" s="1"/>
  <c r="C462" i="27"/>
  <c r="E462" i="27" s="1"/>
  <c r="C465" i="27"/>
  <c r="E465" i="27" s="1"/>
  <c r="C468" i="27"/>
  <c r="E468" i="27" s="1"/>
  <c r="C471" i="27"/>
  <c r="E471" i="27" s="1"/>
  <c r="C474" i="27"/>
  <c r="E474" i="27" s="1"/>
  <c r="C477" i="27"/>
  <c r="E477" i="27" s="1"/>
  <c r="C480" i="27"/>
  <c r="E480" i="27" s="1"/>
  <c r="C483" i="27"/>
  <c r="E483" i="27" s="1"/>
  <c r="C486" i="27"/>
  <c r="E486" i="27" s="1"/>
  <c r="C489" i="27"/>
  <c r="E489" i="27" s="1"/>
  <c r="C492" i="27"/>
  <c r="E492" i="27" s="1"/>
  <c r="C495" i="27"/>
  <c r="E495" i="27" s="1"/>
  <c r="C498" i="27"/>
  <c r="E498" i="27" s="1"/>
  <c r="C3" i="26"/>
  <c r="C6" i="26"/>
  <c r="C9" i="26"/>
  <c r="C12" i="26"/>
  <c r="C15" i="26"/>
  <c r="C18" i="26"/>
  <c r="C21" i="26"/>
  <c r="C24" i="26"/>
  <c r="C27" i="26"/>
  <c r="C30" i="26"/>
  <c r="C33" i="26"/>
  <c r="C36" i="26"/>
  <c r="C39" i="26"/>
  <c r="C42" i="26"/>
  <c r="C45" i="26"/>
  <c r="C48" i="26"/>
  <c r="C51" i="26"/>
  <c r="C54" i="26"/>
  <c r="C57" i="26"/>
  <c r="C60" i="26"/>
  <c r="C63" i="26"/>
  <c r="C66" i="26"/>
  <c r="C69" i="26"/>
  <c r="C72" i="26"/>
  <c r="C75" i="26"/>
  <c r="C78" i="26"/>
  <c r="C81" i="26"/>
  <c r="C84" i="26"/>
  <c r="C87" i="26"/>
  <c r="C90" i="26"/>
  <c r="C93" i="26"/>
  <c r="C96" i="26"/>
  <c r="C99" i="26"/>
  <c r="C102" i="26"/>
  <c r="C105" i="26"/>
  <c r="C108" i="26"/>
  <c r="C111" i="26"/>
  <c r="C114" i="26"/>
  <c r="C117" i="26"/>
  <c r="C120" i="26"/>
  <c r="C123" i="26"/>
  <c r="C126" i="26"/>
  <c r="C129" i="26"/>
  <c r="C132" i="26"/>
  <c r="C135" i="26"/>
  <c r="C138" i="26"/>
  <c r="C141" i="26"/>
  <c r="C144" i="26"/>
  <c r="C147" i="26"/>
  <c r="C150" i="26"/>
  <c r="C153" i="26"/>
  <c r="C156" i="26"/>
  <c r="C159" i="26"/>
  <c r="C162" i="26"/>
  <c r="C165" i="26"/>
  <c r="C168" i="26"/>
  <c r="C171" i="26"/>
  <c r="C174" i="26"/>
  <c r="C177" i="26"/>
  <c r="C180" i="26"/>
  <c r="C183" i="26"/>
  <c r="C186" i="26"/>
  <c r="C189" i="26"/>
  <c r="C192" i="26"/>
  <c r="C195" i="26"/>
  <c r="C198" i="26"/>
  <c r="C201" i="26"/>
  <c r="C204" i="26"/>
  <c r="C207" i="26"/>
  <c r="C210" i="26"/>
  <c r="C213" i="26"/>
  <c r="C216" i="26"/>
  <c r="C219" i="26"/>
  <c r="C222" i="26"/>
  <c r="C225" i="26"/>
  <c r="C228" i="26"/>
  <c r="C231" i="26"/>
  <c r="C234" i="26"/>
  <c r="C237" i="26"/>
  <c r="C240" i="26"/>
  <c r="C243" i="26"/>
  <c r="C246" i="26"/>
  <c r="C249" i="26"/>
  <c r="C252" i="26"/>
  <c r="C255" i="26"/>
  <c r="C258" i="26"/>
  <c r="C261" i="26"/>
  <c r="C264" i="26"/>
  <c r="C267" i="26"/>
  <c r="C270" i="26"/>
  <c r="C273" i="26"/>
  <c r="C276" i="26"/>
  <c r="C279" i="26"/>
  <c r="C282" i="26"/>
  <c r="C285" i="26"/>
  <c r="C288" i="26"/>
  <c r="C291" i="26"/>
  <c r="C294" i="26"/>
  <c r="C297" i="26"/>
  <c r="C300" i="26"/>
  <c r="C303" i="26"/>
  <c r="C306" i="26"/>
  <c r="C309" i="26"/>
  <c r="C312" i="26"/>
  <c r="C315" i="26"/>
  <c r="C318" i="26"/>
  <c r="C321" i="26"/>
  <c r="C324" i="26"/>
  <c r="C327" i="26"/>
  <c r="C330" i="26"/>
  <c r="C333" i="26"/>
  <c r="D495" i="30"/>
  <c r="D106" i="27"/>
  <c r="D214" i="27"/>
  <c r="D322" i="27"/>
  <c r="A411" i="27"/>
  <c r="A429" i="27"/>
  <c r="A447" i="27"/>
  <c r="A465" i="27"/>
  <c r="A483" i="27"/>
  <c r="A3" i="26"/>
  <c r="A21" i="26"/>
  <c r="A39" i="26"/>
  <c r="A57" i="26"/>
  <c r="A75" i="26"/>
  <c r="A93" i="26"/>
  <c r="A111" i="26"/>
  <c r="A129" i="26"/>
  <c r="A147" i="26"/>
  <c r="A165" i="26"/>
  <c r="A183" i="26"/>
  <c r="A201" i="26"/>
  <c r="A219" i="26"/>
  <c r="A237" i="26"/>
  <c r="A255" i="26"/>
  <c r="A273" i="26"/>
  <c r="A291" i="26"/>
  <c r="A309" i="26"/>
  <c r="A327" i="26"/>
  <c r="B336" i="26"/>
  <c r="B339" i="26"/>
  <c r="B342" i="26"/>
  <c r="B345" i="26"/>
  <c r="B348" i="26"/>
  <c r="B351" i="26"/>
  <c r="B354" i="26"/>
  <c r="B357" i="26"/>
  <c r="B360" i="26"/>
  <c r="B363" i="26"/>
  <c r="B366" i="26"/>
  <c r="B369" i="26"/>
  <c r="B372" i="26"/>
  <c r="B375" i="26"/>
  <c r="B378" i="26"/>
  <c r="B381" i="26"/>
  <c r="B384" i="26"/>
  <c r="B387" i="26"/>
  <c r="B390" i="26"/>
  <c r="B393" i="26"/>
  <c r="B396" i="26"/>
  <c r="B399" i="26"/>
  <c r="B402" i="26"/>
  <c r="B405" i="26"/>
  <c r="B408" i="26"/>
  <c r="B411" i="26"/>
  <c r="B414" i="26"/>
  <c r="B417" i="26"/>
  <c r="B420" i="26"/>
  <c r="B423" i="26"/>
  <c r="B426" i="26"/>
  <c r="B429" i="26"/>
  <c r="B432" i="26"/>
  <c r="B435" i="26"/>
  <c r="B438" i="26"/>
  <c r="B441" i="26"/>
  <c r="B444" i="26"/>
  <c r="B447" i="26"/>
  <c r="B450" i="26"/>
  <c r="B453" i="26"/>
  <c r="B456" i="26"/>
  <c r="B459" i="26"/>
  <c r="B462" i="26"/>
  <c r="B465" i="26"/>
  <c r="B468" i="26"/>
  <c r="B471" i="26"/>
  <c r="B474" i="26"/>
  <c r="B477" i="26"/>
  <c r="B480" i="26"/>
  <c r="B483" i="26"/>
  <c r="B486" i="26"/>
  <c r="B489" i="26"/>
  <c r="B492" i="26"/>
  <c r="B495" i="26"/>
  <c r="B498" i="26"/>
  <c r="B2" i="27"/>
  <c r="D4" i="28"/>
  <c r="D16" i="28"/>
  <c r="D28" i="28"/>
  <c r="D40" i="28"/>
  <c r="D52" i="28"/>
  <c r="D64" i="28"/>
  <c r="D76" i="28"/>
  <c r="D88" i="28"/>
  <c r="D100" i="28"/>
  <c r="D112" i="28"/>
  <c r="D124" i="28"/>
  <c r="D136" i="28"/>
  <c r="D148" i="28"/>
  <c r="D160" i="28"/>
  <c r="D172" i="28"/>
  <c r="D184" i="28"/>
  <c r="D196" i="28"/>
  <c r="D208" i="28"/>
  <c r="D220" i="28"/>
  <c r="D232" i="28"/>
  <c r="D244" i="28"/>
  <c r="D256" i="28"/>
  <c r="D268" i="28"/>
  <c r="D280" i="28"/>
  <c r="D292" i="28"/>
  <c r="D304" i="28"/>
  <c r="D316" i="28"/>
  <c r="D328" i="28"/>
  <c r="D340" i="28"/>
  <c r="D352" i="28"/>
  <c r="D364" i="28"/>
  <c r="D376" i="28"/>
  <c r="D388" i="28"/>
  <c r="D400" i="28"/>
  <c r="D412" i="28"/>
  <c r="D424" i="28"/>
  <c r="D436" i="28"/>
  <c r="D448" i="28"/>
  <c r="D460" i="28"/>
  <c r="D472" i="28"/>
  <c r="D484" i="28"/>
  <c r="D496" i="28"/>
  <c r="C9" i="28"/>
  <c r="C21" i="28"/>
  <c r="C33" i="28"/>
  <c r="C45" i="28"/>
  <c r="C57" i="28"/>
  <c r="C69" i="28"/>
  <c r="C81" i="28"/>
  <c r="C93" i="28"/>
  <c r="C105" i="28"/>
  <c r="C117" i="28"/>
  <c r="C129" i="28"/>
  <c r="C141" i="28"/>
  <c r="C153" i="28"/>
  <c r="C165" i="28"/>
  <c r="C177" i="28"/>
  <c r="C189" i="28"/>
  <c r="C201" i="28"/>
  <c r="C213" i="28"/>
  <c r="C225" i="28"/>
  <c r="C237" i="28"/>
  <c r="C249" i="28"/>
  <c r="C261" i="28"/>
  <c r="C273" i="28"/>
  <c r="C285" i="28"/>
  <c r="C297" i="28"/>
  <c r="C309" i="28"/>
  <c r="C321" i="28"/>
  <c r="C333" i="28"/>
  <c r="C345" i="28"/>
  <c r="C357" i="28"/>
  <c r="C369" i="28"/>
  <c r="C381" i="28"/>
  <c r="C393" i="28"/>
  <c r="C405" i="28"/>
  <c r="C417" i="28"/>
  <c r="C429" i="28"/>
  <c r="C441" i="28"/>
  <c r="C453" i="28"/>
  <c r="C465" i="28"/>
  <c r="C477" i="28"/>
  <c r="C489" i="28"/>
  <c r="C2" i="28"/>
  <c r="B14" i="28"/>
  <c r="B26" i="28"/>
  <c r="C498" i="30"/>
  <c r="C109" i="27"/>
  <c r="E109" i="27" s="1"/>
  <c r="C217" i="27"/>
  <c r="E217" i="27" s="1"/>
  <c r="C325" i="27"/>
  <c r="E325" i="27" s="1"/>
  <c r="B411" i="27"/>
  <c r="B429" i="27"/>
  <c r="B447" i="27"/>
  <c r="B465" i="27"/>
  <c r="B483" i="27"/>
  <c r="B3" i="26"/>
  <c r="B21" i="26"/>
  <c r="B39" i="26"/>
  <c r="B57" i="26"/>
  <c r="B75" i="26"/>
  <c r="B93" i="26"/>
  <c r="B111" i="26"/>
  <c r="B129" i="26"/>
  <c r="B147" i="26"/>
  <c r="B165" i="26"/>
  <c r="B183" i="26"/>
  <c r="B201" i="26"/>
  <c r="B219" i="26"/>
  <c r="B237" i="26"/>
  <c r="B255" i="26"/>
  <c r="B273" i="26"/>
  <c r="B291" i="26"/>
  <c r="B309" i="26"/>
  <c r="B327" i="26"/>
  <c r="C336" i="26"/>
  <c r="C339" i="26"/>
  <c r="C342" i="26"/>
  <c r="C345" i="26"/>
  <c r="C348" i="26"/>
  <c r="C351" i="26"/>
  <c r="C354" i="26"/>
  <c r="C357" i="26"/>
  <c r="C360" i="26"/>
  <c r="C363" i="26"/>
  <c r="C366" i="26"/>
  <c r="C369" i="26"/>
  <c r="C372" i="26"/>
  <c r="C375" i="26"/>
  <c r="C378" i="26"/>
  <c r="C381" i="26"/>
  <c r="C384" i="26"/>
  <c r="C387" i="26"/>
  <c r="C390" i="26"/>
  <c r="C393" i="26"/>
  <c r="C396" i="26"/>
  <c r="C399" i="26"/>
  <c r="C402" i="26"/>
  <c r="C405" i="26"/>
  <c r="C408" i="26"/>
  <c r="C411" i="26"/>
  <c r="C414" i="26"/>
  <c r="C417" i="26"/>
  <c r="C420" i="26"/>
  <c r="C423" i="26"/>
  <c r="C426" i="26"/>
  <c r="C429" i="26"/>
  <c r="C432" i="26"/>
  <c r="C435" i="26"/>
  <c r="C438" i="26"/>
  <c r="C441" i="26"/>
  <c r="C444" i="26"/>
  <c r="C447" i="26"/>
  <c r="C450" i="26"/>
  <c r="C453" i="26"/>
  <c r="C456" i="26"/>
  <c r="C459" i="26"/>
  <c r="C462" i="26"/>
  <c r="C465" i="26"/>
  <c r="C468" i="26"/>
  <c r="C471" i="26"/>
  <c r="C474" i="26"/>
  <c r="C477" i="26"/>
  <c r="C480" i="26"/>
  <c r="C483" i="26"/>
  <c r="C486" i="26"/>
  <c r="C489" i="26"/>
  <c r="C492" i="26"/>
  <c r="C495" i="26"/>
  <c r="C498" i="26"/>
  <c r="C2" i="27"/>
  <c r="E2" i="27" s="1"/>
  <c r="D5" i="28"/>
  <c r="D17" i="28"/>
  <c r="D29" i="28"/>
  <c r="D41" i="28"/>
  <c r="D53" i="28"/>
  <c r="D65" i="28"/>
  <c r="D77" i="28"/>
  <c r="D89" i="28"/>
  <c r="D101" i="28"/>
  <c r="D113" i="28"/>
  <c r="D125" i="28"/>
  <c r="D137" i="28"/>
  <c r="D149" i="28"/>
  <c r="D161" i="28"/>
  <c r="D173" i="28"/>
  <c r="D185" i="28"/>
  <c r="D197" i="28"/>
  <c r="D209" i="28"/>
  <c r="D221" i="28"/>
  <c r="D233" i="28"/>
  <c r="D245" i="28"/>
  <c r="D257" i="28"/>
  <c r="D269" i="28"/>
  <c r="D281" i="28"/>
  <c r="D293" i="28"/>
  <c r="D305" i="28"/>
  <c r="D317" i="28"/>
  <c r="D329" i="28"/>
  <c r="D341" i="28"/>
  <c r="D353" i="28"/>
  <c r="D365" i="28"/>
  <c r="D377" i="28"/>
  <c r="D389" i="28"/>
  <c r="D401" i="28"/>
  <c r="D413" i="28"/>
  <c r="D425" i="28"/>
  <c r="D437" i="28"/>
  <c r="D449" i="28"/>
  <c r="D461" i="28"/>
  <c r="D473" i="28"/>
  <c r="D485" i="28"/>
  <c r="D497" i="28"/>
  <c r="C10" i="28"/>
  <c r="C22" i="28"/>
  <c r="C34" i="28"/>
  <c r="C46" i="28"/>
  <c r="C58" i="28"/>
  <c r="C70" i="28"/>
  <c r="C82" i="28"/>
  <c r="C94" i="28"/>
  <c r="C106" i="28"/>
  <c r="C118" i="28"/>
  <c r="C130" i="28"/>
  <c r="C142" i="28"/>
  <c r="C154" i="28"/>
  <c r="C166" i="28"/>
  <c r="C178" i="28"/>
  <c r="C190" i="28"/>
  <c r="C202" i="28"/>
  <c r="C214" i="28"/>
  <c r="C226" i="28"/>
  <c r="C238" i="28"/>
  <c r="C250" i="28"/>
  <c r="C262" i="28"/>
  <c r="C274" i="28"/>
  <c r="C286" i="28"/>
  <c r="C298" i="28"/>
  <c r="C310" i="28"/>
  <c r="C322" i="28"/>
  <c r="C334" i="28"/>
  <c r="C346" i="28"/>
  <c r="C358" i="28"/>
  <c r="C370" i="28"/>
  <c r="C382" i="28"/>
  <c r="C394" i="28"/>
  <c r="C406" i="28"/>
  <c r="C418" i="28"/>
  <c r="C430" i="28"/>
  <c r="C442" i="28"/>
  <c r="C454" i="28"/>
  <c r="C466" i="28"/>
  <c r="C478" i="28"/>
  <c r="C490" i="28"/>
  <c r="B3" i="28"/>
  <c r="B15" i="28"/>
  <c r="B27" i="28"/>
  <c r="C227" i="30"/>
  <c r="D16" i="27"/>
  <c r="D124" i="27"/>
  <c r="D232" i="27"/>
  <c r="D340" i="27"/>
  <c r="A414" i="27"/>
  <c r="A432" i="27"/>
  <c r="A450" i="27"/>
  <c r="A468" i="27"/>
  <c r="A486" i="27"/>
  <c r="A6" i="26"/>
  <c r="A24" i="26"/>
  <c r="A42" i="26"/>
  <c r="A60" i="26"/>
  <c r="A78" i="26"/>
  <c r="A96" i="26"/>
  <c r="A114" i="26"/>
  <c r="A132" i="26"/>
  <c r="A150" i="26"/>
  <c r="A168" i="26"/>
  <c r="A186" i="26"/>
  <c r="A204" i="26"/>
  <c r="A222" i="26"/>
  <c r="A240" i="26"/>
  <c r="A258" i="26"/>
  <c r="A276" i="26"/>
  <c r="A294" i="26"/>
  <c r="A312" i="26"/>
  <c r="A330" i="26"/>
  <c r="D336" i="26"/>
  <c r="D339" i="26"/>
  <c r="D342" i="26"/>
  <c r="D345" i="26"/>
  <c r="D348" i="26"/>
  <c r="D351" i="26"/>
  <c r="D354" i="26"/>
  <c r="D357" i="26"/>
  <c r="D360" i="26"/>
  <c r="D363" i="26"/>
  <c r="D366" i="26"/>
  <c r="D369" i="26"/>
  <c r="D372" i="26"/>
  <c r="D375" i="26"/>
  <c r="D378" i="26"/>
  <c r="D381" i="26"/>
  <c r="D384" i="26"/>
  <c r="D387" i="26"/>
  <c r="D390" i="26"/>
  <c r="D393" i="26"/>
  <c r="D396" i="26"/>
  <c r="D399" i="26"/>
  <c r="D402" i="26"/>
  <c r="D405" i="26"/>
  <c r="D408" i="26"/>
  <c r="D411" i="26"/>
  <c r="D414" i="26"/>
  <c r="D417" i="26"/>
  <c r="D420" i="26"/>
  <c r="D423" i="26"/>
  <c r="D426" i="26"/>
  <c r="D429" i="26"/>
  <c r="D432" i="26"/>
  <c r="D435" i="26"/>
  <c r="D438" i="26"/>
  <c r="D441" i="26"/>
  <c r="D444" i="26"/>
  <c r="D447" i="26"/>
  <c r="D450" i="26"/>
  <c r="D453" i="26"/>
  <c r="D456" i="26"/>
  <c r="D459" i="26"/>
  <c r="D462" i="26"/>
  <c r="D465" i="26"/>
  <c r="D468" i="26"/>
  <c r="D471" i="26"/>
  <c r="D474" i="26"/>
  <c r="D477" i="26"/>
  <c r="D480" i="26"/>
  <c r="D483" i="26"/>
  <c r="D486" i="26"/>
  <c r="D489" i="26"/>
  <c r="D492" i="26"/>
  <c r="D495" i="26"/>
  <c r="D498" i="26"/>
  <c r="D2" i="27"/>
  <c r="D6" i="28"/>
  <c r="D18" i="28"/>
  <c r="D30" i="28"/>
  <c r="D42" i="28"/>
  <c r="D54" i="28"/>
  <c r="D66" i="28"/>
  <c r="D78" i="28"/>
  <c r="D90" i="28"/>
  <c r="D102" i="28"/>
  <c r="D114" i="28"/>
  <c r="D126" i="28"/>
  <c r="D138" i="28"/>
  <c r="D150" i="28"/>
  <c r="D162" i="28"/>
  <c r="D174" i="28"/>
  <c r="D186" i="28"/>
  <c r="D198" i="28"/>
  <c r="D210" i="28"/>
  <c r="D222" i="28"/>
  <c r="D234" i="28"/>
  <c r="D246" i="28"/>
  <c r="D258" i="28"/>
  <c r="D270" i="28"/>
  <c r="D282" i="28"/>
  <c r="D294" i="28"/>
  <c r="D306" i="28"/>
  <c r="D318" i="28"/>
  <c r="D330" i="28"/>
  <c r="D342" i="28"/>
  <c r="D354" i="28"/>
  <c r="D366" i="28"/>
  <c r="D378" i="28"/>
  <c r="D390" i="28"/>
  <c r="D402" i="28"/>
  <c r="D414" i="28"/>
  <c r="D426" i="28"/>
  <c r="D438" i="28"/>
  <c r="D450" i="28"/>
  <c r="D462" i="28"/>
  <c r="D474" i="28"/>
  <c r="D486" i="28"/>
  <c r="D498" i="28"/>
  <c r="C11" i="28"/>
  <c r="C23" i="28"/>
  <c r="C35" i="28"/>
  <c r="C47" i="28"/>
  <c r="C59" i="28"/>
  <c r="C71" i="28"/>
  <c r="C83" i="28"/>
  <c r="C95" i="28"/>
  <c r="C107" i="28"/>
  <c r="C119" i="28"/>
  <c r="C131" i="28"/>
  <c r="C143" i="28"/>
  <c r="C155" i="28"/>
  <c r="C167" i="28"/>
  <c r="C179" i="28"/>
  <c r="C191" i="28"/>
  <c r="C203" i="28"/>
  <c r="C215" i="28"/>
  <c r="C227" i="28"/>
  <c r="C239" i="28"/>
  <c r="C251" i="28"/>
  <c r="C263" i="28"/>
  <c r="C275" i="28"/>
  <c r="C287" i="28"/>
  <c r="C299" i="28"/>
  <c r="C311" i="28"/>
  <c r="C323" i="28"/>
  <c r="C335" i="28"/>
  <c r="C347" i="28"/>
  <c r="C359" i="28"/>
  <c r="C371" i="28"/>
  <c r="C383" i="28"/>
  <c r="C395" i="28"/>
  <c r="C407" i="28"/>
  <c r="C419" i="28"/>
  <c r="C431" i="28"/>
  <c r="C443" i="28"/>
  <c r="C455" i="28"/>
  <c r="C467" i="28"/>
  <c r="C479" i="28"/>
  <c r="C491" i="28"/>
  <c r="B4" i="28"/>
  <c r="B16" i="28"/>
  <c r="B28" i="28"/>
  <c r="C252" i="30"/>
  <c r="C19" i="27"/>
  <c r="E19" i="27" s="1"/>
  <c r="C127" i="27"/>
  <c r="E127" i="27" s="1"/>
  <c r="C235" i="27"/>
  <c r="E235" i="27" s="1"/>
  <c r="C343" i="27"/>
  <c r="E343" i="27" s="1"/>
  <c r="B414" i="27"/>
  <c r="B432" i="27"/>
  <c r="B450" i="27"/>
  <c r="B468" i="27"/>
  <c r="B486" i="27"/>
  <c r="B6" i="26"/>
  <c r="B24" i="26"/>
  <c r="B42" i="26"/>
  <c r="B60" i="26"/>
  <c r="B78" i="26"/>
  <c r="B96" i="26"/>
  <c r="B114" i="26"/>
  <c r="B132" i="26"/>
  <c r="B150" i="26"/>
  <c r="B168" i="26"/>
  <c r="B186" i="26"/>
  <c r="B204" i="26"/>
  <c r="B222" i="26"/>
  <c r="B240" i="26"/>
  <c r="B258" i="26"/>
  <c r="B276" i="26"/>
  <c r="B294" i="26"/>
  <c r="B312" i="26"/>
  <c r="B330" i="26"/>
  <c r="A337" i="26"/>
  <c r="A340" i="26"/>
  <c r="A343" i="26"/>
  <c r="A346" i="26"/>
  <c r="A349" i="26"/>
  <c r="A352" i="26"/>
  <c r="A355" i="26"/>
  <c r="A358" i="26"/>
  <c r="A361" i="26"/>
  <c r="A364" i="26"/>
  <c r="A367" i="26"/>
  <c r="A370" i="26"/>
  <c r="A373" i="26"/>
  <c r="A376" i="26"/>
  <c r="A379" i="26"/>
  <c r="A382" i="26"/>
  <c r="A385" i="26"/>
  <c r="A388" i="26"/>
  <c r="A391" i="26"/>
  <c r="A394" i="26"/>
  <c r="A397" i="26"/>
  <c r="A400" i="26"/>
  <c r="A403" i="26"/>
  <c r="A406" i="26"/>
  <c r="A409" i="26"/>
  <c r="A412" i="26"/>
  <c r="A415" i="26"/>
  <c r="A418" i="26"/>
  <c r="A421" i="26"/>
  <c r="A424" i="26"/>
  <c r="A427" i="26"/>
  <c r="A430" i="26"/>
  <c r="A433" i="26"/>
  <c r="A436" i="26"/>
  <c r="A439" i="26"/>
  <c r="A442" i="26"/>
  <c r="A445" i="26"/>
  <c r="A448" i="26"/>
  <c r="A451" i="26"/>
  <c r="A454" i="26"/>
  <c r="A457" i="26"/>
  <c r="A460" i="26"/>
  <c r="A463" i="26"/>
  <c r="A466" i="26"/>
  <c r="A469" i="26"/>
  <c r="A472" i="26"/>
  <c r="A475" i="26"/>
  <c r="A478" i="26"/>
  <c r="A481" i="26"/>
  <c r="A484" i="26"/>
  <c r="A487" i="26"/>
  <c r="A490" i="26"/>
  <c r="A493" i="26"/>
  <c r="A496" i="26"/>
  <c r="A499" i="26"/>
  <c r="A2" i="26"/>
  <c r="D7" i="28"/>
  <c r="D19" i="28"/>
  <c r="D31" i="28"/>
  <c r="D43" i="28"/>
  <c r="D55" i="28"/>
  <c r="D67" i="28"/>
  <c r="D79" i="28"/>
  <c r="D91" i="28"/>
  <c r="D103" i="28"/>
  <c r="D115" i="28"/>
  <c r="D127" i="28"/>
  <c r="D139" i="28"/>
  <c r="D151" i="28"/>
  <c r="D163" i="28"/>
  <c r="D175" i="28"/>
  <c r="D187" i="28"/>
  <c r="D199" i="28"/>
  <c r="D211" i="28"/>
  <c r="D223" i="28"/>
  <c r="D235" i="28"/>
  <c r="D247" i="28"/>
  <c r="D259" i="28"/>
  <c r="D271" i="28"/>
  <c r="D283" i="28"/>
  <c r="D295" i="28"/>
  <c r="D307" i="28"/>
  <c r="D319" i="28"/>
  <c r="D331" i="28"/>
  <c r="D343" i="28"/>
  <c r="D355" i="28"/>
  <c r="D367" i="28"/>
  <c r="D379" i="28"/>
  <c r="D391" i="28"/>
  <c r="D403" i="28"/>
  <c r="D415" i="28"/>
  <c r="D427" i="28"/>
  <c r="D439" i="28"/>
  <c r="D451" i="28"/>
  <c r="D463" i="28"/>
  <c r="D475" i="28"/>
  <c r="D487" i="28"/>
  <c r="D499" i="28"/>
  <c r="C12" i="28"/>
  <c r="C24" i="28"/>
  <c r="C36" i="28"/>
  <c r="C48" i="28"/>
  <c r="C60" i="28"/>
  <c r="C72" i="28"/>
  <c r="C84" i="28"/>
  <c r="C96" i="28"/>
  <c r="C108" i="28"/>
  <c r="C120" i="28"/>
  <c r="C132" i="28"/>
  <c r="C144" i="28"/>
  <c r="C156" i="28"/>
  <c r="C168" i="28"/>
  <c r="C180" i="28"/>
  <c r="C192" i="28"/>
  <c r="C204" i="28"/>
  <c r="C216" i="28"/>
  <c r="C228" i="28"/>
  <c r="C240" i="28"/>
  <c r="C252" i="28"/>
  <c r="C264" i="28"/>
  <c r="C276" i="28"/>
  <c r="C288" i="28"/>
  <c r="C300" i="28"/>
  <c r="C312" i="28"/>
  <c r="C324" i="28"/>
  <c r="C336" i="28"/>
  <c r="C348" i="28"/>
  <c r="C360" i="28"/>
  <c r="C372" i="28"/>
  <c r="C384" i="28"/>
  <c r="C396" i="28"/>
  <c r="C408" i="28"/>
  <c r="C420" i="28"/>
  <c r="C432" i="28"/>
  <c r="C444" i="28"/>
  <c r="C456" i="28"/>
  <c r="C468" i="28"/>
  <c r="C480" i="28"/>
  <c r="C492" i="28"/>
  <c r="B5" i="28"/>
  <c r="B17" i="28"/>
  <c r="B29" i="28"/>
  <c r="A345" i="30"/>
  <c r="D34" i="27"/>
  <c r="D142" i="27"/>
  <c r="D250" i="27"/>
  <c r="D358" i="27"/>
  <c r="A417" i="27"/>
  <c r="A435" i="27"/>
  <c r="A453" i="27"/>
  <c r="A471" i="27"/>
  <c r="A489" i="27"/>
  <c r="A9" i="26"/>
  <c r="A27" i="26"/>
  <c r="A45" i="26"/>
  <c r="A63" i="26"/>
  <c r="A81" i="26"/>
  <c r="A99" i="26"/>
  <c r="A117" i="26"/>
  <c r="A135" i="26"/>
  <c r="A153" i="26"/>
  <c r="A171" i="26"/>
  <c r="A189" i="26"/>
  <c r="A207" i="26"/>
  <c r="A225" i="26"/>
  <c r="A243" i="26"/>
  <c r="A261" i="26"/>
  <c r="A279" i="26"/>
  <c r="A297" i="26"/>
  <c r="A315" i="26"/>
  <c r="A333" i="26"/>
  <c r="B337" i="26"/>
  <c r="B340" i="26"/>
  <c r="B343" i="26"/>
  <c r="B346" i="26"/>
  <c r="B349" i="26"/>
  <c r="B352" i="26"/>
  <c r="B355" i="26"/>
  <c r="B358" i="26"/>
  <c r="B361" i="26"/>
  <c r="B364" i="26"/>
  <c r="B367" i="26"/>
  <c r="B370" i="26"/>
  <c r="B373" i="26"/>
  <c r="B376" i="26"/>
  <c r="B379" i="26"/>
  <c r="B382" i="26"/>
  <c r="B385" i="26"/>
  <c r="B388" i="26"/>
  <c r="B391" i="26"/>
  <c r="B394" i="26"/>
  <c r="B397" i="26"/>
  <c r="B400" i="26"/>
  <c r="B403" i="26"/>
  <c r="B406" i="26"/>
  <c r="B409" i="26"/>
  <c r="B412" i="26"/>
  <c r="B415" i="26"/>
  <c r="B418" i="26"/>
  <c r="B421" i="26"/>
  <c r="B424" i="26"/>
  <c r="B427" i="26"/>
  <c r="B430" i="26"/>
  <c r="B433" i="26"/>
  <c r="B436" i="26"/>
  <c r="B439" i="26"/>
  <c r="B442" i="26"/>
  <c r="B445" i="26"/>
  <c r="B448" i="26"/>
  <c r="B451" i="26"/>
  <c r="B454" i="26"/>
  <c r="B457" i="26"/>
  <c r="B460" i="26"/>
  <c r="B463" i="26"/>
  <c r="B466" i="26"/>
  <c r="B469" i="26"/>
  <c r="B472" i="26"/>
  <c r="B475" i="26"/>
  <c r="B478" i="26"/>
  <c r="B481" i="26"/>
  <c r="B484" i="26"/>
  <c r="B487" i="26"/>
  <c r="B490" i="26"/>
  <c r="B493" i="26"/>
  <c r="B496" i="26"/>
  <c r="B499" i="26"/>
  <c r="B2" i="26"/>
  <c r="D8" i="28"/>
  <c r="D20" i="28"/>
  <c r="D32" i="28"/>
  <c r="D44" i="28"/>
  <c r="D56" i="28"/>
  <c r="D68" i="28"/>
  <c r="D80" i="28"/>
  <c r="D92" i="28"/>
  <c r="D104" i="28"/>
  <c r="D116" i="28"/>
  <c r="D128" i="28"/>
  <c r="D140" i="28"/>
  <c r="D152" i="28"/>
  <c r="D164" i="28"/>
  <c r="D176" i="28"/>
  <c r="D188" i="28"/>
  <c r="D200" i="28"/>
  <c r="D212" i="28"/>
  <c r="D224" i="28"/>
  <c r="D236" i="28"/>
  <c r="D248" i="28"/>
  <c r="D260" i="28"/>
  <c r="D272" i="28"/>
  <c r="D284" i="28"/>
  <c r="D296" i="28"/>
  <c r="D308" i="28"/>
  <c r="D320" i="28"/>
  <c r="D332" i="28"/>
  <c r="D344" i="28"/>
  <c r="D356" i="28"/>
  <c r="D368" i="28"/>
  <c r="D380" i="28"/>
  <c r="D392" i="28"/>
  <c r="D404" i="28"/>
  <c r="D416" i="28"/>
  <c r="D428" i="28"/>
  <c r="D440" i="28"/>
  <c r="D452" i="28"/>
  <c r="D464" i="28"/>
  <c r="D476" i="28"/>
  <c r="D488" i="28"/>
  <c r="D500" i="28"/>
  <c r="C13" i="28"/>
  <c r="C25" i="28"/>
  <c r="C37" i="28"/>
  <c r="C49" i="28"/>
  <c r="C61" i="28"/>
  <c r="C73" i="28"/>
  <c r="C85" i="28"/>
  <c r="C97" i="28"/>
  <c r="C109" i="28"/>
  <c r="C121" i="28"/>
  <c r="C133" i="28"/>
  <c r="C145" i="28"/>
  <c r="C157" i="28"/>
  <c r="C169" i="28"/>
  <c r="C181" i="28"/>
  <c r="C193" i="28"/>
  <c r="C205" i="28"/>
  <c r="C217" i="28"/>
  <c r="C229" i="28"/>
  <c r="C241" i="28"/>
  <c r="C253" i="28"/>
  <c r="C265" i="28"/>
  <c r="C277" i="28"/>
  <c r="C289" i="28"/>
  <c r="C301" i="28"/>
  <c r="C313" i="28"/>
  <c r="C325" i="28"/>
  <c r="C337" i="28"/>
  <c r="C349" i="28"/>
  <c r="C361" i="28"/>
  <c r="C373" i="28"/>
  <c r="C385" i="28"/>
  <c r="C397" i="28"/>
  <c r="C409" i="28"/>
  <c r="C421" i="28"/>
  <c r="C433" i="28"/>
  <c r="C445" i="28"/>
  <c r="C457" i="28"/>
  <c r="C469" i="28"/>
  <c r="C481" i="28"/>
  <c r="C493" i="28"/>
  <c r="B6" i="28"/>
  <c r="B18" i="28"/>
  <c r="B30" i="28"/>
  <c r="C360" i="30"/>
  <c r="C37" i="27"/>
  <c r="E37" i="27" s="1"/>
  <c r="C145" i="27"/>
  <c r="E145" i="27" s="1"/>
  <c r="F180" i="27" s="1"/>
  <c r="C253" i="27"/>
  <c r="E253" i="27" s="1"/>
  <c r="C361" i="27"/>
  <c r="E361" i="27" s="1"/>
  <c r="B417" i="27"/>
  <c r="B435" i="27"/>
  <c r="B453" i="27"/>
  <c r="B471" i="27"/>
  <c r="B489" i="27"/>
  <c r="B9" i="26"/>
  <c r="B27" i="26"/>
  <c r="B45" i="26"/>
  <c r="B63" i="26"/>
  <c r="B81" i="26"/>
  <c r="B99" i="26"/>
  <c r="B117" i="26"/>
  <c r="B135" i="26"/>
  <c r="B153" i="26"/>
  <c r="B171" i="26"/>
  <c r="B189" i="26"/>
  <c r="B207" i="26"/>
  <c r="B225" i="26"/>
  <c r="B243" i="26"/>
  <c r="B261" i="26"/>
  <c r="B279" i="26"/>
  <c r="B297" i="26"/>
  <c r="B315" i="26"/>
  <c r="B333" i="26"/>
  <c r="C337" i="26"/>
  <c r="C340" i="26"/>
  <c r="C343" i="26"/>
  <c r="C346" i="26"/>
  <c r="C349" i="26"/>
  <c r="C352" i="26"/>
  <c r="C355" i="26"/>
  <c r="C358" i="26"/>
  <c r="C361" i="26"/>
  <c r="C364" i="26"/>
  <c r="C367" i="26"/>
  <c r="C370" i="26"/>
  <c r="C373" i="26"/>
  <c r="C376" i="26"/>
  <c r="C379" i="26"/>
  <c r="C382" i="26"/>
  <c r="C385" i="26"/>
  <c r="C388" i="26"/>
  <c r="C391" i="26"/>
  <c r="C394" i="26"/>
  <c r="C397" i="26"/>
  <c r="C400" i="26"/>
  <c r="C403" i="26"/>
  <c r="C406" i="26"/>
  <c r="C409" i="26"/>
  <c r="C412" i="26"/>
  <c r="C415" i="26"/>
  <c r="C418" i="26"/>
  <c r="C421" i="26"/>
  <c r="C424" i="26"/>
  <c r="C427" i="26"/>
  <c r="C430" i="26"/>
  <c r="C433" i="26"/>
  <c r="C436" i="26"/>
  <c r="C439" i="26"/>
  <c r="C442" i="26"/>
  <c r="C445" i="26"/>
  <c r="C448" i="26"/>
  <c r="C451" i="26"/>
  <c r="C454" i="26"/>
  <c r="C457" i="26"/>
  <c r="C460" i="26"/>
  <c r="C463" i="26"/>
  <c r="C466" i="26"/>
  <c r="C469" i="26"/>
  <c r="C472" i="26"/>
  <c r="C475" i="26"/>
  <c r="C478" i="26"/>
  <c r="C481" i="26"/>
  <c r="C484" i="26"/>
  <c r="C487" i="26"/>
  <c r="C490" i="26"/>
  <c r="C493" i="26"/>
  <c r="C496" i="26"/>
  <c r="C499" i="26"/>
  <c r="C2" i="26"/>
  <c r="D9" i="28"/>
  <c r="D21" i="28"/>
  <c r="D33" i="28"/>
  <c r="D45" i="28"/>
  <c r="D57" i="28"/>
  <c r="D69" i="28"/>
  <c r="D81" i="28"/>
  <c r="D93" i="28"/>
  <c r="D105" i="28"/>
  <c r="D117" i="28"/>
  <c r="D129" i="28"/>
  <c r="D141" i="28"/>
  <c r="D153" i="28"/>
  <c r="D165" i="28"/>
  <c r="D177" i="28"/>
  <c r="D189" i="28"/>
  <c r="D201" i="28"/>
  <c r="D213" i="28"/>
  <c r="D225" i="28"/>
  <c r="D237" i="28"/>
  <c r="D249" i="28"/>
  <c r="D261" i="28"/>
  <c r="D273" i="28"/>
  <c r="D285" i="28"/>
  <c r="D297" i="28"/>
  <c r="D309" i="28"/>
  <c r="D321" i="28"/>
  <c r="D333" i="28"/>
  <c r="D345" i="28"/>
  <c r="D357" i="28"/>
  <c r="D369" i="28"/>
  <c r="D381" i="28"/>
  <c r="D393" i="28"/>
  <c r="D405" i="28"/>
  <c r="D417" i="28"/>
  <c r="D429" i="28"/>
  <c r="D441" i="28"/>
  <c r="D453" i="28"/>
  <c r="D465" i="28"/>
  <c r="D477" i="28"/>
  <c r="D489" i="28"/>
  <c r="D2" i="28"/>
  <c r="C14" i="28"/>
  <c r="C26" i="28"/>
  <c r="C38" i="28"/>
  <c r="C50" i="28"/>
  <c r="C62" i="28"/>
  <c r="C74" i="28"/>
  <c r="C86" i="28"/>
  <c r="C98" i="28"/>
  <c r="C110" i="28"/>
  <c r="C122" i="28"/>
  <c r="C134" i="28"/>
  <c r="C146" i="28"/>
  <c r="C158" i="28"/>
  <c r="C170" i="28"/>
  <c r="C182" i="28"/>
  <c r="C194" i="28"/>
  <c r="C206" i="28"/>
  <c r="C218" i="28"/>
  <c r="C230" i="28"/>
  <c r="C242" i="28"/>
  <c r="C254" i="28"/>
  <c r="C266" i="28"/>
  <c r="C278" i="28"/>
  <c r="C290" i="28"/>
  <c r="C302" i="28"/>
  <c r="C314" i="28"/>
  <c r="C326" i="28"/>
  <c r="C338" i="28"/>
  <c r="C350" i="28"/>
  <c r="C362" i="28"/>
  <c r="C374" i="28"/>
  <c r="C386" i="28"/>
  <c r="C398" i="28"/>
  <c r="C410" i="28"/>
  <c r="C422" i="28"/>
  <c r="C434" i="28"/>
  <c r="C446" i="28"/>
  <c r="C458" i="28"/>
  <c r="C470" i="28"/>
  <c r="C482" i="28"/>
  <c r="C494" i="28"/>
  <c r="B7" i="28"/>
  <c r="B19" i="28"/>
  <c r="B434" i="30"/>
  <c r="D52" i="27"/>
  <c r="D160" i="27"/>
  <c r="D268" i="27"/>
  <c r="D376" i="27"/>
  <c r="A420" i="27"/>
  <c r="A438" i="27"/>
  <c r="A456" i="27"/>
  <c r="A474" i="27"/>
  <c r="A492" i="27"/>
  <c r="A12" i="26"/>
  <c r="A30" i="26"/>
  <c r="A48" i="26"/>
  <c r="A66" i="26"/>
  <c r="A84" i="26"/>
  <c r="A102" i="26"/>
  <c r="A120" i="26"/>
  <c r="A138" i="26"/>
  <c r="A156" i="26"/>
  <c r="A174" i="26"/>
  <c r="A192" i="26"/>
  <c r="A210" i="26"/>
  <c r="A228" i="26"/>
  <c r="A246" i="26"/>
  <c r="A264" i="26"/>
  <c r="A282" i="26"/>
  <c r="A300" i="26"/>
  <c r="A318" i="26"/>
  <c r="D334" i="26"/>
  <c r="D337" i="26"/>
  <c r="D340" i="26"/>
  <c r="D343" i="26"/>
  <c r="D346" i="26"/>
  <c r="D349" i="26"/>
  <c r="D352" i="26"/>
  <c r="D355" i="26"/>
  <c r="D358" i="26"/>
  <c r="D361" i="26"/>
  <c r="D364" i="26"/>
  <c r="D367" i="26"/>
  <c r="D370" i="26"/>
  <c r="D373" i="26"/>
  <c r="D376" i="26"/>
  <c r="D379" i="26"/>
  <c r="D382" i="26"/>
  <c r="D385" i="26"/>
  <c r="D388" i="26"/>
  <c r="D391" i="26"/>
  <c r="D394" i="26"/>
  <c r="D397" i="26"/>
  <c r="D400" i="26"/>
  <c r="D403" i="26"/>
  <c r="D406" i="26"/>
  <c r="D409" i="26"/>
  <c r="D412" i="26"/>
  <c r="D415" i="26"/>
  <c r="D418" i="26"/>
  <c r="D421" i="26"/>
  <c r="D424" i="26"/>
  <c r="D427" i="26"/>
  <c r="D430" i="26"/>
  <c r="D433" i="26"/>
  <c r="D436" i="26"/>
  <c r="D439" i="26"/>
  <c r="D442" i="26"/>
  <c r="D445" i="26"/>
  <c r="D448" i="26"/>
  <c r="D451" i="26"/>
  <c r="D454" i="26"/>
  <c r="D457" i="26"/>
  <c r="D460" i="26"/>
  <c r="D463" i="26"/>
  <c r="D466" i="26"/>
  <c r="D469" i="26"/>
  <c r="D472" i="26"/>
  <c r="D475" i="26"/>
  <c r="D478" i="26"/>
  <c r="D481" i="26"/>
  <c r="D484" i="26"/>
  <c r="D487" i="26"/>
  <c r="D490" i="26"/>
  <c r="D493" i="26"/>
  <c r="D496" i="26"/>
  <c r="D499" i="26"/>
  <c r="D2" i="26"/>
  <c r="D10" i="28"/>
  <c r="D22" i="28"/>
  <c r="D34" i="28"/>
  <c r="D46" i="28"/>
  <c r="D58" i="28"/>
  <c r="D70" i="28"/>
  <c r="D82" i="28"/>
  <c r="D94" i="28"/>
  <c r="D106" i="28"/>
  <c r="D118" i="28"/>
  <c r="D130" i="28"/>
  <c r="D142" i="28"/>
  <c r="D154" i="28"/>
  <c r="D166" i="28"/>
  <c r="D178" i="28"/>
  <c r="D190" i="28"/>
  <c r="D202" i="28"/>
  <c r="D214" i="28"/>
  <c r="D226" i="28"/>
  <c r="D238" i="28"/>
  <c r="D250" i="28"/>
  <c r="D262" i="28"/>
  <c r="D274" i="28"/>
  <c r="D286" i="28"/>
  <c r="D298" i="28"/>
  <c r="D310" i="28"/>
  <c r="D322" i="28"/>
  <c r="D334" i="28"/>
  <c r="D346" i="28"/>
  <c r="D358" i="28"/>
  <c r="D370" i="28"/>
  <c r="D382" i="28"/>
  <c r="D394" i="28"/>
  <c r="D406" i="28"/>
  <c r="D418" i="28"/>
  <c r="D430" i="28"/>
  <c r="D442" i="28"/>
  <c r="D454" i="28"/>
  <c r="D466" i="28"/>
  <c r="D478" i="28"/>
  <c r="D490" i="28"/>
  <c r="C3" i="28"/>
  <c r="C15" i="28"/>
  <c r="C27" i="28"/>
  <c r="C39" i="28"/>
  <c r="C51" i="28"/>
  <c r="C63" i="28"/>
  <c r="C75" i="28"/>
  <c r="C87" i="28"/>
  <c r="C99" i="28"/>
  <c r="C111" i="28"/>
  <c r="C123" i="28"/>
  <c r="C135" i="28"/>
  <c r="C147" i="28"/>
  <c r="C159" i="28"/>
  <c r="C171" i="28"/>
  <c r="C183" i="28"/>
  <c r="C195" i="28"/>
  <c r="C207" i="28"/>
  <c r="C219" i="28"/>
  <c r="C231" i="28"/>
  <c r="C243" i="28"/>
  <c r="C255" i="28"/>
  <c r="C267" i="28"/>
  <c r="C279" i="28"/>
  <c r="C291" i="28"/>
  <c r="C303" i="28"/>
  <c r="C315" i="28"/>
  <c r="C327" i="28"/>
  <c r="C339" i="28"/>
  <c r="C351" i="28"/>
  <c r="C363" i="28"/>
  <c r="C375" i="28"/>
  <c r="C387" i="28"/>
  <c r="C399" i="28"/>
  <c r="C411" i="28"/>
  <c r="C423" i="28"/>
  <c r="C435" i="28"/>
  <c r="C447" i="28"/>
  <c r="C459" i="28"/>
  <c r="C471" i="28"/>
  <c r="C483" i="28"/>
  <c r="C495" i="28"/>
  <c r="B8" i="28"/>
  <c r="B20" i="28"/>
  <c r="C438" i="30"/>
  <c r="C55" i="27"/>
  <c r="E55" i="27" s="1"/>
  <c r="C163" i="27"/>
  <c r="E163" i="27" s="1"/>
  <c r="C271" i="27"/>
  <c r="E271" i="27" s="1"/>
  <c r="C379" i="27"/>
  <c r="E379" i="27" s="1"/>
  <c r="B420" i="27"/>
  <c r="B438" i="27"/>
  <c r="B456" i="27"/>
  <c r="B474" i="27"/>
  <c r="B492" i="27"/>
  <c r="B12" i="26"/>
  <c r="B30" i="26"/>
  <c r="B48" i="26"/>
  <c r="B66" i="26"/>
  <c r="B84" i="26"/>
  <c r="B102" i="26"/>
  <c r="B120" i="26"/>
  <c r="B138" i="26"/>
  <c r="B156" i="26"/>
  <c r="B174" i="26"/>
  <c r="B192" i="26"/>
  <c r="B210" i="26"/>
  <c r="B228" i="26"/>
  <c r="B246" i="26"/>
  <c r="B264" i="26"/>
  <c r="B282" i="26"/>
  <c r="B300" i="26"/>
  <c r="B318" i="26"/>
  <c r="A335" i="26"/>
  <c r="A338" i="26"/>
  <c r="A341" i="26"/>
  <c r="A344" i="26"/>
  <c r="A347" i="26"/>
  <c r="A350" i="26"/>
  <c r="A353" i="26"/>
  <c r="A356" i="26"/>
  <c r="A359" i="26"/>
  <c r="A362" i="26"/>
  <c r="A365" i="26"/>
  <c r="A368" i="26"/>
  <c r="A371" i="26"/>
  <c r="A374" i="26"/>
  <c r="A377" i="26"/>
  <c r="A380" i="26"/>
  <c r="A383" i="26"/>
  <c r="A386" i="26"/>
  <c r="A389" i="26"/>
  <c r="A392" i="26"/>
  <c r="A395" i="26"/>
  <c r="A398" i="26"/>
  <c r="A401" i="26"/>
  <c r="A404" i="26"/>
  <c r="A407" i="26"/>
  <c r="A410" i="26"/>
  <c r="A413" i="26"/>
  <c r="A416" i="26"/>
  <c r="A419" i="26"/>
  <c r="A422" i="26"/>
  <c r="A425" i="26"/>
  <c r="A428" i="26"/>
  <c r="A431" i="26"/>
  <c r="A434" i="26"/>
  <c r="A437" i="26"/>
  <c r="A440" i="26"/>
  <c r="A443" i="26"/>
  <c r="A446" i="26"/>
  <c r="A449" i="26"/>
  <c r="A452" i="26"/>
  <c r="A455" i="26"/>
  <c r="A458" i="26"/>
  <c r="A461" i="26"/>
  <c r="A464" i="26"/>
  <c r="A467" i="26"/>
  <c r="A470" i="26"/>
  <c r="A473" i="26"/>
  <c r="A476" i="26"/>
  <c r="A479" i="26"/>
  <c r="A482" i="26"/>
  <c r="A485" i="26"/>
  <c r="A488" i="26"/>
  <c r="A491" i="26"/>
  <c r="A494" i="26"/>
  <c r="A497" i="26"/>
  <c r="A500" i="26"/>
  <c r="D500" i="30"/>
  <c r="D11" i="28"/>
  <c r="D23" i="28"/>
  <c r="D35" i="28"/>
  <c r="D47" i="28"/>
  <c r="D59" i="28"/>
  <c r="D71" i="28"/>
  <c r="D83" i="28"/>
  <c r="D95" i="28"/>
  <c r="D107" i="28"/>
  <c r="D119" i="28"/>
  <c r="D131" i="28"/>
  <c r="D143" i="28"/>
  <c r="D155" i="28"/>
  <c r="D167" i="28"/>
  <c r="D179" i="28"/>
  <c r="D191" i="28"/>
  <c r="D203" i="28"/>
  <c r="D215" i="28"/>
  <c r="D227" i="28"/>
  <c r="D239" i="28"/>
  <c r="D251" i="28"/>
  <c r="D263" i="28"/>
  <c r="D275" i="28"/>
  <c r="D287" i="28"/>
  <c r="D299" i="28"/>
  <c r="D311" i="28"/>
  <c r="D323" i="28"/>
  <c r="D335" i="28"/>
  <c r="D347" i="28"/>
  <c r="D359" i="28"/>
  <c r="D371" i="28"/>
  <c r="D383" i="28"/>
  <c r="D395" i="28"/>
  <c r="D407" i="28"/>
  <c r="D419" i="28"/>
  <c r="D431" i="28"/>
  <c r="D443" i="28"/>
  <c r="D455" i="28"/>
  <c r="D467" i="28"/>
  <c r="D479" i="28"/>
  <c r="D491" i="28"/>
  <c r="C4" i="28"/>
  <c r="C16" i="28"/>
  <c r="C28" i="28"/>
  <c r="C40" i="28"/>
  <c r="C52" i="28"/>
  <c r="C64" i="28"/>
  <c r="C76" i="28"/>
  <c r="C88" i="28"/>
  <c r="C100" i="28"/>
  <c r="C112" i="28"/>
  <c r="C124" i="28"/>
  <c r="C136" i="28"/>
  <c r="C148" i="28"/>
  <c r="C160" i="28"/>
  <c r="C172" i="28"/>
  <c r="C184" i="28"/>
  <c r="C196" i="28"/>
  <c r="C208" i="28"/>
  <c r="C220" i="28"/>
  <c r="C232" i="28"/>
  <c r="C244" i="28"/>
  <c r="C256" i="28"/>
  <c r="C268" i="28"/>
  <c r="C280" i="28"/>
  <c r="C292" i="28"/>
  <c r="C304" i="28"/>
  <c r="C316" i="28"/>
  <c r="C328" i="28"/>
  <c r="C340" i="28"/>
  <c r="C352" i="28"/>
  <c r="C364" i="28"/>
  <c r="C376" i="28"/>
  <c r="C388" i="28"/>
  <c r="C400" i="28"/>
  <c r="C412" i="28"/>
  <c r="C424" i="28"/>
  <c r="C436" i="28"/>
  <c r="C448" i="28"/>
  <c r="C460" i="28"/>
  <c r="C472" i="28"/>
  <c r="C484" i="28"/>
  <c r="C496" i="28"/>
  <c r="B9" i="28"/>
  <c r="B21" i="28"/>
  <c r="D459" i="30"/>
  <c r="D70" i="27"/>
  <c r="D178" i="27"/>
  <c r="D286" i="27"/>
  <c r="D394" i="27"/>
  <c r="A423" i="27"/>
  <c r="A441" i="27"/>
  <c r="A459" i="27"/>
  <c r="A477" i="27"/>
  <c r="A495" i="27"/>
  <c r="A15" i="26"/>
  <c r="A33" i="26"/>
  <c r="A51" i="26"/>
  <c r="A69" i="26"/>
  <c r="A87" i="26"/>
  <c r="A105" i="26"/>
  <c r="A123" i="26"/>
  <c r="A141" i="26"/>
  <c r="A159" i="26"/>
  <c r="A177" i="26"/>
  <c r="A195" i="26"/>
  <c r="A213" i="26"/>
  <c r="A231" i="26"/>
  <c r="A249" i="26"/>
  <c r="A267" i="26"/>
  <c r="A285" i="26"/>
  <c r="A303" i="26"/>
  <c r="A321" i="26"/>
  <c r="B335" i="26"/>
  <c r="B338" i="26"/>
  <c r="B341" i="26"/>
  <c r="B344" i="26"/>
  <c r="B347" i="26"/>
  <c r="B350" i="26"/>
  <c r="B353" i="26"/>
  <c r="B356" i="26"/>
  <c r="B359" i="26"/>
  <c r="B362" i="26"/>
  <c r="B365" i="26"/>
  <c r="B368" i="26"/>
  <c r="B371" i="26"/>
  <c r="B374" i="26"/>
  <c r="B377" i="26"/>
  <c r="B380" i="26"/>
  <c r="B383" i="26"/>
  <c r="B386" i="26"/>
  <c r="B389" i="26"/>
  <c r="B392" i="26"/>
  <c r="B395" i="26"/>
  <c r="B398" i="26"/>
  <c r="B401" i="26"/>
  <c r="B404" i="26"/>
  <c r="B407" i="26"/>
  <c r="B410" i="26"/>
  <c r="B413" i="26"/>
  <c r="B416" i="26"/>
  <c r="B419" i="26"/>
  <c r="B422" i="26"/>
  <c r="B425" i="26"/>
  <c r="B428" i="26"/>
  <c r="B431" i="26"/>
  <c r="B434" i="26"/>
  <c r="B437" i="26"/>
  <c r="B440" i="26"/>
  <c r="B443" i="26"/>
  <c r="B446" i="26"/>
  <c r="B449" i="26"/>
  <c r="B452" i="26"/>
  <c r="B455" i="26"/>
  <c r="B458" i="26"/>
  <c r="B461" i="26"/>
  <c r="B464" i="26"/>
  <c r="B467" i="26"/>
  <c r="B470" i="26"/>
  <c r="B473" i="26"/>
  <c r="B476" i="26"/>
  <c r="B479" i="26"/>
  <c r="B482" i="26"/>
  <c r="B485" i="26"/>
  <c r="B488" i="26"/>
  <c r="B491" i="26"/>
  <c r="B494" i="26"/>
  <c r="B497" i="26"/>
  <c r="B500" i="26"/>
  <c r="C500" i="30"/>
  <c r="D12" i="28"/>
  <c r="D24" i="28"/>
  <c r="D36" i="28"/>
  <c r="D48" i="28"/>
  <c r="D60" i="28"/>
  <c r="D72" i="28"/>
  <c r="D84" i="28"/>
  <c r="D96" i="28"/>
  <c r="D108" i="28"/>
  <c r="D120" i="28"/>
  <c r="D132" i="28"/>
  <c r="D144" i="28"/>
  <c r="D156" i="28"/>
  <c r="D168" i="28"/>
  <c r="D180" i="28"/>
  <c r="D192" i="28"/>
  <c r="D204" i="28"/>
  <c r="D216" i="28"/>
  <c r="D228" i="28"/>
  <c r="D240" i="28"/>
  <c r="D252" i="28"/>
  <c r="D264" i="28"/>
  <c r="D276" i="28"/>
  <c r="D288" i="28"/>
  <c r="D300" i="28"/>
  <c r="D312" i="28"/>
  <c r="D324" i="28"/>
  <c r="D336" i="28"/>
  <c r="D348" i="28"/>
  <c r="D360" i="28"/>
  <c r="D372" i="28"/>
  <c r="D384" i="28"/>
  <c r="D396" i="28"/>
  <c r="D408" i="28"/>
  <c r="D420" i="28"/>
  <c r="D432" i="28"/>
  <c r="D444" i="28"/>
  <c r="D456" i="28"/>
  <c r="D468" i="28"/>
  <c r="D480" i="28"/>
  <c r="D492" i="28"/>
  <c r="C5" i="28"/>
  <c r="C17" i="28"/>
  <c r="C29" i="28"/>
  <c r="C41" i="28"/>
  <c r="C53" i="28"/>
  <c r="C65" i="28"/>
  <c r="C77" i="28"/>
  <c r="C89" i="28"/>
  <c r="C101" i="28"/>
  <c r="C113" i="28"/>
  <c r="C125" i="28"/>
  <c r="C137" i="28"/>
  <c r="C149" i="28"/>
  <c r="C161" i="28"/>
  <c r="C173" i="28"/>
  <c r="C185" i="28"/>
  <c r="C197" i="28"/>
  <c r="C209" i="28"/>
  <c r="C221" i="28"/>
  <c r="C233" i="28"/>
  <c r="C245" i="28"/>
  <c r="C257" i="28"/>
  <c r="C269" i="28"/>
  <c r="C281" i="28"/>
  <c r="C293" i="28"/>
  <c r="C305" i="28"/>
  <c r="C317" i="28"/>
  <c r="C329" i="28"/>
  <c r="C341" i="28"/>
  <c r="C353" i="28"/>
  <c r="C365" i="28"/>
  <c r="C377" i="28"/>
  <c r="C389" i="28"/>
  <c r="C401" i="28"/>
  <c r="C413" i="28"/>
  <c r="C425" i="28"/>
  <c r="C437" i="28"/>
  <c r="C449" i="28"/>
  <c r="C461" i="28"/>
  <c r="C473" i="28"/>
  <c r="C485" i="28"/>
  <c r="C497" i="28"/>
  <c r="B10" i="28"/>
  <c r="B22" i="28"/>
  <c r="C462" i="30"/>
  <c r="C73" i="27"/>
  <c r="E73" i="27" s="1"/>
  <c r="C181" i="27"/>
  <c r="E181" i="27" s="1"/>
  <c r="C289" i="27"/>
  <c r="E289" i="27" s="1"/>
  <c r="C397" i="27"/>
  <c r="E397" i="27" s="1"/>
  <c r="B423" i="27"/>
  <c r="B441" i="27"/>
  <c r="B459" i="27"/>
  <c r="B477" i="27"/>
  <c r="B495" i="27"/>
  <c r="B15" i="26"/>
  <c r="B33" i="26"/>
  <c r="B51" i="26"/>
  <c r="B69" i="26"/>
  <c r="B87" i="26"/>
  <c r="B105" i="26"/>
  <c r="B123" i="26"/>
  <c r="B141" i="26"/>
  <c r="B159" i="26"/>
  <c r="B177" i="26"/>
  <c r="B195" i="26"/>
  <c r="B213" i="26"/>
  <c r="B231" i="26"/>
  <c r="B249" i="26"/>
  <c r="B267" i="26"/>
  <c r="B285" i="26"/>
  <c r="B303" i="26"/>
  <c r="B321" i="26"/>
  <c r="C335" i="26"/>
  <c r="C338" i="26"/>
  <c r="C341" i="26"/>
  <c r="C344" i="26"/>
  <c r="C347" i="26"/>
  <c r="C350" i="26"/>
  <c r="C353" i="26"/>
  <c r="C356" i="26"/>
  <c r="C359" i="26"/>
  <c r="C362" i="26"/>
  <c r="C365" i="26"/>
  <c r="C368" i="26"/>
  <c r="C371" i="26"/>
  <c r="C374" i="26"/>
  <c r="C377" i="26"/>
  <c r="C380" i="26"/>
  <c r="C383" i="26"/>
  <c r="C386" i="26"/>
  <c r="C389" i="26"/>
  <c r="C392" i="26"/>
  <c r="C395" i="26"/>
  <c r="C398" i="26"/>
  <c r="C401" i="26"/>
  <c r="C404" i="26"/>
  <c r="C407" i="26"/>
  <c r="C410" i="26"/>
  <c r="C413" i="26"/>
  <c r="C416" i="26"/>
  <c r="C419" i="26"/>
  <c r="C422" i="26"/>
  <c r="C425" i="26"/>
  <c r="C428" i="26"/>
  <c r="C431" i="26"/>
  <c r="C434" i="26"/>
  <c r="C437" i="26"/>
  <c r="C440" i="26"/>
  <c r="C443" i="26"/>
  <c r="C446" i="26"/>
  <c r="C449" i="26"/>
  <c r="C452" i="26"/>
  <c r="C455" i="26"/>
  <c r="C458" i="26"/>
  <c r="C461" i="26"/>
  <c r="C464" i="26"/>
  <c r="C467" i="26"/>
  <c r="C470" i="26"/>
  <c r="C473" i="26"/>
  <c r="C476" i="26"/>
  <c r="C479" i="26"/>
  <c r="C482" i="26"/>
  <c r="C485" i="26"/>
  <c r="C488" i="26"/>
  <c r="C491" i="26"/>
  <c r="C494" i="26"/>
  <c r="C497" i="26"/>
  <c r="C500" i="26"/>
  <c r="B500" i="30"/>
  <c r="D13" i="28"/>
  <c r="D25" i="28"/>
  <c r="D37" i="28"/>
  <c r="D49" i="28"/>
  <c r="D61" i="28"/>
  <c r="D73" i="28"/>
  <c r="D85" i="28"/>
  <c r="D97" i="28"/>
  <c r="D109" i="28"/>
  <c r="D121" i="28"/>
  <c r="D133" i="28"/>
  <c r="D145" i="28"/>
  <c r="D157" i="28"/>
  <c r="D169" i="28"/>
  <c r="D181" i="28"/>
  <c r="D193" i="28"/>
  <c r="D205" i="28"/>
  <c r="D217" i="28"/>
  <c r="D229" i="28"/>
  <c r="D241" i="28"/>
  <c r="D253" i="28"/>
  <c r="D265" i="28"/>
  <c r="D277" i="28"/>
  <c r="D289" i="28"/>
  <c r="D301" i="28"/>
  <c r="D313" i="28"/>
  <c r="D325" i="28"/>
  <c r="D337" i="28"/>
  <c r="D349" i="28"/>
  <c r="D361" i="28"/>
  <c r="D373" i="28"/>
  <c r="D385" i="28"/>
  <c r="D397" i="28"/>
  <c r="D409" i="28"/>
  <c r="D421" i="28"/>
  <c r="D433" i="28"/>
  <c r="D445" i="28"/>
  <c r="D457" i="28"/>
  <c r="D469" i="28"/>
  <c r="D481" i="28"/>
  <c r="D493" i="28"/>
  <c r="C6" i="28"/>
  <c r="C18" i="28"/>
  <c r="C30" i="28"/>
  <c r="C42" i="28"/>
  <c r="C54" i="28"/>
  <c r="C66" i="28"/>
  <c r="C78" i="28"/>
  <c r="C90" i="28"/>
  <c r="C102" i="28"/>
  <c r="C114" i="28"/>
  <c r="C126" i="28"/>
  <c r="C138" i="28"/>
  <c r="C150" i="28"/>
  <c r="C162" i="28"/>
  <c r="C174" i="28"/>
  <c r="C186" i="28"/>
  <c r="C198" i="28"/>
  <c r="C210" i="28"/>
  <c r="C222" i="28"/>
  <c r="C234" i="28"/>
  <c r="C246" i="28"/>
  <c r="C258" i="28"/>
  <c r="C270" i="28"/>
  <c r="C282" i="28"/>
  <c r="C294" i="28"/>
  <c r="C306" i="28"/>
  <c r="C318" i="28"/>
  <c r="C330" i="28"/>
  <c r="C342" i="28"/>
  <c r="C354" i="28"/>
  <c r="C366" i="28"/>
  <c r="C378" i="28"/>
  <c r="C390" i="28"/>
  <c r="C402" i="28"/>
  <c r="C414" i="28"/>
  <c r="C426" i="28"/>
  <c r="C438" i="28"/>
  <c r="C450" i="28"/>
  <c r="C462" i="28"/>
  <c r="C474" i="28"/>
  <c r="C486" i="28"/>
  <c r="C498" i="28"/>
  <c r="B11" i="28"/>
  <c r="B23" i="28"/>
  <c r="A426" i="27"/>
  <c r="A36" i="26"/>
  <c r="A144" i="26"/>
  <c r="A252" i="26"/>
  <c r="D338" i="26"/>
  <c r="D356" i="26"/>
  <c r="D374" i="26"/>
  <c r="D392" i="26"/>
  <c r="D410" i="26"/>
  <c r="D428" i="26"/>
  <c r="D446" i="26"/>
  <c r="D464" i="26"/>
  <c r="D482" i="26"/>
  <c r="D500" i="26"/>
  <c r="D62" i="28"/>
  <c r="D134" i="28"/>
  <c r="D206" i="28"/>
  <c r="D278" i="28"/>
  <c r="D350" i="28"/>
  <c r="D422" i="28"/>
  <c r="D494" i="28"/>
  <c r="C67" i="28"/>
  <c r="C139" i="28"/>
  <c r="C211" i="28"/>
  <c r="C283" i="28"/>
  <c r="C355" i="28"/>
  <c r="C427" i="28"/>
  <c r="C499" i="28"/>
  <c r="B37" i="28"/>
  <c r="B49" i="28"/>
  <c r="B61" i="28"/>
  <c r="B73" i="28"/>
  <c r="B85" i="28"/>
  <c r="B97" i="28"/>
  <c r="B109" i="28"/>
  <c r="B121" i="28"/>
  <c r="B133" i="28"/>
  <c r="B145" i="28"/>
  <c r="B157" i="28"/>
  <c r="B169" i="28"/>
  <c r="B181" i="28"/>
  <c r="B193" i="28"/>
  <c r="B205" i="28"/>
  <c r="B217" i="28"/>
  <c r="B229" i="28"/>
  <c r="B241" i="28"/>
  <c r="B253" i="28"/>
  <c r="B265" i="28"/>
  <c r="B277" i="28"/>
  <c r="B289" i="28"/>
  <c r="B301" i="28"/>
  <c r="B313" i="28"/>
  <c r="B325" i="28"/>
  <c r="B337" i="28"/>
  <c r="B349" i="28"/>
  <c r="B361" i="28"/>
  <c r="B373" i="28"/>
  <c r="B385" i="28"/>
  <c r="B397" i="28"/>
  <c r="B409" i="28"/>
  <c r="B421" i="28"/>
  <c r="B433" i="28"/>
  <c r="B445" i="28"/>
  <c r="B457" i="28"/>
  <c r="B469" i="28"/>
  <c r="B481" i="28"/>
  <c r="B493" i="28"/>
  <c r="A6" i="28"/>
  <c r="A18" i="28"/>
  <c r="A30" i="28"/>
  <c r="A42" i="28"/>
  <c r="A54" i="28"/>
  <c r="A66" i="28"/>
  <c r="A78" i="28"/>
  <c r="A90" i="28"/>
  <c r="A102" i="28"/>
  <c r="A114" i="28"/>
  <c r="A126" i="28"/>
  <c r="A138" i="28"/>
  <c r="A150" i="28"/>
  <c r="A162" i="28"/>
  <c r="A174" i="28"/>
  <c r="A186" i="28"/>
  <c r="A198" i="28"/>
  <c r="A210" i="28"/>
  <c r="A222" i="28"/>
  <c r="A234" i="28"/>
  <c r="A246" i="28"/>
  <c r="A258" i="28"/>
  <c r="A270" i="28"/>
  <c r="A282" i="28"/>
  <c r="A294" i="28"/>
  <c r="A306" i="28"/>
  <c r="A318" i="28"/>
  <c r="A330" i="28"/>
  <c r="A342" i="28"/>
  <c r="A354" i="28"/>
  <c r="A366" i="28"/>
  <c r="A378" i="28"/>
  <c r="A390" i="28"/>
  <c r="A402" i="28"/>
  <c r="A414" i="28"/>
  <c r="A426" i="28"/>
  <c r="A438" i="28"/>
  <c r="A450" i="28"/>
  <c r="A462" i="28"/>
  <c r="A474" i="28"/>
  <c r="A486" i="28"/>
  <c r="A498" i="28"/>
  <c r="B324" i="26"/>
  <c r="D327" i="28"/>
  <c r="C476" i="28"/>
  <c r="B154" i="28"/>
  <c r="B286" i="28"/>
  <c r="B406" i="28"/>
  <c r="A39" i="28"/>
  <c r="A195" i="28"/>
  <c r="A327" i="28"/>
  <c r="A459" i="28"/>
  <c r="A234" i="26"/>
  <c r="D479" i="26"/>
  <c r="D482" i="28"/>
  <c r="B59" i="28"/>
  <c r="B191" i="28"/>
  <c r="B323" i="28"/>
  <c r="B443" i="28"/>
  <c r="A52" i="28"/>
  <c r="A160" i="28"/>
  <c r="A280" i="28"/>
  <c r="A400" i="28"/>
  <c r="B426" i="27"/>
  <c r="B36" i="26"/>
  <c r="B144" i="26"/>
  <c r="B252" i="26"/>
  <c r="A339" i="26"/>
  <c r="A357" i="26"/>
  <c r="A375" i="26"/>
  <c r="A393" i="26"/>
  <c r="A411" i="26"/>
  <c r="A429" i="26"/>
  <c r="A447" i="26"/>
  <c r="A465" i="26"/>
  <c r="A483" i="26"/>
  <c r="A2" i="27"/>
  <c r="D63" i="28"/>
  <c r="D135" i="28"/>
  <c r="D207" i="28"/>
  <c r="D279" i="28"/>
  <c r="D351" i="28"/>
  <c r="D423" i="28"/>
  <c r="D495" i="28"/>
  <c r="C68" i="28"/>
  <c r="C140" i="28"/>
  <c r="C212" i="28"/>
  <c r="C284" i="28"/>
  <c r="C356" i="28"/>
  <c r="C428" i="28"/>
  <c r="C500" i="28"/>
  <c r="B38" i="28"/>
  <c r="B50" i="28"/>
  <c r="B62" i="28"/>
  <c r="B74" i="28"/>
  <c r="B86" i="28"/>
  <c r="B98" i="28"/>
  <c r="B110" i="28"/>
  <c r="B122" i="28"/>
  <c r="B134" i="28"/>
  <c r="B146" i="28"/>
  <c r="B158" i="28"/>
  <c r="B170" i="28"/>
  <c r="B182" i="28"/>
  <c r="B194" i="28"/>
  <c r="B206" i="28"/>
  <c r="B218" i="28"/>
  <c r="B230" i="28"/>
  <c r="B242" i="28"/>
  <c r="B254" i="28"/>
  <c r="B266" i="28"/>
  <c r="B278" i="28"/>
  <c r="B290" i="28"/>
  <c r="B302" i="28"/>
  <c r="B314" i="28"/>
  <c r="B326" i="28"/>
  <c r="B338" i="28"/>
  <c r="B350" i="28"/>
  <c r="B362" i="28"/>
  <c r="B374" i="28"/>
  <c r="B386" i="28"/>
  <c r="B398" i="28"/>
  <c r="B410" i="28"/>
  <c r="B422" i="28"/>
  <c r="B434" i="28"/>
  <c r="B446" i="28"/>
  <c r="B458" i="28"/>
  <c r="B470" i="28"/>
  <c r="B482" i="28"/>
  <c r="B494" i="28"/>
  <c r="A7" i="28"/>
  <c r="A19" i="28"/>
  <c r="A31" i="28"/>
  <c r="A43" i="28"/>
  <c r="A55" i="28"/>
  <c r="A67" i="28"/>
  <c r="A79" i="28"/>
  <c r="A91" i="28"/>
  <c r="A103" i="28"/>
  <c r="A115" i="28"/>
  <c r="A127" i="28"/>
  <c r="A139" i="28"/>
  <c r="A151" i="28"/>
  <c r="A163" i="28"/>
  <c r="A175" i="28"/>
  <c r="A187" i="28"/>
  <c r="A199" i="28"/>
  <c r="A211" i="28"/>
  <c r="A223" i="28"/>
  <c r="A235" i="28"/>
  <c r="A247" i="28"/>
  <c r="A259" i="28"/>
  <c r="A271" i="28"/>
  <c r="A283" i="28"/>
  <c r="A295" i="28"/>
  <c r="A307" i="28"/>
  <c r="A319" i="28"/>
  <c r="A331" i="28"/>
  <c r="A343" i="28"/>
  <c r="A355" i="28"/>
  <c r="A367" i="28"/>
  <c r="A379" i="28"/>
  <c r="A391" i="28"/>
  <c r="A403" i="28"/>
  <c r="A415" i="28"/>
  <c r="A427" i="28"/>
  <c r="A439" i="28"/>
  <c r="A451" i="28"/>
  <c r="A463" i="28"/>
  <c r="A475" i="28"/>
  <c r="A487" i="28"/>
  <c r="A499" i="28"/>
  <c r="A351" i="26"/>
  <c r="A495" i="26"/>
  <c r="C44" i="28"/>
  <c r="B70" i="28"/>
  <c r="B190" i="28"/>
  <c r="B310" i="28"/>
  <c r="B430" i="28"/>
  <c r="A51" i="28"/>
  <c r="A171" i="28"/>
  <c r="A291" i="28"/>
  <c r="A423" i="28"/>
  <c r="D425" i="26"/>
  <c r="C199" i="28"/>
  <c r="B119" i="28"/>
  <c r="B275" i="28"/>
  <c r="B431" i="28"/>
  <c r="A88" i="28"/>
  <c r="A232" i="28"/>
  <c r="A388" i="28"/>
  <c r="D477" i="30"/>
  <c r="A444" i="27"/>
  <c r="A54" i="26"/>
  <c r="A162" i="26"/>
  <c r="A270" i="26"/>
  <c r="D341" i="26"/>
  <c r="D359" i="26"/>
  <c r="D377" i="26"/>
  <c r="D395" i="26"/>
  <c r="D413" i="26"/>
  <c r="D431" i="26"/>
  <c r="D449" i="26"/>
  <c r="D467" i="26"/>
  <c r="D485" i="26"/>
  <c r="A500" i="30"/>
  <c r="D74" i="28"/>
  <c r="D146" i="28"/>
  <c r="D218" i="28"/>
  <c r="D290" i="28"/>
  <c r="D362" i="28"/>
  <c r="D434" i="28"/>
  <c r="C7" i="28"/>
  <c r="C79" i="28"/>
  <c r="C151" i="28"/>
  <c r="C223" i="28"/>
  <c r="C295" i="28"/>
  <c r="C367" i="28"/>
  <c r="C439" i="28"/>
  <c r="B12" i="28"/>
  <c r="B39" i="28"/>
  <c r="B51" i="28"/>
  <c r="B63" i="28"/>
  <c r="B75" i="28"/>
  <c r="B87" i="28"/>
  <c r="B99" i="28"/>
  <c r="B111" i="28"/>
  <c r="B123" i="28"/>
  <c r="B135" i="28"/>
  <c r="B147" i="28"/>
  <c r="B159" i="28"/>
  <c r="B171" i="28"/>
  <c r="B183" i="28"/>
  <c r="B195" i="28"/>
  <c r="B207" i="28"/>
  <c r="B219" i="28"/>
  <c r="B231" i="28"/>
  <c r="B243" i="28"/>
  <c r="B255" i="28"/>
  <c r="B267" i="28"/>
  <c r="B279" i="28"/>
  <c r="B291" i="28"/>
  <c r="B303" i="28"/>
  <c r="B315" i="28"/>
  <c r="B327" i="28"/>
  <c r="B339" i="28"/>
  <c r="B351" i="28"/>
  <c r="B363" i="28"/>
  <c r="B375" i="28"/>
  <c r="B387" i="28"/>
  <c r="B399" i="28"/>
  <c r="B411" i="28"/>
  <c r="B423" i="28"/>
  <c r="B435" i="28"/>
  <c r="B447" i="28"/>
  <c r="B459" i="28"/>
  <c r="B471" i="28"/>
  <c r="B483" i="28"/>
  <c r="B495" i="28"/>
  <c r="A8" i="28"/>
  <c r="A20" i="28"/>
  <c r="A32" i="28"/>
  <c r="A44" i="28"/>
  <c r="A56" i="28"/>
  <c r="A68" i="28"/>
  <c r="A80" i="28"/>
  <c r="A92" i="28"/>
  <c r="A104" i="28"/>
  <c r="A116" i="28"/>
  <c r="A128" i="28"/>
  <c r="A140" i="28"/>
  <c r="A152" i="28"/>
  <c r="A164" i="28"/>
  <c r="A176" i="28"/>
  <c r="A188" i="28"/>
  <c r="A200" i="28"/>
  <c r="A212" i="28"/>
  <c r="A224" i="28"/>
  <c r="A236" i="28"/>
  <c r="A248" i="28"/>
  <c r="A260" i="28"/>
  <c r="A272" i="28"/>
  <c r="A284" i="28"/>
  <c r="A296" i="28"/>
  <c r="A308" i="28"/>
  <c r="A320" i="28"/>
  <c r="A332" i="28"/>
  <c r="A344" i="28"/>
  <c r="A356" i="28"/>
  <c r="A368" i="28"/>
  <c r="A380" i="28"/>
  <c r="A392" i="28"/>
  <c r="A404" i="28"/>
  <c r="A416" i="28"/>
  <c r="A428" i="28"/>
  <c r="A440" i="28"/>
  <c r="A452" i="28"/>
  <c r="A464" i="28"/>
  <c r="A476" i="28"/>
  <c r="A488" i="28"/>
  <c r="A500" i="28"/>
  <c r="B108" i="26"/>
  <c r="D471" i="28"/>
  <c r="B82" i="28"/>
  <c r="B238" i="28"/>
  <c r="B382" i="28"/>
  <c r="A27" i="28"/>
  <c r="A159" i="28"/>
  <c r="A279" i="28"/>
  <c r="A411" i="28"/>
  <c r="A18" i="26"/>
  <c r="D443" i="26"/>
  <c r="D266" i="28"/>
  <c r="C415" i="28"/>
  <c r="B131" i="28"/>
  <c r="B227" i="28"/>
  <c r="B335" i="28"/>
  <c r="B455" i="28"/>
  <c r="A64" i="28"/>
  <c r="A172" i="28"/>
  <c r="A292" i="28"/>
  <c r="A412" i="28"/>
  <c r="C480" i="30"/>
  <c r="B444" i="27"/>
  <c r="B54" i="26"/>
  <c r="B162" i="26"/>
  <c r="B270" i="26"/>
  <c r="A342" i="26"/>
  <c r="A360" i="26"/>
  <c r="A378" i="26"/>
  <c r="A396" i="26"/>
  <c r="A414" i="26"/>
  <c r="A432" i="26"/>
  <c r="A450" i="26"/>
  <c r="A468" i="26"/>
  <c r="A486" i="26"/>
  <c r="D3" i="28"/>
  <c r="D75" i="28"/>
  <c r="D147" i="28"/>
  <c r="D219" i="28"/>
  <c r="D291" i="28"/>
  <c r="D363" i="28"/>
  <c r="D435" i="28"/>
  <c r="C8" i="28"/>
  <c r="C80" i="28"/>
  <c r="C152" i="28"/>
  <c r="C224" i="28"/>
  <c r="C296" i="28"/>
  <c r="C368" i="28"/>
  <c r="C440" i="28"/>
  <c r="B13" i="28"/>
  <c r="B40" i="28"/>
  <c r="B52" i="28"/>
  <c r="B64" i="28"/>
  <c r="B76" i="28"/>
  <c r="B88" i="28"/>
  <c r="B100" i="28"/>
  <c r="B112" i="28"/>
  <c r="B124" i="28"/>
  <c r="B136" i="28"/>
  <c r="B148" i="28"/>
  <c r="B160" i="28"/>
  <c r="B172" i="28"/>
  <c r="B184" i="28"/>
  <c r="B196" i="28"/>
  <c r="B208" i="28"/>
  <c r="B220" i="28"/>
  <c r="B232" i="28"/>
  <c r="B244" i="28"/>
  <c r="B256" i="28"/>
  <c r="B268" i="28"/>
  <c r="B280" i="28"/>
  <c r="B292" i="28"/>
  <c r="B304" i="28"/>
  <c r="B316" i="28"/>
  <c r="B328" i="28"/>
  <c r="B340" i="28"/>
  <c r="B352" i="28"/>
  <c r="B364" i="28"/>
  <c r="B376" i="28"/>
  <c r="B388" i="28"/>
  <c r="B400" i="28"/>
  <c r="B412" i="28"/>
  <c r="B424" i="28"/>
  <c r="B436" i="28"/>
  <c r="B448" i="28"/>
  <c r="B460" i="28"/>
  <c r="B472" i="28"/>
  <c r="B484" i="28"/>
  <c r="B496" i="28"/>
  <c r="A9" i="28"/>
  <c r="A21" i="28"/>
  <c r="A33" i="28"/>
  <c r="A45" i="28"/>
  <c r="A57" i="28"/>
  <c r="A69" i="28"/>
  <c r="A81" i="28"/>
  <c r="A93" i="28"/>
  <c r="A105" i="28"/>
  <c r="A117" i="28"/>
  <c r="A129" i="28"/>
  <c r="A141" i="28"/>
  <c r="A153" i="28"/>
  <c r="A165" i="28"/>
  <c r="A177" i="28"/>
  <c r="A189" i="28"/>
  <c r="A201" i="28"/>
  <c r="A213" i="28"/>
  <c r="A225" i="28"/>
  <c r="A237" i="28"/>
  <c r="A249" i="28"/>
  <c r="A261" i="28"/>
  <c r="A273" i="28"/>
  <c r="A285" i="28"/>
  <c r="A297" i="28"/>
  <c r="A309" i="28"/>
  <c r="A321" i="28"/>
  <c r="A333" i="28"/>
  <c r="A345" i="28"/>
  <c r="A357" i="28"/>
  <c r="A369" i="28"/>
  <c r="A381" i="28"/>
  <c r="A393" i="28"/>
  <c r="A405" i="28"/>
  <c r="A417" i="28"/>
  <c r="A429" i="28"/>
  <c r="A441" i="28"/>
  <c r="A453" i="28"/>
  <c r="A465" i="28"/>
  <c r="A477" i="28"/>
  <c r="A489" i="28"/>
  <c r="A2" i="28"/>
  <c r="A387" i="26"/>
  <c r="C116" i="28"/>
  <c r="B118" i="28"/>
  <c r="B298" i="28"/>
  <c r="B466" i="28"/>
  <c r="A135" i="28"/>
  <c r="A315" i="28"/>
  <c r="A483" i="28"/>
  <c r="D407" i="26"/>
  <c r="D122" i="28"/>
  <c r="C343" i="28"/>
  <c r="B95" i="28"/>
  <c r="B203" i="28"/>
  <c r="B311" i="28"/>
  <c r="B407" i="28"/>
  <c r="A16" i="28"/>
  <c r="A136" i="28"/>
  <c r="A244" i="28"/>
  <c r="A340" i="28"/>
  <c r="A460" i="28"/>
  <c r="D88" i="27"/>
  <c r="A462" i="27"/>
  <c r="A72" i="26"/>
  <c r="A180" i="26"/>
  <c r="A288" i="26"/>
  <c r="D344" i="26"/>
  <c r="D362" i="26"/>
  <c r="D380" i="26"/>
  <c r="D398" i="26"/>
  <c r="D416" i="26"/>
  <c r="D434" i="26"/>
  <c r="D452" i="26"/>
  <c r="D470" i="26"/>
  <c r="D488" i="26"/>
  <c r="D14" i="28"/>
  <c r="D86" i="28"/>
  <c r="D158" i="28"/>
  <c r="D230" i="28"/>
  <c r="D302" i="28"/>
  <c r="D374" i="28"/>
  <c r="D446" i="28"/>
  <c r="C19" i="28"/>
  <c r="C91" i="28"/>
  <c r="C163" i="28"/>
  <c r="C235" i="28"/>
  <c r="C307" i="28"/>
  <c r="C379" i="28"/>
  <c r="C451" i="28"/>
  <c r="B24" i="28"/>
  <c r="B41" i="28"/>
  <c r="B53" i="28"/>
  <c r="B65" i="28"/>
  <c r="B77" i="28"/>
  <c r="B89" i="28"/>
  <c r="B101" i="28"/>
  <c r="B113" i="28"/>
  <c r="B125" i="28"/>
  <c r="B137" i="28"/>
  <c r="B149" i="28"/>
  <c r="B161" i="28"/>
  <c r="B173" i="28"/>
  <c r="B185" i="28"/>
  <c r="B197" i="28"/>
  <c r="B209" i="28"/>
  <c r="B221" i="28"/>
  <c r="B233" i="28"/>
  <c r="B245" i="28"/>
  <c r="B257" i="28"/>
  <c r="B269" i="28"/>
  <c r="B281" i="28"/>
  <c r="B293" i="28"/>
  <c r="B305" i="28"/>
  <c r="B317" i="28"/>
  <c r="B329" i="28"/>
  <c r="B341" i="28"/>
  <c r="B353" i="28"/>
  <c r="B365" i="28"/>
  <c r="B377" i="28"/>
  <c r="B389" i="28"/>
  <c r="B401" i="28"/>
  <c r="B413" i="28"/>
  <c r="B425" i="28"/>
  <c r="B437" i="28"/>
  <c r="B449" i="28"/>
  <c r="B461" i="28"/>
  <c r="B473" i="28"/>
  <c r="B485" i="28"/>
  <c r="B497" i="28"/>
  <c r="A10" i="28"/>
  <c r="A22" i="28"/>
  <c r="A34" i="28"/>
  <c r="A46" i="28"/>
  <c r="A58" i="28"/>
  <c r="A70" i="28"/>
  <c r="A82" i="28"/>
  <c r="A94" i="28"/>
  <c r="A106" i="28"/>
  <c r="A118" i="28"/>
  <c r="A130" i="28"/>
  <c r="A142" i="28"/>
  <c r="A154" i="28"/>
  <c r="A166" i="28"/>
  <c r="A178" i="28"/>
  <c r="A190" i="28"/>
  <c r="A202" i="28"/>
  <c r="A214" i="28"/>
  <c r="A226" i="28"/>
  <c r="A238" i="28"/>
  <c r="A250" i="28"/>
  <c r="A262" i="28"/>
  <c r="A274" i="28"/>
  <c r="A286" i="28"/>
  <c r="A298" i="28"/>
  <c r="A310" i="28"/>
  <c r="A322" i="28"/>
  <c r="A334" i="28"/>
  <c r="A346" i="28"/>
  <c r="A358" i="28"/>
  <c r="A370" i="28"/>
  <c r="A382" i="28"/>
  <c r="A394" i="28"/>
  <c r="A406" i="28"/>
  <c r="A418" i="28"/>
  <c r="A430" i="28"/>
  <c r="A442" i="28"/>
  <c r="A454" i="28"/>
  <c r="A466" i="28"/>
  <c r="A478" i="28"/>
  <c r="A490" i="28"/>
  <c r="C307" i="27"/>
  <c r="E307" i="27" s="1"/>
  <c r="A423" i="26"/>
  <c r="A477" i="26"/>
  <c r="D255" i="28"/>
  <c r="C332" i="28"/>
  <c r="B94" i="28"/>
  <c r="B142" i="28"/>
  <c r="B214" i="28"/>
  <c r="B274" i="28"/>
  <c r="B370" i="28"/>
  <c r="B442" i="28"/>
  <c r="A15" i="28"/>
  <c r="A99" i="28"/>
  <c r="A183" i="28"/>
  <c r="A267" i="28"/>
  <c r="A351" i="28"/>
  <c r="A435" i="28"/>
  <c r="D353" i="26"/>
  <c r="D194" i="28"/>
  <c r="C487" i="28"/>
  <c r="B143" i="28"/>
  <c r="B263" i="28"/>
  <c r="B371" i="28"/>
  <c r="B491" i="28"/>
  <c r="A124" i="28"/>
  <c r="A256" i="28"/>
  <c r="A364" i="28"/>
  <c r="A472" i="28"/>
  <c r="C91" i="27"/>
  <c r="E91" i="27" s="1"/>
  <c r="B462" i="27"/>
  <c r="B72" i="26"/>
  <c r="B180" i="26"/>
  <c r="B288" i="26"/>
  <c r="A345" i="26"/>
  <c r="A363" i="26"/>
  <c r="A381" i="26"/>
  <c r="A399" i="26"/>
  <c r="A417" i="26"/>
  <c r="A435" i="26"/>
  <c r="A453" i="26"/>
  <c r="A471" i="26"/>
  <c r="A489" i="26"/>
  <c r="D15" i="28"/>
  <c r="D87" i="28"/>
  <c r="D159" i="28"/>
  <c r="D231" i="28"/>
  <c r="D303" i="28"/>
  <c r="D375" i="28"/>
  <c r="D447" i="28"/>
  <c r="C20" i="28"/>
  <c r="C92" i="28"/>
  <c r="C164" i="28"/>
  <c r="C236" i="28"/>
  <c r="C308" i="28"/>
  <c r="C380" i="28"/>
  <c r="C452" i="28"/>
  <c r="B25" i="28"/>
  <c r="B42" i="28"/>
  <c r="B54" i="28"/>
  <c r="B66" i="28"/>
  <c r="B78" i="28"/>
  <c r="B90" i="28"/>
  <c r="B102" i="28"/>
  <c r="B114" i="28"/>
  <c r="B126" i="28"/>
  <c r="B138" i="28"/>
  <c r="B150" i="28"/>
  <c r="B162" i="28"/>
  <c r="B174" i="28"/>
  <c r="B186" i="28"/>
  <c r="B198" i="28"/>
  <c r="B210" i="28"/>
  <c r="B222" i="28"/>
  <c r="B234" i="28"/>
  <c r="B246" i="28"/>
  <c r="B258" i="28"/>
  <c r="B270" i="28"/>
  <c r="B282" i="28"/>
  <c r="B294" i="28"/>
  <c r="B306" i="28"/>
  <c r="B318" i="28"/>
  <c r="B330" i="28"/>
  <c r="B342" i="28"/>
  <c r="B354" i="28"/>
  <c r="B366" i="28"/>
  <c r="B378" i="28"/>
  <c r="B390" i="28"/>
  <c r="B402" i="28"/>
  <c r="B414" i="28"/>
  <c r="B426" i="28"/>
  <c r="B438" i="28"/>
  <c r="B450" i="28"/>
  <c r="B462" i="28"/>
  <c r="B474" i="28"/>
  <c r="B486" i="28"/>
  <c r="B498" i="28"/>
  <c r="A11" i="28"/>
  <c r="A23" i="28"/>
  <c r="A35" i="28"/>
  <c r="A47" i="28"/>
  <c r="A59" i="28"/>
  <c r="A71" i="28"/>
  <c r="A83" i="28"/>
  <c r="A95" i="28"/>
  <c r="A107" i="28"/>
  <c r="A119" i="28"/>
  <c r="A131" i="28"/>
  <c r="A143" i="28"/>
  <c r="A155" i="28"/>
  <c r="A167" i="28"/>
  <c r="A179" i="28"/>
  <c r="A191" i="28"/>
  <c r="A203" i="28"/>
  <c r="A215" i="28"/>
  <c r="A227" i="28"/>
  <c r="A239" i="28"/>
  <c r="A251" i="28"/>
  <c r="A263" i="28"/>
  <c r="A275" i="28"/>
  <c r="A287" i="28"/>
  <c r="A299" i="28"/>
  <c r="A311" i="28"/>
  <c r="A323" i="28"/>
  <c r="A335" i="28"/>
  <c r="A347" i="28"/>
  <c r="A359" i="28"/>
  <c r="A371" i="28"/>
  <c r="A383" i="28"/>
  <c r="A395" i="28"/>
  <c r="A407" i="28"/>
  <c r="A419" i="28"/>
  <c r="A431" i="28"/>
  <c r="A443" i="28"/>
  <c r="A455" i="28"/>
  <c r="A467" i="28"/>
  <c r="A479" i="28"/>
  <c r="A491" i="28"/>
  <c r="B216" i="26"/>
  <c r="D399" i="28"/>
  <c r="B34" i="28"/>
  <c r="B178" i="28"/>
  <c r="B334" i="28"/>
  <c r="B478" i="28"/>
  <c r="A123" i="28"/>
  <c r="A255" i="28"/>
  <c r="A387" i="28"/>
  <c r="D335" i="26"/>
  <c r="D497" i="26"/>
  <c r="D410" i="28"/>
  <c r="B47" i="28"/>
  <c r="B167" i="28"/>
  <c r="B299" i="28"/>
  <c r="B419" i="28"/>
  <c r="A28" i="28"/>
  <c r="A148" i="28"/>
  <c r="A268" i="28"/>
  <c r="A376" i="28"/>
  <c r="A484" i="28"/>
  <c r="D196" i="27"/>
  <c r="A480" i="27"/>
  <c r="A90" i="26"/>
  <c r="A198" i="26"/>
  <c r="A306" i="26"/>
  <c r="D347" i="26"/>
  <c r="D365" i="26"/>
  <c r="D383" i="26"/>
  <c r="D401" i="26"/>
  <c r="D419" i="26"/>
  <c r="D437" i="26"/>
  <c r="D455" i="26"/>
  <c r="D473" i="26"/>
  <c r="D491" i="26"/>
  <c r="D26" i="28"/>
  <c r="D98" i="28"/>
  <c r="D170" i="28"/>
  <c r="D242" i="28"/>
  <c r="D314" i="28"/>
  <c r="D386" i="28"/>
  <c r="D458" i="28"/>
  <c r="C31" i="28"/>
  <c r="C103" i="28"/>
  <c r="C175" i="28"/>
  <c r="C247" i="28"/>
  <c r="C319" i="28"/>
  <c r="C391" i="28"/>
  <c r="C463" i="28"/>
  <c r="B31" i="28"/>
  <c r="B43" i="28"/>
  <c r="B55" i="28"/>
  <c r="B67" i="28"/>
  <c r="B79" i="28"/>
  <c r="B91" i="28"/>
  <c r="B103" i="28"/>
  <c r="B115" i="28"/>
  <c r="B127" i="28"/>
  <c r="B139" i="28"/>
  <c r="B151" i="28"/>
  <c r="B163" i="28"/>
  <c r="B175" i="28"/>
  <c r="B187" i="28"/>
  <c r="B199" i="28"/>
  <c r="B211" i="28"/>
  <c r="B223" i="28"/>
  <c r="B235" i="28"/>
  <c r="B247" i="28"/>
  <c r="B259" i="28"/>
  <c r="B271" i="28"/>
  <c r="B283" i="28"/>
  <c r="B295" i="28"/>
  <c r="B307" i="28"/>
  <c r="B319" i="28"/>
  <c r="B331" i="28"/>
  <c r="B343" i="28"/>
  <c r="B355" i="28"/>
  <c r="B367" i="28"/>
  <c r="B379" i="28"/>
  <c r="B391" i="28"/>
  <c r="B403" i="28"/>
  <c r="B415" i="28"/>
  <c r="B427" i="28"/>
  <c r="B439" i="28"/>
  <c r="B451" i="28"/>
  <c r="B463" i="28"/>
  <c r="B475" i="28"/>
  <c r="B487" i="28"/>
  <c r="B499" i="28"/>
  <c r="A12" i="28"/>
  <c r="A24" i="28"/>
  <c r="A36" i="28"/>
  <c r="A48" i="28"/>
  <c r="A60" i="28"/>
  <c r="A72" i="28"/>
  <c r="A84" i="28"/>
  <c r="A96" i="28"/>
  <c r="A108" i="28"/>
  <c r="A120" i="28"/>
  <c r="A132" i="28"/>
  <c r="A144" i="28"/>
  <c r="A156" i="28"/>
  <c r="A168" i="28"/>
  <c r="A180" i="28"/>
  <c r="A192" i="28"/>
  <c r="A204" i="28"/>
  <c r="A216" i="28"/>
  <c r="A228" i="28"/>
  <c r="A240" i="28"/>
  <c r="A252" i="28"/>
  <c r="A264" i="28"/>
  <c r="A276" i="28"/>
  <c r="A288" i="28"/>
  <c r="A300" i="28"/>
  <c r="A312" i="28"/>
  <c r="A324" i="28"/>
  <c r="A336" i="28"/>
  <c r="A348" i="28"/>
  <c r="A360" i="28"/>
  <c r="A372" i="28"/>
  <c r="A384" i="28"/>
  <c r="A396" i="28"/>
  <c r="A408" i="28"/>
  <c r="A420" i="28"/>
  <c r="A432" i="28"/>
  <c r="A444" i="28"/>
  <c r="A456" i="28"/>
  <c r="A468" i="28"/>
  <c r="A480" i="28"/>
  <c r="A492" i="28"/>
  <c r="A369" i="26"/>
  <c r="D39" i="28"/>
  <c r="C188" i="28"/>
  <c r="B106" i="28"/>
  <c r="B226" i="28"/>
  <c r="B358" i="28"/>
  <c r="B490" i="28"/>
  <c r="A111" i="28"/>
  <c r="A243" i="28"/>
  <c r="A363" i="28"/>
  <c r="A495" i="28"/>
  <c r="D371" i="26"/>
  <c r="C55" i="28"/>
  <c r="B107" i="28"/>
  <c r="B251" i="28"/>
  <c r="B395" i="28"/>
  <c r="A40" i="28"/>
  <c r="A196" i="28"/>
  <c r="A352" i="28"/>
  <c r="A496" i="28"/>
  <c r="C199" i="27"/>
  <c r="E199" i="27" s="1"/>
  <c r="B480" i="27"/>
  <c r="B90" i="26"/>
  <c r="B198" i="26"/>
  <c r="B306" i="26"/>
  <c r="A348" i="26"/>
  <c r="A366" i="26"/>
  <c r="A384" i="26"/>
  <c r="A402" i="26"/>
  <c r="A420" i="26"/>
  <c r="A438" i="26"/>
  <c r="A456" i="26"/>
  <c r="A474" i="26"/>
  <c r="A492" i="26"/>
  <c r="D27" i="28"/>
  <c r="D99" i="28"/>
  <c r="D171" i="28"/>
  <c r="D243" i="28"/>
  <c r="D315" i="28"/>
  <c r="D387" i="28"/>
  <c r="D459" i="28"/>
  <c r="C32" i="28"/>
  <c r="C104" i="28"/>
  <c r="C176" i="28"/>
  <c r="C248" i="28"/>
  <c r="C320" i="28"/>
  <c r="C392" i="28"/>
  <c r="C464" i="28"/>
  <c r="B32" i="28"/>
  <c r="B44" i="28"/>
  <c r="B56" i="28"/>
  <c r="B68" i="28"/>
  <c r="B80" i="28"/>
  <c r="B92" i="28"/>
  <c r="B104" i="28"/>
  <c r="B116" i="28"/>
  <c r="B128" i="28"/>
  <c r="B140" i="28"/>
  <c r="B152" i="28"/>
  <c r="B164" i="28"/>
  <c r="B176" i="28"/>
  <c r="B188" i="28"/>
  <c r="B200" i="28"/>
  <c r="B212" i="28"/>
  <c r="B224" i="28"/>
  <c r="B236" i="28"/>
  <c r="B248" i="28"/>
  <c r="B260" i="28"/>
  <c r="B272" i="28"/>
  <c r="B284" i="28"/>
  <c r="B296" i="28"/>
  <c r="B308" i="28"/>
  <c r="B320" i="28"/>
  <c r="B332" i="28"/>
  <c r="B344" i="28"/>
  <c r="B356" i="28"/>
  <c r="B368" i="28"/>
  <c r="B380" i="28"/>
  <c r="B392" i="28"/>
  <c r="B404" i="28"/>
  <c r="B416" i="28"/>
  <c r="B428" i="28"/>
  <c r="B440" i="28"/>
  <c r="B452" i="28"/>
  <c r="B464" i="28"/>
  <c r="B476" i="28"/>
  <c r="B488" i="28"/>
  <c r="B500" i="28"/>
  <c r="A13" i="28"/>
  <c r="A25" i="28"/>
  <c r="A37" i="28"/>
  <c r="A49" i="28"/>
  <c r="A61" i="28"/>
  <c r="A73" i="28"/>
  <c r="A85" i="28"/>
  <c r="A97" i="28"/>
  <c r="A109" i="28"/>
  <c r="A121" i="28"/>
  <c r="A133" i="28"/>
  <c r="A145" i="28"/>
  <c r="A157" i="28"/>
  <c r="A169" i="28"/>
  <c r="A181" i="28"/>
  <c r="A193" i="28"/>
  <c r="A205" i="28"/>
  <c r="A217" i="28"/>
  <c r="A229" i="28"/>
  <c r="A241" i="28"/>
  <c r="A253" i="28"/>
  <c r="A265" i="28"/>
  <c r="A277" i="28"/>
  <c r="A289" i="28"/>
  <c r="A301" i="28"/>
  <c r="A313" i="28"/>
  <c r="A325" i="28"/>
  <c r="A337" i="28"/>
  <c r="A349" i="28"/>
  <c r="A361" i="28"/>
  <c r="A373" i="28"/>
  <c r="A385" i="28"/>
  <c r="A397" i="28"/>
  <c r="A409" i="28"/>
  <c r="A421" i="28"/>
  <c r="A433" i="28"/>
  <c r="A445" i="28"/>
  <c r="A457" i="28"/>
  <c r="A469" i="28"/>
  <c r="A481" i="28"/>
  <c r="A493" i="28"/>
  <c r="D111" i="28"/>
  <c r="B58" i="28"/>
  <c r="B250" i="28"/>
  <c r="B394" i="28"/>
  <c r="A63" i="28"/>
  <c r="A231" i="28"/>
  <c r="A399" i="28"/>
  <c r="A126" i="26"/>
  <c r="D50" i="28"/>
  <c r="C271" i="28"/>
  <c r="B71" i="28"/>
  <c r="B179" i="28"/>
  <c r="B287" i="28"/>
  <c r="B383" i="28"/>
  <c r="A4" i="28"/>
  <c r="A112" i="28"/>
  <c r="A208" i="28"/>
  <c r="A316" i="28"/>
  <c r="A436" i="28"/>
  <c r="D304" i="27"/>
  <c r="A498" i="27"/>
  <c r="A108" i="26"/>
  <c r="A216" i="26"/>
  <c r="A324" i="26"/>
  <c r="D350" i="26"/>
  <c r="D368" i="26"/>
  <c r="D386" i="26"/>
  <c r="D404" i="26"/>
  <c r="D422" i="26"/>
  <c r="D440" i="26"/>
  <c r="D458" i="26"/>
  <c r="D476" i="26"/>
  <c r="D494" i="26"/>
  <c r="D38" i="28"/>
  <c r="D110" i="28"/>
  <c r="D182" i="28"/>
  <c r="D254" i="28"/>
  <c r="D326" i="28"/>
  <c r="D398" i="28"/>
  <c r="D470" i="28"/>
  <c r="C43" i="28"/>
  <c r="C115" i="28"/>
  <c r="C187" i="28"/>
  <c r="C259" i="28"/>
  <c r="C331" i="28"/>
  <c r="C403" i="28"/>
  <c r="C475" i="28"/>
  <c r="B33" i="28"/>
  <c r="B45" i="28"/>
  <c r="B57" i="28"/>
  <c r="B69" i="28"/>
  <c r="B81" i="28"/>
  <c r="B93" i="28"/>
  <c r="B105" i="28"/>
  <c r="B117" i="28"/>
  <c r="B129" i="28"/>
  <c r="B141" i="28"/>
  <c r="B153" i="28"/>
  <c r="B165" i="28"/>
  <c r="B177" i="28"/>
  <c r="B189" i="28"/>
  <c r="B201" i="28"/>
  <c r="B213" i="28"/>
  <c r="B225" i="28"/>
  <c r="B237" i="28"/>
  <c r="B249" i="28"/>
  <c r="B261" i="28"/>
  <c r="B273" i="28"/>
  <c r="B285" i="28"/>
  <c r="B297" i="28"/>
  <c r="B309" i="28"/>
  <c r="B321" i="28"/>
  <c r="B333" i="28"/>
  <c r="B345" i="28"/>
  <c r="B357" i="28"/>
  <c r="B369" i="28"/>
  <c r="B381" i="28"/>
  <c r="B393" i="28"/>
  <c r="B405" i="28"/>
  <c r="B417" i="28"/>
  <c r="B429" i="28"/>
  <c r="B441" i="28"/>
  <c r="B453" i="28"/>
  <c r="B465" i="28"/>
  <c r="B477" i="28"/>
  <c r="B489" i="28"/>
  <c r="B2" i="28"/>
  <c r="A14" i="28"/>
  <c r="A26" i="28"/>
  <c r="A38" i="28"/>
  <c r="A50" i="28"/>
  <c r="A62" i="28"/>
  <c r="A74" i="28"/>
  <c r="A86" i="28"/>
  <c r="A98" i="28"/>
  <c r="A110" i="28"/>
  <c r="A122" i="28"/>
  <c r="A134" i="28"/>
  <c r="A146" i="28"/>
  <c r="A158" i="28"/>
  <c r="A170" i="28"/>
  <c r="A182" i="28"/>
  <c r="A194" i="28"/>
  <c r="A206" i="28"/>
  <c r="A218" i="28"/>
  <c r="A230" i="28"/>
  <c r="A242" i="28"/>
  <c r="A254" i="28"/>
  <c r="A266" i="28"/>
  <c r="A278" i="28"/>
  <c r="A290" i="28"/>
  <c r="A302" i="28"/>
  <c r="A314" i="28"/>
  <c r="A326" i="28"/>
  <c r="A338" i="28"/>
  <c r="A350" i="28"/>
  <c r="A362" i="28"/>
  <c r="A374" i="28"/>
  <c r="A386" i="28"/>
  <c r="A398" i="28"/>
  <c r="A410" i="28"/>
  <c r="A422" i="28"/>
  <c r="A434" i="28"/>
  <c r="A446" i="28"/>
  <c r="A458" i="28"/>
  <c r="A470" i="28"/>
  <c r="A482" i="28"/>
  <c r="A494" i="28"/>
  <c r="A441" i="26"/>
  <c r="C404" i="28"/>
  <c r="B166" i="28"/>
  <c r="B322" i="28"/>
  <c r="B454" i="28"/>
  <c r="A87" i="28"/>
  <c r="A207" i="28"/>
  <c r="A339" i="28"/>
  <c r="A471" i="28"/>
  <c r="A408" i="27"/>
  <c r="D461" i="26"/>
  <c r="D338" i="28"/>
  <c r="B35" i="28"/>
  <c r="B155" i="28"/>
  <c r="B239" i="28"/>
  <c r="B359" i="28"/>
  <c r="B467" i="28"/>
  <c r="A76" i="28"/>
  <c r="A184" i="28"/>
  <c r="A304" i="28"/>
  <c r="A424" i="28"/>
  <c r="B408" i="27"/>
  <c r="B18" i="26"/>
  <c r="B126" i="26"/>
  <c r="B234" i="26"/>
  <c r="A336" i="26"/>
  <c r="A354" i="26"/>
  <c r="A372" i="26"/>
  <c r="A390" i="26"/>
  <c r="A408" i="26"/>
  <c r="A426" i="26"/>
  <c r="A444" i="26"/>
  <c r="A462" i="26"/>
  <c r="A480" i="26"/>
  <c r="A498" i="26"/>
  <c r="D51" i="28"/>
  <c r="D123" i="28"/>
  <c r="D195" i="28"/>
  <c r="D267" i="28"/>
  <c r="D339" i="28"/>
  <c r="D411" i="28"/>
  <c r="D483" i="28"/>
  <c r="C56" i="28"/>
  <c r="C128" i="28"/>
  <c r="C200" i="28"/>
  <c r="C272" i="28"/>
  <c r="C344" i="28"/>
  <c r="C416" i="28"/>
  <c r="C488" i="28"/>
  <c r="B36" i="28"/>
  <c r="B48" i="28"/>
  <c r="B60" i="28"/>
  <c r="B72" i="28"/>
  <c r="B84" i="28"/>
  <c r="B96" i="28"/>
  <c r="B108" i="28"/>
  <c r="B120" i="28"/>
  <c r="B132" i="28"/>
  <c r="B144" i="28"/>
  <c r="B156" i="28"/>
  <c r="B168" i="28"/>
  <c r="B180" i="28"/>
  <c r="B192" i="28"/>
  <c r="B204" i="28"/>
  <c r="B216" i="28"/>
  <c r="B228" i="28"/>
  <c r="B240" i="28"/>
  <c r="B252" i="28"/>
  <c r="B264" i="28"/>
  <c r="B276" i="28"/>
  <c r="B288" i="28"/>
  <c r="B300" i="28"/>
  <c r="B312" i="28"/>
  <c r="B324" i="28"/>
  <c r="B336" i="28"/>
  <c r="B348" i="28"/>
  <c r="B360" i="28"/>
  <c r="B372" i="28"/>
  <c r="B384" i="28"/>
  <c r="B396" i="28"/>
  <c r="B408" i="28"/>
  <c r="B420" i="28"/>
  <c r="B432" i="28"/>
  <c r="B444" i="28"/>
  <c r="B456" i="28"/>
  <c r="B468" i="28"/>
  <c r="B480" i="28"/>
  <c r="B492" i="28"/>
  <c r="A5" i="28"/>
  <c r="A17" i="28"/>
  <c r="A29" i="28"/>
  <c r="A41" i="28"/>
  <c r="A53" i="28"/>
  <c r="A65" i="28"/>
  <c r="A77" i="28"/>
  <c r="A89" i="28"/>
  <c r="A101" i="28"/>
  <c r="A113" i="28"/>
  <c r="A125" i="28"/>
  <c r="A137" i="28"/>
  <c r="A149" i="28"/>
  <c r="A161" i="28"/>
  <c r="A173" i="28"/>
  <c r="A185" i="28"/>
  <c r="A197" i="28"/>
  <c r="A209" i="28"/>
  <c r="A221" i="28"/>
  <c r="A233" i="28"/>
  <c r="A245" i="28"/>
  <c r="A257" i="28"/>
  <c r="A269" i="28"/>
  <c r="A281" i="28"/>
  <c r="A293" i="28"/>
  <c r="A305" i="28"/>
  <c r="A317" i="28"/>
  <c r="A329" i="28"/>
  <c r="A341" i="28"/>
  <c r="A353" i="28"/>
  <c r="A365" i="28"/>
  <c r="A377" i="28"/>
  <c r="A389" i="28"/>
  <c r="A401" i="28"/>
  <c r="A413" i="28"/>
  <c r="A425" i="28"/>
  <c r="A437" i="28"/>
  <c r="A449" i="28"/>
  <c r="A461" i="28"/>
  <c r="A473" i="28"/>
  <c r="A485" i="28"/>
  <c r="A497" i="28"/>
  <c r="B498" i="27"/>
  <c r="A405" i="26"/>
  <c r="A459" i="26"/>
  <c r="D183" i="28"/>
  <c r="C260" i="28"/>
  <c r="B46" i="28"/>
  <c r="B130" i="28"/>
  <c r="B202" i="28"/>
  <c r="B262" i="28"/>
  <c r="B346" i="28"/>
  <c r="B418" i="28"/>
  <c r="A3" i="28"/>
  <c r="A75" i="28"/>
  <c r="A147" i="28"/>
  <c r="A219" i="28"/>
  <c r="A303" i="28"/>
  <c r="A375" i="28"/>
  <c r="A447" i="28"/>
  <c r="D389" i="26"/>
  <c r="C127" i="28"/>
  <c r="B83" i="28"/>
  <c r="B215" i="28"/>
  <c r="B347" i="28"/>
  <c r="B479" i="28"/>
  <c r="A100" i="28"/>
  <c r="A220" i="28"/>
  <c r="A328" i="28"/>
  <c r="A448" i="28"/>
  <c r="F288" i="27" l="1"/>
  <c r="F252" i="27"/>
  <c r="F485" i="27"/>
  <c r="M485" i="27" s="1"/>
  <c r="F449" i="27"/>
  <c r="M449" i="27" s="1"/>
  <c r="F496" i="27"/>
  <c r="F372" i="27"/>
  <c r="F156" i="27"/>
  <c r="F486" i="27"/>
  <c r="F330" i="27"/>
  <c r="F437" i="27"/>
  <c r="F293" i="27"/>
  <c r="M293" i="27" s="1"/>
  <c r="F257" i="27"/>
  <c r="M257" i="27" s="1"/>
  <c r="F221" i="27"/>
  <c r="M221" i="27" s="1"/>
  <c r="F185" i="27"/>
  <c r="M185" i="27" s="1"/>
  <c r="F424" i="27"/>
  <c r="F388" i="27"/>
  <c r="F352" i="27"/>
  <c r="F316" i="27"/>
  <c r="F280" i="27"/>
  <c r="F244" i="27"/>
  <c r="F208" i="27"/>
  <c r="F172" i="27"/>
  <c r="F479" i="27"/>
  <c r="M479" i="27" s="1"/>
  <c r="F490" i="27"/>
  <c r="M490" i="27" s="1"/>
  <c r="F454" i="27"/>
  <c r="M454" i="27" s="1"/>
  <c r="F480" i="27"/>
  <c r="F444" i="27"/>
  <c r="F165" i="27"/>
  <c r="F395" i="27"/>
  <c r="M395" i="27" s="1"/>
  <c r="F179" i="27"/>
  <c r="M179" i="27" s="1"/>
  <c r="F418" i="27"/>
  <c r="F382" i="27"/>
  <c r="F346" i="27"/>
  <c r="F310" i="27"/>
  <c r="F274" i="27"/>
  <c r="M274" i="27" s="1"/>
  <c r="F238" i="27"/>
  <c r="F202" i="27"/>
  <c r="F166" i="27"/>
  <c r="F476" i="27"/>
  <c r="F487" i="27"/>
  <c r="F451" i="27"/>
  <c r="F171" i="27"/>
  <c r="F477" i="27"/>
  <c r="F276" i="27"/>
  <c r="F176" i="27"/>
  <c r="F163" i="27"/>
  <c r="F447" i="27"/>
  <c r="M447" i="27" s="1"/>
  <c r="F324" i="27"/>
  <c r="F473" i="27"/>
  <c r="M473" i="27" s="1"/>
  <c r="F484" i="27"/>
  <c r="F300" i="27"/>
  <c r="F153" i="27"/>
  <c r="F258" i="27"/>
  <c r="F425" i="27"/>
  <c r="F389" i="27"/>
  <c r="F353" i="27"/>
  <c r="F317" i="27"/>
  <c r="F245" i="27"/>
  <c r="F173" i="27"/>
  <c r="M173" i="27" s="1"/>
  <c r="F412" i="27"/>
  <c r="F376" i="27"/>
  <c r="F340" i="27"/>
  <c r="F304" i="27"/>
  <c r="F268" i="27"/>
  <c r="F232" i="27"/>
  <c r="F196" i="27"/>
  <c r="F160" i="27"/>
  <c r="F434" i="27"/>
  <c r="F282" i="27"/>
  <c r="M282" i="27" s="1"/>
  <c r="F471" i="27"/>
  <c r="F240" i="27"/>
  <c r="M240" i="27" s="1"/>
  <c r="F422" i="27"/>
  <c r="F170" i="27"/>
  <c r="F409" i="27"/>
  <c r="F157" i="27"/>
  <c r="F493" i="27"/>
  <c r="M493" i="27" s="1"/>
  <c r="F270" i="27"/>
  <c r="F467" i="27"/>
  <c r="M467" i="27" s="1"/>
  <c r="F411" i="27"/>
  <c r="F478" i="27"/>
  <c r="F442" i="27"/>
  <c r="F264" i="27"/>
  <c r="F468" i="27"/>
  <c r="M468" i="27" s="1"/>
  <c r="F167" i="27"/>
  <c r="F406" i="27"/>
  <c r="F370" i="27"/>
  <c r="F334" i="27"/>
  <c r="F298" i="27"/>
  <c r="F262" i="27"/>
  <c r="F226" i="27"/>
  <c r="F190" i="27"/>
  <c r="F154" i="27"/>
  <c r="G154" i="27" s="1"/>
  <c r="H154" i="27" s="1"/>
  <c r="I154" i="27" s="1"/>
  <c r="F423" i="27"/>
  <c r="F183" i="27"/>
  <c r="F182" i="27"/>
  <c r="M182" i="27" s="1"/>
  <c r="F162" i="27"/>
  <c r="F500" i="27"/>
  <c r="F464" i="27"/>
  <c r="F177" i="27"/>
  <c r="F475" i="27"/>
  <c r="M475" i="27" s="1"/>
  <c r="F465" i="27"/>
  <c r="F420" i="27"/>
  <c r="F164" i="27"/>
  <c r="F306" i="27"/>
  <c r="M306" i="27" s="1"/>
  <c r="F497" i="27"/>
  <c r="F159" i="27"/>
  <c r="F498" i="27"/>
  <c r="M498" i="27" s="1"/>
  <c r="F462" i="27"/>
  <c r="F402" i="27"/>
  <c r="F186" i="27"/>
  <c r="F377" i="27"/>
  <c r="M377" i="27" s="1"/>
  <c r="F341" i="27"/>
  <c r="M341" i="27" s="1"/>
  <c r="F161" i="27"/>
  <c r="M161" i="27" s="1"/>
  <c r="F436" i="27"/>
  <c r="F400" i="27"/>
  <c r="F364" i="27"/>
  <c r="F328" i="27"/>
  <c r="F292" i="27"/>
  <c r="F256" i="27"/>
  <c r="M256" i="27" s="1"/>
  <c r="F220" i="27"/>
  <c r="F184" i="27"/>
  <c r="F421" i="27"/>
  <c r="F494" i="27"/>
  <c r="F458" i="27"/>
  <c r="F426" i="27"/>
  <c r="F495" i="27"/>
  <c r="F459" i="27"/>
  <c r="F384" i="27"/>
  <c r="F168" i="27"/>
  <c r="F158" i="27"/>
  <c r="F397" i="27"/>
  <c r="M397" i="27" s="1"/>
  <c r="F181" i="27"/>
  <c r="F483" i="27"/>
  <c r="F399" i="27"/>
  <c r="M399" i="27" s="1"/>
  <c r="F491" i="27"/>
  <c r="M491" i="27" s="1"/>
  <c r="F455" i="27"/>
  <c r="F466" i="27"/>
  <c r="F408" i="27"/>
  <c r="F492" i="27"/>
  <c r="F371" i="27"/>
  <c r="F155" i="27"/>
  <c r="G155" i="27" s="1"/>
  <c r="H155" i="27" s="1"/>
  <c r="I155" i="27" s="1"/>
  <c r="F430" i="27"/>
  <c r="F394" i="27"/>
  <c r="M394" i="27" s="1"/>
  <c r="F358" i="27"/>
  <c r="F322" i="27"/>
  <c r="F286" i="27"/>
  <c r="F250" i="27"/>
  <c r="F214" i="27"/>
  <c r="F178" i="27"/>
  <c r="F169" i="27"/>
  <c r="F396" i="27"/>
  <c r="F488" i="27"/>
  <c r="F452" i="27"/>
  <c r="F499" i="27"/>
  <c r="M499" i="27" s="1"/>
  <c r="F463" i="27"/>
  <c r="M463" i="27" s="1"/>
  <c r="F390" i="27"/>
  <c r="M390" i="27" s="1"/>
  <c r="F174" i="27"/>
  <c r="F489" i="27"/>
  <c r="F453" i="27"/>
  <c r="F435" i="27"/>
  <c r="F152" i="27"/>
  <c r="G152" i="27" s="1"/>
  <c r="F427" i="27"/>
  <c r="F175" i="27"/>
  <c r="M476" i="27"/>
  <c r="M466" i="27"/>
  <c r="M487" i="27"/>
  <c r="M451" i="27"/>
  <c r="M258" i="27"/>
  <c r="M389" i="27"/>
  <c r="M353" i="27"/>
  <c r="M317" i="27"/>
  <c r="M245" i="27"/>
  <c r="M497" i="27"/>
  <c r="M402" i="27"/>
  <c r="M186" i="27"/>
  <c r="M371" i="27"/>
  <c r="M155" i="27"/>
  <c r="M167" i="27"/>
  <c r="M455" i="27"/>
  <c r="M496" i="27"/>
  <c r="M423" i="27"/>
  <c r="M169" i="27"/>
  <c r="M478" i="27"/>
  <c r="M442" i="27"/>
  <c r="M500" i="27"/>
  <c r="M464" i="27"/>
  <c r="M488" i="27"/>
  <c r="M452" i="27"/>
  <c r="J127" i="28"/>
  <c r="K127" i="28"/>
  <c r="Q127" i="28"/>
  <c r="R127" i="28"/>
  <c r="H127" i="28"/>
  <c r="I127" i="28"/>
  <c r="J392" i="28"/>
  <c r="K392" i="28"/>
  <c r="Q392" i="28"/>
  <c r="R392" i="28"/>
  <c r="H392" i="28"/>
  <c r="I392" i="28"/>
  <c r="J175" i="28"/>
  <c r="K175" i="28"/>
  <c r="Q175" i="28"/>
  <c r="R175" i="28"/>
  <c r="I175" i="28"/>
  <c r="H175" i="28"/>
  <c r="J20" i="28"/>
  <c r="K20" i="28"/>
  <c r="Q20" i="28"/>
  <c r="R20" i="28"/>
  <c r="H20" i="28"/>
  <c r="I20" i="28"/>
  <c r="J379" i="28"/>
  <c r="K379" i="28"/>
  <c r="Q379" i="28"/>
  <c r="R379" i="28"/>
  <c r="H379" i="28"/>
  <c r="I379" i="28"/>
  <c r="J343" i="28"/>
  <c r="K343" i="28"/>
  <c r="Q343" i="28"/>
  <c r="R343" i="28"/>
  <c r="I343" i="28"/>
  <c r="H343" i="28"/>
  <c r="J224" i="28"/>
  <c r="K224" i="28"/>
  <c r="Q224" i="28"/>
  <c r="R224" i="28"/>
  <c r="H224" i="28"/>
  <c r="I224" i="28"/>
  <c r="J151" i="28"/>
  <c r="K151" i="28"/>
  <c r="Q151" i="28"/>
  <c r="R151" i="28"/>
  <c r="H151" i="28"/>
  <c r="I151" i="28"/>
  <c r="J450" i="28"/>
  <c r="K450" i="28"/>
  <c r="Q450" i="28"/>
  <c r="R450" i="28"/>
  <c r="H450" i="28"/>
  <c r="I450" i="28"/>
  <c r="J306" i="28"/>
  <c r="K306" i="28"/>
  <c r="Q306" i="28"/>
  <c r="R306" i="28"/>
  <c r="H306" i="28"/>
  <c r="I306" i="28"/>
  <c r="J162" i="28"/>
  <c r="K162" i="28"/>
  <c r="Q162" i="28"/>
  <c r="H162" i="28"/>
  <c r="R162" i="28"/>
  <c r="I162" i="28"/>
  <c r="J18" i="28"/>
  <c r="K18" i="28"/>
  <c r="Q18" i="28"/>
  <c r="R18" i="28"/>
  <c r="H18" i="28"/>
  <c r="I18" i="28"/>
  <c r="J473" i="28"/>
  <c r="K473" i="28"/>
  <c r="Q473" i="28"/>
  <c r="R473" i="28"/>
  <c r="H473" i="28"/>
  <c r="I473" i="28"/>
  <c r="J329" i="28"/>
  <c r="K329" i="28"/>
  <c r="Q329" i="28"/>
  <c r="R329" i="28"/>
  <c r="H329" i="28"/>
  <c r="I329" i="28"/>
  <c r="J185" i="28"/>
  <c r="K185" i="28"/>
  <c r="Q185" i="28"/>
  <c r="R185" i="28"/>
  <c r="I185" i="28"/>
  <c r="H185" i="28"/>
  <c r="J41" i="28"/>
  <c r="K41" i="28"/>
  <c r="Q41" i="28"/>
  <c r="R41" i="28"/>
  <c r="I41" i="28"/>
  <c r="H41" i="28"/>
  <c r="J496" i="28"/>
  <c r="K496" i="28"/>
  <c r="Q496" i="28"/>
  <c r="R496" i="28"/>
  <c r="H496" i="28"/>
  <c r="I496" i="28"/>
  <c r="J352" i="28"/>
  <c r="K352" i="28"/>
  <c r="R352" i="28"/>
  <c r="H352" i="28"/>
  <c r="I352" i="28"/>
  <c r="Q352" i="28"/>
  <c r="J208" i="28"/>
  <c r="K208" i="28"/>
  <c r="R208" i="28"/>
  <c r="H208" i="28"/>
  <c r="I208" i="28"/>
  <c r="Q208" i="28"/>
  <c r="J64" i="28"/>
  <c r="K64" i="28"/>
  <c r="Q64" i="28"/>
  <c r="R64" i="28"/>
  <c r="H64" i="28"/>
  <c r="I64" i="28"/>
  <c r="J375" i="28"/>
  <c r="K375" i="28"/>
  <c r="R375" i="28"/>
  <c r="Q375" i="28"/>
  <c r="H375" i="28"/>
  <c r="I375" i="28"/>
  <c r="J231" i="28"/>
  <c r="K231" i="28"/>
  <c r="R231" i="28"/>
  <c r="H231" i="28"/>
  <c r="Q231" i="28"/>
  <c r="I231" i="28"/>
  <c r="J87" i="28"/>
  <c r="K87" i="28"/>
  <c r="R87" i="28"/>
  <c r="Q87" i="28"/>
  <c r="H87" i="28"/>
  <c r="I87" i="28"/>
  <c r="J398" i="28"/>
  <c r="K398" i="28"/>
  <c r="Q398" i="28"/>
  <c r="R398" i="28"/>
  <c r="H398" i="28"/>
  <c r="I398" i="28"/>
  <c r="J254" i="28"/>
  <c r="K254" i="28"/>
  <c r="Q254" i="28"/>
  <c r="R254" i="28"/>
  <c r="H254" i="28"/>
  <c r="I254" i="28"/>
  <c r="J110" i="28"/>
  <c r="K110" i="28"/>
  <c r="R110" i="28"/>
  <c r="Q110" i="28"/>
  <c r="H110" i="28"/>
  <c r="I110" i="28"/>
  <c r="J433" i="28"/>
  <c r="K433" i="28"/>
  <c r="Q433" i="28"/>
  <c r="R433" i="28"/>
  <c r="H433" i="28"/>
  <c r="I433" i="28"/>
  <c r="J289" i="28"/>
  <c r="K289" i="28"/>
  <c r="Q289" i="28"/>
  <c r="R289" i="28"/>
  <c r="I289" i="28"/>
  <c r="H289" i="28"/>
  <c r="J145" i="28"/>
  <c r="K145" i="28"/>
  <c r="Q145" i="28"/>
  <c r="R145" i="28"/>
  <c r="H145" i="28"/>
  <c r="I145" i="28"/>
  <c r="J468" i="28"/>
  <c r="K468" i="28"/>
  <c r="Q468" i="28"/>
  <c r="H468" i="28"/>
  <c r="I468" i="28"/>
  <c r="R468" i="28"/>
  <c r="J324" i="28"/>
  <c r="K324" i="28"/>
  <c r="Q324" i="28"/>
  <c r="R324" i="28"/>
  <c r="H324" i="28"/>
  <c r="I324" i="28"/>
  <c r="J180" i="28"/>
  <c r="K180" i="28"/>
  <c r="Q180" i="28"/>
  <c r="R180" i="28"/>
  <c r="H180" i="28"/>
  <c r="I180" i="28"/>
  <c r="J36" i="28"/>
  <c r="K36" i="28"/>
  <c r="Q36" i="28"/>
  <c r="R36" i="28"/>
  <c r="H36" i="28"/>
  <c r="I36" i="28"/>
  <c r="J359" i="28"/>
  <c r="K359" i="28"/>
  <c r="Q359" i="28"/>
  <c r="R359" i="28"/>
  <c r="H359" i="28"/>
  <c r="I359" i="28"/>
  <c r="J215" i="28"/>
  <c r="K215" i="28"/>
  <c r="Q215" i="28"/>
  <c r="R215" i="28"/>
  <c r="H215" i="28"/>
  <c r="I215" i="28"/>
  <c r="J71" i="28"/>
  <c r="K71" i="28"/>
  <c r="Q71" i="28"/>
  <c r="R71" i="28"/>
  <c r="I71" i="28"/>
  <c r="H71" i="28"/>
  <c r="J394" i="28"/>
  <c r="K394" i="28"/>
  <c r="R394" i="28"/>
  <c r="H394" i="28"/>
  <c r="I394" i="28"/>
  <c r="Q394" i="28"/>
  <c r="J250" i="28"/>
  <c r="K250" i="28"/>
  <c r="R250" i="28"/>
  <c r="H250" i="28"/>
  <c r="Q250" i="28"/>
  <c r="I250" i="28"/>
  <c r="J106" i="28"/>
  <c r="K106" i="28"/>
  <c r="Q106" i="28"/>
  <c r="R106" i="28"/>
  <c r="H106" i="28"/>
  <c r="I106" i="28"/>
  <c r="J417" i="28"/>
  <c r="K417" i="28"/>
  <c r="R417" i="28"/>
  <c r="Q417" i="28"/>
  <c r="H417" i="28"/>
  <c r="I417" i="28"/>
  <c r="J273" i="28"/>
  <c r="K273" i="28"/>
  <c r="R273" i="28"/>
  <c r="H273" i="28"/>
  <c r="Q273" i="28"/>
  <c r="I273" i="28"/>
  <c r="J129" i="28"/>
  <c r="K129" i="28"/>
  <c r="R129" i="28"/>
  <c r="H129" i="28"/>
  <c r="Q129" i="28"/>
  <c r="I129" i="28"/>
  <c r="F303" i="27"/>
  <c r="M268" i="27"/>
  <c r="M425" i="27"/>
  <c r="F460" i="27"/>
  <c r="M460" i="27" s="1"/>
  <c r="F441" i="27"/>
  <c r="M441" i="27" s="1"/>
  <c r="M406" i="27"/>
  <c r="F225" i="27"/>
  <c r="M190" i="27"/>
  <c r="M486" i="27"/>
  <c r="F450" i="27"/>
  <c r="M450" i="27" s="1"/>
  <c r="F417" i="27"/>
  <c r="M417" i="27" s="1"/>
  <c r="M382" i="27"/>
  <c r="F201" i="27"/>
  <c r="M166" i="27"/>
  <c r="F401" i="27"/>
  <c r="M401" i="27" s="1"/>
  <c r="F365" i="27"/>
  <c r="M365" i="27" s="1"/>
  <c r="M330" i="27"/>
  <c r="F329" i="27"/>
  <c r="M329" i="27" s="1"/>
  <c r="G492" i="29"/>
  <c r="H492" i="29"/>
  <c r="M424" i="27"/>
  <c r="M388" i="27"/>
  <c r="G499" i="29"/>
  <c r="H499" i="29"/>
  <c r="G500" i="29"/>
  <c r="H500" i="29"/>
  <c r="G458" i="29"/>
  <c r="H458" i="29"/>
  <c r="G422" i="29"/>
  <c r="H422" i="29"/>
  <c r="G386" i="29"/>
  <c r="H386" i="29"/>
  <c r="G350" i="29"/>
  <c r="H350" i="29"/>
  <c r="G314" i="29"/>
  <c r="H314" i="29"/>
  <c r="G278" i="29"/>
  <c r="H278" i="29"/>
  <c r="G457" i="29"/>
  <c r="H457" i="29"/>
  <c r="G421" i="29"/>
  <c r="H421" i="29"/>
  <c r="G385" i="29"/>
  <c r="H385" i="29"/>
  <c r="G349" i="29"/>
  <c r="H349" i="29"/>
  <c r="G313" i="29"/>
  <c r="H313" i="29"/>
  <c r="G277" i="29"/>
  <c r="H277" i="29"/>
  <c r="G468" i="29"/>
  <c r="H468" i="29"/>
  <c r="H432" i="29"/>
  <c r="G432" i="29"/>
  <c r="G396" i="29"/>
  <c r="H396" i="29"/>
  <c r="G360" i="29"/>
  <c r="H360" i="29"/>
  <c r="G324" i="29"/>
  <c r="H324" i="29"/>
  <c r="G288" i="29"/>
  <c r="H288" i="29"/>
  <c r="G250" i="29"/>
  <c r="H250" i="29"/>
  <c r="G214" i="29"/>
  <c r="H214" i="29"/>
  <c r="G178" i="29"/>
  <c r="H178" i="29"/>
  <c r="G142" i="29"/>
  <c r="H142" i="29"/>
  <c r="G106" i="29"/>
  <c r="H106" i="29"/>
  <c r="G70" i="29"/>
  <c r="H70" i="29"/>
  <c r="G34" i="29"/>
  <c r="H34" i="29"/>
  <c r="H249" i="29"/>
  <c r="G249" i="29"/>
  <c r="H213" i="29"/>
  <c r="G213" i="29"/>
  <c r="H177" i="29"/>
  <c r="G177" i="29"/>
  <c r="H141" i="29"/>
  <c r="G141" i="29"/>
  <c r="H105" i="29"/>
  <c r="G105" i="29"/>
  <c r="H69" i="29"/>
  <c r="G69" i="29"/>
  <c r="H33" i="29"/>
  <c r="G33" i="29"/>
  <c r="G254" i="29"/>
  <c r="H254" i="29"/>
  <c r="G218" i="29"/>
  <c r="H218" i="29"/>
  <c r="G182" i="29"/>
  <c r="H182" i="29"/>
  <c r="G146" i="29"/>
  <c r="H146" i="29"/>
  <c r="G110" i="29"/>
  <c r="H110" i="29"/>
  <c r="G74" i="29"/>
  <c r="H74" i="29"/>
  <c r="G38" i="29"/>
  <c r="H38" i="29"/>
  <c r="J307" i="28"/>
  <c r="K307" i="28"/>
  <c r="Q307" i="28"/>
  <c r="R307" i="28"/>
  <c r="I307" i="28"/>
  <c r="H307" i="28"/>
  <c r="J79" i="28"/>
  <c r="K79" i="28"/>
  <c r="Q79" i="28"/>
  <c r="R79" i="28"/>
  <c r="H79" i="28"/>
  <c r="I79" i="28"/>
  <c r="J438" i="28"/>
  <c r="K438" i="28"/>
  <c r="Q438" i="28"/>
  <c r="R438" i="28"/>
  <c r="H438" i="28"/>
  <c r="I438" i="28"/>
  <c r="J294" i="28"/>
  <c r="K294" i="28"/>
  <c r="Q294" i="28"/>
  <c r="R294" i="28"/>
  <c r="H294" i="28"/>
  <c r="I294" i="28"/>
  <c r="J150" i="28"/>
  <c r="K150" i="28"/>
  <c r="Q150" i="28"/>
  <c r="R150" i="28"/>
  <c r="H150" i="28"/>
  <c r="I150" i="28"/>
  <c r="J6" i="28"/>
  <c r="K6" i="28"/>
  <c r="Q6" i="28"/>
  <c r="R6" i="28"/>
  <c r="H6" i="28"/>
  <c r="I6" i="28"/>
  <c r="J461" i="28"/>
  <c r="K461" i="28"/>
  <c r="Q461" i="28"/>
  <c r="R461" i="28"/>
  <c r="H461" i="28"/>
  <c r="I461" i="28"/>
  <c r="J317" i="28"/>
  <c r="K317" i="28"/>
  <c r="Q317" i="28"/>
  <c r="R317" i="28"/>
  <c r="H317" i="28"/>
  <c r="I317" i="28"/>
  <c r="J173" i="28"/>
  <c r="K173" i="28"/>
  <c r="Q173" i="28"/>
  <c r="R173" i="28"/>
  <c r="I173" i="28"/>
  <c r="H173" i="28"/>
  <c r="J29" i="28"/>
  <c r="K29" i="28"/>
  <c r="Q29" i="28"/>
  <c r="R29" i="28"/>
  <c r="I29" i="28"/>
  <c r="H29" i="28"/>
  <c r="J484" i="28"/>
  <c r="K484" i="28"/>
  <c r="Q484" i="28"/>
  <c r="R484" i="28"/>
  <c r="H484" i="28"/>
  <c r="I484" i="28"/>
  <c r="J340" i="28"/>
  <c r="K340" i="28"/>
  <c r="R340" i="28"/>
  <c r="H340" i="28"/>
  <c r="I340" i="28"/>
  <c r="Q340" i="28"/>
  <c r="J196" i="28"/>
  <c r="K196" i="28"/>
  <c r="R196" i="28"/>
  <c r="Q196" i="28"/>
  <c r="H196" i="28"/>
  <c r="I196" i="28"/>
  <c r="J52" i="28"/>
  <c r="K52" i="28"/>
  <c r="Q52" i="28"/>
  <c r="R52" i="28"/>
  <c r="H52" i="28"/>
  <c r="I52" i="28"/>
  <c r="J363" i="28"/>
  <c r="K363" i="28"/>
  <c r="R363" i="28"/>
  <c r="Q363" i="28"/>
  <c r="H363" i="28"/>
  <c r="I363" i="28"/>
  <c r="J219" i="28"/>
  <c r="K219" i="28"/>
  <c r="R219" i="28"/>
  <c r="H219" i="28"/>
  <c r="Q219" i="28"/>
  <c r="I219" i="28"/>
  <c r="J75" i="28"/>
  <c r="K75" i="28"/>
  <c r="R75" i="28"/>
  <c r="Q75" i="28"/>
  <c r="H75" i="28"/>
  <c r="I75" i="28"/>
  <c r="J386" i="28"/>
  <c r="K386" i="28"/>
  <c r="Q386" i="28"/>
  <c r="R386" i="28"/>
  <c r="H386" i="28"/>
  <c r="I386" i="28"/>
  <c r="J242" i="28"/>
  <c r="K242" i="28"/>
  <c r="Q242" i="28"/>
  <c r="R242" i="28"/>
  <c r="H242" i="28"/>
  <c r="I242" i="28"/>
  <c r="J98" i="28"/>
  <c r="K98" i="28"/>
  <c r="Q98" i="28"/>
  <c r="R98" i="28"/>
  <c r="H98" i="28"/>
  <c r="I98" i="28"/>
  <c r="J421" i="28"/>
  <c r="K421" i="28"/>
  <c r="Q421" i="28"/>
  <c r="R421" i="28"/>
  <c r="H421" i="28"/>
  <c r="I421" i="28"/>
  <c r="J277" i="28"/>
  <c r="K277" i="28"/>
  <c r="Q277" i="28"/>
  <c r="R277" i="28"/>
  <c r="I277" i="28"/>
  <c r="H277" i="28"/>
  <c r="J133" i="28"/>
  <c r="K133" i="28"/>
  <c r="Q133" i="28"/>
  <c r="H133" i="28"/>
  <c r="R133" i="28"/>
  <c r="I133" i="28"/>
  <c r="J456" i="28"/>
  <c r="K456" i="28"/>
  <c r="Q456" i="28"/>
  <c r="R456" i="28"/>
  <c r="H456" i="28"/>
  <c r="I456" i="28"/>
  <c r="J312" i="28"/>
  <c r="K312" i="28"/>
  <c r="Q312" i="28"/>
  <c r="H312" i="28"/>
  <c r="I312" i="28"/>
  <c r="R312" i="28"/>
  <c r="J168" i="28"/>
  <c r="K168" i="28"/>
  <c r="Q168" i="28"/>
  <c r="H168" i="28"/>
  <c r="I168" i="28"/>
  <c r="R168" i="28"/>
  <c r="J24" i="28"/>
  <c r="K24" i="28"/>
  <c r="Q24" i="28"/>
  <c r="H24" i="28"/>
  <c r="I24" i="28"/>
  <c r="R24" i="28"/>
  <c r="J491" i="28"/>
  <c r="K491" i="28"/>
  <c r="Q491" i="28"/>
  <c r="R491" i="28"/>
  <c r="H491" i="28"/>
  <c r="I491" i="28"/>
  <c r="J347" i="28"/>
  <c r="K347" i="28"/>
  <c r="Q347" i="28"/>
  <c r="R347" i="28"/>
  <c r="H347" i="28"/>
  <c r="I347" i="28"/>
  <c r="J203" i="28"/>
  <c r="K203" i="28"/>
  <c r="Q203" i="28"/>
  <c r="R203" i="28"/>
  <c r="H203" i="28"/>
  <c r="I203" i="28"/>
  <c r="J59" i="28"/>
  <c r="K59" i="28"/>
  <c r="Q59" i="28"/>
  <c r="R59" i="28"/>
  <c r="I59" i="28"/>
  <c r="H59" i="28"/>
  <c r="J382" i="28"/>
  <c r="K382" i="28"/>
  <c r="R382" i="28"/>
  <c r="Q382" i="28"/>
  <c r="H382" i="28"/>
  <c r="I382" i="28"/>
  <c r="J238" i="28"/>
  <c r="K238" i="28"/>
  <c r="R238" i="28"/>
  <c r="H238" i="28"/>
  <c r="I238" i="28"/>
  <c r="Q238" i="28"/>
  <c r="J94" i="28"/>
  <c r="K94" i="28"/>
  <c r="Q94" i="28"/>
  <c r="R94" i="28"/>
  <c r="H94" i="28"/>
  <c r="I94" i="28"/>
  <c r="J405" i="28"/>
  <c r="K405" i="28"/>
  <c r="R405" i="28"/>
  <c r="Q405" i="28"/>
  <c r="H405" i="28"/>
  <c r="I405" i="28"/>
  <c r="J261" i="28"/>
  <c r="K261" i="28"/>
  <c r="R261" i="28"/>
  <c r="H261" i="28"/>
  <c r="Q261" i="28"/>
  <c r="I261" i="28"/>
  <c r="J117" i="28"/>
  <c r="K117" i="28"/>
  <c r="R117" i="28"/>
  <c r="H117" i="28"/>
  <c r="Q117" i="28"/>
  <c r="I117" i="28"/>
  <c r="F482" i="27"/>
  <c r="M482" i="27" s="1"/>
  <c r="F285" i="27"/>
  <c r="M250" i="27"/>
  <c r="F457" i="27"/>
  <c r="M457" i="27" s="1"/>
  <c r="M422" i="27"/>
  <c r="F354" i="27"/>
  <c r="M354" i="27" s="1"/>
  <c r="F207" i="27"/>
  <c r="M172" i="27"/>
  <c r="M483" i="27"/>
  <c r="F312" i="27"/>
  <c r="F398" i="27"/>
  <c r="M398" i="27" s="1"/>
  <c r="F362" i="27"/>
  <c r="M362" i="27" s="1"/>
  <c r="F326" i="27"/>
  <c r="M326" i="27" s="1"/>
  <c r="F290" i="27"/>
  <c r="F254" i="27"/>
  <c r="F218" i="27"/>
  <c r="M183" i="27"/>
  <c r="M421" i="27"/>
  <c r="F385" i="27"/>
  <c r="M385" i="27" s="1"/>
  <c r="F349" i="27"/>
  <c r="M349" i="27" s="1"/>
  <c r="F313" i="27"/>
  <c r="M313" i="27" s="1"/>
  <c r="F277" i="27"/>
  <c r="M277" i="27" s="1"/>
  <c r="F241" i="27"/>
  <c r="M241" i="27" s="1"/>
  <c r="F205" i="27"/>
  <c r="M205" i="27" s="1"/>
  <c r="M170" i="27"/>
  <c r="G496" i="29"/>
  <c r="H496" i="29"/>
  <c r="G497" i="29"/>
  <c r="H497" i="29"/>
  <c r="G455" i="29"/>
  <c r="H455" i="29"/>
  <c r="G419" i="29"/>
  <c r="H419" i="29"/>
  <c r="G383" i="29"/>
  <c r="H383" i="29"/>
  <c r="G347" i="29"/>
  <c r="H347" i="29"/>
  <c r="G311" i="29"/>
  <c r="H311" i="29"/>
  <c r="G275" i="29"/>
  <c r="H275" i="29"/>
  <c r="G454" i="29"/>
  <c r="H454" i="29"/>
  <c r="G418" i="29"/>
  <c r="H418" i="29"/>
  <c r="G382" i="29"/>
  <c r="H382" i="29"/>
  <c r="G346" i="29"/>
  <c r="H346" i="29"/>
  <c r="G310" i="29"/>
  <c r="H310" i="29"/>
  <c r="G274" i="29"/>
  <c r="H274" i="29"/>
  <c r="G465" i="29"/>
  <c r="H465" i="29"/>
  <c r="H429" i="29"/>
  <c r="G429" i="29"/>
  <c r="H393" i="29"/>
  <c r="G393" i="29"/>
  <c r="H357" i="29"/>
  <c r="G357" i="29"/>
  <c r="H321" i="29"/>
  <c r="G321" i="29"/>
  <c r="H285" i="29"/>
  <c r="G285" i="29"/>
  <c r="G247" i="29"/>
  <c r="H247" i="29"/>
  <c r="G211" i="29"/>
  <c r="H211" i="29"/>
  <c r="G175" i="29"/>
  <c r="H175" i="29"/>
  <c r="G139" i="29"/>
  <c r="H139" i="29"/>
  <c r="G103" i="29"/>
  <c r="H103" i="29"/>
  <c r="G67" i="29"/>
  <c r="H67" i="29"/>
  <c r="G31" i="29"/>
  <c r="H31" i="29"/>
  <c r="G246" i="29"/>
  <c r="H246" i="29"/>
  <c r="G210" i="29"/>
  <c r="H210" i="29"/>
  <c r="G174" i="29"/>
  <c r="H174" i="29"/>
  <c r="G138" i="29"/>
  <c r="H138" i="29"/>
  <c r="G102" i="29"/>
  <c r="H102" i="29"/>
  <c r="G66" i="29"/>
  <c r="H66" i="29"/>
  <c r="G30" i="29"/>
  <c r="H30" i="29"/>
  <c r="G251" i="29"/>
  <c r="H251" i="29"/>
  <c r="G215" i="29"/>
  <c r="H215" i="29"/>
  <c r="G179" i="29"/>
  <c r="H179" i="29"/>
  <c r="G143" i="29"/>
  <c r="H143" i="29"/>
  <c r="G107" i="29"/>
  <c r="H107" i="29"/>
  <c r="G71" i="29"/>
  <c r="H71" i="29"/>
  <c r="G35" i="29"/>
  <c r="H35" i="29"/>
  <c r="J152" i="28"/>
  <c r="K152" i="28"/>
  <c r="Q152" i="28"/>
  <c r="R152" i="28"/>
  <c r="H152" i="28"/>
  <c r="I152" i="28"/>
  <c r="J248" i="28"/>
  <c r="K248" i="28"/>
  <c r="Q248" i="28"/>
  <c r="R248" i="28"/>
  <c r="H248" i="28"/>
  <c r="I248" i="28"/>
  <c r="F234" i="27"/>
  <c r="J31" i="28"/>
  <c r="K31" i="28"/>
  <c r="Q31" i="28"/>
  <c r="R31" i="28"/>
  <c r="H31" i="28"/>
  <c r="I31" i="28"/>
  <c r="J235" i="28"/>
  <c r="K235" i="28"/>
  <c r="Q235" i="28"/>
  <c r="R235" i="28"/>
  <c r="I235" i="28"/>
  <c r="H235" i="28"/>
  <c r="J80" i="28"/>
  <c r="K80" i="28"/>
  <c r="Q80" i="28"/>
  <c r="R80" i="28"/>
  <c r="H80" i="28"/>
  <c r="I80" i="28"/>
  <c r="J7" i="28"/>
  <c r="K7" i="28"/>
  <c r="Q7" i="28"/>
  <c r="R7" i="28"/>
  <c r="H7" i="28"/>
  <c r="I7" i="28"/>
  <c r="J476" i="28"/>
  <c r="K476" i="28"/>
  <c r="Q476" i="28"/>
  <c r="R476" i="28"/>
  <c r="H476" i="28"/>
  <c r="I476" i="28"/>
  <c r="J499" i="28"/>
  <c r="K499" i="28"/>
  <c r="Q499" i="28"/>
  <c r="R499" i="28"/>
  <c r="H499" i="28"/>
  <c r="I499" i="28"/>
  <c r="J426" i="28"/>
  <c r="K426" i="28"/>
  <c r="Q426" i="28"/>
  <c r="R426" i="28"/>
  <c r="H426" i="28"/>
  <c r="I426" i="28"/>
  <c r="J282" i="28"/>
  <c r="K282" i="28"/>
  <c r="Q282" i="28"/>
  <c r="H282" i="28"/>
  <c r="I282" i="28"/>
  <c r="R282" i="28"/>
  <c r="J138" i="28"/>
  <c r="K138" i="28"/>
  <c r="Q138" i="28"/>
  <c r="R138" i="28"/>
  <c r="H138" i="28"/>
  <c r="I138" i="28"/>
  <c r="J449" i="28"/>
  <c r="K449" i="28"/>
  <c r="Q449" i="28"/>
  <c r="R449" i="28"/>
  <c r="H449" i="28"/>
  <c r="I449" i="28"/>
  <c r="J305" i="28"/>
  <c r="K305" i="28"/>
  <c r="Q305" i="28"/>
  <c r="R305" i="28"/>
  <c r="H305" i="28"/>
  <c r="I305" i="28"/>
  <c r="J161" i="28"/>
  <c r="K161" i="28"/>
  <c r="Q161" i="28"/>
  <c r="R161" i="28"/>
  <c r="I161" i="28"/>
  <c r="H161" i="28"/>
  <c r="J17" i="28"/>
  <c r="K17" i="28"/>
  <c r="Q17" i="28"/>
  <c r="R17" i="28"/>
  <c r="I17" i="28"/>
  <c r="H17" i="28"/>
  <c r="J472" i="28"/>
  <c r="K472" i="28"/>
  <c r="R472" i="28"/>
  <c r="Q472" i="28"/>
  <c r="H472" i="28"/>
  <c r="I472" i="28"/>
  <c r="J328" i="28"/>
  <c r="K328" i="28"/>
  <c r="R328" i="28"/>
  <c r="H328" i="28"/>
  <c r="Q328" i="28"/>
  <c r="I328" i="28"/>
  <c r="J184" i="28"/>
  <c r="K184" i="28"/>
  <c r="R184" i="28"/>
  <c r="H184" i="28"/>
  <c r="I184" i="28"/>
  <c r="Q184" i="28"/>
  <c r="J40" i="28"/>
  <c r="K40" i="28"/>
  <c r="Q40" i="28"/>
  <c r="R40" i="28"/>
  <c r="H40" i="28"/>
  <c r="I40" i="28"/>
  <c r="J495" i="28"/>
  <c r="K495" i="28"/>
  <c r="Q495" i="28"/>
  <c r="H495" i="28"/>
  <c r="I495" i="28"/>
  <c r="R495" i="28"/>
  <c r="J351" i="28"/>
  <c r="K351" i="28"/>
  <c r="R351" i="28"/>
  <c r="H351" i="28"/>
  <c r="Q351" i="28"/>
  <c r="I351" i="28"/>
  <c r="J207" i="28"/>
  <c r="K207" i="28"/>
  <c r="R207" i="28"/>
  <c r="H207" i="28"/>
  <c r="Q207" i="28"/>
  <c r="I207" i="28"/>
  <c r="J63" i="28"/>
  <c r="K63" i="28"/>
  <c r="R63" i="28"/>
  <c r="Q63" i="28"/>
  <c r="H63" i="28"/>
  <c r="I63" i="28"/>
  <c r="J374" i="28"/>
  <c r="K374" i="28"/>
  <c r="Q374" i="28"/>
  <c r="R374" i="28"/>
  <c r="H374" i="28"/>
  <c r="I374" i="28"/>
  <c r="J230" i="28"/>
  <c r="K230" i="28"/>
  <c r="Q230" i="28"/>
  <c r="R230" i="28"/>
  <c r="H230" i="28"/>
  <c r="I230" i="28"/>
  <c r="J86" i="28"/>
  <c r="K86" i="28"/>
  <c r="Q86" i="28"/>
  <c r="H86" i="28"/>
  <c r="I86" i="28"/>
  <c r="R86" i="28"/>
  <c r="J409" i="28"/>
  <c r="K409" i="28"/>
  <c r="Q409" i="28"/>
  <c r="R409" i="28"/>
  <c r="H409" i="28"/>
  <c r="I409" i="28"/>
  <c r="J265" i="28"/>
  <c r="K265" i="28"/>
  <c r="Q265" i="28"/>
  <c r="R265" i="28"/>
  <c r="I265" i="28"/>
  <c r="H265" i="28"/>
  <c r="J121" i="28"/>
  <c r="K121" i="28"/>
  <c r="Q121" i="28"/>
  <c r="R121" i="28"/>
  <c r="H121" i="28"/>
  <c r="I121" i="28"/>
  <c r="J444" i="28"/>
  <c r="K444" i="28"/>
  <c r="Q444" i="28"/>
  <c r="R444" i="28"/>
  <c r="H444" i="28"/>
  <c r="I444" i="28"/>
  <c r="J300" i="28"/>
  <c r="K300" i="28"/>
  <c r="Q300" i="28"/>
  <c r="H300" i="28"/>
  <c r="I300" i="28"/>
  <c r="R300" i="28"/>
  <c r="J156" i="28"/>
  <c r="K156" i="28"/>
  <c r="Q156" i="28"/>
  <c r="R156" i="28"/>
  <c r="H156" i="28"/>
  <c r="I156" i="28"/>
  <c r="J12" i="28"/>
  <c r="K12" i="28"/>
  <c r="Q12" i="28"/>
  <c r="R12" i="28"/>
  <c r="H12" i="28"/>
  <c r="I12" i="28"/>
  <c r="J479" i="28"/>
  <c r="K479" i="28"/>
  <c r="Q479" i="28"/>
  <c r="R479" i="28"/>
  <c r="H479" i="28"/>
  <c r="I479" i="28"/>
  <c r="J335" i="28"/>
  <c r="K335" i="28"/>
  <c r="Q335" i="28"/>
  <c r="R335" i="28"/>
  <c r="H335" i="28"/>
  <c r="I335" i="28"/>
  <c r="J191" i="28"/>
  <c r="K191" i="28"/>
  <c r="Q191" i="28"/>
  <c r="R191" i="28"/>
  <c r="I191" i="28"/>
  <c r="H191" i="28"/>
  <c r="J47" i="28"/>
  <c r="K47" i="28"/>
  <c r="Q47" i="28"/>
  <c r="R47" i="28"/>
  <c r="I47" i="28"/>
  <c r="H47" i="28"/>
  <c r="J370" i="28"/>
  <c r="K370" i="28"/>
  <c r="R370" i="28"/>
  <c r="Q370" i="28"/>
  <c r="H370" i="28"/>
  <c r="I370" i="28"/>
  <c r="J226" i="28"/>
  <c r="K226" i="28"/>
  <c r="R226" i="28"/>
  <c r="H226" i="28"/>
  <c r="Q226" i="28"/>
  <c r="I226" i="28"/>
  <c r="J82" i="28"/>
  <c r="K82" i="28"/>
  <c r="Q82" i="28"/>
  <c r="R82" i="28"/>
  <c r="H82" i="28"/>
  <c r="I82" i="28"/>
  <c r="J393" i="28"/>
  <c r="K393" i="28"/>
  <c r="R393" i="28"/>
  <c r="Q393" i="28"/>
  <c r="H393" i="28"/>
  <c r="I393" i="28"/>
  <c r="J249" i="28"/>
  <c r="K249" i="28"/>
  <c r="R249" i="28"/>
  <c r="H249" i="28"/>
  <c r="Q249" i="28"/>
  <c r="I249" i="28"/>
  <c r="J105" i="28"/>
  <c r="K105" i="28"/>
  <c r="R105" i="28"/>
  <c r="Q105" i="28"/>
  <c r="H105" i="28"/>
  <c r="I105" i="28"/>
  <c r="M408" i="27"/>
  <c r="F443" i="27"/>
  <c r="M443" i="27" s="1"/>
  <c r="F267" i="27"/>
  <c r="M267" i="27" s="1"/>
  <c r="M232" i="27"/>
  <c r="F336" i="27"/>
  <c r="M336" i="27" s="1"/>
  <c r="F405" i="27"/>
  <c r="M370" i="27"/>
  <c r="F189" i="27"/>
  <c r="M154" i="27"/>
  <c r="M480" i="27"/>
  <c r="M444" i="27"/>
  <c r="F294" i="27"/>
  <c r="M294" i="27" s="1"/>
  <c r="F381" i="27"/>
  <c r="M346" i="27"/>
  <c r="F431" i="27"/>
  <c r="M431" i="27" s="1"/>
  <c r="M396" i="27"/>
  <c r="M324" i="27"/>
  <c r="F359" i="27"/>
  <c r="M359" i="27" s="1"/>
  <c r="F323" i="27"/>
  <c r="M323" i="27" s="1"/>
  <c r="M288" i="27"/>
  <c r="F287" i="27"/>
  <c r="M287" i="27" s="1"/>
  <c r="M252" i="27"/>
  <c r="F251" i="27"/>
  <c r="M251" i="27" s="1"/>
  <c r="F215" i="27"/>
  <c r="M215" i="27" s="1"/>
  <c r="M180" i="27"/>
  <c r="G489" i="29"/>
  <c r="H489" i="29"/>
  <c r="M418" i="27"/>
  <c r="G493" i="29"/>
  <c r="H493" i="29"/>
  <c r="G494" i="29"/>
  <c r="H494" i="29"/>
  <c r="G488" i="29"/>
  <c r="H488" i="29"/>
  <c r="G452" i="29"/>
  <c r="H452" i="29"/>
  <c r="G416" i="29"/>
  <c r="H416" i="29"/>
  <c r="G380" i="29"/>
  <c r="H380" i="29"/>
  <c r="G344" i="29"/>
  <c r="H344" i="29"/>
  <c r="G308" i="29"/>
  <c r="H308" i="29"/>
  <c r="G272" i="29"/>
  <c r="H272" i="29"/>
  <c r="G451" i="29"/>
  <c r="H451" i="29"/>
  <c r="G415" i="29"/>
  <c r="H415" i="29"/>
  <c r="G379" i="29"/>
  <c r="H379" i="29"/>
  <c r="G343" i="29"/>
  <c r="H343" i="29"/>
  <c r="G307" i="29"/>
  <c r="H307" i="29"/>
  <c r="G271" i="29"/>
  <c r="H271" i="29"/>
  <c r="H462" i="29"/>
  <c r="G462" i="29"/>
  <c r="G426" i="29"/>
  <c r="H426" i="29"/>
  <c r="G390" i="29"/>
  <c r="H390" i="29"/>
  <c r="G354" i="29"/>
  <c r="H354" i="29"/>
  <c r="G318" i="29"/>
  <c r="H318" i="29"/>
  <c r="G282" i="29"/>
  <c r="H282" i="29"/>
  <c r="G244" i="29"/>
  <c r="H244" i="29"/>
  <c r="G208" i="29"/>
  <c r="H208" i="29"/>
  <c r="G172" i="29"/>
  <c r="H172" i="29"/>
  <c r="G136" i="29"/>
  <c r="H136" i="29"/>
  <c r="G100" i="29"/>
  <c r="H100" i="29"/>
  <c r="G64" i="29"/>
  <c r="H64" i="29"/>
  <c r="G28" i="29"/>
  <c r="H28" i="29"/>
  <c r="H243" i="29"/>
  <c r="G243" i="29"/>
  <c r="H207" i="29"/>
  <c r="G207" i="29"/>
  <c r="H171" i="29"/>
  <c r="G171" i="29"/>
  <c r="H135" i="29"/>
  <c r="G135" i="29"/>
  <c r="H99" i="29"/>
  <c r="G99" i="29"/>
  <c r="H63" i="29"/>
  <c r="G63" i="29"/>
  <c r="H27" i="29"/>
  <c r="G27" i="29"/>
  <c r="G248" i="29"/>
  <c r="H248" i="29"/>
  <c r="G212" i="29"/>
  <c r="H212" i="29"/>
  <c r="G176" i="29"/>
  <c r="H176" i="29"/>
  <c r="G140" i="29"/>
  <c r="H140" i="29"/>
  <c r="G104" i="29"/>
  <c r="H104" i="29"/>
  <c r="G68" i="29"/>
  <c r="H68" i="29"/>
  <c r="G32" i="29"/>
  <c r="H32" i="29"/>
  <c r="J260" i="28"/>
  <c r="K260" i="28"/>
  <c r="Q260" i="28"/>
  <c r="R260" i="28"/>
  <c r="H260" i="28"/>
  <c r="I260" i="28"/>
  <c r="J475" i="28"/>
  <c r="K475" i="28"/>
  <c r="Q475" i="28"/>
  <c r="R475" i="28"/>
  <c r="H475" i="28"/>
  <c r="I475" i="28"/>
  <c r="J176" i="28"/>
  <c r="K176" i="28"/>
  <c r="Q176" i="28"/>
  <c r="R176" i="28"/>
  <c r="H176" i="28"/>
  <c r="I176" i="28"/>
  <c r="J163" i="28"/>
  <c r="K163" i="28"/>
  <c r="Q163" i="28"/>
  <c r="R163" i="28"/>
  <c r="I163" i="28"/>
  <c r="H163" i="28"/>
  <c r="J8" i="28"/>
  <c r="K8" i="28"/>
  <c r="Q8" i="28"/>
  <c r="R8" i="28"/>
  <c r="H8" i="28"/>
  <c r="I8" i="28"/>
  <c r="J427" i="28"/>
  <c r="K427" i="28"/>
  <c r="Q427" i="28"/>
  <c r="R427" i="28"/>
  <c r="H427" i="28"/>
  <c r="I427" i="28"/>
  <c r="J414" i="28"/>
  <c r="K414" i="28"/>
  <c r="Q414" i="28"/>
  <c r="R414" i="28"/>
  <c r="H414" i="28"/>
  <c r="I414" i="28"/>
  <c r="J270" i="28"/>
  <c r="K270" i="28"/>
  <c r="Q270" i="28"/>
  <c r="R270" i="28"/>
  <c r="H270" i="28"/>
  <c r="I270" i="28"/>
  <c r="J126" i="28"/>
  <c r="K126" i="28"/>
  <c r="Q126" i="28"/>
  <c r="R126" i="28"/>
  <c r="H126" i="28"/>
  <c r="I126" i="28"/>
  <c r="F432" i="27"/>
  <c r="M432" i="27" s="1"/>
  <c r="J437" i="28"/>
  <c r="K437" i="28"/>
  <c r="Q437" i="28"/>
  <c r="R437" i="28"/>
  <c r="H437" i="28"/>
  <c r="I437" i="28"/>
  <c r="J293" i="28"/>
  <c r="K293" i="28"/>
  <c r="Q293" i="28"/>
  <c r="R293" i="28"/>
  <c r="I293" i="28"/>
  <c r="H293" i="28"/>
  <c r="J149" i="28"/>
  <c r="K149" i="28"/>
  <c r="Q149" i="28"/>
  <c r="R149" i="28"/>
  <c r="I149" i="28"/>
  <c r="H149" i="28"/>
  <c r="J5" i="28"/>
  <c r="K5" i="28"/>
  <c r="Q5" i="28"/>
  <c r="R5" i="28"/>
  <c r="I5" i="28"/>
  <c r="H5" i="28"/>
  <c r="J460" i="28"/>
  <c r="K460" i="28"/>
  <c r="R460" i="28"/>
  <c r="Q460" i="28"/>
  <c r="H460" i="28"/>
  <c r="I460" i="28"/>
  <c r="J316" i="28"/>
  <c r="K316" i="28"/>
  <c r="R316" i="28"/>
  <c r="H316" i="28"/>
  <c r="I316" i="28"/>
  <c r="Q316" i="28"/>
  <c r="J172" i="28"/>
  <c r="K172" i="28"/>
  <c r="R172" i="28"/>
  <c r="Q172" i="28"/>
  <c r="H172" i="28"/>
  <c r="I172" i="28"/>
  <c r="J28" i="28"/>
  <c r="K28" i="28"/>
  <c r="Q28" i="28"/>
  <c r="R28" i="28"/>
  <c r="H28" i="28"/>
  <c r="I28" i="28"/>
  <c r="J483" i="28"/>
  <c r="K483" i="28"/>
  <c r="Q483" i="28"/>
  <c r="H483" i="28"/>
  <c r="I483" i="28"/>
  <c r="R483" i="28"/>
  <c r="J339" i="28"/>
  <c r="K339" i="28"/>
  <c r="R339" i="28"/>
  <c r="H339" i="28"/>
  <c r="Q339" i="28"/>
  <c r="I339" i="28"/>
  <c r="J195" i="28"/>
  <c r="K195" i="28"/>
  <c r="R195" i="28"/>
  <c r="H195" i="28"/>
  <c r="I195" i="28"/>
  <c r="Q195" i="28"/>
  <c r="J51" i="28"/>
  <c r="K51" i="28"/>
  <c r="R51" i="28"/>
  <c r="H51" i="28"/>
  <c r="I51" i="28"/>
  <c r="Q51" i="28"/>
  <c r="J362" i="28"/>
  <c r="K362" i="28"/>
  <c r="Q362" i="28"/>
  <c r="R362" i="28"/>
  <c r="H362" i="28"/>
  <c r="I362" i="28"/>
  <c r="J218" i="28"/>
  <c r="K218" i="28"/>
  <c r="Q218" i="28"/>
  <c r="R218" i="28"/>
  <c r="H218" i="28"/>
  <c r="I218" i="28"/>
  <c r="J74" i="28"/>
  <c r="K74" i="28"/>
  <c r="Q74" i="28"/>
  <c r="R74" i="28"/>
  <c r="H74" i="28"/>
  <c r="I74" i="28"/>
  <c r="J397" i="28"/>
  <c r="K397" i="28"/>
  <c r="Q397" i="28"/>
  <c r="R397" i="28"/>
  <c r="H397" i="28"/>
  <c r="I397" i="28"/>
  <c r="J253" i="28"/>
  <c r="K253" i="28"/>
  <c r="Q253" i="28"/>
  <c r="R253" i="28"/>
  <c r="I253" i="28"/>
  <c r="H253" i="28"/>
  <c r="J109" i="28"/>
  <c r="K109" i="28"/>
  <c r="Q109" i="28"/>
  <c r="R109" i="28"/>
  <c r="H109" i="28"/>
  <c r="I109" i="28"/>
  <c r="J432" i="28"/>
  <c r="K432" i="28"/>
  <c r="Q432" i="28"/>
  <c r="R432" i="28"/>
  <c r="H432" i="28"/>
  <c r="I432" i="28"/>
  <c r="J288" i="28"/>
  <c r="K288" i="28"/>
  <c r="Q288" i="28"/>
  <c r="R288" i="28"/>
  <c r="H288" i="28"/>
  <c r="I288" i="28"/>
  <c r="J144" i="28"/>
  <c r="K144" i="28"/>
  <c r="Q144" i="28"/>
  <c r="H144" i="28"/>
  <c r="I144" i="28"/>
  <c r="R144" i="28"/>
  <c r="J467" i="28"/>
  <c r="K467" i="28"/>
  <c r="Q467" i="28"/>
  <c r="R467" i="28"/>
  <c r="H467" i="28"/>
  <c r="I467" i="28"/>
  <c r="J323" i="28"/>
  <c r="K323" i="28"/>
  <c r="Q323" i="28"/>
  <c r="R323" i="28"/>
  <c r="H323" i="28"/>
  <c r="I323" i="28"/>
  <c r="J179" i="28"/>
  <c r="K179" i="28"/>
  <c r="Q179" i="28"/>
  <c r="R179" i="28"/>
  <c r="I179" i="28"/>
  <c r="H179" i="28"/>
  <c r="J35" i="28"/>
  <c r="K35" i="28"/>
  <c r="Q35" i="28"/>
  <c r="R35" i="28"/>
  <c r="I35" i="28"/>
  <c r="H35" i="28"/>
  <c r="J358" i="28"/>
  <c r="K358" i="28"/>
  <c r="R358" i="28"/>
  <c r="H358" i="28"/>
  <c r="I358" i="28"/>
  <c r="Q358" i="28"/>
  <c r="J214" i="28"/>
  <c r="K214" i="28"/>
  <c r="R214" i="28"/>
  <c r="H214" i="28"/>
  <c r="I214" i="28"/>
  <c r="Q214" i="28"/>
  <c r="J70" i="28"/>
  <c r="K70" i="28"/>
  <c r="Q70" i="28"/>
  <c r="R70" i="28"/>
  <c r="H70" i="28"/>
  <c r="I70" i="28"/>
  <c r="J381" i="28"/>
  <c r="K381" i="28"/>
  <c r="R381" i="28"/>
  <c r="Q381" i="28"/>
  <c r="H381" i="28"/>
  <c r="I381" i="28"/>
  <c r="J237" i="28"/>
  <c r="K237" i="28"/>
  <c r="R237" i="28"/>
  <c r="H237" i="28"/>
  <c r="Q237" i="28"/>
  <c r="I237" i="28"/>
  <c r="J93" i="28"/>
  <c r="K93" i="28"/>
  <c r="R93" i="28"/>
  <c r="Q93" i="28"/>
  <c r="H93" i="28"/>
  <c r="I93" i="28"/>
  <c r="F249" i="27"/>
  <c r="M249" i="27" s="1"/>
  <c r="M214" i="27"/>
  <c r="F318" i="27"/>
  <c r="M318" i="27" s="1"/>
  <c r="F387" i="27"/>
  <c r="M387" i="27" s="1"/>
  <c r="M352" i="27"/>
  <c r="M477" i="27"/>
  <c r="F363" i="27"/>
  <c r="M363" i="27" s="1"/>
  <c r="M328" i="27"/>
  <c r="F428" i="27"/>
  <c r="M428" i="27" s="1"/>
  <c r="F392" i="27"/>
  <c r="M392" i="27" s="1"/>
  <c r="F356" i="27"/>
  <c r="M356" i="27" s="1"/>
  <c r="F320" i="27"/>
  <c r="M285" i="27"/>
  <c r="F284" i="27"/>
  <c r="F248" i="27"/>
  <c r="F212" i="27"/>
  <c r="M177" i="27"/>
  <c r="F415" i="27"/>
  <c r="M415" i="27" s="1"/>
  <c r="F379" i="27"/>
  <c r="M379" i="27" s="1"/>
  <c r="F343" i="27"/>
  <c r="F307" i="27"/>
  <c r="M307" i="27" s="1"/>
  <c r="F271" i="27"/>
  <c r="M271" i="27" s="1"/>
  <c r="F235" i="27"/>
  <c r="M235" i="27" s="1"/>
  <c r="M164" i="27"/>
  <c r="G490" i="29"/>
  <c r="H490" i="29"/>
  <c r="G491" i="29"/>
  <c r="H491" i="29"/>
  <c r="G485" i="29"/>
  <c r="H485" i="29"/>
  <c r="G449" i="29"/>
  <c r="H449" i="29"/>
  <c r="G413" i="29"/>
  <c r="H413" i="29"/>
  <c r="G377" i="29"/>
  <c r="H377" i="29"/>
  <c r="G341" i="29"/>
  <c r="H341" i="29"/>
  <c r="G305" i="29"/>
  <c r="H305" i="29"/>
  <c r="G269" i="29"/>
  <c r="H269" i="29"/>
  <c r="G484" i="29"/>
  <c r="H484" i="29"/>
  <c r="G448" i="29"/>
  <c r="H448" i="29"/>
  <c r="G412" i="29"/>
  <c r="H412" i="29"/>
  <c r="G376" i="29"/>
  <c r="H376" i="29"/>
  <c r="G340" i="29"/>
  <c r="H340" i="29"/>
  <c r="G304" i="29"/>
  <c r="H304" i="29"/>
  <c r="G268" i="29"/>
  <c r="H268" i="29"/>
  <c r="H459" i="29"/>
  <c r="G459" i="29"/>
  <c r="H423" i="29"/>
  <c r="G423" i="29"/>
  <c r="H387" i="29"/>
  <c r="G387" i="29"/>
  <c r="H351" i="29"/>
  <c r="G351" i="29"/>
  <c r="H315" i="29"/>
  <c r="G315" i="29"/>
  <c r="H279" i="29"/>
  <c r="G279" i="29"/>
  <c r="G241" i="29"/>
  <c r="H241" i="29"/>
  <c r="G205" i="29"/>
  <c r="H205" i="29"/>
  <c r="G169" i="29"/>
  <c r="H169" i="29"/>
  <c r="G133" i="29"/>
  <c r="H133" i="29"/>
  <c r="G97" i="29"/>
  <c r="H97" i="29"/>
  <c r="G61" i="29"/>
  <c r="H61" i="29"/>
  <c r="G25" i="29"/>
  <c r="H25" i="29"/>
  <c r="G240" i="29"/>
  <c r="H240" i="29"/>
  <c r="G204" i="29"/>
  <c r="H204" i="29"/>
  <c r="G168" i="29"/>
  <c r="H168" i="29"/>
  <c r="G132" i="29"/>
  <c r="H132" i="29"/>
  <c r="G96" i="29"/>
  <c r="H96" i="29"/>
  <c r="G60" i="29"/>
  <c r="H60" i="29"/>
  <c r="G24" i="29"/>
  <c r="H24" i="29"/>
  <c r="G245" i="29"/>
  <c r="H245" i="29"/>
  <c r="G209" i="29"/>
  <c r="H209" i="29"/>
  <c r="G173" i="29"/>
  <c r="H173" i="29"/>
  <c r="G137" i="29"/>
  <c r="H137" i="29"/>
  <c r="G101" i="29"/>
  <c r="H101" i="29"/>
  <c r="G65" i="29"/>
  <c r="H65" i="29"/>
  <c r="G29" i="29"/>
  <c r="H29" i="29"/>
  <c r="J404" i="28"/>
  <c r="K404" i="28"/>
  <c r="Q404" i="28"/>
  <c r="R404" i="28"/>
  <c r="H404" i="28"/>
  <c r="I404" i="28"/>
  <c r="J403" i="28"/>
  <c r="K403" i="28"/>
  <c r="Q403" i="28"/>
  <c r="R403" i="28"/>
  <c r="H403" i="28"/>
  <c r="I403" i="28"/>
  <c r="J271" i="28"/>
  <c r="K271" i="28"/>
  <c r="Q271" i="28"/>
  <c r="R271" i="28"/>
  <c r="I271" i="28"/>
  <c r="H271" i="28"/>
  <c r="J104" i="28"/>
  <c r="K104" i="28"/>
  <c r="R104" i="28"/>
  <c r="Q104" i="28"/>
  <c r="H104" i="28"/>
  <c r="I104" i="28"/>
  <c r="J91" i="28"/>
  <c r="K91" i="28"/>
  <c r="Q91" i="28"/>
  <c r="R91" i="28"/>
  <c r="H91" i="28"/>
  <c r="I91" i="28"/>
  <c r="J44" i="28"/>
  <c r="K44" i="28"/>
  <c r="R44" i="28"/>
  <c r="Q44" i="28"/>
  <c r="H44" i="28"/>
  <c r="I44" i="28"/>
  <c r="J500" i="28"/>
  <c r="K500" i="28"/>
  <c r="Q500" i="28"/>
  <c r="R500" i="28"/>
  <c r="H500" i="28"/>
  <c r="I500" i="28"/>
  <c r="J355" i="28"/>
  <c r="K355" i="28"/>
  <c r="Q355" i="28"/>
  <c r="R355" i="28"/>
  <c r="I355" i="28"/>
  <c r="H355" i="28"/>
  <c r="J402" i="28"/>
  <c r="K402" i="28"/>
  <c r="Q402" i="28"/>
  <c r="R402" i="28"/>
  <c r="H402" i="28"/>
  <c r="I402" i="28"/>
  <c r="J258" i="28"/>
  <c r="K258" i="28"/>
  <c r="Q258" i="28"/>
  <c r="H258" i="28"/>
  <c r="R258" i="28"/>
  <c r="I258" i="28"/>
  <c r="J114" i="28"/>
  <c r="K114" i="28"/>
  <c r="Q114" i="28"/>
  <c r="R114" i="28"/>
  <c r="H114" i="28"/>
  <c r="I114" i="28"/>
  <c r="J425" i="28"/>
  <c r="K425" i="28"/>
  <c r="Q425" i="28"/>
  <c r="R425" i="28"/>
  <c r="H425" i="28"/>
  <c r="I425" i="28"/>
  <c r="J281" i="28"/>
  <c r="K281" i="28"/>
  <c r="Q281" i="28"/>
  <c r="R281" i="28"/>
  <c r="H281" i="28"/>
  <c r="I281" i="28"/>
  <c r="J137" i="28"/>
  <c r="K137" i="28"/>
  <c r="Q137" i="28"/>
  <c r="R137" i="28"/>
  <c r="I137" i="28"/>
  <c r="H137" i="28"/>
  <c r="J448" i="28"/>
  <c r="K448" i="28"/>
  <c r="R448" i="28"/>
  <c r="H448" i="28"/>
  <c r="I448" i="28"/>
  <c r="Q448" i="28"/>
  <c r="J304" i="28"/>
  <c r="K304" i="28"/>
  <c r="R304" i="28"/>
  <c r="H304" i="28"/>
  <c r="I304" i="28"/>
  <c r="Q304" i="28"/>
  <c r="J160" i="28"/>
  <c r="K160" i="28"/>
  <c r="R160" i="28"/>
  <c r="H160" i="28"/>
  <c r="I160" i="28"/>
  <c r="Q160" i="28"/>
  <c r="J16" i="28"/>
  <c r="K16" i="28"/>
  <c r="Q16" i="28"/>
  <c r="R16" i="28"/>
  <c r="H16" i="28"/>
  <c r="I16" i="28"/>
  <c r="J471" i="28"/>
  <c r="K471" i="28"/>
  <c r="R471" i="28"/>
  <c r="Q471" i="28"/>
  <c r="H471" i="28"/>
  <c r="I471" i="28"/>
  <c r="J327" i="28"/>
  <c r="K327" i="28"/>
  <c r="R327" i="28"/>
  <c r="H327" i="28"/>
  <c r="Q327" i="28"/>
  <c r="I327" i="28"/>
  <c r="J183" i="28"/>
  <c r="K183" i="28"/>
  <c r="R183" i="28"/>
  <c r="H183" i="28"/>
  <c r="Q183" i="28"/>
  <c r="I183" i="28"/>
  <c r="J39" i="28"/>
  <c r="K39" i="28"/>
  <c r="R39" i="28"/>
  <c r="Q39" i="28"/>
  <c r="H39" i="28"/>
  <c r="I39" i="28"/>
  <c r="J494" i="28"/>
  <c r="K494" i="28"/>
  <c r="Q494" i="28"/>
  <c r="R494" i="28"/>
  <c r="H494" i="28"/>
  <c r="I494" i="28"/>
  <c r="J350" i="28"/>
  <c r="K350" i="28"/>
  <c r="Q350" i="28"/>
  <c r="R350" i="28"/>
  <c r="H350" i="28"/>
  <c r="I350" i="28"/>
  <c r="J206" i="28"/>
  <c r="K206" i="28"/>
  <c r="Q206" i="28"/>
  <c r="R206" i="28"/>
  <c r="H206" i="28"/>
  <c r="I206" i="28"/>
  <c r="J62" i="28"/>
  <c r="K62" i="28"/>
  <c r="Q62" i="28"/>
  <c r="R62" i="28"/>
  <c r="H62" i="28"/>
  <c r="I62" i="28"/>
  <c r="J385" i="28"/>
  <c r="K385" i="28"/>
  <c r="Q385" i="28"/>
  <c r="R385" i="28"/>
  <c r="H385" i="28"/>
  <c r="I385" i="28"/>
  <c r="J241" i="28"/>
  <c r="K241" i="28"/>
  <c r="Q241" i="28"/>
  <c r="R241" i="28"/>
  <c r="I241" i="28"/>
  <c r="H241" i="28"/>
  <c r="J97" i="28"/>
  <c r="K97" i="28"/>
  <c r="Q97" i="28"/>
  <c r="R97" i="28"/>
  <c r="H97" i="28"/>
  <c r="I97" i="28"/>
  <c r="J420" i="28"/>
  <c r="K420" i="28"/>
  <c r="Q420" i="28"/>
  <c r="R420" i="28"/>
  <c r="H420" i="28"/>
  <c r="I420" i="28"/>
  <c r="J276" i="28"/>
  <c r="K276" i="28"/>
  <c r="Q276" i="28"/>
  <c r="R276" i="28"/>
  <c r="H276" i="28"/>
  <c r="I276" i="28"/>
  <c r="J132" i="28"/>
  <c r="K132" i="28"/>
  <c r="Q132" i="28"/>
  <c r="R132" i="28"/>
  <c r="H132" i="28"/>
  <c r="I132" i="28"/>
  <c r="J455" i="28"/>
  <c r="K455" i="28"/>
  <c r="Q455" i="28"/>
  <c r="R455" i="28"/>
  <c r="H455" i="28"/>
  <c r="I455" i="28"/>
  <c r="J311" i="28"/>
  <c r="K311" i="28"/>
  <c r="Q311" i="28"/>
  <c r="R311" i="28"/>
  <c r="H311" i="28"/>
  <c r="I311" i="28"/>
  <c r="J167" i="28"/>
  <c r="K167" i="28"/>
  <c r="Q167" i="28"/>
  <c r="R167" i="28"/>
  <c r="I167" i="28"/>
  <c r="H167" i="28"/>
  <c r="J23" i="28"/>
  <c r="K23" i="28"/>
  <c r="Q23" i="28"/>
  <c r="R23" i="28"/>
  <c r="I23" i="28"/>
  <c r="H23" i="28"/>
  <c r="J490" i="28"/>
  <c r="K490" i="28"/>
  <c r="Q490" i="28"/>
  <c r="R490" i="28"/>
  <c r="H490" i="28"/>
  <c r="I490" i="28"/>
  <c r="J346" i="28"/>
  <c r="K346" i="28"/>
  <c r="R346" i="28"/>
  <c r="H346" i="28"/>
  <c r="Q346" i="28"/>
  <c r="I346" i="28"/>
  <c r="J202" i="28"/>
  <c r="K202" i="28"/>
  <c r="R202" i="28"/>
  <c r="H202" i="28"/>
  <c r="Q202" i="28"/>
  <c r="I202" i="28"/>
  <c r="J58" i="28"/>
  <c r="K58" i="28"/>
  <c r="Q58" i="28"/>
  <c r="R58" i="28"/>
  <c r="H58" i="28"/>
  <c r="I58" i="28"/>
  <c r="J369" i="28"/>
  <c r="K369" i="28"/>
  <c r="R369" i="28"/>
  <c r="Q369" i="28"/>
  <c r="H369" i="28"/>
  <c r="I369" i="28"/>
  <c r="J225" i="28"/>
  <c r="K225" i="28"/>
  <c r="R225" i="28"/>
  <c r="H225" i="28"/>
  <c r="Q225" i="28"/>
  <c r="I225" i="28"/>
  <c r="J81" i="28"/>
  <c r="K81" i="28"/>
  <c r="R81" i="28"/>
  <c r="Q81" i="28"/>
  <c r="H81" i="28"/>
  <c r="I81" i="28"/>
  <c r="F231" i="27"/>
  <c r="M231" i="27" s="1"/>
  <c r="M196" i="27"/>
  <c r="M484" i="27"/>
  <c r="F369" i="27"/>
  <c r="M369" i="27" s="1"/>
  <c r="M334" i="27"/>
  <c r="G153" i="27"/>
  <c r="H153" i="27" s="1"/>
  <c r="I153" i="27" s="1"/>
  <c r="J154" i="27" s="1"/>
  <c r="J155" i="27" s="1"/>
  <c r="F474" i="27"/>
  <c r="M474" i="27" s="1"/>
  <c r="F345" i="27"/>
  <c r="M310" i="27"/>
  <c r="F281" i="27"/>
  <c r="M281" i="27" s="1"/>
  <c r="M174" i="27"/>
  <c r="F209" i="27"/>
  <c r="M209" i="27" s="1"/>
  <c r="M412" i="27"/>
  <c r="M376" i="27"/>
  <c r="G487" i="29"/>
  <c r="H487" i="29"/>
  <c r="G482" i="29"/>
  <c r="H482" i="29"/>
  <c r="G446" i="29"/>
  <c r="H446" i="29"/>
  <c r="G410" i="29"/>
  <c r="H410" i="29"/>
  <c r="G374" i="29"/>
  <c r="H374" i="29"/>
  <c r="G338" i="29"/>
  <c r="H338" i="29"/>
  <c r="G302" i="29"/>
  <c r="H302" i="29"/>
  <c r="G266" i="29"/>
  <c r="H266" i="29"/>
  <c r="G481" i="29"/>
  <c r="H481" i="29"/>
  <c r="G445" i="29"/>
  <c r="H445" i="29"/>
  <c r="G409" i="29"/>
  <c r="H409" i="29"/>
  <c r="G373" i="29"/>
  <c r="H373" i="29"/>
  <c r="G337" i="29"/>
  <c r="H337" i="29"/>
  <c r="G301" i="29"/>
  <c r="H301" i="29"/>
  <c r="G265" i="29"/>
  <c r="H265" i="29"/>
  <c r="H456" i="29"/>
  <c r="G456" i="29"/>
  <c r="G420" i="29"/>
  <c r="H420" i="29"/>
  <c r="G384" i="29"/>
  <c r="H384" i="29"/>
  <c r="G348" i="29"/>
  <c r="H348" i="29"/>
  <c r="G312" i="29"/>
  <c r="H312" i="29"/>
  <c r="G276" i="29"/>
  <c r="H276" i="29"/>
  <c r="G238" i="29"/>
  <c r="H238" i="29"/>
  <c r="G202" i="29"/>
  <c r="H202" i="29"/>
  <c r="G166" i="29"/>
  <c r="H166" i="29"/>
  <c r="G130" i="29"/>
  <c r="H130" i="29"/>
  <c r="G94" i="29"/>
  <c r="H94" i="29"/>
  <c r="G58" i="29"/>
  <c r="H58" i="29"/>
  <c r="G22" i="29"/>
  <c r="H22" i="29"/>
  <c r="H237" i="29"/>
  <c r="G237" i="29"/>
  <c r="H201" i="29"/>
  <c r="G201" i="29"/>
  <c r="H165" i="29"/>
  <c r="G165" i="29"/>
  <c r="H129" i="29"/>
  <c r="G129" i="29"/>
  <c r="H93" i="29"/>
  <c r="G93" i="29"/>
  <c r="H57" i="29"/>
  <c r="G57" i="29"/>
  <c r="H21" i="29"/>
  <c r="G21" i="29"/>
  <c r="G242" i="29"/>
  <c r="H242" i="29"/>
  <c r="G206" i="29"/>
  <c r="H206" i="29"/>
  <c r="G170" i="29"/>
  <c r="H170" i="29"/>
  <c r="G134" i="29"/>
  <c r="H134" i="29"/>
  <c r="G98" i="29"/>
  <c r="H98" i="29"/>
  <c r="G62" i="29"/>
  <c r="H62" i="29"/>
  <c r="G26" i="29"/>
  <c r="H26" i="29"/>
  <c r="J320" i="28"/>
  <c r="K320" i="28"/>
  <c r="Q320" i="28"/>
  <c r="R320" i="28"/>
  <c r="H320" i="28"/>
  <c r="I320" i="28"/>
  <c r="J103" i="28"/>
  <c r="K103" i="28"/>
  <c r="Q103" i="28"/>
  <c r="R103" i="28"/>
  <c r="H103" i="28"/>
  <c r="I103" i="28"/>
  <c r="J488" i="28"/>
  <c r="K488" i="28"/>
  <c r="Q488" i="28"/>
  <c r="R488" i="28"/>
  <c r="H488" i="28"/>
  <c r="I488" i="28"/>
  <c r="J331" i="28"/>
  <c r="K331" i="28"/>
  <c r="Q331" i="28"/>
  <c r="R331" i="28"/>
  <c r="I331" i="28"/>
  <c r="H331" i="28"/>
  <c r="J32" i="28"/>
  <c r="K32" i="28"/>
  <c r="R32" i="28"/>
  <c r="Q32" i="28"/>
  <c r="H32" i="28"/>
  <c r="I32" i="28"/>
  <c r="J19" i="28"/>
  <c r="K19" i="28"/>
  <c r="Q19" i="28"/>
  <c r="R19" i="28"/>
  <c r="H19" i="28"/>
  <c r="I19" i="28"/>
  <c r="J428" i="28"/>
  <c r="K428" i="28"/>
  <c r="Q428" i="28"/>
  <c r="R428" i="28"/>
  <c r="H428" i="28"/>
  <c r="I428" i="28"/>
  <c r="J283" i="28"/>
  <c r="K283" i="28"/>
  <c r="Q283" i="28"/>
  <c r="R283" i="28"/>
  <c r="I283" i="28"/>
  <c r="H283" i="28"/>
  <c r="J390" i="28"/>
  <c r="K390" i="28"/>
  <c r="Q390" i="28"/>
  <c r="R390" i="28"/>
  <c r="H390" i="28"/>
  <c r="I390" i="28"/>
  <c r="J246" i="28"/>
  <c r="K246" i="28"/>
  <c r="Q246" i="28"/>
  <c r="R246" i="28"/>
  <c r="H246" i="28"/>
  <c r="I246" i="28"/>
  <c r="J102" i="28"/>
  <c r="K102" i="28"/>
  <c r="Q102" i="28"/>
  <c r="R102" i="28"/>
  <c r="H102" i="28"/>
  <c r="I102" i="28"/>
  <c r="M181" i="27"/>
  <c r="F216" i="27"/>
  <c r="M216" i="27" s="1"/>
  <c r="J413" i="28"/>
  <c r="K413" i="28"/>
  <c r="Q413" i="28"/>
  <c r="R413" i="28"/>
  <c r="H413" i="28"/>
  <c r="I413" i="28"/>
  <c r="J269" i="28"/>
  <c r="K269" i="28"/>
  <c r="Q269" i="28"/>
  <c r="R269" i="28"/>
  <c r="H269" i="28"/>
  <c r="I269" i="28"/>
  <c r="J125" i="28"/>
  <c r="K125" i="28"/>
  <c r="Q125" i="28"/>
  <c r="R125" i="28"/>
  <c r="I125" i="28"/>
  <c r="H125" i="28"/>
  <c r="J436" i="28"/>
  <c r="K436" i="28"/>
  <c r="R436" i="28"/>
  <c r="Q436" i="28"/>
  <c r="H436" i="28"/>
  <c r="I436" i="28"/>
  <c r="J292" i="28"/>
  <c r="K292" i="28"/>
  <c r="R292" i="28"/>
  <c r="H292" i="28"/>
  <c r="Q292" i="28"/>
  <c r="I292" i="28"/>
  <c r="J148" i="28"/>
  <c r="K148" i="28"/>
  <c r="Q148" i="28"/>
  <c r="R148" i="28"/>
  <c r="H148" i="28"/>
  <c r="I148" i="28"/>
  <c r="J4" i="28"/>
  <c r="K4" i="28"/>
  <c r="Q4" i="28"/>
  <c r="R4" i="28"/>
  <c r="H4" i="28"/>
  <c r="I4" i="28"/>
  <c r="J459" i="28"/>
  <c r="K459" i="28"/>
  <c r="R459" i="28"/>
  <c r="Q459" i="28"/>
  <c r="H459" i="28"/>
  <c r="I459" i="28"/>
  <c r="J315" i="28"/>
  <c r="K315" i="28"/>
  <c r="R315" i="28"/>
  <c r="H315" i="28"/>
  <c r="Q315" i="28"/>
  <c r="I315" i="28"/>
  <c r="J171" i="28"/>
  <c r="K171" i="28"/>
  <c r="R171" i="28"/>
  <c r="H171" i="28"/>
  <c r="Q171" i="28"/>
  <c r="I171" i="28"/>
  <c r="J27" i="28"/>
  <c r="K27" i="28"/>
  <c r="R27" i="28"/>
  <c r="Q27" i="28"/>
  <c r="H27" i="28"/>
  <c r="I27" i="28"/>
  <c r="J482" i="28"/>
  <c r="K482" i="28"/>
  <c r="Q482" i="28"/>
  <c r="R482" i="28"/>
  <c r="H482" i="28"/>
  <c r="I482" i="28"/>
  <c r="J338" i="28"/>
  <c r="K338" i="28"/>
  <c r="Q338" i="28"/>
  <c r="R338" i="28"/>
  <c r="H338" i="28"/>
  <c r="I338" i="28"/>
  <c r="J194" i="28"/>
  <c r="K194" i="28"/>
  <c r="Q194" i="28"/>
  <c r="R194" i="28"/>
  <c r="H194" i="28"/>
  <c r="I194" i="28"/>
  <c r="J50" i="28"/>
  <c r="K50" i="28"/>
  <c r="Q50" i="28"/>
  <c r="R50" i="28"/>
  <c r="H50" i="28"/>
  <c r="I50" i="28"/>
  <c r="J373" i="28"/>
  <c r="K373" i="28"/>
  <c r="Q373" i="28"/>
  <c r="R373" i="28"/>
  <c r="H373" i="28"/>
  <c r="I373" i="28"/>
  <c r="J229" i="28"/>
  <c r="K229" i="28"/>
  <c r="Q229" i="28"/>
  <c r="R229" i="28"/>
  <c r="I229" i="28"/>
  <c r="H229" i="28"/>
  <c r="J85" i="28"/>
  <c r="K85" i="28"/>
  <c r="Q85" i="28"/>
  <c r="R85" i="28"/>
  <c r="H85" i="28"/>
  <c r="I85" i="28"/>
  <c r="J408" i="28"/>
  <c r="K408" i="28"/>
  <c r="Q408" i="28"/>
  <c r="R408" i="28"/>
  <c r="H408" i="28"/>
  <c r="I408" i="28"/>
  <c r="J264" i="28"/>
  <c r="K264" i="28"/>
  <c r="Q264" i="28"/>
  <c r="H264" i="28"/>
  <c r="I264" i="28"/>
  <c r="R264" i="28"/>
  <c r="J120" i="28"/>
  <c r="K120" i="28"/>
  <c r="Q120" i="28"/>
  <c r="R120" i="28"/>
  <c r="H120" i="28"/>
  <c r="I120" i="28"/>
  <c r="M343" i="27"/>
  <c r="F378" i="27"/>
  <c r="J443" i="28"/>
  <c r="K443" i="28"/>
  <c r="Q443" i="28"/>
  <c r="R443" i="28"/>
  <c r="H443" i="28"/>
  <c r="I443" i="28"/>
  <c r="J299" i="28"/>
  <c r="K299" i="28"/>
  <c r="Q299" i="28"/>
  <c r="R299" i="28"/>
  <c r="H299" i="28"/>
  <c r="I299" i="28"/>
  <c r="J155" i="28"/>
  <c r="K155" i="28"/>
  <c r="Q155" i="28"/>
  <c r="R155" i="28"/>
  <c r="I155" i="28"/>
  <c r="H155" i="28"/>
  <c r="J11" i="28"/>
  <c r="K11" i="28"/>
  <c r="Q11" i="28"/>
  <c r="R11" i="28"/>
  <c r="I11" i="28"/>
  <c r="H11" i="28"/>
  <c r="J478" i="28"/>
  <c r="K478" i="28"/>
  <c r="Q478" i="28"/>
  <c r="R478" i="28"/>
  <c r="H478" i="28"/>
  <c r="I478" i="28"/>
  <c r="J334" i="28"/>
  <c r="K334" i="28"/>
  <c r="R334" i="28"/>
  <c r="H334" i="28"/>
  <c r="I334" i="28"/>
  <c r="Q334" i="28"/>
  <c r="J190" i="28"/>
  <c r="K190" i="28"/>
  <c r="R190" i="28"/>
  <c r="H190" i="28"/>
  <c r="I190" i="28"/>
  <c r="Q190" i="28"/>
  <c r="J46" i="28"/>
  <c r="K46" i="28"/>
  <c r="Q46" i="28"/>
  <c r="R46" i="28"/>
  <c r="H46" i="28"/>
  <c r="I46" i="28"/>
  <c r="K2" i="28"/>
  <c r="J2" i="28"/>
  <c r="R2" i="28"/>
  <c r="I2" i="28"/>
  <c r="H2" i="28"/>
  <c r="Q2" i="28"/>
  <c r="J357" i="28"/>
  <c r="K357" i="28"/>
  <c r="R357" i="28"/>
  <c r="H357" i="28"/>
  <c r="Q357" i="28"/>
  <c r="I357" i="28"/>
  <c r="J213" i="28"/>
  <c r="K213" i="28"/>
  <c r="R213" i="28"/>
  <c r="H213" i="28"/>
  <c r="Q213" i="28"/>
  <c r="I213" i="28"/>
  <c r="J69" i="28"/>
  <c r="K69" i="28"/>
  <c r="R69" i="28"/>
  <c r="Q69" i="28"/>
  <c r="H69" i="28"/>
  <c r="I69" i="28"/>
  <c r="F470" i="27"/>
  <c r="M470" i="27" s="1"/>
  <c r="M435" i="27"/>
  <c r="F429" i="27"/>
  <c r="M429" i="27" s="1"/>
  <c r="F213" i="27"/>
  <c r="M213" i="27" s="1"/>
  <c r="M178" i="27"/>
  <c r="F481" i="27"/>
  <c r="M481" i="27" s="1"/>
  <c r="M446" i="27"/>
  <c r="F445" i="27"/>
  <c r="M445" i="27" s="1"/>
  <c r="F351" i="27"/>
  <c r="M351" i="27" s="1"/>
  <c r="M316" i="27"/>
  <c r="M471" i="27"/>
  <c r="F327" i="27"/>
  <c r="M327" i="27" s="1"/>
  <c r="M292" i="27"/>
  <c r="F386" i="27"/>
  <c r="M386" i="27" s="1"/>
  <c r="F350" i="27"/>
  <c r="M350" i="27" s="1"/>
  <c r="F314" i="27"/>
  <c r="M314" i="27" s="1"/>
  <c r="F278" i="27"/>
  <c r="M278" i="27" s="1"/>
  <c r="F242" i="27"/>
  <c r="M242" i="27" s="1"/>
  <c r="M207" i="27"/>
  <c r="F206" i="27"/>
  <c r="M206" i="27" s="1"/>
  <c r="M171" i="27"/>
  <c r="M409" i="27"/>
  <c r="F373" i="27"/>
  <c r="M373" i="27" s="1"/>
  <c r="F337" i="27"/>
  <c r="M337" i="27" s="1"/>
  <c r="F301" i="27"/>
  <c r="M301" i="27" s="1"/>
  <c r="F265" i="27"/>
  <c r="M265" i="27" s="1"/>
  <c r="F229" i="27"/>
  <c r="M229" i="27" s="1"/>
  <c r="F193" i="27"/>
  <c r="M193" i="27" s="1"/>
  <c r="M158" i="27"/>
  <c r="G479" i="29"/>
  <c r="H479" i="29"/>
  <c r="G443" i="29"/>
  <c r="H443" i="29"/>
  <c r="G407" i="29"/>
  <c r="H407" i="29"/>
  <c r="G371" i="29"/>
  <c r="H371" i="29"/>
  <c r="G335" i="29"/>
  <c r="H335" i="29"/>
  <c r="G299" i="29"/>
  <c r="H299" i="29"/>
  <c r="G263" i="29"/>
  <c r="H263" i="29"/>
  <c r="G478" i="29"/>
  <c r="H478" i="29"/>
  <c r="G442" i="29"/>
  <c r="H442" i="29"/>
  <c r="G406" i="29"/>
  <c r="H406" i="29"/>
  <c r="G370" i="29"/>
  <c r="H370" i="29"/>
  <c r="G334" i="29"/>
  <c r="H334" i="29"/>
  <c r="G298" i="29"/>
  <c r="H298" i="29"/>
  <c r="G262" i="29"/>
  <c r="H262" i="29"/>
  <c r="H453" i="29"/>
  <c r="G453" i="29"/>
  <c r="H417" i="29"/>
  <c r="G417" i="29"/>
  <c r="H381" i="29"/>
  <c r="G381" i="29"/>
  <c r="H345" i="29"/>
  <c r="G345" i="29"/>
  <c r="H309" i="29"/>
  <c r="G309" i="29"/>
  <c r="H273" i="29"/>
  <c r="G273" i="29"/>
  <c r="G235" i="29"/>
  <c r="H235" i="29"/>
  <c r="G199" i="29"/>
  <c r="H199" i="29"/>
  <c r="G163" i="29"/>
  <c r="H163" i="29"/>
  <c r="G127" i="29"/>
  <c r="H127" i="29"/>
  <c r="G91" i="29"/>
  <c r="H91" i="29"/>
  <c r="G55" i="29"/>
  <c r="H55" i="29"/>
  <c r="G19" i="29"/>
  <c r="H19" i="29"/>
  <c r="G234" i="29"/>
  <c r="H234" i="29"/>
  <c r="G198" i="29"/>
  <c r="H198" i="29"/>
  <c r="G162" i="29"/>
  <c r="H162" i="29"/>
  <c r="G126" i="29"/>
  <c r="H126" i="29"/>
  <c r="G90" i="29"/>
  <c r="H90" i="29"/>
  <c r="G54" i="29"/>
  <c r="H54" i="29"/>
  <c r="G18" i="29"/>
  <c r="H18" i="29"/>
  <c r="G239" i="29"/>
  <c r="H239" i="29"/>
  <c r="G203" i="29"/>
  <c r="H203" i="29"/>
  <c r="G167" i="29"/>
  <c r="H167" i="29"/>
  <c r="G131" i="29"/>
  <c r="H131" i="29"/>
  <c r="G95" i="29"/>
  <c r="H95" i="29"/>
  <c r="G59" i="29"/>
  <c r="H59" i="29"/>
  <c r="G23" i="29"/>
  <c r="H23" i="29"/>
  <c r="J416" i="28"/>
  <c r="K416" i="28"/>
  <c r="Q416" i="28"/>
  <c r="R416" i="28"/>
  <c r="H416" i="28"/>
  <c r="I416" i="28"/>
  <c r="J259" i="28"/>
  <c r="K259" i="28"/>
  <c r="Q259" i="28"/>
  <c r="R259" i="28"/>
  <c r="I259" i="28"/>
  <c r="H259" i="28"/>
  <c r="J452" i="28"/>
  <c r="K452" i="28"/>
  <c r="Q452" i="28"/>
  <c r="R452" i="28"/>
  <c r="H452" i="28"/>
  <c r="I452" i="28"/>
  <c r="J487" i="28"/>
  <c r="K487" i="28"/>
  <c r="Q487" i="28"/>
  <c r="R487" i="28"/>
  <c r="H487" i="28"/>
  <c r="I487" i="28"/>
  <c r="J199" i="28"/>
  <c r="K199" i="28"/>
  <c r="Q199" i="28"/>
  <c r="R199" i="28"/>
  <c r="I199" i="28"/>
  <c r="H199" i="28"/>
  <c r="J356" i="28"/>
  <c r="K356" i="28"/>
  <c r="Q356" i="28"/>
  <c r="R356" i="28"/>
  <c r="H356" i="28"/>
  <c r="I356" i="28"/>
  <c r="J211" i="28"/>
  <c r="K211" i="28"/>
  <c r="Q211" i="28"/>
  <c r="R211" i="28"/>
  <c r="I211" i="28"/>
  <c r="H211" i="28"/>
  <c r="J378" i="28"/>
  <c r="K378" i="28"/>
  <c r="Q378" i="28"/>
  <c r="R378" i="28"/>
  <c r="H378" i="28"/>
  <c r="I378" i="28"/>
  <c r="J234" i="28"/>
  <c r="K234" i="28"/>
  <c r="Q234" i="28"/>
  <c r="H234" i="28"/>
  <c r="R234" i="28"/>
  <c r="I234" i="28"/>
  <c r="J90" i="28"/>
  <c r="K90" i="28"/>
  <c r="Q90" i="28"/>
  <c r="R90" i="28"/>
  <c r="H90" i="28"/>
  <c r="I90" i="28"/>
  <c r="J401" i="28"/>
  <c r="K401" i="28"/>
  <c r="Q401" i="28"/>
  <c r="R401" i="28"/>
  <c r="H401" i="28"/>
  <c r="I401" i="28"/>
  <c r="J257" i="28"/>
  <c r="K257" i="28"/>
  <c r="Q257" i="28"/>
  <c r="R257" i="28"/>
  <c r="H257" i="28"/>
  <c r="I257" i="28"/>
  <c r="J113" i="28"/>
  <c r="K113" i="28"/>
  <c r="Q113" i="28"/>
  <c r="R113" i="28"/>
  <c r="I113" i="28"/>
  <c r="H113" i="28"/>
  <c r="J424" i="28"/>
  <c r="K424" i="28"/>
  <c r="R424" i="28"/>
  <c r="Q424" i="28"/>
  <c r="H424" i="28"/>
  <c r="I424" i="28"/>
  <c r="J280" i="28"/>
  <c r="K280" i="28"/>
  <c r="R280" i="28"/>
  <c r="H280" i="28"/>
  <c r="I280" i="28"/>
  <c r="Q280" i="28"/>
  <c r="J136" i="28"/>
  <c r="K136" i="28"/>
  <c r="Q136" i="28"/>
  <c r="R136" i="28"/>
  <c r="H136" i="28"/>
  <c r="I136" i="28"/>
  <c r="J447" i="28"/>
  <c r="K447" i="28"/>
  <c r="R447" i="28"/>
  <c r="Q447" i="28"/>
  <c r="H447" i="28"/>
  <c r="I447" i="28"/>
  <c r="J303" i="28"/>
  <c r="K303" i="28"/>
  <c r="R303" i="28"/>
  <c r="H303" i="28"/>
  <c r="Q303" i="28"/>
  <c r="I303" i="28"/>
  <c r="J159" i="28"/>
  <c r="K159" i="28"/>
  <c r="R159" i="28"/>
  <c r="H159" i="28"/>
  <c r="Q159" i="28"/>
  <c r="I159" i="28"/>
  <c r="J15" i="28"/>
  <c r="K15" i="28"/>
  <c r="R15" i="28"/>
  <c r="H15" i="28"/>
  <c r="I15" i="28"/>
  <c r="Q15" i="28"/>
  <c r="J470" i="28"/>
  <c r="K470" i="28"/>
  <c r="Q470" i="28"/>
  <c r="R470" i="28"/>
  <c r="H470" i="28"/>
  <c r="I470" i="28"/>
  <c r="J326" i="28"/>
  <c r="K326" i="28"/>
  <c r="Q326" i="28"/>
  <c r="R326" i="28"/>
  <c r="H326" i="28"/>
  <c r="I326" i="28"/>
  <c r="J182" i="28"/>
  <c r="K182" i="28"/>
  <c r="Q182" i="28"/>
  <c r="R182" i="28"/>
  <c r="H182" i="28"/>
  <c r="I182" i="28"/>
  <c r="J38" i="28"/>
  <c r="K38" i="28"/>
  <c r="R38" i="28"/>
  <c r="Q38" i="28"/>
  <c r="H38" i="28"/>
  <c r="I38" i="28"/>
  <c r="J361" i="28"/>
  <c r="K361" i="28"/>
  <c r="Q361" i="28"/>
  <c r="R361" i="28"/>
  <c r="H361" i="28"/>
  <c r="I361" i="28"/>
  <c r="J217" i="28"/>
  <c r="K217" i="28"/>
  <c r="Q217" i="28"/>
  <c r="R217" i="28"/>
  <c r="I217" i="28"/>
  <c r="H217" i="28"/>
  <c r="J73" i="28"/>
  <c r="K73" i="28"/>
  <c r="Q73" i="28"/>
  <c r="R73" i="28"/>
  <c r="H73" i="28"/>
  <c r="I73" i="28"/>
  <c r="J396" i="28"/>
  <c r="K396" i="28"/>
  <c r="Q396" i="28"/>
  <c r="R396" i="28"/>
  <c r="H396" i="28"/>
  <c r="I396" i="28"/>
  <c r="J252" i="28"/>
  <c r="K252" i="28"/>
  <c r="Q252" i="28"/>
  <c r="R252" i="28"/>
  <c r="H252" i="28"/>
  <c r="I252" i="28"/>
  <c r="J108" i="28"/>
  <c r="K108" i="28"/>
  <c r="Q108" i="28"/>
  <c r="R108" i="28"/>
  <c r="H108" i="28"/>
  <c r="I108" i="28"/>
  <c r="J431" i="28"/>
  <c r="K431" i="28"/>
  <c r="Q431" i="28"/>
  <c r="R431" i="28"/>
  <c r="H431" i="28"/>
  <c r="I431" i="28"/>
  <c r="J287" i="28"/>
  <c r="K287" i="28"/>
  <c r="Q287" i="28"/>
  <c r="R287" i="28"/>
  <c r="H287" i="28"/>
  <c r="I287" i="28"/>
  <c r="J143" i="28"/>
  <c r="K143" i="28"/>
  <c r="Q143" i="28"/>
  <c r="R143" i="28"/>
  <c r="I143" i="28"/>
  <c r="H143" i="28"/>
  <c r="J466" i="28"/>
  <c r="K466" i="28"/>
  <c r="R466" i="28"/>
  <c r="Q466" i="28"/>
  <c r="H466" i="28"/>
  <c r="I466" i="28"/>
  <c r="J322" i="28"/>
  <c r="K322" i="28"/>
  <c r="R322" i="28"/>
  <c r="H322" i="28"/>
  <c r="I322" i="28"/>
  <c r="Q322" i="28"/>
  <c r="J178" i="28"/>
  <c r="K178" i="28"/>
  <c r="R178" i="28"/>
  <c r="H178" i="28"/>
  <c r="Q178" i="28"/>
  <c r="I178" i="28"/>
  <c r="J34" i="28"/>
  <c r="K34" i="28"/>
  <c r="Q34" i="28"/>
  <c r="R34" i="28"/>
  <c r="H34" i="28"/>
  <c r="I34" i="28"/>
  <c r="J489" i="28"/>
  <c r="K489" i="28"/>
  <c r="Q489" i="28"/>
  <c r="H489" i="28"/>
  <c r="R489" i="28"/>
  <c r="I489" i="28"/>
  <c r="J345" i="28"/>
  <c r="K345" i="28"/>
  <c r="R345" i="28"/>
  <c r="H345" i="28"/>
  <c r="Q345" i="28"/>
  <c r="I345" i="28"/>
  <c r="J201" i="28"/>
  <c r="K201" i="28"/>
  <c r="R201" i="28"/>
  <c r="H201" i="28"/>
  <c r="Q201" i="28"/>
  <c r="I201" i="28"/>
  <c r="J57" i="28"/>
  <c r="K57" i="28"/>
  <c r="R57" i="28"/>
  <c r="H57" i="28"/>
  <c r="I57" i="28"/>
  <c r="Q57" i="28"/>
  <c r="M411" i="27"/>
  <c r="F195" i="27"/>
  <c r="M160" i="27"/>
  <c r="F333" i="27"/>
  <c r="M298" i="27"/>
  <c r="F438" i="27"/>
  <c r="M438" i="27" s="1"/>
  <c r="F222" i="27"/>
  <c r="M222" i="27" s="1"/>
  <c r="F309" i="27"/>
  <c r="M309" i="27" s="1"/>
  <c r="M384" i="27"/>
  <c r="F419" i="27"/>
  <c r="M419" i="27" s="1"/>
  <c r="F383" i="27"/>
  <c r="M383" i="27" s="1"/>
  <c r="F347" i="27"/>
  <c r="M347" i="27" s="1"/>
  <c r="M312" i="27"/>
  <c r="F311" i="27"/>
  <c r="M311" i="27" s="1"/>
  <c r="M276" i="27"/>
  <c r="F275" i="27"/>
  <c r="M275" i="27" s="1"/>
  <c r="F239" i="27"/>
  <c r="M239" i="27" s="1"/>
  <c r="F203" i="27"/>
  <c r="M203" i="27" s="1"/>
  <c r="M168" i="27"/>
  <c r="G476" i="29"/>
  <c r="H476" i="29"/>
  <c r="G440" i="29"/>
  <c r="H440" i="29"/>
  <c r="G404" i="29"/>
  <c r="H404" i="29"/>
  <c r="G368" i="29"/>
  <c r="H368" i="29"/>
  <c r="G332" i="29"/>
  <c r="H332" i="29"/>
  <c r="G296" i="29"/>
  <c r="H296" i="29"/>
  <c r="G260" i="29"/>
  <c r="H260" i="29"/>
  <c r="G475" i="29"/>
  <c r="H475" i="29"/>
  <c r="G439" i="29"/>
  <c r="H439" i="29"/>
  <c r="G403" i="29"/>
  <c r="H403" i="29"/>
  <c r="G367" i="29"/>
  <c r="H367" i="29"/>
  <c r="G331" i="29"/>
  <c r="H331" i="29"/>
  <c r="G295" i="29"/>
  <c r="H295" i="29"/>
  <c r="G259" i="29"/>
  <c r="H259" i="29"/>
  <c r="G486" i="29"/>
  <c r="H486" i="29"/>
  <c r="H450" i="29"/>
  <c r="G450" i="29"/>
  <c r="G414" i="29"/>
  <c r="H414" i="29"/>
  <c r="G378" i="29"/>
  <c r="H378" i="29"/>
  <c r="G342" i="29"/>
  <c r="H342" i="29"/>
  <c r="G306" i="29"/>
  <c r="H306" i="29"/>
  <c r="G270" i="29"/>
  <c r="H270" i="29"/>
  <c r="G232" i="29"/>
  <c r="H232" i="29"/>
  <c r="G196" i="29"/>
  <c r="H196" i="29"/>
  <c r="G160" i="29"/>
  <c r="H160" i="29"/>
  <c r="G124" i="29"/>
  <c r="H124" i="29"/>
  <c r="G88" i="29"/>
  <c r="H88" i="29"/>
  <c r="G52" i="29"/>
  <c r="H52" i="29"/>
  <c r="G16" i="29"/>
  <c r="H16" i="29"/>
  <c r="H231" i="29"/>
  <c r="G231" i="29"/>
  <c r="H195" i="29"/>
  <c r="G195" i="29"/>
  <c r="H159" i="29"/>
  <c r="G159" i="29"/>
  <c r="H123" i="29"/>
  <c r="G123" i="29"/>
  <c r="H87" i="29"/>
  <c r="G87" i="29"/>
  <c r="H51" i="29"/>
  <c r="G51" i="29"/>
  <c r="H15" i="29"/>
  <c r="G15" i="29"/>
  <c r="G236" i="29"/>
  <c r="H236" i="29"/>
  <c r="G200" i="29"/>
  <c r="H200" i="29"/>
  <c r="G164" i="29"/>
  <c r="H164" i="29"/>
  <c r="G128" i="29"/>
  <c r="H128" i="29"/>
  <c r="G92" i="29"/>
  <c r="H92" i="29"/>
  <c r="G56" i="29"/>
  <c r="H56" i="29"/>
  <c r="G20" i="29"/>
  <c r="H20" i="29"/>
  <c r="J344" i="28"/>
  <c r="K344" i="28"/>
  <c r="Q344" i="28"/>
  <c r="R344" i="28"/>
  <c r="H344" i="28"/>
  <c r="I344" i="28"/>
  <c r="J187" i="28"/>
  <c r="K187" i="28"/>
  <c r="Q187" i="28"/>
  <c r="R187" i="28"/>
  <c r="I187" i="28"/>
  <c r="H187" i="28"/>
  <c r="J380" i="28"/>
  <c r="K380" i="28"/>
  <c r="Q380" i="28"/>
  <c r="R380" i="28"/>
  <c r="H380" i="28"/>
  <c r="I380" i="28"/>
  <c r="J284" i="28"/>
  <c r="K284" i="28"/>
  <c r="Q284" i="28"/>
  <c r="R284" i="28"/>
  <c r="H284" i="28"/>
  <c r="I284" i="28"/>
  <c r="J139" i="28"/>
  <c r="K139" i="28"/>
  <c r="Q139" i="28"/>
  <c r="H139" i="28"/>
  <c r="I139" i="28"/>
  <c r="R139" i="28"/>
  <c r="J366" i="28"/>
  <c r="K366" i="28"/>
  <c r="Q366" i="28"/>
  <c r="H366" i="28"/>
  <c r="R366" i="28"/>
  <c r="I366" i="28"/>
  <c r="J222" i="28"/>
  <c r="K222" i="28"/>
  <c r="Q222" i="28"/>
  <c r="R222" i="28"/>
  <c r="H222" i="28"/>
  <c r="I222" i="28"/>
  <c r="J78" i="28"/>
  <c r="K78" i="28"/>
  <c r="Q78" i="28"/>
  <c r="R78" i="28"/>
  <c r="H78" i="28"/>
  <c r="I78" i="28"/>
  <c r="J389" i="28"/>
  <c r="K389" i="28"/>
  <c r="Q389" i="28"/>
  <c r="R389" i="28"/>
  <c r="H389" i="28"/>
  <c r="I389" i="28"/>
  <c r="J245" i="28"/>
  <c r="K245" i="28"/>
  <c r="Q245" i="28"/>
  <c r="R245" i="28"/>
  <c r="H245" i="28"/>
  <c r="I245" i="28"/>
  <c r="J101" i="28"/>
  <c r="K101" i="28"/>
  <c r="Q101" i="28"/>
  <c r="R101" i="28"/>
  <c r="I101" i="28"/>
  <c r="H101" i="28"/>
  <c r="J412" i="28"/>
  <c r="K412" i="28"/>
  <c r="R412" i="28"/>
  <c r="Q412" i="28"/>
  <c r="H412" i="28"/>
  <c r="I412" i="28"/>
  <c r="J268" i="28"/>
  <c r="K268" i="28"/>
  <c r="R268" i="28"/>
  <c r="Q268" i="28"/>
  <c r="H268" i="28"/>
  <c r="I268" i="28"/>
  <c r="J124" i="28"/>
  <c r="K124" i="28"/>
  <c r="Q124" i="28"/>
  <c r="R124" i="28"/>
  <c r="H124" i="28"/>
  <c r="I124" i="28"/>
  <c r="F414" i="27"/>
  <c r="M414" i="27" s="1"/>
  <c r="J435" i="28"/>
  <c r="K435" i="28"/>
  <c r="R435" i="28"/>
  <c r="Q435" i="28"/>
  <c r="H435" i="28"/>
  <c r="I435" i="28"/>
  <c r="J291" i="28"/>
  <c r="K291" i="28"/>
  <c r="R291" i="28"/>
  <c r="H291" i="28"/>
  <c r="Q291" i="28"/>
  <c r="I291" i="28"/>
  <c r="J147" i="28"/>
  <c r="K147" i="28"/>
  <c r="R147" i="28"/>
  <c r="Q147" i="28"/>
  <c r="H147" i="28"/>
  <c r="I147" i="28"/>
  <c r="J3" i="28"/>
  <c r="K3" i="28"/>
  <c r="R3" i="28"/>
  <c r="Q3" i="28"/>
  <c r="H3" i="28"/>
  <c r="I3" i="28"/>
  <c r="J458" i="28"/>
  <c r="K458" i="28"/>
  <c r="Q458" i="28"/>
  <c r="R458" i="28"/>
  <c r="H458" i="28"/>
  <c r="I458" i="28"/>
  <c r="J314" i="28"/>
  <c r="K314" i="28"/>
  <c r="Q314" i="28"/>
  <c r="R314" i="28"/>
  <c r="H314" i="28"/>
  <c r="I314" i="28"/>
  <c r="J170" i="28"/>
  <c r="K170" i="28"/>
  <c r="Q170" i="28"/>
  <c r="R170" i="28"/>
  <c r="H170" i="28"/>
  <c r="I170" i="28"/>
  <c r="J26" i="28"/>
  <c r="K26" i="28"/>
  <c r="Q26" i="28"/>
  <c r="R26" i="28"/>
  <c r="H26" i="28"/>
  <c r="I26" i="28"/>
  <c r="J493" i="28"/>
  <c r="K493" i="28"/>
  <c r="Q493" i="28"/>
  <c r="R493" i="28"/>
  <c r="H493" i="28"/>
  <c r="I493" i="28"/>
  <c r="J349" i="28"/>
  <c r="K349" i="28"/>
  <c r="Q349" i="28"/>
  <c r="R349" i="28"/>
  <c r="I349" i="28"/>
  <c r="H349" i="28"/>
  <c r="J205" i="28"/>
  <c r="K205" i="28"/>
  <c r="Q205" i="28"/>
  <c r="R205" i="28"/>
  <c r="I205" i="28"/>
  <c r="H205" i="28"/>
  <c r="J61" i="28"/>
  <c r="K61" i="28"/>
  <c r="Q61" i="28"/>
  <c r="R61" i="28"/>
  <c r="H61" i="28"/>
  <c r="I61" i="28"/>
  <c r="J384" i="28"/>
  <c r="K384" i="28"/>
  <c r="Q384" i="28"/>
  <c r="H384" i="28"/>
  <c r="I384" i="28"/>
  <c r="R384" i="28"/>
  <c r="J240" i="28"/>
  <c r="K240" i="28"/>
  <c r="Q240" i="28"/>
  <c r="H240" i="28"/>
  <c r="I240" i="28"/>
  <c r="R240" i="28"/>
  <c r="J96" i="28"/>
  <c r="K96" i="28"/>
  <c r="Q96" i="28"/>
  <c r="R96" i="28"/>
  <c r="H96" i="28"/>
  <c r="I96" i="28"/>
  <c r="J419" i="28"/>
  <c r="K419" i="28"/>
  <c r="Q419" i="28"/>
  <c r="R419" i="28"/>
  <c r="H419" i="28"/>
  <c r="I419" i="28"/>
  <c r="J275" i="28"/>
  <c r="K275" i="28"/>
  <c r="Q275" i="28"/>
  <c r="R275" i="28"/>
  <c r="H275" i="28"/>
  <c r="I275" i="28"/>
  <c r="J131" i="28"/>
  <c r="K131" i="28"/>
  <c r="Q131" i="28"/>
  <c r="R131" i="28"/>
  <c r="I131" i="28"/>
  <c r="H131" i="28"/>
  <c r="J454" i="28"/>
  <c r="K454" i="28"/>
  <c r="R454" i="28"/>
  <c r="H454" i="28"/>
  <c r="I454" i="28"/>
  <c r="Q454" i="28"/>
  <c r="J310" i="28"/>
  <c r="K310" i="28"/>
  <c r="R310" i="28"/>
  <c r="H310" i="28"/>
  <c r="Q310" i="28"/>
  <c r="I310" i="28"/>
  <c r="J166" i="28"/>
  <c r="K166" i="28"/>
  <c r="R166" i="28"/>
  <c r="H166" i="28"/>
  <c r="I166" i="28"/>
  <c r="Q166" i="28"/>
  <c r="J22" i="28"/>
  <c r="K22" i="28"/>
  <c r="Q22" i="28"/>
  <c r="R22" i="28"/>
  <c r="H22" i="28"/>
  <c r="I22" i="28"/>
  <c r="J477" i="28"/>
  <c r="K477" i="28"/>
  <c r="R477" i="28"/>
  <c r="H477" i="28"/>
  <c r="I477" i="28"/>
  <c r="Q477" i="28"/>
  <c r="J333" i="28"/>
  <c r="K333" i="28"/>
  <c r="R333" i="28"/>
  <c r="H333" i="28"/>
  <c r="Q333" i="28"/>
  <c r="I333" i="28"/>
  <c r="J189" i="28"/>
  <c r="K189" i="28"/>
  <c r="R189" i="28"/>
  <c r="H189" i="28"/>
  <c r="Q189" i="28"/>
  <c r="I189" i="28"/>
  <c r="J45" i="28"/>
  <c r="K45" i="28"/>
  <c r="R45" i="28"/>
  <c r="H45" i="28"/>
  <c r="I45" i="28"/>
  <c r="Q45" i="28"/>
  <c r="F393" i="27"/>
  <c r="M393" i="27" s="1"/>
  <c r="M358" i="27"/>
  <c r="F246" i="27"/>
  <c r="M246" i="27" s="1"/>
  <c r="F315" i="27"/>
  <c r="M315" i="27" s="1"/>
  <c r="M280" i="27"/>
  <c r="M465" i="27"/>
  <c r="M420" i="27"/>
  <c r="F199" i="27"/>
  <c r="M199" i="27" s="1"/>
  <c r="F204" i="27"/>
  <c r="M204" i="27" s="1"/>
  <c r="F291" i="27"/>
  <c r="M291" i="27" s="1"/>
  <c r="F416" i="27"/>
  <c r="M416" i="27" s="1"/>
  <c r="M381" i="27"/>
  <c r="F380" i="27"/>
  <c r="M380" i="27" s="1"/>
  <c r="M345" i="27"/>
  <c r="F344" i="27"/>
  <c r="M344" i="27" s="1"/>
  <c r="F308" i="27"/>
  <c r="M308" i="27" s="1"/>
  <c r="F272" i="27"/>
  <c r="M272" i="27" s="1"/>
  <c r="F236" i="27"/>
  <c r="M236" i="27" s="1"/>
  <c r="M201" i="27"/>
  <c r="F200" i="27"/>
  <c r="M200" i="27" s="1"/>
  <c r="M165" i="27"/>
  <c r="F439" i="27"/>
  <c r="M439" i="27" s="1"/>
  <c r="F403" i="27"/>
  <c r="M403" i="27" s="1"/>
  <c r="F367" i="27"/>
  <c r="M367" i="27" s="1"/>
  <c r="F331" i="27"/>
  <c r="F295" i="27"/>
  <c r="M295" i="27" s="1"/>
  <c r="F259" i="27"/>
  <c r="M259" i="27" s="1"/>
  <c r="F223" i="27"/>
  <c r="M223" i="27" s="1"/>
  <c r="M152" i="27"/>
  <c r="F187" i="27"/>
  <c r="M187" i="27" s="1"/>
  <c r="G473" i="29"/>
  <c r="H473" i="29"/>
  <c r="G437" i="29"/>
  <c r="H437" i="29"/>
  <c r="G401" i="29"/>
  <c r="H401" i="29"/>
  <c r="G365" i="29"/>
  <c r="H365" i="29"/>
  <c r="G329" i="29"/>
  <c r="H329" i="29"/>
  <c r="G293" i="29"/>
  <c r="H293" i="29"/>
  <c r="G257" i="29"/>
  <c r="H257" i="29"/>
  <c r="G472" i="29"/>
  <c r="H472" i="29"/>
  <c r="G436" i="29"/>
  <c r="H436" i="29"/>
  <c r="G400" i="29"/>
  <c r="H400" i="29"/>
  <c r="G364" i="29"/>
  <c r="H364" i="29"/>
  <c r="G328" i="29"/>
  <c r="H328" i="29"/>
  <c r="G292" i="29"/>
  <c r="H292" i="29"/>
  <c r="G256" i="29"/>
  <c r="H256" i="29"/>
  <c r="G483" i="29"/>
  <c r="H483" i="29"/>
  <c r="H447" i="29"/>
  <c r="G447" i="29"/>
  <c r="H411" i="29"/>
  <c r="G411" i="29"/>
  <c r="H375" i="29"/>
  <c r="G375" i="29"/>
  <c r="H339" i="29"/>
  <c r="G339" i="29"/>
  <c r="H303" i="29"/>
  <c r="G303" i="29"/>
  <c r="H267" i="29"/>
  <c r="G267" i="29"/>
  <c r="G229" i="29"/>
  <c r="H229" i="29"/>
  <c r="G193" i="29"/>
  <c r="H193" i="29"/>
  <c r="G157" i="29"/>
  <c r="H157" i="29"/>
  <c r="G121" i="29"/>
  <c r="H121" i="29"/>
  <c r="G85" i="29"/>
  <c r="H85" i="29"/>
  <c r="G49" i="29"/>
  <c r="H49" i="29"/>
  <c r="G13" i="29"/>
  <c r="H13" i="29"/>
  <c r="G228" i="29"/>
  <c r="H228" i="29"/>
  <c r="G192" i="29"/>
  <c r="H192" i="29"/>
  <c r="G156" i="29"/>
  <c r="H156" i="29"/>
  <c r="G120" i="29"/>
  <c r="H120" i="29"/>
  <c r="G84" i="29"/>
  <c r="H84" i="29"/>
  <c r="G48" i="29"/>
  <c r="H48" i="29"/>
  <c r="G12" i="29"/>
  <c r="H12" i="29"/>
  <c r="G233" i="29"/>
  <c r="H233" i="29"/>
  <c r="G197" i="29"/>
  <c r="H197" i="29"/>
  <c r="G161" i="29"/>
  <c r="H161" i="29"/>
  <c r="G125" i="29"/>
  <c r="H125" i="29"/>
  <c r="G89" i="29"/>
  <c r="H89" i="29"/>
  <c r="G53" i="29"/>
  <c r="H53" i="29"/>
  <c r="G17" i="29"/>
  <c r="H17" i="29"/>
  <c r="F342" i="27"/>
  <c r="M342" i="27" s="1"/>
  <c r="J272" i="28"/>
  <c r="K272" i="28"/>
  <c r="Q272" i="28"/>
  <c r="R272" i="28"/>
  <c r="H272" i="28"/>
  <c r="I272" i="28"/>
  <c r="J115" i="28"/>
  <c r="K115" i="28"/>
  <c r="Q115" i="28"/>
  <c r="R115" i="28"/>
  <c r="H115" i="28"/>
  <c r="I115" i="28"/>
  <c r="J188" i="28"/>
  <c r="K188" i="28"/>
  <c r="Q188" i="28"/>
  <c r="R188" i="28"/>
  <c r="H188" i="28"/>
  <c r="I188" i="28"/>
  <c r="J463" i="28"/>
  <c r="K463" i="28"/>
  <c r="Q463" i="28"/>
  <c r="R463" i="28"/>
  <c r="H463" i="28"/>
  <c r="I463" i="28"/>
  <c r="J308" i="28"/>
  <c r="K308" i="28"/>
  <c r="Q308" i="28"/>
  <c r="R308" i="28"/>
  <c r="H308" i="28"/>
  <c r="I308" i="28"/>
  <c r="J439" i="28"/>
  <c r="K439" i="28"/>
  <c r="Q439" i="28"/>
  <c r="R439" i="28"/>
  <c r="H439" i="28"/>
  <c r="I439" i="28"/>
  <c r="J212" i="28"/>
  <c r="K212" i="28"/>
  <c r="Q212" i="28"/>
  <c r="R212" i="28"/>
  <c r="H212" i="28"/>
  <c r="I212" i="28"/>
  <c r="J67" i="28"/>
  <c r="K67" i="28"/>
  <c r="Q67" i="28"/>
  <c r="R67" i="28"/>
  <c r="H67" i="28"/>
  <c r="I67" i="28"/>
  <c r="J498" i="28"/>
  <c r="K498" i="28"/>
  <c r="R498" i="28"/>
  <c r="Q498" i="28"/>
  <c r="H498" i="28"/>
  <c r="I498" i="28"/>
  <c r="J354" i="28"/>
  <c r="K354" i="28"/>
  <c r="Q354" i="28"/>
  <c r="R354" i="28"/>
  <c r="I354" i="28"/>
  <c r="H354" i="28"/>
  <c r="J210" i="28"/>
  <c r="K210" i="28"/>
  <c r="Q210" i="28"/>
  <c r="H210" i="28"/>
  <c r="R210" i="28"/>
  <c r="I210" i="28"/>
  <c r="J66" i="28"/>
  <c r="K66" i="28"/>
  <c r="Q66" i="28"/>
  <c r="R66" i="28"/>
  <c r="H66" i="28"/>
  <c r="I66" i="28"/>
  <c r="J377" i="28"/>
  <c r="K377" i="28"/>
  <c r="Q377" i="28"/>
  <c r="R377" i="28"/>
  <c r="H377" i="28"/>
  <c r="I377" i="28"/>
  <c r="J233" i="28"/>
  <c r="K233" i="28"/>
  <c r="Q233" i="28"/>
  <c r="R233" i="28"/>
  <c r="H233" i="28"/>
  <c r="I233" i="28"/>
  <c r="J89" i="28"/>
  <c r="K89" i="28"/>
  <c r="Q89" i="28"/>
  <c r="R89" i="28"/>
  <c r="I89" i="28"/>
  <c r="H89" i="28"/>
  <c r="J400" i="28"/>
  <c r="K400" i="28"/>
  <c r="R400" i="28"/>
  <c r="Q400" i="28"/>
  <c r="H400" i="28"/>
  <c r="I400" i="28"/>
  <c r="J256" i="28"/>
  <c r="K256" i="28"/>
  <c r="R256" i="28"/>
  <c r="H256" i="28"/>
  <c r="I256" i="28"/>
  <c r="Q256" i="28"/>
  <c r="J112" i="28"/>
  <c r="K112" i="28"/>
  <c r="Q112" i="28"/>
  <c r="R112" i="28"/>
  <c r="H112" i="28"/>
  <c r="I112" i="28"/>
  <c r="J423" i="28"/>
  <c r="K423" i="28"/>
  <c r="R423" i="28"/>
  <c r="Q423" i="28"/>
  <c r="H423" i="28"/>
  <c r="I423" i="28"/>
  <c r="J279" i="28"/>
  <c r="K279" i="28"/>
  <c r="R279" i="28"/>
  <c r="H279" i="28"/>
  <c r="Q279" i="28"/>
  <c r="I279" i="28"/>
  <c r="J135" i="28"/>
  <c r="K135" i="28"/>
  <c r="R135" i="28"/>
  <c r="Q135" i="28"/>
  <c r="H135" i="28"/>
  <c r="I135" i="28"/>
  <c r="J446" i="28"/>
  <c r="K446" i="28"/>
  <c r="Q446" i="28"/>
  <c r="R446" i="28"/>
  <c r="H446" i="28"/>
  <c r="I446" i="28"/>
  <c r="J302" i="28"/>
  <c r="K302" i="28"/>
  <c r="Q302" i="28"/>
  <c r="R302" i="28"/>
  <c r="H302" i="28"/>
  <c r="I302" i="28"/>
  <c r="J158" i="28"/>
  <c r="K158" i="28"/>
  <c r="Q158" i="28"/>
  <c r="R158" i="28"/>
  <c r="H158" i="28"/>
  <c r="I158" i="28"/>
  <c r="J14" i="28"/>
  <c r="K14" i="28"/>
  <c r="R14" i="28"/>
  <c r="Q14" i="28"/>
  <c r="H14" i="28"/>
  <c r="I14" i="28"/>
  <c r="J481" i="28"/>
  <c r="K481" i="28"/>
  <c r="Q481" i="28"/>
  <c r="R481" i="28"/>
  <c r="H481" i="28"/>
  <c r="I481" i="28"/>
  <c r="J337" i="28"/>
  <c r="K337" i="28"/>
  <c r="Q337" i="28"/>
  <c r="R337" i="28"/>
  <c r="I337" i="28"/>
  <c r="H337" i="28"/>
  <c r="J193" i="28"/>
  <c r="K193" i="28"/>
  <c r="Q193" i="28"/>
  <c r="R193" i="28"/>
  <c r="I193" i="28"/>
  <c r="H193" i="28"/>
  <c r="J49" i="28"/>
  <c r="K49" i="28"/>
  <c r="Q49" i="28"/>
  <c r="R49" i="28"/>
  <c r="H49" i="28"/>
  <c r="I49" i="28"/>
  <c r="J372" i="28"/>
  <c r="K372" i="28"/>
  <c r="Q372" i="28"/>
  <c r="R372" i="28"/>
  <c r="H372" i="28"/>
  <c r="I372" i="28"/>
  <c r="J228" i="28"/>
  <c r="K228" i="28"/>
  <c r="Q228" i="28"/>
  <c r="R228" i="28"/>
  <c r="H228" i="28"/>
  <c r="I228" i="28"/>
  <c r="J84" i="28"/>
  <c r="K84" i="28"/>
  <c r="Q84" i="28"/>
  <c r="R84" i="28"/>
  <c r="H84" i="28"/>
  <c r="I84" i="28"/>
  <c r="J407" i="28"/>
  <c r="K407" i="28"/>
  <c r="Q407" i="28"/>
  <c r="R407" i="28"/>
  <c r="H407" i="28"/>
  <c r="I407" i="28"/>
  <c r="J263" i="28"/>
  <c r="K263" i="28"/>
  <c r="Q263" i="28"/>
  <c r="R263" i="28"/>
  <c r="H263" i="28"/>
  <c r="I263" i="28"/>
  <c r="J119" i="28"/>
  <c r="K119" i="28"/>
  <c r="Q119" i="28"/>
  <c r="R119" i="28"/>
  <c r="I119" i="28"/>
  <c r="H119" i="28"/>
  <c r="J442" i="28"/>
  <c r="K442" i="28"/>
  <c r="R442" i="28"/>
  <c r="Q442" i="28"/>
  <c r="H442" i="28"/>
  <c r="I442" i="28"/>
  <c r="J298" i="28"/>
  <c r="K298" i="28"/>
  <c r="R298" i="28"/>
  <c r="H298" i="28"/>
  <c r="I298" i="28"/>
  <c r="Q298" i="28"/>
  <c r="J154" i="28"/>
  <c r="K154" i="28"/>
  <c r="R154" i="28"/>
  <c r="H154" i="28"/>
  <c r="Q154" i="28"/>
  <c r="I154" i="28"/>
  <c r="J10" i="28"/>
  <c r="K10" i="28"/>
  <c r="Q10" i="28"/>
  <c r="R10" i="28"/>
  <c r="H10" i="28"/>
  <c r="I10" i="28"/>
  <c r="J465" i="28"/>
  <c r="K465" i="28"/>
  <c r="R465" i="28"/>
  <c r="Q465" i="28"/>
  <c r="H465" i="28"/>
  <c r="I465" i="28"/>
  <c r="J321" i="28"/>
  <c r="K321" i="28"/>
  <c r="R321" i="28"/>
  <c r="H321" i="28"/>
  <c r="Q321" i="28"/>
  <c r="I321" i="28"/>
  <c r="J177" i="28"/>
  <c r="K177" i="28"/>
  <c r="R177" i="28"/>
  <c r="H177" i="28"/>
  <c r="Q177" i="28"/>
  <c r="I177" i="28"/>
  <c r="J33" i="28"/>
  <c r="K33" i="28"/>
  <c r="R33" i="28"/>
  <c r="Q33" i="28"/>
  <c r="H33" i="28"/>
  <c r="I33" i="28"/>
  <c r="M426" i="27"/>
  <c r="F461" i="27"/>
  <c r="M461" i="27" s="1"/>
  <c r="F375" i="27"/>
  <c r="M375" i="27" s="1"/>
  <c r="M340" i="27"/>
  <c r="M437" i="27"/>
  <c r="F472" i="27"/>
  <c r="M472" i="27" s="1"/>
  <c r="F228" i="27"/>
  <c r="F297" i="27"/>
  <c r="M262" i="27"/>
  <c r="M462" i="27"/>
  <c r="F273" i="27"/>
  <c r="M273" i="27" s="1"/>
  <c r="M238" i="27"/>
  <c r="F413" i="27"/>
  <c r="M413" i="27" s="1"/>
  <c r="M378" i="27"/>
  <c r="F305" i="27"/>
  <c r="M305" i="27" s="1"/>
  <c r="M270" i="27"/>
  <c r="F269" i="27"/>
  <c r="M269" i="27" s="1"/>
  <c r="M234" i="27"/>
  <c r="F233" i="27"/>
  <c r="M233" i="27" s="1"/>
  <c r="F197" i="27"/>
  <c r="M197" i="27" s="1"/>
  <c r="M162" i="27"/>
  <c r="M436" i="27"/>
  <c r="M400" i="27"/>
  <c r="M364" i="27"/>
  <c r="G495" i="29"/>
  <c r="H495" i="29"/>
  <c r="G470" i="29"/>
  <c r="H470" i="29"/>
  <c r="G434" i="29"/>
  <c r="H434" i="29"/>
  <c r="G398" i="29"/>
  <c r="H398" i="29"/>
  <c r="G362" i="29"/>
  <c r="H362" i="29"/>
  <c r="G326" i="29"/>
  <c r="H326" i="29"/>
  <c r="G290" i="29"/>
  <c r="H290" i="29"/>
  <c r="G469" i="29"/>
  <c r="H469" i="29"/>
  <c r="G433" i="29"/>
  <c r="H433" i="29"/>
  <c r="G397" i="29"/>
  <c r="H397" i="29"/>
  <c r="G361" i="29"/>
  <c r="H361" i="29"/>
  <c r="G325" i="29"/>
  <c r="H325" i="29"/>
  <c r="G289" i="29"/>
  <c r="H289" i="29"/>
  <c r="G480" i="29"/>
  <c r="H480" i="29"/>
  <c r="H444" i="29"/>
  <c r="G444" i="29"/>
  <c r="G408" i="29"/>
  <c r="H408" i="29"/>
  <c r="G372" i="29"/>
  <c r="H372" i="29"/>
  <c r="G336" i="29"/>
  <c r="H336" i="29"/>
  <c r="G300" i="29"/>
  <c r="H300" i="29"/>
  <c r="G264" i="29"/>
  <c r="H264" i="29"/>
  <c r="G226" i="29"/>
  <c r="H226" i="29"/>
  <c r="G190" i="29"/>
  <c r="H190" i="29"/>
  <c r="G154" i="29"/>
  <c r="H154" i="29"/>
  <c r="G118" i="29"/>
  <c r="H118" i="29"/>
  <c r="G82" i="29"/>
  <c r="H82" i="29"/>
  <c r="G46" i="29"/>
  <c r="H46" i="29"/>
  <c r="G10" i="29"/>
  <c r="H10" i="29"/>
  <c r="H225" i="29"/>
  <c r="G225" i="29"/>
  <c r="H189" i="29"/>
  <c r="G189" i="29"/>
  <c r="H153" i="29"/>
  <c r="G153" i="29"/>
  <c r="H117" i="29"/>
  <c r="G117" i="29"/>
  <c r="H81" i="29"/>
  <c r="G81" i="29"/>
  <c r="H45" i="29"/>
  <c r="G45" i="29"/>
  <c r="G9" i="29"/>
  <c r="H9" i="29"/>
  <c r="G230" i="29"/>
  <c r="H230" i="29"/>
  <c r="G194" i="29"/>
  <c r="H194" i="29"/>
  <c r="G158" i="29"/>
  <c r="H158" i="29"/>
  <c r="G122" i="29"/>
  <c r="H122" i="29"/>
  <c r="G86" i="29"/>
  <c r="H86" i="29"/>
  <c r="G50" i="29"/>
  <c r="H50" i="29"/>
  <c r="G14" i="29"/>
  <c r="H14" i="29"/>
  <c r="J200" i="28"/>
  <c r="K200" i="28"/>
  <c r="Q200" i="28"/>
  <c r="R200" i="28"/>
  <c r="H200" i="28"/>
  <c r="I200" i="28"/>
  <c r="J43" i="28"/>
  <c r="K43" i="28"/>
  <c r="Q43" i="28"/>
  <c r="R43" i="28"/>
  <c r="H43" i="28"/>
  <c r="I43" i="28"/>
  <c r="J391" i="28"/>
  <c r="K391" i="28"/>
  <c r="Q391" i="28"/>
  <c r="R391" i="28"/>
  <c r="H391" i="28"/>
  <c r="I391" i="28"/>
  <c r="J236" i="28"/>
  <c r="K236" i="28"/>
  <c r="Q236" i="28"/>
  <c r="R236" i="28"/>
  <c r="H236" i="28"/>
  <c r="I236" i="28"/>
  <c r="J332" i="28"/>
  <c r="K332" i="28"/>
  <c r="Q332" i="28"/>
  <c r="R332" i="28"/>
  <c r="H332" i="28"/>
  <c r="I332" i="28"/>
  <c r="J116" i="28"/>
  <c r="K116" i="28"/>
  <c r="R116" i="28"/>
  <c r="Q116" i="28"/>
  <c r="H116" i="28"/>
  <c r="I116" i="28"/>
  <c r="J440" i="28"/>
  <c r="K440" i="28"/>
  <c r="Q440" i="28"/>
  <c r="R440" i="28"/>
  <c r="H440" i="28"/>
  <c r="I440" i="28"/>
  <c r="J415" i="28"/>
  <c r="K415" i="28"/>
  <c r="Q415" i="28"/>
  <c r="R415" i="28"/>
  <c r="H415" i="28"/>
  <c r="I415" i="28"/>
  <c r="J367" i="28"/>
  <c r="K367" i="28"/>
  <c r="Q367" i="28"/>
  <c r="R367" i="28"/>
  <c r="H367" i="28"/>
  <c r="I367" i="28"/>
  <c r="J140" i="28"/>
  <c r="K140" i="28"/>
  <c r="Q140" i="28"/>
  <c r="R140" i="28"/>
  <c r="H140" i="28"/>
  <c r="I140" i="28"/>
  <c r="J486" i="28"/>
  <c r="K486" i="28"/>
  <c r="R486" i="28"/>
  <c r="Q486" i="28"/>
  <c r="H486" i="28"/>
  <c r="I486" i="28"/>
  <c r="J342" i="28"/>
  <c r="K342" i="28"/>
  <c r="Q342" i="28"/>
  <c r="R342" i="28"/>
  <c r="H342" i="28"/>
  <c r="I342" i="28"/>
  <c r="J198" i="28"/>
  <c r="K198" i="28"/>
  <c r="Q198" i="28"/>
  <c r="R198" i="28"/>
  <c r="H198" i="28"/>
  <c r="I198" i="28"/>
  <c r="J54" i="28"/>
  <c r="K54" i="28"/>
  <c r="Q54" i="28"/>
  <c r="R54" i="28"/>
  <c r="H54" i="28"/>
  <c r="I54" i="28"/>
  <c r="J365" i="28"/>
  <c r="K365" i="28"/>
  <c r="Q365" i="28"/>
  <c r="R365" i="28"/>
  <c r="H365" i="28"/>
  <c r="I365" i="28"/>
  <c r="J221" i="28"/>
  <c r="K221" i="28"/>
  <c r="Q221" i="28"/>
  <c r="R221" i="28"/>
  <c r="I221" i="28"/>
  <c r="H221" i="28"/>
  <c r="J77" i="28"/>
  <c r="K77" i="28"/>
  <c r="Q77" i="28"/>
  <c r="R77" i="28"/>
  <c r="I77" i="28"/>
  <c r="H77" i="28"/>
  <c r="J388" i="28"/>
  <c r="K388" i="28"/>
  <c r="R388" i="28"/>
  <c r="Q388" i="28"/>
  <c r="H388" i="28"/>
  <c r="I388" i="28"/>
  <c r="J244" i="28"/>
  <c r="K244" i="28"/>
  <c r="R244" i="28"/>
  <c r="Q244" i="28"/>
  <c r="H244" i="28"/>
  <c r="I244" i="28"/>
  <c r="J100" i="28"/>
  <c r="K100" i="28"/>
  <c r="Q100" i="28"/>
  <c r="R100" i="28"/>
  <c r="H100" i="28"/>
  <c r="I100" i="28"/>
  <c r="F198" i="27"/>
  <c r="M198" i="27" s="1"/>
  <c r="M163" i="27"/>
  <c r="J411" i="28"/>
  <c r="K411" i="28"/>
  <c r="R411" i="28"/>
  <c r="Q411" i="28"/>
  <c r="H411" i="28"/>
  <c r="I411" i="28"/>
  <c r="J267" i="28"/>
  <c r="K267" i="28"/>
  <c r="R267" i="28"/>
  <c r="H267" i="28"/>
  <c r="I267" i="28"/>
  <c r="Q267" i="28"/>
  <c r="J123" i="28"/>
  <c r="K123" i="28"/>
  <c r="R123" i="28"/>
  <c r="H123" i="28"/>
  <c r="Q123" i="28"/>
  <c r="I123" i="28"/>
  <c r="J434" i="28"/>
  <c r="K434" i="28"/>
  <c r="Q434" i="28"/>
  <c r="R434" i="28"/>
  <c r="H434" i="28"/>
  <c r="I434" i="28"/>
  <c r="J290" i="28"/>
  <c r="K290" i="28"/>
  <c r="Q290" i="28"/>
  <c r="R290" i="28"/>
  <c r="H290" i="28"/>
  <c r="I290" i="28"/>
  <c r="J146" i="28"/>
  <c r="K146" i="28"/>
  <c r="R146" i="28"/>
  <c r="Q146" i="28"/>
  <c r="H146" i="28"/>
  <c r="I146" i="28"/>
  <c r="J469" i="28"/>
  <c r="K469" i="28"/>
  <c r="Q469" i="28"/>
  <c r="R469" i="28"/>
  <c r="H469" i="28"/>
  <c r="I469" i="28"/>
  <c r="J325" i="28"/>
  <c r="K325" i="28"/>
  <c r="Q325" i="28"/>
  <c r="R325" i="28"/>
  <c r="I325" i="28"/>
  <c r="H325" i="28"/>
  <c r="J181" i="28"/>
  <c r="K181" i="28"/>
  <c r="Q181" i="28"/>
  <c r="R181" i="28"/>
  <c r="I181" i="28"/>
  <c r="H181" i="28"/>
  <c r="J37" i="28"/>
  <c r="K37" i="28"/>
  <c r="Q37" i="28"/>
  <c r="R37" i="28"/>
  <c r="H37" i="28"/>
  <c r="I37" i="28"/>
  <c r="J360" i="28"/>
  <c r="K360" i="28"/>
  <c r="Q360" i="28"/>
  <c r="R360" i="28"/>
  <c r="H360" i="28"/>
  <c r="I360" i="28"/>
  <c r="J216" i="28"/>
  <c r="K216" i="28"/>
  <c r="Q216" i="28"/>
  <c r="H216" i="28"/>
  <c r="I216" i="28"/>
  <c r="R216" i="28"/>
  <c r="J72" i="28"/>
  <c r="K72" i="28"/>
  <c r="Q72" i="28"/>
  <c r="R72" i="28"/>
  <c r="H72" i="28"/>
  <c r="I72" i="28"/>
  <c r="J395" i="28"/>
  <c r="K395" i="28"/>
  <c r="Q395" i="28"/>
  <c r="R395" i="28"/>
  <c r="H395" i="28"/>
  <c r="I395" i="28"/>
  <c r="J251" i="28"/>
  <c r="K251" i="28"/>
  <c r="Q251" i="28"/>
  <c r="R251" i="28"/>
  <c r="H251" i="28"/>
  <c r="I251" i="28"/>
  <c r="J107" i="28"/>
  <c r="K107" i="28"/>
  <c r="Q107" i="28"/>
  <c r="R107" i="28"/>
  <c r="I107" i="28"/>
  <c r="H107" i="28"/>
  <c r="J430" i="28"/>
  <c r="K430" i="28"/>
  <c r="R430" i="28"/>
  <c r="H430" i="28"/>
  <c r="Q430" i="28"/>
  <c r="I430" i="28"/>
  <c r="J286" i="28"/>
  <c r="K286" i="28"/>
  <c r="R286" i="28"/>
  <c r="H286" i="28"/>
  <c r="I286" i="28"/>
  <c r="Q286" i="28"/>
  <c r="J142" i="28"/>
  <c r="K142" i="28"/>
  <c r="Q142" i="28"/>
  <c r="R142" i="28"/>
  <c r="H142" i="28"/>
  <c r="I142" i="28"/>
  <c r="J453" i="28"/>
  <c r="K453" i="28"/>
  <c r="R453" i="28"/>
  <c r="Q453" i="28"/>
  <c r="H453" i="28"/>
  <c r="I453" i="28"/>
  <c r="J309" i="28"/>
  <c r="K309" i="28"/>
  <c r="R309" i="28"/>
  <c r="H309" i="28"/>
  <c r="Q309" i="28"/>
  <c r="I309" i="28"/>
  <c r="J165" i="28"/>
  <c r="K165" i="28"/>
  <c r="R165" i="28"/>
  <c r="H165" i="28"/>
  <c r="Q165" i="28"/>
  <c r="I165" i="28"/>
  <c r="J21" i="28"/>
  <c r="K21" i="28"/>
  <c r="R21" i="28"/>
  <c r="Q21" i="28"/>
  <c r="H21" i="28"/>
  <c r="I21" i="28"/>
  <c r="M494" i="27"/>
  <c r="M458" i="27"/>
  <c r="F357" i="27"/>
  <c r="M357" i="27" s="1"/>
  <c r="M322" i="27"/>
  <c r="F469" i="27"/>
  <c r="M469" i="27" s="1"/>
  <c r="M434" i="27"/>
  <c r="M175" i="27"/>
  <c r="F210" i="27"/>
  <c r="M210" i="27" s="1"/>
  <c r="F279" i="27"/>
  <c r="M279" i="27" s="1"/>
  <c r="M244" i="27"/>
  <c r="M495" i="27"/>
  <c r="M459" i="27"/>
  <c r="F255" i="27"/>
  <c r="M255" i="27" s="1"/>
  <c r="M220" i="27"/>
  <c r="F410" i="27"/>
  <c r="M410" i="27" s="1"/>
  <c r="F374" i="27"/>
  <c r="M374" i="27" s="1"/>
  <c r="F338" i="27"/>
  <c r="M338" i="27" s="1"/>
  <c r="M303" i="27"/>
  <c r="F302" i="27"/>
  <c r="M302" i="27" s="1"/>
  <c r="F266" i="27"/>
  <c r="M266" i="27" s="1"/>
  <c r="F230" i="27"/>
  <c r="M230" i="27" s="1"/>
  <c r="M195" i="27"/>
  <c r="F194" i="27"/>
  <c r="M194" i="27" s="1"/>
  <c r="M159" i="27"/>
  <c r="F433" i="27"/>
  <c r="M433" i="27" s="1"/>
  <c r="F361" i="27"/>
  <c r="M361" i="27" s="1"/>
  <c r="F325" i="27"/>
  <c r="M325" i="27" s="1"/>
  <c r="M290" i="27"/>
  <c r="F289" i="27"/>
  <c r="M289" i="27" s="1"/>
  <c r="M254" i="27"/>
  <c r="F253" i="27"/>
  <c r="M253" i="27" s="1"/>
  <c r="M218" i="27"/>
  <c r="F217" i="27"/>
  <c r="M217" i="27" s="1"/>
  <c r="H2" i="29"/>
  <c r="G2" i="29"/>
  <c r="G498" i="29"/>
  <c r="H498" i="29"/>
  <c r="G467" i="29"/>
  <c r="H467" i="29"/>
  <c r="G431" i="29"/>
  <c r="H431" i="29"/>
  <c r="G395" i="29"/>
  <c r="H395" i="29"/>
  <c r="G359" i="29"/>
  <c r="H359" i="29"/>
  <c r="G323" i="29"/>
  <c r="H323" i="29"/>
  <c r="G287" i="29"/>
  <c r="H287" i="29"/>
  <c r="G466" i="29"/>
  <c r="H466" i="29"/>
  <c r="G430" i="29"/>
  <c r="H430" i="29"/>
  <c r="G394" i="29"/>
  <c r="H394" i="29"/>
  <c r="G358" i="29"/>
  <c r="H358" i="29"/>
  <c r="G322" i="29"/>
  <c r="H322" i="29"/>
  <c r="G286" i="29"/>
  <c r="H286" i="29"/>
  <c r="G477" i="29"/>
  <c r="H477" i="29"/>
  <c r="H441" i="29"/>
  <c r="G441" i="29"/>
  <c r="H405" i="29"/>
  <c r="G405" i="29"/>
  <c r="H369" i="29"/>
  <c r="G369" i="29"/>
  <c r="H333" i="29"/>
  <c r="G333" i="29"/>
  <c r="H297" i="29"/>
  <c r="G297" i="29"/>
  <c r="H261" i="29"/>
  <c r="G261" i="29"/>
  <c r="G223" i="29"/>
  <c r="H223" i="29"/>
  <c r="G187" i="29"/>
  <c r="H187" i="29"/>
  <c r="G151" i="29"/>
  <c r="H151" i="29"/>
  <c r="G115" i="29"/>
  <c r="H115" i="29"/>
  <c r="G79" i="29"/>
  <c r="H79" i="29"/>
  <c r="G43" i="29"/>
  <c r="H43" i="29"/>
  <c r="G7" i="29"/>
  <c r="H7" i="29"/>
  <c r="G222" i="29"/>
  <c r="H222" i="29"/>
  <c r="G186" i="29"/>
  <c r="H186" i="29"/>
  <c r="G150" i="29"/>
  <c r="H150" i="29"/>
  <c r="G114" i="29"/>
  <c r="H114" i="29"/>
  <c r="G78" i="29"/>
  <c r="H78" i="29"/>
  <c r="G42" i="29"/>
  <c r="H42" i="29"/>
  <c r="G6" i="29"/>
  <c r="H6" i="29"/>
  <c r="G227" i="29"/>
  <c r="H227" i="29"/>
  <c r="G191" i="29"/>
  <c r="H191" i="29"/>
  <c r="G155" i="29"/>
  <c r="H155" i="29"/>
  <c r="G119" i="29"/>
  <c r="H119" i="29"/>
  <c r="G83" i="29"/>
  <c r="H83" i="29"/>
  <c r="G47" i="29"/>
  <c r="H47" i="29"/>
  <c r="H11" i="29"/>
  <c r="G11" i="29"/>
  <c r="J128" i="28"/>
  <c r="K128" i="28"/>
  <c r="Q128" i="28"/>
  <c r="R128" i="28"/>
  <c r="H128" i="28"/>
  <c r="I128" i="28"/>
  <c r="J55" i="28"/>
  <c r="K55" i="28"/>
  <c r="Q55" i="28"/>
  <c r="R55" i="28"/>
  <c r="H55" i="28"/>
  <c r="I55" i="28"/>
  <c r="J319" i="28"/>
  <c r="K319" i="28"/>
  <c r="Q319" i="28"/>
  <c r="R319" i="28"/>
  <c r="I319" i="28"/>
  <c r="H319" i="28"/>
  <c r="J164" i="28"/>
  <c r="K164" i="28"/>
  <c r="Q164" i="28"/>
  <c r="R164" i="28"/>
  <c r="H164" i="28"/>
  <c r="I164" i="28"/>
  <c r="J368" i="28"/>
  <c r="K368" i="28"/>
  <c r="Q368" i="28"/>
  <c r="R368" i="28"/>
  <c r="H368" i="28"/>
  <c r="I368" i="28"/>
  <c r="J295" i="28"/>
  <c r="K295" i="28"/>
  <c r="Q295" i="28"/>
  <c r="R295" i="28"/>
  <c r="I295" i="28"/>
  <c r="H295" i="28"/>
  <c r="J68" i="28"/>
  <c r="K68" i="28"/>
  <c r="Q68" i="28"/>
  <c r="R68" i="28"/>
  <c r="H68" i="28"/>
  <c r="I68" i="28"/>
  <c r="J474" i="28"/>
  <c r="K474" i="28"/>
  <c r="Q474" i="28"/>
  <c r="R474" i="28"/>
  <c r="H474" i="28"/>
  <c r="I474" i="28"/>
  <c r="J330" i="28"/>
  <c r="K330" i="28"/>
  <c r="Q330" i="28"/>
  <c r="R330" i="28"/>
  <c r="H330" i="28"/>
  <c r="I330" i="28"/>
  <c r="J186" i="28"/>
  <c r="K186" i="28"/>
  <c r="Q186" i="28"/>
  <c r="H186" i="28"/>
  <c r="R186" i="28"/>
  <c r="I186" i="28"/>
  <c r="J42" i="28"/>
  <c r="K42" i="28"/>
  <c r="Q42" i="28"/>
  <c r="R42" i="28"/>
  <c r="H42" i="28"/>
  <c r="I42" i="28"/>
  <c r="J497" i="28"/>
  <c r="K497" i="28"/>
  <c r="Q497" i="28"/>
  <c r="R497" i="28"/>
  <c r="H497" i="28"/>
  <c r="I497" i="28"/>
  <c r="J353" i="28"/>
  <c r="K353" i="28"/>
  <c r="Q353" i="28"/>
  <c r="R353" i="28"/>
  <c r="H353" i="28"/>
  <c r="I353" i="28"/>
  <c r="J209" i="28"/>
  <c r="K209" i="28"/>
  <c r="Q209" i="28"/>
  <c r="R209" i="28"/>
  <c r="H209" i="28"/>
  <c r="I209" i="28"/>
  <c r="J65" i="28"/>
  <c r="K65" i="28"/>
  <c r="Q65" i="28"/>
  <c r="R65" i="28"/>
  <c r="I65" i="28"/>
  <c r="H65" i="28"/>
  <c r="J376" i="28"/>
  <c r="K376" i="28"/>
  <c r="R376" i="28"/>
  <c r="H376" i="28"/>
  <c r="I376" i="28"/>
  <c r="Q376" i="28"/>
  <c r="J232" i="28"/>
  <c r="K232" i="28"/>
  <c r="R232" i="28"/>
  <c r="H232" i="28"/>
  <c r="I232" i="28"/>
  <c r="Q232" i="28"/>
  <c r="J88" i="28"/>
  <c r="K88" i="28"/>
  <c r="Q88" i="28"/>
  <c r="R88" i="28"/>
  <c r="H88" i="28"/>
  <c r="I88" i="28"/>
  <c r="J399" i="28"/>
  <c r="K399" i="28"/>
  <c r="R399" i="28"/>
  <c r="Q399" i="28"/>
  <c r="H399" i="28"/>
  <c r="I399" i="28"/>
  <c r="J255" i="28"/>
  <c r="K255" i="28"/>
  <c r="R255" i="28"/>
  <c r="H255" i="28"/>
  <c r="Q255" i="28"/>
  <c r="I255" i="28"/>
  <c r="J111" i="28"/>
  <c r="K111" i="28"/>
  <c r="R111" i="28"/>
  <c r="Q111" i="28"/>
  <c r="H111" i="28"/>
  <c r="I111" i="28"/>
  <c r="J422" i="28"/>
  <c r="K422" i="28"/>
  <c r="Q422" i="28"/>
  <c r="R422" i="28"/>
  <c r="H422" i="28"/>
  <c r="I422" i="28"/>
  <c r="J278" i="28"/>
  <c r="K278" i="28"/>
  <c r="Q278" i="28"/>
  <c r="R278" i="28"/>
  <c r="H278" i="28"/>
  <c r="I278" i="28"/>
  <c r="J134" i="28"/>
  <c r="K134" i="28"/>
  <c r="Q134" i="28"/>
  <c r="R134" i="28"/>
  <c r="H134" i="28"/>
  <c r="I134" i="28"/>
  <c r="J457" i="28"/>
  <c r="K457" i="28"/>
  <c r="Q457" i="28"/>
  <c r="R457" i="28"/>
  <c r="H457" i="28"/>
  <c r="I457" i="28"/>
  <c r="J313" i="28"/>
  <c r="K313" i="28"/>
  <c r="Q313" i="28"/>
  <c r="R313" i="28"/>
  <c r="I313" i="28"/>
  <c r="H313" i="28"/>
  <c r="J169" i="28"/>
  <c r="K169" i="28"/>
  <c r="Q169" i="28"/>
  <c r="R169" i="28"/>
  <c r="I169" i="28"/>
  <c r="H169" i="28"/>
  <c r="J25" i="28"/>
  <c r="K25" i="28"/>
  <c r="Q25" i="28"/>
  <c r="R25" i="28"/>
  <c r="H25" i="28"/>
  <c r="I25" i="28"/>
  <c r="J492" i="28"/>
  <c r="K492" i="28"/>
  <c r="R492" i="28"/>
  <c r="Q492" i="28"/>
  <c r="H492" i="28"/>
  <c r="I492" i="28"/>
  <c r="J348" i="28"/>
  <c r="K348" i="28"/>
  <c r="Q348" i="28"/>
  <c r="H348" i="28"/>
  <c r="I348" i="28"/>
  <c r="R348" i="28"/>
  <c r="J204" i="28"/>
  <c r="K204" i="28"/>
  <c r="Q204" i="28"/>
  <c r="R204" i="28"/>
  <c r="H204" i="28"/>
  <c r="I204" i="28"/>
  <c r="J60" i="28"/>
  <c r="K60" i="28"/>
  <c r="Q60" i="28"/>
  <c r="R60" i="28"/>
  <c r="H60" i="28"/>
  <c r="I60" i="28"/>
  <c r="J383" i="28"/>
  <c r="K383" i="28"/>
  <c r="Q383" i="28"/>
  <c r="R383" i="28"/>
  <c r="H383" i="28"/>
  <c r="I383" i="28"/>
  <c r="J239" i="28"/>
  <c r="K239" i="28"/>
  <c r="Q239" i="28"/>
  <c r="R239" i="28"/>
  <c r="H239" i="28"/>
  <c r="I239" i="28"/>
  <c r="J95" i="28"/>
  <c r="K95" i="28"/>
  <c r="Q95" i="28"/>
  <c r="R95" i="28"/>
  <c r="I95" i="28"/>
  <c r="H95" i="28"/>
  <c r="J418" i="28"/>
  <c r="K418" i="28"/>
  <c r="R418" i="28"/>
  <c r="Q418" i="28"/>
  <c r="H418" i="28"/>
  <c r="I418" i="28"/>
  <c r="J274" i="28"/>
  <c r="K274" i="28"/>
  <c r="R274" i="28"/>
  <c r="H274" i="28"/>
  <c r="Q274" i="28"/>
  <c r="I274" i="28"/>
  <c r="J130" i="28"/>
  <c r="K130" i="28"/>
  <c r="Q130" i="28"/>
  <c r="R130" i="28"/>
  <c r="H130" i="28"/>
  <c r="I130" i="28"/>
  <c r="J441" i="28"/>
  <c r="K441" i="28"/>
  <c r="R441" i="28"/>
  <c r="Q441" i="28"/>
  <c r="H441" i="28"/>
  <c r="I441" i="28"/>
  <c r="J297" i="28"/>
  <c r="K297" i="28"/>
  <c r="R297" i="28"/>
  <c r="H297" i="28"/>
  <c r="Q297" i="28"/>
  <c r="I297" i="28"/>
  <c r="J153" i="28"/>
  <c r="K153" i="28"/>
  <c r="R153" i="28"/>
  <c r="H153" i="28"/>
  <c r="Q153" i="28"/>
  <c r="I153" i="28"/>
  <c r="J9" i="28"/>
  <c r="K9" i="28"/>
  <c r="R9" i="28"/>
  <c r="Q9" i="28"/>
  <c r="H9" i="28"/>
  <c r="I9" i="28"/>
  <c r="F339" i="27"/>
  <c r="M339" i="27" s="1"/>
  <c r="M304" i="27"/>
  <c r="F192" i="27"/>
  <c r="M157" i="27"/>
  <c r="F261" i="27"/>
  <c r="M261" i="27" s="1"/>
  <c r="M226" i="27"/>
  <c r="M492" i="27"/>
  <c r="F448" i="27"/>
  <c r="M448" i="27" s="1"/>
  <c r="F456" i="27"/>
  <c r="M456" i="27" s="1"/>
  <c r="F366" i="27"/>
  <c r="M366" i="27" s="1"/>
  <c r="M331" i="27"/>
  <c r="F237" i="27"/>
  <c r="M237" i="27" s="1"/>
  <c r="M202" i="27"/>
  <c r="F407" i="27"/>
  <c r="M407" i="27" s="1"/>
  <c r="M372" i="27"/>
  <c r="F335" i="27"/>
  <c r="M335" i="27" s="1"/>
  <c r="M300" i="27"/>
  <c r="F299" i="27"/>
  <c r="M299" i="27" s="1"/>
  <c r="M264" i="27"/>
  <c r="F263" i="27"/>
  <c r="M263" i="27" s="1"/>
  <c r="M228" i="27"/>
  <c r="F227" i="27"/>
  <c r="M227" i="27" s="1"/>
  <c r="M192" i="27"/>
  <c r="F191" i="27"/>
  <c r="M191" i="27" s="1"/>
  <c r="M156" i="27"/>
  <c r="M430" i="27"/>
  <c r="G464" i="29"/>
  <c r="H464" i="29"/>
  <c r="G428" i="29"/>
  <c r="H428" i="29"/>
  <c r="G392" i="29"/>
  <c r="H392" i="29"/>
  <c r="G356" i="29"/>
  <c r="H356" i="29"/>
  <c r="G320" i="29"/>
  <c r="H320" i="29"/>
  <c r="G284" i="29"/>
  <c r="H284" i="29"/>
  <c r="G463" i="29"/>
  <c r="H463" i="29"/>
  <c r="G427" i="29"/>
  <c r="H427" i="29"/>
  <c r="G391" i="29"/>
  <c r="H391" i="29"/>
  <c r="G355" i="29"/>
  <c r="H355" i="29"/>
  <c r="G319" i="29"/>
  <c r="H319" i="29"/>
  <c r="G283" i="29"/>
  <c r="H283" i="29"/>
  <c r="H474" i="29"/>
  <c r="G474" i="29"/>
  <c r="H438" i="29"/>
  <c r="G438" i="29"/>
  <c r="G402" i="29"/>
  <c r="H402" i="29"/>
  <c r="G366" i="29"/>
  <c r="H366" i="29"/>
  <c r="G330" i="29"/>
  <c r="H330" i="29"/>
  <c r="G294" i="29"/>
  <c r="H294" i="29"/>
  <c r="G258" i="29"/>
  <c r="H258" i="29"/>
  <c r="G220" i="29"/>
  <c r="H220" i="29"/>
  <c r="G184" i="29"/>
  <c r="H184" i="29"/>
  <c r="G148" i="29"/>
  <c r="H148" i="29"/>
  <c r="G112" i="29"/>
  <c r="H112" i="29"/>
  <c r="G76" i="29"/>
  <c r="H76" i="29"/>
  <c r="G40" i="29"/>
  <c r="H40" i="29"/>
  <c r="G4" i="29"/>
  <c r="H4" i="29"/>
  <c r="H219" i="29"/>
  <c r="G219" i="29"/>
  <c r="H183" i="29"/>
  <c r="G183" i="29"/>
  <c r="H147" i="29"/>
  <c r="G147" i="29"/>
  <c r="H111" i="29"/>
  <c r="G111" i="29"/>
  <c r="H75" i="29"/>
  <c r="G75" i="29"/>
  <c r="H39" i="29"/>
  <c r="G39" i="29"/>
  <c r="G3" i="29"/>
  <c r="H3" i="29"/>
  <c r="G224" i="29"/>
  <c r="H224" i="29"/>
  <c r="G188" i="29"/>
  <c r="H188" i="29"/>
  <c r="G152" i="29"/>
  <c r="H152" i="29"/>
  <c r="G116" i="29"/>
  <c r="H116" i="29"/>
  <c r="G80" i="29"/>
  <c r="H80" i="29"/>
  <c r="G44" i="29"/>
  <c r="H44" i="29"/>
  <c r="G8" i="29"/>
  <c r="H8" i="29"/>
  <c r="J56" i="28"/>
  <c r="K56" i="28"/>
  <c r="Q56" i="28"/>
  <c r="R56" i="28"/>
  <c r="H56" i="28"/>
  <c r="I56" i="28"/>
  <c r="J464" i="28"/>
  <c r="K464" i="28"/>
  <c r="Q464" i="28"/>
  <c r="R464" i="28"/>
  <c r="H464" i="28"/>
  <c r="I464" i="28"/>
  <c r="J247" i="28"/>
  <c r="K247" i="28"/>
  <c r="Q247" i="28"/>
  <c r="R247" i="28"/>
  <c r="I247" i="28"/>
  <c r="H247" i="28"/>
  <c r="J92" i="28"/>
  <c r="K92" i="28"/>
  <c r="Q92" i="28"/>
  <c r="R92" i="28"/>
  <c r="H92" i="28"/>
  <c r="I92" i="28"/>
  <c r="J451" i="28"/>
  <c r="K451" i="28"/>
  <c r="Q451" i="28"/>
  <c r="R451" i="28"/>
  <c r="H451" i="28"/>
  <c r="I451" i="28"/>
  <c r="J296" i="28"/>
  <c r="K296" i="28"/>
  <c r="Q296" i="28"/>
  <c r="R296" i="28"/>
  <c r="H296" i="28"/>
  <c r="I296" i="28"/>
  <c r="J223" i="28"/>
  <c r="K223" i="28"/>
  <c r="Q223" i="28"/>
  <c r="R223" i="28"/>
  <c r="I223" i="28"/>
  <c r="H223" i="28"/>
  <c r="J462" i="28"/>
  <c r="K462" i="28"/>
  <c r="Q462" i="28"/>
  <c r="H462" i="28"/>
  <c r="R462" i="28"/>
  <c r="I462" i="28"/>
  <c r="J318" i="28"/>
  <c r="K318" i="28"/>
  <c r="Q318" i="28"/>
  <c r="H318" i="28"/>
  <c r="I318" i="28"/>
  <c r="R318" i="28"/>
  <c r="J174" i="28"/>
  <c r="K174" i="28"/>
  <c r="Q174" i="28"/>
  <c r="R174" i="28"/>
  <c r="H174" i="28"/>
  <c r="I174" i="28"/>
  <c r="J30" i="28"/>
  <c r="K30" i="28"/>
  <c r="Q30" i="28"/>
  <c r="H30" i="28"/>
  <c r="I30" i="28"/>
  <c r="R30" i="28"/>
  <c r="J485" i="28"/>
  <c r="K485" i="28"/>
  <c r="Q485" i="28"/>
  <c r="R485" i="28"/>
  <c r="H485" i="28"/>
  <c r="I485" i="28"/>
  <c r="J341" i="28"/>
  <c r="K341" i="28"/>
  <c r="Q341" i="28"/>
  <c r="R341" i="28"/>
  <c r="H341" i="28"/>
  <c r="I341" i="28"/>
  <c r="J197" i="28"/>
  <c r="K197" i="28"/>
  <c r="Q197" i="28"/>
  <c r="R197" i="28"/>
  <c r="H197" i="28"/>
  <c r="I197" i="28"/>
  <c r="J53" i="28"/>
  <c r="K53" i="28"/>
  <c r="Q53" i="28"/>
  <c r="R53" i="28"/>
  <c r="I53" i="28"/>
  <c r="H53" i="28"/>
  <c r="J364" i="28"/>
  <c r="K364" i="28"/>
  <c r="R364" i="28"/>
  <c r="Q364" i="28"/>
  <c r="H364" i="28"/>
  <c r="I364" i="28"/>
  <c r="J220" i="28"/>
  <c r="K220" i="28"/>
  <c r="R220" i="28"/>
  <c r="Q220" i="28"/>
  <c r="H220" i="28"/>
  <c r="I220" i="28"/>
  <c r="J76" i="28"/>
  <c r="K76" i="28"/>
  <c r="Q76" i="28"/>
  <c r="R76" i="28"/>
  <c r="H76" i="28"/>
  <c r="I76" i="28"/>
  <c r="J387" i="28"/>
  <c r="K387" i="28"/>
  <c r="R387" i="28"/>
  <c r="Q387" i="28"/>
  <c r="H387" i="28"/>
  <c r="I387" i="28"/>
  <c r="J243" i="28"/>
  <c r="K243" i="28"/>
  <c r="R243" i="28"/>
  <c r="H243" i="28"/>
  <c r="I243" i="28"/>
  <c r="Q243" i="28"/>
  <c r="J99" i="28"/>
  <c r="K99" i="28"/>
  <c r="R99" i="28"/>
  <c r="Q99" i="28"/>
  <c r="H99" i="28"/>
  <c r="I99" i="28"/>
  <c r="J410" i="28"/>
  <c r="K410" i="28"/>
  <c r="Q410" i="28"/>
  <c r="R410" i="28"/>
  <c r="H410" i="28"/>
  <c r="I410" i="28"/>
  <c r="J266" i="28"/>
  <c r="K266" i="28"/>
  <c r="Q266" i="28"/>
  <c r="R266" i="28"/>
  <c r="H266" i="28"/>
  <c r="I266" i="28"/>
  <c r="J122" i="28"/>
  <c r="K122" i="28"/>
  <c r="Q122" i="28"/>
  <c r="R122" i="28"/>
  <c r="H122" i="28"/>
  <c r="I122" i="28"/>
  <c r="J445" i="28"/>
  <c r="K445" i="28"/>
  <c r="Q445" i="28"/>
  <c r="R445" i="28"/>
  <c r="H445" i="28"/>
  <c r="I445" i="28"/>
  <c r="J301" i="28"/>
  <c r="K301" i="28"/>
  <c r="Q301" i="28"/>
  <c r="R301" i="28"/>
  <c r="I301" i="28"/>
  <c r="H301" i="28"/>
  <c r="J157" i="28"/>
  <c r="K157" i="28"/>
  <c r="Q157" i="28"/>
  <c r="R157" i="28"/>
  <c r="I157" i="28"/>
  <c r="H157" i="28"/>
  <c r="J13" i="28"/>
  <c r="K13" i="28"/>
  <c r="Q13" i="28"/>
  <c r="R13" i="28"/>
  <c r="H13" i="28"/>
  <c r="I13" i="28"/>
  <c r="J480" i="28"/>
  <c r="K480" i="28"/>
  <c r="R480" i="28"/>
  <c r="H480" i="28"/>
  <c r="I480" i="28"/>
  <c r="Q480" i="28"/>
  <c r="J336" i="28"/>
  <c r="K336" i="28"/>
  <c r="Q336" i="28"/>
  <c r="R336" i="28"/>
  <c r="H336" i="28"/>
  <c r="I336" i="28"/>
  <c r="J192" i="28"/>
  <c r="K192" i="28"/>
  <c r="Q192" i="28"/>
  <c r="H192" i="28"/>
  <c r="I192" i="28"/>
  <c r="R192" i="28"/>
  <c r="J48" i="28"/>
  <c r="K48" i="28"/>
  <c r="Q48" i="28"/>
  <c r="R48" i="28"/>
  <c r="H48" i="28"/>
  <c r="I48" i="28"/>
  <c r="J371" i="28"/>
  <c r="K371" i="28"/>
  <c r="Q371" i="28"/>
  <c r="R371" i="28"/>
  <c r="H371" i="28"/>
  <c r="I371" i="28"/>
  <c r="J227" i="28"/>
  <c r="K227" i="28"/>
  <c r="Q227" i="28"/>
  <c r="R227" i="28"/>
  <c r="H227" i="28"/>
  <c r="I227" i="28"/>
  <c r="J83" i="28"/>
  <c r="K83" i="28"/>
  <c r="Q83" i="28"/>
  <c r="R83" i="28"/>
  <c r="I83" i="28"/>
  <c r="H83" i="28"/>
  <c r="J406" i="28"/>
  <c r="K406" i="28"/>
  <c r="R406" i="28"/>
  <c r="Q406" i="28"/>
  <c r="H406" i="28"/>
  <c r="I406" i="28"/>
  <c r="J262" i="28"/>
  <c r="K262" i="28"/>
  <c r="R262" i="28"/>
  <c r="H262" i="28"/>
  <c r="I262" i="28"/>
  <c r="Q262" i="28"/>
  <c r="J118" i="28"/>
  <c r="K118" i="28"/>
  <c r="Q118" i="28"/>
  <c r="R118" i="28"/>
  <c r="H118" i="28"/>
  <c r="I118" i="28"/>
  <c r="F360" i="27"/>
  <c r="M360" i="27" s="1"/>
  <c r="J429" i="28"/>
  <c r="K429" i="28"/>
  <c r="R429" i="28"/>
  <c r="Q429" i="28"/>
  <c r="H429" i="28"/>
  <c r="I429" i="28"/>
  <c r="J285" i="28"/>
  <c r="K285" i="28"/>
  <c r="R285" i="28"/>
  <c r="H285" i="28"/>
  <c r="Q285" i="28"/>
  <c r="I285" i="28"/>
  <c r="J141" i="28"/>
  <c r="K141" i="28"/>
  <c r="R141" i="28"/>
  <c r="Q141" i="28"/>
  <c r="H141" i="28"/>
  <c r="I141" i="28"/>
  <c r="F321" i="27"/>
  <c r="M321" i="27" s="1"/>
  <c r="M286" i="27"/>
  <c r="F243" i="27"/>
  <c r="M243" i="27" s="1"/>
  <c r="M208" i="27"/>
  <c r="M489" i="27"/>
  <c r="M453" i="27"/>
  <c r="F348" i="27"/>
  <c r="M348" i="27" s="1"/>
  <c r="F219" i="27"/>
  <c r="M219" i="27" s="1"/>
  <c r="M184" i="27"/>
  <c r="F440" i="27"/>
  <c r="M440" i="27" s="1"/>
  <c r="M405" i="27"/>
  <c r="F404" i="27"/>
  <c r="M404" i="27" s="1"/>
  <c r="F368" i="27"/>
  <c r="M368" i="27" s="1"/>
  <c r="M333" i="27"/>
  <c r="F332" i="27"/>
  <c r="M332" i="27" s="1"/>
  <c r="M297" i="27"/>
  <c r="F296" i="27"/>
  <c r="M296" i="27" s="1"/>
  <c r="F260" i="27"/>
  <c r="M260" i="27" s="1"/>
  <c r="M225" i="27"/>
  <c r="F224" i="27"/>
  <c r="M224" i="27" s="1"/>
  <c r="M189" i="27"/>
  <c r="F188" i="27"/>
  <c r="M188" i="27" s="1"/>
  <c r="M153" i="27"/>
  <c r="M427" i="27"/>
  <c r="F391" i="27"/>
  <c r="M391" i="27" s="1"/>
  <c r="F355" i="27"/>
  <c r="M355" i="27" s="1"/>
  <c r="M320" i="27"/>
  <c r="F319" i="27"/>
  <c r="M319" i="27" s="1"/>
  <c r="M284" i="27"/>
  <c r="F283" i="27"/>
  <c r="M283" i="27" s="1"/>
  <c r="M248" i="27"/>
  <c r="F247" i="27"/>
  <c r="M247" i="27" s="1"/>
  <c r="M212" i="27"/>
  <c r="F211" i="27"/>
  <c r="M211" i="27" s="1"/>
  <c r="M176" i="27"/>
  <c r="G461" i="29"/>
  <c r="H461" i="29"/>
  <c r="G425" i="29"/>
  <c r="H425" i="29"/>
  <c r="G389" i="29"/>
  <c r="H389" i="29"/>
  <c r="G353" i="29"/>
  <c r="H353" i="29"/>
  <c r="G317" i="29"/>
  <c r="H317" i="29"/>
  <c r="G281" i="29"/>
  <c r="H281" i="29"/>
  <c r="G460" i="29"/>
  <c r="H460" i="29"/>
  <c r="G424" i="29"/>
  <c r="H424" i="29"/>
  <c r="G388" i="29"/>
  <c r="H388" i="29"/>
  <c r="G352" i="29"/>
  <c r="H352" i="29"/>
  <c r="G316" i="29"/>
  <c r="H316" i="29"/>
  <c r="G280" i="29"/>
  <c r="H280" i="29"/>
  <c r="H471" i="29"/>
  <c r="G471" i="29"/>
  <c r="H435" i="29"/>
  <c r="G435" i="29"/>
  <c r="H399" i="29"/>
  <c r="G399" i="29"/>
  <c r="H363" i="29"/>
  <c r="G363" i="29"/>
  <c r="H327" i="29"/>
  <c r="G327" i="29"/>
  <c r="H291" i="29"/>
  <c r="G291" i="29"/>
  <c r="H255" i="29"/>
  <c r="G255" i="29"/>
  <c r="G253" i="29"/>
  <c r="H253" i="29"/>
  <c r="G217" i="29"/>
  <c r="H217" i="29"/>
  <c r="G181" i="29"/>
  <c r="H181" i="29"/>
  <c r="G145" i="29"/>
  <c r="H145" i="29"/>
  <c r="G109" i="29"/>
  <c r="H109" i="29"/>
  <c r="G73" i="29"/>
  <c r="H73" i="29"/>
  <c r="G37" i="29"/>
  <c r="H37" i="29"/>
  <c r="G252" i="29"/>
  <c r="H252" i="29"/>
  <c r="G216" i="29"/>
  <c r="H216" i="29"/>
  <c r="G180" i="29"/>
  <c r="H180" i="29"/>
  <c r="G144" i="29"/>
  <c r="H144" i="29"/>
  <c r="G108" i="29"/>
  <c r="H108" i="29"/>
  <c r="G72" i="29"/>
  <c r="H72" i="29"/>
  <c r="G36" i="29"/>
  <c r="H36" i="29"/>
  <c r="G221" i="29"/>
  <c r="H221" i="29"/>
  <c r="G185" i="29"/>
  <c r="H185" i="29"/>
  <c r="G149" i="29"/>
  <c r="H149" i="29"/>
  <c r="G113" i="29"/>
  <c r="H113" i="29"/>
  <c r="G77" i="29"/>
  <c r="H77" i="29"/>
  <c r="G41" i="29"/>
  <c r="H41" i="29"/>
  <c r="G5" i="29"/>
  <c r="H5" i="29"/>
  <c r="G156" i="27"/>
  <c r="H156" i="27" s="1"/>
  <c r="I156" i="27" s="1"/>
  <c r="E127" i="28"/>
  <c r="G127" i="28"/>
  <c r="O127" i="28"/>
  <c r="P127" i="28"/>
  <c r="CJ127" i="28" s="1"/>
  <c r="L127" i="28"/>
  <c r="M127" i="28"/>
  <c r="N127" i="28"/>
  <c r="F127" i="28"/>
  <c r="O392" i="28"/>
  <c r="E392" i="28"/>
  <c r="AJ392" i="28" s="1"/>
  <c r="CC392" i="28" s="1"/>
  <c r="F392" i="28"/>
  <c r="G392" i="28"/>
  <c r="M392" i="28"/>
  <c r="L392" i="28"/>
  <c r="N392" i="28"/>
  <c r="P392" i="28"/>
  <c r="CJ392" i="28" s="1"/>
  <c r="P175" i="28"/>
  <c r="CJ175" i="28" s="1"/>
  <c r="L175" i="28"/>
  <c r="M175" i="28"/>
  <c r="O175" i="28"/>
  <c r="E175" i="28"/>
  <c r="F175" i="28"/>
  <c r="G175" i="28"/>
  <c r="N175" i="28"/>
  <c r="M20" i="28"/>
  <c r="O20" i="28"/>
  <c r="P20" i="28"/>
  <c r="CJ20" i="28" s="1"/>
  <c r="E20" i="28"/>
  <c r="AJ20" i="28" s="1"/>
  <c r="CC20" i="28" s="1"/>
  <c r="CD20" i="28" s="1"/>
  <c r="F20" i="28"/>
  <c r="G20" i="28"/>
  <c r="N20" i="28"/>
  <c r="L20" i="28"/>
  <c r="O379" i="28"/>
  <c r="P379" i="28"/>
  <c r="CJ379" i="28" s="1"/>
  <c r="E379" i="28"/>
  <c r="F379" i="28"/>
  <c r="G379" i="28"/>
  <c r="M379" i="28"/>
  <c r="L379" i="28"/>
  <c r="N379" i="28"/>
  <c r="M343" i="28"/>
  <c r="G343" i="28"/>
  <c r="E343" i="28"/>
  <c r="AJ343" i="28" s="1"/>
  <c r="CC343" i="28" s="1"/>
  <c r="CD343" i="28" s="1"/>
  <c r="F343" i="28"/>
  <c r="L343" i="28"/>
  <c r="N343" i="28"/>
  <c r="P343" i="28"/>
  <c r="CJ343" i="28" s="1"/>
  <c r="O343" i="28"/>
  <c r="F224" i="28"/>
  <c r="AK224" i="28" s="1"/>
  <c r="CF224" i="28" s="1"/>
  <c r="CG224" i="28" s="1"/>
  <c r="M224" i="28"/>
  <c r="P224" i="28"/>
  <c r="CJ224" i="28" s="1"/>
  <c r="E224" i="28"/>
  <c r="L224" i="28"/>
  <c r="N224" i="28"/>
  <c r="O224" i="28"/>
  <c r="G224" i="28"/>
  <c r="J480" i="30"/>
  <c r="E480" i="30"/>
  <c r="F480" i="30"/>
  <c r="G480" i="30"/>
  <c r="I480" i="30"/>
  <c r="H480" i="30"/>
  <c r="N151" i="28"/>
  <c r="E151" i="28"/>
  <c r="AJ151" i="28" s="1"/>
  <c r="CC151" i="28" s="1"/>
  <c r="CD151" i="28" s="1"/>
  <c r="F151" i="28"/>
  <c r="G151" i="28"/>
  <c r="O151" i="28"/>
  <c r="M151" i="28"/>
  <c r="P151" i="28"/>
  <c r="CJ151" i="28" s="1"/>
  <c r="L151" i="28"/>
  <c r="M450" i="28"/>
  <c r="O450" i="28"/>
  <c r="E450" i="28"/>
  <c r="F450" i="28"/>
  <c r="AK450" i="28" s="1"/>
  <c r="CF450" i="28" s="1"/>
  <c r="G450" i="28"/>
  <c r="L450" i="28"/>
  <c r="N450" i="28"/>
  <c r="P450" i="28"/>
  <c r="CJ450" i="28" s="1"/>
  <c r="L306" i="28"/>
  <c r="M306" i="28"/>
  <c r="N306" i="28"/>
  <c r="O306" i="28"/>
  <c r="P306" i="28"/>
  <c r="CJ306" i="28" s="1"/>
  <c r="F306" i="28"/>
  <c r="E306" i="28"/>
  <c r="AJ306" i="28" s="1"/>
  <c r="CC306" i="28" s="1"/>
  <c r="CD306" i="28" s="1"/>
  <c r="G306" i="28"/>
  <c r="L162" i="28"/>
  <c r="M162" i="28"/>
  <c r="O162" i="28"/>
  <c r="E162" i="28"/>
  <c r="F162" i="28"/>
  <c r="G162" i="28"/>
  <c r="N162" i="28"/>
  <c r="P162" i="28"/>
  <c r="CJ162" i="28" s="1"/>
  <c r="M18" i="28"/>
  <c r="N18" i="28"/>
  <c r="O18" i="28"/>
  <c r="P18" i="28"/>
  <c r="CJ18" i="28" s="1"/>
  <c r="F18" i="28"/>
  <c r="G18" i="28"/>
  <c r="L18" i="28"/>
  <c r="E18" i="28"/>
  <c r="AJ18" i="28" s="1"/>
  <c r="CC18" i="28" s="1"/>
  <c r="CD18" i="28" s="1"/>
  <c r="G488" i="26"/>
  <c r="H488" i="26"/>
  <c r="I488" i="26"/>
  <c r="J488" i="26"/>
  <c r="E488" i="26"/>
  <c r="F488" i="26"/>
  <c r="G452" i="26"/>
  <c r="H452" i="26"/>
  <c r="I452" i="26"/>
  <c r="J452" i="26"/>
  <c r="E452" i="26"/>
  <c r="F452" i="26"/>
  <c r="G416" i="26"/>
  <c r="H416" i="26"/>
  <c r="I416" i="26"/>
  <c r="J416" i="26"/>
  <c r="E416" i="26"/>
  <c r="F416" i="26"/>
  <c r="G380" i="26"/>
  <c r="H380" i="26"/>
  <c r="I380" i="26"/>
  <c r="J380" i="26"/>
  <c r="E380" i="26"/>
  <c r="F380" i="26"/>
  <c r="J344" i="26"/>
  <c r="I344" i="26"/>
  <c r="G344" i="26"/>
  <c r="H344" i="26"/>
  <c r="E344" i="26"/>
  <c r="F344" i="26"/>
  <c r="E473" i="28"/>
  <c r="F473" i="28"/>
  <c r="AK473" i="28" s="1"/>
  <c r="CF473" i="28" s="1"/>
  <c r="L473" i="28"/>
  <c r="N473" i="28"/>
  <c r="M473" i="28"/>
  <c r="O473" i="28"/>
  <c r="G473" i="28"/>
  <c r="P473" i="28"/>
  <c r="CJ473" i="28" s="1"/>
  <c r="M329" i="28"/>
  <c r="N329" i="28"/>
  <c r="P329" i="28"/>
  <c r="CJ329" i="28" s="1"/>
  <c r="F329" i="28"/>
  <c r="G329" i="28"/>
  <c r="L329" i="28"/>
  <c r="O329" i="28"/>
  <c r="E329" i="28"/>
  <c r="AJ329" i="28" s="1"/>
  <c r="CC329" i="28" s="1"/>
  <c r="CD329" i="28" s="1"/>
  <c r="L185" i="28"/>
  <c r="O185" i="28"/>
  <c r="M185" i="28"/>
  <c r="N185" i="28"/>
  <c r="P185" i="28"/>
  <c r="CJ185" i="28" s="1"/>
  <c r="F185" i="28"/>
  <c r="E185" i="28"/>
  <c r="G185" i="28"/>
  <c r="O41" i="28"/>
  <c r="P41" i="28"/>
  <c r="CJ41" i="28" s="1"/>
  <c r="E41" i="28"/>
  <c r="AJ41" i="28" s="1"/>
  <c r="CC41" i="28" s="1"/>
  <c r="CD41" i="28" s="1"/>
  <c r="F41" i="28"/>
  <c r="G41" i="28"/>
  <c r="L41" i="28"/>
  <c r="M41" i="28"/>
  <c r="N41" i="28"/>
  <c r="F496" i="28"/>
  <c r="P496" i="28"/>
  <c r="CJ496" i="28" s="1"/>
  <c r="E496" i="28"/>
  <c r="L496" i="28"/>
  <c r="N496" i="28"/>
  <c r="G496" i="28"/>
  <c r="O496" i="28"/>
  <c r="M496" i="28"/>
  <c r="F352" i="28"/>
  <c r="G352" i="28"/>
  <c r="L352" i="28"/>
  <c r="M352" i="28"/>
  <c r="O352" i="28"/>
  <c r="P352" i="28"/>
  <c r="CJ352" i="28" s="1"/>
  <c r="E352" i="28"/>
  <c r="AJ352" i="28" s="1"/>
  <c r="CC352" i="28" s="1"/>
  <c r="CD352" i="28" s="1"/>
  <c r="N352" i="28"/>
  <c r="L208" i="28"/>
  <c r="N208" i="28"/>
  <c r="O208" i="28"/>
  <c r="P208" i="28"/>
  <c r="CJ208" i="28" s="1"/>
  <c r="E208" i="28"/>
  <c r="F208" i="28"/>
  <c r="G208" i="28"/>
  <c r="M208" i="28"/>
  <c r="L64" i="28"/>
  <c r="M64" i="28"/>
  <c r="N64" i="28"/>
  <c r="O64" i="28"/>
  <c r="P64" i="28"/>
  <c r="CJ64" i="28" s="1"/>
  <c r="E64" i="28"/>
  <c r="AJ64" i="28" s="1"/>
  <c r="CC64" i="28" s="1"/>
  <c r="CD64" i="28" s="1"/>
  <c r="F64" i="28"/>
  <c r="G64" i="28"/>
  <c r="F375" i="28"/>
  <c r="G375" i="28"/>
  <c r="M375" i="28"/>
  <c r="L375" i="28"/>
  <c r="N375" i="28"/>
  <c r="E375" i="28"/>
  <c r="P375" i="28"/>
  <c r="CJ375" i="28" s="1"/>
  <c r="O375" i="28"/>
  <c r="O231" i="28"/>
  <c r="P231" i="28"/>
  <c r="CJ231" i="28" s="1"/>
  <c r="E231" i="28"/>
  <c r="AJ231" i="28" s="1"/>
  <c r="CC231" i="28" s="1"/>
  <c r="CD231" i="28" s="1"/>
  <c r="G231" i="28"/>
  <c r="F231" i="28"/>
  <c r="M231" i="28"/>
  <c r="N231" i="28"/>
  <c r="L231" i="28"/>
  <c r="N87" i="28"/>
  <c r="O87" i="28"/>
  <c r="P87" i="28"/>
  <c r="CJ87" i="28" s="1"/>
  <c r="E87" i="28"/>
  <c r="AJ87" i="28" s="1"/>
  <c r="CC87" i="28" s="1"/>
  <c r="CD87" i="28" s="1"/>
  <c r="F87" i="28"/>
  <c r="AK87" i="28" s="1"/>
  <c r="CF87" i="28" s="1"/>
  <c r="CG87" i="28" s="1"/>
  <c r="G87" i="28"/>
  <c r="M87" i="28"/>
  <c r="L87" i="28"/>
  <c r="N398" i="28"/>
  <c r="O398" i="28"/>
  <c r="P398" i="28"/>
  <c r="CJ398" i="28" s="1"/>
  <c r="E398" i="28"/>
  <c r="AJ398" i="28" s="1"/>
  <c r="CC398" i="28" s="1"/>
  <c r="F398" i="28"/>
  <c r="G398" i="28"/>
  <c r="L398" i="28"/>
  <c r="M398" i="28"/>
  <c r="G254" i="28"/>
  <c r="E254" i="28"/>
  <c r="M254" i="28"/>
  <c r="P254" i="28"/>
  <c r="CJ254" i="28" s="1"/>
  <c r="L254" i="28"/>
  <c r="F254" i="28"/>
  <c r="O254" i="28"/>
  <c r="N254" i="28"/>
  <c r="E110" i="28"/>
  <c r="AJ110" i="28" s="1"/>
  <c r="CC110" i="28" s="1"/>
  <c r="CD110" i="28" s="1"/>
  <c r="G110" i="28"/>
  <c r="O110" i="28"/>
  <c r="P110" i="28"/>
  <c r="CJ110" i="28" s="1"/>
  <c r="L110" i="28"/>
  <c r="M110" i="28"/>
  <c r="N110" i="28"/>
  <c r="F110" i="28"/>
  <c r="I475" i="26"/>
  <c r="J475" i="26"/>
  <c r="G475" i="26"/>
  <c r="H475" i="26"/>
  <c r="F475" i="26"/>
  <c r="E475" i="26"/>
  <c r="I439" i="26"/>
  <c r="J439" i="26"/>
  <c r="G439" i="26"/>
  <c r="H439" i="26"/>
  <c r="F439" i="26"/>
  <c r="E439" i="26"/>
  <c r="I403" i="26"/>
  <c r="J403" i="26"/>
  <c r="G403" i="26"/>
  <c r="H403" i="26"/>
  <c r="F403" i="26"/>
  <c r="E403" i="26"/>
  <c r="H367" i="26"/>
  <c r="I367" i="26"/>
  <c r="J367" i="26"/>
  <c r="G367" i="26"/>
  <c r="E367" i="26"/>
  <c r="F367" i="26"/>
  <c r="M433" i="28"/>
  <c r="O433" i="28"/>
  <c r="E433" i="28"/>
  <c r="F433" i="28"/>
  <c r="G433" i="28"/>
  <c r="L433" i="28"/>
  <c r="P433" i="28"/>
  <c r="CJ433" i="28" s="1"/>
  <c r="N433" i="28"/>
  <c r="F289" i="28"/>
  <c r="L289" i="28"/>
  <c r="E289" i="28"/>
  <c r="AJ289" i="28" s="1"/>
  <c r="CC289" i="28" s="1"/>
  <c r="CD289" i="28" s="1"/>
  <c r="G289" i="28"/>
  <c r="M289" i="28"/>
  <c r="N289" i="28"/>
  <c r="O289" i="28"/>
  <c r="P289" i="28"/>
  <c r="CJ289" i="28" s="1"/>
  <c r="L145" i="28"/>
  <c r="N145" i="28"/>
  <c r="E145" i="28"/>
  <c r="F145" i="28"/>
  <c r="G145" i="28"/>
  <c r="O145" i="28"/>
  <c r="M145" i="28"/>
  <c r="P145" i="28"/>
  <c r="CJ145" i="28" s="1"/>
  <c r="M468" i="28"/>
  <c r="O468" i="28"/>
  <c r="E468" i="28"/>
  <c r="AJ468" i="28" s="1"/>
  <c r="CC468" i="28" s="1"/>
  <c r="F468" i="28"/>
  <c r="G468" i="28"/>
  <c r="L468" i="28"/>
  <c r="N468" i="28"/>
  <c r="P468" i="28"/>
  <c r="CJ468" i="28" s="1"/>
  <c r="L324" i="28"/>
  <c r="M324" i="28"/>
  <c r="N324" i="28"/>
  <c r="O324" i="28"/>
  <c r="P324" i="28"/>
  <c r="CJ324" i="28" s="1"/>
  <c r="F324" i="28"/>
  <c r="E324" i="28"/>
  <c r="G324" i="28"/>
  <c r="L180" i="28"/>
  <c r="O180" i="28"/>
  <c r="E180" i="28"/>
  <c r="AJ180" i="28" s="1"/>
  <c r="CC180" i="28" s="1"/>
  <c r="CD180" i="28" s="1"/>
  <c r="F180" i="28"/>
  <c r="G180" i="28"/>
  <c r="M180" i="28"/>
  <c r="N180" i="28"/>
  <c r="P180" i="28"/>
  <c r="CJ180" i="28" s="1"/>
  <c r="L36" i="28"/>
  <c r="M36" i="28"/>
  <c r="N36" i="28"/>
  <c r="O36" i="28"/>
  <c r="P36" i="28"/>
  <c r="CJ36" i="28" s="1"/>
  <c r="E36" i="28"/>
  <c r="F36" i="28"/>
  <c r="G36" i="28"/>
  <c r="N359" i="28"/>
  <c r="M359" i="28"/>
  <c r="O359" i="28"/>
  <c r="P359" i="28"/>
  <c r="CJ359" i="28" s="1"/>
  <c r="F359" i="28"/>
  <c r="L359" i="28"/>
  <c r="G359" i="28"/>
  <c r="E359" i="28"/>
  <c r="AJ359" i="28" s="1"/>
  <c r="CC359" i="28" s="1"/>
  <c r="CD359" i="28" s="1"/>
  <c r="L215" i="28"/>
  <c r="O215" i="28"/>
  <c r="P215" i="28"/>
  <c r="CJ215" i="28" s="1"/>
  <c r="E215" i="28"/>
  <c r="AJ215" i="28" s="1"/>
  <c r="CC215" i="28" s="1"/>
  <c r="CD215" i="28" s="1"/>
  <c r="M215" i="28"/>
  <c r="F215" i="28"/>
  <c r="AK215" i="28" s="1"/>
  <c r="CF215" i="28" s="1"/>
  <c r="CG215" i="28" s="1"/>
  <c r="N215" i="28"/>
  <c r="G215" i="28"/>
  <c r="L71" i="28"/>
  <c r="N71" i="28"/>
  <c r="O71" i="28"/>
  <c r="P71" i="28"/>
  <c r="CJ71" i="28" s="1"/>
  <c r="G71" i="28"/>
  <c r="M71" i="28"/>
  <c r="E71" i="28"/>
  <c r="AJ71" i="28" s="1"/>
  <c r="CC71" i="28" s="1"/>
  <c r="CD71" i="28" s="1"/>
  <c r="F71" i="28"/>
  <c r="E227" i="30"/>
  <c r="F227" i="30"/>
  <c r="G227" i="30"/>
  <c r="H227" i="30"/>
  <c r="I227" i="30"/>
  <c r="J227" i="30"/>
  <c r="L394" i="28"/>
  <c r="M394" i="28"/>
  <c r="N394" i="28"/>
  <c r="P394" i="28"/>
  <c r="CJ394" i="28" s="1"/>
  <c r="E394" i="28"/>
  <c r="F394" i="28"/>
  <c r="G394" i="28"/>
  <c r="O394" i="28"/>
  <c r="N250" i="28"/>
  <c r="L250" i="28"/>
  <c r="O250" i="28"/>
  <c r="M250" i="28"/>
  <c r="G250" i="28"/>
  <c r="P250" i="28"/>
  <c r="CJ250" i="28" s="1"/>
  <c r="F250" i="28"/>
  <c r="E250" i="28"/>
  <c r="AJ250" i="28" s="1"/>
  <c r="CC250" i="28" s="1"/>
  <c r="CD250" i="28" s="1"/>
  <c r="O106" i="28"/>
  <c r="P106" i="28"/>
  <c r="CJ106" i="28" s="1"/>
  <c r="L106" i="28"/>
  <c r="M106" i="28"/>
  <c r="N106" i="28"/>
  <c r="F106" i="28"/>
  <c r="E106" i="28"/>
  <c r="G106" i="28"/>
  <c r="G474" i="26"/>
  <c r="H474" i="26"/>
  <c r="I474" i="26"/>
  <c r="J474" i="26"/>
  <c r="F474" i="26"/>
  <c r="E474" i="26"/>
  <c r="G438" i="26"/>
  <c r="H438" i="26"/>
  <c r="I438" i="26"/>
  <c r="J438" i="26"/>
  <c r="F438" i="26"/>
  <c r="E438" i="26"/>
  <c r="G402" i="26"/>
  <c r="H402" i="26"/>
  <c r="I402" i="26"/>
  <c r="J402" i="26"/>
  <c r="F402" i="26"/>
  <c r="E402" i="26"/>
  <c r="G366" i="26"/>
  <c r="H366" i="26"/>
  <c r="I366" i="26"/>
  <c r="J366" i="26"/>
  <c r="F366" i="26"/>
  <c r="E366" i="26"/>
  <c r="P417" i="28"/>
  <c r="CJ417" i="28" s="1"/>
  <c r="G417" i="28"/>
  <c r="O417" i="28"/>
  <c r="F417" i="28"/>
  <c r="M417" i="28"/>
  <c r="L417" i="28"/>
  <c r="N417" i="28"/>
  <c r="E417" i="28"/>
  <c r="AJ417" i="28" s="1"/>
  <c r="CC417" i="28" s="1"/>
  <c r="L273" i="28"/>
  <c r="E273" i="28"/>
  <c r="G273" i="28"/>
  <c r="M273" i="28"/>
  <c r="N273" i="28"/>
  <c r="O273" i="28"/>
  <c r="P273" i="28"/>
  <c r="CJ273" i="28" s="1"/>
  <c r="F273" i="28"/>
  <c r="M129" i="28"/>
  <c r="N129" i="28"/>
  <c r="F129" i="28"/>
  <c r="G129" i="28"/>
  <c r="O129" i="28"/>
  <c r="P129" i="28"/>
  <c r="CJ129" i="28" s="1"/>
  <c r="E129" i="28"/>
  <c r="AJ129" i="28" s="1"/>
  <c r="CC129" i="28" s="1"/>
  <c r="CD129" i="28" s="1"/>
  <c r="L129" i="28"/>
  <c r="G312" i="26"/>
  <c r="H312" i="26"/>
  <c r="I312" i="26"/>
  <c r="J312" i="26"/>
  <c r="F312" i="26"/>
  <c r="E312" i="26"/>
  <c r="G276" i="26"/>
  <c r="H276" i="26"/>
  <c r="I276" i="26"/>
  <c r="J276" i="26"/>
  <c r="F276" i="26"/>
  <c r="E276" i="26"/>
  <c r="G240" i="26"/>
  <c r="H240" i="26"/>
  <c r="I240" i="26"/>
  <c r="J240" i="26"/>
  <c r="F240" i="26"/>
  <c r="E240" i="26"/>
  <c r="I204" i="26"/>
  <c r="G204" i="26"/>
  <c r="H204" i="26"/>
  <c r="J204" i="26"/>
  <c r="F204" i="26"/>
  <c r="E204" i="26"/>
  <c r="I168" i="26"/>
  <c r="G168" i="26"/>
  <c r="H168" i="26"/>
  <c r="J168" i="26"/>
  <c r="F168" i="26"/>
  <c r="E168" i="26"/>
  <c r="I132" i="26"/>
  <c r="G132" i="26"/>
  <c r="H132" i="26"/>
  <c r="J132" i="26"/>
  <c r="F132" i="26"/>
  <c r="E132" i="26"/>
  <c r="I96" i="26"/>
  <c r="G96" i="26"/>
  <c r="H96" i="26"/>
  <c r="J96" i="26"/>
  <c r="F96" i="26"/>
  <c r="E96" i="26"/>
  <c r="I60" i="26"/>
  <c r="G60" i="26"/>
  <c r="H60" i="26"/>
  <c r="J60" i="26"/>
  <c r="F60" i="26"/>
  <c r="E60" i="26"/>
  <c r="I24" i="26"/>
  <c r="G24" i="26"/>
  <c r="H24" i="26"/>
  <c r="J24" i="26"/>
  <c r="F24" i="26"/>
  <c r="E24" i="26"/>
  <c r="J323" i="26"/>
  <c r="I323" i="26"/>
  <c r="G323" i="26"/>
  <c r="H323" i="26"/>
  <c r="F323" i="26"/>
  <c r="E323" i="26"/>
  <c r="J287" i="26"/>
  <c r="I287" i="26"/>
  <c r="G287" i="26"/>
  <c r="H287" i="26"/>
  <c r="F287" i="26"/>
  <c r="E287" i="26"/>
  <c r="H251" i="26"/>
  <c r="I251" i="26"/>
  <c r="J251" i="26"/>
  <c r="G251" i="26"/>
  <c r="F251" i="26"/>
  <c r="E251" i="26"/>
  <c r="G215" i="26"/>
  <c r="H215" i="26"/>
  <c r="I215" i="26"/>
  <c r="J215" i="26"/>
  <c r="F215" i="26"/>
  <c r="E215" i="26"/>
  <c r="G179" i="26"/>
  <c r="H179" i="26"/>
  <c r="I179" i="26"/>
  <c r="J179" i="26"/>
  <c r="F179" i="26"/>
  <c r="E179" i="26"/>
  <c r="G143" i="26"/>
  <c r="H143" i="26"/>
  <c r="I143" i="26"/>
  <c r="J143" i="26"/>
  <c r="F143" i="26"/>
  <c r="E143" i="26"/>
  <c r="G107" i="26"/>
  <c r="H107" i="26"/>
  <c r="I107" i="26"/>
  <c r="J107" i="26"/>
  <c r="F107" i="26"/>
  <c r="E107" i="26"/>
  <c r="G71" i="26"/>
  <c r="H71" i="26"/>
  <c r="I71" i="26"/>
  <c r="J71" i="26"/>
  <c r="F71" i="26"/>
  <c r="E71" i="26"/>
  <c r="G35" i="26"/>
  <c r="H35" i="26"/>
  <c r="I35" i="26"/>
  <c r="J35" i="26"/>
  <c r="F35" i="26"/>
  <c r="E35" i="26"/>
  <c r="I174" i="30"/>
  <c r="J174" i="30"/>
  <c r="F174" i="30"/>
  <c r="G174" i="30"/>
  <c r="E174" i="30"/>
  <c r="H174" i="30"/>
  <c r="E471" i="30"/>
  <c r="I471" i="30"/>
  <c r="F471" i="30"/>
  <c r="G471" i="30"/>
  <c r="H471" i="30"/>
  <c r="J471" i="30"/>
  <c r="H313" i="26"/>
  <c r="I313" i="26"/>
  <c r="J313" i="26"/>
  <c r="G313" i="26"/>
  <c r="F313" i="26"/>
  <c r="E313" i="26"/>
  <c r="H277" i="26"/>
  <c r="I277" i="26"/>
  <c r="J277" i="26"/>
  <c r="G277" i="26"/>
  <c r="F277" i="26"/>
  <c r="E277" i="26"/>
  <c r="I241" i="26"/>
  <c r="J241" i="26"/>
  <c r="H241" i="26"/>
  <c r="G241" i="26"/>
  <c r="F241" i="26"/>
  <c r="E241" i="26"/>
  <c r="H205" i="26"/>
  <c r="I205" i="26"/>
  <c r="J205" i="26"/>
  <c r="G205" i="26"/>
  <c r="E205" i="26"/>
  <c r="F205" i="26"/>
  <c r="H169" i="26"/>
  <c r="I169" i="26"/>
  <c r="J169" i="26"/>
  <c r="G169" i="26"/>
  <c r="E169" i="26"/>
  <c r="F169" i="26"/>
  <c r="H133" i="26"/>
  <c r="I133" i="26"/>
  <c r="J133" i="26"/>
  <c r="G133" i="26"/>
  <c r="E133" i="26"/>
  <c r="F133" i="26"/>
  <c r="H97" i="26"/>
  <c r="I97" i="26"/>
  <c r="J97" i="26"/>
  <c r="G97" i="26"/>
  <c r="E97" i="26"/>
  <c r="F97" i="26"/>
  <c r="H61" i="26"/>
  <c r="I61" i="26"/>
  <c r="J61" i="26"/>
  <c r="G61" i="26"/>
  <c r="E61" i="26"/>
  <c r="F61" i="26"/>
  <c r="J25" i="26"/>
  <c r="I25" i="26"/>
  <c r="H25" i="26"/>
  <c r="G25" i="26"/>
  <c r="E25" i="26"/>
  <c r="F25" i="26"/>
  <c r="E443" i="30"/>
  <c r="F443" i="30"/>
  <c r="I443" i="30"/>
  <c r="G443" i="30"/>
  <c r="H443" i="30"/>
  <c r="J443" i="30"/>
  <c r="G255" i="30"/>
  <c r="E255" i="30"/>
  <c r="F255" i="30"/>
  <c r="H255" i="30"/>
  <c r="I255" i="30"/>
  <c r="J255" i="30"/>
  <c r="E455" i="30"/>
  <c r="F455" i="30"/>
  <c r="I455" i="30"/>
  <c r="G455" i="30"/>
  <c r="H455" i="30"/>
  <c r="J455" i="30"/>
  <c r="J321" i="30"/>
  <c r="E321" i="30"/>
  <c r="F321" i="30"/>
  <c r="G321" i="30"/>
  <c r="I321" i="30"/>
  <c r="H321" i="30"/>
  <c r="E467" i="30"/>
  <c r="F467" i="30"/>
  <c r="G467" i="30"/>
  <c r="H467" i="30"/>
  <c r="I467" i="30"/>
  <c r="J467" i="30"/>
  <c r="J390" i="30"/>
  <c r="E390" i="30"/>
  <c r="F390" i="30"/>
  <c r="G390" i="30"/>
  <c r="I390" i="30"/>
  <c r="H390" i="30"/>
  <c r="E492" i="29"/>
  <c r="F492" i="29"/>
  <c r="K492" i="29" s="1"/>
  <c r="E423" i="30"/>
  <c r="I423" i="30"/>
  <c r="F423" i="30"/>
  <c r="G423" i="30"/>
  <c r="H423" i="30"/>
  <c r="J423" i="30"/>
  <c r="E148" i="30"/>
  <c r="F148" i="30"/>
  <c r="G148" i="30"/>
  <c r="I148" i="30"/>
  <c r="J148" i="30"/>
  <c r="H148" i="30"/>
  <c r="J490" i="30"/>
  <c r="E490" i="30"/>
  <c r="F490" i="30"/>
  <c r="G490" i="30"/>
  <c r="I490" i="30"/>
  <c r="H490" i="30"/>
  <c r="E453" i="30"/>
  <c r="F453" i="30"/>
  <c r="G453" i="30"/>
  <c r="H453" i="30"/>
  <c r="I453" i="30"/>
  <c r="J453" i="30"/>
  <c r="E312" i="30"/>
  <c r="F312" i="30"/>
  <c r="G312" i="30"/>
  <c r="H312" i="30"/>
  <c r="I312" i="30"/>
  <c r="J312" i="30"/>
  <c r="E103" i="30"/>
  <c r="F103" i="30"/>
  <c r="G103" i="30"/>
  <c r="H103" i="30"/>
  <c r="I103" i="30"/>
  <c r="J103" i="30"/>
  <c r="E171" i="30"/>
  <c r="F171" i="30"/>
  <c r="G171" i="30"/>
  <c r="I171" i="30"/>
  <c r="H171" i="30"/>
  <c r="J171" i="30"/>
  <c r="E401" i="30"/>
  <c r="I401" i="30"/>
  <c r="F401" i="30"/>
  <c r="G401" i="30"/>
  <c r="H401" i="30"/>
  <c r="J401" i="30"/>
  <c r="J365" i="30"/>
  <c r="I365" i="30"/>
  <c r="E365" i="30"/>
  <c r="F365" i="30"/>
  <c r="G365" i="30"/>
  <c r="H365" i="30"/>
  <c r="J329" i="30"/>
  <c r="E329" i="30"/>
  <c r="F329" i="30"/>
  <c r="G329" i="30"/>
  <c r="I329" i="30"/>
  <c r="H329" i="30"/>
  <c r="J293" i="30"/>
  <c r="E293" i="30"/>
  <c r="F293" i="30"/>
  <c r="G293" i="30"/>
  <c r="I293" i="30"/>
  <c r="H293" i="30"/>
  <c r="G257" i="30"/>
  <c r="E257" i="30"/>
  <c r="F257" i="30"/>
  <c r="H257" i="30"/>
  <c r="I257" i="30"/>
  <c r="J257" i="30"/>
  <c r="I192" i="30"/>
  <c r="J192" i="30"/>
  <c r="F192" i="30"/>
  <c r="G192" i="30"/>
  <c r="E192" i="30"/>
  <c r="H192" i="30"/>
  <c r="E49" i="30"/>
  <c r="F49" i="30"/>
  <c r="G49" i="30"/>
  <c r="H49" i="30"/>
  <c r="J49" i="30"/>
  <c r="I49" i="30"/>
  <c r="H120" i="30"/>
  <c r="E120" i="30"/>
  <c r="F120" i="30"/>
  <c r="G120" i="30"/>
  <c r="I120" i="30"/>
  <c r="J120" i="30"/>
  <c r="J418" i="30"/>
  <c r="E418" i="30"/>
  <c r="F418" i="30"/>
  <c r="G418" i="30"/>
  <c r="I418" i="30"/>
  <c r="H418" i="30"/>
  <c r="J382" i="30"/>
  <c r="E382" i="30"/>
  <c r="F382" i="30"/>
  <c r="G382" i="30"/>
  <c r="I382" i="30"/>
  <c r="H382" i="30"/>
  <c r="E346" i="30"/>
  <c r="F346" i="30"/>
  <c r="G346" i="30"/>
  <c r="H346" i="30"/>
  <c r="I346" i="30"/>
  <c r="J346" i="30"/>
  <c r="E310" i="30"/>
  <c r="F310" i="30"/>
  <c r="G310" i="30"/>
  <c r="H310" i="30"/>
  <c r="I310" i="30"/>
  <c r="J310" i="30"/>
  <c r="E274" i="30"/>
  <c r="F274" i="30"/>
  <c r="G274" i="30"/>
  <c r="H274" i="30"/>
  <c r="I274" i="30"/>
  <c r="J274" i="30"/>
  <c r="H118" i="30"/>
  <c r="I118" i="30"/>
  <c r="J118" i="30"/>
  <c r="E118" i="30"/>
  <c r="F118" i="30"/>
  <c r="G118" i="30"/>
  <c r="J224" i="30"/>
  <c r="F224" i="30"/>
  <c r="G224" i="30"/>
  <c r="E224" i="30"/>
  <c r="H224" i="30"/>
  <c r="I224" i="30"/>
  <c r="E105" i="30"/>
  <c r="F105" i="30"/>
  <c r="G105" i="30"/>
  <c r="H105" i="30"/>
  <c r="I105" i="30"/>
  <c r="J105" i="30"/>
  <c r="E179" i="30"/>
  <c r="F179" i="30"/>
  <c r="G179" i="30"/>
  <c r="I179" i="30"/>
  <c r="H179" i="30"/>
  <c r="J179" i="30"/>
  <c r="E143" i="30"/>
  <c r="F143" i="30"/>
  <c r="G143" i="30"/>
  <c r="H143" i="30"/>
  <c r="I143" i="30"/>
  <c r="J143" i="30"/>
  <c r="E107" i="30"/>
  <c r="F107" i="30"/>
  <c r="G107" i="30"/>
  <c r="H107" i="30"/>
  <c r="I107" i="30"/>
  <c r="J107" i="30"/>
  <c r="E71" i="30"/>
  <c r="F71" i="30"/>
  <c r="G71" i="30"/>
  <c r="H71" i="30"/>
  <c r="I71" i="30"/>
  <c r="J71" i="30"/>
  <c r="E35" i="30"/>
  <c r="F35" i="30"/>
  <c r="G35" i="30"/>
  <c r="H35" i="30"/>
  <c r="J35" i="30"/>
  <c r="I35" i="30"/>
  <c r="F499" i="29"/>
  <c r="K499" i="29" s="1"/>
  <c r="E499" i="29"/>
  <c r="E500" i="29"/>
  <c r="F500" i="29"/>
  <c r="K500" i="29" s="1"/>
  <c r="E458" i="29"/>
  <c r="F458" i="29"/>
  <c r="K458" i="29" s="1"/>
  <c r="E422" i="29"/>
  <c r="F422" i="29"/>
  <c r="K422" i="29" s="1"/>
  <c r="E386" i="29"/>
  <c r="F386" i="29"/>
  <c r="K386" i="29" s="1"/>
  <c r="E350" i="29"/>
  <c r="F350" i="29"/>
  <c r="K350" i="29" s="1"/>
  <c r="E314" i="29"/>
  <c r="F314" i="29"/>
  <c r="K314" i="29" s="1"/>
  <c r="E278" i="29"/>
  <c r="F278" i="29"/>
  <c r="K278" i="29" s="1"/>
  <c r="E457" i="29"/>
  <c r="F457" i="29"/>
  <c r="K457" i="29" s="1"/>
  <c r="E421" i="29"/>
  <c r="F421" i="29"/>
  <c r="K421" i="29" s="1"/>
  <c r="F385" i="29"/>
  <c r="K385" i="29" s="1"/>
  <c r="E385" i="29"/>
  <c r="E349" i="29"/>
  <c r="F349" i="29"/>
  <c r="K349" i="29" s="1"/>
  <c r="E313" i="29"/>
  <c r="F313" i="29"/>
  <c r="K313" i="29" s="1"/>
  <c r="E277" i="29"/>
  <c r="F277" i="29"/>
  <c r="K277" i="29" s="1"/>
  <c r="E468" i="29"/>
  <c r="F468" i="29"/>
  <c r="K468" i="29" s="1"/>
  <c r="E432" i="29"/>
  <c r="F432" i="29"/>
  <c r="K432" i="29" s="1"/>
  <c r="E396" i="29"/>
  <c r="F396" i="29"/>
  <c r="K396" i="29" s="1"/>
  <c r="E360" i="29"/>
  <c r="F360" i="29"/>
  <c r="K360" i="29" s="1"/>
  <c r="E324" i="29"/>
  <c r="F324" i="29"/>
  <c r="K324" i="29" s="1"/>
  <c r="E288" i="29"/>
  <c r="F288" i="29"/>
  <c r="K288" i="29" s="1"/>
  <c r="F250" i="29"/>
  <c r="K250" i="29" s="1"/>
  <c r="E250" i="29"/>
  <c r="F214" i="29"/>
  <c r="K214" i="29" s="1"/>
  <c r="E214" i="29"/>
  <c r="E178" i="29"/>
  <c r="F178" i="29"/>
  <c r="K178" i="29" s="1"/>
  <c r="E142" i="29"/>
  <c r="F142" i="29"/>
  <c r="K142" i="29" s="1"/>
  <c r="E106" i="29"/>
  <c r="F106" i="29"/>
  <c r="K106" i="29" s="1"/>
  <c r="E70" i="29"/>
  <c r="F70" i="29"/>
  <c r="K70" i="29" s="1"/>
  <c r="E34" i="29"/>
  <c r="F34" i="29"/>
  <c r="K34" i="29" s="1"/>
  <c r="E249" i="29"/>
  <c r="F249" i="29"/>
  <c r="K249" i="29" s="1"/>
  <c r="E213" i="29"/>
  <c r="F213" i="29"/>
  <c r="K213" i="29" s="1"/>
  <c r="E177" i="29"/>
  <c r="F177" i="29"/>
  <c r="K177" i="29" s="1"/>
  <c r="E141" i="29"/>
  <c r="F141" i="29"/>
  <c r="K141" i="29" s="1"/>
  <c r="E105" i="29"/>
  <c r="F105" i="29"/>
  <c r="K105" i="29" s="1"/>
  <c r="E69" i="29"/>
  <c r="F69" i="29"/>
  <c r="K69" i="29" s="1"/>
  <c r="E33" i="29"/>
  <c r="F33" i="29"/>
  <c r="K33" i="29" s="1"/>
  <c r="E254" i="29"/>
  <c r="F254" i="29"/>
  <c r="K254" i="29" s="1"/>
  <c r="F218" i="29"/>
  <c r="K218" i="29" s="1"/>
  <c r="E218" i="29"/>
  <c r="E182" i="29"/>
  <c r="F182" i="29"/>
  <c r="K182" i="29" s="1"/>
  <c r="F146" i="29"/>
  <c r="K146" i="29" s="1"/>
  <c r="E146" i="29"/>
  <c r="F110" i="29"/>
  <c r="K110" i="29" s="1"/>
  <c r="E110" i="29"/>
  <c r="F74" i="29"/>
  <c r="K74" i="29" s="1"/>
  <c r="E74" i="29"/>
  <c r="F38" i="29"/>
  <c r="K38" i="29" s="1"/>
  <c r="E38" i="29"/>
  <c r="L320" i="28"/>
  <c r="N320" i="28"/>
  <c r="O320" i="28"/>
  <c r="P320" i="28"/>
  <c r="CJ320" i="28" s="1"/>
  <c r="F320" i="28"/>
  <c r="E320" i="28"/>
  <c r="G320" i="28"/>
  <c r="M320" i="28"/>
  <c r="P103" i="28"/>
  <c r="CJ103" i="28" s="1"/>
  <c r="L103" i="28"/>
  <c r="M103" i="28"/>
  <c r="N103" i="28"/>
  <c r="E103" i="28"/>
  <c r="AJ103" i="28" s="1"/>
  <c r="CC103" i="28" s="1"/>
  <c r="CD103" i="28" s="1"/>
  <c r="F103" i="28"/>
  <c r="AK103" i="28" s="1"/>
  <c r="CF103" i="28" s="1"/>
  <c r="CG103" i="28" s="1"/>
  <c r="G103" i="28"/>
  <c r="O103" i="28"/>
  <c r="L307" i="28"/>
  <c r="M307" i="28"/>
  <c r="N307" i="28"/>
  <c r="O307" i="28"/>
  <c r="P307" i="28"/>
  <c r="CJ307" i="28" s="1"/>
  <c r="F307" i="28"/>
  <c r="AK307" i="28" s="1"/>
  <c r="CF307" i="28" s="1"/>
  <c r="CG307" i="28" s="1"/>
  <c r="E307" i="28"/>
  <c r="AJ307" i="28" s="1"/>
  <c r="CC307" i="28" s="1"/>
  <c r="CD307" i="28" s="1"/>
  <c r="G307" i="28"/>
  <c r="O152" i="28"/>
  <c r="E152" i="28"/>
  <c r="AJ152" i="28" s="1"/>
  <c r="CC152" i="28" s="1"/>
  <c r="CD152" i="28" s="1"/>
  <c r="F152" i="28"/>
  <c r="G152" i="28"/>
  <c r="L152" i="28"/>
  <c r="N152" i="28"/>
  <c r="M152" i="28"/>
  <c r="P152" i="28"/>
  <c r="CJ152" i="28" s="1"/>
  <c r="M79" i="28"/>
  <c r="N79" i="28"/>
  <c r="O79" i="28"/>
  <c r="P79" i="28"/>
  <c r="CJ79" i="28" s="1"/>
  <c r="E79" i="28"/>
  <c r="F79" i="28"/>
  <c r="G79" i="28"/>
  <c r="L79" i="28"/>
  <c r="E438" i="28"/>
  <c r="AJ438" i="28" s="1"/>
  <c r="CC438" i="28" s="1"/>
  <c r="F438" i="28"/>
  <c r="AK438" i="28" s="1"/>
  <c r="CF438" i="28" s="1"/>
  <c r="G438" i="28"/>
  <c r="L438" i="28"/>
  <c r="N438" i="28"/>
  <c r="P438" i="28"/>
  <c r="CJ438" i="28" s="1"/>
  <c r="M438" i="28"/>
  <c r="O438" i="28"/>
  <c r="E294" i="28"/>
  <c r="G294" i="28"/>
  <c r="L294" i="28"/>
  <c r="M294" i="28"/>
  <c r="N294" i="28"/>
  <c r="O294" i="28"/>
  <c r="P294" i="28"/>
  <c r="CJ294" i="28" s="1"/>
  <c r="F294" i="28"/>
  <c r="L150" i="28"/>
  <c r="N150" i="28"/>
  <c r="M150" i="28"/>
  <c r="O150" i="28"/>
  <c r="P150" i="28"/>
  <c r="CJ150" i="28" s="1"/>
  <c r="E150" i="28"/>
  <c r="AJ150" i="28" s="1"/>
  <c r="CC150" i="28" s="1"/>
  <c r="CD150" i="28" s="1"/>
  <c r="F150" i="28"/>
  <c r="AK150" i="28" s="1"/>
  <c r="CF150" i="28" s="1"/>
  <c r="CG150" i="28" s="1"/>
  <c r="G150" i="28"/>
  <c r="L6" i="28"/>
  <c r="M6" i="28"/>
  <c r="O6" i="28"/>
  <c r="P6" i="28"/>
  <c r="CJ6" i="28" s="1"/>
  <c r="E6" i="28"/>
  <c r="F6" i="28"/>
  <c r="N6" i="28"/>
  <c r="G6" i="28"/>
  <c r="G485" i="26"/>
  <c r="H485" i="26"/>
  <c r="I485" i="26"/>
  <c r="J485" i="26"/>
  <c r="F485" i="26"/>
  <c r="E485" i="26"/>
  <c r="G449" i="26"/>
  <c r="H449" i="26"/>
  <c r="I449" i="26"/>
  <c r="J449" i="26"/>
  <c r="E449" i="26"/>
  <c r="F449" i="26"/>
  <c r="G413" i="26"/>
  <c r="H413" i="26"/>
  <c r="I413" i="26"/>
  <c r="J413" i="26"/>
  <c r="E413" i="26"/>
  <c r="F413" i="26"/>
  <c r="G377" i="26"/>
  <c r="H377" i="26"/>
  <c r="I377" i="26"/>
  <c r="J377" i="26"/>
  <c r="E377" i="26"/>
  <c r="F377" i="26"/>
  <c r="J341" i="26"/>
  <c r="I341" i="26"/>
  <c r="G341" i="26"/>
  <c r="H341" i="26"/>
  <c r="E341" i="26"/>
  <c r="F341" i="26"/>
  <c r="G461" i="28"/>
  <c r="L461" i="28"/>
  <c r="N461" i="28"/>
  <c r="P461" i="28"/>
  <c r="CJ461" i="28" s="1"/>
  <c r="M461" i="28"/>
  <c r="O461" i="28"/>
  <c r="E461" i="28"/>
  <c r="AJ461" i="28" s="1"/>
  <c r="CC461" i="28" s="1"/>
  <c r="F461" i="28"/>
  <c r="AK461" i="28" s="1"/>
  <c r="CF461" i="28" s="1"/>
  <c r="O317" i="28"/>
  <c r="P317" i="28"/>
  <c r="CJ317" i="28" s="1"/>
  <c r="E317" i="28"/>
  <c r="G317" i="28"/>
  <c r="L317" i="28"/>
  <c r="M317" i="28"/>
  <c r="N317" i="28"/>
  <c r="F317" i="28"/>
  <c r="O173" i="28"/>
  <c r="E173" i="28"/>
  <c r="AJ173" i="28" s="1"/>
  <c r="CC173" i="28" s="1"/>
  <c r="CD173" i="28" s="1"/>
  <c r="F173" i="28"/>
  <c r="AK173" i="28" s="1"/>
  <c r="CF173" i="28" s="1"/>
  <c r="CG173" i="28" s="1"/>
  <c r="G173" i="28"/>
  <c r="N173" i="28"/>
  <c r="M173" i="28"/>
  <c r="L173" i="28"/>
  <c r="P173" i="28"/>
  <c r="CJ173" i="28" s="1"/>
  <c r="E29" i="28"/>
  <c r="F29" i="28"/>
  <c r="G29" i="28"/>
  <c r="L29" i="28"/>
  <c r="M29" i="28"/>
  <c r="N29" i="28"/>
  <c r="O29" i="28"/>
  <c r="P29" i="28"/>
  <c r="CJ29" i="28" s="1"/>
  <c r="F484" i="28"/>
  <c r="AK484" i="28" s="1"/>
  <c r="CF484" i="28" s="1"/>
  <c r="G484" i="28"/>
  <c r="L484" i="28"/>
  <c r="P484" i="28"/>
  <c r="CJ484" i="28" s="1"/>
  <c r="N484" i="28"/>
  <c r="M484" i="28"/>
  <c r="O484" i="28"/>
  <c r="E484" i="28"/>
  <c r="AJ484" i="28" s="1"/>
  <c r="CC484" i="28" s="1"/>
  <c r="O340" i="28"/>
  <c r="P340" i="28"/>
  <c r="CJ340" i="28" s="1"/>
  <c r="F340" i="28"/>
  <c r="E340" i="28"/>
  <c r="AJ340" i="28" s="1"/>
  <c r="CC340" i="28" s="1"/>
  <c r="CD340" i="28" s="1"/>
  <c r="G340" i="28"/>
  <c r="M340" i="28"/>
  <c r="L340" i="28"/>
  <c r="N340" i="28"/>
  <c r="O196" i="28"/>
  <c r="E196" i="28"/>
  <c r="AJ196" i="28" s="1"/>
  <c r="CC196" i="28" s="1"/>
  <c r="CD196" i="28" s="1"/>
  <c r="G196" i="28"/>
  <c r="M196" i="28"/>
  <c r="F196" i="28"/>
  <c r="AK196" i="28" s="1"/>
  <c r="CF196" i="28" s="1"/>
  <c r="CG196" i="28" s="1"/>
  <c r="N196" i="28"/>
  <c r="P196" i="28"/>
  <c r="CJ196" i="28" s="1"/>
  <c r="L196" i="28"/>
  <c r="M52" i="28"/>
  <c r="N52" i="28"/>
  <c r="O52" i="28"/>
  <c r="P52" i="28"/>
  <c r="CJ52" i="28" s="1"/>
  <c r="E52" i="28"/>
  <c r="F52" i="28"/>
  <c r="G52" i="28"/>
  <c r="L52" i="28"/>
  <c r="M363" i="28"/>
  <c r="L363" i="28"/>
  <c r="N363" i="28"/>
  <c r="O363" i="28"/>
  <c r="P363" i="28"/>
  <c r="CJ363" i="28" s="1"/>
  <c r="G363" i="28"/>
  <c r="E363" i="28"/>
  <c r="AJ363" i="28" s="1"/>
  <c r="CC363" i="28" s="1"/>
  <c r="CD363" i="28" s="1"/>
  <c r="F363" i="28"/>
  <c r="AK363" i="28" s="1"/>
  <c r="CF363" i="28" s="1"/>
  <c r="CG363" i="28" s="1"/>
  <c r="P219" i="28"/>
  <c r="CJ219" i="28" s="1"/>
  <c r="E219" i="28"/>
  <c r="G219" i="28"/>
  <c r="F219" i="28"/>
  <c r="L219" i="28"/>
  <c r="M219" i="28"/>
  <c r="N219" i="28"/>
  <c r="O219" i="28"/>
  <c r="P75" i="28"/>
  <c r="CJ75" i="28" s="1"/>
  <c r="E75" i="28"/>
  <c r="AJ75" i="28" s="1"/>
  <c r="CC75" i="28" s="1"/>
  <c r="CD75" i="28" s="1"/>
  <c r="F75" i="28"/>
  <c r="AK75" i="28" s="1"/>
  <c r="CF75" i="28" s="1"/>
  <c r="CG75" i="28" s="1"/>
  <c r="G75" i="28"/>
  <c r="L75" i="28"/>
  <c r="O75" i="28"/>
  <c r="M75" i="28"/>
  <c r="N75" i="28"/>
  <c r="M386" i="28"/>
  <c r="N386" i="28"/>
  <c r="O386" i="28"/>
  <c r="P386" i="28"/>
  <c r="CJ386" i="28" s="1"/>
  <c r="E386" i="28"/>
  <c r="F386" i="28"/>
  <c r="G386" i="28"/>
  <c r="L386" i="28"/>
  <c r="L242" i="28"/>
  <c r="O242" i="28"/>
  <c r="F242" i="28"/>
  <c r="AK242" i="28" s="1"/>
  <c r="CF242" i="28" s="1"/>
  <c r="CG242" i="28" s="1"/>
  <c r="G242" i="28"/>
  <c r="M242" i="28"/>
  <c r="E242" i="28"/>
  <c r="AJ242" i="28" s="1"/>
  <c r="CC242" i="28" s="1"/>
  <c r="CD242" i="28" s="1"/>
  <c r="N242" i="28"/>
  <c r="P242" i="28"/>
  <c r="CJ242" i="28" s="1"/>
  <c r="O98" i="28"/>
  <c r="P98" i="28"/>
  <c r="CJ98" i="28" s="1"/>
  <c r="L98" i="28"/>
  <c r="N98" i="28"/>
  <c r="E98" i="28"/>
  <c r="F98" i="28"/>
  <c r="G98" i="28"/>
  <c r="M98" i="28"/>
  <c r="H472" i="26"/>
  <c r="I472" i="26"/>
  <c r="J472" i="26"/>
  <c r="G472" i="26"/>
  <c r="E472" i="26"/>
  <c r="F472" i="26"/>
  <c r="H436" i="26"/>
  <c r="I436" i="26"/>
  <c r="J436" i="26"/>
  <c r="G436" i="26"/>
  <c r="E436" i="26"/>
  <c r="F436" i="26"/>
  <c r="H400" i="26"/>
  <c r="I400" i="26"/>
  <c r="J400" i="26"/>
  <c r="G400" i="26"/>
  <c r="E400" i="26"/>
  <c r="F400" i="26"/>
  <c r="G364" i="26"/>
  <c r="H364" i="26"/>
  <c r="I364" i="26"/>
  <c r="J364" i="26"/>
  <c r="F364" i="26"/>
  <c r="E364" i="26"/>
  <c r="E421" i="28"/>
  <c r="AJ421" i="28" s="1"/>
  <c r="CC421" i="28" s="1"/>
  <c r="L421" i="28"/>
  <c r="M421" i="28"/>
  <c r="P421" i="28"/>
  <c r="CJ421" i="28" s="1"/>
  <c r="F421" i="28"/>
  <c r="AK421" i="28" s="1"/>
  <c r="CF421" i="28" s="1"/>
  <c r="O421" i="28"/>
  <c r="G421" i="28"/>
  <c r="N421" i="28"/>
  <c r="L277" i="28"/>
  <c r="P277" i="28"/>
  <c r="CJ277" i="28" s="1"/>
  <c r="E277" i="28"/>
  <c r="G277" i="28"/>
  <c r="M277" i="28"/>
  <c r="O277" i="28"/>
  <c r="N277" i="28"/>
  <c r="F277" i="28"/>
  <c r="L133" i="28"/>
  <c r="M133" i="28"/>
  <c r="N133" i="28"/>
  <c r="E133" i="28"/>
  <c r="AJ133" i="28" s="1"/>
  <c r="CC133" i="28" s="1"/>
  <c r="CD133" i="28" s="1"/>
  <c r="G133" i="28"/>
  <c r="F133" i="28"/>
  <c r="AK133" i="28" s="1"/>
  <c r="CF133" i="28" s="1"/>
  <c r="CG133" i="28" s="1"/>
  <c r="O133" i="28"/>
  <c r="P133" i="28"/>
  <c r="CJ133" i="28" s="1"/>
  <c r="E456" i="28"/>
  <c r="F456" i="28"/>
  <c r="G456" i="28"/>
  <c r="L456" i="28"/>
  <c r="N456" i="28"/>
  <c r="P456" i="28"/>
  <c r="CJ456" i="28" s="1"/>
  <c r="O456" i="28"/>
  <c r="M456" i="28"/>
  <c r="M312" i="28"/>
  <c r="N312" i="28"/>
  <c r="O312" i="28"/>
  <c r="P312" i="28"/>
  <c r="CJ312" i="28" s="1"/>
  <c r="F312" i="28"/>
  <c r="AK312" i="28" s="1"/>
  <c r="CF312" i="28" s="1"/>
  <c r="CG312" i="28" s="1"/>
  <c r="E312" i="28"/>
  <c r="AJ312" i="28" s="1"/>
  <c r="CC312" i="28" s="1"/>
  <c r="CD312" i="28" s="1"/>
  <c r="G312" i="28"/>
  <c r="L312" i="28"/>
  <c r="L168" i="28"/>
  <c r="M168" i="28"/>
  <c r="O168" i="28"/>
  <c r="E168" i="28"/>
  <c r="F168" i="28"/>
  <c r="G168" i="28"/>
  <c r="N168" i="28"/>
  <c r="P168" i="28"/>
  <c r="CJ168" i="28" s="1"/>
  <c r="L24" i="28"/>
  <c r="M24" i="28"/>
  <c r="N24" i="28"/>
  <c r="O24" i="28"/>
  <c r="P24" i="28"/>
  <c r="CJ24" i="28" s="1"/>
  <c r="E24" i="28"/>
  <c r="AJ24" i="28" s="1"/>
  <c r="CC24" i="28" s="1"/>
  <c r="CD24" i="28" s="1"/>
  <c r="F24" i="28"/>
  <c r="AK24" i="28" s="1"/>
  <c r="CF24" i="28" s="1"/>
  <c r="CG24" i="28" s="1"/>
  <c r="G24" i="28"/>
  <c r="M491" i="28"/>
  <c r="F491" i="28"/>
  <c r="P491" i="28"/>
  <c r="CJ491" i="28" s="1"/>
  <c r="E491" i="28"/>
  <c r="O491" i="28"/>
  <c r="L491" i="28"/>
  <c r="G491" i="28"/>
  <c r="N491" i="28"/>
  <c r="L347" i="28"/>
  <c r="N347" i="28"/>
  <c r="O347" i="28"/>
  <c r="P347" i="28"/>
  <c r="CJ347" i="28" s="1"/>
  <c r="G347" i="28"/>
  <c r="F347" i="28"/>
  <c r="AK347" i="28" s="1"/>
  <c r="CF347" i="28" s="1"/>
  <c r="CG347" i="28" s="1"/>
  <c r="M347" i="28"/>
  <c r="E347" i="28"/>
  <c r="AJ347" i="28" s="1"/>
  <c r="CC347" i="28" s="1"/>
  <c r="CD347" i="28" s="1"/>
  <c r="L203" i="28"/>
  <c r="N203" i="28"/>
  <c r="O203" i="28"/>
  <c r="E203" i="28"/>
  <c r="AJ203" i="28" s="1"/>
  <c r="CC203" i="28" s="1"/>
  <c r="CD203" i="28" s="1"/>
  <c r="F203" i="28"/>
  <c r="AK203" i="28" s="1"/>
  <c r="CF203" i="28" s="1"/>
  <c r="CG203" i="28" s="1"/>
  <c r="G203" i="28"/>
  <c r="P203" i="28"/>
  <c r="CJ203" i="28" s="1"/>
  <c r="M203" i="28"/>
  <c r="L59" i="28"/>
  <c r="M59" i="28"/>
  <c r="N59" i="28"/>
  <c r="P59" i="28"/>
  <c r="CJ59" i="28" s="1"/>
  <c r="E59" i="28"/>
  <c r="AJ59" i="28" s="1"/>
  <c r="CC59" i="28" s="1"/>
  <c r="CD59" i="28" s="1"/>
  <c r="F59" i="28"/>
  <c r="AK59" i="28" s="1"/>
  <c r="CF59" i="28" s="1"/>
  <c r="CG59" i="28" s="1"/>
  <c r="O59" i="28"/>
  <c r="G59" i="28"/>
  <c r="N382" i="28"/>
  <c r="O382" i="28"/>
  <c r="P382" i="28"/>
  <c r="CJ382" i="28" s="1"/>
  <c r="F382" i="28"/>
  <c r="G382" i="28"/>
  <c r="M382" i="28"/>
  <c r="E382" i="28"/>
  <c r="L382" i="28"/>
  <c r="L238" i="28"/>
  <c r="M238" i="28"/>
  <c r="P238" i="28"/>
  <c r="CJ238" i="28" s="1"/>
  <c r="E238" i="28"/>
  <c r="AJ238" i="28" s="1"/>
  <c r="CC238" i="28" s="1"/>
  <c r="CD238" i="28" s="1"/>
  <c r="N238" i="28"/>
  <c r="G238" i="28"/>
  <c r="F238" i="28"/>
  <c r="AK238" i="28" s="1"/>
  <c r="CF238" i="28" s="1"/>
  <c r="CG238" i="28" s="1"/>
  <c r="O238" i="28"/>
  <c r="G94" i="28"/>
  <c r="L94" i="28"/>
  <c r="M94" i="28"/>
  <c r="N94" i="28"/>
  <c r="E94" i="28"/>
  <c r="F94" i="28"/>
  <c r="P94" i="28"/>
  <c r="CJ94" i="28" s="1"/>
  <c r="O94" i="28"/>
  <c r="E471" i="26"/>
  <c r="F471" i="26"/>
  <c r="G471" i="26"/>
  <c r="H471" i="26"/>
  <c r="I471" i="26"/>
  <c r="J471" i="26"/>
  <c r="E435" i="26"/>
  <c r="F435" i="26"/>
  <c r="G435" i="26"/>
  <c r="H435" i="26"/>
  <c r="I435" i="26"/>
  <c r="J435" i="26"/>
  <c r="E399" i="26"/>
  <c r="F399" i="26"/>
  <c r="G399" i="26"/>
  <c r="H399" i="26"/>
  <c r="I399" i="26"/>
  <c r="J399" i="26"/>
  <c r="E363" i="26"/>
  <c r="F363" i="26"/>
  <c r="G363" i="26"/>
  <c r="H363" i="26"/>
  <c r="I363" i="26"/>
  <c r="J363" i="26"/>
  <c r="E405" i="28"/>
  <c r="AJ405" i="28" s="1"/>
  <c r="CC405" i="28" s="1"/>
  <c r="G405" i="28"/>
  <c r="L405" i="28"/>
  <c r="M405" i="28"/>
  <c r="N405" i="28"/>
  <c r="O405" i="28"/>
  <c r="P405" i="28"/>
  <c r="CJ405" i="28" s="1"/>
  <c r="F405" i="28"/>
  <c r="AK405" i="28" s="1"/>
  <c r="CF405" i="28" s="1"/>
  <c r="L261" i="28"/>
  <c r="P261" i="28"/>
  <c r="CJ261" i="28" s="1"/>
  <c r="E261" i="28"/>
  <c r="G261" i="28"/>
  <c r="N261" i="28"/>
  <c r="M261" i="28"/>
  <c r="F261" i="28"/>
  <c r="O261" i="28"/>
  <c r="M117" i="28"/>
  <c r="F117" i="28"/>
  <c r="AK117" i="28" s="1"/>
  <c r="CF117" i="28" s="1"/>
  <c r="CG117" i="28" s="1"/>
  <c r="G117" i="28"/>
  <c r="O117" i="28"/>
  <c r="P117" i="28"/>
  <c r="CJ117" i="28" s="1"/>
  <c r="E117" i="28"/>
  <c r="AJ117" i="28" s="1"/>
  <c r="CC117" i="28" s="1"/>
  <c r="CD117" i="28" s="1"/>
  <c r="L117" i="28"/>
  <c r="N117" i="28"/>
  <c r="E309" i="26"/>
  <c r="F309" i="26"/>
  <c r="G309" i="26"/>
  <c r="H309" i="26"/>
  <c r="I309" i="26"/>
  <c r="J309" i="26"/>
  <c r="E273" i="26"/>
  <c r="F273" i="26"/>
  <c r="G273" i="26"/>
  <c r="H273" i="26"/>
  <c r="I273" i="26"/>
  <c r="J273" i="26"/>
  <c r="E237" i="26"/>
  <c r="F237" i="26"/>
  <c r="G237" i="26"/>
  <c r="J237" i="26"/>
  <c r="H237" i="26"/>
  <c r="I237" i="26"/>
  <c r="E201" i="26"/>
  <c r="F201" i="26"/>
  <c r="I201" i="26"/>
  <c r="G201" i="26"/>
  <c r="H201" i="26"/>
  <c r="J201" i="26"/>
  <c r="E165" i="26"/>
  <c r="F165" i="26"/>
  <c r="I165" i="26"/>
  <c r="G165" i="26"/>
  <c r="H165" i="26"/>
  <c r="J165" i="26"/>
  <c r="E129" i="26"/>
  <c r="F129" i="26"/>
  <c r="I129" i="26"/>
  <c r="G129" i="26"/>
  <c r="H129" i="26"/>
  <c r="J129" i="26"/>
  <c r="E93" i="26"/>
  <c r="F93" i="26"/>
  <c r="I93" i="26"/>
  <c r="G93" i="26"/>
  <c r="H93" i="26"/>
  <c r="J93" i="26"/>
  <c r="E57" i="26"/>
  <c r="F57" i="26"/>
  <c r="I57" i="26"/>
  <c r="G57" i="26"/>
  <c r="H57" i="26"/>
  <c r="J57" i="26"/>
  <c r="E21" i="26"/>
  <c r="F21" i="26"/>
  <c r="I21" i="26"/>
  <c r="G21" i="26"/>
  <c r="H21" i="26"/>
  <c r="J21" i="26"/>
  <c r="I320" i="26"/>
  <c r="G320" i="26"/>
  <c r="H320" i="26"/>
  <c r="J320" i="26"/>
  <c r="E320" i="26"/>
  <c r="F320" i="26"/>
  <c r="I284" i="26"/>
  <c r="G284" i="26"/>
  <c r="H284" i="26"/>
  <c r="J284" i="26"/>
  <c r="E284" i="26"/>
  <c r="F284" i="26"/>
  <c r="H248" i="26"/>
  <c r="I248" i="26"/>
  <c r="J248" i="26"/>
  <c r="G248" i="26"/>
  <c r="E248" i="26"/>
  <c r="F248" i="26"/>
  <c r="H212" i="26"/>
  <c r="I212" i="26"/>
  <c r="J212" i="26"/>
  <c r="G212" i="26"/>
  <c r="E212" i="26"/>
  <c r="F212" i="26"/>
  <c r="H176" i="26"/>
  <c r="I176" i="26"/>
  <c r="J176" i="26"/>
  <c r="G176" i="26"/>
  <c r="E176" i="26"/>
  <c r="F176" i="26"/>
  <c r="H140" i="26"/>
  <c r="I140" i="26"/>
  <c r="J140" i="26"/>
  <c r="G140" i="26"/>
  <c r="E140" i="26"/>
  <c r="F140" i="26"/>
  <c r="H104" i="26"/>
  <c r="I104" i="26"/>
  <c r="J104" i="26"/>
  <c r="G104" i="26"/>
  <c r="E104" i="26"/>
  <c r="F104" i="26"/>
  <c r="H68" i="26"/>
  <c r="I68" i="26"/>
  <c r="J68" i="26"/>
  <c r="G68" i="26"/>
  <c r="E68" i="26"/>
  <c r="F68" i="26"/>
  <c r="H32" i="26"/>
  <c r="I32" i="26"/>
  <c r="J32" i="26"/>
  <c r="G32" i="26"/>
  <c r="E32" i="26"/>
  <c r="F32" i="26"/>
  <c r="J452" i="30"/>
  <c r="E452" i="30"/>
  <c r="F452" i="30"/>
  <c r="G452" i="30"/>
  <c r="I452" i="30"/>
  <c r="H452" i="30"/>
  <c r="G310" i="26"/>
  <c r="H310" i="26"/>
  <c r="I310" i="26"/>
  <c r="J310" i="26"/>
  <c r="E310" i="26"/>
  <c r="F310" i="26"/>
  <c r="G274" i="26"/>
  <c r="H274" i="26"/>
  <c r="I274" i="26"/>
  <c r="J274" i="26"/>
  <c r="E274" i="26"/>
  <c r="F274" i="26"/>
  <c r="G238" i="26"/>
  <c r="H238" i="26"/>
  <c r="I238" i="26"/>
  <c r="J238" i="26"/>
  <c r="E238" i="26"/>
  <c r="F238" i="26"/>
  <c r="G202" i="26"/>
  <c r="I202" i="26"/>
  <c r="J202" i="26"/>
  <c r="H202" i="26"/>
  <c r="E202" i="26"/>
  <c r="F202" i="26"/>
  <c r="G166" i="26"/>
  <c r="J166" i="26"/>
  <c r="I166" i="26"/>
  <c r="H166" i="26"/>
  <c r="E166" i="26"/>
  <c r="F166" i="26"/>
  <c r="G130" i="26"/>
  <c r="J130" i="26"/>
  <c r="I130" i="26"/>
  <c r="H130" i="26"/>
  <c r="E130" i="26"/>
  <c r="F130" i="26"/>
  <c r="G94" i="26"/>
  <c r="J94" i="26"/>
  <c r="I94" i="26"/>
  <c r="H94" i="26"/>
  <c r="E94" i="26"/>
  <c r="F94" i="26"/>
  <c r="G58" i="26"/>
  <c r="J58" i="26"/>
  <c r="I58" i="26"/>
  <c r="H58" i="26"/>
  <c r="E58" i="26"/>
  <c r="F58" i="26"/>
  <c r="G22" i="26"/>
  <c r="J22" i="26"/>
  <c r="H22" i="26"/>
  <c r="I22" i="26"/>
  <c r="E22" i="26"/>
  <c r="F22" i="26"/>
  <c r="J378" i="30"/>
  <c r="E378" i="30"/>
  <c r="F378" i="30"/>
  <c r="G378" i="30"/>
  <c r="I378" i="30"/>
  <c r="H378" i="30"/>
  <c r="J434" i="30"/>
  <c r="E434" i="30"/>
  <c r="F434" i="30"/>
  <c r="G434" i="30"/>
  <c r="I434" i="30"/>
  <c r="H434" i="30"/>
  <c r="J228" i="30"/>
  <c r="F228" i="30"/>
  <c r="G228" i="30"/>
  <c r="E228" i="30"/>
  <c r="H228" i="30"/>
  <c r="I228" i="30"/>
  <c r="J303" i="30"/>
  <c r="E303" i="30"/>
  <c r="F303" i="30"/>
  <c r="G303" i="30"/>
  <c r="I303" i="30"/>
  <c r="H303" i="30"/>
  <c r="J464" i="30"/>
  <c r="E464" i="30"/>
  <c r="F464" i="30"/>
  <c r="G464" i="30"/>
  <c r="I464" i="30"/>
  <c r="H464" i="30"/>
  <c r="E372" i="30"/>
  <c r="H372" i="30"/>
  <c r="I372" i="30"/>
  <c r="F372" i="30"/>
  <c r="G372" i="30"/>
  <c r="J372" i="30"/>
  <c r="E76" i="30"/>
  <c r="N76" i="30" s="1"/>
  <c r="F76" i="30"/>
  <c r="H76" i="30"/>
  <c r="G76" i="30"/>
  <c r="I76" i="30"/>
  <c r="J76" i="30"/>
  <c r="E487" i="30"/>
  <c r="F487" i="30"/>
  <c r="G487" i="30"/>
  <c r="H487" i="30"/>
  <c r="J487" i="30"/>
  <c r="I487" i="30"/>
  <c r="I449" i="30"/>
  <c r="E449" i="30"/>
  <c r="F449" i="30"/>
  <c r="G449" i="30"/>
  <c r="H449" i="30"/>
  <c r="J449" i="30"/>
  <c r="E294" i="30"/>
  <c r="F294" i="30"/>
  <c r="G294" i="30"/>
  <c r="H294" i="30"/>
  <c r="I294" i="30"/>
  <c r="J294" i="30"/>
  <c r="J218" i="30"/>
  <c r="F218" i="30"/>
  <c r="G218" i="30"/>
  <c r="E218" i="30"/>
  <c r="H218" i="30"/>
  <c r="I218" i="30"/>
  <c r="E91" i="30"/>
  <c r="F91" i="30"/>
  <c r="G91" i="30"/>
  <c r="H91" i="30"/>
  <c r="I91" i="30"/>
  <c r="J91" i="30"/>
  <c r="G243" i="30"/>
  <c r="E243" i="30"/>
  <c r="F243" i="30"/>
  <c r="H243" i="30"/>
  <c r="I243" i="30"/>
  <c r="J243" i="30"/>
  <c r="E159" i="30"/>
  <c r="F159" i="30"/>
  <c r="G159" i="30"/>
  <c r="I159" i="30"/>
  <c r="J159" i="30"/>
  <c r="H159" i="30"/>
  <c r="J398" i="30"/>
  <c r="E398" i="30"/>
  <c r="F398" i="30"/>
  <c r="G398" i="30"/>
  <c r="I398" i="30"/>
  <c r="H398" i="30"/>
  <c r="E362" i="30"/>
  <c r="F362" i="30"/>
  <c r="G362" i="30"/>
  <c r="H362" i="30"/>
  <c r="I362" i="30"/>
  <c r="J362" i="30"/>
  <c r="E326" i="30"/>
  <c r="N326" i="30" s="1"/>
  <c r="F326" i="30"/>
  <c r="G326" i="30"/>
  <c r="H326" i="30"/>
  <c r="I326" i="30"/>
  <c r="J326" i="30"/>
  <c r="E290" i="30"/>
  <c r="F290" i="30"/>
  <c r="G290" i="30"/>
  <c r="H290" i="30"/>
  <c r="I290" i="30"/>
  <c r="J290" i="30"/>
  <c r="J254" i="30"/>
  <c r="F254" i="30"/>
  <c r="G254" i="30"/>
  <c r="H254" i="30"/>
  <c r="I254" i="30"/>
  <c r="E254" i="30"/>
  <c r="E181" i="30"/>
  <c r="F181" i="30"/>
  <c r="G181" i="30"/>
  <c r="I181" i="30"/>
  <c r="H181" i="30"/>
  <c r="J181" i="30"/>
  <c r="E37" i="30"/>
  <c r="F37" i="30"/>
  <c r="G37" i="30"/>
  <c r="H37" i="30"/>
  <c r="J37" i="30"/>
  <c r="I37" i="30"/>
  <c r="F108" i="30"/>
  <c r="H108" i="30"/>
  <c r="E108" i="30"/>
  <c r="G108" i="30"/>
  <c r="I108" i="30"/>
  <c r="J108" i="30"/>
  <c r="J230" i="30"/>
  <c r="F230" i="30"/>
  <c r="G230" i="30"/>
  <c r="E230" i="30"/>
  <c r="H230" i="30"/>
  <c r="I230" i="30"/>
  <c r="E451" i="30"/>
  <c r="I451" i="30"/>
  <c r="F451" i="30"/>
  <c r="G451" i="30"/>
  <c r="H451" i="30"/>
  <c r="J451" i="30"/>
  <c r="E415" i="30"/>
  <c r="F415" i="30"/>
  <c r="I415" i="30"/>
  <c r="G415" i="30"/>
  <c r="H415" i="30"/>
  <c r="J415" i="30"/>
  <c r="E379" i="30"/>
  <c r="F379" i="30"/>
  <c r="I379" i="30"/>
  <c r="G379" i="30"/>
  <c r="H379" i="30"/>
  <c r="J379" i="30"/>
  <c r="J343" i="30"/>
  <c r="E343" i="30"/>
  <c r="F343" i="30"/>
  <c r="G343" i="30"/>
  <c r="I343" i="30"/>
  <c r="H343" i="30"/>
  <c r="J307" i="30"/>
  <c r="E307" i="30"/>
  <c r="F307" i="30"/>
  <c r="G307" i="30"/>
  <c r="I307" i="30"/>
  <c r="H307" i="30"/>
  <c r="J271" i="30"/>
  <c r="E271" i="30"/>
  <c r="F271" i="30"/>
  <c r="G271" i="30"/>
  <c r="I271" i="30"/>
  <c r="H271" i="30"/>
  <c r="F106" i="30"/>
  <c r="H106" i="30"/>
  <c r="E106" i="30"/>
  <c r="G106" i="30"/>
  <c r="I106" i="30"/>
  <c r="J106" i="30"/>
  <c r="E219" i="30"/>
  <c r="N219" i="30" s="1"/>
  <c r="F219" i="30"/>
  <c r="G219" i="30"/>
  <c r="H219" i="30"/>
  <c r="I219" i="30"/>
  <c r="J219" i="30"/>
  <c r="E93" i="30"/>
  <c r="F93" i="30"/>
  <c r="G93" i="30"/>
  <c r="H93" i="30"/>
  <c r="I93" i="30"/>
  <c r="J93" i="30"/>
  <c r="I176" i="30"/>
  <c r="J176" i="30"/>
  <c r="F176" i="30"/>
  <c r="G176" i="30"/>
  <c r="H176" i="30"/>
  <c r="E176" i="30"/>
  <c r="E140" i="30"/>
  <c r="F140" i="30"/>
  <c r="G140" i="30"/>
  <c r="H140" i="30"/>
  <c r="I140" i="30"/>
  <c r="J140" i="30"/>
  <c r="F104" i="30"/>
  <c r="H104" i="30"/>
  <c r="E104" i="30"/>
  <c r="G104" i="30"/>
  <c r="I104" i="30"/>
  <c r="J104" i="30"/>
  <c r="E68" i="30"/>
  <c r="F68" i="30"/>
  <c r="H68" i="30"/>
  <c r="J68" i="30"/>
  <c r="G68" i="30"/>
  <c r="I68" i="30"/>
  <c r="E32" i="30"/>
  <c r="F32" i="30"/>
  <c r="H32" i="30"/>
  <c r="I32" i="30"/>
  <c r="J32" i="30"/>
  <c r="G32" i="30"/>
  <c r="E496" i="29"/>
  <c r="F496" i="29"/>
  <c r="K496" i="29" s="1"/>
  <c r="E33" i="30"/>
  <c r="F33" i="30"/>
  <c r="G33" i="30"/>
  <c r="H33" i="30"/>
  <c r="J33" i="30"/>
  <c r="I33" i="30"/>
  <c r="E497" i="29"/>
  <c r="F497" i="29"/>
  <c r="K497" i="29" s="1"/>
  <c r="F455" i="29"/>
  <c r="K455" i="29" s="1"/>
  <c r="E455" i="29"/>
  <c r="F419" i="29"/>
  <c r="K419" i="29" s="1"/>
  <c r="E419" i="29"/>
  <c r="F383" i="29"/>
  <c r="K383" i="29" s="1"/>
  <c r="E383" i="29"/>
  <c r="E347" i="29"/>
  <c r="F347" i="29"/>
  <c r="K347" i="29" s="1"/>
  <c r="F311" i="29"/>
  <c r="K311" i="29" s="1"/>
  <c r="E311" i="29"/>
  <c r="F275" i="29"/>
  <c r="K275" i="29" s="1"/>
  <c r="E275" i="29"/>
  <c r="E454" i="29"/>
  <c r="F454" i="29"/>
  <c r="K454" i="29" s="1"/>
  <c r="E418" i="29"/>
  <c r="F418" i="29"/>
  <c r="K418" i="29" s="1"/>
  <c r="E382" i="29"/>
  <c r="F382" i="29"/>
  <c r="K382" i="29" s="1"/>
  <c r="E346" i="29"/>
  <c r="F346" i="29"/>
  <c r="K346" i="29" s="1"/>
  <c r="E310" i="29"/>
  <c r="F310" i="29"/>
  <c r="K310" i="29" s="1"/>
  <c r="E274" i="29"/>
  <c r="F274" i="29"/>
  <c r="K274" i="29" s="1"/>
  <c r="E465" i="29"/>
  <c r="F465" i="29"/>
  <c r="K465" i="29" s="1"/>
  <c r="E429" i="29"/>
  <c r="F429" i="29"/>
  <c r="K429" i="29" s="1"/>
  <c r="E393" i="29"/>
  <c r="F393" i="29"/>
  <c r="K393" i="29" s="1"/>
  <c r="E357" i="29"/>
  <c r="F357" i="29"/>
  <c r="K357" i="29" s="1"/>
  <c r="E321" i="29"/>
  <c r="F321" i="29"/>
  <c r="K321" i="29" s="1"/>
  <c r="E285" i="29"/>
  <c r="F285" i="29"/>
  <c r="K285" i="29" s="1"/>
  <c r="E247" i="29"/>
  <c r="F247" i="29"/>
  <c r="K247" i="29" s="1"/>
  <c r="E211" i="29"/>
  <c r="F211" i="29"/>
  <c r="K211" i="29" s="1"/>
  <c r="E175" i="29"/>
  <c r="F175" i="29"/>
  <c r="K175" i="29" s="1"/>
  <c r="E139" i="29"/>
  <c r="F139" i="29"/>
  <c r="K139" i="29" s="1"/>
  <c r="E103" i="29"/>
  <c r="F103" i="29"/>
  <c r="K103" i="29" s="1"/>
  <c r="E67" i="29"/>
  <c r="F67" i="29"/>
  <c r="K67" i="29" s="1"/>
  <c r="E31" i="29"/>
  <c r="F31" i="29"/>
  <c r="K31" i="29" s="1"/>
  <c r="E246" i="29"/>
  <c r="F246" i="29"/>
  <c r="K246" i="29" s="1"/>
  <c r="E210" i="29"/>
  <c r="F210" i="29"/>
  <c r="K210" i="29" s="1"/>
  <c r="E174" i="29"/>
  <c r="F174" i="29"/>
  <c r="K174" i="29" s="1"/>
  <c r="E138" i="29"/>
  <c r="F138" i="29"/>
  <c r="K138" i="29" s="1"/>
  <c r="E102" i="29"/>
  <c r="F102" i="29"/>
  <c r="K102" i="29" s="1"/>
  <c r="E66" i="29"/>
  <c r="F66" i="29"/>
  <c r="K66" i="29" s="1"/>
  <c r="F30" i="29"/>
  <c r="K30" i="29" s="1"/>
  <c r="E30" i="29"/>
  <c r="E251" i="29"/>
  <c r="F251" i="29"/>
  <c r="K251" i="29" s="1"/>
  <c r="F215" i="29"/>
  <c r="K215" i="29" s="1"/>
  <c r="E215" i="29"/>
  <c r="F179" i="29"/>
  <c r="K179" i="29" s="1"/>
  <c r="E179" i="29"/>
  <c r="F143" i="29"/>
  <c r="K143" i="29" s="1"/>
  <c r="E143" i="29"/>
  <c r="F107" i="29"/>
  <c r="K107" i="29" s="1"/>
  <c r="E107" i="29"/>
  <c r="E71" i="29"/>
  <c r="F71" i="29"/>
  <c r="K71" i="29" s="1"/>
  <c r="F35" i="29"/>
  <c r="K35" i="29" s="1"/>
  <c r="E35" i="29"/>
  <c r="O248" i="28"/>
  <c r="F248" i="28"/>
  <c r="AK248" i="28" s="1"/>
  <c r="CF248" i="28" s="1"/>
  <c r="CG248" i="28" s="1"/>
  <c r="G248" i="28"/>
  <c r="M248" i="28"/>
  <c r="N248" i="28"/>
  <c r="P248" i="28"/>
  <c r="CJ248" i="28" s="1"/>
  <c r="E248" i="28"/>
  <c r="AJ248" i="28" s="1"/>
  <c r="CC248" i="28" s="1"/>
  <c r="CD248" i="28" s="1"/>
  <c r="L248" i="28"/>
  <c r="G31" i="28"/>
  <c r="L31" i="28"/>
  <c r="M31" i="28"/>
  <c r="N31" i="28"/>
  <c r="O31" i="28"/>
  <c r="P31" i="28"/>
  <c r="CJ31" i="28" s="1"/>
  <c r="E31" i="28"/>
  <c r="F31" i="28"/>
  <c r="L235" i="28"/>
  <c r="N235" i="28"/>
  <c r="O235" i="28"/>
  <c r="G235" i="28"/>
  <c r="P235" i="28"/>
  <c r="CJ235" i="28" s="1"/>
  <c r="F235" i="28"/>
  <c r="AK235" i="28" s="1"/>
  <c r="CF235" i="28" s="1"/>
  <c r="CG235" i="28" s="1"/>
  <c r="E235" i="28"/>
  <c r="AJ235" i="28" s="1"/>
  <c r="CC235" i="28" s="1"/>
  <c r="CD235" i="28" s="1"/>
  <c r="M235" i="28"/>
  <c r="O80" i="28"/>
  <c r="E80" i="28"/>
  <c r="AJ80" i="28" s="1"/>
  <c r="CC80" i="28" s="1"/>
  <c r="CD80" i="28" s="1"/>
  <c r="F80" i="28"/>
  <c r="AK80" i="28" s="1"/>
  <c r="CF80" i="28" s="1"/>
  <c r="CG80" i="28" s="1"/>
  <c r="G80" i="28"/>
  <c r="L80" i="28"/>
  <c r="P80" i="28"/>
  <c r="CJ80" i="28" s="1"/>
  <c r="M80" i="28"/>
  <c r="N80" i="28"/>
  <c r="M7" i="28"/>
  <c r="N7" i="28"/>
  <c r="O7" i="28"/>
  <c r="P7" i="28"/>
  <c r="CJ7" i="28" s="1"/>
  <c r="E7" i="28"/>
  <c r="AJ7" i="28" s="1"/>
  <c r="CC7" i="28" s="1"/>
  <c r="CD7" i="28" s="1"/>
  <c r="F7" i="28"/>
  <c r="AK7" i="28" s="1"/>
  <c r="CF7" i="28" s="1"/>
  <c r="CG7" i="28" s="1"/>
  <c r="G7" i="28"/>
  <c r="L7" i="28"/>
  <c r="O476" i="28"/>
  <c r="E476" i="28"/>
  <c r="F476" i="28"/>
  <c r="G476" i="28"/>
  <c r="L476" i="28"/>
  <c r="N476" i="28"/>
  <c r="M476" i="28"/>
  <c r="P476" i="28"/>
  <c r="CJ476" i="28" s="1"/>
  <c r="N499" i="28"/>
  <c r="O499" i="28"/>
  <c r="E499" i="28"/>
  <c r="AJ499" i="28" s="1"/>
  <c r="CC499" i="28" s="1"/>
  <c r="G499" i="28"/>
  <c r="P499" i="28"/>
  <c r="CJ499" i="28" s="1"/>
  <c r="M499" i="28"/>
  <c r="F499" i="28"/>
  <c r="AK499" i="28" s="1"/>
  <c r="CF499" i="28" s="1"/>
  <c r="L499" i="28"/>
  <c r="G426" i="28"/>
  <c r="L426" i="28"/>
  <c r="N426" i="28"/>
  <c r="P426" i="28"/>
  <c r="CJ426" i="28" s="1"/>
  <c r="M426" i="28"/>
  <c r="O426" i="28"/>
  <c r="E426" i="28"/>
  <c r="F426" i="28"/>
  <c r="E282" i="28"/>
  <c r="AJ282" i="28" s="1"/>
  <c r="CC282" i="28" s="1"/>
  <c r="CD282" i="28" s="1"/>
  <c r="G282" i="28"/>
  <c r="M282" i="28"/>
  <c r="N282" i="28"/>
  <c r="P282" i="28"/>
  <c r="CJ282" i="28" s="1"/>
  <c r="O282" i="28"/>
  <c r="F282" i="28"/>
  <c r="AK282" i="28" s="1"/>
  <c r="CF282" i="28" s="1"/>
  <c r="CG282" i="28" s="1"/>
  <c r="L282" i="28"/>
  <c r="M138" i="28"/>
  <c r="O138" i="28"/>
  <c r="P138" i="28"/>
  <c r="CJ138" i="28" s="1"/>
  <c r="E138" i="28"/>
  <c r="F138" i="28"/>
  <c r="G138" i="28"/>
  <c r="L138" i="28"/>
  <c r="N138" i="28"/>
  <c r="H482" i="26"/>
  <c r="I482" i="26"/>
  <c r="J482" i="26"/>
  <c r="G482" i="26"/>
  <c r="F482" i="26"/>
  <c r="E482" i="26"/>
  <c r="H446" i="26"/>
  <c r="I446" i="26"/>
  <c r="J446" i="26"/>
  <c r="G446" i="26"/>
  <c r="F446" i="26"/>
  <c r="E446" i="26"/>
  <c r="H410" i="26"/>
  <c r="I410" i="26"/>
  <c r="J410" i="26"/>
  <c r="G410" i="26"/>
  <c r="E410" i="26"/>
  <c r="F410" i="26"/>
  <c r="H374" i="26"/>
  <c r="I374" i="26"/>
  <c r="J374" i="26"/>
  <c r="G374" i="26"/>
  <c r="E374" i="26"/>
  <c r="F374" i="26"/>
  <c r="I338" i="26"/>
  <c r="G338" i="26"/>
  <c r="H338" i="26"/>
  <c r="J338" i="26"/>
  <c r="E338" i="26"/>
  <c r="F338" i="26"/>
  <c r="N449" i="28"/>
  <c r="P449" i="28"/>
  <c r="CJ449" i="28" s="1"/>
  <c r="M449" i="28"/>
  <c r="E449" i="28"/>
  <c r="AJ449" i="28" s="1"/>
  <c r="CC449" i="28" s="1"/>
  <c r="F449" i="28"/>
  <c r="AK449" i="28" s="1"/>
  <c r="CF449" i="28" s="1"/>
  <c r="G449" i="28"/>
  <c r="L449" i="28"/>
  <c r="O449" i="28"/>
  <c r="P305" i="28"/>
  <c r="CJ305" i="28" s="1"/>
  <c r="E305" i="28"/>
  <c r="G305" i="28"/>
  <c r="L305" i="28"/>
  <c r="M305" i="28"/>
  <c r="N305" i="28"/>
  <c r="O305" i="28"/>
  <c r="F305" i="28"/>
  <c r="N161" i="28"/>
  <c r="L161" i="28"/>
  <c r="M161" i="28"/>
  <c r="O161" i="28"/>
  <c r="E161" i="28"/>
  <c r="AJ161" i="28" s="1"/>
  <c r="CC161" i="28" s="1"/>
  <c r="CD161" i="28" s="1"/>
  <c r="P161" i="28"/>
  <c r="CJ161" i="28" s="1"/>
  <c r="F161" i="28"/>
  <c r="AK161" i="28" s="1"/>
  <c r="CF161" i="28" s="1"/>
  <c r="CG161" i="28" s="1"/>
  <c r="G161" i="28"/>
  <c r="G17" i="28"/>
  <c r="L17" i="28"/>
  <c r="M17" i="28"/>
  <c r="N17" i="28"/>
  <c r="O17" i="28"/>
  <c r="P17" i="28"/>
  <c r="CJ17" i="28" s="1"/>
  <c r="E17" i="28"/>
  <c r="F17" i="28"/>
  <c r="L472" i="28"/>
  <c r="N472" i="28"/>
  <c r="P472" i="28"/>
  <c r="CJ472" i="28" s="1"/>
  <c r="M472" i="28"/>
  <c r="O472" i="28"/>
  <c r="E472" i="28"/>
  <c r="AJ472" i="28" s="1"/>
  <c r="CC472" i="28" s="1"/>
  <c r="F472" i="28"/>
  <c r="AK472" i="28" s="1"/>
  <c r="CF472" i="28" s="1"/>
  <c r="G472" i="28"/>
  <c r="P328" i="28"/>
  <c r="CJ328" i="28" s="1"/>
  <c r="F328" i="28"/>
  <c r="E328" i="28"/>
  <c r="G328" i="28"/>
  <c r="L328" i="28"/>
  <c r="M328" i="28"/>
  <c r="N328" i="28"/>
  <c r="O328" i="28"/>
  <c r="F184" i="28"/>
  <c r="AK184" i="28" s="1"/>
  <c r="CF184" i="28" s="1"/>
  <c r="CG184" i="28" s="1"/>
  <c r="G184" i="28"/>
  <c r="M184" i="28"/>
  <c r="N184" i="28"/>
  <c r="P184" i="28"/>
  <c r="CJ184" i="28" s="1"/>
  <c r="L184" i="28"/>
  <c r="O184" i="28"/>
  <c r="E184" i="28"/>
  <c r="AJ184" i="28" s="1"/>
  <c r="CC184" i="28" s="1"/>
  <c r="CD184" i="28" s="1"/>
  <c r="O40" i="28"/>
  <c r="P40" i="28"/>
  <c r="CJ40" i="28" s="1"/>
  <c r="E40" i="28"/>
  <c r="F40" i="28"/>
  <c r="G40" i="28"/>
  <c r="L40" i="28"/>
  <c r="M40" i="28"/>
  <c r="N40" i="28"/>
  <c r="L495" i="28"/>
  <c r="M495" i="28"/>
  <c r="F495" i="28"/>
  <c r="AK495" i="28" s="1"/>
  <c r="CF495" i="28" s="1"/>
  <c r="N495" i="28"/>
  <c r="O495" i="28"/>
  <c r="P495" i="28"/>
  <c r="CJ495" i="28" s="1"/>
  <c r="E495" i="28"/>
  <c r="AJ495" i="28" s="1"/>
  <c r="CC495" i="28" s="1"/>
  <c r="G495" i="28"/>
  <c r="O351" i="28"/>
  <c r="P351" i="28"/>
  <c r="CJ351" i="28" s="1"/>
  <c r="N351" i="28"/>
  <c r="E351" i="28"/>
  <c r="F351" i="28"/>
  <c r="G351" i="28"/>
  <c r="M351" i="28"/>
  <c r="L351" i="28"/>
  <c r="F207" i="28"/>
  <c r="AK207" i="28" s="1"/>
  <c r="CF207" i="28" s="1"/>
  <c r="CG207" i="28" s="1"/>
  <c r="G207" i="28"/>
  <c r="L207" i="28"/>
  <c r="N207" i="28"/>
  <c r="O207" i="28"/>
  <c r="E207" i="28"/>
  <c r="AJ207" i="28" s="1"/>
  <c r="CC207" i="28" s="1"/>
  <c r="CD207" i="28" s="1"/>
  <c r="M207" i="28"/>
  <c r="P207" i="28"/>
  <c r="CJ207" i="28" s="1"/>
  <c r="F63" i="28"/>
  <c r="G63" i="28"/>
  <c r="L63" i="28"/>
  <c r="M63" i="28"/>
  <c r="N63" i="28"/>
  <c r="E63" i="28"/>
  <c r="O63" i="28"/>
  <c r="P63" i="28"/>
  <c r="CJ63" i="28" s="1"/>
  <c r="M374" i="28"/>
  <c r="L374" i="28"/>
  <c r="N374" i="28"/>
  <c r="O374" i="28"/>
  <c r="P374" i="28"/>
  <c r="CJ374" i="28" s="1"/>
  <c r="G374" i="28"/>
  <c r="E374" i="28"/>
  <c r="AJ374" i="28" s="1"/>
  <c r="CC374" i="28" s="1"/>
  <c r="CD374" i="28" s="1"/>
  <c r="F374" i="28"/>
  <c r="AK374" i="28" s="1"/>
  <c r="CF374" i="28" s="1"/>
  <c r="CG374" i="28" s="1"/>
  <c r="M230" i="28"/>
  <c r="P230" i="28"/>
  <c r="CJ230" i="28" s="1"/>
  <c r="E230" i="28"/>
  <c r="L230" i="28"/>
  <c r="N230" i="28"/>
  <c r="O230" i="28"/>
  <c r="F230" i="28"/>
  <c r="G230" i="28"/>
  <c r="G86" i="28"/>
  <c r="L86" i="28"/>
  <c r="M86" i="28"/>
  <c r="N86" i="28"/>
  <c r="O86" i="28"/>
  <c r="P86" i="28"/>
  <c r="CJ86" i="28" s="1"/>
  <c r="F86" i="28"/>
  <c r="AK86" i="28" s="1"/>
  <c r="CF86" i="28" s="1"/>
  <c r="CG86" i="28" s="1"/>
  <c r="E86" i="28"/>
  <c r="AJ86" i="28" s="1"/>
  <c r="CC86" i="28" s="1"/>
  <c r="CD86" i="28" s="1"/>
  <c r="H469" i="26"/>
  <c r="I469" i="26"/>
  <c r="J469" i="26"/>
  <c r="G469" i="26"/>
  <c r="E469" i="26"/>
  <c r="F469" i="26"/>
  <c r="H433" i="26"/>
  <c r="G433" i="26"/>
  <c r="I433" i="26"/>
  <c r="J433" i="26"/>
  <c r="E433" i="26"/>
  <c r="F433" i="26"/>
  <c r="H397" i="26"/>
  <c r="G397" i="26"/>
  <c r="I397" i="26"/>
  <c r="J397" i="26"/>
  <c r="E397" i="26"/>
  <c r="F397" i="26"/>
  <c r="G361" i="26"/>
  <c r="H361" i="26"/>
  <c r="I361" i="26"/>
  <c r="J361" i="26"/>
  <c r="F361" i="26"/>
  <c r="E361" i="26"/>
  <c r="G409" i="28"/>
  <c r="L409" i="28"/>
  <c r="M409" i="28"/>
  <c r="O409" i="28"/>
  <c r="N409" i="28"/>
  <c r="F409" i="28"/>
  <c r="P409" i="28"/>
  <c r="CJ409" i="28" s="1"/>
  <c r="E409" i="28"/>
  <c r="O265" i="28"/>
  <c r="P265" i="28"/>
  <c r="CJ265" i="28" s="1"/>
  <c r="E265" i="28"/>
  <c r="AJ265" i="28" s="1"/>
  <c r="CC265" i="28" s="1"/>
  <c r="CD265" i="28" s="1"/>
  <c r="G265" i="28"/>
  <c r="N265" i="28"/>
  <c r="M265" i="28"/>
  <c r="F265" i="28"/>
  <c r="AK265" i="28" s="1"/>
  <c r="CF265" i="28" s="1"/>
  <c r="CG265" i="28" s="1"/>
  <c r="L265" i="28"/>
  <c r="N121" i="28"/>
  <c r="E121" i="28"/>
  <c r="G121" i="28"/>
  <c r="P121" i="28"/>
  <c r="CJ121" i="28" s="1"/>
  <c r="F121" i="28"/>
  <c r="O121" i="28"/>
  <c r="M121" i="28"/>
  <c r="L121" i="28"/>
  <c r="G444" i="28"/>
  <c r="L444" i="28"/>
  <c r="N444" i="28"/>
  <c r="P444" i="28"/>
  <c r="CJ444" i="28" s="1"/>
  <c r="M444" i="28"/>
  <c r="F444" i="28"/>
  <c r="AK444" i="28" s="1"/>
  <c r="CF444" i="28" s="1"/>
  <c r="O444" i="28"/>
  <c r="E444" i="28"/>
  <c r="AJ444" i="28" s="1"/>
  <c r="CC444" i="28" s="1"/>
  <c r="L300" i="28"/>
  <c r="M300" i="28"/>
  <c r="N300" i="28"/>
  <c r="O300" i="28"/>
  <c r="P300" i="28"/>
  <c r="CJ300" i="28" s="1"/>
  <c r="F300" i="28"/>
  <c r="G300" i="28"/>
  <c r="E300" i="28"/>
  <c r="O156" i="28"/>
  <c r="E156" i="28"/>
  <c r="AJ156" i="28" s="1"/>
  <c r="CC156" i="28" s="1"/>
  <c r="CD156" i="28" s="1"/>
  <c r="F156" i="28"/>
  <c r="AK156" i="28" s="1"/>
  <c r="CF156" i="28" s="1"/>
  <c r="CG156" i="28" s="1"/>
  <c r="G156" i="28"/>
  <c r="N156" i="28"/>
  <c r="P156" i="28"/>
  <c r="CJ156" i="28" s="1"/>
  <c r="M156" i="28"/>
  <c r="L156" i="28"/>
  <c r="N12" i="28"/>
  <c r="O12" i="28"/>
  <c r="P12" i="28"/>
  <c r="CJ12" i="28" s="1"/>
  <c r="E12" i="28"/>
  <c r="F12" i="28"/>
  <c r="G12" i="28"/>
  <c r="M12" i="28"/>
  <c r="L12" i="28"/>
  <c r="E479" i="28"/>
  <c r="AJ479" i="28" s="1"/>
  <c r="CC479" i="28" s="1"/>
  <c r="F479" i="28"/>
  <c r="AK479" i="28" s="1"/>
  <c r="CF479" i="28" s="1"/>
  <c r="G479" i="28"/>
  <c r="L479" i="28"/>
  <c r="N479" i="28"/>
  <c r="P479" i="28"/>
  <c r="CJ479" i="28" s="1"/>
  <c r="O479" i="28"/>
  <c r="M479" i="28"/>
  <c r="M335" i="28"/>
  <c r="N335" i="28"/>
  <c r="O335" i="28"/>
  <c r="P335" i="28"/>
  <c r="CJ335" i="28" s="1"/>
  <c r="F335" i="28"/>
  <c r="G335" i="28"/>
  <c r="L335" i="28"/>
  <c r="E335" i="28"/>
  <c r="AJ335" i="28" s="1"/>
  <c r="CC335" i="28" s="1"/>
  <c r="CD335" i="28" s="1"/>
  <c r="L191" i="28"/>
  <c r="O191" i="28"/>
  <c r="E191" i="28"/>
  <c r="AJ191" i="28" s="1"/>
  <c r="CC191" i="28" s="1"/>
  <c r="CD191" i="28" s="1"/>
  <c r="M191" i="28"/>
  <c r="N191" i="28"/>
  <c r="F191" i="28"/>
  <c r="AK191" i="28" s="1"/>
  <c r="CF191" i="28" s="1"/>
  <c r="CG191" i="28" s="1"/>
  <c r="G191" i="28"/>
  <c r="P191" i="28"/>
  <c r="CJ191" i="28" s="1"/>
  <c r="L47" i="28"/>
  <c r="M47" i="28"/>
  <c r="N47" i="28"/>
  <c r="O47" i="28"/>
  <c r="P47" i="28"/>
  <c r="CJ47" i="28" s="1"/>
  <c r="F47" i="28"/>
  <c r="G47" i="28"/>
  <c r="E47" i="28"/>
  <c r="N370" i="28"/>
  <c r="O370" i="28"/>
  <c r="P370" i="28"/>
  <c r="CJ370" i="28" s="1"/>
  <c r="E370" i="28"/>
  <c r="AJ370" i="28" s="1"/>
  <c r="CC370" i="28" s="1"/>
  <c r="CD370" i="28" s="1"/>
  <c r="F370" i="28"/>
  <c r="AK370" i="28" s="1"/>
  <c r="CF370" i="28" s="1"/>
  <c r="CG370" i="28" s="1"/>
  <c r="M370" i="28"/>
  <c r="G370" i="28"/>
  <c r="L370" i="28"/>
  <c r="L226" i="28"/>
  <c r="N226" i="28"/>
  <c r="O226" i="28"/>
  <c r="F226" i="28"/>
  <c r="G226" i="28"/>
  <c r="M226" i="28"/>
  <c r="P226" i="28"/>
  <c r="CJ226" i="28" s="1"/>
  <c r="E226" i="28"/>
  <c r="L82" i="28"/>
  <c r="M82" i="28"/>
  <c r="N82" i="28"/>
  <c r="O82" i="28"/>
  <c r="P82" i="28"/>
  <c r="CJ82" i="28" s="1"/>
  <c r="E82" i="28"/>
  <c r="AJ82" i="28" s="1"/>
  <c r="CC82" i="28" s="1"/>
  <c r="CD82" i="28" s="1"/>
  <c r="F82" i="28"/>
  <c r="AK82" i="28" s="1"/>
  <c r="CF82" i="28" s="1"/>
  <c r="CG82" i="28" s="1"/>
  <c r="G82" i="28"/>
  <c r="I468" i="26"/>
  <c r="J468" i="26"/>
  <c r="E468" i="26"/>
  <c r="F468" i="26"/>
  <c r="H468" i="26"/>
  <c r="G468" i="26"/>
  <c r="I432" i="26"/>
  <c r="J432" i="26"/>
  <c r="E432" i="26"/>
  <c r="F432" i="26"/>
  <c r="H432" i="26"/>
  <c r="G432" i="26"/>
  <c r="I396" i="26"/>
  <c r="J396" i="26"/>
  <c r="E396" i="26"/>
  <c r="F396" i="26"/>
  <c r="H396" i="26"/>
  <c r="G396" i="26"/>
  <c r="I360" i="26"/>
  <c r="J360" i="26"/>
  <c r="E360" i="26"/>
  <c r="F360" i="26"/>
  <c r="H360" i="26"/>
  <c r="G360" i="26"/>
  <c r="J498" i="30"/>
  <c r="E498" i="30"/>
  <c r="F498" i="30"/>
  <c r="G498" i="30"/>
  <c r="I498" i="30"/>
  <c r="H498" i="30"/>
  <c r="G393" i="28"/>
  <c r="L393" i="28"/>
  <c r="M393" i="28"/>
  <c r="N393" i="28"/>
  <c r="O393" i="28"/>
  <c r="P393" i="28"/>
  <c r="CJ393" i="28" s="1"/>
  <c r="E393" i="28"/>
  <c r="F393" i="28"/>
  <c r="M249" i="28"/>
  <c r="P249" i="28"/>
  <c r="CJ249" i="28" s="1"/>
  <c r="E249" i="28"/>
  <c r="AJ249" i="28" s="1"/>
  <c r="CC249" i="28" s="1"/>
  <c r="CD249" i="28" s="1"/>
  <c r="G249" i="28"/>
  <c r="L249" i="28"/>
  <c r="O249" i="28"/>
  <c r="T249" i="28" s="1"/>
  <c r="V249" i="28" s="1"/>
  <c r="BP249" i="28" s="1"/>
  <c r="F249" i="28"/>
  <c r="AK249" i="28" s="1"/>
  <c r="CF249" i="28" s="1"/>
  <c r="CG249" i="28" s="1"/>
  <c r="N249" i="28"/>
  <c r="S249" i="28" s="1"/>
  <c r="U249" i="28" s="1"/>
  <c r="BK249" i="28" s="1"/>
  <c r="F105" i="28"/>
  <c r="O105" i="28"/>
  <c r="P105" i="28"/>
  <c r="CJ105" i="28" s="1"/>
  <c r="E105" i="28"/>
  <c r="L105" i="28"/>
  <c r="G105" i="28"/>
  <c r="M105" i="28"/>
  <c r="N105" i="28"/>
  <c r="I306" i="26"/>
  <c r="J306" i="26"/>
  <c r="E306" i="26"/>
  <c r="F306" i="26"/>
  <c r="H306" i="26"/>
  <c r="G306" i="26"/>
  <c r="I270" i="26"/>
  <c r="J270" i="26"/>
  <c r="E270" i="26"/>
  <c r="F270" i="26"/>
  <c r="H270" i="26"/>
  <c r="G270" i="26"/>
  <c r="G234" i="26"/>
  <c r="H234" i="26"/>
  <c r="E234" i="26"/>
  <c r="F234" i="26"/>
  <c r="I234" i="26"/>
  <c r="J234" i="26"/>
  <c r="H198" i="26"/>
  <c r="J198" i="26"/>
  <c r="E198" i="26"/>
  <c r="F198" i="26"/>
  <c r="G198" i="26"/>
  <c r="I198" i="26"/>
  <c r="H162" i="26"/>
  <c r="J162" i="26"/>
  <c r="F162" i="26"/>
  <c r="E162" i="26"/>
  <c r="G162" i="26"/>
  <c r="I162" i="26"/>
  <c r="H126" i="26"/>
  <c r="J126" i="26"/>
  <c r="F126" i="26"/>
  <c r="E126" i="26"/>
  <c r="G126" i="26"/>
  <c r="I126" i="26"/>
  <c r="H90" i="26"/>
  <c r="J90" i="26"/>
  <c r="F90" i="26"/>
  <c r="E90" i="26"/>
  <c r="G90" i="26"/>
  <c r="I90" i="26"/>
  <c r="H54" i="26"/>
  <c r="J54" i="26"/>
  <c r="F54" i="26"/>
  <c r="E54" i="26"/>
  <c r="G54" i="26"/>
  <c r="I54" i="26"/>
  <c r="H18" i="26"/>
  <c r="G18" i="26"/>
  <c r="F18" i="26"/>
  <c r="E18" i="26"/>
  <c r="J18" i="26"/>
  <c r="I18" i="26"/>
  <c r="J317" i="26"/>
  <c r="I317" i="26"/>
  <c r="H317" i="26"/>
  <c r="G317" i="26"/>
  <c r="E317" i="26"/>
  <c r="F317" i="26"/>
  <c r="J281" i="26"/>
  <c r="I281" i="26"/>
  <c r="H281" i="26"/>
  <c r="G281" i="26"/>
  <c r="E281" i="26"/>
  <c r="F281" i="26"/>
  <c r="G245" i="26"/>
  <c r="H245" i="26"/>
  <c r="I245" i="26"/>
  <c r="J245" i="26"/>
  <c r="E245" i="26"/>
  <c r="F245" i="26"/>
  <c r="G209" i="26"/>
  <c r="H209" i="26"/>
  <c r="I209" i="26"/>
  <c r="J209" i="26"/>
  <c r="E209" i="26"/>
  <c r="F209" i="26"/>
  <c r="G173" i="26"/>
  <c r="H173" i="26"/>
  <c r="I173" i="26"/>
  <c r="J173" i="26"/>
  <c r="E173" i="26"/>
  <c r="F173" i="26"/>
  <c r="G137" i="26"/>
  <c r="H137" i="26"/>
  <c r="I137" i="26"/>
  <c r="J137" i="26"/>
  <c r="E137" i="26"/>
  <c r="F137" i="26"/>
  <c r="G101" i="26"/>
  <c r="H101" i="26"/>
  <c r="I101" i="26"/>
  <c r="J101" i="26"/>
  <c r="E101" i="26"/>
  <c r="F101" i="26"/>
  <c r="G65" i="26"/>
  <c r="H65" i="26"/>
  <c r="I65" i="26"/>
  <c r="J65" i="26"/>
  <c r="E65" i="26"/>
  <c r="F65" i="26"/>
  <c r="G29" i="26"/>
  <c r="H29" i="26"/>
  <c r="I29" i="26"/>
  <c r="J29" i="26"/>
  <c r="E29" i="26"/>
  <c r="F29" i="26"/>
  <c r="H112" i="30"/>
  <c r="E112" i="30"/>
  <c r="F112" i="30"/>
  <c r="G112" i="30"/>
  <c r="I112" i="30"/>
  <c r="J112" i="30"/>
  <c r="J414" i="30"/>
  <c r="E414" i="30"/>
  <c r="F414" i="30"/>
  <c r="G414" i="30"/>
  <c r="I414" i="30"/>
  <c r="H414" i="30"/>
  <c r="G307" i="26"/>
  <c r="H307" i="26"/>
  <c r="I307" i="26"/>
  <c r="J307" i="26"/>
  <c r="E307" i="26"/>
  <c r="F307" i="26"/>
  <c r="G271" i="26"/>
  <c r="H271" i="26"/>
  <c r="I271" i="26"/>
  <c r="J271" i="26"/>
  <c r="E271" i="26"/>
  <c r="F271" i="26"/>
  <c r="G235" i="26"/>
  <c r="H235" i="26"/>
  <c r="I235" i="26"/>
  <c r="J235" i="26"/>
  <c r="E235" i="26"/>
  <c r="F235" i="26"/>
  <c r="G199" i="26"/>
  <c r="H199" i="26"/>
  <c r="I199" i="26"/>
  <c r="J199" i="26"/>
  <c r="E199" i="26"/>
  <c r="F199" i="26"/>
  <c r="G163" i="26"/>
  <c r="H163" i="26"/>
  <c r="I163" i="26"/>
  <c r="J163" i="26"/>
  <c r="E163" i="26"/>
  <c r="F163" i="26"/>
  <c r="G127" i="26"/>
  <c r="H127" i="26"/>
  <c r="I127" i="26"/>
  <c r="J127" i="26"/>
  <c r="E127" i="26"/>
  <c r="F127" i="26"/>
  <c r="G91" i="26"/>
  <c r="H91" i="26"/>
  <c r="I91" i="26"/>
  <c r="J91" i="26"/>
  <c r="E91" i="26"/>
  <c r="F91" i="26"/>
  <c r="G55" i="26"/>
  <c r="H55" i="26"/>
  <c r="I55" i="26"/>
  <c r="J55" i="26"/>
  <c r="E55" i="26"/>
  <c r="F55" i="26"/>
  <c r="G19" i="26"/>
  <c r="J19" i="26"/>
  <c r="H19" i="26"/>
  <c r="I19" i="26"/>
  <c r="E19" i="26"/>
  <c r="F19" i="26"/>
  <c r="E270" i="30"/>
  <c r="F270" i="30"/>
  <c r="G270" i="30"/>
  <c r="H270" i="30"/>
  <c r="I270" i="30"/>
  <c r="J270" i="30"/>
  <c r="J428" i="30"/>
  <c r="E428" i="30"/>
  <c r="F428" i="30"/>
  <c r="G428" i="30"/>
  <c r="I428" i="30"/>
  <c r="H428" i="30"/>
  <c r="I186" i="30"/>
  <c r="J186" i="30"/>
  <c r="F186" i="30"/>
  <c r="G186" i="30"/>
  <c r="E186" i="30"/>
  <c r="H186" i="30"/>
  <c r="J285" i="30"/>
  <c r="E285" i="30"/>
  <c r="F285" i="30"/>
  <c r="G285" i="30"/>
  <c r="I285" i="30"/>
  <c r="H285" i="30"/>
  <c r="E497" i="30"/>
  <c r="F497" i="30"/>
  <c r="G497" i="30"/>
  <c r="H497" i="30"/>
  <c r="J497" i="30"/>
  <c r="I497" i="30"/>
  <c r="I461" i="30"/>
  <c r="E461" i="30"/>
  <c r="F461" i="30"/>
  <c r="G461" i="30"/>
  <c r="H461" i="30"/>
  <c r="J461" i="30"/>
  <c r="E354" i="30"/>
  <c r="F354" i="30"/>
  <c r="G354" i="30"/>
  <c r="H354" i="30"/>
  <c r="I354" i="30"/>
  <c r="J354" i="30"/>
  <c r="E489" i="29"/>
  <c r="F489" i="29"/>
  <c r="K489" i="29" s="1"/>
  <c r="H138" i="30"/>
  <c r="E138" i="30"/>
  <c r="F138" i="30"/>
  <c r="G138" i="30"/>
  <c r="I138" i="30"/>
  <c r="J138" i="30"/>
  <c r="E435" i="30"/>
  <c r="I435" i="30"/>
  <c r="F435" i="30"/>
  <c r="G435" i="30"/>
  <c r="H435" i="30"/>
  <c r="J435" i="30"/>
  <c r="J484" i="30"/>
  <c r="E484" i="30"/>
  <c r="F484" i="30"/>
  <c r="G484" i="30"/>
  <c r="I484" i="30"/>
  <c r="H484" i="30"/>
  <c r="J444" i="30"/>
  <c r="E444" i="30"/>
  <c r="F444" i="30"/>
  <c r="G444" i="30"/>
  <c r="I444" i="30"/>
  <c r="H444" i="30"/>
  <c r="E276" i="30"/>
  <c r="F276" i="30"/>
  <c r="G276" i="30"/>
  <c r="H276" i="30"/>
  <c r="I276" i="30"/>
  <c r="J276" i="30"/>
  <c r="E79" i="30"/>
  <c r="F79" i="30"/>
  <c r="G79" i="30"/>
  <c r="H79" i="30"/>
  <c r="I79" i="30"/>
  <c r="J79" i="30"/>
  <c r="J238" i="30"/>
  <c r="G238" i="30"/>
  <c r="E238" i="30"/>
  <c r="F238" i="30"/>
  <c r="H238" i="30"/>
  <c r="I238" i="30"/>
  <c r="J242" i="30"/>
  <c r="F242" i="30"/>
  <c r="G242" i="30"/>
  <c r="H242" i="30"/>
  <c r="I242" i="30"/>
  <c r="E242" i="30"/>
  <c r="E147" i="30"/>
  <c r="G147" i="30"/>
  <c r="I147" i="30"/>
  <c r="J147" i="30"/>
  <c r="F147" i="30"/>
  <c r="H147" i="30"/>
  <c r="E395" i="30"/>
  <c r="F395" i="30"/>
  <c r="G395" i="30"/>
  <c r="H395" i="30"/>
  <c r="I395" i="30"/>
  <c r="J395" i="30"/>
  <c r="J359" i="30"/>
  <c r="I359" i="30"/>
  <c r="G359" i="30"/>
  <c r="E359" i="30"/>
  <c r="F359" i="30"/>
  <c r="H359" i="30"/>
  <c r="J323" i="30"/>
  <c r="E323" i="30"/>
  <c r="F323" i="30"/>
  <c r="G323" i="30"/>
  <c r="I323" i="30"/>
  <c r="H323" i="30"/>
  <c r="J287" i="30"/>
  <c r="E287" i="30"/>
  <c r="F287" i="30"/>
  <c r="G287" i="30"/>
  <c r="I287" i="30"/>
  <c r="H287" i="30"/>
  <c r="G251" i="30"/>
  <c r="J251" i="30"/>
  <c r="E251" i="30"/>
  <c r="F251" i="30"/>
  <c r="I251" i="30"/>
  <c r="H251" i="30"/>
  <c r="G22" i="30"/>
  <c r="H22" i="30"/>
  <c r="E22" i="30"/>
  <c r="F22" i="30"/>
  <c r="J22" i="30"/>
  <c r="I22" i="30"/>
  <c r="E169" i="30"/>
  <c r="F169" i="30"/>
  <c r="G169" i="30"/>
  <c r="I169" i="30"/>
  <c r="J169" i="30"/>
  <c r="H169" i="30"/>
  <c r="E96" i="30"/>
  <c r="F96" i="30"/>
  <c r="H96" i="30"/>
  <c r="G96" i="30"/>
  <c r="I96" i="30"/>
  <c r="J96" i="30"/>
  <c r="E225" i="30"/>
  <c r="F225" i="30"/>
  <c r="G225" i="30"/>
  <c r="H225" i="30"/>
  <c r="J225" i="30"/>
  <c r="I225" i="30"/>
  <c r="J448" i="30"/>
  <c r="E448" i="30"/>
  <c r="F448" i="30"/>
  <c r="G448" i="30"/>
  <c r="I448" i="30"/>
  <c r="H448" i="30"/>
  <c r="J412" i="30"/>
  <c r="E412" i="30"/>
  <c r="F412" i="30"/>
  <c r="G412" i="30"/>
  <c r="I412" i="30"/>
  <c r="H412" i="30"/>
  <c r="J376" i="30"/>
  <c r="E376" i="30"/>
  <c r="F376" i="30"/>
  <c r="G376" i="30"/>
  <c r="I376" i="30"/>
  <c r="H376" i="30"/>
  <c r="E340" i="30"/>
  <c r="F340" i="30"/>
  <c r="G340" i="30"/>
  <c r="H340" i="30"/>
  <c r="I340" i="30"/>
  <c r="J340" i="30"/>
  <c r="E304" i="30"/>
  <c r="F304" i="30"/>
  <c r="G304" i="30"/>
  <c r="H304" i="30"/>
  <c r="I304" i="30"/>
  <c r="J304" i="30"/>
  <c r="E268" i="30"/>
  <c r="F268" i="30"/>
  <c r="G268" i="30"/>
  <c r="H268" i="30"/>
  <c r="I268" i="30"/>
  <c r="J268" i="30"/>
  <c r="E94" i="30"/>
  <c r="F94" i="30"/>
  <c r="H94" i="30"/>
  <c r="I94" i="30"/>
  <c r="J94" i="30"/>
  <c r="G94" i="30"/>
  <c r="E81" i="30"/>
  <c r="F81" i="30"/>
  <c r="G81" i="30"/>
  <c r="H81" i="30"/>
  <c r="I81" i="30"/>
  <c r="J81" i="30"/>
  <c r="I212" i="30"/>
  <c r="J212" i="30"/>
  <c r="F212" i="30"/>
  <c r="G212" i="30"/>
  <c r="H212" i="30"/>
  <c r="E212" i="30"/>
  <c r="E173" i="30"/>
  <c r="F173" i="30"/>
  <c r="G173" i="30"/>
  <c r="I173" i="30"/>
  <c r="H173" i="30"/>
  <c r="J173" i="30"/>
  <c r="E137" i="30"/>
  <c r="N137" i="30" s="1"/>
  <c r="F137" i="30"/>
  <c r="G137" i="30"/>
  <c r="H137" i="30"/>
  <c r="I137" i="30"/>
  <c r="J137" i="30"/>
  <c r="E101" i="30"/>
  <c r="F101" i="30"/>
  <c r="G101" i="30"/>
  <c r="H101" i="30"/>
  <c r="I101" i="30"/>
  <c r="J101" i="30"/>
  <c r="E65" i="30"/>
  <c r="N65" i="30" s="1"/>
  <c r="F65" i="30"/>
  <c r="G65" i="30"/>
  <c r="H65" i="30"/>
  <c r="I65" i="30"/>
  <c r="J65" i="30"/>
  <c r="E29" i="30"/>
  <c r="F29" i="30"/>
  <c r="G29" i="30"/>
  <c r="H29" i="30"/>
  <c r="J29" i="30"/>
  <c r="I29" i="30"/>
  <c r="E493" i="29"/>
  <c r="F493" i="29"/>
  <c r="K493" i="29" s="1"/>
  <c r="E30" i="30"/>
  <c r="F30" i="30"/>
  <c r="H30" i="30"/>
  <c r="I30" i="30"/>
  <c r="J30" i="30"/>
  <c r="G30" i="30"/>
  <c r="E494" i="29"/>
  <c r="F494" i="29"/>
  <c r="K494" i="29" s="1"/>
  <c r="E488" i="29"/>
  <c r="F488" i="29"/>
  <c r="K488" i="29" s="1"/>
  <c r="E452" i="29"/>
  <c r="F452" i="29"/>
  <c r="K452" i="29" s="1"/>
  <c r="E416" i="29"/>
  <c r="F416" i="29"/>
  <c r="K416" i="29" s="1"/>
  <c r="F380" i="29"/>
  <c r="K380" i="29" s="1"/>
  <c r="E380" i="29"/>
  <c r="E344" i="29"/>
  <c r="F344" i="29"/>
  <c r="K344" i="29" s="1"/>
  <c r="F308" i="29"/>
  <c r="K308" i="29" s="1"/>
  <c r="E308" i="29"/>
  <c r="E272" i="29"/>
  <c r="F272" i="29"/>
  <c r="K272" i="29" s="1"/>
  <c r="E451" i="29"/>
  <c r="F451" i="29"/>
  <c r="K451" i="29" s="1"/>
  <c r="E415" i="29"/>
  <c r="F415" i="29"/>
  <c r="K415" i="29" s="1"/>
  <c r="E379" i="29"/>
  <c r="F379" i="29"/>
  <c r="K379" i="29" s="1"/>
  <c r="E343" i="29"/>
  <c r="F343" i="29"/>
  <c r="K343" i="29" s="1"/>
  <c r="E307" i="29"/>
  <c r="F307" i="29"/>
  <c r="K307" i="29" s="1"/>
  <c r="E271" i="29"/>
  <c r="F271" i="29"/>
  <c r="K271" i="29" s="1"/>
  <c r="E462" i="29"/>
  <c r="F462" i="29"/>
  <c r="K462" i="29" s="1"/>
  <c r="E426" i="29"/>
  <c r="F426" i="29"/>
  <c r="K426" i="29" s="1"/>
  <c r="E390" i="29"/>
  <c r="F390" i="29"/>
  <c r="K390" i="29" s="1"/>
  <c r="E354" i="29"/>
  <c r="F354" i="29"/>
  <c r="K354" i="29" s="1"/>
  <c r="E318" i="29"/>
  <c r="F318" i="29"/>
  <c r="K318" i="29" s="1"/>
  <c r="E282" i="29"/>
  <c r="F282" i="29"/>
  <c r="K282" i="29" s="1"/>
  <c r="E244" i="29"/>
  <c r="F244" i="29"/>
  <c r="K244" i="29" s="1"/>
  <c r="E208" i="29"/>
  <c r="F208" i="29"/>
  <c r="K208" i="29" s="1"/>
  <c r="E172" i="29"/>
  <c r="F172" i="29"/>
  <c r="K172" i="29" s="1"/>
  <c r="E136" i="29"/>
  <c r="F136" i="29"/>
  <c r="K136" i="29" s="1"/>
  <c r="F100" i="29"/>
  <c r="K100" i="29" s="1"/>
  <c r="E100" i="29"/>
  <c r="E64" i="29"/>
  <c r="F64" i="29"/>
  <c r="K64" i="29" s="1"/>
  <c r="E28" i="29"/>
  <c r="F28" i="29"/>
  <c r="K28" i="29" s="1"/>
  <c r="F243" i="29"/>
  <c r="K243" i="29" s="1"/>
  <c r="E243" i="29"/>
  <c r="E207" i="29"/>
  <c r="F207" i="29"/>
  <c r="K207" i="29" s="1"/>
  <c r="F171" i="29"/>
  <c r="K171" i="29" s="1"/>
  <c r="E171" i="29"/>
  <c r="F135" i="29"/>
  <c r="K135" i="29" s="1"/>
  <c r="E135" i="29"/>
  <c r="E99" i="29"/>
  <c r="F99" i="29"/>
  <c r="K99" i="29" s="1"/>
  <c r="E63" i="29"/>
  <c r="F63" i="29"/>
  <c r="K63" i="29" s="1"/>
  <c r="E27" i="29"/>
  <c r="F27" i="29"/>
  <c r="K27" i="29" s="1"/>
  <c r="E248" i="29"/>
  <c r="F248" i="29"/>
  <c r="K248" i="29" s="1"/>
  <c r="E212" i="29"/>
  <c r="F212" i="29"/>
  <c r="K212" i="29" s="1"/>
  <c r="E176" i="29"/>
  <c r="F176" i="29"/>
  <c r="K176" i="29" s="1"/>
  <c r="E140" i="29"/>
  <c r="F140" i="29"/>
  <c r="K140" i="29" s="1"/>
  <c r="F104" i="29"/>
  <c r="K104" i="29" s="1"/>
  <c r="E104" i="29"/>
  <c r="E68" i="29"/>
  <c r="F68" i="29"/>
  <c r="K68" i="29" s="1"/>
  <c r="E32" i="29"/>
  <c r="F32" i="29"/>
  <c r="K32" i="29" s="1"/>
  <c r="P475" i="28"/>
  <c r="CJ475" i="28" s="1"/>
  <c r="M475" i="28"/>
  <c r="O475" i="28"/>
  <c r="E475" i="28"/>
  <c r="AJ475" i="28" s="1"/>
  <c r="CC475" i="28" s="1"/>
  <c r="F475" i="28"/>
  <c r="G475" i="28"/>
  <c r="L475" i="28"/>
  <c r="N475" i="28"/>
  <c r="M176" i="28"/>
  <c r="O176" i="28"/>
  <c r="T176" i="28" s="1"/>
  <c r="V176" i="28" s="1"/>
  <c r="BP176" i="28" s="1"/>
  <c r="E176" i="28"/>
  <c r="P176" i="28"/>
  <c r="CJ176" i="28" s="1"/>
  <c r="G176" i="28"/>
  <c r="N176" i="28"/>
  <c r="F176" i="28"/>
  <c r="L176" i="28"/>
  <c r="L163" i="28"/>
  <c r="M163" i="28"/>
  <c r="O163" i="28"/>
  <c r="T163" i="28" s="1"/>
  <c r="V163" i="28" s="1"/>
  <c r="BP163" i="28" s="1"/>
  <c r="E163" i="28"/>
  <c r="AJ163" i="28" s="1"/>
  <c r="CC163" i="28" s="1"/>
  <c r="CD163" i="28" s="1"/>
  <c r="F163" i="28"/>
  <c r="G163" i="28"/>
  <c r="N163" i="28"/>
  <c r="P163" i="28"/>
  <c r="CJ163" i="28" s="1"/>
  <c r="O8" i="28"/>
  <c r="E8" i="28"/>
  <c r="F8" i="28"/>
  <c r="G8" i="28"/>
  <c r="L8" i="28"/>
  <c r="M8" i="28"/>
  <c r="N8" i="28"/>
  <c r="P8" i="28"/>
  <c r="CJ8" i="28" s="1"/>
  <c r="F427" i="28"/>
  <c r="L427" i="28"/>
  <c r="N427" i="28"/>
  <c r="P427" i="28"/>
  <c r="CJ427" i="28" s="1"/>
  <c r="M427" i="28"/>
  <c r="O427" i="28"/>
  <c r="E427" i="28"/>
  <c r="AJ427" i="28" s="1"/>
  <c r="CC427" i="28" s="1"/>
  <c r="G427" i="28"/>
  <c r="M414" i="28"/>
  <c r="O414" i="28"/>
  <c r="L414" i="28"/>
  <c r="N414" i="28"/>
  <c r="P414" i="28"/>
  <c r="CJ414" i="28" s="1"/>
  <c r="E414" i="28"/>
  <c r="F414" i="28"/>
  <c r="G414" i="28"/>
  <c r="M270" i="28"/>
  <c r="N270" i="28"/>
  <c r="P270" i="28"/>
  <c r="CJ270" i="28" s="1"/>
  <c r="O270" i="28"/>
  <c r="F270" i="28"/>
  <c r="L270" i="28"/>
  <c r="E270" i="28"/>
  <c r="AJ270" i="28" s="1"/>
  <c r="CC270" i="28" s="1"/>
  <c r="CD270" i="28" s="1"/>
  <c r="G270" i="28"/>
  <c r="F126" i="28"/>
  <c r="E126" i="28"/>
  <c r="G126" i="28"/>
  <c r="O126" i="28"/>
  <c r="L126" i="28"/>
  <c r="M126" i="28"/>
  <c r="N126" i="28"/>
  <c r="P126" i="28"/>
  <c r="CJ126" i="28" s="1"/>
  <c r="G479" i="26"/>
  <c r="H479" i="26"/>
  <c r="I479" i="26"/>
  <c r="J479" i="26"/>
  <c r="F479" i="26"/>
  <c r="E479" i="26"/>
  <c r="G443" i="26"/>
  <c r="H443" i="26"/>
  <c r="I443" i="26"/>
  <c r="J443" i="26"/>
  <c r="E443" i="26"/>
  <c r="F443" i="26"/>
  <c r="G407" i="26"/>
  <c r="H407" i="26"/>
  <c r="I407" i="26"/>
  <c r="J407" i="26"/>
  <c r="F407" i="26"/>
  <c r="E407" i="26"/>
  <c r="J371" i="26"/>
  <c r="G371" i="26"/>
  <c r="H371" i="26"/>
  <c r="I371" i="26"/>
  <c r="F371" i="26"/>
  <c r="E371" i="26"/>
  <c r="J335" i="26"/>
  <c r="I335" i="26"/>
  <c r="H335" i="26"/>
  <c r="G335" i="26"/>
  <c r="F335" i="26"/>
  <c r="E335" i="26"/>
  <c r="N437" i="28"/>
  <c r="M437" i="28"/>
  <c r="O437" i="28"/>
  <c r="E437" i="28"/>
  <c r="G437" i="28"/>
  <c r="L437" i="28"/>
  <c r="P437" i="28"/>
  <c r="CJ437" i="28" s="1"/>
  <c r="F437" i="28"/>
  <c r="AK437" i="28" s="1"/>
  <c r="CF437" i="28" s="1"/>
  <c r="P293" i="28"/>
  <c r="CJ293" i="28" s="1"/>
  <c r="O293" i="28"/>
  <c r="F293" i="28"/>
  <c r="E293" i="28"/>
  <c r="L293" i="28"/>
  <c r="M293" i="28"/>
  <c r="N293" i="28"/>
  <c r="G293" i="28"/>
  <c r="L149" i="28"/>
  <c r="N149" i="28"/>
  <c r="E149" i="28"/>
  <c r="F149" i="28"/>
  <c r="AK149" i="28" s="1"/>
  <c r="CF149" i="28" s="1"/>
  <c r="CG149" i="28" s="1"/>
  <c r="G149" i="28"/>
  <c r="O149" i="28"/>
  <c r="P149" i="28"/>
  <c r="CJ149" i="28" s="1"/>
  <c r="M149" i="28"/>
  <c r="L5" i="28"/>
  <c r="M5" i="28"/>
  <c r="N5" i="28"/>
  <c r="O5" i="28"/>
  <c r="P5" i="28"/>
  <c r="CJ5" i="28" s="1"/>
  <c r="E5" i="28"/>
  <c r="F5" i="28"/>
  <c r="G5" i="28"/>
  <c r="P460" i="28"/>
  <c r="CJ460" i="28" s="1"/>
  <c r="M460" i="28"/>
  <c r="O460" i="28"/>
  <c r="E460" i="28"/>
  <c r="F460" i="28"/>
  <c r="AK460" i="28" s="1"/>
  <c r="CF460" i="28" s="1"/>
  <c r="G460" i="28"/>
  <c r="L460" i="28"/>
  <c r="N460" i="28"/>
  <c r="E316" i="28"/>
  <c r="G316" i="28"/>
  <c r="L316" i="28"/>
  <c r="M316" i="28"/>
  <c r="N316" i="28"/>
  <c r="O316" i="28"/>
  <c r="P316" i="28"/>
  <c r="CJ316" i="28" s="1"/>
  <c r="F316" i="28"/>
  <c r="G172" i="28"/>
  <c r="N172" i="28"/>
  <c r="P172" i="28"/>
  <c r="CJ172" i="28" s="1"/>
  <c r="L172" i="28"/>
  <c r="M172" i="28"/>
  <c r="O172" i="28"/>
  <c r="E172" i="28"/>
  <c r="F172" i="28"/>
  <c r="AK172" i="28" s="1"/>
  <c r="CF172" i="28" s="1"/>
  <c r="CG172" i="28" s="1"/>
  <c r="E28" i="28"/>
  <c r="F28" i="28"/>
  <c r="G28" i="28"/>
  <c r="L28" i="28"/>
  <c r="M28" i="28"/>
  <c r="N28" i="28"/>
  <c r="O28" i="28"/>
  <c r="P28" i="28"/>
  <c r="CJ28" i="28" s="1"/>
  <c r="M483" i="28"/>
  <c r="O483" i="28"/>
  <c r="E483" i="28"/>
  <c r="F483" i="28"/>
  <c r="AK483" i="28" s="1"/>
  <c r="CF483" i="28" s="1"/>
  <c r="G483" i="28"/>
  <c r="L483" i="28"/>
  <c r="P483" i="28"/>
  <c r="CJ483" i="28" s="1"/>
  <c r="N483" i="28"/>
  <c r="L339" i="28"/>
  <c r="N339" i="28"/>
  <c r="O339" i="28"/>
  <c r="P339" i="28"/>
  <c r="CJ339" i="28" s="1"/>
  <c r="F339" i="28"/>
  <c r="E339" i="28"/>
  <c r="M339" i="28"/>
  <c r="G339" i="28"/>
  <c r="L195" i="28"/>
  <c r="O195" i="28"/>
  <c r="E195" i="28"/>
  <c r="M195" i="28"/>
  <c r="N195" i="28"/>
  <c r="G195" i="28"/>
  <c r="P195" i="28"/>
  <c r="CJ195" i="28" s="1"/>
  <c r="F195" i="28"/>
  <c r="AK195" i="28" s="1"/>
  <c r="CF195" i="28" s="1"/>
  <c r="CG195" i="28" s="1"/>
  <c r="L51" i="28"/>
  <c r="M51" i="28"/>
  <c r="N51" i="28"/>
  <c r="O51" i="28"/>
  <c r="P51" i="28"/>
  <c r="CJ51" i="28" s="1"/>
  <c r="G51" i="28"/>
  <c r="E51" i="28"/>
  <c r="F51" i="28"/>
  <c r="E362" i="28"/>
  <c r="AJ362" i="28" s="1"/>
  <c r="CC362" i="28" s="1"/>
  <c r="CD362" i="28" s="1"/>
  <c r="G362" i="28"/>
  <c r="M362" i="28"/>
  <c r="L362" i="28"/>
  <c r="N362" i="28"/>
  <c r="P362" i="28"/>
  <c r="CJ362" i="28" s="1"/>
  <c r="O362" i="28"/>
  <c r="F362" i="28"/>
  <c r="AK362" i="28" s="1"/>
  <c r="CF362" i="28" s="1"/>
  <c r="CG362" i="28" s="1"/>
  <c r="M218" i="28"/>
  <c r="P218" i="28"/>
  <c r="CJ218" i="28" s="1"/>
  <c r="L218" i="28"/>
  <c r="N218" i="28"/>
  <c r="O218" i="28"/>
  <c r="G218" i="28"/>
  <c r="F218" i="28"/>
  <c r="E218" i="28"/>
  <c r="P74" i="28"/>
  <c r="CJ74" i="28" s="1"/>
  <c r="E74" i="28"/>
  <c r="F74" i="28"/>
  <c r="AK74" i="28" s="1"/>
  <c r="CF74" i="28" s="1"/>
  <c r="CG74" i="28" s="1"/>
  <c r="G74" i="28"/>
  <c r="L74" i="28"/>
  <c r="O74" i="28"/>
  <c r="M74" i="28"/>
  <c r="N74" i="28"/>
  <c r="H2" i="26"/>
  <c r="I2" i="26"/>
  <c r="J2" i="26"/>
  <c r="G2" i="26"/>
  <c r="F2" i="26"/>
  <c r="E2" i="26"/>
  <c r="I466" i="26"/>
  <c r="J466" i="26"/>
  <c r="G466" i="26"/>
  <c r="H466" i="26"/>
  <c r="E466" i="26"/>
  <c r="F466" i="26"/>
  <c r="I430" i="26"/>
  <c r="J430" i="26"/>
  <c r="G430" i="26"/>
  <c r="H430" i="26"/>
  <c r="E430" i="26"/>
  <c r="F430" i="26"/>
  <c r="I394" i="26"/>
  <c r="J394" i="26"/>
  <c r="G394" i="26"/>
  <c r="H394" i="26"/>
  <c r="E394" i="26"/>
  <c r="F394" i="26"/>
  <c r="H358" i="26"/>
  <c r="I358" i="26"/>
  <c r="J358" i="26"/>
  <c r="G358" i="26"/>
  <c r="F358" i="26"/>
  <c r="E358" i="26"/>
  <c r="E360" i="30"/>
  <c r="F360" i="30"/>
  <c r="G360" i="30"/>
  <c r="H360" i="30"/>
  <c r="I360" i="30"/>
  <c r="J360" i="30"/>
  <c r="L397" i="28"/>
  <c r="M397" i="28"/>
  <c r="N397" i="28"/>
  <c r="O397" i="28"/>
  <c r="P397" i="28"/>
  <c r="CJ397" i="28" s="1"/>
  <c r="G397" i="28"/>
  <c r="F397" i="28"/>
  <c r="E397" i="28"/>
  <c r="AJ397" i="28" s="1"/>
  <c r="CC397" i="28" s="1"/>
  <c r="G253" i="28"/>
  <c r="N253" i="28"/>
  <c r="F253" i="28"/>
  <c r="AK253" i="28" s="1"/>
  <c r="CF253" i="28" s="1"/>
  <c r="CG253" i="28" s="1"/>
  <c r="E253" i="28"/>
  <c r="L253" i="28"/>
  <c r="P253" i="28"/>
  <c r="CJ253" i="28" s="1"/>
  <c r="O253" i="28"/>
  <c r="M253" i="28"/>
  <c r="G109" i="28"/>
  <c r="O109" i="28"/>
  <c r="P109" i="28"/>
  <c r="CJ109" i="28" s="1"/>
  <c r="F109" i="28"/>
  <c r="AK109" i="28" s="1"/>
  <c r="CF109" i="28" s="1"/>
  <c r="CG109" i="28" s="1"/>
  <c r="L109" i="28"/>
  <c r="E109" i="28"/>
  <c r="M109" i="28"/>
  <c r="N109" i="28"/>
  <c r="L432" i="28"/>
  <c r="P432" i="28"/>
  <c r="CJ432" i="28" s="1"/>
  <c r="N432" i="28"/>
  <c r="M432" i="28"/>
  <c r="O432" i="28"/>
  <c r="E432" i="28"/>
  <c r="F432" i="28"/>
  <c r="AK432" i="28" s="1"/>
  <c r="CF432" i="28" s="1"/>
  <c r="G432" i="28"/>
  <c r="M288" i="28"/>
  <c r="N288" i="28"/>
  <c r="P288" i="28"/>
  <c r="CJ288" i="28" s="1"/>
  <c r="O288" i="28"/>
  <c r="F288" i="28"/>
  <c r="G288" i="28"/>
  <c r="L288" i="28"/>
  <c r="E288" i="28"/>
  <c r="P144" i="28"/>
  <c r="CJ144" i="28" s="1"/>
  <c r="E144" i="28"/>
  <c r="F144" i="28"/>
  <c r="AK144" i="28" s="1"/>
  <c r="CF144" i="28" s="1"/>
  <c r="CG144" i="28" s="1"/>
  <c r="G144" i="28"/>
  <c r="L144" i="28"/>
  <c r="O144" i="28"/>
  <c r="N144" i="28"/>
  <c r="M144" i="28"/>
  <c r="G467" i="28"/>
  <c r="L467" i="28"/>
  <c r="P467" i="28"/>
  <c r="CJ467" i="28" s="1"/>
  <c r="M467" i="28"/>
  <c r="F467" i="28"/>
  <c r="O467" i="28"/>
  <c r="E467" i="28"/>
  <c r="AJ467" i="28" s="1"/>
  <c r="CC467" i="28" s="1"/>
  <c r="N467" i="28"/>
  <c r="O323" i="28"/>
  <c r="P323" i="28"/>
  <c r="CJ323" i="28" s="1"/>
  <c r="F323" i="28"/>
  <c r="AK323" i="28" s="1"/>
  <c r="CF323" i="28" s="1"/>
  <c r="CG323" i="28" s="1"/>
  <c r="E323" i="28"/>
  <c r="G323" i="28"/>
  <c r="N323" i="28"/>
  <c r="L323" i="28"/>
  <c r="M323" i="28"/>
  <c r="O179" i="28"/>
  <c r="E179" i="28"/>
  <c r="N179" i="28"/>
  <c r="P179" i="28"/>
  <c r="CJ179" i="28" s="1"/>
  <c r="G179" i="28"/>
  <c r="M179" i="28"/>
  <c r="L179" i="28"/>
  <c r="F179" i="28"/>
  <c r="N35" i="28"/>
  <c r="O35" i="28"/>
  <c r="P35" i="28"/>
  <c r="CJ35" i="28" s="1"/>
  <c r="E35" i="28"/>
  <c r="F35" i="28"/>
  <c r="AK35" i="28" s="1"/>
  <c r="CF35" i="28" s="1"/>
  <c r="CG35" i="28" s="1"/>
  <c r="M35" i="28"/>
  <c r="G35" i="28"/>
  <c r="L35" i="28"/>
  <c r="G358" i="28"/>
  <c r="L358" i="28"/>
  <c r="M358" i="28"/>
  <c r="P358" i="28"/>
  <c r="CJ358" i="28" s="1"/>
  <c r="E358" i="28"/>
  <c r="F358" i="28"/>
  <c r="N358" i="28"/>
  <c r="O358" i="28"/>
  <c r="N214" i="28"/>
  <c r="O214" i="28"/>
  <c r="P214" i="28"/>
  <c r="CJ214" i="28" s="1"/>
  <c r="E214" i="28"/>
  <c r="F214" i="28"/>
  <c r="AK214" i="28" s="1"/>
  <c r="CF214" i="28" s="1"/>
  <c r="CG214" i="28" s="1"/>
  <c r="G214" i="28"/>
  <c r="M214" i="28"/>
  <c r="L214" i="28"/>
  <c r="M70" i="28"/>
  <c r="N70" i="28"/>
  <c r="O70" i="28"/>
  <c r="P70" i="28"/>
  <c r="CJ70" i="28" s="1"/>
  <c r="E70" i="28"/>
  <c r="F70" i="28"/>
  <c r="G70" i="28"/>
  <c r="L70" i="28"/>
  <c r="G465" i="26"/>
  <c r="H465" i="26"/>
  <c r="I465" i="26"/>
  <c r="F465" i="26"/>
  <c r="J465" i="26"/>
  <c r="E465" i="26"/>
  <c r="G429" i="26"/>
  <c r="H429" i="26"/>
  <c r="I429" i="26"/>
  <c r="F429" i="26"/>
  <c r="J429" i="26"/>
  <c r="E429" i="26"/>
  <c r="G393" i="26"/>
  <c r="H393" i="26"/>
  <c r="I393" i="26"/>
  <c r="F393" i="26"/>
  <c r="J393" i="26"/>
  <c r="E393" i="26"/>
  <c r="G357" i="26"/>
  <c r="H357" i="26"/>
  <c r="I357" i="26"/>
  <c r="E357" i="26"/>
  <c r="J357" i="26"/>
  <c r="F357" i="26"/>
  <c r="L381" i="28"/>
  <c r="N381" i="28"/>
  <c r="O381" i="28"/>
  <c r="P381" i="28"/>
  <c r="CJ381" i="28" s="1"/>
  <c r="E381" i="28"/>
  <c r="AJ381" i="28" s="1"/>
  <c r="CC381" i="28" s="1"/>
  <c r="CD381" i="28" s="1"/>
  <c r="F381" i="28"/>
  <c r="AK381" i="28" s="1"/>
  <c r="CF381" i="28" s="1"/>
  <c r="CG381" i="28" s="1"/>
  <c r="G381" i="28"/>
  <c r="M381" i="28"/>
  <c r="M237" i="28"/>
  <c r="F237" i="28"/>
  <c r="L237" i="28"/>
  <c r="N237" i="28"/>
  <c r="O237" i="28"/>
  <c r="E237" i="28"/>
  <c r="G237" i="28"/>
  <c r="P237" i="28"/>
  <c r="CJ237" i="28" s="1"/>
  <c r="O93" i="28"/>
  <c r="E93" i="28"/>
  <c r="L93" i="28"/>
  <c r="M93" i="28"/>
  <c r="N93" i="28"/>
  <c r="F93" i="28"/>
  <c r="AK93" i="28" s="1"/>
  <c r="CF93" i="28" s="1"/>
  <c r="CG93" i="28" s="1"/>
  <c r="G93" i="28"/>
  <c r="P93" i="28"/>
  <c r="CJ93" i="28" s="1"/>
  <c r="G303" i="26"/>
  <c r="H303" i="26"/>
  <c r="I303" i="26"/>
  <c r="E303" i="26"/>
  <c r="J303" i="26"/>
  <c r="F303" i="26"/>
  <c r="G267" i="26"/>
  <c r="H267" i="26"/>
  <c r="I267" i="26"/>
  <c r="E267" i="26"/>
  <c r="J267" i="26"/>
  <c r="F267" i="26"/>
  <c r="I231" i="26"/>
  <c r="J231" i="26"/>
  <c r="H231" i="26"/>
  <c r="E231" i="26"/>
  <c r="G231" i="26"/>
  <c r="F231" i="26"/>
  <c r="I195" i="26"/>
  <c r="G195" i="26"/>
  <c r="H195" i="26"/>
  <c r="E195" i="26"/>
  <c r="J195" i="26"/>
  <c r="F195" i="26"/>
  <c r="I159" i="26"/>
  <c r="G159" i="26"/>
  <c r="H159" i="26"/>
  <c r="E159" i="26"/>
  <c r="J159" i="26"/>
  <c r="F159" i="26"/>
  <c r="I123" i="26"/>
  <c r="G123" i="26"/>
  <c r="H123" i="26"/>
  <c r="E123" i="26"/>
  <c r="J123" i="26"/>
  <c r="F123" i="26"/>
  <c r="I87" i="26"/>
  <c r="G87" i="26"/>
  <c r="H87" i="26"/>
  <c r="E87" i="26"/>
  <c r="J87" i="26"/>
  <c r="F87" i="26"/>
  <c r="I51" i="26"/>
  <c r="G51" i="26"/>
  <c r="H51" i="26"/>
  <c r="E51" i="26"/>
  <c r="J51" i="26"/>
  <c r="F51" i="26"/>
  <c r="I15" i="26"/>
  <c r="G15" i="26"/>
  <c r="H15" i="26"/>
  <c r="E15" i="26"/>
  <c r="J15" i="26"/>
  <c r="F15" i="26"/>
  <c r="E495" i="30"/>
  <c r="F495" i="30"/>
  <c r="G495" i="30"/>
  <c r="H495" i="30"/>
  <c r="J495" i="30"/>
  <c r="I495" i="30"/>
  <c r="J314" i="26"/>
  <c r="I314" i="26"/>
  <c r="G314" i="26"/>
  <c r="H314" i="26"/>
  <c r="E314" i="26"/>
  <c r="F314" i="26"/>
  <c r="J278" i="26"/>
  <c r="I278" i="26"/>
  <c r="G278" i="26"/>
  <c r="H278" i="26"/>
  <c r="E278" i="26"/>
  <c r="F278" i="26"/>
  <c r="G242" i="26"/>
  <c r="H242" i="26"/>
  <c r="I242" i="26"/>
  <c r="J242" i="26"/>
  <c r="E242" i="26"/>
  <c r="F242" i="26"/>
  <c r="G206" i="26"/>
  <c r="H206" i="26"/>
  <c r="I206" i="26"/>
  <c r="J206" i="26"/>
  <c r="E206" i="26"/>
  <c r="F206" i="26"/>
  <c r="G170" i="26"/>
  <c r="H170" i="26"/>
  <c r="I170" i="26"/>
  <c r="J170" i="26"/>
  <c r="E170" i="26"/>
  <c r="F170" i="26"/>
  <c r="G134" i="26"/>
  <c r="H134" i="26"/>
  <c r="I134" i="26"/>
  <c r="J134" i="26"/>
  <c r="E134" i="26"/>
  <c r="F134" i="26"/>
  <c r="G98" i="26"/>
  <c r="H98" i="26"/>
  <c r="I98" i="26"/>
  <c r="J98" i="26"/>
  <c r="E98" i="26"/>
  <c r="F98" i="26"/>
  <c r="G62" i="26"/>
  <c r="H62" i="26"/>
  <c r="I62" i="26"/>
  <c r="J62" i="26"/>
  <c r="E62" i="26"/>
  <c r="F62" i="26"/>
  <c r="G26" i="26"/>
  <c r="H26" i="26"/>
  <c r="I26" i="26"/>
  <c r="J26" i="26"/>
  <c r="E26" i="26"/>
  <c r="F26" i="26"/>
  <c r="E306" i="30"/>
  <c r="F306" i="30"/>
  <c r="G306" i="30"/>
  <c r="H306" i="30"/>
  <c r="I306" i="30"/>
  <c r="J306" i="30"/>
  <c r="H304" i="26"/>
  <c r="I304" i="26"/>
  <c r="J304" i="26"/>
  <c r="G304" i="26"/>
  <c r="E304" i="26"/>
  <c r="F304" i="26"/>
  <c r="H268" i="26"/>
  <c r="I268" i="26"/>
  <c r="J268" i="26"/>
  <c r="G268" i="26"/>
  <c r="E268" i="26"/>
  <c r="F268" i="26"/>
  <c r="H232" i="26"/>
  <c r="I232" i="26"/>
  <c r="J232" i="26"/>
  <c r="G232" i="26"/>
  <c r="E232" i="26"/>
  <c r="F232" i="26"/>
  <c r="J196" i="26"/>
  <c r="I196" i="26"/>
  <c r="H196" i="26"/>
  <c r="G196" i="26"/>
  <c r="F196" i="26"/>
  <c r="E196" i="26"/>
  <c r="J160" i="26"/>
  <c r="I160" i="26"/>
  <c r="H160" i="26"/>
  <c r="G160" i="26"/>
  <c r="F160" i="26"/>
  <c r="E160" i="26"/>
  <c r="J124" i="26"/>
  <c r="I124" i="26"/>
  <c r="H124" i="26"/>
  <c r="G124" i="26"/>
  <c r="F124" i="26"/>
  <c r="E124" i="26"/>
  <c r="J88" i="26"/>
  <c r="I88" i="26"/>
  <c r="H88" i="26"/>
  <c r="G88" i="26"/>
  <c r="F88" i="26"/>
  <c r="E88" i="26"/>
  <c r="J52" i="26"/>
  <c r="I52" i="26"/>
  <c r="H52" i="26"/>
  <c r="G52" i="26"/>
  <c r="F52" i="26"/>
  <c r="E52" i="26"/>
  <c r="J16" i="26"/>
  <c r="H16" i="26"/>
  <c r="I16" i="26"/>
  <c r="G16" i="26"/>
  <c r="F16" i="26"/>
  <c r="E16" i="26"/>
  <c r="E417" i="30"/>
  <c r="F417" i="30"/>
  <c r="G417" i="30"/>
  <c r="H417" i="30"/>
  <c r="I417" i="30"/>
  <c r="J417" i="30"/>
  <c r="H114" i="30"/>
  <c r="E114" i="30"/>
  <c r="F114" i="30"/>
  <c r="G114" i="30"/>
  <c r="I114" i="30"/>
  <c r="J114" i="30"/>
  <c r="J432" i="30"/>
  <c r="E432" i="30"/>
  <c r="F432" i="30"/>
  <c r="G432" i="30"/>
  <c r="I432" i="30"/>
  <c r="H432" i="30"/>
  <c r="J222" i="30"/>
  <c r="F222" i="30"/>
  <c r="G222" i="30"/>
  <c r="E222" i="30"/>
  <c r="H222" i="30"/>
  <c r="I222" i="30"/>
  <c r="J267" i="30"/>
  <c r="E267" i="30"/>
  <c r="F267" i="30"/>
  <c r="G267" i="30"/>
  <c r="I267" i="30"/>
  <c r="H267" i="30"/>
  <c r="J494" i="30"/>
  <c r="E494" i="30"/>
  <c r="F494" i="30"/>
  <c r="G494" i="30"/>
  <c r="I494" i="30"/>
  <c r="H494" i="30"/>
  <c r="J458" i="30"/>
  <c r="E458" i="30"/>
  <c r="F458" i="30"/>
  <c r="G458" i="30"/>
  <c r="I458" i="30"/>
  <c r="H458" i="30"/>
  <c r="E336" i="30"/>
  <c r="F336" i="30"/>
  <c r="G336" i="30"/>
  <c r="H336" i="30"/>
  <c r="I336" i="30"/>
  <c r="J336" i="30"/>
  <c r="E405" i="30"/>
  <c r="F405" i="30"/>
  <c r="G405" i="30"/>
  <c r="H405" i="30"/>
  <c r="I405" i="30"/>
  <c r="J405" i="30"/>
  <c r="E66" i="30"/>
  <c r="F66" i="30"/>
  <c r="H66" i="30"/>
  <c r="I66" i="30"/>
  <c r="J66" i="30"/>
  <c r="G66" i="30"/>
  <c r="E429" i="30"/>
  <c r="F429" i="30"/>
  <c r="I429" i="30"/>
  <c r="G429" i="30"/>
  <c r="H429" i="30"/>
  <c r="J429" i="30"/>
  <c r="E481" i="30"/>
  <c r="F481" i="30"/>
  <c r="G481" i="30"/>
  <c r="H481" i="30"/>
  <c r="J481" i="30"/>
  <c r="I481" i="30"/>
  <c r="J440" i="30"/>
  <c r="E440" i="30"/>
  <c r="F440" i="30"/>
  <c r="G440" i="30"/>
  <c r="I440" i="30"/>
  <c r="H440" i="30"/>
  <c r="J258" i="30"/>
  <c r="E258" i="30"/>
  <c r="F258" i="30"/>
  <c r="G258" i="30"/>
  <c r="I258" i="30"/>
  <c r="H258" i="30"/>
  <c r="I204" i="30"/>
  <c r="J204" i="30"/>
  <c r="F204" i="30"/>
  <c r="G204" i="30"/>
  <c r="E204" i="30"/>
  <c r="H204" i="30"/>
  <c r="E67" i="30"/>
  <c r="F67" i="30"/>
  <c r="G67" i="30"/>
  <c r="H67" i="30"/>
  <c r="I67" i="30"/>
  <c r="J67" i="30"/>
  <c r="E237" i="30"/>
  <c r="G237" i="30"/>
  <c r="F237" i="30"/>
  <c r="H237" i="30"/>
  <c r="I237" i="30"/>
  <c r="J237" i="30"/>
  <c r="E135" i="30"/>
  <c r="F135" i="30"/>
  <c r="G135" i="30"/>
  <c r="H135" i="30"/>
  <c r="I135" i="30"/>
  <c r="J135" i="30"/>
  <c r="J392" i="30"/>
  <c r="E392" i="30"/>
  <c r="F392" i="30"/>
  <c r="G392" i="30"/>
  <c r="I392" i="30"/>
  <c r="H392" i="30"/>
  <c r="E356" i="30"/>
  <c r="F356" i="30"/>
  <c r="G356" i="30"/>
  <c r="H356" i="30"/>
  <c r="I356" i="30"/>
  <c r="J356" i="30"/>
  <c r="E320" i="30"/>
  <c r="F320" i="30"/>
  <c r="G320" i="30"/>
  <c r="H320" i="30"/>
  <c r="I320" i="30"/>
  <c r="J320" i="30"/>
  <c r="E284" i="30"/>
  <c r="F284" i="30"/>
  <c r="G284" i="30"/>
  <c r="H284" i="30"/>
  <c r="I284" i="30"/>
  <c r="J284" i="30"/>
  <c r="G247" i="30"/>
  <c r="E247" i="30"/>
  <c r="F247" i="30"/>
  <c r="H247" i="30"/>
  <c r="I247" i="30"/>
  <c r="J247" i="30"/>
  <c r="G4" i="30"/>
  <c r="H4" i="30"/>
  <c r="E4" i="30"/>
  <c r="I4" i="30"/>
  <c r="J4" i="30"/>
  <c r="F4" i="30"/>
  <c r="E157" i="30"/>
  <c r="F157" i="30"/>
  <c r="G157" i="30"/>
  <c r="I157" i="30"/>
  <c r="J157" i="30"/>
  <c r="H157" i="30"/>
  <c r="E84" i="30"/>
  <c r="F84" i="30"/>
  <c r="H84" i="30"/>
  <c r="J84" i="30"/>
  <c r="G84" i="30"/>
  <c r="I84" i="30"/>
  <c r="J220" i="30"/>
  <c r="F220" i="30"/>
  <c r="G220" i="30"/>
  <c r="E220" i="30"/>
  <c r="H220" i="30"/>
  <c r="I220" i="30"/>
  <c r="E445" i="30"/>
  <c r="I445" i="30"/>
  <c r="F445" i="30"/>
  <c r="G445" i="30"/>
  <c r="H445" i="30"/>
  <c r="J445" i="30"/>
  <c r="E409" i="30"/>
  <c r="I409" i="30"/>
  <c r="F409" i="30"/>
  <c r="G409" i="30"/>
  <c r="H409" i="30"/>
  <c r="J409" i="30"/>
  <c r="J373" i="30"/>
  <c r="I373" i="30"/>
  <c r="E373" i="30"/>
  <c r="F373" i="30"/>
  <c r="G373" i="30"/>
  <c r="H373" i="30"/>
  <c r="J337" i="30"/>
  <c r="E337" i="30"/>
  <c r="F337" i="30"/>
  <c r="G337" i="30"/>
  <c r="I337" i="30"/>
  <c r="H337" i="30"/>
  <c r="J301" i="30"/>
  <c r="E301" i="30"/>
  <c r="F301" i="30"/>
  <c r="G301" i="30"/>
  <c r="I301" i="30"/>
  <c r="H301" i="30"/>
  <c r="J265" i="30"/>
  <c r="E265" i="30"/>
  <c r="F265" i="30"/>
  <c r="G265" i="30"/>
  <c r="I265" i="30"/>
  <c r="H265" i="30"/>
  <c r="E213" i="30"/>
  <c r="F213" i="30"/>
  <c r="G213" i="30"/>
  <c r="I213" i="30"/>
  <c r="H213" i="30"/>
  <c r="J213" i="30"/>
  <c r="E82" i="30"/>
  <c r="F82" i="30"/>
  <c r="H82" i="30"/>
  <c r="G82" i="30"/>
  <c r="I82" i="30"/>
  <c r="J82" i="30"/>
  <c r="E69" i="30"/>
  <c r="F69" i="30"/>
  <c r="G69" i="30"/>
  <c r="H69" i="30"/>
  <c r="I69" i="30"/>
  <c r="J69" i="30"/>
  <c r="E205" i="30"/>
  <c r="F205" i="30"/>
  <c r="G205" i="30"/>
  <c r="I205" i="30"/>
  <c r="H205" i="30"/>
  <c r="J205" i="30"/>
  <c r="I170" i="30"/>
  <c r="J170" i="30"/>
  <c r="F170" i="30"/>
  <c r="G170" i="30"/>
  <c r="H170" i="30"/>
  <c r="E170" i="30"/>
  <c r="H134" i="30"/>
  <c r="E134" i="30"/>
  <c r="F134" i="30"/>
  <c r="G134" i="30"/>
  <c r="I134" i="30"/>
  <c r="J134" i="30"/>
  <c r="E98" i="30"/>
  <c r="F98" i="30"/>
  <c r="H98" i="30"/>
  <c r="G98" i="30"/>
  <c r="I98" i="30"/>
  <c r="J98" i="30"/>
  <c r="E62" i="30"/>
  <c r="F62" i="30"/>
  <c r="H62" i="30"/>
  <c r="I62" i="30"/>
  <c r="J62" i="30"/>
  <c r="G62" i="30"/>
  <c r="E26" i="30"/>
  <c r="F26" i="30"/>
  <c r="H26" i="30"/>
  <c r="I26" i="30"/>
  <c r="J26" i="30"/>
  <c r="G26" i="30"/>
  <c r="E490" i="29"/>
  <c r="F490" i="29"/>
  <c r="K490" i="29" s="1"/>
  <c r="E27" i="30"/>
  <c r="F27" i="30"/>
  <c r="G27" i="30"/>
  <c r="H27" i="30"/>
  <c r="J27" i="30"/>
  <c r="I27" i="30"/>
  <c r="E491" i="29"/>
  <c r="F491" i="29"/>
  <c r="K491" i="29" s="1"/>
  <c r="E485" i="29"/>
  <c r="F485" i="29"/>
  <c r="K485" i="29" s="1"/>
  <c r="E449" i="29"/>
  <c r="F449" i="29"/>
  <c r="K449" i="29" s="1"/>
  <c r="E413" i="29"/>
  <c r="F413" i="29"/>
  <c r="K413" i="29" s="1"/>
  <c r="E377" i="29"/>
  <c r="F377" i="29"/>
  <c r="K377" i="29" s="1"/>
  <c r="E341" i="29"/>
  <c r="F341" i="29"/>
  <c r="K341" i="29" s="1"/>
  <c r="F305" i="29"/>
  <c r="K305" i="29" s="1"/>
  <c r="E305" i="29"/>
  <c r="E269" i="29"/>
  <c r="F269" i="29"/>
  <c r="K269" i="29" s="1"/>
  <c r="E484" i="29"/>
  <c r="F484" i="29"/>
  <c r="K484" i="29" s="1"/>
  <c r="E448" i="29"/>
  <c r="F448" i="29"/>
  <c r="K448" i="29" s="1"/>
  <c r="E412" i="29"/>
  <c r="F412" i="29"/>
  <c r="K412" i="29" s="1"/>
  <c r="F376" i="29"/>
  <c r="K376" i="29" s="1"/>
  <c r="E376" i="29"/>
  <c r="F340" i="29"/>
  <c r="K340" i="29" s="1"/>
  <c r="E340" i="29"/>
  <c r="F304" i="29"/>
  <c r="K304" i="29" s="1"/>
  <c r="E304" i="29"/>
  <c r="F268" i="29"/>
  <c r="K268" i="29" s="1"/>
  <c r="E268" i="29"/>
  <c r="E459" i="29"/>
  <c r="F459" i="29"/>
  <c r="K459" i="29" s="1"/>
  <c r="E423" i="29"/>
  <c r="F423" i="29"/>
  <c r="K423" i="29" s="1"/>
  <c r="E387" i="29"/>
  <c r="F387" i="29"/>
  <c r="K387" i="29" s="1"/>
  <c r="E351" i="29"/>
  <c r="F351" i="29"/>
  <c r="K351" i="29" s="1"/>
  <c r="E315" i="29"/>
  <c r="F315" i="29"/>
  <c r="K315" i="29" s="1"/>
  <c r="E279" i="29"/>
  <c r="F279" i="29"/>
  <c r="K279" i="29" s="1"/>
  <c r="E241" i="29"/>
  <c r="F241" i="29"/>
  <c r="K241" i="29" s="1"/>
  <c r="F205" i="29"/>
  <c r="K205" i="29" s="1"/>
  <c r="E205" i="29"/>
  <c r="E169" i="29"/>
  <c r="F169" i="29"/>
  <c r="K169" i="29" s="1"/>
  <c r="E133" i="29"/>
  <c r="F133" i="29"/>
  <c r="K133" i="29" s="1"/>
  <c r="F97" i="29"/>
  <c r="K97" i="29" s="1"/>
  <c r="E97" i="29"/>
  <c r="E61" i="29"/>
  <c r="F61" i="29"/>
  <c r="K61" i="29" s="1"/>
  <c r="E25" i="29"/>
  <c r="F25" i="29"/>
  <c r="K25" i="29" s="1"/>
  <c r="F240" i="29"/>
  <c r="K240" i="29" s="1"/>
  <c r="E240" i="29"/>
  <c r="F204" i="29"/>
  <c r="K204" i="29" s="1"/>
  <c r="E204" i="29"/>
  <c r="E168" i="29"/>
  <c r="F168" i="29"/>
  <c r="K168" i="29" s="1"/>
  <c r="E132" i="29"/>
  <c r="F132" i="29"/>
  <c r="K132" i="29" s="1"/>
  <c r="E96" i="29"/>
  <c r="F96" i="29"/>
  <c r="K96" i="29" s="1"/>
  <c r="E60" i="29"/>
  <c r="F60" i="29"/>
  <c r="K60" i="29" s="1"/>
  <c r="E24" i="29"/>
  <c r="F24" i="29"/>
  <c r="K24" i="29" s="1"/>
  <c r="E245" i="29"/>
  <c r="F245" i="29"/>
  <c r="K245" i="29" s="1"/>
  <c r="E209" i="29"/>
  <c r="F209" i="29"/>
  <c r="K209" i="29" s="1"/>
  <c r="F173" i="29"/>
  <c r="K173" i="29" s="1"/>
  <c r="E173" i="29"/>
  <c r="E137" i="29"/>
  <c r="F137" i="29"/>
  <c r="K137" i="29" s="1"/>
  <c r="F101" i="29"/>
  <c r="K101" i="29" s="1"/>
  <c r="E101" i="29"/>
  <c r="F65" i="29"/>
  <c r="K65" i="29" s="1"/>
  <c r="E65" i="29"/>
  <c r="F29" i="29"/>
  <c r="K29" i="29" s="1"/>
  <c r="E29" i="29"/>
  <c r="O404" i="28"/>
  <c r="P404" i="28"/>
  <c r="CJ404" i="28" s="1"/>
  <c r="E404" i="28"/>
  <c r="F404" i="28"/>
  <c r="AK404" i="28" s="1"/>
  <c r="CF404" i="28" s="1"/>
  <c r="G404" i="28"/>
  <c r="M404" i="28"/>
  <c r="N404" i="28"/>
  <c r="L404" i="28"/>
  <c r="M104" i="28"/>
  <c r="N104" i="28"/>
  <c r="F104" i="28"/>
  <c r="AK104" i="28" s="1"/>
  <c r="CF104" i="28" s="1"/>
  <c r="CG104" i="28" s="1"/>
  <c r="O104" i="28"/>
  <c r="T104" i="28" s="1"/>
  <c r="V104" i="28" s="1"/>
  <c r="BP104" i="28" s="1"/>
  <c r="E104" i="28"/>
  <c r="AJ104" i="28" s="1"/>
  <c r="CC104" i="28" s="1"/>
  <c r="CD104" i="28" s="1"/>
  <c r="G104" i="28"/>
  <c r="P104" i="28"/>
  <c r="CJ104" i="28" s="1"/>
  <c r="L104" i="28"/>
  <c r="L91" i="28"/>
  <c r="M91" i="28"/>
  <c r="N91" i="28"/>
  <c r="E91" i="28"/>
  <c r="F91" i="28"/>
  <c r="AK91" i="28" s="1"/>
  <c r="CF91" i="28" s="1"/>
  <c r="CG91" i="28" s="1"/>
  <c r="G91" i="28"/>
  <c r="O91" i="28"/>
  <c r="P91" i="28"/>
  <c r="CJ91" i="28" s="1"/>
  <c r="L44" i="28"/>
  <c r="M44" i="28"/>
  <c r="N44" i="28"/>
  <c r="O44" i="28"/>
  <c r="P44" i="28"/>
  <c r="CJ44" i="28" s="1"/>
  <c r="E44" i="28"/>
  <c r="AJ44" i="28" s="1"/>
  <c r="CC44" i="28" s="1"/>
  <c r="CD44" i="28" s="1"/>
  <c r="F44" i="28"/>
  <c r="AK44" i="28" s="1"/>
  <c r="CF44" i="28" s="1"/>
  <c r="CG44" i="28" s="1"/>
  <c r="G44" i="28"/>
  <c r="E500" i="28"/>
  <c r="M500" i="28"/>
  <c r="F500" i="28"/>
  <c r="AK500" i="28" s="1"/>
  <c r="CF500" i="28" s="1"/>
  <c r="L500" i="28"/>
  <c r="N500" i="28"/>
  <c r="O500" i="28"/>
  <c r="P500" i="28"/>
  <c r="CJ500" i="28" s="1"/>
  <c r="G500" i="28"/>
  <c r="P355" i="28"/>
  <c r="CJ355" i="28" s="1"/>
  <c r="F355" i="28"/>
  <c r="AK355" i="28" s="1"/>
  <c r="CF355" i="28" s="1"/>
  <c r="CG355" i="28" s="1"/>
  <c r="G355" i="28"/>
  <c r="L355" i="28"/>
  <c r="N355" i="28"/>
  <c r="M355" i="28"/>
  <c r="O355" i="28"/>
  <c r="E355" i="28"/>
  <c r="AJ355" i="28" s="1"/>
  <c r="CC355" i="28" s="1"/>
  <c r="CD355" i="28" s="1"/>
  <c r="L402" i="28"/>
  <c r="M402" i="28"/>
  <c r="N402" i="28"/>
  <c r="O402" i="28"/>
  <c r="P402" i="28"/>
  <c r="CJ402" i="28" s="1"/>
  <c r="E402" i="28"/>
  <c r="F402" i="28"/>
  <c r="AK402" i="28" s="1"/>
  <c r="CF402" i="28" s="1"/>
  <c r="G402" i="28"/>
  <c r="N258" i="28"/>
  <c r="P258" i="28"/>
  <c r="CJ258" i="28" s="1"/>
  <c r="F258" i="28"/>
  <c r="AK258" i="28" s="1"/>
  <c r="CF258" i="28" s="1"/>
  <c r="CG258" i="28" s="1"/>
  <c r="L258" i="28"/>
  <c r="O258" i="28"/>
  <c r="E258" i="28"/>
  <c r="AJ258" i="28" s="1"/>
  <c r="CC258" i="28" s="1"/>
  <c r="CD258" i="28" s="1"/>
  <c r="G258" i="28"/>
  <c r="M258" i="28"/>
  <c r="E114" i="28"/>
  <c r="G114" i="28"/>
  <c r="L114" i="28"/>
  <c r="M114" i="28"/>
  <c r="N114" i="28"/>
  <c r="P114" i="28"/>
  <c r="CJ114" i="28" s="1"/>
  <c r="F114" i="28"/>
  <c r="AK114" i="28" s="1"/>
  <c r="CF114" i="28" s="1"/>
  <c r="CG114" i="28" s="1"/>
  <c r="O114" i="28"/>
  <c r="G476" i="26"/>
  <c r="H476" i="26"/>
  <c r="I476" i="26"/>
  <c r="J476" i="26"/>
  <c r="E476" i="26"/>
  <c r="F476" i="26"/>
  <c r="G440" i="26"/>
  <c r="H440" i="26"/>
  <c r="I440" i="26"/>
  <c r="J440" i="26"/>
  <c r="F440" i="26"/>
  <c r="E440" i="26"/>
  <c r="G404" i="26"/>
  <c r="H404" i="26"/>
  <c r="I404" i="26"/>
  <c r="J404" i="26"/>
  <c r="F404" i="26"/>
  <c r="E404" i="26"/>
  <c r="J368" i="26"/>
  <c r="G368" i="26"/>
  <c r="H368" i="26"/>
  <c r="I368" i="26"/>
  <c r="E368" i="26"/>
  <c r="F368" i="26"/>
  <c r="G425" i="28"/>
  <c r="L425" i="28"/>
  <c r="O425" i="28"/>
  <c r="E425" i="28"/>
  <c r="AJ425" i="28" s="1"/>
  <c r="CC425" i="28" s="1"/>
  <c r="P425" i="28"/>
  <c r="CJ425" i="28" s="1"/>
  <c r="M425" i="28"/>
  <c r="N425" i="28"/>
  <c r="F425" i="28"/>
  <c r="AK425" i="28" s="1"/>
  <c r="CF425" i="28" s="1"/>
  <c r="L281" i="28"/>
  <c r="M281" i="28"/>
  <c r="O281" i="28"/>
  <c r="P281" i="28"/>
  <c r="CJ281" i="28" s="1"/>
  <c r="E281" i="28"/>
  <c r="F281" i="28"/>
  <c r="AK281" i="28" s="1"/>
  <c r="CF281" i="28" s="1"/>
  <c r="CG281" i="28" s="1"/>
  <c r="N281" i="28"/>
  <c r="G281" i="28"/>
  <c r="L137" i="28"/>
  <c r="N137" i="28"/>
  <c r="E137" i="28"/>
  <c r="AJ137" i="28" s="1"/>
  <c r="CC137" i="28" s="1"/>
  <c r="CD137" i="28" s="1"/>
  <c r="F137" i="28"/>
  <c r="AK137" i="28" s="1"/>
  <c r="CF137" i="28" s="1"/>
  <c r="CG137" i="28" s="1"/>
  <c r="G137" i="28"/>
  <c r="O137" i="28"/>
  <c r="P137" i="28"/>
  <c r="CJ137" i="28" s="1"/>
  <c r="M137" i="28"/>
  <c r="N448" i="28"/>
  <c r="M448" i="28"/>
  <c r="O448" i="28"/>
  <c r="E448" i="28"/>
  <c r="F448" i="28"/>
  <c r="AK448" i="28" s="1"/>
  <c r="CF448" i="28" s="1"/>
  <c r="G448" i="28"/>
  <c r="L448" i="28"/>
  <c r="P448" i="28"/>
  <c r="CJ448" i="28" s="1"/>
  <c r="G304" i="28"/>
  <c r="L304" i="28"/>
  <c r="M304" i="28"/>
  <c r="N304" i="28"/>
  <c r="O304" i="28"/>
  <c r="P304" i="28"/>
  <c r="CJ304" i="28" s="1"/>
  <c r="E304" i="28"/>
  <c r="AJ304" i="28" s="1"/>
  <c r="CC304" i="28" s="1"/>
  <c r="CD304" i="28" s="1"/>
  <c r="F304" i="28"/>
  <c r="AK304" i="28" s="1"/>
  <c r="CF304" i="28" s="1"/>
  <c r="CG304" i="28" s="1"/>
  <c r="P160" i="28"/>
  <c r="CJ160" i="28" s="1"/>
  <c r="L160" i="28"/>
  <c r="M160" i="28"/>
  <c r="O160" i="28"/>
  <c r="E160" i="28"/>
  <c r="F160" i="28"/>
  <c r="AK160" i="28" s="1"/>
  <c r="CF160" i="28" s="1"/>
  <c r="CG160" i="28" s="1"/>
  <c r="G160" i="28"/>
  <c r="N160" i="28"/>
  <c r="G16" i="28"/>
  <c r="L16" i="28"/>
  <c r="M16" i="28"/>
  <c r="N16" i="28"/>
  <c r="O16" i="28"/>
  <c r="P16" i="28"/>
  <c r="CJ16" i="28" s="1"/>
  <c r="E16" i="28"/>
  <c r="AJ16" i="28" s="1"/>
  <c r="CC16" i="28" s="1"/>
  <c r="CD16" i="28" s="1"/>
  <c r="F16" i="28"/>
  <c r="AK16" i="28" s="1"/>
  <c r="CF16" i="28" s="1"/>
  <c r="CG16" i="28" s="1"/>
  <c r="M471" i="28"/>
  <c r="O471" i="28"/>
  <c r="E471" i="28"/>
  <c r="AJ471" i="28" s="1"/>
  <c r="CC471" i="28" s="1"/>
  <c r="F471" i="28"/>
  <c r="AK471" i="28" s="1"/>
  <c r="CF471" i="28" s="1"/>
  <c r="G471" i="28"/>
  <c r="L471" i="28"/>
  <c r="N471" i="28"/>
  <c r="P471" i="28"/>
  <c r="CJ471" i="28" s="1"/>
  <c r="L327" i="28"/>
  <c r="M327" i="28"/>
  <c r="N327" i="28"/>
  <c r="O327" i="28"/>
  <c r="P327" i="28"/>
  <c r="CJ327" i="28" s="1"/>
  <c r="F327" i="28"/>
  <c r="AK327" i="28" s="1"/>
  <c r="CF327" i="28" s="1"/>
  <c r="CG327" i="28" s="1"/>
  <c r="E327" i="28"/>
  <c r="AJ327" i="28" s="1"/>
  <c r="CC327" i="28" s="1"/>
  <c r="CD327" i="28" s="1"/>
  <c r="G327" i="28"/>
  <c r="L183" i="28"/>
  <c r="O183" i="28"/>
  <c r="E183" i="28"/>
  <c r="M183" i="28"/>
  <c r="N183" i="28"/>
  <c r="P183" i="28"/>
  <c r="CJ183" i="28" s="1"/>
  <c r="F183" i="28"/>
  <c r="AK183" i="28" s="1"/>
  <c r="CF183" i="28" s="1"/>
  <c r="CG183" i="28" s="1"/>
  <c r="G183" i="28"/>
  <c r="L39" i="28"/>
  <c r="M39" i="28"/>
  <c r="N39" i="28"/>
  <c r="O39" i="28"/>
  <c r="P39" i="28"/>
  <c r="CJ39" i="28" s="1"/>
  <c r="E39" i="28"/>
  <c r="AJ39" i="28" s="1"/>
  <c r="CC39" i="28" s="1"/>
  <c r="CD39" i="28" s="1"/>
  <c r="F39" i="28"/>
  <c r="AK39" i="28" s="1"/>
  <c r="CF39" i="28" s="1"/>
  <c r="CG39" i="28" s="1"/>
  <c r="G39" i="28"/>
  <c r="F494" i="28"/>
  <c r="AK494" i="28" s="1"/>
  <c r="CF494" i="28" s="1"/>
  <c r="L494" i="28"/>
  <c r="N494" i="28"/>
  <c r="O494" i="28"/>
  <c r="P494" i="28"/>
  <c r="CJ494" i="28" s="1"/>
  <c r="E494" i="28"/>
  <c r="G494" i="28"/>
  <c r="M494" i="28"/>
  <c r="O350" i="28"/>
  <c r="L350" i="28"/>
  <c r="M350" i="28"/>
  <c r="N350" i="28"/>
  <c r="P350" i="28"/>
  <c r="CJ350" i="28" s="1"/>
  <c r="E350" i="28"/>
  <c r="AJ350" i="28" s="1"/>
  <c r="CC350" i="28" s="1"/>
  <c r="CD350" i="28" s="1"/>
  <c r="F350" i="28"/>
  <c r="AK350" i="28" s="1"/>
  <c r="CF350" i="28" s="1"/>
  <c r="CG350" i="28" s="1"/>
  <c r="G350" i="28"/>
  <c r="N206" i="28"/>
  <c r="P206" i="28"/>
  <c r="CJ206" i="28" s="1"/>
  <c r="E206" i="28"/>
  <c r="AJ206" i="28" s="1"/>
  <c r="CC206" i="28" s="1"/>
  <c r="CD206" i="28" s="1"/>
  <c r="F206" i="28"/>
  <c r="AK206" i="28" s="1"/>
  <c r="CF206" i="28" s="1"/>
  <c r="CG206" i="28" s="1"/>
  <c r="G206" i="28"/>
  <c r="M206" i="28"/>
  <c r="L206" i="28"/>
  <c r="O206" i="28"/>
  <c r="P62" i="28"/>
  <c r="CJ62" i="28" s="1"/>
  <c r="E62" i="28"/>
  <c r="AJ62" i="28" s="1"/>
  <c r="CC62" i="28" s="1"/>
  <c r="CD62" i="28" s="1"/>
  <c r="F62" i="28"/>
  <c r="AK62" i="28" s="1"/>
  <c r="CF62" i="28" s="1"/>
  <c r="CG62" i="28" s="1"/>
  <c r="G62" i="28"/>
  <c r="L62" i="28"/>
  <c r="O62" i="28"/>
  <c r="N62" i="28"/>
  <c r="M62" i="28"/>
  <c r="H499" i="26"/>
  <c r="I499" i="26"/>
  <c r="J499" i="26"/>
  <c r="G499" i="26"/>
  <c r="E499" i="26"/>
  <c r="F499" i="26"/>
  <c r="H463" i="26"/>
  <c r="I463" i="26"/>
  <c r="J463" i="26"/>
  <c r="G463" i="26"/>
  <c r="E463" i="26"/>
  <c r="F463" i="26"/>
  <c r="H427" i="26"/>
  <c r="I427" i="26"/>
  <c r="J427" i="26"/>
  <c r="G427" i="26"/>
  <c r="E427" i="26"/>
  <c r="F427" i="26"/>
  <c r="H391" i="26"/>
  <c r="I391" i="26"/>
  <c r="J391" i="26"/>
  <c r="G391" i="26"/>
  <c r="E391" i="26"/>
  <c r="F391" i="26"/>
  <c r="G355" i="26"/>
  <c r="H355" i="26"/>
  <c r="I355" i="26"/>
  <c r="J355" i="26"/>
  <c r="E355" i="26"/>
  <c r="F355" i="26"/>
  <c r="M385" i="28"/>
  <c r="N385" i="28"/>
  <c r="O385" i="28"/>
  <c r="P385" i="28"/>
  <c r="CJ385" i="28" s="1"/>
  <c r="E385" i="28"/>
  <c r="AJ385" i="28" s="1"/>
  <c r="CC385" i="28" s="1"/>
  <c r="CD385" i="28" s="1"/>
  <c r="F385" i="28"/>
  <c r="AK385" i="28" s="1"/>
  <c r="CF385" i="28" s="1"/>
  <c r="CG385" i="28" s="1"/>
  <c r="L385" i="28"/>
  <c r="G385" i="28"/>
  <c r="G241" i="28"/>
  <c r="N241" i="28"/>
  <c r="L241" i="28"/>
  <c r="O241" i="28"/>
  <c r="M241" i="28"/>
  <c r="F241" i="28"/>
  <c r="AK241" i="28" s="1"/>
  <c r="CF241" i="28" s="1"/>
  <c r="CG241" i="28" s="1"/>
  <c r="P241" i="28"/>
  <c r="CJ241" i="28" s="1"/>
  <c r="E241" i="28"/>
  <c r="AJ241" i="28" s="1"/>
  <c r="CC241" i="28" s="1"/>
  <c r="CD241" i="28" s="1"/>
  <c r="O97" i="28"/>
  <c r="P97" i="28"/>
  <c r="CJ97" i="28" s="1"/>
  <c r="L97" i="28"/>
  <c r="M97" i="28"/>
  <c r="N97" i="28"/>
  <c r="F97" i="28"/>
  <c r="AK97" i="28" s="1"/>
  <c r="CF97" i="28" s="1"/>
  <c r="CG97" i="28" s="1"/>
  <c r="E97" i="28"/>
  <c r="G97" i="28"/>
  <c r="L420" i="28"/>
  <c r="P420" i="28"/>
  <c r="CJ420" i="28" s="1"/>
  <c r="N420" i="28"/>
  <c r="G420" i="28"/>
  <c r="O420" i="28"/>
  <c r="E420" i="28"/>
  <c r="AJ420" i="28" s="1"/>
  <c r="CC420" i="28" s="1"/>
  <c r="F420" i="28"/>
  <c r="AK420" i="28" s="1"/>
  <c r="CF420" i="28" s="1"/>
  <c r="M420" i="28"/>
  <c r="P276" i="28"/>
  <c r="CJ276" i="28" s="1"/>
  <c r="E276" i="28"/>
  <c r="F276" i="28"/>
  <c r="AK276" i="28" s="1"/>
  <c r="CF276" i="28" s="1"/>
  <c r="CG276" i="28" s="1"/>
  <c r="L276" i="28"/>
  <c r="G276" i="28"/>
  <c r="O276" i="28"/>
  <c r="M276" i="28"/>
  <c r="N276" i="28"/>
  <c r="O132" i="28"/>
  <c r="P132" i="28"/>
  <c r="CJ132" i="28" s="1"/>
  <c r="L132" i="28"/>
  <c r="M132" i="28"/>
  <c r="N132" i="28"/>
  <c r="G132" i="28"/>
  <c r="E132" i="28"/>
  <c r="AJ132" i="28" s="1"/>
  <c r="CC132" i="28" s="1"/>
  <c r="CD132" i="28" s="1"/>
  <c r="F132" i="28"/>
  <c r="AK132" i="28" s="1"/>
  <c r="CF132" i="28" s="1"/>
  <c r="CG132" i="28" s="1"/>
  <c r="N455" i="28"/>
  <c r="P455" i="28"/>
  <c r="CJ455" i="28" s="1"/>
  <c r="M455" i="28"/>
  <c r="O455" i="28"/>
  <c r="E455" i="28"/>
  <c r="AJ455" i="28" s="1"/>
  <c r="CC455" i="28" s="1"/>
  <c r="L455" i="28"/>
  <c r="F455" i="28"/>
  <c r="AK455" i="28" s="1"/>
  <c r="CF455" i="28" s="1"/>
  <c r="G455" i="28"/>
  <c r="F311" i="28"/>
  <c r="AK311" i="28" s="1"/>
  <c r="CF311" i="28" s="1"/>
  <c r="CG311" i="28" s="1"/>
  <c r="E311" i="28"/>
  <c r="AJ311" i="28" s="1"/>
  <c r="CC311" i="28" s="1"/>
  <c r="CD311" i="28" s="1"/>
  <c r="G311" i="28"/>
  <c r="L311" i="28"/>
  <c r="M311" i="28"/>
  <c r="P311" i="28"/>
  <c r="CJ311" i="28" s="1"/>
  <c r="N311" i="28"/>
  <c r="O311" i="28"/>
  <c r="P167" i="28"/>
  <c r="CJ167" i="28" s="1"/>
  <c r="G167" i="28"/>
  <c r="N167" i="28"/>
  <c r="F167" i="28"/>
  <c r="AK167" i="28" s="1"/>
  <c r="CF167" i="28" s="1"/>
  <c r="CG167" i="28" s="1"/>
  <c r="L167" i="28"/>
  <c r="E167" i="28"/>
  <c r="M167" i="28"/>
  <c r="O167" i="28"/>
  <c r="P23" i="28"/>
  <c r="CJ23" i="28" s="1"/>
  <c r="E23" i="28"/>
  <c r="AJ23" i="28" s="1"/>
  <c r="CC23" i="28" s="1"/>
  <c r="CD23" i="28" s="1"/>
  <c r="F23" i="28"/>
  <c r="AK23" i="28" s="1"/>
  <c r="CF23" i="28" s="1"/>
  <c r="CG23" i="28" s="1"/>
  <c r="G23" i="28"/>
  <c r="L23" i="28"/>
  <c r="O23" i="28"/>
  <c r="M23" i="28"/>
  <c r="N23" i="28"/>
  <c r="G490" i="28"/>
  <c r="L490" i="28"/>
  <c r="N490" i="28"/>
  <c r="M490" i="28"/>
  <c r="E490" i="28"/>
  <c r="F490" i="28"/>
  <c r="AK490" i="28" s="1"/>
  <c r="CF490" i="28" s="1"/>
  <c r="P490" i="28"/>
  <c r="CJ490" i="28" s="1"/>
  <c r="O490" i="28"/>
  <c r="E346" i="28"/>
  <c r="AJ346" i="28" s="1"/>
  <c r="CC346" i="28" s="1"/>
  <c r="CD346" i="28" s="1"/>
  <c r="F346" i="28"/>
  <c r="AK346" i="28" s="1"/>
  <c r="CF346" i="28" s="1"/>
  <c r="CG346" i="28" s="1"/>
  <c r="G346" i="28"/>
  <c r="M346" i="28"/>
  <c r="O346" i="28"/>
  <c r="L346" i="28"/>
  <c r="P346" i="28"/>
  <c r="CJ346" i="28" s="1"/>
  <c r="N346" i="28"/>
  <c r="G202" i="28"/>
  <c r="M202" i="28"/>
  <c r="N202" i="28"/>
  <c r="E202" i="28"/>
  <c r="P202" i="28"/>
  <c r="CJ202" i="28" s="1"/>
  <c r="F202" i="28"/>
  <c r="AK202" i="28" s="1"/>
  <c r="CF202" i="28" s="1"/>
  <c r="CG202" i="28" s="1"/>
  <c r="O202" i="28"/>
  <c r="L202" i="28"/>
  <c r="M58" i="28"/>
  <c r="O58" i="28"/>
  <c r="P58" i="28"/>
  <c r="CJ58" i="28" s="1"/>
  <c r="E58" i="28"/>
  <c r="AJ58" i="28" s="1"/>
  <c r="CC58" i="28" s="1"/>
  <c r="CD58" i="28" s="1"/>
  <c r="F58" i="28"/>
  <c r="AK58" i="28" s="1"/>
  <c r="CF58" i="28" s="1"/>
  <c r="CG58" i="28" s="1"/>
  <c r="G58" i="28"/>
  <c r="L58" i="28"/>
  <c r="N58" i="28"/>
  <c r="H498" i="26"/>
  <c r="I498" i="26"/>
  <c r="J498" i="26"/>
  <c r="G498" i="26"/>
  <c r="E498" i="26"/>
  <c r="F498" i="26"/>
  <c r="G462" i="26"/>
  <c r="E462" i="26"/>
  <c r="H462" i="26"/>
  <c r="F462" i="26"/>
  <c r="I462" i="26"/>
  <c r="J462" i="26"/>
  <c r="G426" i="26"/>
  <c r="E426" i="26"/>
  <c r="H426" i="26"/>
  <c r="F426" i="26"/>
  <c r="I426" i="26"/>
  <c r="J426" i="26"/>
  <c r="G390" i="26"/>
  <c r="E390" i="26"/>
  <c r="H390" i="26"/>
  <c r="F390" i="26"/>
  <c r="I390" i="26"/>
  <c r="J390" i="26"/>
  <c r="G354" i="26"/>
  <c r="E354" i="26"/>
  <c r="H354" i="26"/>
  <c r="F354" i="26"/>
  <c r="I354" i="26"/>
  <c r="J354" i="26"/>
  <c r="N369" i="28"/>
  <c r="O369" i="28"/>
  <c r="P369" i="28"/>
  <c r="CJ369" i="28" s="1"/>
  <c r="E369" i="28"/>
  <c r="F369" i="28"/>
  <c r="AK369" i="28" s="1"/>
  <c r="CF369" i="28" s="1"/>
  <c r="CG369" i="28" s="1"/>
  <c r="G369" i="28"/>
  <c r="M369" i="28"/>
  <c r="L369" i="28"/>
  <c r="M225" i="28"/>
  <c r="L225" i="28"/>
  <c r="N225" i="28"/>
  <c r="S225" i="28" s="1"/>
  <c r="U225" i="28" s="1"/>
  <c r="BK225" i="28" s="1"/>
  <c r="O225" i="28"/>
  <c r="P225" i="28"/>
  <c r="CJ225" i="28" s="1"/>
  <c r="E225" i="28"/>
  <c r="AJ225" i="28" s="1"/>
  <c r="CC225" i="28" s="1"/>
  <c r="CD225" i="28" s="1"/>
  <c r="G225" i="28"/>
  <c r="F225" i="28"/>
  <c r="AK225" i="28" s="1"/>
  <c r="CF225" i="28" s="1"/>
  <c r="CG225" i="28" s="1"/>
  <c r="G81" i="28"/>
  <c r="L81" i="28"/>
  <c r="M81" i="28"/>
  <c r="N81" i="28"/>
  <c r="S81" i="28" s="1"/>
  <c r="U81" i="28" s="1"/>
  <c r="BK81" i="28" s="1"/>
  <c r="O81" i="28"/>
  <c r="P81" i="28"/>
  <c r="CJ81" i="28" s="1"/>
  <c r="E81" i="28"/>
  <c r="F81" i="28"/>
  <c r="AK81" i="28" s="1"/>
  <c r="CF81" i="28" s="1"/>
  <c r="CG81" i="28" s="1"/>
  <c r="G300" i="26"/>
  <c r="E300" i="26"/>
  <c r="H300" i="26"/>
  <c r="F300" i="26"/>
  <c r="I300" i="26"/>
  <c r="J300" i="26"/>
  <c r="G264" i="26"/>
  <c r="E264" i="26"/>
  <c r="H264" i="26"/>
  <c r="F264" i="26"/>
  <c r="I264" i="26"/>
  <c r="J264" i="26"/>
  <c r="G228" i="26"/>
  <c r="E228" i="26"/>
  <c r="H228" i="26"/>
  <c r="F228" i="26"/>
  <c r="I228" i="26"/>
  <c r="J228" i="26"/>
  <c r="I192" i="26"/>
  <c r="E192" i="26"/>
  <c r="G192" i="26"/>
  <c r="F192" i="26"/>
  <c r="H192" i="26"/>
  <c r="J192" i="26"/>
  <c r="I156" i="26"/>
  <c r="E156" i="26"/>
  <c r="G156" i="26"/>
  <c r="F156" i="26"/>
  <c r="H156" i="26"/>
  <c r="J156" i="26"/>
  <c r="I120" i="26"/>
  <c r="E120" i="26"/>
  <c r="G120" i="26"/>
  <c r="F120" i="26"/>
  <c r="H120" i="26"/>
  <c r="J120" i="26"/>
  <c r="I84" i="26"/>
  <c r="E84" i="26"/>
  <c r="G84" i="26"/>
  <c r="F84" i="26"/>
  <c r="H84" i="26"/>
  <c r="J84" i="26"/>
  <c r="I48" i="26"/>
  <c r="E48" i="26"/>
  <c r="G48" i="26"/>
  <c r="F48" i="26"/>
  <c r="H48" i="26"/>
  <c r="J48" i="26"/>
  <c r="I12" i="26"/>
  <c r="E12" i="26"/>
  <c r="G12" i="26"/>
  <c r="F12" i="26"/>
  <c r="H12" i="26"/>
  <c r="J12" i="26"/>
  <c r="E477" i="30"/>
  <c r="F477" i="30"/>
  <c r="G477" i="30"/>
  <c r="H477" i="30"/>
  <c r="J477" i="30"/>
  <c r="I477" i="30"/>
  <c r="I311" i="26"/>
  <c r="G311" i="26"/>
  <c r="H311" i="26"/>
  <c r="J311" i="26"/>
  <c r="E311" i="26"/>
  <c r="F311" i="26"/>
  <c r="I275" i="26"/>
  <c r="G275" i="26"/>
  <c r="H275" i="26"/>
  <c r="J275" i="26"/>
  <c r="E275" i="26"/>
  <c r="F275" i="26"/>
  <c r="H239" i="26"/>
  <c r="I239" i="26"/>
  <c r="J239" i="26"/>
  <c r="G239" i="26"/>
  <c r="E239" i="26"/>
  <c r="F239" i="26"/>
  <c r="H203" i="26"/>
  <c r="I203" i="26"/>
  <c r="J203" i="26"/>
  <c r="G203" i="26"/>
  <c r="E203" i="26"/>
  <c r="F203" i="26"/>
  <c r="H167" i="26"/>
  <c r="I167" i="26"/>
  <c r="J167" i="26"/>
  <c r="G167" i="26"/>
  <c r="E167" i="26"/>
  <c r="F167" i="26"/>
  <c r="H131" i="26"/>
  <c r="I131" i="26"/>
  <c r="J131" i="26"/>
  <c r="G131" i="26"/>
  <c r="E131" i="26"/>
  <c r="F131" i="26"/>
  <c r="H95" i="26"/>
  <c r="I95" i="26"/>
  <c r="J95" i="26"/>
  <c r="G95" i="26"/>
  <c r="E95" i="26"/>
  <c r="F95" i="26"/>
  <c r="H59" i="26"/>
  <c r="I59" i="26"/>
  <c r="J59" i="26"/>
  <c r="G59" i="26"/>
  <c r="E59" i="26"/>
  <c r="F59" i="26"/>
  <c r="H23" i="26"/>
  <c r="I23" i="26"/>
  <c r="J23" i="26"/>
  <c r="G23" i="26"/>
  <c r="E23" i="26"/>
  <c r="F23" i="26"/>
  <c r="E102" i="30"/>
  <c r="F102" i="30"/>
  <c r="H102" i="30"/>
  <c r="G102" i="30"/>
  <c r="I102" i="30"/>
  <c r="J102" i="30"/>
  <c r="G301" i="26"/>
  <c r="H301" i="26"/>
  <c r="I301" i="26"/>
  <c r="J301" i="26"/>
  <c r="F301" i="26"/>
  <c r="E301" i="26"/>
  <c r="G265" i="26"/>
  <c r="H265" i="26"/>
  <c r="I265" i="26"/>
  <c r="J265" i="26"/>
  <c r="F265" i="26"/>
  <c r="E265" i="26"/>
  <c r="G229" i="26"/>
  <c r="H229" i="26"/>
  <c r="I229" i="26"/>
  <c r="J229" i="26"/>
  <c r="F229" i="26"/>
  <c r="E229" i="26"/>
  <c r="G193" i="26"/>
  <c r="H193" i="26"/>
  <c r="I193" i="26"/>
  <c r="J193" i="26"/>
  <c r="E193" i="26"/>
  <c r="F193" i="26"/>
  <c r="G157" i="26"/>
  <c r="H157" i="26"/>
  <c r="I157" i="26"/>
  <c r="J157" i="26"/>
  <c r="E157" i="26"/>
  <c r="F157" i="26"/>
  <c r="G121" i="26"/>
  <c r="H121" i="26"/>
  <c r="I121" i="26"/>
  <c r="J121" i="26"/>
  <c r="E121" i="26"/>
  <c r="F121" i="26"/>
  <c r="G85" i="26"/>
  <c r="H85" i="26"/>
  <c r="I85" i="26"/>
  <c r="J85" i="26"/>
  <c r="E85" i="26"/>
  <c r="F85" i="26"/>
  <c r="G49" i="26"/>
  <c r="H49" i="26"/>
  <c r="I49" i="26"/>
  <c r="J49" i="26"/>
  <c r="E49" i="26"/>
  <c r="F49" i="26"/>
  <c r="G13" i="26"/>
  <c r="J13" i="26"/>
  <c r="H13" i="26"/>
  <c r="I13" i="26"/>
  <c r="E13" i="26"/>
  <c r="F13" i="26"/>
  <c r="I399" i="30"/>
  <c r="E399" i="30"/>
  <c r="F399" i="30"/>
  <c r="G399" i="30"/>
  <c r="H399" i="30"/>
  <c r="J399" i="30"/>
  <c r="E42" i="30"/>
  <c r="F42" i="30"/>
  <c r="H42" i="30"/>
  <c r="I42" i="30"/>
  <c r="J42" i="30"/>
  <c r="G42" i="30"/>
  <c r="J426" i="30"/>
  <c r="E426" i="30"/>
  <c r="F426" i="30"/>
  <c r="G426" i="30"/>
  <c r="I426" i="30"/>
  <c r="H426" i="30"/>
  <c r="I172" i="30"/>
  <c r="J172" i="30"/>
  <c r="F172" i="30"/>
  <c r="G172" i="30"/>
  <c r="E172" i="30"/>
  <c r="H172" i="30"/>
  <c r="J248" i="30"/>
  <c r="E248" i="30"/>
  <c r="F248" i="30"/>
  <c r="G248" i="30"/>
  <c r="H248" i="30"/>
  <c r="I248" i="30"/>
  <c r="E491" i="30"/>
  <c r="F491" i="30"/>
  <c r="G491" i="30"/>
  <c r="H491" i="30"/>
  <c r="J491" i="30"/>
  <c r="I491" i="30"/>
  <c r="E318" i="30"/>
  <c r="F318" i="30"/>
  <c r="G318" i="30"/>
  <c r="H318" i="30"/>
  <c r="I318" i="30"/>
  <c r="J318" i="30"/>
  <c r="E387" i="30"/>
  <c r="F387" i="30"/>
  <c r="G387" i="30"/>
  <c r="H387" i="30"/>
  <c r="I387" i="30"/>
  <c r="J387" i="30"/>
  <c r="H136" i="30"/>
  <c r="E136" i="30"/>
  <c r="F136" i="30"/>
  <c r="G136" i="30"/>
  <c r="I136" i="30"/>
  <c r="J136" i="30"/>
  <c r="J478" i="30"/>
  <c r="E478" i="30"/>
  <c r="F478" i="30"/>
  <c r="G478" i="30"/>
  <c r="K478" i="30" s="1"/>
  <c r="L478" i="30" s="1"/>
  <c r="I478" i="30"/>
  <c r="H478" i="30"/>
  <c r="E233" i="30"/>
  <c r="G233" i="30"/>
  <c r="H233" i="30"/>
  <c r="I233" i="30"/>
  <c r="J233" i="30"/>
  <c r="F233" i="30"/>
  <c r="I196" i="30"/>
  <c r="J196" i="30"/>
  <c r="F196" i="30"/>
  <c r="G196" i="30"/>
  <c r="K196" i="30" s="1"/>
  <c r="L196" i="30" s="1"/>
  <c r="E196" i="30"/>
  <c r="H196" i="30"/>
  <c r="E55" i="30"/>
  <c r="F55" i="30"/>
  <c r="G55" i="30"/>
  <c r="H55" i="30"/>
  <c r="I55" i="30"/>
  <c r="J55" i="30"/>
  <c r="J232" i="30"/>
  <c r="F232" i="30"/>
  <c r="G232" i="30"/>
  <c r="E232" i="30"/>
  <c r="N232" i="30" s="1"/>
  <c r="H232" i="30"/>
  <c r="I232" i="30"/>
  <c r="E123" i="30"/>
  <c r="F123" i="30"/>
  <c r="G123" i="30"/>
  <c r="H123" i="30"/>
  <c r="I123" i="30"/>
  <c r="J123" i="30"/>
  <c r="I425" i="30"/>
  <c r="E425" i="30"/>
  <c r="F425" i="30"/>
  <c r="R425" i="30" s="1"/>
  <c r="G425" i="30"/>
  <c r="H425" i="30"/>
  <c r="J425" i="30"/>
  <c r="I389" i="30"/>
  <c r="E389" i="30"/>
  <c r="F389" i="30"/>
  <c r="G389" i="30"/>
  <c r="H389" i="30"/>
  <c r="J389" i="30"/>
  <c r="J353" i="30"/>
  <c r="I353" i="30"/>
  <c r="E353" i="30"/>
  <c r="F353" i="30"/>
  <c r="G353" i="30"/>
  <c r="K353" i="30" s="1"/>
  <c r="L353" i="30" s="1"/>
  <c r="H353" i="30"/>
  <c r="J317" i="30"/>
  <c r="E317" i="30"/>
  <c r="F317" i="30"/>
  <c r="G317" i="30"/>
  <c r="I317" i="30"/>
  <c r="H317" i="30"/>
  <c r="J281" i="30"/>
  <c r="E281" i="30"/>
  <c r="F281" i="30"/>
  <c r="G281" i="30"/>
  <c r="K281" i="30" s="1"/>
  <c r="L281" i="30" s="1"/>
  <c r="I281" i="30"/>
  <c r="H281" i="30"/>
  <c r="E145" i="30"/>
  <c r="G145" i="30"/>
  <c r="F145" i="30"/>
  <c r="H145" i="30"/>
  <c r="I145" i="30"/>
  <c r="J145" i="30"/>
  <c r="E207" i="30"/>
  <c r="F207" i="30"/>
  <c r="G207" i="30"/>
  <c r="I207" i="30"/>
  <c r="H207" i="30"/>
  <c r="J207" i="30"/>
  <c r="E72" i="30"/>
  <c r="F72" i="30"/>
  <c r="H72" i="30"/>
  <c r="G72" i="30"/>
  <c r="I72" i="30"/>
  <c r="J72" i="30"/>
  <c r="I214" i="30"/>
  <c r="J214" i="30"/>
  <c r="F214" i="30"/>
  <c r="G214" i="30"/>
  <c r="K214" i="30" s="1"/>
  <c r="L214" i="30" s="1"/>
  <c r="E214" i="30"/>
  <c r="H214" i="30"/>
  <c r="J442" i="30"/>
  <c r="E442" i="30"/>
  <c r="F442" i="30"/>
  <c r="G442" i="30"/>
  <c r="I442" i="30"/>
  <c r="H442" i="30"/>
  <c r="J406" i="30"/>
  <c r="E406" i="30"/>
  <c r="F406" i="30"/>
  <c r="G406" i="30"/>
  <c r="K406" i="30" s="1"/>
  <c r="L406" i="30" s="1"/>
  <c r="I406" i="30"/>
  <c r="H406" i="30"/>
  <c r="E370" i="30"/>
  <c r="H370" i="30"/>
  <c r="I370" i="30"/>
  <c r="F370" i="30"/>
  <c r="J370" i="30"/>
  <c r="G370" i="30"/>
  <c r="E334" i="30"/>
  <c r="F334" i="30"/>
  <c r="G334" i="30"/>
  <c r="H334" i="30"/>
  <c r="I334" i="30"/>
  <c r="J334" i="30"/>
  <c r="E298" i="30"/>
  <c r="F298" i="30"/>
  <c r="G298" i="30"/>
  <c r="H298" i="30"/>
  <c r="I298" i="30"/>
  <c r="J298" i="30"/>
  <c r="J262" i="30"/>
  <c r="E262" i="30"/>
  <c r="F262" i="30"/>
  <c r="G262" i="30"/>
  <c r="H262" i="30"/>
  <c r="I262" i="30"/>
  <c r="I206" i="30"/>
  <c r="J206" i="30"/>
  <c r="F206" i="30"/>
  <c r="G206" i="30"/>
  <c r="H206" i="30"/>
  <c r="E206" i="30"/>
  <c r="E70" i="30"/>
  <c r="F70" i="30"/>
  <c r="H70" i="30"/>
  <c r="J70" i="30"/>
  <c r="G70" i="30"/>
  <c r="I70" i="30"/>
  <c r="E57" i="30"/>
  <c r="F57" i="30"/>
  <c r="G57" i="30"/>
  <c r="H57" i="30"/>
  <c r="I57" i="30"/>
  <c r="J57" i="30"/>
  <c r="E197" i="30"/>
  <c r="F197" i="30"/>
  <c r="G197" i="30"/>
  <c r="I197" i="30"/>
  <c r="H197" i="30"/>
  <c r="J197" i="30"/>
  <c r="E167" i="30"/>
  <c r="F167" i="30"/>
  <c r="G167" i="30"/>
  <c r="I167" i="30"/>
  <c r="J167" i="30"/>
  <c r="H167" i="30"/>
  <c r="E131" i="30"/>
  <c r="F131" i="30"/>
  <c r="G131" i="30"/>
  <c r="H131" i="30"/>
  <c r="I131" i="30"/>
  <c r="J131" i="30"/>
  <c r="E95" i="30"/>
  <c r="F95" i="30"/>
  <c r="G95" i="30"/>
  <c r="H95" i="30"/>
  <c r="I95" i="30"/>
  <c r="J95" i="30"/>
  <c r="E59" i="30"/>
  <c r="F59" i="30"/>
  <c r="G59" i="30"/>
  <c r="H59" i="30"/>
  <c r="I59" i="30"/>
  <c r="J59" i="30"/>
  <c r="F23" i="30"/>
  <c r="H23" i="30"/>
  <c r="E23" i="30"/>
  <c r="G23" i="30"/>
  <c r="J23" i="30"/>
  <c r="I23" i="30"/>
  <c r="G24" i="30"/>
  <c r="H24" i="30"/>
  <c r="E24" i="30"/>
  <c r="N24" i="30" s="1"/>
  <c r="J24" i="30"/>
  <c r="F24" i="30"/>
  <c r="I24" i="30"/>
  <c r="E487" i="29"/>
  <c r="F487" i="29"/>
  <c r="K487" i="29" s="1"/>
  <c r="E482" i="29"/>
  <c r="F482" i="29"/>
  <c r="K482" i="29" s="1"/>
  <c r="E446" i="29"/>
  <c r="F446" i="29"/>
  <c r="K446" i="29" s="1"/>
  <c r="E410" i="29"/>
  <c r="F410" i="29"/>
  <c r="K410" i="29" s="1"/>
  <c r="E374" i="29"/>
  <c r="F374" i="29"/>
  <c r="K374" i="29" s="1"/>
  <c r="F338" i="29"/>
  <c r="K338" i="29" s="1"/>
  <c r="E338" i="29"/>
  <c r="F302" i="29"/>
  <c r="K302" i="29" s="1"/>
  <c r="E302" i="29"/>
  <c r="E266" i="29"/>
  <c r="F266" i="29"/>
  <c r="K266" i="29" s="1"/>
  <c r="F481" i="29"/>
  <c r="K481" i="29" s="1"/>
  <c r="E481" i="29"/>
  <c r="F445" i="29"/>
  <c r="K445" i="29" s="1"/>
  <c r="E445" i="29"/>
  <c r="F409" i="29"/>
  <c r="K409" i="29" s="1"/>
  <c r="E409" i="29"/>
  <c r="E373" i="29"/>
  <c r="F373" i="29"/>
  <c r="K373" i="29" s="1"/>
  <c r="E337" i="29"/>
  <c r="F337" i="29"/>
  <c r="K337" i="29" s="1"/>
  <c r="E301" i="29"/>
  <c r="F301" i="29"/>
  <c r="K301" i="29" s="1"/>
  <c r="E265" i="29"/>
  <c r="F265" i="29"/>
  <c r="K265" i="29" s="1"/>
  <c r="E456" i="29"/>
  <c r="F456" i="29"/>
  <c r="K456" i="29" s="1"/>
  <c r="E420" i="29"/>
  <c r="F420" i="29"/>
  <c r="K420" i="29" s="1"/>
  <c r="E384" i="29"/>
  <c r="F384" i="29"/>
  <c r="K384" i="29" s="1"/>
  <c r="F348" i="29"/>
  <c r="K348" i="29" s="1"/>
  <c r="E348" i="29"/>
  <c r="F312" i="29"/>
  <c r="K312" i="29" s="1"/>
  <c r="E312" i="29"/>
  <c r="F276" i="29"/>
  <c r="K276" i="29" s="1"/>
  <c r="E276" i="29"/>
  <c r="E238" i="29"/>
  <c r="F238" i="29"/>
  <c r="K238" i="29" s="1"/>
  <c r="F202" i="29"/>
  <c r="K202" i="29" s="1"/>
  <c r="E202" i="29"/>
  <c r="F166" i="29"/>
  <c r="K166" i="29" s="1"/>
  <c r="E166" i="29"/>
  <c r="F130" i="29"/>
  <c r="K130" i="29" s="1"/>
  <c r="E130" i="29"/>
  <c r="F94" i="29"/>
  <c r="K94" i="29" s="1"/>
  <c r="E94" i="29"/>
  <c r="E58" i="29"/>
  <c r="F58" i="29"/>
  <c r="K58" i="29" s="1"/>
  <c r="E22" i="29"/>
  <c r="F22" i="29"/>
  <c r="K22" i="29" s="1"/>
  <c r="E237" i="29"/>
  <c r="F237" i="29"/>
  <c r="K237" i="29" s="1"/>
  <c r="E201" i="29"/>
  <c r="F201" i="29"/>
  <c r="K201" i="29" s="1"/>
  <c r="E165" i="29"/>
  <c r="F165" i="29"/>
  <c r="K165" i="29" s="1"/>
  <c r="E129" i="29"/>
  <c r="F129" i="29"/>
  <c r="K129" i="29" s="1"/>
  <c r="E93" i="29"/>
  <c r="F93" i="29"/>
  <c r="K93" i="29" s="1"/>
  <c r="E57" i="29"/>
  <c r="F57" i="29"/>
  <c r="K57" i="29" s="1"/>
  <c r="E21" i="29"/>
  <c r="F21" i="29"/>
  <c r="K21" i="29" s="1"/>
  <c r="E242" i="29"/>
  <c r="F242" i="29"/>
  <c r="K242" i="29" s="1"/>
  <c r="E206" i="29"/>
  <c r="F206" i="29"/>
  <c r="K206" i="29" s="1"/>
  <c r="E170" i="29"/>
  <c r="F170" i="29"/>
  <c r="K170" i="29" s="1"/>
  <c r="E134" i="29"/>
  <c r="F134" i="29"/>
  <c r="K134" i="29" s="1"/>
  <c r="E98" i="29"/>
  <c r="F98" i="29"/>
  <c r="K98" i="29" s="1"/>
  <c r="F62" i="29"/>
  <c r="K62" i="29" s="1"/>
  <c r="E62" i="29"/>
  <c r="E26" i="29"/>
  <c r="F26" i="29"/>
  <c r="K26" i="29" s="1"/>
  <c r="L260" i="28"/>
  <c r="O260" i="28"/>
  <c r="E260" i="28"/>
  <c r="G260" i="28"/>
  <c r="M260" i="28"/>
  <c r="N260" i="28"/>
  <c r="F260" i="28"/>
  <c r="P260" i="28"/>
  <c r="CJ260" i="28" s="1"/>
  <c r="L403" i="28"/>
  <c r="N403" i="28"/>
  <c r="O403" i="28"/>
  <c r="T403" i="28" s="1"/>
  <c r="V403" i="28" s="1"/>
  <c r="BP403" i="28" s="1"/>
  <c r="P403" i="28"/>
  <c r="CJ403" i="28" s="1"/>
  <c r="E403" i="28"/>
  <c r="AJ403" i="28" s="1"/>
  <c r="CC403" i="28" s="1"/>
  <c r="F403" i="28"/>
  <c r="AK403" i="28" s="1"/>
  <c r="CF403" i="28" s="1"/>
  <c r="M403" i="28"/>
  <c r="G403" i="28"/>
  <c r="G271" i="28"/>
  <c r="N271" i="28"/>
  <c r="O271" i="28"/>
  <c r="P271" i="28"/>
  <c r="CJ271" i="28" s="1"/>
  <c r="F271" i="28"/>
  <c r="AK271" i="28" s="1"/>
  <c r="CF271" i="28" s="1"/>
  <c r="CG271" i="28" s="1"/>
  <c r="L271" i="28"/>
  <c r="E271" i="28"/>
  <c r="M271" i="28"/>
  <c r="M488" i="28"/>
  <c r="F488" i="28"/>
  <c r="L488" i="28"/>
  <c r="N488" i="28"/>
  <c r="O488" i="28"/>
  <c r="P488" i="28"/>
  <c r="CJ488" i="28" s="1"/>
  <c r="E488" i="28"/>
  <c r="G488" i="28"/>
  <c r="E331" i="28"/>
  <c r="AJ331" i="28" s="1"/>
  <c r="CC331" i="28" s="1"/>
  <c r="CD331" i="28" s="1"/>
  <c r="L331" i="28"/>
  <c r="M331" i="28"/>
  <c r="N331" i="28"/>
  <c r="O331" i="28"/>
  <c r="P331" i="28"/>
  <c r="CJ331" i="28" s="1"/>
  <c r="F331" i="28"/>
  <c r="AK331" i="28" s="1"/>
  <c r="CF331" i="28" s="1"/>
  <c r="CG331" i="28" s="1"/>
  <c r="G331" i="28"/>
  <c r="M32" i="28"/>
  <c r="N32" i="28"/>
  <c r="O32" i="28"/>
  <c r="P32" i="28"/>
  <c r="CJ32" i="28" s="1"/>
  <c r="E32" i="28"/>
  <c r="AJ32" i="28" s="1"/>
  <c r="CC32" i="28" s="1"/>
  <c r="CD32" i="28" s="1"/>
  <c r="F32" i="28"/>
  <c r="AK32" i="28" s="1"/>
  <c r="CF32" i="28" s="1"/>
  <c r="CG32" i="28" s="1"/>
  <c r="G32" i="28"/>
  <c r="L32" i="28"/>
  <c r="L19" i="28"/>
  <c r="M19" i="28"/>
  <c r="N19" i="28"/>
  <c r="O19" i="28"/>
  <c r="P19" i="28"/>
  <c r="CJ19" i="28" s="1"/>
  <c r="E19" i="28"/>
  <c r="AJ19" i="28" s="1"/>
  <c r="CC19" i="28" s="1"/>
  <c r="CD19" i="28" s="1"/>
  <c r="F19" i="28"/>
  <c r="AK19" i="28" s="1"/>
  <c r="CF19" i="28" s="1"/>
  <c r="CG19" i="28" s="1"/>
  <c r="G19" i="28"/>
  <c r="P428" i="28"/>
  <c r="CJ428" i="28" s="1"/>
  <c r="N428" i="28"/>
  <c r="M428" i="28"/>
  <c r="O428" i="28"/>
  <c r="T428" i="28" s="1"/>
  <c r="V428" i="28" s="1"/>
  <c r="BP428" i="28" s="1"/>
  <c r="E428" i="28"/>
  <c r="F428" i="28"/>
  <c r="G428" i="28"/>
  <c r="L428" i="28"/>
  <c r="L283" i="28"/>
  <c r="G283" i="28"/>
  <c r="M283" i="28"/>
  <c r="N283" i="28"/>
  <c r="S283" i="28" s="1"/>
  <c r="U283" i="28" s="1"/>
  <c r="BK283" i="28" s="1"/>
  <c r="O283" i="28"/>
  <c r="P283" i="28"/>
  <c r="CJ283" i="28" s="1"/>
  <c r="F283" i="28"/>
  <c r="AK283" i="28" s="1"/>
  <c r="CF283" i="28" s="1"/>
  <c r="CG283" i="28" s="1"/>
  <c r="E283" i="28"/>
  <c r="AJ283" i="28" s="1"/>
  <c r="CC283" i="28" s="1"/>
  <c r="CD283" i="28" s="1"/>
  <c r="N390" i="28"/>
  <c r="O390" i="28"/>
  <c r="P390" i="28"/>
  <c r="CJ390" i="28" s="1"/>
  <c r="E390" i="28"/>
  <c r="F390" i="28"/>
  <c r="G390" i="28"/>
  <c r="L390" i="28"/>
  <c r="M390" i="28"/>
  <c r="L246" i="28"/>
  <c r="O246" i="28"/>
  <c r="F246" i="28"/>
  <c r="AK246" i="28" s="1"/>
  <c r="CF246" i="28" s="1"/>
  <c r="CG246" i="28" s="1"/>
  <c r="M246" i="28"/>
  <c r="N246" i="28"/>
  <c r="P246" i="28"/>
  <c r="CJ246" i="28" s="1"/>
  <c r="E246" i="28"/>
  <c r="AJ246" i="28" s="1"/>
  <c r="CC246" i="28" s="1"/>
  <c r="CD246" i="28" s="1"/>
  <c r="G246" i="28"/>
  <c r="L102" i="28"/>
  <c r="M102" i="28"/>
  <c r="N102" i="28"/>
  <c r="P102" i="28"/>
  <c r="CJ102" i="28" s="1"/>
  <c r="F102" i="28"/>
  <c r="G102" i="28"/>
  <c r="O102" i="28"/>
  <c r="E102" i="28"/>
  <c r="AJ102" i="28" s="1"/>
  <c r="CC102" i="28" s="1"/>
  <c r="CD102" i="28" s="1"/>
  <c r="H473" i="26"/>
  <c r="I473" i="26"/>
  <c r="J473" i="26"/>
  <c r="G473" i="26"/>
  <c r="E473" i="26"/>
  <c r="F473" i="26"/>
  <c r="H437" i="26"/>
  <c r="I437" i="26"/>
  <c r="J437" i="26"/>
  <c r="G437" i="26"/>
  <c r="E437" i="26"/>
  <c r="F437" i="26"/>
  <c r="H401" i="26"/>
  <c r="I401" i="26"/>
  <c r="J401" i="26"/>
  <c r="G401" i="26"/>
  <c r="F401" i="26"/>
  <c r="E401" i="26"/>
  <c r="I365" i="26"/>
  <c r="G365" i="26"/>
  <c r="H365" i="26"/>
  <c r="J365" i="26"/>
  <c r="F365" i="26"/>
  <c r="E365" i="26"/>
  <c r="N413" i="28"/>
  <c r="P413" i="28"/>
  <c r="CJ413" i="28" s="1"/>
  <c r="F413" i="28"/>
  <c r="AK413" i="28" s="1"/>
  <c r="CF413" i="28" s="1"/>
  <c r="G413" i="28"/>
  <c r="M413" i="28"/>
  <c r="O413" i="28"/>
  <c r="E413" i="28"/>
  <c r="L413" i="28"/>
  <c r="F269" i="28"/>
  <c r="L269" i="28"/>
  <c r="M269" i="28"/>
  <c r="N269" i="28"/>
  <c r="O269" i="28"/>
  <c r="E269" i="28"/>
  <c r="P269" i="28"/>
  <c r="CJ269" i="28" s="1"/>
  <c r="G269" i="28"/>
  <c r="M125" i="28"/>
  <c r="N125" i="28"/>
  <c r="E125" i="28"/>
  <c r="F125" i="28"/>
  <c r="AK125" i="28" s="1"/>
  <c r="CF125" i="28" s="1"/>
  <c r="CG125" i="28" s="1"/>
  <c r="G125" i="28"/>
  <c r="P125" i="28"/>
  <c r="CJ125" i="28" s="1"/>
  <c r="O125" i="28"/>
  <c r="L125" i="28"/>
  <c r="M436" i="28"/>
  <c r="O436" i="28"/>
  <c r="E436" i="28"/>
  <c r="F436" i="28"/>
  <c r="G436" i="28"/>
  <c r="L436" i="28"/>
  <c r="P436" i="28"/>
  <c r="CJ436" i="28" s="1"/>
  <c r="N436" i="28"/>
  <c r="F292" i="28"/>
  <c r="AK292" i="28" s="1"/>
  <c r="CF292" i="28" s="1"/>
  <c r="CG292" i="28" s="1"/>
  <c r="O292" i="28"/>
  <c r="P292" i="28"/>
  <c r="CJ292" i="28" s="1"/>
  <c r="E292" i="28"/>
  <c r="G292" i="28"/>
  <c r="L292" i="28"/>
  <c r="N292" i="28"/>
  <c r="M292" i="28"/>
  <c r="L148" i="28"/>
  <c r="N148" i="28"/>
  <c r="M148" i="28"/>
  <c r="O148" i="28"/>
  <c r="P148" i="28"/>
  <c r="CJ148" i="28" s="1"/>
  <c r="E148" i="28"/>
  <c r="G148" i="28"/>
  <c r="F148" i="28"/>
  <c r="AK148" i="28" s="1"/>
  <c r="CF148" i="28" s="1"/>
  <c r="CG148" i="28" s="1"/>
  <c r="L4" i="28"/>
  <c r="M4" i="28"/>
  <c r="N4" i="28"/>
  <c r="O4" i="28"/>
  <c r="P4" i="28"/>
  <c r="CJ4" i="28" s="1"/>
  <c r="E4" i="28"/>
  <c r="F4" i="28"/>
  <c r="AK4" i="28" s="1"/>
  <c r="CF4" i="28" s="1"/>
  <c r="CG4" i="28" s="1"/>
  <c r="G4" i="28"/>
  <c r="E459" i="28"/>
  <c r="F459" i="28"/>
  <c r="G459" i="28"/>
  <c r="L459" i="28"/>
  <c r="N459" i="28"/>
  <c r="P459" i="28"/>
  <c r="CJ459" i="28" s="1"/>
  <c r="O459" i="28"/>
  <c r="M459" i="28"/>
  <c r="M315" i="28"/>
  <c r="N315" i="28"/>
  <c r="O315" i="28"/>
  <c r="P315" i="28"/>
  <c r="CJ315" i="28" s="1"/>
  <c r="F315" i="28"/>
  <c r="AK315" i="28" s="1"/>
  <c r="CF315" i="28" s="1"/>
  <c r="CG315" i="28" s="1"/>
  <c r="E315" i="28"/>
  <c r="G315" i="28"/>
  <c r="L315" i="28"/>
  <c r="L171" i="28"/>
  <c r="M171" i="28"/>
  <c r="O171" i="28"/>
  <c r="E171" i="28"/>
  <c r="F171" i="28"/>
  <c r="G171" i="28"/>
  <c r="N171" i="28"/>
  <c r="P171" i="28"/>
  <c r="CJ171" i="28" s="1"/>
  <c r="L27" i="28"/>
  <c r="M27" i="28"/>
  <c r="N27" i="28"/>
  <c r="O27" i="28"/>
  <c r="P27" i="28"/>
  <c r="CJ27" i="28" s="1"/>
  <c r="E27" i="28"/>
  <c r="F27" i="28"/>
  <c r="AK27" i="28" s="1"/>
  <c r="CF27" i="28" s="1"/>
  <c r="CG27" i="28" s="1"/>
  <c r="G27" i="28"/>
  <c r="M482" i="28"/>
  <c r="O482" i="28"/>
  <c r="E482" i="28"/>
  <c r="G482" i="28"/>
  <c r="L482" i="28"/>
  <c r="P482" i="28"/>
  <c r="CJ482" i="28" s="1"/>
  <c r="N482" i="28"/>
  <c r="F482" i="28"/>
  <c r="AK482" i="28" s="1"/>
  <c r="CF482" i="28" s="1"/>
  <c r="N338" i="28"/>
  <c r="P338" i="28"/>
  <c r="CJ338" i="28" s="1"/>
  <c r="F338" i="28"/>
  <c r="AK338" i="28" s="1"/>
  <c r="CF338" i="28" s="1"/>
  <c r="CG338" i="28" s="1"/>
  <c r="E338" i="28"/>
  <c r="G338" i="28"/>
  <c r="O338" i="28"/>
  <c r="L338" i="28"/>
  <c r="M338" i="28"/>
  <c r="E194" i="28"/>
  <c r="G194" i="28"/>
  <c r="M194" i="28"/>
  <c r="P194" i="28"/>
  <c r="CJ194" i="28" s="1"/>
  <c r="N194" i="28"/>
  <c r="F194" i="28"/>
  <c r="O194" i="28"/>
  <c r="L194" i="28"/>
  <c r="M50" i="28"/>
  <c r="N50" i="28"/>
  <c r="O50" i="28"/>
  <c r="P50" i="28"/>
  <c r="CJ50" i="28" s="1"/>
  <c r="E50" i="28"/>
  <c r="F50" i="28"/>
  <c r="AK50" i="28" s="1"/>
  <c r="CF50" i="28" s="1"/>
  <c r="CG50" i="28" s="1"/>
  <c r="G50" i="28"/>
  <c r="L50" i="28"/>
  <c r="H496" i="26"/>
  <c r="I496" i="26"/>
  <c r="J496" i="26"/>
  <c r="G496" i="26"/>
  <c r="E496" i="26"/>
  <c r="F496" i="26"/>
  <c r="H460" i="26"/>
  <c r="I460" i="26"/>
  <c r="J460" i="26"/>
  <c r="G460" i="26"/>
  <c r="E460" i="26"/>
  <c r="F460" i="26"/>
  <c r="H424" i="26"/>
  <c r="I424" i="26"/>
  <c r="J424" i="26"/>
  <c r="G424" i="26"/>
  <c r="E424" i="26"/>
  <c r="F424" i="26"/>
  <c r="H388" i="26"/>
  <c r="I388" i="26"/>
  <c r="G388" i="26"/>
  <c r="J388" i="26"/>
  <c r="F388" i="26"/>
  <c r="E388" i="26"/>
  <c r="G352" i="26"/>
  <c r="H352" i="26"/>
  <c r="I352" i="26"/>
  <c r="J352" i="26"/>
  <c r="F352" i="26"/>
  <c r="E352" i="26"/>
  <c r="N373" i="28"/>
  <c r="O373" i="28"/>
  <c r="P373" i="28"/>
  <c r="CJ373" i="28" s="1"/>
  <c r="E373" i="28"/>
  <c r="F373" i="28"/>
  <c r="G373" i="28"/>
  <c r="M373" i="28"/>
  <c r="L373" i="28"/>
  <c r="L229" i="28"/>
  <c r="N229" i="28"/>
  <c r="O229" i="28"/>
  <c r="P229" i="28"/>
  <c r="CJ229" i="28" s="1"/>
  <c r="E229" i="28"/>
  <c r="F229" i="28"/>
  <c r="AK229" i="28" s="1"/>
  <c r="CF229" i="28" s="1"/>
  <c r="CG229" i="28" s="1"/>
  <c r="M229" i="28"/>
  <c r="G229" i="28"/>
  <c r="L85" i="28"/>
  <c r="M85" i="28"/>
  <c r="N85" i="28"/>
  <c r="O85" i="28"/>
  <c r="P85" i="28"/>
  <c r="CJ85" i="28" s="1"/>
  <c r="G85" i="28"/>
  <c r="E85" i="28"/>
  <c r="F85" i="28"/>
  <c r="N408" i="28"/>
  <c r="P408" i="28"/>
  <c r="CJ408" i="28" s="1"/>
  <c r="E408" i="28"/>
  <c r="F408" i="28"/>
  <c r="AK408" i="28" s="1"/>
  <c r="CF408" i="28" s="1"/>
  <c r="G408" i="28"/>
  <c r="O408" i="28"/>
  <c r="M408" i="28"/>
  <c r="L408" i="28"/>
  <c r="F264" i="28"/>
  <c r="L264" i="28"/>
  <c r="O264" i="28"/>
  <c r="E264" i="28"/>
  <c r="G264" i="28"/>
  <c r="P264" i="28"/>
  <c r="CJ264" i="28" s="1"/>
  <c r="M264" i="28"/>
  <c r="N264" i="28"/>
  <c r="L120" i="28"/>
  <c r="M120" i="28"/>
  <c r="N120" i="28"/>
  <c r="E120" i="28"/>
  <c r="F120" i="28"/>
  <c r="AK120" i="28" s="1"/>
  <c r="CF120" i="28" s="1"/>
  <c r="CG120" i="28" s="1"/>
  <c r="P120" i="28"/>
  <c r="CJ120" i="28" s="1"/>
  <c r="G120" i="28"/>
  <c r="O120" i="28"/>
  <c r="N443" i="28"/>
  <c r="P443" i="28"/>
  <c r="CJ443" i="28" s="1"/>
  <c r="M443" i="28"/>
  <c r="E443" i="28"/>
  <c r="F443" i="28"/>
  <c r="AK443" i="28" s="1"/>
  <c r="CF443" i="28" s="1"/>
  <c r="G443" i="28"/>
  <c r="L443" i="28"/>
  <c r="O443" i="28"/>
  <c r="P299" i="28"/>
  <c r="CJ299" i="28" s="1"/>
  <c r="O299" i="28"/>
  <c r="F299" i="28"/>
  <c r="AK299" i="28" s="1"/>
  <c r="CF299" i="28" s="1"/>
  <c r="CG299" i="28" s="1"/>
  <c r="E299" i="28"/>
  <c r="AJ299" i="28" s="1"/>
  <c r="CC299" i="28" s="1"/>
  <c r="CD299" i="28" s="1"/>
  <c r="G299" i="28"/>
  <c r="N299" i="28"/>
  <c r="L299" i="28"/>
  <c r="M299" i="28"/>
  <c r="P155" i="28"/>
  <c r="CJ155" i="28" s="1"/>
  <c r="M155" i="28"/>
  <c r="L155" i="28"/>
  <c r="N155" i="28"/>
  <c r="E155" i="28"/>
  <c r="O155" i="28"/>
  <c r="F155" i="28"/>
  <c r="AK155" i="28" s="1"/>
  <c r="CF155" i="28" s="1"/>
  <c r="CG155" i="28" s="1"/>
  <c r="G155" i="28"/>
  <c r="F11" i="28"/>
  <c r="AK11" i="28" s="1"/>
  <c r="CF11" i="28" s="1"/>
  <c r="CG11" i="28" s="1"/>
  <c r="G11" i="28"/>
  <c r="L11" i="28"/>
  <c r="M11" i="28"/>
  <c r="N11" i="28"/>
  <c r="E11" i="28"/>
  <c r="AJ11" i="28" s="1"/>
  <c r="CC11" i="28" s="1"/>
  <c r="CD11" i="28" s="1"/>
  <c r="O11" i="28"/>
  <c r="P11" i="28"/>
  <c r="CJ11" i="28" s="1"/>
  <c r="N478" i="28"/>
  <c r="P478" i="28"/>
  <c r="CJ478" i="28" s="1"/>
  <c r="M478" i="28"/>
  <c r="O478" i="28"/>
  <c r="E478" i="28"/>
  <c r="L478" i="28"/>
  <c r="F478" i="28"/>
  <c r="AK478" i="28" s="1"/>
  <c r="CF478" i="28" s="1"/>
  <c r="G478" i="28"/>
  <c r="F334" i="28"/>
  <c r="AK334" i="28" s="1"/>
  <c r="CF334" i="28" s="1"/>
  <c r="CG334" i="28" s="1"/>
  <c r="E334" i="28"/>
  <c r="AJ334" i="28" s="1"/>
  <c r="CC334" i="28" s="1"/>
  <c r="CD334" i="28" s="1"/>
  <c r="G334" i="28"/>
  <c r="L334" i="28"/>
  <c r="M334" i="28"/>
  <c r="P334" i="28"/>
  <c r="CJ334" i="28" s="1"/>
  <c r="N334" i="28"/>
  <c r="O334" i="28"/>
  <c r="F190" i="28"/>
  <c r="AK190" i="28" s="1"/>
  <c r="CF190" i="28" s="1"/>
  <c r="CG190" i="28" s="1"/>
  <c r="M190" i="28"/>
  <c r="N190" i="28"/>
  <c r="P190" i="28"/>
  <c r="CJ190" i="28" s="1"/>
  <c r="L190" i="28"/>
  <c r="E190" i="28"/>
  <c r="O190" i="28"/>
  <c r="G190" i="28"/>
  <c r="O46" i="28"/>
  <c r="E46" i="28"/>
  <c r="AJ46" i="28" s="1"/>
  <c r="CC46" i="28" s="1"/>
  <c r="CD46" i="28" s="1"/>
  <c r="F46" i="28"/>
  <c r="AK46" i="28" s="1"/>
  <c r="CF46" i="28" s="1"/>
  <c r="CG46" i="28" s="1"/>
  <c r="G46" i="28"/>
  <c r="L46" i="28"/>
  <c r="N46" i="28"/>
  <c r="M46" i="28"/>
  <c r="P46" i="28"/>
  <c r="CJ46" i="28" s="1"/>
  <c r="G495" i="26"/>
  <c r="H495" i="26"/>
  <c r="I495" i="26"/>
  <c r="J495" i="26"/>
  <c r="E495" i="26"/>
  <c r="F495" i="26"/>
  <c r="I459" i="26"/>
  <c r="J459" i="26"/>
  <c r="E459" i="26"/>
  <c r="F459" i="26"/>
  <c r="H459" i="26"/>
  <c r="G459" i="26"/>
  <c r="I423" i="26"/>
  <c r="J423" i="26"/>
  <c r="E423" i="26"/>
  <c r="F423" i="26"/>
  <c r="H423" i="26"/>
  <c r="G423" i="26"/>
  <c r="I387" i="26"/>
  <c r="J387" i="26"/>
  <c r="E387" i="26"/>
  <c r="F387" i="26"/>
  <c r="H387" i="26"/>
  <c r="G387" i="26"/>
  <c r="I351" i="26"/>
  <c r="J351" i="26"/>
  <c r="E351" i="26"/>
  <c r="F351" i="26"/>
  <c r="H351" i="26"/>
  <c r="G351" i="26"/>
  <c r="G2" i="28"/>
  <c r="F2" i="28"/>
  <c r="E2" i="28"/>
  <c r="P2" i="28"/>
  <c r="CJ2" i="28" s="1"/>
  <c r="N2" i="28"/>
  <c r="M2" i="28"/>
  <c r="O2" i="28"/>
  <c r="L2" i="28"/>
  <c r="E357" i="28"/>
  <c r="AJ357" i="28" s="1"/>
  <c r="CC357" i="28" s="1"/>
  <c r="CD357" i="28" s="1"/>
  <c r="F357" i="28"/>
  <c r="AK357" i="28" s="1"/>
  <c r="CF357" i="28" s="1"/>
  <c r="CG357" i="28" s="1"/>
  <c r="G357" i="28"/>
  <c r="L357" i="28"/>
  <c r="M357" i="28"/>
  <c r="O357" i="28"/>
  <c r="N357" i="28"/>
  <c r="P357" i="28"/>
  <c r="CJ357" i="28" s="1"/>
  <c r="L213" i="28"/>
  <c r="N213" i="28"/>
  <c r="O213" i="28"/>
  <c r="P213" i="28"/>
  <c r="CJ213" i="28" s="1"/>
  <c r="E213" i="28"/>
  <c r="AJ213" i="28" s="1"/>
  <c r="CC213" i="28" s="1"/>
  <c r="CD213" i="28" s="1"/>
  <c r="F213" i="28"/>
  <c r="AK213" i="28" s="1"/>
  <c r="CF213" i="28" s="1"/>
  <c r="CG213" i="28" s="1"/>
  <c r="G213" i="28"/>
  <c r="M213" i="28"/>
  <c r="L69" i="28"/>
  <c r="M69" i="28"/>
  <c r="N69" i="28"/>
  <c r="O69" i="28"/>
  <c r="P69" i="28"/>
  <c r="CJ69" i="28" s="1"/>
  <c r="E69" i="28"/>
  <c r="AJ69" i="28" s="1"/>
  <c r="CC69" i="28" s="1"/>
  <c r="CD69" i="28" s="1"/>
  <c r="F69" i="28"/>
  <c r="AK69" i="28" s="1"/>
  <c r="CF69" i="28" s="1"/>
  <c r="CG69" i="28" s="1"/>
  <c r="G69" i="28"/>
  <c r="I333" i="26"/>
  <c r="J333" i="26"/>
  <c r="E333" i="26"/>
  <c r="F333" i="26"/>
  <c r="H333" i="26"/>
  <c r="G333" i="26"/>
  <c r="I297" i="26"/>
  <c r="J297" i="26"/>
  <c r="E297" i="26"/>
  <c r="F297" i="26"/>
  <c r="H297" i="26"/>
  <c r="G297" i="26"/>
  <c r="I261" i="26"/>
  <c r="J261" i="26"/>
  <c r="E261" i="26"/>
  <c r="F261" i="26"/>
  <c r="H261" i="26"/>
  <c r="G261" i="26"/>
  <c r="I225" i="26"/>
  <c r="J225" i="26"/>
  <c r="E225" i="26"/>
  <c r="F225" i="26"/>
  <c r="H225" i="26"/>
  <c r="G225" i="26"/>
  <c r="H189" i="26"/>
  <c r="J189" i="26"/>
  <c r="E189" i="26"/>
  <c r="F189" i="26"/>
  <c r="G189" i="26"/>
  <c r="I189" i="26"/>
  <c r="H153" i="26"/>
  <c r="J153" i="26"/>
  <c r="E153" i="26"/>
  <c r="F153" i="26"/>
  <c r="G153" i="26"/>
  <c r="I153" i="26"/>
  <c r="H117" i="26"/>
  <c r="J117" i="26"/>
  <c r="E117" i="26"/>
  <c r="F117" i="26"/>
  <c r="G117" i="26"/>
  <c r="I117" i="26"/>
  <c r="H81" i="26"/>
  <c r="J81" i="26"/>
  <c r="E81" i="26"/>
  <c r="F81" i="26"/>
  <c r="G81" i="26"/>
  <c r="I81" i="26"/>
  <c r="H45" i="26"/>
  <c r="J45" i="26"/>
  <c r="E45" i="26"/>
  <c r="F45" i="26"/>
  <c r="G45" i="26"/>
  <c r="I45" i="26"/>
  <c r="H9" i="26"/>
  <c r="J9" i="26"/>
  <c r="E9" i="26"/>
  <c r="F9" i="26"/>
  <c r="G9" i="26"/>
  <c r="I9" i="26"/>
  <c r="E459" i="30"/>
  <c r="F459" i="30"/>
  <c r="G459" i="30"/>
  <c r="H459" i="30"/>
  <c r="I459" i="30"/>
  <c r="J459" i="30"/>
  <c r="J308" i="26"/>
  <c r="I308" i="26"/>
  <c r="G308" i="26"/>
  <c r="H308" i="26"/>
  <c r="E308" i="26"/>
  <c r="F308" i="26"/>
  <c r="J272" i="26"/>
  <c r="I272" i="26"/>
  <c r="G272" i="26"/>
  <c r="H272" i="26"/>
  <c r="E272" i="26"/>
  <c r="F272" i="26"/>
  <c r="G236" i="26"/>
  <c r="H236" i="26"/>
  <c r="I236" i="26"/>
  <c r="J236" i="26"/>
  <c r="E236" i="26"/>
  <c r="F236" i="26"/>
  <c r="G200" i="26"/>
  <c r="H200" i="26"/>
  <c r="I200" i="26"/>
  <c r="J200" i="26"/>
  <c r="E200" i="26"/>
  <c r="F200" i="26"/>
  <c r="G164" i="26"/>
  <c r="H164" i="26"/>
  <c r="I164" i="26"/>
  <c r="J164" i="26"/>
  <c r="E164" i="26"/>
  <c r="F164" i="26"/>
  <c r="G128" i="26"/>
  <c r="H128" i="26"/>
  <c r="I128" i="26"/>
  <c r="J128" i="26"/>
  <c r="E128" i="26"/>
  <c r="F128" i="26"/>
  <c r="G92" i="26"/>
  <c r="H92" i="26"/>
  <c r="I92" i="26"/>
  <c r="J92" i="26"/>
  <c r="E92" i="26"/>
  <c r="F92" i="26"/>
  <c r="G56" i="26"/>
  <c r="H56" i="26"/>
  <c r="I56" i="26"/>
  <c r="J56" i="26"/>
  <c r="E56" i="26"/>
  <c r="F56" i="26"/>
  <c r="G20" i="26"/>
  <c r="H20" i="26"/>
  <c r="I20" i="26"/>
  <c r="J20" i="26"/>
  <c r="E20" i="26"/>
  <c r="F20" i="26"/>
  <c r="G334" i="26"/>
  <c r="H334" i="26"/>
  <c r="I334" i="26"/>
  <c r="J334" i="26"/>
  <c r="E334" i="26"/>
  <c r="F334" i="26"/>
  <c r="G298" i="26"/>
  <c r="H298" i="26"/>
  <c r="I298" i="26"/>
  <c r="J298" i="26"/>
  <c r="E298" i="26"/>
  <c r="F298" i="26"/>
  <c r="G262" i="26"/>
  <c r="H262" i="26"/>
  <c r="I262" i="26"/>
  <c r="J262" i="26"/>
  <c r="E262" i="26"/>
  <c r="F262" i="26"/>
  <c r="G226" i="26"/>
  <c r="J226" i="26"/>
  <c r="I226" i="26"/>
  <c r="H226" i="26"/>
  <c r="E226" i="26"/>
  <c r="F226" i="26"/>
  <c r="G190" i="26"/>
  <c r="J190" i="26"/>
  <c r="I190" i="26"/>
  <c r="H190" i="26"/>
  <c r="E190" i="26"/>
  <c r="F190" i="26"/>
  <c r="G154" i="26"/>
  <c r="J154" i="26"/>
  <c r="I154" i="26"/>
  <c r="H154" i="26"/>
  <c r="E154" i="26"/>
  <c r="F154" i="26"/>
  <c r="G118" i="26"/>
  <c r="J118" i="26"/>
  <c r="I118" i="26"/>
  <c r="H118" i="26"/>
  <c r="E118" i="26"/>
  <c r="F118" i="26"/>
  <c r="G82" i="26"/>
  <c r="J82" i="26"/>
  <c r="I82" i="26"/>
  <c r="H82" i="26"/>
  <c r="E82" i="26"/>
  <c r="F82" i="26"/>
  <c r="G46" i="26"/>
  <c r="J46" i="26"/>
  <c r="I46" i="26"/>
  <c r="H46" i="26"/>
  <c r="E46" i="26"/>
  <c r="F46" i="26"/>
  <c r="G10" i="26"/>
  <c r="J10" i="26"/>
  <c r="I10" i="26"/>
  <c r="H10" i="26"/>
  <c r="E10" i="26"/>
  <c r="F10" i="26"/>
  <c r="J486" i="30"/>
  <c r="E486" i="30"/>
  <c r="F486" i="30"/>
  <c r="G486" i="30"/>
  <c r="I486" i="30"/>
  <c r="H486" i="30"/>
  <c r="E381" i="30"/>
  <c r="F381" i="30"/>
  <c r="G381" i="30"/>
  <c r="H381" i="30"/>
  <c r="I381" i="30"/>
  <c r="J381" i="30"/>
  <c r="E100" i="30"/>
  <c r="F100" i="30"/>
  <c r="H100" i="30"/>
  <c r="G100" i="30"/>
  <c r="I100" i="30"/>
  <c r="J100" i="30"/>
  <c r="J488" i="30"/>
  <c r="E488" i="30"/>
  <c r="F488" i="30"/>
  <c r="G488" i="30"/>
  <c r="I488" i="30"/>
  <c r="H488" i="30"/>
  <c r="J450" i="30"/>
  <c r="E450" i="30"/>
  <c r="F450" i="30"/>
  <c r="G450" i="30"/>
  <c r="I450" i="30"/>
  <c r="H450" i="30"/>
  <c r="E300" i="30"/>
  <c r="F300" i="30"/>
  <c r="G300" i="30"/>
  <c r="H300" i="30"/>
  <c r="I300" i="30"/>
  <c r="J300" i="30"/>
  <c r="J369" i="30"/>
  <c r="I369" i="30"/>
  <c r="E369" i="30"/>
  <c r="F369" i="30"/>
  <c r="G369" i="30"/>
  <c r="H369" i="30"/>
  <c r="E64" i="30"/>
  <c r="F64" i="30"/>
  <c r="H64" i="30"/>
  <c r="I64" i="30"/>
  <c r="J64" i="30"/>
  <c r="G64" i="30"/>
  <c r="E475" i="30"/>
  <c r="F475" i="30"/>
  <c r="G475" i="30"/>
  <c r="H475" i="30"/>
  <c r="J475" i="30"/>
  <c r="I475" i="30"/>
  <c r="E195" i="30"/>
  <c r="F195" i="30"/>
  <c r="G195" i="30"/>
  <c r="I195" i="30"/>
  <c r="H195" i="30"/>
  <c r="J195" i="30"/>
  <c r="E187" i="30"/>
  <c r="F187" i="30"/>
  <c r="G187" i="30"/>
  <c r="I187" i="30"/>
  <c r="H187" i="30"/>
  <c r="J187" i="30"/>
  <c r="E43" i="30"/>
  <c r="F43" i="30"/>
  <c r="G43" i="30"/>
  <c r="H43" i="30"/>
  <c r="J43" i="30"/>
  <c r="I43" i="30"/>
  <c r="E111" i="30"/>
  <c r="F111" i="30"/>
  <c r="G111" i="30"/>
  <c r="H111" i="30"/>
  <c r="I111" i="30"/>
  <c r="J111" i="30"/>
  <c r="J422" i="30"/>
  <c r="E422" i="30"/>
  <c r="F422" i="30"/>
  <c r="G422" i="30"/>
  <c r="I422" i="30"/>
  <c r="H422" i="30"/>
  <c r="J386" i="30"/>
  <c r="E386" i="30"/>
  <c r="F386" i="30"/>
  <c r="G386" i="30"/>
  <c r="I386" i="30"/>
  <c r="H386" i="30"/>
  <c r="E350" i="30"/>
  <c r="F350" i="30"/>
  <c r="G350" i="30"/>
  <c r="H350" i="30"/>
  <c r="I350" i="30"/>
  <c r="J350" i="30"/>
  <c r="E314" i="30"/>
  <c r="F314" i="30"/>
  <c r="G314" i="30"/>
  <c r="H314" i="30"/>
  <c r="I314" i="30"/>
  <c r="J314" i="30"/>
  <c r="E278" i="30"/>
  <c r="F278" i="30"/>
  <c r="G278" i="30"/>
  <c r="H278" i="30"/>
  <c r="I278" i="30"/>
  <c r="J278" i="30"/>
  <c r="J236" i="30"/>
  <c r="F236" i="30"/>
  <c r="G236" i="30"/>
  <c r="I236" i="30"/>
  <c r="H236" i="30"/>
  <c r="E236" i="30"/>
  <c r="E133" i="30"/>
  <c r="F133" i="30"/>
  <c r="G133" i="30"/>
  <c r="H133" i="30"/>
  <c r="I133" i="30"/>
  <c r="J133" i="30"/>
  <c r="I200" i="30"/>
  <c r="J200" i="30"/>
  <c r="F200" i="30"/>
  <c r="G200" i="30"/>
  <c r="H200" i="30"/>
  <c r="E200" i="30"/>
  <c r="E60" i="30"/>
  <c r="F60" i="30"/>
  <c r="H60" i="30"/>
  <c r="I60" i="30"/>
  <c r="J60" i="30"/>
  <c r="G60" i="30"/>
  <c r="E439" i="30"/>
  <c r="F439" i="30"/>
  <c r="G439" i="30"/>
  <c r="H439" i="30"/>
  <c r="I439" i="30"/>
  <c r="J439" i="30"/>
  <c r="E403" i="30"/>
  <c r="F403" i="30"/>
  <c r="I403" i="30"/>
  <c r="G403" i="30"/>
  <c r="H403" i="30"/>
  <c r="J403" i="30"/>
  <c r="J367" i="30"/>
  <c r="I367" i="30"/>
  <c r="F367" i="30"/>
  <c r="G367" i="30"/>
  <c r="H367" i="30"/>
  <c r="E367" i="30"/>
  <c r="J331" i="30"/>
  <c r="E331" i="30"/>
  <c r="F331" i="30"/>
  <c r="G331" i="30"/>
  <c r="I331" i="30"/>
  <c r="H331" i="30"/>
  <c r="J295" i="30"/>
  <c r="E295" i="30"/>
  <c r="F295" i="30"/>
  <c r="G295" i="30"/>
  <c r="I295" i="30"/>
  <c r="H295" i="30"/>
  <c r="G259" i="30"/>
  <c r="E259" i="30"/>
  <c r="F259" i="30"/>
  <c r="H259" i="30"/>
  <c r="I259" i="30"/>
  <c r="J259" i="30"/>
  <c r="I198" i="30"/>
  <c r="J198" i="30"/>
  <c r="F198" i="30"/>
  <c r="G198" i="30"/>
  <c r="E198" i="30"/>
  <c r="H198" i="30"/>
  <c r="E58" i="30"/>
  <c r="F58" i="30"/>
  <c r="H58" i="30"/>
  <c r="I58" i="30"/>
  <c r="J58" i="30"/>
  <c r="G58" i="30"/>
  <c r="E45" i="30"/>
  <c r="F45" i="30"/>
  <c r="G45" i="30"/>
  <c r="H45" i="30"/>
  <c r="J45" i="30"/>
  <c r="I45" i="30"/>
  <c r="I188" i="30"/>
  <c r="J188" i="30"/>
  <c r="F188" i="30"/>
  <c r="G188" i="30"/>
  <c r="H188" i="30"/>
  <c r="E188" i="30"/>
  <c r="I164" i="30"/>
  <c r="J164" i="30"/>
  <c r="F164" i="30"/>
  <c r="G164" i="30"/>
  <c r="E164" i="30"/>
  <c r="H164" i="30"/>
  <c r="H128" i="30"/>
  <c r="J128" i="30"/>
  <c r="E128" i="30"/>
  <c r="F128" i="30"/>
  <c r="G128" i="30"/>
  <c r="I128" i="30"/>
  <c r="E92" i="30"/>
  <c r="F92" i="30"/>
  <c r="H92" i="30"/>
  <c r="G92" i="30"/>
  <c r="I92" i="30"/>
  <c r="J92" i="30"/>
  <c r="E56" i="30"/>
  <c r="F56" i="30"/>
  <c r="H56" i="30"/>
  <c r="I56" i="30"/>
  <c r="J56" i="30"/>
  <c r="G56" i="30"/>
  <c r="G20" i="30"/>
  <c r="H20" i="30"/>
  <c r="E20" i="30"/>
  <c r="I20" i="30"/>
  <c r="J20" i="30"/>
  <c r="F20" i="30"/>
  <c r="F21" i="30"/>
  <c r="H21" i="30"/>
  <c r="G21" i="30"/>
  <c r="I21" i="30"/>
  <c r="J21" i="30"/>
  <c r="E21" i="30"/>
  <c r="F479" i="29"/>
  <c r="K479" i="29" s="1"/>
  <c r="E479" i="29"/>
  <c r="E443" i="29"/>
  <c r="F443" i="29"/>
  <c r="K443" i="29" s="1"/>
  <c r="E407" i="29"/>
  <c r="F407" i="29"/>
  <c r="K407" i="29" s="1"/>
  <c r="E371" i="29"/>
  <c r="F371" i="29"/>
  <c r="K371" i="29" s="1"/>
  <c r="E335" i="29"/>
  <c r="F335" i="29"/>
  <c r="K335" i="29" s="1"/>
  <c r="F299" i="29"/>
  <c r="K299" i="29" s="1"/>
  <c r="E299" i="29"/>
  <c r="E263" i="29"/>
  <c r="F263" i="29"/>
  <c r="K263" i="29" s="1"/>
  <c r="E478" i="29"/>
  <c r="F478" i="29"/>
  <c r="K478" i="29" s="1"/>
  <c r="E442" i="29"/>
  <c r="F442" i="29"/>
  <c r="K442" i="29" s="1"/>
  <c r="E406" i="29"/>
  <c r="F406" i="29"/>
  <c r="K406" i="29" s="1"/>
  <c r="E370" i="29"/>
  <c r="F370" i="29"/>
  <c r="K370" i="29" s="1"/>
  <c r="E334" i="29"/>
  <c r="F334" i="29"/>
  <c r="K334" i="29" s="1"/>
  <c r="E298" i="29"/>
  <c r="F298" i="29"/>
  <c r="K298" i="29" s="1"/>
  <c r="E262" i="29"/>
  <c r="F262" i="29"/>
  <c r="K262" i="29" s="1"/>
  <c r="E453" i="29"/>
  <c r="F453" i="29"/>
  <c r="K453" i="29" s="1"/>
  <c r="F417" i="29"/>
  <c r="K417" i="29" s="1"/>
  <c r="E417" i="29"/>
  <c r="E381" i="29"/>
  <c r="F381" i="29"/>
  <c r="K381" i="29" s="1"/>
  <c r="E345" i="29"/>
  <c r="F345" i="29"/>
  <c r="K345" i="29" s="1"/>
  <c r="E309" i="29"/>
  <c r="F309" i="29"/>
  <c r="K309" i="29" s="1"/>
  <c r="E273" i="29"/>
  <c r="F273" i="29"/>
  <c r="K273" i="29" s="1"/>
  <c r="E235" i="29"/>
  <c r="F235" i="29"/>
  <c r="K235" i="29" s="1"/>
  <c r="E199" i="29"/>
  <c r="F199" i="29"/>
  <c r="K199" i="29" s="1"/>
  <c r="E163" i="29"/>
  <c r="F163" i="29"/>
  <c r="K163" i="29" s="1"/>
  <c r="E127" i="29"/>
  <c r="F127" i="29"/>
  <c r="K127" i="29" s="1"/>
  <c r="E91" i="29"/>
  <c r="F91" i="29"/>
  <c r="K91" i="29" s="1"/>
  <c r="E55" i="29"/>
  <c r="F55" i="29"/>
  <c r="K55" i="29" s="1"/>
  <c r="E19" i="29"/>
  <c r="F19" i="29"/>
  <c r="K19" i="29" s="1"/>
  <c r="E234" i="29"/>
  <c r="F234" i="29"/>
  <c r="K234" i="29" s="1"/>
  <c r="E198" i="29"/>
  <c r="F198" i="29"/>
  <c r="K198" i="29" s="1"/>
  <c r="E162" i="29"/>
  <c r="F162" i="29"/>
  <c r="K162" i="29" s="1"/>
  <c r="E126" i="29"/>
  <c r="F126" i="29"/>
  <c r="K126" i="29" s="1"/>
  <c r="E90" i="29"/>
  <c r="F90" i="29"/>
  <c r="K90" i="29" s="1"/>
  <c r="E54" i="29"/>
  <c r="F54" i="29"/>
  <c r="K54" i="29" s="1"/>
  <c r="E18" i="29"/>
  <c r="F18" i="29"/>
  <c r="K18" i="29" s="1"/>
  <c r="F239" i="29"/>
  <c r="K239" i="29" s="1"/>
  <c r="E239" i="29"/>
  <c r="E203" i="29"/>
  <c r="F203" i="29"/>
  <c r="K203" i="29" s="1"/>
  <c r="E167" i="29"/>
  <c r="F167" i="29"/>
  <c r="K167" i="29" s="1"/>
  <c r="E131" i="29"/>
  <c r="F131" i="29"/>
  <c r="K131" i="29" s="1"/>
  <c r="E95" i="29"/>
  <c r="F95" i="29"/>
  <c r="K95" i="29" s="1"/>
  <c r="F59" i="29"/>
  <c r="K59" i="29" s="1"/>
  <c r="E59" i="29"/>
  <c r="F23" i="29"/>
  <c r="K23" i="29" s="1"/>
  <c r="E23" i="29"/>
  <c r="L416" i="28"/>
  <c r="N416" i="28"/>
  <c r="P416" i="28"/>
  <c r="CJ416" i="28" s="1"/>
  <c r="E416" i="28"/>
  <c r="AJ416" i="28" s="1"/>
  <c r="CC416" i="28" s="1"/>
  <c r="G416" i="28"/>
  <c r="M416" i="28"/>
  <c r="O416" i="28"/>
  <c r="F416" i="28"/>
  <c r="G259" i="28"/>
  <c r="M259" i="28"/>
  <c r="F259" i="28"/>
  <c r="L259" i="28"/>
  <c r="O259" i="28"/>
  <c r="T259" i="28" s="1"/>
  <c r="V259" i="28" s="1"/>
  <c r="BP259" i="28" s="1"/>
  <c r="P259" i="28"/>
  <c r="CJ259" i="28" s="1"/>
  <c r="E259" i="28"/>
  <c r="N259" i="28"/>
  <c r="F452" i="28"/>
  <c r="L452" i="28"/>
  <c r="N452" i="28"/>
  <c r="P452" i="28"/>
  <c r="CJ452" i="28" s="1"/>
  <c r="M452" i="28"/>
  <c r="O452" i="28"/>
  <c r="E452" i="28"/>
  <c r="AJ452" i="28" s="1"/>
  <c r="CC452" i="28" s="1"/>
  <c r="G452" i="28"/>
  <c r="N487" i="28"/>
  <c r="P487" i="28"/>
  <c r="CJ487" i="28" s="1"/>
  <c r="E487" i="28"/>
  <c r="M487" i="28"/>
  <c r="O487" i="28"/>
  <c r="F487" i="28"/>
  <c r="G487" i="28"/>
  <c r="L487" i="28"/>
  <c r="M199" i="28"/>
  <c r="P199" i="28"/>
  <c r="CJ199" i="28" s="1"/>
  <c r="F199" i="28"/>
  <c r="L199" i="28"/>
  <c r="O199" i="28"/>
  <c r="E199" i="28"/>
  <c r="AJ199" i="28" s="1"/>
  <c r="CC199" i="28" s="1"/>
  <c r="CD199" i="28" s="1"/>
  <c r="G199" i="28"/>
  <c r="N199" i="28"/>
  <c r="O356" i="28"/>
  <c r="L356" i="28"/>
  <c r="N356" i="28"/>
  <c r="P356" i="28"/>
  <c r="CJ356" i="28" s="1"/>
  <c r="E356" i="28"/>
  <c r="F356" i="28"/>
  <c r="G356" i="28"/>
  <c r="M356" i="28"/>
  <c r="N211" i="28"/>
  <c r="P211" i="28"/>
  <c r="CJ211" i="28" s="1"/>
  <c r="E211" i="28"/>
  <c r="AJ211" i="28" s="1"/>
  <c r="CC211" i="28" s="1"/>
  <c r="CD211" i="28" s="1"/>
  <c r="F211" i="28"/>
  <c r="G211" i="28"/>
  <c r="M211" i="28"/>
  <c r="L211" i="28"/>
  <c r="O211" i="28"/>
  <c r="N378" i="28"/>
  <c r="O378" i="28"/>
  <c r="P378" i="28"/>
  <c r="CJ378" i="28" s="1"/>
  <c r="E378" i="28"/>
  <c r="AJ378" i="28" s="1"/>
  <c r="CC378" i="28" s="1"/>
  <c r="CD378" i="28" s="1"/>
  <c r="F378" i="28"/>
  <c r="AK378" i="28" s="1"/>
  <c r="CF378" i="28" s="1"/>
  <c r="CG378" i="28" s="1"/>
  <c r="G378" i="28"/>
  <c r="M378" i="28"/>
  <c r="L378" i="28"/>
  <c r="L234" i="28"/>
  <c r="N234" i="28"/>
  <c r="O234" i="28"/>
  <c r="F234" i="28"/>
  <c r="G234" i="28"/>
  <c r="M234" i="28"/>
  <c r="P234" i="28"/>
  <c r="CJ234" i="28" s="1"/>
  <c r="E234" i="28"/>
  <c r="AJ234" i="28" s="1"/>
  <c r="CC234" i="28" s="1"/>
  <c r="CD234" i="28" s="1"/>
  <c r="L90" i="28"/>
  <c r="M90" i="28"/>
  <c r="N90" i="28"/>
  <c r="P90" i="28"/>
  <c r="CJ90" i="28" s="1"/>
  <c r="F90" i="28"/>
  <c r="E90" i="28"/>
  <c r="G90" i="28"/>
  <c r="O90" i="28"/>
  <c r="G470" i="26"/>
  <c r="H470" i="26"/>
  <c r="I470" i="26"/>
  <c r="J470" i="26"/>
  <c r="E470" i="26"/>
  <c r="F470" i="26"/>
  <c r="G434" i="26"/>
  <c r="H434" i="26"/>
  <c r="I434" i="26"/>
  <c r="J434" i="26"/>
  <c r="E434" i="26"/>
  <c r="F434" i="26"/>
  <c r="G398" i="26"/>
  <c r="H398" i="26"/>
  <c r="I398" i="26"/>
  <c r="J398" i="26"/>
  <c r="E398" i="26"/>
  <c r="F398" i="26"/>
  <c r="J362" i="26"/>
  <c r="G362" i="26"/>
  <c r="H362" i="26"/>
  <c r="I362" i="26"/>
  <c r="E362" i="26"/>
  <c r="F362" i="26"/>
  <c r="P401" i="28"/>
  <c r="CJ401" i="28" s="1"/>
  <c r="E401" i="28"/>
  <c r="AJ401" i="28" s="1"/>
  <c r="CC401" i="28" s="1"/>
  <c r="G401" i="28"/>
  <c r="L401" i="28"/>
  <c r="M401" i="28"/>
  <c r="N401" i="28"/>
  <c r="O401" i="28"/>
  <c r="F401" i="28"/>
  <c r="L257" i="28"/>
  <c r="P257" i="28"/>
  <c r="CJ257" i="28" s="1"/>
  <c r="E257" i="28"/>
  <c r="G257" i="28"/>
  <c r="N257" i="28"/>
  <c r="M257" i="28"/>
  <c r="F257" i="28"/>
  <c r="O257" i="28"/>
  <c r="E113" i="28"/>
  <c r="AJ113" i="28" s="1"/>
  <c r="CC113" i="28" s="1"/>
  <c r="CD113" i="28" s="1"/>
  <c r="F113" i="28"/>
  <c r="AK113" i="28" s="1"/>
  <c r="CF113" i="28" s="1"/>
  <c r="CG113" i="28" s="1"/>
  <c r="G113" i="28"/>
  <c r="P113" i="28"/>
  <c r="CJ113" i="28" s="1"/>
  <c r="O113" i="28"/>
  <c r="L113" i="28"/>
  <c r="M113" i="28"/>
  <c r="N113" i="28"/>
  <c r="G424" i="28"/>
  <c r="L424" i="28"/>
  <c r="O424" i="28"/>
  <c r="P424" i="28"/>
  <c r="CJ424" i="28" s="1"/>
  <c r="E424" i="28"/>
  <c r="F424" i="28"/>
  <c r="AK424" i="28" s="1"/>
  <c r="CF424" i="28" s="1"/>
  <c r="M424" i="28"/>
  <c r="N424" i="28"/>
  <c r="L280" i="28"/>
  <c r="E280" i="28"/>
  <c r="AJ280" i="28" s="1"/>
  <c r="CC280" i="28" s="1"/>
  <c r="CD280" i="28" s="1"/>
  <c r="G280" i="28"/>
  <c r="M280" i="28"/>
  <c r="N280" i="28"/>
  <c r="O280" i="28"/>
  <c r="P280" i="28"/>
  <c r="CJ280" i="28" s="1"/>
  <c r="F280" i="28"/>
  <c r="L136" i="28"/>
  <c r="M136" i="28"/>
  <c r="N136" i="28"/>
  <c r="G136" i="28"/>
  <c r="O136" i="28"/>
  <c r="P136" i="28"/>
  <c r="CJ136" i="28" s="1"/>
  <c r="F136" i="28"/>
  <c r="E136" i="28"/>
  <c r="G447" i="28"/>
  <c r="L447" i="28"/>
  <c r="N447" i="28"/>
  <c r="P447" i="28"/>
  <c r="CJ447" i="28" s="1"/>
  <c r="M447" i="28"/>
  <c r="F447" i="28"/>
  <c r="AK447" i="28" s="1"/>
  <c r="CF447" i="28" s="1"/>
  <c r="O447" i="28"/>
  <c r="E447" i="28"/>
  <c r="AJ447" i="28" s="1"/>
  <c r="CC447" i="28" s="1"/>
  <c r="N303" i="28"/>
  <c r="O303" i="28"/>
  <c r="P303" i="28"/>
  <c r="CJ303" i="28" s="1"/>
  <c r="E303" i="28"/>
  <c r="F303" i="28"/>
  <c r="G303" i="28"/>
  <c r="M303" i="28"/>
  <c r="L303" i="28"/>
  <c r="O159" i="28"/>
  <c r="E159" i="28"/>
  <c r="AJ159" i="28" s="1"/>
  <c r="CC159" i="28" s="1"/>
  <c r="CD159" i="28" s="1"/>
  <c r="F159" i="28"/>
  <c r="G159" i="28"/>
  <c r="N159" i="28"/>
  <c r="P159" i="28"/>
  <c r="CJ159" i="28" s="1"/>
  <c r="M159" i="28"/>
  <c r="L159" i="28"/>
  <c r="N15" i="28"/>
  <c r="O15" i="28"/>
  <c r="P15" i="28"/>
  <c r="CJ15" i="28" s="1"/>
  <c r="E15" i="28"/>
  <c r="AJ15" i="28" s="1"/>
  <c r="CC15" i="28" s="1"/>
  <c r="CD15" i="28" s="1"/>
  <c r="F15" i="28"/>
  <c r="AK15" i="28" s="1"/>
  <c r="CF15" i="28" s="1"/>
  <c r="CG15" i="28" s="1"/>
  <c r="G15" i="28"/>
  <c r="M15" i="28"/>
  <c r="L15" i="28"/>
  <c r="G470" i="28"/>
  <c r="L470" i="28"/>
  <c r="N470" i="28"/>
  <c r="M470" i="28"/>
  <c r="O470" i="28"/>
  <c r="E470" i="28"/>
  <c r="AJ470" i="28" s="1"/>
  <c r="CC470" i="28" s="1"/>
  <c r="F470" i="28"/>
  <c r="P470" i="28"/>
  <c r="CJ470" i="28" s="1"/>
  <c r="L326" i="28"/>
  <c r="N326" i="28"/>
  <c r="O326" i="28"/>
  <c r="P326" i="28"/>
  <c r="CJ326" i="28" s="1"/>
  <c r="F326" i="28"/>
  <c r="E326" i="28"/>
  <c r="G326" i="28"/>
  <c r="M326" i="28"/>
  <c r="E182" i="28"/>
  <c r="AJ182" i="28" s="1"/>
  <c r="CC182" i="28" s="1"/>
  <c r="CD182" i="28" s="1"/>
  <c r="F182" i="28"/>
  <c r="G182" i="28"/>
  <c r="M182" i="28"/>
  <c r="P182" i="28"/>
  <c r="CJ182" i="28" s="1"/>
  <c r="N182" i="28"/>
  <c r="O182" i="28"/>
  <c r="L182" i="28"/>
  <c r="L38" i="28"/>
  <c r="M38" i="28"/>
  <c r="N38" i="28"/>
  <c r="O38" i="28"/>
  <c r="P38" i="28"/>
  <c r="CJ38" i="28" s="1"/>
  <c r="E38" i="28"/>
  <c r="F38" i="28"/>
  <c r="G38" i="28"/>
  <c r="I493" i="26"/>
  <c r="J493" i="26"/>
  <c r="G493" i="26"/>
  <c r="H493" i="26"/>
  <c r="F493" i="26"/>
  <c r="E493" i="26"/>
  <c r="I457" i="26"/>
  <c r="G457" i="26"/>
  <c r="J457" i="26"/>
  <c r="H457" i="26"/>
  <c r="F457" i="26"/>
  <c r="E457" i="26"/>
  <c r="I421" i="26"/>
  <c r="G421" i="26"/>
  <c r="J421" i="26"/>
  <c r="H421" i="26"/>
  <c r="F421" i="26"/>
  <c r="E421" i="26"/>
  <c r="I385" i="26"/>
  <c r="J385" i="26"/>
  <c r="G385" i="26"/>
  <c r="H385" i="26"/>
  <c r="E385" i="26"/>
  <c r="F385" i="26"/>
  <c r="H349" i="26"/>
  <c r="I349" i="26"/>
  <c r="J349" i="26"/>
  <c r="G349" i="26"/>
  <c r="F349" i="26"/>
  <c r="E349" i="26"/>
  <c r="N361" i="28"/>
  <c r="M361" i="28"/>
  <c r="O361" i="28"/>
  <c r="P361" i="28"/>
  <c r="CJ361" i="28" s="1"/>
  <c r="E361" i="28"/>
  <c r="AJ361" i="28" s="1"/>
  <c r="CC361" i="28" s="1"/>
  <c r="CD361" i="28" s="1"/>
  <c r="F361" i="28"/>
  <c r="G361" i="28"/>
  <c r="L361" i="28"/>
  <c r="L217" i="28"/>
  <c r="N217" i="28"/>
  <c r="O217" i="28"/>
  <c r="P217" i="28"/>
  <c r="CJ217" i="28" s="1"/>
  <c r="G217" i="28"/>
  <c r="M217" i="28"/>
  <c r="F217" i="28"/>
  <c r="E217" i="28"/>
  <c r="L73" i="28"/>
  <c r="M73" i="28"/>
  <c r="N73" i="28"/>
  <c r="O73" i="28"/>
  <c r="P73" i="28"/>
  <c r="CJ73" i="28" s="1"/>
  <c r="E73" i="28"/>
  <c r="AJ73" i="28" s="1"/>
  <c r="CC73" i="28" s="1"/>
  <c r="CD73" i="28" s="1"/>
  <c r="F73" i="28"/>
  <c r="G73" i="28"/>
  <c r="N396" i="28"/>
  <c r="O396" i="28"/>
  <c r="P396" i="28"/>
  <c r="CJ396" i="28" s="1"/>
  <c r="E396" i="28"/>
  <c r="F396" i="28"/>
  <c r="G396" i="28"/>
  <c r="M396" i="28"/>
  <c r="L396" i="28"/>
  <c r="L252" i="28"/>
  <c r="O252" i="28"/>
  <c r="F252" i="28"/>
  <c r="M252" i="28"/>
  <c r="N252" i="28"/>
  <c r="P252" i="28"/>
  <c r="CJ252" i="28" s="1"/>
  <c r="E252" i="28"/>
  <c r="AJ252" i="28" s="1"/>
  <c r="CC252" i="28" s="1"/>
  <c r="CD252" i="28" s="1"/>
  <c r="G252" i="28"/>
  <c r="L108" i="28"/>
  <c r="M108" i="28"/>
  <c r="N108" i="28"/>
  <c r="E108" i="28"/>
  <c r="F108" i="28"/>
  <c r="G108" i="28"/>
  <c r="O108" i="28"/>
  <c r="P108" i="28"/>
  <c r="CJ108" i="28" s="1"/>
  <c r="M431" i="28"/>
  <c r="O431" i="28"/>
  <c r="E431" i="28"/>
  <c r="AJ431" i="28" s="1"/>
  <c r="CC431" i="28" s="1"/>
  <c r="G431" i="28"/>
  <c r="L431" i="28"/>
  <c r="P431" i="28"/>
  <c r="CJ431" i="28" s="1"/>
  <c r="F431" i="28"/>
  <c r="AK431" i="28" s="1"/>
  <c r="CF431" i="28" s="1"/>
  <c r="N431" i="28"/>
  <c r="F287" i="28"/>
  <c r="M287" i="28"/>
  <c r="N287" i="28"/>
  <c r="O287" i="28"/>
  <c r="G287" i="28"/>
  <c r="L287" i="28"/>
  <c r="P287" i="28"/>
  <c r="CJ287" i="28" s="1"/>
  <c r="E287" i="28"/>
  <c r="L143" i="28"/>
  <c r="E143" i="28"/>
  <c r="AJ143" i="28" s="1"/>
  <c r="CC143" i="28" s="1"/>
  <c r="CD143" i="28" s="1"/>
  <c r="F143" i="28"/>
  <c r="AK143" i="28" s="1"/>
  <c r="CF143" i="28" s="1"/>
  <c r="CG143" i="28" s="1"/>
  <c r="G143" i="28"/>
  <c r="M143" i="28"/>
  <c r="N143" i="28"/>
  <c r="O143" i="28"/>
  <c r="P143" i="28"/>
  <c r="CJ143" i="28" s="1"/>
  <c r="N466" i="28"/>
  <c r="P466" i="28"/>
  <c r="CJ466" i="28" s="1"/>
  <c r="M466" i="28"/>
  <c r="E466" i="28"/>
  <c r="F466" i="28"/>
  <c r="G466" i="28"/>
  <c r="O466" i="28"/>
  <c r="L466" i="28"/>
  <c r="G322" i="28"/>
  <c r="M322" i="28"/>
  <c r="N322" i="28"/>
  <c r="O322" i="28"/>
  <c r="E322" i="28"/>
  <c r="AJ322" i="28" s="1"/>
  <c r="CC322" i="28" s="1"/>
  <c r="CD322" i="28" s="1"/>
  <c r="L322" i="28"/>
  <c r="P322" i="28"/>
  <c r="CJ322" i="28" s="1"/>
  <c r="F322" i="28"/>
  <c r="G178" i="28"/>
  <c r="P178" i="28"/>
  <c r="CJ178" i="28" s="1"/>
  <c r="L178" i="28"/>
  <c r="M178" i="28"/>
  <c r="O178" i="28"/>
  <c r="F178" i="28"/>
  <c r="E178" i="28"/>
  <c r="N178" i="28"/>
  <c r="E34" i="28"/>
  <c r="AJ34" i="28" s="1"/>
  <c r="CC34" i="28" s="1"/>
  <c r="CD34" i="28" s="1"/>
  <c r="G34" i="28"/>
  <c r="L34" i="28"/>
  <c r="M34" i="28"/>
  <c r="N34" i="28"/>
  <c r="P34" i="28"/>
  <c r="CJ34" i="28" s="1"/>
  <c r="O34" i="28"/>
  <c r="F34" i="28"/>
  <c r="AK34" i="28" s="1"/>
  <c r="CF34" i="28" s="1"/>
  <c r="CG34" i="28" s="1"/>
  <c r="G492" i="26"/>
  <c r="H492" i="26"/>
  <c r="I492" i="26"/>
  <c r="J492" i="26"/>
  <c r="F492" i="26"/>
  <c r="E492" i="26"/>
  <c r="G456" i="26"/>
  <c r="H456" i="26"/>
  <c r="I456" i="26"/>
  <c r="J456" i="26"/>
  <c r="F456" i="26"/>
  <c r="E456" i="26"/>
  <c r="G420" i="26"/>
  <c r="H420" i="26"/>
  <c r="I420" i="26"/>
  <c r="J420" i="26"/>
  <c r="F420" i="26"/>
  <c r="E420" i="26"/>
  <c r="G384" i="26"/>
  <c r="H384" i="26"/>
  <c r="I384" i="26"/>
  <c r="J384" i="26"/>
  <c r="F384" i="26"/>
  <c r="E384" i="26"/>
  <c r="G348" i="26"/>
  <c r="H348" i="26"/>
  <c r="I348" i="26"/>
  <c r="J348" i="26"/>
  <c r="F348" i="26"/>
  <c r="E348" i="26"/>
  <c r="F489" i="28"/>
  <c r="O489" i="28"/>
  <c r="P489" i="28"/>
  <c r="CJ489" i="28" s="1"/>
  <c r="E489" i="28"/>
  <c r="AJ489" i="28" s="1"/>
  <c r="CC489" i="28" s="1"/>
  <c r="G489" i="28"/>
  <c r="L489" i="28"/>
  <c r="M489" i="28"/>
  <c r="N489" i="28"/>
  <c r="S489" i="28" s="1"/>
  <c r="U489" i="28" s="1"/>
  <c r="BK489" i="28" s="1"/>
  <c r="L345" i="28"/>
  <c r="O345" i="28"/>
  <c r="M345" i="28"/>
  <c r="P345" i="28"/>
  <c r="CJ345" i="28" s="1"/>
  <c r="G345" i="28"/>
  <c r="F345" i="28"/>
  <c r="E345" i="28"/>
  <c r="AJ345" i="28" s="1"/>
  <c r="CC345" i="28" s="1"/>
  <c r="CD345" i="28" s="1"/>
  <c r="N345" i="28"/>
  <c r="O201" i="28"/>
  <c r="G201" i="28"/>
  <c r="F201" i="28"/>
  <c r="L201" i="28"/>
  <c r="M201" i="28"/>
  <c r="N201" i="28"/>
  <c r="P201" i="28"/>
  <c r="CJ201" i="28" s="1"/>
  <c r="E201" i="28"/>
  <c r="M57" i="28"/>
  <c r="N57" i="28"/>
  <c r="O57" i="28"/>
  <c r="P57" i="28"/>
  <c r="CJ57" i="28" s="1"/>
  <c r="E57" i="28"/>
  <c r="AJ57" i="28" s="1"/>
  <c r="CC57" i="28" s="1"/>
  <c r="CD57" i="28" s="1"/>
  <c r="F57" i="28"/>
  <c r="AK57" i="28" s="1"/>
  <c r="CF57" i="28" s="1"/>
  <c r="CG57" i="28" s="1"/>
  <c r="G57" i="28"/>
  <c r="L57" i="28"/>
  <c r="G330" i="26"/>
  <c r="H330" i="26"/>
  <c r="I330" i="26"/>
  <c r="J330" i="26"/>
  <c r="F330" i="26"/>
  <c r="E330" i="26"/>
  <c r="G294" i="26"/>
  <c r="H294" i="26"/>
  <c r="I294" i="26"/>
  <c r="J294" i="26"/>
  <c r="F294" i="26"/>
  <c r="E294" i="26"/>
  <c r="G258" i="26"/>
  <c r="H258" i="26"/>
  <c r="I258" i="26"/>
  <c r="J258" i="26"/>
  <c r="F258" i="26"/>
  <c r="E258" i="26"/>
  <c r="I222" i="26"/>
  <c r="J222" i="26"/>
  <c r="H222" i="26"/>
  <c r="G222" i="26"/>
  <c r="F222" i="26"/>
  <c r="E222" i="26"/>
  <c r="I186" i="26"/>
  <c r="G186" i="26"/>
  <c r="H186" i="26"/>
  <c r="J186" i="26"/>
  <c r="F186" i="26"/>
  <c r="E186" i="26"/>
  <c r="I150" i="26"/>
  <c r="G150" i="26"/>
  <c r="H150" i="26"/>
  <c r="J150" i="26"/>
  <c r="E150" i="26"/>
  <c r="F150" i="26"/>
  <c r="I114" i="26"/>
  <c r="G114" i="26"/>
  <c r="H114" i="26"/>
  <c r="J114" i="26"/>
  <c r="E114" i="26"/>
  <c r="F114" i="26"/>
  <c r="I78" i="26"/>
  <c r="G78" i="26"/>
  <c r="H78" i="26"/>
  <c r="J78" i="26"/>
  <c r="E78" i="26"/>
  <c r="F78" i="26"/>
  <c r="I42" i="26"/>
  <c r="G42" i="26"/>
  <c r="H42" i="26"/>
  <c r="J42" i="26"/>
  <c r="E42" i="26"/>
  <c r="F42" i="26"/>
  <c r="I6" i="26"/>
  <c r="G6" i="26"/>
  <c r="H6" i="26"/>
  <c r="J6" i="26"/>
  <c r="E6" i="26"/>
  <c r="F6" i="26"/>
  <c r="J305" i="26"/>
  <c r="I305" i="26"/>
  <c r="G305" i="26"/>
  <c r="H305" i="26"/>
  <c r="E305" i="26"/>
  <c r="F305" i="26"/>
  <c r="J269" i="26"/>
  <c r="I269" i="26"/>
  <c r="G269" i="26"/>
  <c r="H269" i="26"/>
  <c r="E269" i="26"/>
  <c r="F269" i="26"/>
  <c r="G233" i="26"/>
  <c r="H233" i="26"/>
  <c r="I233" i="26"/>
  <c r="J233" i="26"/>
  <c r="E233" i="26"/>
  <c r="F233" i="26"/>
  <c r="G197" i="26"/>
  <c r="H197" i="26"/>
  <c r="I197" i="26"/>
  <c r="J197" i="26"/>
  <c r="E197" i="26"/>
  <c r="F197" i="26"/>
  <c r="G161" i="26"/>
  <c r="H161" i="26"/>
  <c r="I161" i="26"/>
  <c r="J161" i="26"/>
  <c r="E161" i="26"/>
  <c r="F161" i="26"/>
  <c r="G125" i="26"/>
  <c r="H125" i="26"/>
  <c r="I125" i="26"/>
  <c r="J125" i="26"/>
  <c r="E125" i="26"/>
  <c r="F125" i="26"/>
  <c r="G89" i="26"/>
  <c r="H89" i="26"/>
  <c r="I89" i="26"/>
  <c r="J89" i="26"/>
  <c r="E89" i="26"/>
  <c r="F89" i="26"/>
  <c r="G53" i="26"/>
  <c r="H53" i="26"/>
  <c r="I53" i="26"/>
  <c r="J53" i="26"/>
  <c r="E53" i="26"/>
  <c r="F53" i="26"/>
  <c r="G17" i="26"/>
  <c r="H17" i="26"/>
  <c r="I17" i="26"/>
  <c r="J17" i="26"/>
  <c r="E17" i="26"/>
  <c r="F17" i="26"/>
  <c r="H331" i="26"/>
  <c r="I331" i="26"/>
  <c r="J331" i="26"/>
  <c r="G331" i="26"/>
  <c r="E331" i="26"/>
  <c r="F331" i="26"/>
  <c r="H295" i="26"/>
  <c r="I295" i="26"/>
  <c r="J295" i="26"/>
  <c r="G295" i="26"/>
  <c r="E295" i="26"/>
  <c r="F295" i="26"/>
  <c r="H259" i="26"/>
  <c r="I259" i="26"/>
  <c r="J259" i="26"/>
  <c r="G259" i="26"/>
  <c r="E259" i="26"/>
  <c r="F259" i="26"/>
  <c r="H223" i="26"/>
  <c r="I223" i="26"/>
  <c r="J223" i="26"/>
  <c r="G223" i="26"/>
  <c r="E223" i="26"/>
  <c r="F223" i="26"/>
  <c r="H187" i="26"/>
  <c r="I187" i="26"/>
  <c r="J187" i="26"/>
  <c r="G187" i="26"/>
  <c r="E187" i="26"/>
  <c r="F187" i="26"/>
  <c r="H151" i="26"/>
  <c r="I151" i="26"/>
  <c r="J151" i="26"/>
  <c r="G151" i="26"/>
  <c r="E151" i="26"/>
  <c r="F151" i="26"/>
  <c r="H115" i="26"/>
  <c r="I115" i="26"/>
  <c r="J115" i="26"/>
  <c r="G115" i="26"/>
  <c r="E115" i="26"/>
  <c r="F115" i="26"/>
  <c r="H79" i="26"/>
  <c r="I79" i="26"/>
  <c r="J79" i="26"/>
  <c r="G79" i="26"/>
  <c r="E79" i="26"/>
  <c r="F79" i="26"/>
  <c r="J43" i="26"/>
  <c r="H43" i="26"/>
  <c r="I43" i="26"/>
  <c r="G43" i="26"/>
  <c r="E43" i="26"/>
  <c r="F43" i="26"/>
  <c r="I7" i="26"/>
  <c r="J7" i="26"/>
  <c r="H7" i="26"/>
  <c r="G7" i="26"/>
  <c r="E7" i="26"/>
  <c r="F7" i="26"/>
  <c r="J468" i="30"/>
  <c r="E468" i="30"/>
  <c r="F468" i="30"/>
  <c r="G468" i="30"/>
  <c r="I468" i="30"/>
  <c r="H468" i="30"/>
  <c r="J363" i="30"/>
  <c r="I363" i="30"/>
  <c r="E363" i="30"/>
  <c r="F363" i="30"/>
  <c r="G363" i="30"/>
  <c r="H363" i="30"/>
  <c r="F25" i="30"/>
  <c r="E25" i="30"/>
  <c r="G25" i="30"/>
  <c r="H25" i="30"/>
  <c r="J25" i="30"/>
  <c r="I25" i="30"/>
  <c r="I162" i="30"/>
  <c r="J162" i="30"/>
  <c r="F162" i="30"/>
  <c r="G162" i="30"/>
  <c r="H162" i="30"/>
  <c r="E162" i="30"/>
  <c r="E485" i="30"/>
  <c r="F485" i="30"/>
  <c r="G485" i="30"/>
  <c r="H485" i="30"/>
  <c r="J485" i="30"/>
  <c r="I485" i="30"/>
  <c r="J446" i="30"/>
  <c r="E446" i="30"/>
  <c r="F446" i="30"/>
  <c r="G446" i="30"/>
  <c r="I446" i="30"/>
  <c r="H446" i="30"/>
  <c r="E282" i="30"/>
  <c r="F282" i="30"/>
  <c r="G282" i="30"/>
  <c r="H282" i="30"/>
  <c r="I282" i="30"/>
  <c r="J282" i="30"/>
  <c r="J454" i="30"/>
  <c r="E454" i="30"/>
  <c r="F454" i="30"/>
  <c r="G454" i="30"/>
  <c r="I454" i="30"/>
  <c r="H454" i="30"/>
  <c r="J351" i="30"/>
  <c r="F351" i="30"/>
  <c r="I351" i="30"/>
  <c r="E351" i="30"/>
  <c r="G351" i="30"/>
  <c r="H351" i="30"/>
  <c r="J472" i="30"/>
  <c r="E472" i="30"/>
  <c r="F472" i="30"/>
  <c r="G472" i="30"/>
  <c r="I472" i="30"/>
  <c r="H472" i="30"/>
  <c r="J420" i="30"/>
  <c r="E420" i="30"/>
  <c r="F420" i="30"/>
  <c r="G420" i="30"/>
  <c r="I420" i="30"/>
  <c r="H420" i="30"/>
  <c r="H126" i="30"/>
  <c r="E126" i="30"/>
  <c r="F126" i="30"/>
  <c r="G126" i="30"/>
  <c r="I126" i="30"/>
  <c r="J126" i="30"/>
  <c r="I194" i="30"/>
  <c r="J194" i="30"/>
  <c r="F194" i="30"/>
  <c r="G194" i="30"/>
  <c r="H194" i="30"/>
  <c r="E194" i="30"/>
  <c r="E175" i="30"/>
  <c r="F175" i="30"/>
  <c r="G175" i="30"/>
  <c r="I175" i="30"/>
  <c r="H175" i="30"/>
  <c r="J175" i="30"/>
  <c r="E99" i="30"/>
  <c r="F99" i="30"/>
  <c r="G99" i="30"/>
  <c r="H99" i="30"/>
  <c r="I99" i="30"/>
  <c r="J99" i="30"/>
  <c r="E419" i="30"/>
  <c r="I419" i="30"/>
  <c r="F419" i="30"/>
  <c r="G419" i="30"/>
  <c r="H419" i="30"/>
  <c r="J419" i="30"/>
  <c r="E383" i="30"/>
  <c r="I383" i="30"/>
  <c r="F383" i="30"/>
  <c r="G383" i="30"/>
  <c r="H383" i="30"/>
  <c r="J383" i="30"/>
  <c r="J347" i="30"/>
  <c r="F347" i="30"/>
  <c r="I347" i="30"/>
  <c r="E347" i="30"/>
  <c r="G347" i="30"/>
  <c r="H347" i="30"/>
  <c r="J311" i="30"/>
  <c r="E311" i="30"/>
  <c r="F311" i="30"/>
  <c r="G311" i="30"/>
  <c r="I311" i="30"/>
  <c r="H311" i="30"/>
  <c r="J275" i="30"/>
  <c r="E275" i="30"/>
  <c r="F275" i="30"/>
  <c r="G275" i="30"/>
  <c r="I275" i="30"/>
  <c r="H275" i="30"/>
  <c r="E231" i="30"/>
  <c r="G231" i="30"/>
  <c r="F231" i="30"/>
  <c r="H231" i="30"/>
  <c r="I231" i="30"/>
  <c r="J231" i="30"/>
  <c r="E121" i="30"/>
  <c r="F121" i="30"/>
  <c r="G121" i="30"/>
  <c r="H121" i="30"/>
  <c r="I121" i="30"/>
  <c r="J121" i="30"/>
  <c r="E191" i="30"/>
  <c r="F191" i="30"/>
  <c r="G191" i="30"/>
  <c r="I191" i="30"/>
  <c r="H191" i="30"/>
  <c r="J191" i="30"/>
  <c r="E48" i="30"/>
  <c r="F48" i="30"/>
  <c r="H48" i="30"/>
  <c r="I48" i="30"/>
  <c r="J48" i="30"/>
  <c r="G48" i="30"/>
  <c r="E199" i="30"/>
  <c r="F199" i="30"/>
  <c r="G199" i="30"/>
  <c r="I199" i="30"/>
  <c r="H199" i="30"/>
  <c r="J199" i="30"/>
  <c r="J436" i="30"/>
  <c r="E436" i="30"/>
  <c r="F436" i="30"/>
  <c r="G436" i="30"/>
  <c r="I436" i="30"/>
  <c r="H436" i="30"/>
  <c r="J400" i="30"/>
  <c r="E400" i="30"/>
  <c r="F400" i="30"/>
  <c r="G400" i="30"/>
  <c r="I400" i="30"/>
  <c r="H400" i="30"/>
  <c r="E364" i="30"/>
  <c r="F364" i="30"/>
  <c r="G364" i="30"/>
  <c r="H364" i="30"/>
  <c r="I364" i="30"/>
  <c r="J364" i="30"/>
  <c r="E328" i="30"/>
  <c r="F328" i="30"/>
  <c r="G328" i="30"/>
  <c r="H328" i="30"/>
  <c r="I328" i="30"/>
  <c r="J328" i="30"/>
  <c r="E292" i="30"/>
  <c r="F292" i="30"/>
  <c r="G292" i="30"/>
  <c r="H292" i="30"/>
  <c r="I292" i="30"/>
  <c r="J292" i="30"/>
  <c r="J256" i="30"/>
  <c r="H256" i="30"/>
  <c r="I256" i="30"/>
  <c r="E256" i="30"/>
  <c r="G256" i="30"/>
  <c r="F256" i="30"/>
  <c r="E189" i="30"/>
  <c r="F189" i="30"/>
  <c r="G189" i="30"/>
  <c r="I189" i="30"/>
  <c r="H189" i="30"/>
  <c r="J189" i="30"/>
  <c r="E46" i="30"/>
  <c r="F46" i="30"/>
  <c r="H46" i="30"/>
  <c r="I46" i="30"/>
  <c r="J46" i="30"/>
  <c r="G46" i="30"/>
  <c r="E177" i="30"/>
  <c r="F177" i="30"/>
  <c r="G177" i="30"/>
  <c r="I177" i="30"/>
  <c r="H177" i="30"/>
  <c r="J177" i="30"/>
  <c r="E31" i="30"/>
  <c r="F31" i="30"/>
  <c r="G31" i="30"/>
  <c r="H31" i="30"/>
  <c r="J31" i="30"/>
  <c r="I31" i="30"/>
  <c r="E161" i="30"/>
  <c r="F161" i="30"/>
  <c r="G161" i="30"/>
  <c r="I161" i="30"/>
  <c r="J161" i="30"/>
  <c r="H161" i="30"/>
  <c r="E125" i="30"/>
  <c r="F125" i="30"/>
  <c r="G125" i="30"/>
  <c r="H125" i="30"/>
  <c r="J125" i="30"/>
  <c r="I125" i="30"/>
  <c r="E89" i="30"/>
  <c r="F89" i="30"/>
  <c r="G89" i="30"/>
  <c r="H89" i="30"/>
  <c r="J89" i="30"/>
  <c r="I89" i="30"/>
  <c r="E53" i="30"/>
  <c r="F53" i="30"/>
  <c r="G53" i="30"/>
  <c r="H53" i="30"/>
  <c r="I53" i="30"/>
  <c r="J53" i="30"/>
  <c r="F17" i="30"/>
  <c r="G17" i="30"/>
  <c r="H17" i="30"/>
  <c r="I17" i="30"/>
  <c r="J17" i="30"/>
  <c r="E17" i="30"/>
  <c r="G18" i="30"/>
  <c r="H18" i="30"/>
  <c r="E18" i="30"/>
  <c r="F18" i="30"/>
  <c r="I18" i="30"/>
  <c r="J18" i="30"/>
  <c r="E476" i="29"/>
  <c r="F476" i="29"/>
  <c r="K476" i="29" s="1"/>
  <c r="E440" i="29"/>
  <c r="F440" i="29"/>
  <c r="K440" i="29" s="1"/>
  <c r="E404" i="29"/>
  <c r="F404" i="29"/>
  <c r="K404" i="29" s="1"/>
  <c r="E368" i="29"/>
  <c r="F368" i="29"/>
  <c r="K368" i="29" s="1"/>
  <c r="E332" i="29"/>
  <c r="F332" i="29"/>
  <c r="K332" i="29" s="1"/>
  <c r="E296" i="29"/>
  <c r="F296" i="29"/>
  <c r="K296" i="29" s="1"/>
  <c r="E260" i="29"/>
  <c r="F260" i="29"/>
  <c r="K260" i="29" s="1"/>
  <c r="E475" i="29"/>
  <c r="F475" i="29"/>
  <c r="K475" i="29" s="1"/>
  <c r="E439" i="29"/>
  <c r="F439" i="29"/>
  <c r="K439" i="29" s="1"/>
  <c r="F403" i="29"/>
  <c r="K403" i="29" s="1"/>
  <c r="E403" i="29"/>
  <c r="E367" i="29"/>
  <c r="F367" i="29"/>
  <c r="K367" i="29" s="1"/>
  <c r="E331" i="29"/>
  <c r="F331" i="29"/>
  <c r="K331" i="29" s="1"/>
  <c r="E295" i="29"/>
  <c r="F295" i="29"/>
  <c r="K295" i="29" s="1"/>
  <c r="E259" i="29"/>
  <c r="F259" i="29"/>
  <c r="K259" i="29" s="1"/>
  <c r="F486" i="29"/>
  <c r="K486" i="29" s="1"/>
  <c r="E486" i="29"/>
  <c r="E450" i="29"/>
  <c r="F450" i="29"/>
  <c r="K450" i="29" s="1"/>
  <c r="E414" i="29"/>
  <c r="F414" i="29"/>
  <c r="K414" i="29" s="1"/>
  <c r="E378" i="29"/>
  <c r="F378" i="29"/>
  <c r="K378" i="29" s="1"/>
  <c r="E342" i="29"/>
  <c r="F342" i="29"/>
  <c r="K342" i="29" s="1"/>
  <c r="E306" i="29"/>
  <c r="F306" i="29"/>
  <c r="K306" i="29" s="1"/>
  <c r="F270" i="29"/>
  <c r="K270" i="29" s="1"/>
  <c r="E270" i="29"/>
  <c r="F232" i="29"/>
  <c r="K232" i="29" s="1"/>
  <c r="E232" i="29"/>
  <c r="F196" i="29"/>
  <c r="K196" i="29" s="1"/>
  <c r="E196" i="29"/>
  <c r="E160" i="29"/>
  <c r="F160" i="29"/>
  <c r="K160" i="29" s="1"/>
  <c r="E124" i="29"/>
  <c r="F124" i="29"/>
  <c r="K124" i="29" s="1"/>
  <c r="E88" i="29"/>
  <c r="F88" i="29"/>
  <c r="K88" i="29" s="1"/>
  <c r="E52" i="29"/>
  <c r="F52" i="29"/>
  <c r="K52" i="29" s="1"/>
  <c r="F16" i="29"/>
  <c r="K16" i="29" s="1"/>
  <c r="E16" i="29"/>
  <c r="E231" i="29"/>
  <c r="F231" i="29"/>
  <c r="K231" i="29" s="1"/>
  <c r="E195" i="29"/>
  <c r="F195" i="29"/>
  <c r="K195" i="29" s="1"/>
  <c r="E159" i="29"/>
  <c r="F159" i="29"/>
  <c r="K159" i="29" s="1"/>
  <c r="E123" i="29"/>
  <c r="F123" i="29"/>
  <c r="K123" i="29" s="1"/>
  <c r="E87" i="29"/>
  <c r="F87" i="29"/>
  <c r="K87" i="29" s="1"/>
  <c r="E51" i="29"/>
  <c r="F51" i="29"/>
  <c r="K51" i="29" s="1"/>
  <c r="E15" i="29"/>
  <c r="F15" i="29"/>
  <c r="K15" i="29" s="1"/>
  <c r="F236" i="29"/>
  <c r="K236" i="29" s="1"/>
  <c r="E236" i="29"/>
  <c r="E200" i="29"/>
  <c r="F200" i="29"/>
  <c r="K200" i="29" s="1"/>
  <c r="E164" i="29"/>
  <c r="F164" i="29"/>
  <c r="K164" i="29" s="1"/>
  <c r="E128" i="29"/>
  <c r="F128" i="29"/>
  <c r="K128" i="29" s="1"/>
  <c r="E92" i="29"/>
  <c r="F92" i="29"/>
  <c r="K92" i="29" s="1"/>
  <c r="F56" i="29"/>
  <c r="K56" i="29" s="1"/>
  <c r="E56" i="29"/>
  <c r="F20" i="29"/>
  <c r="K20" i="29" s="1"/>
  <c r="E20" i="29"/>
  <c r="P344" i="28"/>
  <c r="CJ344" i="28" s="1"/>
  <c r="L344" i="28"/>
  <c r="N344" i="28"/>
  <c r="S344" i="28" s="1"/>
  <c r="U344" i="28" s="1"/>
  <c r="BK344" i="28" s="1"/>
  <c r="O344" i="28"/>
  <c r="E344" i="28"/>
  <c r="F344" i="28"/>
  <c r="AK344" i="28" s="1"/>
  <c r="CF344" i="28" s="1"/>
  <c r="CG344" i="28" s="1"/>
  <c r="G344" i="28"/>
  <c r="M344" i="28"/>
  <c r="P187" i="28"/>
  <c r="CJ187" i="28" s="1"/>
  <c r="G187" i="28"/>
  <c r="L187" i="28"/>
  <c r="O187" i="28"/>
  <c r="E187" i="28"/>
  <c r="M187" i="28"/>
  <c r="N187" i="28"/>
  <c r="F187" i="28"/>
  <c r="E380" i="28"/>
  <c r="G380" i="28"/>
  <c r="M380" i="28"/>
  <c r="L380" i="28"/>
  <c r="N380" i="28"/>
  <c r="S380" i="28" s="1"/>
  <c r="U380" i="28" s="1"/>
  <c r="BK380" i="28" s="1"/>
  <c r="O380" i="28"/>
  <c r="P380" i="28"/>
  <c r="CJ380" i="28" s="1"/>
  <c r="F380" i="28"/>
  <c r="AK380" i="28" s="1"/>
  <c r="CF380" i="28" s="1"/>
  <c r="CG380" i="28" s="1"/>
  <c r="P284" i="28"/>
  <c r="CJ284" i="28" s="1"/>
  <c r="G284" i="28"/>
  <c r="F284" i="28"/>
  <c r="L284" i="28"/>
  <c r="M284" i="28"/>
  <c r="N284" i="28"/>
  <c r="S284" i="28" s="1"/>
  <c r="U284" i="28" s="1"/>
  <c r="BK284" i="28" s="1"/>
  <c r="O284" i="28"/>
  <c r="T284" i="28" s="1"/>
  <c r="V284" i="28" s="1"/>
  <c r="BP284" i="28" s="1"/>
  <c r="E284" i="28"/>
  <c r="N139" i="28"/>
  <c r="S139" i="28" s="1"/>
  <c r="U139" i="28" s="1"/>
  <c r="BK139" i="28" s="1"/>
  <c r="F139" i="28"/>
  <c r="AK139" i="28" s="1"/>
  <c r="CF139" i="28" s="1"/>
  <c r="CG139" i="28" s="1"/>
  <c r="G139" i="28"/>
  <c r="O139" i="28"/>
  <c r="M139" i="28"/>
  <c r="P139" i="28"/>
  <c r="CJ139" i="28" s="1"/>
  <c r="L139" i="28"/>
  <c r="E139" i="28"/>
  <c r="P366" i="28"/>
  <c r="CJ366" i="28" s="1"/>
  <c r="E366" i="28"/>
  <c r="F366" i="28"/>
  <c r="G366" i="28"/>
  <c r="M366" i="28"/>
  <c r="L366" i="28"/>
  <c r="N366" i="28"/>
  <c r="O366" i="28"/>
  <c r="L222" i="28"/>
  <c r="N222" i="28"/>
  <c r="O222" i="28"/>
  <c r="E222" i="28"/>
  <c r="F222" i="28"/>
  <c r="AK222" i="28" s="1"/>
  <c r="CF222" i="28" s="1"/>
  <c r="CG222" i="28" s="1"/>
  <c r="G222" i="28"/>
  <c r="M222" i="28"/>
  <c r="P222" i="28"/>
  <c r="CJ222" i="28" s="1"/>
  <c r="L78" i="28"/>
  <c r="M78" i="28"/>
  <c r="N78" i="28"/>
  <c r="O78" i="28"/>
  <c r="P78" i="28"/>
  <c r="CJ78" i="28" s="1"/>
  <c r="E78" i="28"/>
  <c r="F78" i="28"/>
  <c r="G78" i="28"/>
  <c r="G467" i="26"/>
  <c r="H467" i="26"/>
  <c r="I467" i="26"/>
  <c r="J467" i="26"/>
  <c r="F467" i="26"/>
  <c r="E467" i="26"/>
  <c r="G431" i="26"/>
  <c r="H431" i="26"/>
  <c r="I431" i="26"/>
  <c r="J431" i="26"/>
  <c r="F431" i="26"/>
  <c r="E431" i="26"/>
  <c r="G395" i="26"/>
  <c r="H395" i="26"/>
  <c r="I395" i="26"/>
  <c r="J395" i="26"/>
  <c r="F395" i="26"/>
  <c r="E395" i="26"/>
  <c r="J359" i="26"/>
  <c r="I359" i="26"/>
  <c r="G359" i="26"/>
  <c r="H359" i="26"/>
  <c r="F359" i="26"/>
  <c r="E359" i="26"/>
  <c r="J462" i="30"/>
  <c r="E462" i="30"/>
  <c r="F462" i="30"/>
  <c r="G462" i="30"/>
  <c r="I462" i="30"/>
  <c r="H462" i="30"/>
  <c r="F389" i="28"/>
  <c r="AK389" i="28" s="1"/>
  <c r="CF389" i="28" s="1"/>
  <c r="G389" i="28"/>
  <c r="L389" i="28"/>
  <c r="M389" i="28"/>
  <c r="N389" i="28"/>
  <c r="O389" i="28"/>
  <c r="P389" i="28"/>
  <c r="CJ389" i="28" s="1"/>
  <c r="E389" i="28"/>
  <c r="F245" i="28"/>
  <c r="G245" i="28"/>
  <c r="N245" i="28"/>
  <c r="E245" i="28"/>
  <c r="AJ245" i="28" s="1"/>
  <c r="CC245" i="28" s="1"/>
  <c r="CD245" i="28" s="1"/>
  <c r="P245" i="28"/>
  <c r="CJ245" i="28" s="1"/>
  <c r="O245" i="28"/>
  <c r="L245" i="28"/>
  <c r="M245" i="28"/>
  <c r="G101" i="28"/>
  <c r="P101" i="28"/>
  <c r="CJ101" i="28" s="1"/>
  <c r="O101" i="28"/>
  <c r="L101" i="28"/>
  <c r="M101" i="28"/>
  <c r="N101" i="28"/>
  <c r="E101" i="28"/>
  <c r="AJ101" i="28" s="1"/>
  <c r="CC101" i="28" s="1"/>
  <c r="CD101" i="28" s="1"/>
  <c r="F101" i="28"/>
  <c r="AK101" i="28" s="1"/>
  <c r="CF101" i="28" s="1"/>
  <c r="CG101" i="28" s="1"/>
  <c r="F412" i="28"/>
  <c r="G412" i="28"/>
  <c r="M412" i="28"/>
  <c r="O412" i="28"/>
  <c r="L412" i="28"/>
  <c r="N412" i="28"/>
  <c r="P412" i="28"/>
  <c r="CJ412" i="28" s="1"/>
  <c r="E412" i="28"/>
  <c r="L268" i="28"/>
  <c r="E268" i="28"/>
  <c r="G268" i="28"/>
  <c r="M268" i="28"/>
  <c r="N268" i="28"/>
  <c r="O268" i="28"/>
  <c r="P268" i="28"/>
  <c r="CJ268" i="28" s="1"/>
  <c r="F268" i="28"/>
  <c r="AK268" i="28" s="1"/>
  <c r="CF268" i="28" s="1"/>
  <c r="CG268" i="28" s="1"/>
  <c r="M124" i="28"/>
  <c r="N124" i="28"/>
  <c r="G124" i="28"/>
  <c r="O124" i="28"/>
  <c r="P124" i="28"/>
  <c r="CJ124" i="28" s="1"/>
  <c r="E124" i="28"/>
  <c r="F124" i="28"/>
  <c r="L124" i="28"/>
  <c r="L435" i="28"/>
  <c r="N435" i="28"/>
  <c r="P435" i="28"/>
  <c r="CJ435" i="28" s="1"/>
  <c r="M435" i="28"/>
  <c r="O435" i="28"/>
  <c r="E435" i="28"/>
  <c r="AJ435" i="28" s="1"/>
  <c r="CC435" i="28" s="1"/>
  <c r="F435" i="28"/>
  <c r="AK435" i="28" s="1"/>
  <c r="CF435" i="28" s="1"/>
  <c r="G435" i="28"/>
  <c r="E291" i="28"/>
  <c r="G291" i="28"/>
  <c r="L291" i="28"/>
  <c r="F291" i="28"/>
  <c r="M291" i="28"/>
  <c r="P291" i="28"/>
  <c r="CJ291" i="28" s="1"/>
  <c r="O291" i="28"/>
  <c r="N291" i="28"/>
  <c r="G147" i="28"/>
  <c r="O147" i="28"/>
  <c r="M147" i="28"/>
  <c r="P147" i="28"/>
  <c r="CJ147" i="28" s="1"/>
  <c r="L147" i="28"/>
  <c r="F147" i="28"/>
  <c r="AK147" i="28" s="1"/>
  <c r="CF147" i="28" s="1"/>
  <c r="CG147" i="28" s="1"/>
  <c r="N147" i="28"/>
  <c r="E147" i="28"/>
  <c r="AJ147" i="28" s="1"/>
  <c r="CC147" i="28" s="1"/>
  <c r="CD147" i="28" s="1"/>
  <c r="P3" i="28"/>
  <c r="CJ3" i="28" s="1"/>
  <c r="E3" i="28"/>
  <c r="F3" i="28"/>
  <c r="G3" i="28"/>
  <c r="L3" i="28"/>
  <c r="O3" i="28"/>
  <c r="M3" i="28"/>
  <c r="N3" i="28"/>
  <c r="M458" i="28"/>
  <c r="O458" i="28"/>
  <c r="E458" i="28"/>
  <c r="AJ458" i="28" s="1"/>
  <c r="CC458" i="28" s="1"/>
  <c r="F458" i="28"/>
  <c r="AK458" i="28" s="1"/>
  <c r="CF458" i="28" s="1"/>
  <c r="G458" i="28"/>
  <c r="L458" i="28"/>
  <c r="N458" i="28"/>
  <c r="P458" i="28"/>
  <c r="CJ458" i="28" s="1"/>
  <c r="M314" i="28"/>
  <c r="N314" i="28"/>
  <c r="O314" i="28"/>
  <c r="P314" i="28"/>
  <c r="CJ314" i="28" s="1"/>
  <c r="F314" i="28"/>
  <c r="E314" i="28"/>
  <c r="G314" i="28"/>
  <c r="L314" i="28"/>
  <c r="F170" i="28"/>
  <c r="AK170" i="28" s="1"/>
  <c r="CF170" i="28" s="1"/>
  <c r="CG170" i="28" s="1"/>
  <c r="N170" i="28"/>
  <c r="L170" i="28"/>
  <c r="M170" i="28"/>
  <c r="O170" i="28"/>
  <c r="P170" i="28"/>
  <c r="CJ170" i="28" s="1"/>
  <c r="E170" i="28"/>
  <c r="AJ170" i="28" s="1"/>
  <c r="CC170" i="28" s="1"/>
  <c r="CD170" i="28" s="1"/>
  <c r="G170" i="28"/>
  <c r="L26" i="28"/>
  <c r="M26" i="28"/>
  <c r="N26" i="28"/>
  <c r="O26" i="28"/>
  <c r="P26" i="28"/>
  <c r="CJ26" i="28" s="1"/>
  <c r="G26" i="28"/>
  <c r="E26" i="28"/>
  <c r="F26" i="28"/>
  <c r="H490" i="26"/>
  <c r="I490" i="26"/>
  <c r="J490" i="26"/>
  <c r="G490" i="26"/>
  <c r="E490" i="26"/>
  <c r="F490" i="26"/>
  <c r="H454" i="26"/>
  <c r="I454" i="26"/>
  <c r="J454" i="26"/>
  <c r="G454" i="26"/>
  <c r="E454" i="26"/>
  <c r="F454" i="26"/>
  <c r="H418" i="26"/>
  <c r="I418" i="26"/>
  <c r="J418" i="26"/>
  <c r="G418" i="26"/>
  <c r="E418" i="26"/>
  <c r="F418" i="26"/>
  <c r="H382" i="26"/>
  <c r="I382" i="26"/>
  <c r="J382" i="26"/>
  <c r="G382" i="26"/>
  <c r="E382" i="26"/>
  <c r="F382" i="26"/>
  <c r="G346" i="26"/>
  <c r="J346" i="26"/>
  <c r="I346" i="26"/>
  <c r="H346" i="26"/>
  <c r="E346" i="26"/>
  <c r="F346" i="26"/>
  <c r="L493" i="28"/>
  <c r="N493" i="28"/>
  <c r="G493" i="28"/>
  <c r="O493" i="28"/>
  <c r="P493" i="28"/>
  <c r="CJ493" i="28" s="1"/>
  <c r="E493" i="28"/>
  <c r="AJ493" i="28" s="1"/>
  <c r="CC493" i="28" s="1"/>
  <c r="F493" i="28"/>
  <c r="AK493" i="28" s="1"/>
  <c r="CF493" i="28" s="1"/>
  <c r="M493" i="28"/>
  <c r="N349" i="28"/>
  <c r="O349" i="28"/>
  <c r="M349" i="28"/>
  <c r="P349" i="28"/>
  <c r="CJ349" i="28" s="1"/>
  <c r="G349" i="28"/>
  <c r="F349" i="28"/>
  <c r="E349" i="28"/>
  <c r="L349" i="28"/>
  <c r="L205" i="28"/>
  <c r="N205" i="28"/>
  <c r="O205" i="28"/>
  <c r="P205" i="28"/>
  <c r="CJ205" i="28" s="1"/>
  <c r="G205" i="28"/>
  <c r="M205" i="28"/>
  <c r="F205" i="28"/>
  <c r="AK205" i="28" s="1"/>
  <c r="CF205" i="28" s="1"/>
  <c r="CG205" i="28" s="1"/>
  <c r="E205" i="28"/>
  <c r="AJ205" i="28" s="1"/>
  <c r="CC205" i="28" s="1"/>
  <c r="CD205" i="28" s="1"/>
  <c r="L61" i="28"/>
  <c r="M61" i="28"/>
  <c r="N61" i="28"/>
  <c r="O61" i="28"/>
  <c r="P61" i="28"/>
  <c r="CJ61" i="28" s="1"/>
  <c r="E61" i="28"/>
  <c r="F61" i="28"/>
  <c r="G61" i="28"/>
  <c r="P384" i="28"/>
  <c r="CJ384" i="28" s="1"/>
  <c r="E384" i="28"/>
  <c r="AJ384" i="28" s="1"/>
  <c r="CC384" i="28" s="1"/>
  <c r="CD384" i="28" s="1"/>
  <c r="F384" i="28"/>
  <c r="AK384" i="28" s="1"/>
  <c r="CF384" i="28" s="1"/>
  <c r="CG384" i="28" s="1"/>
  <c r="G384" i="28"/>
  <c r="M384" i="28"/>
  <c r="L384" i="28"/>
  <c r="O384" i="28"/>
  <c r="N384" i="28"/>
  <c r="L240" i="28"/>
  <c r="O240" i="28"/>
  <c r="F240" i="28"/>
  <c r="M240" i="28"/>
  <c r="N240" i="28"/>
  <c r="P240" i="28"/>
  <c r="CJ240" i="28" s="1"/>
  <c r="E240" i="28"/>
  <c r="G240" i="28"/>
  <c r="L96" i="28"/>
  <c r="M96" i="28"/>
  <c r="N96" i="28"/>
  <c r="E96" i="28"/>
  <c r="AJ96" i="28" s="1"/>
  <c r="CC96" i="28" s="1"/>
  <c r="CD96" i="28" s="1"/>
  <c r="F96" i="28"/>
  <c r="AK96" i="28" s="1"/>
  <c r="CF96" i="28" s="1"/>
  <c r="CG96" i="28" s="1"/>
  <c r="G96" i="28"/>
  <c r="O96" i="28"/>
  <c r="P96" i="28"/>
  <c r="CJ96" i="28" s="1"/>
  <c r="N419" i="28"/>
  <c r="P419" i="28"/>
  <c r="CJ419" i="28" s="1"/>
  <c r="G419" i="28"/>
  <c r="E419" i="28"/>
  <c r="F419" i="28"/>
  <c r="L419" i="28"/>
  <c r="M419" i="28"/>
  <c r="O419" i="28"/>
  <c r="F275" i="28"/>
  <c r="AK275" i="28" s="1"/>
  <c r="CF275" i="28" s="1"/>
  <c r="CG275" i="28" s="1"/>
  <c r="L275" i="28"/>
  <c r="E275" i="28"/>
  <c r="AJ275" i="28" s="1"/>
  <c r="CC275" i="28" s="1"/>
  <c r="CD275" i="28" s="1"/>
  <c r="M275" i="28"/>
  <c r="N275" i="28"/>
  <c r="O275" i="28"/>
  <c r="P275" i="28"/>
  <c r="CJ275" i="28" s="1"/>
  <c r="G275" i="28"/>
  <c r="L131" i="28"/>
  <c r="M131" i="28"/>
  <c r="N131" i="28"/>
  <c r="P131" i="28"/>
  <c r="CJ131" i="28" s="1"/>
  <c r="E131" i="28"/>
  <c r="F131" i="28"/>
  <c r="O131" i="28"/>
  <c r="G131" i="28"/>
  <c r="M454" i="28"/>
  <c r="O454" i="28"/>
  <c r="E454" i="28"/>
  <c r="AJ454" i="28" s="1"/>
  <c r="CC454" i="28" s="1"/>
  <c r="G454" i="28"/>
  <c r="L454" i="28"/>
  <c r="P454" i="28"/>
  <c r="CJ454" i="28" s="1"/>
  <c r="F454" i="28"/>
  <c r="AK454" i="28" s="1"/>
  <c r="CF454" i="28" s="1"/>
  <c r="N454" i="28"/>
  <c r="L310" i="28"/>
  <c r="M310" i="28"/>
  <c r="O310" i="28"/>
  <c r="P310" i="28"/>
  <c r="CJ310" i="28" s="1"/>
  <c r="F310" i="28"/>
  <c r="N310" i="28"/>
  <c r="E310" i="28"/>
  <c r="G310" i="28"/>
  <c r="P166" i="28"/>
  <c r="CJ166" i="28" s="1"/>
  <c r="L166" i="28"/>
  <c r="M166" i="28"/>
  <c r="O166" i="28"/>
  <c r="E166" i="28"/>
  <c r="AJ166" i="28" s="1"/>
  <c r="CC166" i="28" s="1"/>
  <c r="CD166" i="28" s="1"/>
  <c r="F166" i="28"/>
  <c r="AK166" i="28" s="1"/>
  <c r="CF166" i="28" s="1"/>
  <c r="CG166" i="28" s="1"/>
  <c r="N166" i="28"/>
  <c r="G166" i="28"/>
  <c r="G22" i="28"/>
  <c r="L22" i="28"/>
  <c r="M22" i="28"/>
  <c r="N22" i="28"/>
  <c r="O22" i="28"/>
  <c r="P22" i="28"/>
  <c r="CJ22" i="28" s="1"/>
  <c r="F22" i="28"/>
  <c r="AK22" i="28" s="1"/>
  <c r="CF22" i="28" s="1"/>
  <c r="CG22" i="28" s="1"/>
  <c r="E22" i="28"/>
  <c r="H489" i="26"/>
  <c r="I489" i="26"/>
  <c r="J489" i="26"/>
  <c r="G489" i="26"/>
  <c r="F489" i="26"/>
  <c r="E489" i="26"/>
  <c r="F453" i="26"/>
  <c r="E453" i="26"/>
  <c r="G453" i="26"/>
  <c r="H453" i="26"/>
  <c r="I453" i="26"/>
  <c r="J453" i="26"/>
  <c r="F417" i="26"/>
  <c r="E417" i="26"/>
  <c r="G417" i="26"/>
  <c r="H417" i="26"/>
  <c r="I417" i="26"/>
  <c r="J417" i="26"/>
  <c r="E381" i="26"/>
  <c r="F381" i="26"/>
  <c r="G381" i="26"/>
  <c r="H381" i="26"/>
  <c r="I381" i="26"/>
  <c r="J381" i="26"/>
  <c r="E345" i="26"/>
  <c r="F345" i="26"/>
  <c r="G345" i="26"/>
  <c r="H345" i="26"/>
  <c r="I345" i="26"/>
  <c r="J345" i="26"/>
  <c r="F477" i="28"/>
  <c r="AK477" i="28" s="1"/>
  <c r="CF477" i="28" s="1"/>
  <c r="L477" i="28"/>
  <c r="N477" i="28"/>
  <c r="P477" i="28"/>
  <c r="CJ477" i="28" s="1"/>
  <c r="M477" i="28"/>
  <c r="O477" i="28"/>
  <c r="E477" i="28"/>
  <c r="AJ477" i="28" s="1"/>
  <c r="CC477" i="28" s="1"/>
  <c r="G477" i="28"/>
  <c r="N333" i="28"/>
  <c r="P333" i="28"/>
  <c r="CJ333" i="28" s="1"/>
  <c r="F333" i="28"/>
  <c r="G333" i="28"/>
  <c r="E333" i="28"/>
  <c r="O333" i="28"/>
  <c r="L333" i="28"/>
  <c r="M333" i="28"/>
  <c r="O189" i="28"/>
  <c r="M189" i="28"/>
  <c r="N189" i="28"/>
  <c r="P189" i="28"/>
  <c r="CJ189" i="28" s="1"/>
  <c r="F189" i="28"/>
  <c r="AK189" i="28" s="1"/>
  <c r="CF189" i="28" s="1"/>
  <c r="CG189" i="28" s="1"/>
  <c r="G189" i="28"/>
  <c r="L189" i="28"/>
  <c r="E189" i="28"/>
  <c r="AJ189" i="28" s="1"/>
  <c r="CC189" i="28" s="1"/>
  <c r="CD189" i="28" s="1"/>
  <c r="M45" i="28"/>
  <c r="O45" i="28"/>
  <c r="P45" i="28"/>
  <c r="CJ45" i="28" s="1"/>
  <c r="E45" i="28"/>
  <c r="AJ45" i="28" s="1"/>
  <c r="CC45" i="28" s="1"/>
  <c r="CD45" i="28" s="1"/>
  <c r="F45" i="28"/>
  <c r="AK45" i="28" s="1"/>
  <c r="CF45" i="28" s="1"/>
  <c r="CG45" i="28" s="1"/>
  <c r="G45" i="28"/>
  <c r="N45" i="28"/>
  <c r="L45" i="28"/>
  <c r="E327" i="26"/>
  <c r="F327" i="26"/>
  <c r="G327" i="26"/>
  <c r="H327" i="26"/>
  <c r="I327" i="26"/>
  <c r="J327" i="26"/>
  <c r="E291" i="26"/>
  <c r="F291" i="26"/>
  <c r="G291" i="26"/>
  <c r="H291" i="26"/>
  <c r="I291" i="26"/>
  <c r="J291" i="26"/>
  <c r="E255" i="26"/>
  <c r="F255" i="26"/>
  <c r="G255" i="26"/>
  <c r="H255" i="26"/>
  <c r="I255" i="26"/>
  <c r="J255" i="26"/>
  <c r="E219" i="26"/>
  <c r="F219" i="26"/>
  <c r="G219" i="26"/>
  <c r="H219" i="26"/>
  <c r="I219" i="26"/>
  <c r="J219" i="26"/>
  <c r="E183" i="26"/>
  <c r="F183" i="26"/>
  <c r="I183" i="26"/>
  <c r="G183" i="26"/>
  <c r="H183" i="26"/>
  <c r="J183" i="26"/>
  <c r="E147" i="26"/>
  <c r="F147" i="26"/>
  <c r="I147" i="26"/>
  <c r="G147" i="26"/>
  <c r="H147" i="26"/>
  <c r="J147" i="26"/>
  <c r="E111" i="26"/>
  <c r="F111" i="26"/>
  <c r="I111" i="26"/>
  <c r="G111" i="26"/>
  <c r="H111" i="26"/>
  <c r="J111" i="26"/>
  <c r="E75" i="26"/>
  <c r="F75" i="26"/>
  <c r="I75" i="26"/>
  <c r="G75" i="26"/>
  <c r="H75" i="26"/>
  <c r="J75" i="26"/>
  <c r="E39" i="26"/>
  <c r="F39" i="26"/>
  <c r="I39" i="26"/>
  <c r="J39" i="26"/>
  <c r="G39" i="26"/>
  <c r="H39" i="26"/>
  <c r="E3" i="26"/>
  <c r="F3" i="26"/>
  <c r="I3" i="26"/>
  <c r="G3" i="26"/>
  <c r="H3" i="26"/>
  <c r="J3" i="26"/>
  <c r="E342" i="30"/>
  <c r="F342" i="30"/>
  <c r="G342" i="30"/>
  <c r="H342" i="30"/>
  <c r="I342" i="30"/>
  <c r="J342" i="30"/>
  <c r="I302" i="26"/>
  <c r="G302" i="26"/>
  <c r="H302" i="26"/>
  <c r="J302" i="26"/>
  <c r="E302" i="26"/>
  <c r="F302" i="26"/>
  <c r="I266" i="26"/>
  <c r="G266" i="26"/>
  <c r="H266" i="26"/>
  <c r="J266" i="26"/>
  <c r="E266" i="26"/>
  <c r="F266" i="26"/>
  <c r="H230" i="26"/>
  <c r="I230" i="26"/>
  <c r="J230" i="26"/>
  <c r="G230" i="26"/>
  <c r="E230" i="26"/>
  <c r="F230" i="26"/>
  <c r="H194" i="26"/>
  <c r="I194" i="26"/>
  <c r="J194" i="26"/>
  <c r="G194" i="26"/>
  <c r="E194" i="26"/>
  <c r="F194" i="26"/>
  <c r="H158" i="26"/>
  <c r="I158" i="26"/>
  <c r="J158" i="26"/>
  <c r="G158" i="26"/>
  <c r="E158" i="26"/>
  <c r="F158" i="26"/>
  <c r="H122" i="26"/>
  <c r="I122" i="26"/>
  <c r="J122" i="26"/>
  <c r="G122" i="26"/>
  <c r="E122" i="26"/>
  <c r="F122" i="26"/>
  <c r="H86" i="26"/>
  <c r="I86" i="26"/>
  <c r="J86" i="26"/>
  <c r="G86" i="26"/>
  <c r="E86" i="26"/>
  <c r="F86" i="26"/>
  <c r="H50" i="26"/>
  <c r="I50" i="26"/>
  <c r="J50" i="26"/>
  <c r="G50" i="26"/>
  <c r="E50" i="26"/>
  <c r="F50" i="26"/>
  <c r="H14" i="26"/>
  <c r="I14" i="26"/>
  <c r="J14" i="26"/>
  <c r="G14" i="26"/>
  <c r="E14" i="26"/>
  <c r="F14" i="26"/>
  <c r="J492" i="30"/>
  <c r="E492" i="30"/>
  <c r="F492" i="30"/>
  <c r="G492" i="30"/>
  <c r="I492" i="30"/>
  <c r="H492" i="30"/>
  <c r="G328" i="26"/>
  <c r="H328" i="26"/>
  <c r="I328" i="26"/>
  <c r="J328" i="26"/>
  <c r="F328" i="26"/>
  <c r="E328" i="26"/>
  <c r="G292" i="26"/>
  <c r="H292" i="26"/>
  <c r="I292" i="26"/>
  <c r="J292" i="26"/>
  <c r="F292" i="26"/>
  <c r="E292" i="26"/>
  <c r="G256" i="26"/>
  <c r="H256" i="26"/>
  <c r="I256" i="26"/>
  <c r="J256" i="26"/>
  <c r="F256" i="26"/>
  <c r="E256" i="26"/>
  <c r="G220" i="26"/>
  <c r="H220" i="26"/>
  <c r="I220" i="26"/>
  <c r="J220" i="26"/>
  <c r="F220" i="26"/>
  <c r="E220" i="26"/>
  <c r="G184" i="26"/>
  <c r="J184" i="26"/>
  <c r="I184" i="26"/>
  <c r="H184" i="26"/>
  <c r="E184" i="26"/>
  <c r="F184" i="26"/>
  <c r="G148" i="26"/>
  <c r="J148" i="26"/>
  <c r="I148" i="26"/>
  <c r="H148" i="26"/>
  <c r="E148" i="26"/>
  <c r="F148" i="26"/>
  <c r="G112" i="26"/>
  <c r="J112" i="26"/>
  <c r="I112" i="26"/>
  <c r="H112" i="26"/>
  <c r="E112" i="26"/>
  <c r="F112" i="26"/>
  <c r="G76" i="26"/>
  <c r="J76" i="26"/>
  <c r="I76" i="26"/>
  <c r="H76" i="26"/>
  <c r="E76" i="26"/>
  <c r="F76" i="26"/>
  <c r="G40" i="26"/>
  <c r="J40" i="26"/>
  <c r="H40" i="26"/>
  <c r="I40" i="26"/>
  <c r="E40" i="26"/>
  <c r="F40" i="26"/>
  <c r="G4" i="26"/>
  <c r="H4" i="26"/>
  <c r="I4" i="26"/>
  <c r="J4" i="26"/>
  <c r="E4" i="26"/>
  <c r="F4" i="26"/>
  <c r="E40" i="30"/>
  <c r="F40" i="30"/>
  <c r="H40" i="30"/>
  <c r="I40" i="30"/>
  <c r="J40" i="30"/>
  <c r="G40" i="30"/>
  <c r="E447" i="30"/>
  <c r="F447" i="30"/>
  <c r="G447" i="30"/>
  <c r="H447" i="30"/>
  <c r="I447" i="30"/>
  <c r="N447" i="30" s="1"/>
  <c r="J447" i="30"/>
  <c r="J345" i="30"/>
  <c r="F345" i="30"/>
  <c r="I345" i="30"/>
  <c r="G345" i="30"/>
  <c r="H345" i="30"/>
  <c r="E345" i="30"/>
  <c r="E411" i="30"/>
  <c r="F411" i="30"/>
  <c r="G411" i="30"/>
  <c r="H411" i="30"/>
  <c r="I411" i="30"/>
  <c r="J411" i="30"/>
  <c r="E90" i="30"/>
  <c r="F90" i="30"/>
  <c r="H90" i="30"/>
  <c r="G90" i="30"/>
  <c r="I90" i="30"/>
  <c r="J90" i="30"/>
  <c r="E217" i="30"/>
  <c r="F217" i="30"/>
  <c r="G217" i="30"/>
  <c r="H217" i="30"/>
  <c r="J217" i="30"/>
  <c r="I217" i="30"/>
  <c r="J482" i="30"/>
  <c r="E482" i="30"/>
  <c r="F482" i="30"/>
  <c r="G482" i="30"/>
  <c r="I482" i="30"/>
  <c r="H482" i="30"/>
  <c r="E441" i="30"/>
  <c r="F441" i="30"/>
  <c r="G441" i="30"/>
  <c r="I441" i="30"/>
  <c r="H441" i="30"/>
  <c r="J441" i="30"/>
  <c r="E264" i="30"/>
  <c r="F264" i="30"/>
  <c r="G264" i="30"/>
  <c r="H264" i="30"/>
  <c r="I264" i="30"/>
  <c r="J264" i="30"/>
  <c r="J333" i="30"/>
  <c r="E333" i="30"/>
  <c r="F333" i="30"/>
  <c r="G333" i="30"/>
  <c r="I333" i="30"/>
  <c r="H333" i="30"/>
  <c r="E469" i="30"/>
  <c r="F469" i="30"/>
  <c r="G469" i="30"/>
  <c r="H469" i="30"/>
  <c r="J469" i="30"/>
  <c r="I469" i="30"/>
  <c r="J402" i="30"/>
  <c r="E402" i="30"/>
  <c r="F402" i="30"/>
  <c r="G402" i="30"/>
  <c r="I402" i="30"/>
  <c r="H402" i="30"/>
  <c r="E54" i="30"/>
  <c r="F54" i="30"/>
  <c r="H54" i="30"/>
  <c r="I54" i="30"/>
  <c r="J54" i="30"/>
  <c r="G54" i="30"/>
  <c r="H124" i="30"/>
  <c r="E124" i="30"/>
  <c r="F124" i="30"/>
  <c r="G124" i="30"/>
  <c r="I124" i="30"/>
  <c r="J124" i="30"/>
  <c r="E163" i="30"/>
  <c r="F163" i="30"/>
  <c r="G163" i="30"/>
  <c r="I163" i="30"/>
  <c r="J163" i="30"/>
  <c r="H163" i="30"/>
  <c r="I210" i="30"/>
  <c r="J210" i="30"/>
  <c r="F210" i="30"/>
  <c r="G210" i="30"/>
  <c r="E210" i="30"/>
  <c r="N210" i="30" s="1"/>
  <c r="H210" i="30"/>
  <c r="I216" i="30"/>
  <c r="J216" i="30"/>
  <c r="F216" i="30"/>
  <c r="G216" i="30"/>
  <c r="E216" i="30"/>
  <c r="H216" i="30"/>
  <c r="E87" i="30"/>
  <c r="F87" i="30"/>
  <c r="G87" i="30"/>
  <c r="H87" i="30"/>
  <c r="I87" i="30"/>
  <c r="J87" i="30"/>
  <c r="J416" i="30"/>
  <c r="E416" i="30"/>
  <c r="F416" i="30"/>
  <c r="G416" i="30"/>
  <c r="I416" i="30"/>
  <c r="H416" i="30"/>
  <c r="J380" i="30"/>
  <c r="E380" i="30"/>
  <c r="F380" i="30"/>
  <c r="G380" i="30"/>
  <c r="I380" i="30"/>
  <c r="H380" i="30"/>
  <c r="E344" i="30"/>
  <c r="F344" i="30"/>
  <c r="G344" i="30"/>
  <c r="H344" i="30"/>
  <c r="I344" i="30"/>
  <c r="J344" i="30"/>
  <c r="E308" i="30"/>
  <c r="F308" i="30"/>
  <c r="G308" i="30"/>
  <c r="H308" i="30"/>
  <c r="I308" i="30"/>
  <c r="J308" i="30"/>
  <c r="E272" i="30"/>
  <c r="F272" i="30"/>
  <c r="G272" i="30"/>
  <c r="H272" i="30"/>
  <c r="I272" i="30"/>
  <c r="J272" i="30"/>
  <c r="J226" i="30"/>
  <c r="F226" i="30"/>
  <c r="G226" i="30"/>
  <c r="E226" i="30"/>
  <c r="H226" i="30"/>
  <c r="I226" i="30"/>
  <c r="E109" i="30"/>
  <c r="F109" i="30"/>
  <c r="G109" i="30"/>
  <c r="H109" i="30"/>
  <c r="I109" i="30"/>
  <c r="J109" i="30"/>
  <c r="I180" i="30"/>
  <c r="J180" i="30"/>
  <c r="F180" i="30"/>
  <c r="G180" i="30"/>
  <c r="E180" i="30"/>
  <c r="N180" i="30" s="1"/>
  <c r="H180" i="30"/>
  <c r="E36" i="30"/>
  <c r="F36" i="30"/>
  <c r="H36" i="30"/>
  <c r="I36" i="30"/>
  <c r="J36" i="30"/>
  <c r="G36" i="30"/>
  <c r="I190" i="30"/>
  <c r="J190" i="30"/>
  <c r="F190" i="30"/>
  <c r="G190" i="30"/>
  <c r="E190" i="30"/>
  <c r="N190" i="30" s="1"/>
  <c r="H190" i="30"/>
  <c r="E433" i="30"/>
  <c r="I433" i="30"/>
  <c r="F433" i="30"/>
  <c r="G433" i="30"/>
  <c r="H433" i="30"/>
  <c r="J433" i="30"/>
  <c r="E397" i="30"/>
  <c r="F397" i="30"/>
  <c r="G397" i="30"/>
  <c r="H397" i="30"/>
  <c r="I397" i="30"/>
  <c r="J397" i="30"/>
  <c r="J361" i="30"/>
  <c r="I361" i="30"/>
  <c r="E361" i="30"/>
  <c r="F361" i="30"/>
  <c r="H361" i="30"/>
  <c r="G361" i="30"/>
  <c r="J325" i="30"/>
  <c r="E325" i="30"/>
  <c r="F325" i="30"/>
  <c r="G325" i="30"/>
  <c r="I325" i="30"/>
  <c r="H325" i="30"/>
  <c r="J289" i="30"/>
  <c r="E289" i="30"/>
  <c r="F289" i="30"/>
  <c r="G289" i="30"/>
  <c r="I289" i="30"/>
  <c r="H289" i="30"/>
  <c r="G253" i="30"/>
  <c r="E253" i="30"/>
  <c r="F253" i="30"/>
  <c r="H253" i="30"/>
  <c r="I253" i="30"/>
  <c r="J253" i="30"/>
  <c r="I178" i="30"/>
  <c r="J178" i="30"/>
  <c r="F178" i="30"/>
  <c r="G178" i="30"/>
  <c r="E178" i="30"/>
  <c r="H178" i="30"/>
  <c r="E34" i="30"/>
  <c r="F34" i="30"/>
  <c r="H34" i="30"/>
  <c r="I34" i="30"/>
  <c r="J34" i="30"/>
  <c r="G34" i="30"/>
  <c r="E165" i="30"/>
  <c r="F165" i="30"/>
  <c r="G165" i="30"/>
  <c r="I165" i="30"/>
  <c r="J165" i="30"/>
  <c r="H165" i="30"/>
  <c r="G249" i="30"/>
  <c r="H249" i="30"/>
  <c r="I249" i="30"/>
  <c r="J249" i="30"/>
  <c r="F249" i="30"/>
  <c r="E249" i="30"/>
  <c r="F13" i="30"/>
  <c r="G13" i="30"/>
  <c r="H13" i="30"/>
  <c r="I13" i="30"/>
  <c r="J13" i="30"/>
  <c r="E13" i="30"/>
  <c r="I158" i="30"/>
  <c r="J158" i="30"/>
  <c r="F158" i="30"/>
  <c r="G158" i="30"/>
  <c r="E158" i="30"/>
  <c r="N158" i="30" s="1"/>
  <c r="H158" i="30"/>
  <c r="H122" i="30"/>
  <c r="F122" i="30"/>
  <c r="G122" i="30"/>
  <c r="I122" i="30"/>
  <c r="J122" i="30"/>
  <c r="E122" i="30"/>
  <c r="E86" i="30"/>
  <c r="F86" i="30"/>
  <c r="H86" i="30"/>
  <c r="G86" i="30"/>
  <c r="I86" i="30"/>
  <c r="J86" i="30"/>
  <c r="E50" i="30"/>
  <c r="F50" i="30"/>
  <c r="H50" i="30"/>
  <c r="I50" i="30"/>
  <c r="J50" i="30"/>
  <c r="G50" i="30"/>
  <c r="G14" i="30"/>
  <c r="H14" i="30"/>
  <c r="E14" i="30"/>
  <c r="F14" i="30"/>
  <c r="I14" i="30"/>
  <c r="J14" i="30"/>
  <c r="F15" i="30"/>
  <c r="G15" i="30"/>
  <c r="H15" i="30"/>
  <c r="E15" i="30"/>
  <c r="I15" i="30"/>
  <c r="J15" i="30"/>
  <c r="E473" i="29"/>
  <c r="F473" i="29"/>
  <c r="K473" i="29" s="1"/>
  <c r="E437" i="29"/>
  <c r="F437" i="29"/>
  <c r="K437" i="29" s="1"/>
  <c r="F401" i="29"/>
  <c r="K401" i="29" s="1"/>
  <c r="E401" i="29"/>
  <c r="F365" i="29"/>
  <c r="K365" i="29" s="1"/>
  <c r="E365" i="29"/>
  <c r="F329" i="29"/>
  <c r="K329" i="29" s="1"/>
  <c r="E329" i="29"/>
  <c r="F293" i="29"/>
  <c r="K293" i="29" s="1"/>
  <c r="E293" i="29"/>
  <c r="E257" i="29"/>
  <c r="F257" i="29"/>
  <c r="K257" i="29" s="1"/>
  <c r="E472" i="29"/>
  <c r="F472" i="29"/>
  <c r="K472" i="29" s="1"/>
  <c r="E436" i="29"/>
  <c r="F436" i="29"/>
  <c r="K436" i="29" s="1"/>
  <c r="E400" i="29"/>
  <c r="F400" i="29"/>
  <c r="K400" i="29" s="1"/>
  <c r="F364" i="29"/>
  <c r="K364" i="29" s="1"/>
  <c r="E364" i="29"/>
  <c r="E328" i="29"/>
  <c r="F328" i="29"/>
  <c r="K328" i="29" s="1"/>
  <c r="E292" i="29"/>
  <c r="F292" i="29"/>
  <c r="K292" i="29" s="1"/>
  <c r="E256" i="29"/>
  <c r="F256" i="29"/>
  <c r="K256" i="29" s="1"/>
  <c r="E483" i="29"/>
  <c r="F483" i="29"/>
  <c r="K483" i="29" s="1"/>
  <c r="E447" i="29"/>
  <c r="F447" i="29"/>
  <c r="K447" i="29" s="1"/>
  <c r="E411" i="29"/>
  <c r="F411" i="29"/>
  <c r="K411" i="29" s="1"/>
  <c r="E375" i="29"/>
  <c r="F375" i="29"/>
  <c r="K375" i="29" s="1"/>
  <c r="E339" i="29"/>
  <c r="F339" i="29"/>
  <c r="K339" i="29" s="1"/>
  <c r="E303" i="29"/>
  <c r="F303" i="29"/>
  <c r="K303" i="29" s="1"/>
  <c r="E267" i="29"/>
  <c r="F267" i="29"/>
  <c r="K267" i="29" s="1"/>
  <c r="E229" i="29"/>
  <c r="F229" i="29"/>
  <c r="K229" i="29" s="1"/>
  <c r="E193" i="29"/>
  <c r="F193" i="29"/>
  <c r="K193" i="29" s="1"/>
  <c r="E157" i="29"/>
  <c r="F157" i="29"/>
  <c r="K157" i="29" s="1"/>
  <c r="E121" i="29"/>
  <c r="F121" i="29"/>
  <c r="K121" i="29" s="1"/>
  <c r="F85" i="29"/>
  <c r="K85" i="29" s="1"/>
  <c r="E85" i="29"/>
  <c r="E49" i="29"/>
  <c r="F49" i="29"/>
  <c r="K49" i="29" s="1"/>
  <c r="E13" i="29"/>
  <c r="F13" i="29"/>
  <c r="K13" i="29" s="1"/>
  <c r="E228" i="29"/>
  <c r="F228" i="29"/>
  <c r="K228" i="29" s="1"/>
  <c r="E192" i="29"/>
  <c r="F192" i="29"/>
  <c r="K192" i="29" s="1"/>
  <c r="E156" i="29"/>
  <c r="F156" i="29"/>
  <c r="K156" i="29" s="1"/>
  <c r="E120" i="29"/>
  <c r="F120" i="29"/>
  <c r="K120" i="29" s="1"/>
  <c r="F84" i="29"/>
  <c r="K84" i="29" s="1"/>
  <c r="E84" i="29"/>
  <c r="E48" i="29"/>
  <c r="F48" i="29"/>
  <c r="K48" i="29" s="1"/>
  <c r="E12" i="29"/>
  <c r="F12" i="29"/>
  <c r="K12" i="29" s="1"/>
  <c r="E233" i="29"/>
  <c r="F233" i="29"/>
  <c r="K233" i="29" s="1"/>
  <c r="E197" i="29"/>
  <c r="F197" i="29"/>
  <c r="K197" i="29" s="1"/>
  <c r="F161" i="29"/>
  <c r="K161" i="29" s="1"/>
  <c r="E161" i="29"/>
  <c r="E125" i="29"/>
  <c r="F125" i="29"/>
  <c r="K125" i="29" s="1"/>
  <c r="E89" i="29"/>
  <c r="F89" i="29"/>
  <c r="K89" i="29" s="1"/>
  <c r="E53" i="29"/>
  <c r="F53" i="29"/>
  <c r="K53" i="29" s="1"/>
  <c r="F17" i="29"/>
  <c r="K17" i="29" s="1"/>
  <c r="E17" i="29"/>
  <c r="M272" i="28"/>
  <c r="F272" i="28"/>
  <c r="AK272" i="28" s="1"/>
  <c r="CF272" i="28" s="1"/>
  <c r="CG272" i="28" s="1"/>
  <c r="L272" i="28"/>
  <c r="O272" i="28"/>
  <c r="P272" i="28"/>
  <c r="CJ272" i="28" s="1"/>
  <c r="E272" i="28"/>
  <c r="G272" i="28"/>
  <c r="N272" i="28"/>
  <c r="S272" i="28" s="1"/>
  <c r="U272" i="28" s="1"/>
  <c r="BK272" i="28" s="1"/>
  <c r="G115" i="28"/>
  <c r="P115" i="28"/>
  <c r="CJ115" i="28" s="1"/>
  <c r="L115" i="28"/>
  <c r="M115" i="28"/>
  <c r="N115" i="28"/>
  <c r="O115" i="28"/>
  <c r="T115" i="28" s="1"/>
  <c r="V115" i="28" s="1"/>
  <c r="BP115" i="28" s="1"/>
  <c r="E115" i="28"/>
  <c r="AJ115" i="28" s="1"/>
  <c r="CC115" i="28" s="1"/>
  <c r="CD115" i="28" s="1"/>
  <c r="F115" i="28"/>
  <c r="AK115" i="28" s="1"/>
  <c r="CF115" i="28" s="1"/>
  <c r="CG115" i="28" s="1"/>
  <c r="L188" i="28"/>
  <c r="O188" i="28"/>
  <c r="E188" i="28"/>
  <c r="F188" i="28"/>
  <c r="AK188" i="28" s="1"/>
  <c r="CF188" i="28" s="1"/>
  <c r="CG188" i="28" s="1"/>
  <c r="G188" i="28"/>
  <c r="M188" i="28"/>
  <c r="P188" i="28"/>
  <c r="CJ188" i="28" s="1"/>
  <c r="N188" i="28"/>
  <c r="M463" i="28"/>
  <c r="O463" i="28"/>
  <c r="E463" i="28"/>
  <c r="AJ463" i="28" s="1"/>
  <c r="CC463" i="28" s="1"/>
  <c r="F463" i="28"/>
  <c r="AK463" i="28" s="1"/>
  <c r="CF463" i="28" s="1"/>
  <c r="G463" i="28"/>
  <c r="L463" i="28"/>
  <c r="N463" i="28"/>
  <c r="P463" i="28"/>
  <c r="CJ463" i="28" s="1"/>
  <c r="N308" i="28"/>
  <c r="P308" i="28"/>
  <c r="CJ308" i="28" s="1"/>
  <c r="F308" i="28"/>
  <c r="AK308" i="28" s="1"/>
  <c r="CF308" i="28" s="1"/>
  <c r="CG308" i="28" s="1"/>
  <c r="E308" i="28"/>
  <c r="G308" i="28"/>
  <c r="O308" i="28"/>
  <c r="T308" i="28" s="1"/>
  <c r="V308" i="28" s="1"/>
  <c r="BP308" i="28" s="1"/>
  <c r="L308" i="28"/>
  <c r="M308" i="28"/>
  <c r="O439" i="28"/>
  <c r="F439" i="28"/>
  <c r="AK439" i="28" s="1"/>
  <c r="CF439" i="28" s="1"/>
  <c r="G439" i="28"/>
  <c r="L439" i="28"/>
  <c r="N439" i="28"/>
  <c r="P439" i="28"/>
  <c r="CJ439" i="28" s="1"/>
  <c r="M439" i="28"/>
  <c r="E439" i="28"/>
  <c r="AJ439" i="28" s="1"/>
  <c r="CC439" i="28" s="1"/>
  <c r="E212" i="28"/>
  <c r="F212" i="28"/>
  <c r="AK212" i="28" s="1"/>
  <c r="CF212" i="28" s="1"/>
  <c r="CG212" i="28" s="1"/>
  <c r="L212" i="28"/>
  <c r="N212" i="28"/>
  <c r="O212" i="28"/>
  <c r="T212" i="28" s="1"/>
  <c r="V212" i="28" s="1"/>
  <c r="BP212" i="28" s="1"/>
  <c r="P212" i="28"/>
  <c r="CJ212" i="28" s="1"/>
  <c r="M212" i="28"/>
  <c r="G212" i="28"/>
  <c r="M67" i="28"/>
  <c r="O67" i="28"/>
  <c r="P67" i="28"/>
  <c r="CJ67" i="28" s="1"/>
  <c r="E67" i="28"/>
  <c r="AJ67" i="28" s="1"/>
  <c r="CC67" i="28" s="1"/>
  <c r="CD67" i="28" s="1"/>
  <c r="F67" i="28"/>
  <c r="AK67" i="28" s="1"/>
  <c r="CF67" i="28" s="1"/>
  <c r="CG67" i="28" s="1"/>
  <c r="G67" i="28"/>
  <c r="L67" i="28"/>
  <c r="N67" i="28"/>
  <c r="O498" i="28"/>
  <c r="E498" i="28"/>
  <c r="M498" i="28"/>
  <c r="F498" i="28"/>
  <c r="AK498" i="28" s="1"/>
  <c r="CF498" i="28" s="1"/>
  <c r="G498" i="28"/>
  <c r="L498" i="28"/>
  <c r="N498" i="28"/>
  <c r="P498" i="28"/>
  <c r="CJ498" i="28" s="1"/>
  <c r="O354" i="28"/>
  <c r="P354" i="28"/>
  <c r="CJ354" i="28" s="1"/>
  <c r="E354" i="28"/>
  <c r="AJ354" i="28" s="1"/>
  <c r="CC354" i="28" s="1"/>
  <c r="CD354" i="28" s="1"/>
  <c r="F354" i="28"/>
  <c r="AK354" i="28" s="1"/>
  <c r="CF354" i="28" s="1"/>
  <c r="CG354" i="28" s="1"/>
  <c r="G354" i="28"/>
  <c r="N354" i="28"/>
  <c r="L354" i="28"/>
  <c r="M354" i="28"/>
  <c r="O210" i="28"/>
  <c r="P210" i="28"/>
  <c r="CJ210" i="28" s="1"/>
  <c r="F210" i="28"/>
  <c r="AK210" i="28" s="1"/>
  <c r="CF210" i="28" s="1"/>
  <c r="CG210" i="28" s="1"/>
  <c r="G210" i="28"/>
  <c r="M210" i="28"/>
  <c r="E210" i="28"/>
  <c r="L210" i="28"/>
  <c r="N210" i="28"/>
  <c r="N66" i="28"/>
  <c r="O66" i="28"/>
  <c r="P66" i="28"/>
  <c r="CJ66" i="28" s="1"/>
  <c r="E66" i="28"/>
  <c r="AJ66" i="28" s="1"/>
  <c r="CC66" i="28" s="1"/>
  <c r="CD66" i="28" s="1"/>
  <c r="F66" i="28"/>
  <c r="AK66" i="28" s="1"/>
  <c r="CF66" i="28" s="1"/>
  <c r="CG66" i="28" s="1"/>
  <c r="G66" i="28"/>
  <c r="L66" i="28"/>
  <c r="M66" i="28"/>
  <c r="H500" i="26"/>
  <c r="I500" i="26"/>
  <c r="J500" i="26"/>
  <c r="G500" i="26"/>
  <c r="E500" i="26"/>
  <c r="F500" i="26"/>
  <c r="H464" i="26"/>
  <c r="I464" i="26"/>
  <c r="J464" i="26"/>
  <c r="G464" i="26"/>
  <c r="E464" i="26"/>
  <c r="F464" i="26"/>
  <c r="H428" i="26"/>
  <c r="I428" i="26"/>
  <c r="J428" i="26"/>
  <c r="G428" i="26"/>
  <c r="E428" i="26"/>
  <c r="F428" i="26"/>
  <c r="H392" i="26"/>
  <c r="I392" i="26"/>
  <c r="J392" i="26"/>
  <c r="G392" i="26"/>
  <c r="E392" i="26"/>
  <c r="F392" i="26"/>
  <c r="I356" i="26"/>
  <c r="G356" i="26"/>
  <c r="H356" i="26"/>
  <c r="J356" i="26"/>
  <c r="E356" i="26"/>
  <c r="F356" i="26"/>
  <c r="M377" i="28"/>
  <c r="L377" i="28"/>
  <c r="N377" i="28"/>
  <c r="P377" i="28"/>
  <c r="CJ377" i="28" s="1"/>
  <c r="E377" i="28"/>
  <c r="F377" i="28"/>
  <c r="AK377" i="28" s="1"/>
  <c r="CF377" i="28" s="1"/>
  <c r="CG377" i="28" s="1"/>
  <c r="G377" i="28"/>
  <c r="O377" i="28"/>
  <c r="E233" i="28"/>
  <c r="AJ233" i="28" s="1"/>
  <c r="CC233" i="28" s="1"/>
  <c r="CD233" i="28" s="1"/>
  <c r="G233" i="28"/>
  <c r="M233" i="28"/>
  <c r="N233" i="28"/>
  <c r="P233" i="28"/>
  <c r="CJ233" i="28" s="1"/>
  <c r="L233" i="28"/>
  <c r="O233" i="28"/>
  <c r="F233" i="28"/>
  <c r="AK233" i="28" s="1"/>
  <c r="CF233" i="28" s="1"/>
  <c r="CG233" i="28" s="1"/>
  <c r="O89" i="28"/>
  <c r="L89" i="28"/>
  <c r="M89" i="28"/>
  <c r="N89" i="28"/>
  <c r="E89" i="28"/>
  <c r="F89" i="28"/>
  <c r="AK89" i="28" s="1"/>
  <c r="CF89" i="28" s="1"/>
  <c r="CG89" i="28" s="1"/>
  <c r="G89" i="28"/>
  <c r="P89" i="28"/>
  <c r="CJ89" i="28" s="1"/>
  <c r="G400" i="28"/>
  <c r="M400" i="28"/>
  <c r="L400" i="28"/>
  <c r="N400" i="28"/>
  <c r="O400" i="28"/>
  <c r="P400" i="28"/>
  <c r="CJ400" i="28" s="1"/>
  <c r="E400" i="28"/>
  <c r="AJ400" i="28" s="1"/>
  <c r="CC400" i="28" s="1"/>
  <c r="F400" i="28"/>
  <c r="AK400" i="28" s="1"/>
  <c r="CF400" i="28" s="1"/>
  <c r="E256" i="28"/>
  <c r="G256" i="28"/>
  <c r="M256" i="28"/>
  <c r="N256" i="28"/>
  <c r="P256" i="28"/>
  <c r="CJ256" i="28" s="1"/>
  <c r="F256" i="28"/>
  <c r="AK256" i="28" s="1"/>
  <c r="CF256" i="28" s="1"/>
  <c r="CG256" i="28" s="1"/>
  <c r="L256" i="28"/>
  <c r="O256" i="28"/>
  <c r="G112" i="28"/>
  <c r="O112" i="28"/>
  <c r="P112" i="28"/>
  <c r="CJ112" i="28" s="1"/>
  <c r="E112" i="28"/>
  <c r="AJ112" i="28" s="1"/>
  <c r="CC112" i="28" s="1"/>
  <c r="CD112" i="28" s="1"/>
  <c r="F112" i="28"/>
  <c r="AK112" i="28" s="1"/>
  <c r="CF112" i="28" s="1"/>
  <c r="CG112" i="28" s="1"/>
  <c r="L112" i="28"/>
  <c r="M112" i="28"/>
  <c r="N112" i="28"/>
  <c r="E423" i="28"/>
  <c r="N423" i="28"/>
  <c r="G423" i="28"/>
  <c r="L423" i="28"/>
  <c r="M423" i="28"/>
  <c r="F423" i="28"/>
  <c r="AK423" i="28" s="1"/>
  <c r="CF423" i="28" s="1"/>
  <c r="O423" i="28"/>
  <c r="P423" i="28"/>
  <c r="CJ423" i="28" s="1"/>
  <c r="G279" i="28"/>
  <c r="M279" i="28"/>
  <c r="F279" i="28"/>
  <c r="AK279" i="28" s="1"/>
  <c r="CF279" i="28" s="1"/>
  <c r="CG279" i="28" s="1"/>
  <c r="L279" i="28"/>
  <c r="N279" i="28"/>
  <c r="E279" i="28"/>
  <c r="AJ279" i="28" s="1"/>
  <c r="CC279" i="28" s="1"/>
  <c r="CD279" i="28" s="1"/>
  <c r="O279" i="28"/>
  <c r="P279" i="28"/>
  <c r="CJ279" i="28" s="1"/>
  <c r="F135" i="28"/>
  <c r="AK135" i="28" s="1"/>
  <c r="CF135" i="28" s="1"/>
  <c r="CG135" i="28" s="1"/>
  <c r="O135" i="28"/>
  <c r="L135" i="28"/>
  <c r="M135" i="28"/>
  <c r="N135" i="28"/>
  <c r="P135" i="28"/>
  <c r="CJ135" i="28" s="1"/>
  <c r="E135" i="28"/>
  <c r="G135" i="28"/>
  <c r="O446" i="28"/>
  <c r="F446" i="28"/>
  <c r="AK446" i="28" s="1"/>
  <c r="CF446" i="28" s="1"/>
  <c r="G446" i="28"/>
  <c r="L446" i="28"/>
  <c r="N446" i="28"/>
  <c r="P446" i="28"/>
  <c r="CJ446" i="28" s="1"/>
  <c r="M446" i="28"/>
  <c r="E446" i="28"/>
  <c r="AJ446" i="28" s="1"/>
  <c r="CC446" i="28" s="1"/>
  <c r="L302" i="28"/>
  <c r="M302" i="28"/>
  <c r="N302" i="28"/>
  <c r="O302" i="28"/>
  <c r="P302" i="28"/>
  <c r="CJ302" i="28" s="1"/>
  <c r="E302" i="28"/>
  <c r="F302" i="28"/>
  <c r="AK302" i="28" s="1"/>
  <c r="CF302" i="28" s="1"/>
  <c r="CG302" i="28" s="1"/>
  <c r="G302" i="28"/>
  <c r="L158" i="28"/>
  <c r="M158" i="28"/>
  <c r="O158" i="28"/>
  <c r="E158" i="28"/>
  <c r="AJ158" i="28" s="1"/>
  <c r="CC158" i="28" s="1"/>
  <c r="CD158" i="28" s="1"/>
  <c r="P158" i="28"/>
  <c r="CJ158" i="28" s="1"/>
  <c r="G158" i="28"/>
  <c r="N158" i="28"/>
  <c r="F158" i="28"/>
  <c r="AK158" i="28" s="1"/>
  <c r="CF158" i="28" s="1"/>
  <c r="CG158" i="28" s="1"/>
  <c r="L14" i="28"/>
  <c r="M14" i="28"/>
  <c r="N14" i="28"/>
  <c r="O14" i="28"/>
  <c r="P14" i="28"/>
  <c r="CJ14" i="28" s="1"/>
  <c r="E14" i="28"/>
  <c r="F14" i="28"/>
  <c r="AK14" i="28" s="1"/>
  <c r="CF14" i="28" s="1"/>
  <c r="CG14" i="28" s="1"/>
  <c r="G14" i="28"/>
  <c r="H487" i="26"/>
  <c r="I487" i="26"/>
  <c r="G487" i="26"/>
  <c r="J487" i="26"/>
  <c r="E487" i="26"/>
  <c r="F487" i="26"/>
  <c r="H451" i="26"/>
  <c r="G451" i="26"/>
  <c r="I451" i="26"/>
  <c r="J451" i="26"/>
  <c r="E451" i="26"/>
  <c r="F451" i="26"/>
  <c r="H415" i="26"/>
  <c r="G415" i="26"/>
  <c r="I415" i="26"/>
  <c r="J415" i="26"/>
  <c r="E415" i="26"/>
  <c r="F415" i="26"/>
  <c r="H379" i="26"/>
  <c r="G379" i="26"/>
  <c r="I379" i="26"/>
  <c r="J379" i="26"/>
  <c r="E379" i="26"/>
  <c r="F379" i="26"/>
  <c r="G343" i="26"/>
  <c r="H343" i="26"/>
  <c r="I343" i="26"/>
  <c r="J343" i="26"/>
  <c r="E343" i="26"/>
  <c r="F343" i="26"/>
  <c r="G481" i="28"/>
  <c r="L481" i="28"/>
  <c r="N481" i="28"/>
  <c r="P481" i="28"/>
  <c r="CJ481" i="28" s="1"/>
  <c r="M481" i="28"/>
  <c r="F481" i="28"/>
  <c r="AK481" i="28" s="1"/>
  <c r="CF481" i="28" s="1"/>
  <c r="E481" i="28"/>
  <c r="AJ481" i="28" s="1"/>
  <c r="CC481" i="28" s="1"/>
  <c r="O481" i="28"/>
  <c r="O337" i="28"/>
  <c r="P337" i="28"/>
  <c r="CJ337" i="28" s="1"/>
  <c r="F337" i="28"/>
  <c r="AK337" i="28" s="1"/>
  <c r="CF337" i="28" s="1"/>
  <c r="CG337" i="28" s="1"/>
  <c r="E337" i="28"/>
  <c r="G337" i="28"/>
  <c r="N337" i="28"/>
  <c r="L337" i="28"/>
  <c r="M337" i="28"/>
  <c r="E193" i="28"/>
  <c r="AJ193" i="28" s="1"/>
  <c r="CC193" i="28" s="1"/>
  <c r="CD193" i="28" s="1"/>
  <c r="M193" i="28"/>
  <c r="N193" i="28"/>
  <c r="P193" i="28"/>
  <c r="CJ193" i="28" s="1"/>
  <c r="F193" i="28"/>
  <c r="AK193" i="28" s="1"/>
  <c r="CF193" i="28" s="1"/>
  <c r="CG193" i="28" s="1"/>
  <c r="G193" i="28"/>
  <c r="O193" i="28"/>
  <c r="L193" i="28"/>
  <c r="N49" i="28"/>
  <c r="O49" i="28"/>
  <c r="P49" i="28"/>
  <c r="CJ49" i="28" s="1"/>
  <c r="E49" i="28"/>
  <c r="F49" i="28"/>
  <c r="AK49" i="28" s="1"/>
  <c r="CF49" i="28" s="1"/>
  <c r="CG49" i="28" s="1"/>
  <c r="G49" i="28"/>
  <c r="M49" i="28"/>
  <c r="L49" i="28"/>
  <c r="F372" i="28"/>
  <c r="AK372" i="28" s="1"/>
  <c r="CF372" i="28" s="1"/>
  <c r="CG372" i="28" s="1"/>
  <c r="G372" i="28"/>
  <c r="M372" i="28"/>
  <c r="L372" i="28"/>
  <c r="N372" i="28"/>
  <c r="E372" i="28"/>
  <c r="AJ372" i="28" s="1"/>
  <c r="CC372" i="28" s="1"/>
  <c r="CD372" i="28" s="1"/>
  <c r="O372" i="28"/>
  <c r="P372" i="28"/>
  <c r="CJ372" i="28" s="1"/>
  <c r="O228" i="28"/>
  <c r="F228" i="28"/>
  <c r="AK228" i="28" s="1"/>
  <c r="CF228" i="28" s="1"/>
  <c r="CG228" i="28" s="1"/>
  <c r="G228" i="28"/>
  <c r="M228" i="28"/>
  <c r="P228" i="28"/>
  <c r="CJ228" i="28" s="1"/>
  <c r="E228" i="28"/>
  <c r="N228" i="28"/>
  <c r="L228" i="28"/>
  <c r="N84" i="28"/>
  <c r="O84" i="28"/>
  <c r="P84" i="28"/>
  <c r="CJ84" i="28" s="1"/>
  <c r="E84" i="28"/>
  <c r="AJ84" i="28" s="1"/>
  <c r="CC84" i="28" s="1"/>
  <c r="CD84" i="28" s="1"/>
  <c r="F84" i="28"/>
  <c r="AK84" i="28" s="1"/>
  <c r="CF84" i="28" s="1"/>
  <c r="CG84" i="28" s="1"/>
  <c r="G84" i="28"/>
  <c r="M84" i="28"/>
  <c r="L84" i="28"/>
  <c r="P407" i="28"/>
  <c r="CJ407" i="28" s="1"/>
  <c r="E407" i="28"/>
  <c r="F407" i="28"/>
  <c r="AK407" i="28" s="1"/>
  <c r="CF407" i="28" s="1"/>
  <c r="G407" i="28"/>
  <c r="M407" i="28"/>
  <c r="L407" i="28"/>
  <c r="O407" i="28"/>
  <c r="N407" i="28"/>
  <c r="L263" i="28"/>
  <c r="O263" i="28"/>
  <c r="P263" i="28"/>
  <c r="CJ263" i="28" s="1"/>
  <c r="E263" i="28"/>
  <c r="AJ263" i="28" s="1"/>
  <c r="CC263" i="28" s="1"/>
  <c r="CD263" i="28" s="1"/>
  <c r="N263" i="28"/>
  <c r="M263" i="28"/>
  <c r="G263" i="28"/>
  <c r="F263" i="28"/>
  <c r="AK263" i="28" s="1"/>
  <c r="CF263" i="28" s="1"/>
  <c r="CG263" i="28" s="1"/>
  <c r="L119" i="28"/>
  <c r="M119" i="28"/>
  <c r="N119" i="28"/>
  <c r="O119" i="28"/>
  <c r="P119" i="28"/>
  <c r="CJ119" i="28" s="1"/>
  <c r="F119" i="28"/>
  <c r="AK119" i="28" s="1"/>
  <c r="CF119" i="28" s="1"/>
  <c r="CG119" i="28" s="1"/>
  <c r="G119" i="28"/>
  <c r="E119" i="28"/>
  <c r="M442" i="28"/>
  <c r="O442" i="28"/>
  <c r="E442" i="28"/>
  <c r="AJ442" i="28" s="1"/>
  <c r="CC442" i="28" s="1"/>
  <c r="F442" i="28"/>
  <c r="AK442" i="28" s="1"/>
  <c r="CF442" i="28" s="1"/>
  <c r="G442" i="28"/>
  <c r="L442" i="28"/>
  <c r="N442" i="28"/>
  <c r="P442" i="28"/>
  <c r="CJ442" i="28" s="1"/>
  <c r="F298" i="28"/>
  <c r="AK298" i="28" s="1"/>
  <c r="CF298" i="28" s="1"/>
  <c r="CG298" i="28" s="1"/>
  <c r="O298" i="28"/>
  <c r="P298" i="28"/>
  <c r="CJ298" i="28" s="1"/>
  <c r="E298" i="28"/>
  <c r="L298" i="28"/>
  <c r="N298" i="28"/>
  <c r="G298" i="28"/>
  <c r="M298" i="28"/>
  <c r="L154" i="28"/>
  <c r="N154" i="28"/>
  <c r="M154" i="28"/>
  <c r="O154" i="28"/>
  <c r="P154" i="28"/>
  <c r="CJ154" i="28" s="1"/>
  <c r="E154" i="28"/>
  <c r="AJ154" i="28" s="1"/>
  <c r="CC154" i="28" s="1"/>
  <c r="CD154" i="28" s="1"/>
  <c r="G154" i="28"/>
  <c r="F154" i="28"/>
  <c r="AK154" i="28" s="1"/>
  <c r="CF154" i="28" s="1"/>
  <c r="CG154" i="28" s="1"/>
  <c r="L10" i="28"/>
  <c r="M10" i="28"/>
  <c r="N10" i="28"/>
  <c r="O10" i="28"/>
  <c r="P10" i="28"/>
  <c r="CJ10" i="28" s="1"/>
  <c r="E10" i="28"/>
  <c r="F10" i="28"/>
  <c r="AK10" i="28" s="1"/>
  <c r="CF10" i="28" s="1"/>
  <c r="CG10" i="28" s="1"/>
  <c r="G10" i="28"/>
  <c r="G486" i="26"/>
  <c r="I486" i="26"/>
  <c r="H486" i="26"/>
  <c r="J486" i="26"/>
  <c r="E486" i="26"/>
  <c r="F486" i="26"/>
  <c r="I450" i="26"/>
  <c r="J450" i="26"/>
  <c r="E450" i="26"/>
  <c r="F450" i="26"/>
  <c r="H450" i="26"/>
  <c r="G450" i="26"/>
  <c r="I414" i="26"/>
  <c r="J414" i="26"/>
  <c r="E414" i="26"/>
  <c r="F414" i="26"/>
  <c r="H414" i="26"/>
  <c r="G414" i="26"/>
  <c r="I378" i="26"/>
  <c r="J378" i="26"/>
  <c r="E378" i="26"/>
  <c r="F378" i="26"/>
  <c r="H378" i="26"/>
  <c r="G378" i="26"/>
  <c r="I342" i="26"/>
  <c r="J342" i="26"/>
  <c r="E342" i="26"/>
  <c r="F342" i="26"/>
  <c r="H342" i="26"/>
  <c r="G342" i="26"/>
  <c r="L465" i="28"/>
  <c r="P465" i="28"/>
  <c r="CJ465" i="28" s="1"/>
  <c r="M465" i="28"/>
  <c r="O465" i="28"/>
  <c r="E465" i="28"/>
  <c r="AJ465" i="28" s="1"/>
  <c r="CC465" i="28" s="1"/>
  <c r="F465" i="28"/>
  <c r="AK465" i="28" s="1"/>
  <c r="CF465" i="28" s="1"/>
  <c r="G465" i="28"/>
  <c r="N465" i="28"/>
  <c r="P321" i="28"/>
  <c r="CJ321" i="28" s="1"/>
  <c r="E321" i="28"/>
  <c r="G321" i="28"/>
  <c r="L321" i="28"/>
  <c r="M321" i="28"/>
  <c r="N321" i="28"/>
  <c r="S321" i="28" s="1"/>
  <c r="U321" i="28" s="1"/>
  <c r="BK321" i="28" s="1"/>
  <c r="O321" i="28"/>
  <c r="T321" i="28" s="1"/>
  <c r="V321" i="28" s="1"/>
  <c r="BP321" i="28" s="1"/>
  <c r="F321" i="28"/>
  <c r="AK321" i="28" s="1"/>
  <c r="CF321" i="28" s="1"/>
  <c r="CG321" i="28" s="1"/>
  <c r="E177" i="28"/>
  <c r="AJ177" i="28" s="1"/>
  <c r="CC177" i="28" s="1"/>
  <c r="CD177" i="28" s="1"/>
  <c r="G177" i="28"/>
  <c r="N177" i="28"/>
  <c r="S177" i="28" s="1"/>
  <c r="U177" i="28" s="1"/>
  <c r="BK177" i="28" s="1"/>
  <c r="P177" i="28"/>
  <c r="CJ177" i="28" s="1"/>
  <c r="L177" i="28"/>
  <c r="M177" i="28"/>
  <c r="O177" i="28"/>
  <c r="T177" i="28" s="1"/>
  <c r="V177" i="28" s="1"/>
  <c r="BP177" i="28" s="1"/>
  <c r="F177" i="28"/>
  <c r="AK177" i="28" s="1"/>
  <c r="CF177" i="28" s="1"/>
  <c r="CG177" i="28" s="1"/>
  <c r="O33" i="28"/>
  <c r="E33" i="28"/>
  <c r="F33" i="28"/>
  <c r="AK33" i="28" s="1"/>
  <c r="CF33" i="28" s="1"/>
  <c r="CG33" i="28" s="1"/>
  <c r="G33" i="28"/>
  <c r="L33" i="28"/>
  <c r="M33" i="28"/>
  <c r="N33" i="28"/>
  <c r="P33" i="28"/>
  <c r="CJ33" i="28" s="1"/>
  <c r="I324" i="26"/>
  <c r="J324" i="26"/>
  <c r="E324" i="26"/>
  <c r="F324" i="26"/>
  <c r="H324" i="26"/>
  <c r="G324" i="26"/>
  <c r="I288" i="26"/>
  <c r="J288" i="26"/>
  <c r="E288" i="26"/>
  <c r="F288" i="26"/>
  <c r="H288" i="26"/>
  <c r="G288" i="26"/>
  <c r="I252" i="26"/>
  <c r="J252" i="26"/>
  <c r="E252" i="26"/>
  <c r="F252" i="26"/>
  <c r="H252" i="26"/>
  <c r="G252" i="26"/>
  <c r="H216" i="26"/>
  <c r="J216" i="26"/>
  <c r="E216" i="26"/>
  <c r="F216" i="26"/>
  <c r="G216" i="26"/>
  <c r="I216" i="26"/>
  <c r="H180" i="26"/>
  <c r="J180" i="26"/>
  <c r="E180" i="26"/>
  <c r="F180" i="26"/>
  <c r="G180" i="26"/>
  <c r="I180" i="26"/>
  <c r="H144" i="26"/>
  <c r="J144" i="26"/>
  <c r="E144" i="26"/>
  <c r="F144" i="26"/>
  <c r="G144" i="26"/>
  <c r="I144" i="26"/>
  <c r="H108" i="26"/>
  <c r="J108" i="26"/>
  <c r="E108" i="26"/>
  <c r="F108" i="26"/>
  <c r="G108" i="26"/>
  <c r="I108" i="26"/>
  <c r="H72" i="26"/>
  <c r="J72" i="26"/>
  <c r="E72" i="26"/>
  <c r="F72" i="26"/>
  <c r="G72" i="26"/>
  <c r="I72" i="26"/>
  <c r="H36" i="26"/>
  <c r="J36" i="26"/>
  <c r="E36" i="26"/>
  <c r="F36" i="26"/>
  <c r="G36" i="26"/>
  <c r="I36" i="26"/>
  <c r="E223" i="30"/>
  <c r="F223" i="30"/>
  <c r="G223" i="30"/>
  <c r="H223" i="30"/>
  <c r="I223" i="30"/>
  <c r="J223" i="30"/>
  <c r="J299" i="26"/>
  <c r="I299" i="26"/>
  <c r="H299" i="26"/>
  <c r="G299" i="26"/>
  <c r="F299" i="26"/>
  <c r="E299" i="26"/>
  <c r="J263" i="26"/>
  <c r="I263" i="26"/>
  <c r="H263" i="26"/>
  <c r="G263" i="26"/>
  <c r="F263" i="26"/>
  <c r="E263" i="26"/>
  <c r="G227" i="26"/>
  <c r="H227" i="26"/>
  <c r="I227" i="26"/>
  <c r="J227" i="26"/>
  <c r="F227" i="26"/>
  <c r="E227" i="26"/>
  <c r="G191" i="26"/>
  <c r="H191" i="26"/>
  <c r="I191" i="26"/>
  <c r="J191" i="26"/>
  <c r="F191" i="26"/>
  <c r="E191" i="26"/>
  <c r="G155" i="26"/>
  <c r="H155" i="26"/>
  <c r="I155" i="26"/>
  <c r="J155" i="26"/>
  <c r="F155" i="26"/>
  <c r="E155" i="26"/>
  <c r="G119" i="26"/>
  <c r="H119" i="26"/>
  <c r="I119" i="26"/>
  <c r="J119" i="26"/>
  <c r="F119" i="26"/>
  <c r="E119" i="26"/>
  <c r="G83" i="26"/>
  <c r="H83" i="26"/>
  <c r="I83" i="26"/>
  <c r="J83" i="26"/>
  <c r="F83" i="26"/>
  <c r="E83" i="26"/>
  <c r="G47" i="26"/>
  <c r="H47" i="26"/>
  <c r="I47" i="26"/>
  <c r="J47" i="26"/>
  <c r="F47" i="26"/>
  <c r="E47" i="26"/>
  <c r="G11" i="26"/>
  <c r="H11" i="26"/>
  <c r="I11" i="26"/>
  <c r="J11" i="26"/>
  <c r="F11" i="26"/>
  <c r="E11" i="26"/>
  <c r="J474" i="30"/>
  <c r="E474" i="30"/>
  <c r="F474" i="30"/>
  <c r="G474" i="30"/>
  <c r="I474" i="30"/>
  <c r="H474" i="30"/>
  <c r="G325" i="26"/>
  <c r="H325" i="26"/>
  <c r="I325" i="26"/>
  <c r="J325" i="26"/>
  <c r="F325" i="26"/>
  <c r="E325" i="26"/>
  <c r="G289" i="26"/>
  <c r="H289" i="26"/>
  <c r="I289" i="26"/>
  <c r="J289" i="26"/>
  <c r="F289" i="26"/>
  <c r="E289" i="26"/>
  <c r="G253" i="26"/>
  <c r="H253" i="26"/>
  <c r="I253" i="26"/>
  <c r="J253" i="26"/>
  <c r="F253" i="26"/>
  <c r="E253" i="26"/>
  <c r="G217" i="26"/>
  <c r="J217" i="26"/>
  <c r="I217" i="26"/>
  <c r="H217" i="26"/>
  <c r="F217" i="26"/>
  <c r="E217" i="26"/>
  <c r="G181" i="26"/>
  <c r="H181" i="26"/>
  <c r="I181" i="26"/>
  <c r="J181" i="26"/>
  <c r="E181" i="26"/>
  <c r="F181" i="26"/>
  <c r="G145" i="26"/>
  <c r="H145" i="26"/>
  <c r="I145" i="26"/>
  <c r="J145" i="26"/>
  <c r="E145" i="26"/>
  <c r="F145" i="26"/>
  <c r="G109" i="26"/>
  <c r="H109" i="26"/>
  <c r="I109" i="26"/>
  <c r="J109" i="26"/>
  <c r="E109" i="26"/>
  <c r="F109" i="26"/>
  <c r="G73" i="26"/>
  <c r="H73" i="26"/>
  <c r="I73" i="26"/>
  <c r="J73" i="26"/>
  <c r="E73" i="26"/>
  <c r="F73" i="26"/>
  <c r="G37" i="26"/>
  <c r="J37" i="26"/>
  <c r="H37" i="26"/>
  <c r="I37" i="26"/>
  <c r="E37" i="26"/>
  <c r="F37" i="26"/>
  <c r="J396" i="30"/>
  <c r="E396" i="30"/>
  <c r="F396" i="30"/>
  <c r="G396" i="30"/>
  <c r="I396" i="30"/>
  <c r="H396" i="30"/>
  <c r="J456" i="30"/>
  <c r="E456" i="30"/>
  <c r="F456" i="30"/>
  <c r="G456" i="30"/>
  <c r="I456" i="30"/>
  <c r="H456" i="30"/>
  <c r="J327" i="30"/>
  <c r="E327" i="30"/>
  <c r="F327" i="30"/>
  <c r="G327" i="30"/>
  <c r="I327" i="30"/>
  <c r="H327" i="30"/>
  <c r="E393" i="30"/>
  <c r="I393" i="30"/>
  <c r="F393" i="30"/>
  <c r="G393" i="30"/>
  <c r="H393" i="30"/>
  <c r="J393" i="30"/>
  <c r="G10" i="30"/>
  <c r="H10" i="30"/>
  <c r="E10" i="30"/>
  <c r="F10" i="30"/>
  <c r="I10" i="30"/>
  <c r="J10" i="30"/>
  <c r="I160" i="30"/>
  <c r="J160" i="30"/>
  <c r="F160" i="30"/>
  <c r="G160" i="30"/>
  <c r="E160" i="30"/>
  <c r="H160" i="30"/>
  <c r="E479" i="30"/>
  <c r="F479" i="30"/>
  <c r="G479" i="30"/>
  <c r="H479" i="30"/>
  <c r="J479" i="30"/>
  <c r="I479" i="30"/>
  <c r="I437" i="30"/>
  <c r="E437" i="30"/>
  <c r="F437" i="30"/>
  <c r="G437" i="30"/>
  <c r="H437" i="30"/>
  <c r="J437" i="30"/>
  <c r="J315" i="30"/>
  <c r="E315" i="30"/>
  <c r="F315" i="30"/>
  <c r="G315" i="30"/>
  <c r="I315" i="30"/>
  <c r="H315" i="30"/>
  <c r="J466" i="30"/>
  <c r="E466" i="30"/>
  <c r="F466" i="30"/>
  <c r="G466" i="30"/>
  <c r="I466" i="30"/>
  <c r="H466" i="30"/>
  <c r="J384" i="30"/>
  <c r="E384" i="30"/>
  <c r="F384" i="30"/>
  <c r="G384" i="30"/>
  <c r="I384" i="30"/>
  <c r="H384" i="30"/>
  <c r="E52" i="30"/>
  <c r="F52" i="30"/>
  <c r="H52" i="30"/>
  <c r="I52" i="30"/>
  <c r="J52" i="30"/>
  <c r="G52" i="30"/>
  <c r="J244" i="30"/>
  <c r="H244" i="30"/>
  <c r="I244" i="30"/>
  <c r="E244" i="30"/>
  <c r="G244" i="30"/>
  <c r="F244" i="30"/>
  <c r="E151" i="30"/>
  <c r="G151" i="30"/>
  <c r="F151" i="30"/>
  <c r="H151" i="30"/>
  <c r="I151" i="30"/>
  <c r="J151" i="30"/>
  <c r="E203" i="30"/>
  <c r="F203" i="30"/>
  <c r="G203" i="30"/>
  <c r="I203" i="30"/>
  <c r="H203" i="30"/>
  <c r="J203" i="30"/>
  <c r="E209" i="30"/>
  <c r="F209" i="30"/>
  <c r="G209" i="30"/>
  <c r="I209" i="30"/>
  <c r="H209" i="30"/>
  <c r="J209" i="30"/>
  <c r="E75" i="30"/>
  <c r="F75" i="30"/>
  <c r="G75" i="30"/>
  <c r="H75" i="30"/>
  <c r="I75" i="30"/>
  <c r="J75" i="30"/>
  <c r="I413" i="30"/>
  <c r="E413" i="30"/>
  <c r="F413" i="30"/>
  <c r="G413" i="30"/>
  <c r="H413" i="30"/>
  <c r="J413" i="30"/>
  <c r="I377" i="30"/>
  <c r="E377" i="30"/>
  <c r="F377" i="30"/>
  <c r="G377" i="30"/>
  <c r="H377" i="30"/>
  <c r="J377" i="30"/>
  <c r="J341" i="30"/>
  <c r="E341" i="30"/>
  <c r="F341" i="30"/>
  <c r="G341" i="30"/>
  <c r="I341" i="30"/>
  <c r="H341" i="30"/>
  <c r="J305" i="30"/>
  <c r="E305" i="30"/>
  <c r="F305" i="30"/>
  <c r="G305" i="30"/>
  <c r="I305" i="30"/>
  <c r="H305" i="30"/>
  <c r="J269" i="30"/>
  <c r="E269" i="30"/>
  <c r="F269" i="30"/>
  <c r="G269" i="30"/>
  <c r="I269" i="30"/>
  <c r="H269" i="30"/>
  <c r="E221" i="30"/>
  <c r="F221" i="30"/>
  <c r="G221" i="30"/>
  <c r="H221" i="30"/>
  <c r="J221" i="30"/>
  <c r="I221" i="30"/>
  <c r="E97" i="30"/>
  <c r="F97" i="30"/>
  <c r="G97" i="30"/>
  <c r="H97" i="30"/>
  <c r="I97" i="30"/>
  <c r="J97" i="30"/>
  <c r="I168" i="30"/>
  <c r="J168" i="30"/>
  <c r="F168" i="30"/>
  <c r="G168" i="30"/>
  <c r="E168" i="30"/>
  <c r="H168" i="30"/>
  <c r="F19" i="30"/>
  <c r="G19" i="30"/>
  <c r="H19" i="30"/>
  <c r="E19" i="30"/>
  <c r="I19" i="30"/>
  <c r="J19" i="30"/>
  <c r="J430" i="30"/>
  <c r="E430" i="30"/>
  <c r="F430" i="30"/>
  <c r="G430" i="30"/>
  <c r="I430" i="30"/>
  <c r="H430" i="30"/>
  <c r="J394" i="30"/>
  <c r="E394" i="30"/>
  <c r="F394" i="30"/>
  <c r="G394" i="30"/>
  <c r="I394" i="30"/>
  <c r="H394" i="30"/>
  <c r="E358" i="30"/>
  <c r="F358" i="30"/>
  <c r="G358" i="30"/>
  <c r="H358" i="30"/>
  <c r="I358" i="30"/>
  <c r="J358" i="30"/>
  <c r="E322" i="30"/>
  <c r="F322" i="30"/>
  <c r="G322" i="30"/>
  <c r="H322" i="30"/>
  <c r="I322" i="30"/>
  <c r="J322" i="30"/>
  <c r="E286" i="30"/>
  <c r="F286" i="30"/>
  <c r="G286" i="30"/>
  <c r="H286" i="30"/>
  <c r="I286" i="30"/>
  <c r="J286" i="30"/>
  <c r="J250" i="30"/>
  <c r="E250" i="30"/>
  <c r="F250" i="30"/>
  <c r="G250" i="30"/>
  <c r="H250" i="30"/>
  <c r="I250" i="30"/>
  <c r="I166" i="30"/>
  <c r="J166" i="30"/>
  <c r="F166" i="30"/>
  <c r="G166" i="30"/>
  <c r="E166" i="30"/>
  <c r="H166" i="30"/>
  <c r="G16" i="30"/>
  <c r="H16" i="30"/>
  <c r="E16" i="30"/>
  <c r="I16" i="30"/>
  <c r="J16" i="30"/>
  <c r="F16" i="30"/>
  <c r="E153" i="30"/>
  <c r="G153" i="30"/>
  <c r="F153" i="30"/>
  <c r="I153" i="30"/>
  <c r="J153" i="30"/>
  <c r="H153" i="30"/>
  <c r="E495" i="29"/>
  <c r="F495" i="29"/>
  <c r="K495" i="29" s="1"/>
  <c r="E155" i="30"/>
  <c r="F155" i="30"/>
  <c r="G155" i="30"/>
  <c r="I155" i="30"/>
  <c r="J155" i="30"/>
  <c r="H155" i="30"/>
  <c r="E119" i="30"/>
  <c r="F119" i="30"/>
  <c r="G119" i="30"/>
  <c r="H119" i="30"/>
  <c r="I119" i="30"/>
  <c r="J119" i="30"/>
  <c r="E83" i="30"/>
  <c r="F83" i="30"/>
  <c r="G83" i="30"/>
  <c r="H83" i="30"/>
  <c r="I83" i="30"/>
  <c r="J83" i="30"/>
  <c r="E47" i="30"/>
  <c r="F47" i="30"/>
  <c r="G47" i="30"/>
  <c r="H47" i="30"/>
  <c r="J47" i="30"/>
  <c r="I47" i="30"/>
  <c r="F11" i="30"/>
  <c r="G11" i="30"/>
  <c r="H11" i="30"/>
  <c r="E11" i="30"/>
  <c r="I11" i="30"/>
  <c r="J11" i="30"/>
  <c r="G12" i="30"/>
  <c r="H12" i="30"/>
  <c r="E12" i="30"/>
  <c r="I12" i="30"/>
  <c r="J12" i="30"/>
  <c r="F12" i="30"/>
  <c r="E470" i="29"/>
  <c r="F470" i="29"/>
  <c r="K470" i="29" s="1"/>
  <c r="F434" i="29"/>
  <c r="K434" i="29" s="1"/>
  <c r="E434" i="29"/>
  <c r="F398" i="29"/>
  <c r="K398" i="29" s="1"/>
  <c r="E398" i="29"/>
  <c r="E362" i="29"/>
  <c r="F362" i="29"/>
  <c r="K362" i="29" s="1"/>
  <c r="E326" i="29"/>
  <c r="F326" i="29"/>
  <c r="K326" i="29" s="1"/>
  <c r="F290" i="29"/>
  <c r="K290" i="29" s="1"/>
  <c r="E290" i="29"/>
  <c r="E469" i="29"/>
  <c r="F469" i="29"/>
  <c r="K469" i="29" s="1"/>
  <c r="E433" i="29"/>
  <c r="F433" i="29"/>
  <c r="K433" i="29" s="1"/>
  <c r="E397" i="29"/>
  <c r="F397" i="29"/>
  <c r="K397" i="29" s="1"/>
  <c r="E361" i="29"/>
  <c r="F361" i="29"/>
  <c r="K361" i="29" s="1"/>
  <c r="E325" i="29"/>
  <c r="F325" i="29"/>
  <c r="K325" i="29" s="1"/>
  <c r="E289" i="29"/>
  <c r="F289" i="29"/>
  <c r="K289" i="29" s="1"/>
  <c r="E480" i="29"/>
  <c r="F480" i="29"/>
  <c r="K480" i="29" s="1"/>
  <c r="E444" i="29"/>
  <c r="F444" i="29"/>
  <c r="K444" i="29" s="1"/>
  <c r="E408" i="29"/>
  <c r="F408" i="29"/>
  <c r="K408" i="29" s="1"/>
  <c r="E372" i="29"/>
  <c r="F372" i="29"/>
  <c r="K372" i="29" s="1"/>
  <c r="E336" i="29"/>
  <c r="F336" i="29"/>
  <c r="K336" i="29" s="1"/>
  <c r="E300" i="29"/>
  <c r="F300" i="29"/>
  <c r="K300" i="29" s="1"/>
  <c r="E264" i="29"/>
  <c r="F264" i="29"/>
  <c r="K264" i="29" s="1"/>
  <c r="E226" i="29"/>
  <c r="F226" i="29"/>
  <c r="K226" i="29" s="1"/>
  <c r="E190" i="29"/>
  <c r="F190" i="29"/>
  <c r="K190" i="29" s="1"/>
  <c r="E154" i="29"/>
  <c r="F154" i="29"/>
  <c r="K154" i="29" s="1"/>
  <c r="E118" i="29"/>
  <c r="F118" i="29"/>
  <c r="K118" i="29" s="1"/>
  <c r="E82" i="29"/>
  <c r="F82" i="29"/>
  <c r="K82" i="29" s="1"/>
  <c r="E46" i="29"/>
  <c r="F46" i="29"/>
  <c r="K46" i="29" s="1"/>
  <c r="E10" i="29"/>
  <c r="F10" i="29"/>
  <c r="K10" i="29" s="1"/>
  <c r="E225" i="29"/>
  <c r="F225" i="29"/>
  <c r="K225" i="29" s="1"/>
  <c r="E189" i="29"/>
  <c r="F189" i="29"/>
  <c r="K189" i="29" s="1"/>
  <c r="F153" i="29"/>
  <c r="K153" i="29" s="1"/>
  <c r="E153" i="29"/>
  <c r="F117" i="29"/>
  <c r="K117" i="29" s="1"/>
  <c r="E117" i="29"/>
  <c r="E81" i="29"/>
  <c r="F81" i="29"/>
  <c r="K81" i="29" s="1"/>
  <c r="E45" i="29"/>
  <c r="F45" i="29"/>
  <c r="K45" i="29" s="1"/>
  <c r="F9" i="29"/>
  <c r="K9" i="29" s="1"/>
  <c r="E9" i="29"/>
  <c r="F230" i="29"/>
  <c r="K230" i="29" s="1"/>
  <c r="E230" i="29"/>
  <c r="F194" i="29"/>
  <c r="K194" i="29" s="1"/>
  <c r="E194" i="29"/>
  <c r="E158" i="29"/>
  <c r="F158" i="29"/>
  <c r="K158" i="29" s="1"/>
  <c r="E122" i="29"/>
  <c r="F122" i="29"/>
  <c r="K122" i="29" s="1"/>
  <c r="F86" i="29"/>
  <c r="K86" i="29" s="1"/>
  <c r="E86" i="29"/>
  <c r="F50" i="29"/>
  <c r="K50" i="29" s="1"/>
  <c r="E50" i="29"/>
  <c r="F14" i="29"/>
  <c r="K14" i="29" s="1"/>
  <c r="E14" i="29"/>
  <c r="O200" i="28"/>
  <c r="E200" i="28"/>
  <c r="M200" i="28"/>
  <c r="N200" i="28"/>
  <c r="S200" i="28" s="1"/>
  <c r="U200" i="28" s="1"/>
  <c r="BK200" i="28" s="1"/>
  <c r="P200" i="28"/>
  <c r="CJ200" i="28" s="1"/>
  <c r="L200" i="28"/>
  <c r="F200" i="28"/>
  <c r="AK200" i="28" s="1"/>
  <c r="CF200" i="28" s="1"/>
  <c r="CG200" i="28" s="1"/>
  <c r="G200" i="28"/>
  <c r="E43" i="28"/>
  <c r="G43" i="28"/>
  <c r="L43" i="28"/>
  <c r="M43" i="28"/>
  <c r="N43" i="28"/>
  <c r="O43" i="28"/>
  <c r="P43" i="28"/>
  <c r="CJ43" i="28" s="1"/>
  <c r="F43" i="28"/>
  <c r="L391" i="28"/>
  <c r="N391" i="28"/>
  <c r="O391" i="28"/>
  <c r="T391" i="28" s="1"/>
  <c r="V391" i="28" s="1"/>
  <c r="BP391" i="28" s="1"/>
  <c r="P391" i="28"/>
  <c r="CJ391" i="28" s="1"/>
  <c r="E391" i="28"/>
  <c r="F391" i="28"/>
  <c r="AK391" i="28" s="1"/>
  <c r="CF391" i="28" s="1"/>
  <c r="G391" i="28"/>
  <c r="M391" i="28"/>
  <c r="N236" i="28"/>
  <c r="S236" i="28" s="1"/>
  <c r="U236" i="28" s="1"/>
  <c r="BK236" i="28" s="1"/>
  <c r="E236" i="28"/>
  <c r="F236" i="28"/>
  <c r="G236" i="28"/>
  <c r="P236" i="28"/>
  <c r="CJ236" i="28" s="1"/>
  <c r="M236" i="28"/>
  <c r="L236" i="28"/>
  <c r="O236" i="28"/>
  <c r="T236" i="28" s="1"/>
  <c r="V236" i="28" s="1"/>
  <c r="BP236" i="28" s="1"/>
  <c r="L332" i="28"/>
  <c r="M332" i="28"/>
  <c r="N332" i="28"/>
  <c r="O332" i="28"/>
  <c r="P332" i="28"/>
  <c r="CJ332" i="28" s="1"/>
  <c r="F332" i="28"/>
  <c r="AK332" i="28" s="1"/>
  <c r="CF332" i="28" s="1"/>
  <c r="CG332" i="28" s="1"/>
  <c r="E332" i="28"/>
  <c r="G332" i="28"/>
  <c r="L116" i="28"/>
  <c r="M116" i="28"/>
  <c r="N116" i="28"/>
  <c r="F116" i="28"/>
  <c r="AK116" i="28" s="1"/>
  <c r="CF116" i="28" s="1"/>
  <c r="CG116" i="28" s="1"/>
  <c r="O116" i="28"/>
  <c r="P116" i="28"/>
  <c r="CJ116" i="28" s="1"/>
  <c r="G116" i="28"/>
  <c r="E116" i="28"/>
  <c r="P440" i="28"/>
  <c r="CJ440" i="28" s="1"/>
  <c r="N440" i="28"/>
  <c r="M440" i="28"/>
  <c r="O440" i="28"/>
  <c r="E440" i="28"/>
  <c r="F440" i="28"/>
  <c r="AK440" i="28" s="1"/>
  <c r="CF440" i="28" s="1"/>
  <c r="G440" i="28"/>
  <c r="L440" i="28"/>
  <c r="F415" i="28"/>
  <c r="L415" i="28"/>
  <c r="M415" i="28"/>
  <c r="O415" i="28"/>
  <c r="N415" i="28"/>
  <c r="S415" i="28" s="1"/>
  <c r="U415" i="28" s="1"/>
  <c r="BK415" i="28" s="1"/>
  <c r="P415" i="28"/>
  <c r="CJ415" i="28" s="1"/>
  <c r="E415" i="28"/>
  <c r="G415" i="28"/>
  <c r="O367" i="28"/>
  <c r="T367" i="28" s="1"/>
  <c r="V367" i="28" s="1"/>
  <c r="BP367" i="28" s="1"/>
  <c r="E367" i="28"/>
  <c r="F367" i="28"/>
  <c r="AK367" i="28" s="1"/>
  <c r="CF367" i="28" s="1"/>
  <c r="CG367" i="28" s="1"/>
  <c r="G367" i="28"/>
  <c r="M367" i="28"/>
  <c r="L367" i="28"/>
  <c r="N367" i="28"/>
  <c r="P367" i="28"/>
  <c r="CJ367" i="28" s="1"/>
  <c r="E140" i="28"/>
  <c r="G140" i="28"/>
  <c r="L140" i="28"/>
  <c r="N140" i="28"/>
  <c r="M140" i="28"/>
  <c r="F140" i="28"/>
  <c r="O140" i="28"/>
  <c r="T140" i="28" s="1"/>
  <c r="V140" i="28" s="1"/>
  <c r="BP140" i="28" s="1"/>
  <c r="P140" i="28"/>
  <c r="CJ140" i="28" s="1"/>
  <c r="L486" i="28"/>
  <c r="M486" i="28"/>
  <c r="O486" i="28"/>
  <c r="F486" i="28"/>
  <c r="AK486" i="28" s="1"/>
  <c r="CF486" i="28" s="1"/>
  <c r="G486" i="28"/>
  <c r="P486" i="28"/>
  <c r="CJ486" i="28" s="1"/>
  <c r="N486" i="28"/>
  <c r="E486" i="28"/>
  <c r="G342" i="28"/>
  <c r="M342" i="28"/>
  <c r="P342" i="28"/>
  <c r="CJ342" i="28" s="1"/>
  <c r="L342" i="28"/>
  <c r="N342" i="28"/>
  <c r="O342" i="28"/>
  <c r="E342" i="28"/>
  <c r="F342" i="28"/>
  <c r="F198" i="28"/>
  <c r="AK198" i="28" s="1"/>
  <c r="CF198" i="28" s="1"/>
  <c r="CG198" i="28" s="1"/>
  <c r="L198" i="28"/>
  <c r="N198" i="28"/>
  <c r="M198" i="28"/>
  <c r="O198" i="28"/>
  <c r="E198" i="28"/>
  <c r="G198" i="28"/>
  <c r="P198" i="28"/>
  <c r="CJ198" i="28" s="1"/>
  <c r="P54" i="28"/>
  <c r="CJ54" i="28" s="1"/>
  <c r="E54" i="28"/>
  <c r="F54" i="28"/>
  <c r="G54" i="28"/>
  <c r="L54" i="28"/>
  <c r="M54" i="28"/>
  <c r="N54" i="28"/>
  <c r="O54" i="28"/>
  <c r="G497" i="26"/>
  <c r="H497" i="26"/>
  <c r="I497" i="26"/>
  <c r="J497" i="26"/>
  <c r="E497" i="26"/>
  <c r="F497" i="26"/>
  <c r="G461" i="26"/>
  <c r="H461" i="26"/>
  <c r="I461" i="26"/>
  <c r="J461" i="26"/>
  <c r="E461" i="26"/>
  <c r="F461" i="26"/>
  <c r="G425" i="26"/>
  <c r="H425" i="26"/>
  <c r="I425" i="26"/>
  <c r="J425" i="26"/>
  <c r="E425" i="26"/>
  <c r="F425" i="26"/>
  <c r="G389" i="26"/>
  <c r="H389" i="26"/>
  <c r="I389" i="26"/>
  <c r="J389" i="26"/>
  <c r="F389" i="26"/>
  <c r="E389" i="26"/>
  <c r="J353" i="26"/>
  <c r="I353" i="26"/>
  <c r="H353" i="26"/>
  <c r="G353" i="26"/>
  <c r="E353" i="26"/>
  <c r="F353" i="26"/>
  <c r="L365" i="28"/>
  <c r="N365" i="28"/>
  <c r="O365" i="28"/>
  <c r="P365" i="28"/>
  <c r="CJ365" i="28" s="1"/>
  <c r="F365" i="28"/>
  <c r="AK365" i="28" s="1"/>
  <c r="CF365" i="28" s="1"/>
  <c r="CG365" i="28" s="1"/>
  <c r="G365" i="28"/>
  <c r="M365" i="28"/>
  <c r="E365" i="28"/>
  <c r="G221" i="28"/>
  <c r="F221" i="28"/>
  <c r="AK221" i="28" s="1"/>
  <c r="CF221" i="28" s="1"/>
  <c r="CG221" i="28" s="1"/>
  <c r="L221" i="28"/>
  <c r="E221" i="28"/>
  <c r="N221" i="28"/>
  <c r="O221" i="28"/>
  <c r="M221" i="28"/>
  <c r="P221" i="28"/>
  <c r="CJ221" i="28" s="1"/>
  <c r="L77" i="28"/>
  <c r="M77" i="28"/>
  <c r="N77" i="28"/>
  <c r="O77" i="28"/>
  <c r="P77" i="28"/>
  <c r="CJ77" i="28" s="1"/>
  <c r="E77" i="28"/>
  <c r="AJ77" i="28" s="1"/>
  <c r="CC77" i="28" s="1"/>
  <c r="CD77" i="28" s="1"/>
  <c r="F77" i="28"/>
  <c r="AK77" i="28" s="1"/>
  <c r="CF77" i="28" s="1"/>
  <c r="CG77" i="28" s="1"/>
  <c r="G77" i="28"/>
  <c r="J500" i="30"/>
  <c r="E500" i="30"/>
  <c r="F500" i="30"/>
  <c r="G500" i="30"/>
  <c r="I500" i="30"/>
  <c r="H500" i="30"/>
  <c r="M388" i="28"/>
  <c r="L388" i="28"/>
  <c r="N388" i="28"/>
  <c r="O388" i="28"/>
  <c r="P388" i="28"/>
  <c r="CJ388" i="28" s="1"/>
  <c r="E388" i="28"/>
  <c r="F388" i="28"/>
  <c r="G388" i="28"/>
  <c r="F244" i="28"/>
  <c r="AK244" i="28" s="1"/>
  <c r="CF244" i="28" s="1"/>
  <c r="CG244" i="28" s="1"/>
  <c r="G244" i="28"/>
  <c r="N244" i="28"/>
  <c r="L244" i="28"/>
  <c r="O244" i="28"/>
  <c r="M244" i="28"/>
  <c r="P244" i="28"/>
  <c r="CJ244" i="28" s="1"/>
  <c r="E244" i="28"/>
  <c r="AJ244" i="28" s="1"/>
  <c r="CC244" i="28" s="1"/>
  <c r="CD244" i="28" s="1"/>
  <c r="P100" i="28"/>
  <c r="CJ100" i="28" s="1"/>
  <c r="F100" i="28"/>
  <c r="E100" i="28"/>
  <c r="L100" i="28"/>
  <c r="M100" i="28"/>
  <c r="N100" i="28"/>
  <c r="G100" i="28"/>
  <c r="O100" i="28"/>
  <c r="N411" i="28"/>
  <c r="P411" i="28"/>
  <c r="CJ411" i="28" s="1"/>
  <c r="E411" i="28"/>
  <c r="AJ411" i="28" s="1"/>
  <c r="CC411" i="28" s="1"/>
  <c r="F411" i="28"/>
  <c r="AK411" i="28" s="1"/>
  <c r="CF411" i="28" s="1"/>
  <c r="G411" i="28"/>
  <c r="O411" i="28"/>
  <c r="L411" i="28"/>
  <c r="M411" i="28"/>
  <c r="F267" i="28"/>
  <c r="AK267" i="28" s="1"/>
  <c r="CF267" i="28" s="1"/>
  <c r="CG267" i="28" s="1"/>
  <c r="L267" i="28"/>
  <c r="N267" i="28"/>
  <c r="O267" i="28"/>
  <c r="P267" i="28"/>
  <c r="CJ267" i="28" s="1"/>
  <c r="M267" i="28"/>
  <c r="E267" i="28"/>
  <c r="G267" i="28"/>
  <c r="L123" i="28"/>
  <c r="M123" i="28"/>
  <c r="N123" i="28"/>
  <c r="E123" i="28"/>
  <c r="AJ123" i="28" s="1"/>
  <c r="CC123" i="28" s="1"/>
  <c r="CD123" i="28" s="1"/>
  <c r="G123" i="28"/>
  <c r="F123" i="28"/>
  <c r="AK123" i="28" s="1"/>
  <c r="CF123" i="28" s="1"/>
  <c r="CG123" i="28" s="1"/>
  <c r="O123" i="28"/>
  <c r="P123" i="28"/>
  <c r="CJ123" i="28" s="1"/>
  <c r="N434" i="28"/>
  <c r="P434" i="28"/>
  <c r="CJ434" i="28" s="1"/>
  <c r="M434" i="28"/>
  <c r="O434" i="28"/>
  <c r="T434" i="28" s="1"/>
  <c r="V434" i="28" s="1"/>
  <c r="BP434" i="28" s="1"/>
  <c r="E434" i="28"/>
  <c r="AJ434" i="28" s="1"/>
  <c r="CC434" i="28" s="1"/>
  <c r="F434" i="28"/>
  <c r="AK434" i="28" s="1"/>
  <c r="CF434" i="28" s="1"/>
  <c r="G434" i="28"/>
  <c r="L434" i="28"/>
  <c r="F290" i="28"/>
  <c r="AK290" i="28" s="1"/>
  <c r="CF290" i="28" s="1"/>
  <c r="CG290" i="28" s="1"/>
  <c r="L290" i="28"/>
  <c r="M290" i="28"/>
  <c r="O290" i="28"/>
  <c r="P290" i="28"/>
  <c r="CJ290" i="28" s="1"/>
  <c r="E290" i="28"/>
  <c r="AJ290" i="28" s="1"/>
  <c r="CC290" i="28" s="1"/>
  <c r="CD290" i="28" s="1"/>
  <c r="G290" i="28"/>
  <c r="N290" i="28"/>
  <c r="S290" i="28" s="1"/>
  <c r="U290" i="28" s="1"/>
  <c r="BK290" i="28" s="1"/>
  <c r="O146" i="28"/>
  <c r="E146" i="28"/>
  <c r="F146" i="28"/>
  <c r="AK146" i="28" s="1"/>
  <c r="CF146" i="28" s="1"/>
  <c r="CG146" i="28" s="1"/>
  <c r="G146" i="28"/>
  <c r="L146" i="28"/>
  <c r="N146" i="28"/>
  <c r="S146" i="28" s="1"/>
  <c r="U146" i="28" s="1"/>
  <c r="BK146" i="28" s="1"/>
  <c r="M146" i="28"/>
  <c r="P146" i="28"/>
  <c r="CJ146" i="28" s="1"/>
  <c r="I484" i="26"/>
  <c r="J484" i="26"/>
  <c r="G484" i="26"/>
  <c r="H484" i="26"/>
  <c r="E484" i="26"/>
  <c r="F484" i="26"/>
  <c r="I448" i="26"/>
  <c r="J448" i="26"/>
  <c r="G448" i="26"/>
  <c r="H448" i="26"/>
  <c r="E448" i="26"/>
  <c r="F448" i="26"/>
  <c r="I412" i="26"/>
  <c r="J412" i="26"/>
  <c r="G412" i="26"/>
  <c r="H412" i="26"/>
  <c r="E412" i="26"/>
  <c r="F412" i="26"/>
  <c r="I376" i="26"/>
  <c r="J376" i="26"/>
  <c r="G376" i="26"/>
  <c r="H376" i="26"/>
  <c r="E376" i="26"/>
  <c r="F376" i="26"/>
  <c r="H340" i="26"/>
  <c r="I340" i="26"/>
  <c r="J340" i="26"/>
  <c r="G340" i="26"/>
  <c r="E340" i="26"/>
  <c r="F340" i="26"/>
  <c r="N469" i="28"/>
  <c r="P469" i="28"/>
  <c r="CJ469" i="28" s="1"/>
  <c r="M469" i="28"/>
  <c r="O469" i="28"/>
  <c r="T469" i="28" s="1"/>
  <c r="V469" i="28" s="1"/>
  <c r="BP469" i="28" s="1"/>
  <c r="E469" i="28"/>
  <c r="AJ469" i="28" s="1"/>
  <c r="CC469" i="28" s="1"/>
  <c r="L469" i="28"/>
  <c r="F469" i="28"/>
  <c r="AK469" i="28" s="1"/>
  <c r="CF469" i="28" s="1"/>
  <c r="G469" i="28"/>
  <c r="F325" i="28"/>
  <c r="AK325" i="28" s="1"/>
  <c r="CF325" i="28" s="1"/>
  <c r="CG325" i="28" s="1"/>
  <c r="G325" i="28"/>
  <c r="E325" i="28"/>
  <c r="AJ325" i="28" s="1"/>
  <c r="CC325" i="28" s="1"/>
  <c r="CD325" i="28" s="1"/>
  <c r="L325" i="28"/>
  <c r="M325" i="28"/>
  <c r="P325" i="28"/>
  <c r="CJ325" i="28" s="1"/>
  <c r="N325" i="28"/>
  <c r="O325" i="28"/>
  <c r="T325" i="28" s="1"/>
  <c r="V325" i="28" s="1"/>
  <c r="BP325" i="28" s="1"/>
  <c r="N181" i="28"/>
  <c r="P181" i="28"/>
  <c r="CJ181" i="28" s="1"/>
  <c r="F181" i="28"/>
  <c r="AK181" i="28" s="1"/>
  <c r="CF181" i="28" s="1"/>
  <c r="CG181" i="28" s="1"/>
  <c r="G181" i="28"/>
  <c r="L181" i="28"/>
  <c r="M181" i="28"/>
  <c r="O181" i="28"/>
  <c r="T181" i="28" s="1"/>
  <c r="V181" i="28" s="1"/>
  <c r="BP181" i="28" s="1"/>
  <c r="E181" i="28"/>
  <c r="AJ181" i="28" s="1"/>
  <c r="CC181" i="28" s="1"/>
  <c r="CD181" i="28" s="1"/>
  <c r="P37" i="28"/>
  <c r="CJ37" i="28" s="1"/>
  <c r="E37" i="28"/>
  <c r="F37" i="28"/>
  <c r="AK37" i="28" s="1"/>
  <c r="CF37" i="28" s="1"/>
  <c r="CG37" i="28" s="1"/>
  <c r="G37" i="28"/>
  <c r="L37" i="28"/>
  <c r="O37" i="28"/>
  <c r="M37" i="28"/>
  <c r="N37" i="28"/>
  <c r="E360" i="28"/>
  <c r="AJ360" i="28" s="1"/>
  <c r="CC360" i="28" s="1"/>
  <c r="CD360" i="28" s="1"/>
  <c r="F360" i="28"/>
  <c r="AK360" i="28" s="1"/>
  <c r="CF360" i="28" s="1"/>
  <c r="CG360" i="28" s="1"/>
  <c r="G360" i="28"/>
  <c r="N360" i="28"/>
  <c r="L360" i="28"/>
  <c r="P360" i="28"/>
  <c r="CJ360" i="28" s="1"/>
  <c r="M360" i="28"/>
  <c r="O360" i="28"/>
  <c r="E216" i="28"/>
  <c r="F216" i="28"/>
  <c r="AK216" i="28" s="1"/>
  <c r="CF216" i="28" s="1"/>
  <c r="CG216" i="28" s="1"/>
  <c r="G216" i="28"/>
  <c r="M216" i="28"/>
  <c r="L216" i="28"/>
  <c r="P216" i="28"/>
  <c r="CJ216" i="28" s="1"/>
  <c r="N216" i="28"/>
  <c r="S216" i="28" s="1"/>
  <c r="U216" i="28" s="1"/>
  <c r="BK216" i="28" s="1"/>
  <c r="O216" i="28"/>
  <c r="T216" i="28" s="1"/>
  <c r="V216" i="28" s="1"/>
  <c r="BP216" i="28" s="1"/>
  <c r="P72" i="28"/>
  <c r="CJ72" i="28" s="1"/>
  <c r="E72" i="28"/>
  <c r="AJ72" i="28" s="1"/>
  <c r="CC72" i="28" s="1"/>
  <c r="CD72" i="28" s="1"/>
  <c r="F72" i="28"/>
  <c r="AK72" i="28" s="1"/>
  <c r="CF72" i="28" s="1"/>
  <c r="CG72" i="28" s="1"/>
  <c r="G72" i="28"/>
  <c r="L72" i="28"/>
  <c r="O72" i="28"/>
  <c r="N72" i="28"/>
  <c r="S72" i="28" s="1"/>
  <c r="U72" i="28" s="1"/>
  <c r="BK72" i="28" s="1"/>
  <c r="M72" i="28"/>
  <c r="J252" i="30"/>
  <c r="E252" i="30"/>
  <c r="F252" i="30"/>
  <c r="G252" i="30"/>
  <c r="H252" i="30"/>
  <c r="I252" i="30"/>
  <c r="F395" i="28"/>
  <c r="AK395" i="28" s="1"/>
  <c r="CF395" i="28" s="1"/>
  <c r="G395" i="28"/>
  <c r="M395" i="28"/>
  <c r="N395" i="28"/>
  <c r="E395" i="28"/>
  <c r="O395" i="28"/>
  <c r="L395" i="28"/>
  <c r="P395" i="28"/>
  <c r="CJ395" i="28" s="1"/>
  <c r="F251" i="28"/>
  <c r="AK251" i="28" s="1"/>
  <c r="CF251" i="28" s="1"/>
  <c r="CG251" i="28" s="1"/>
  <c r="G251" i="28"/>
  <c r="M251" i="28"/>
  <c r="N251" i="28"/>
  <c r="E251" i="28"/>
  <c r="AJ251" i="28" s="1"/>
  <c r="CC251" i="28" s="1"/>
  <c r="CD251" i="28" s="1"/>
  <c r="O251" i="28"/>
  <c r="T251" i="28" s="1"/>
  <c r="V251" i="28" s="1"/>
  <c r="BP251" i="28" s="1"/>
  <c r="L251" i="28"/>
  <c r="P251" i="28"/>
  <c r="CJ251" i="28" s="1"/>
  <c r="N107" i="28"/>
  <c r="O107" i="28"/>
  <c r="T107" i="28" s="1"/>
  <c r="V107" i="28" s="1"/>
  <c r="BP107" i="28" s="1"/>
  <c r="P107" i="28"/>
  <c r="CJ107" i="28" s="1"/>
  <c r="E107" i="28"/>
  <c r="G107" i="28"/>
  <c r="M107" i="28"/>
  <c r="F107" i="28"/>
  <c r="AK107" i="28" s="1"/>
  <c r="CF107" i="28" s="1"/>
  <c r="CG107" i="28" s="1"/>
  <c r="L107" i="28"/>
  <c r="E430" i="28"/>
  <c r="AJ430" i="28" s="1"/>
  <c r="CC430" i="28" s="1"/>
  <c r="F430" i="28"/>
  <c r="AK430" i="28" s="1"/>
  <c r="CF430" i="28" s="1"/>
  <c r="G430" i="28"/>
  <c r="L430" i="28"/>
  <c r="N430" i="28"/>
  <c r="P430" i="28"/>
  <c r="CJ430" i="28" s="1"/>
  <c r="O430" i="28"/>
  <c r="M430" i="28"/>
  <c r="L286" i="28"/>
  <c r="E286" i="28"/>
  <c r="G286" i="28"/>
  <c r="M286" i="28"/>
  <c r="O286" i="28"/>
  <c r="P286" i="28"/>
  <c r="CJ286" i="28" s="1"/>
  <c r="N286" i="28"/>
  <c r="F286" i="28"/>
  <c r="AK286" i="28" s="1"/>
  <c r="CF286" i="28" s="1"/>
  <c r="CG286" i="28" s="1"/>
  <c r="N142" i="28"/>
  <c r="M142" i="28"/>
  <c r="O142" i="28"/>
  <c r="P142" i="28"/>
  <c r="CJ142" i="28" s="1"/>
  <c r="E142" i="28"/>
  <c r="AJ142" i="28" s="1"/>
  <c r="CC142" i="28" s="1"/>
  <c r="CD142" i="28" s="1"/>
  <c r="G142" i="28"/>
  <c r="F142" i="28"/>
  <c r="AK142" i="28" s="1"/>
  <c r="CF142" i="28" s="1"/>
  <c r="CG142" i="28" s="1"/>
  <c r="L142" i="28"/>
  <c r="G483" i="26"/>
  <c r="H483" i="26"/>
  <c r="I483" i="26"/>
  <c r="E483" i="26"/>
  <c r="J483" i="26"/>
  <c r="F483" i="26"/>
  <c r="G447" i="26"/>
  <c r="H447" i="26"/>
  <c r="I447" i="26"/>
  <c r="E447" i="26"/>
  <c r="J447" i="26"/>
  <c r="F447" i="26"/>
  <c r="G411" i="26"/>
  <c r="H411" i="26"/>
  <c r="I411" i="26"/>
  <c r="E411" i="26"/>
  <c r="J411" i="26"/>
  <c r="F411" i="26"/>
  <c r="G375" i="26"/>
  <c r="H375" i="26"/>
  <c r="I375" i="26"/>
  <c r="F375" i="26"/>
  <c r="J375" i="26"/>
  <c r="E375" i="26"/>
  <c r="G339" i="26"/>
  <c r="H339" i="26"/>
  <c r="I339" i="26"/>
  <c r="E339" i="26"/>
  <c r="J339" i="26"/>
  <c r="F339" i="26"/>
  <c r="P453" i="28"/>
  <c r="CJ453" i="28" s="1"/>
  <c r="M453" i="28"/>
  <c r="O453" i="28"/>
  <c r="E453" i="28"/>
  <c r="F453" i="28"/>
  <c r="AK453" i="28" s="1"/>
  <c r="CF453" i="28" s="1"/>
  <c r="G453" i="28"/>
  <c r="N453" i="28"/>
  <c r="S453" i="28" s="1"/>
  <c r="U453" i="28" s="1"/>
  <c r="BK453" i="28" s="1"/>
  <c r="L453" i="28"/>
  <c r="E309" i="28"/>
  <c r="AJ309" i="28" s="1"/>
  <c r="CC309" i="28" s="1"/>
  <c r="CD309" i="28" s="1"/>
  <c r="L309" i="28"/>
  <c r="M309" i="28"/>
  <c r="N309" i="28"/>
  <c r="O309" i="28"/>
  <c r="T309" i="28" s="1"/>
  <c r="V309" i="28" s="1"/>
  <c r="BP309" i="28" s="1"/>
  <c r="P309" i="28"/>
  <c r="CJ309" i="28" s="1"/>
  <c r="F309" i="28"/>
  <c r="AK309" i="28" s="1"/>
  <c r="CF309" i="28" s="1"/>
  <c r="CG309" i="28" s="1"/>
  <c r="G309" i="28"/>
  <c r="G165" i="28"/>
  <c r="P165" i="28"/>
  <c r="CJ165" i="28" s="1"/>
  <c r="L165" i="28"/>
  <c r="M165" i="28"/>
  <c r="O165" i="28"/>
  <c r="N165" i="28"/>
  <c r="E165" i="28"/>
  <c r="F165" i="28"/>
  <c r="AK165" i="28" s="1"/>
  <c r="CF165" i="28" s="1"/>
  <c r="CG165" i="28" s="1"/>
  <c r="E21" i="28"/>
  <c r="AJ21" i="28" s="1"/>
  <c r="CC21" i="28" s="1"/>
  <c r="CD21" i="28" s="1"/>
  <c r="G21" i="28"/>
  <c r="L21" i="28"/>
  <c r="M21" i="28"/>
  <c r="N21" i="28"/>
  <c r="O21" i="28"/>
  <c r="P21" i="28"/>
  <c r="CJ21" i="28" s="1"/>
  <c r="F21" i="28"/>
  <c r="AK21" i="28" s="1"/>
  <c r="CF21" i="28" s="1"/>
  <c r="CG21" i="28" s="1"/>
  <c r="G321" i="26"/>
  <c r="H321" i="26"/>
  <c r="I321" i="26"/>
  <c r="E321" i="26"/>
  <c r="J321" i="26"/>
  <c r="F321" i="26"/>
  <c r="G285" i="26"/>
  <c r="H285" i="26"/>
  <c r="I285" i="26"/>
  <c r="E285" i="26"/>
  <c r="J285" i="26"/>
  <c r="F285" i="26"/>
  <c r="G249" i="26"/>
  <c r="H249" i="26"/>
  <c r="I249" i="26"/>
  <c r="E249" i="26"/>
  <c r="J249" i="26"/>
  <c r="F249" i="26"/>
  <c r="I213" i="26"/>
  <c r="G213" i="26"/>
  <c r="H213" i="26"/>
  <c r="E213" i="26"/>
  <c r="J213" i="26"/>
  <c r="F213" i="26"/>
  <c r="I177" i="26"/>
  <c r="G177" i="26"/>
  <c r="H177" i="26"/>
  <c r="E177" i="26"/>
  <c r="J177" i="26"/>
  <c r="F177" i="26"/>
  <c r="I141" i="26"/>
  <c r="G141" i="26"/>
  <c r="H141" i="26"/>
  <c r="E141" i="26"/>
  <c r="J141" i="26"/>
  <c r="F141" i="26"/>
  <c r="I105" i="26"/>
  <c r="G105" i="26"/>
  <c r="H105" i="26"/>
  <c r="E105" i="26"/>
  <c r="J105" i="26"/>
  <c r="F105" i="26"/>
  <c r="I69" i="26"/>
  <c r="G69" i="26"/>
  <c r="H69" i="26"/>
  <c r="E69" i="26"/>
  <c r="J69" i="26"/>
  <c r="F69" i="26"/>
  <c r="I33" i="26"/>
  <c r="H33" i="26"/>
  <c r="J33" i="26"/>
  <c r="E33" i="26"/>
  <c r="G33" i="26"/>
  <c r="F33" i="26"/>
  <c r="J332" i="26"/>
  <c r="I332" i="26"/>
  <c r="G332" i="26"/>
  <c r="H332" i="26"/>
  <c r="E332" i="26"/>
  <c r="F332" i="26"/>
  <c r="J296" i="26"/>
  <c r="I296" i="26"/>
  <c r="G296" i="26"/>
  <c r="H296" i="26"/>
  <c r="E296" i="26"/>
  <c r="F296" i="26"/>
  <c r="J260" i="26"/>
  <c r="I260" i="26"/>
  <c r="G260" i="26"/>
  <c r="H260" i="26"/>
  <c r="E260" i="26"/>
  <c r="F260" i="26"/>
  <c r="G224" i="26"/>
  <c r="H224" i="26"/>
  <c r="I224" i="26"/>
  <c r="J224" i="26"/>
  <c r="E224" i="26"/>
  <c r="F224" i="26"/>
  <c r="G188" i="26"/>
  <c r="H188" i="26"/>
  <c r="I188" i="26"/>
  <c r="J188" i="26"/>
  <c r="E188" i="26"/>
  <c r="F188" i="26"/>
  <c r="G152" i="26"/>
  <c r="H152" i="26"/>
  <c r="I152" i="26"/>
  <c r="J152" i="26"/>
  <c r="E152" i="26"/>
  <c r="F152" i="26"/>
  <c r="G116" i="26"/>
  <c r="H116" i="26"/>
  <c r="I116" i="26"/>
  <c r="J116" i="26"/>
  <c r="E116" i="26"/>
  <c r="F116" i="26"/>
  <c r="G80" i="26"/>
  <c r="H80" i="26"/>
  <c r="I80" i="26"/>
  <c r="J80" i="26"/>
  <c r="E80" i="26"/>
  <c r="F80" i="26"/>
  <c r="G44" i="26"/>
  <c r="H44" i="26"/>
  <c r="I44" i="26"/>
  <c r="J44" i="26"/>
  <c r="E44" i="26"/>
  <c r="F44" i="26"/>
  <c r="G8" i="26"/>
  <c r="H8" i="26"/>
  <c r="I8" i="26"/>
  <c r="J8" i="26"/>
  <c r="E8" i="26"/>
  <c r="F8" i="26"/>
  <c r="H322" i="26"/>
  <c r="I322" i="26"/>
  <c r="J322" i="26"/>
  <c r="G322" i="26"/>
  <c r="F322" i="26"/>
  <c r="E322" i="26"/>
  <c r="H286" i="26"/>
  <c r="I286" i="26"/>
  <c r="J286" i="26"/>
  <c r="G286" i="26"/>
  <c r="F286" i="26"/>
  <c r="E286" i="26"/>
  <c r="H250" i="26"/>
  <c r="I250" i="26"/>
  <c r="J250" i="26"/>
  <c r="G250" i="26"/>
  <c r="F250" i="26"/>
  <c r="E250" i="26"/>
  <c r="H214" i="26"/>
  <c r="I214" i="26"/>
  <c r="J214" i="26"/>
  <c r="G214" i="26"/>
  <c r="F214" i="26"/>
  <c r="E214" i="26"/>
  <c r="J178" i="26"/>
  <c r="I178" i="26"/>
  <c r="H178" i="26"/>
  <c r="G178" i="26"/>
  <c r="F178" i="26"/>
  <c r="E178" i="26"/>
  <c r="J142" i="26"/>
  <c r="I142" i="26"/>
  <c r="H142" i="26"/>
  <c r="G142" i="26"/>
  <c r="F142" i="26"/>
  <c r="E142" i="26"/>
  <c r="J106" i="26"/>
  <c r="I106" i="26"/>
  <c r="H106" i="26"/>
  <c r="G106" i="26"/>
  <c r="F106" i="26"/>
  <c r="E106" i="26"/>
  <c r="J70" i="26"/>
  <c r="I70" i="26"/>
  <c r="H70" i="26"/>
  <c r="G70" i="26"/>
  <c r="F70" i="26"/>
  <c r="E70" i="26"/>
  <c r="J34" i="26"/>
  <c r="H34" i="26"/>
  <c r="I34" i="26"/>
  <c r="G34" i="26"/>
  <c r="F34" i="26"/>
  <c r="E34" i="26"/>
  <c r="E288" i="30"/>
  <c r="F288" i="30"/>
  <c r="G288" i="30"/>
  <c r="H288" i="30"/>
  <c r="I288" i="30"/>
  <c r="J288" i="30"/>
  <c r="J309" i="30"/>
  <c r="E309" i="30"/>
  <c r="F309" i="30"/>
  <c r="G309" i="30"/>
  <c r="I309" i="30"/>
  <c r="H309" i="30"/>
  <c r="I375" i="30"/>
  <c r="H375" i="30"/>
  <c r="E375" i="30"/>
  <c r="F375" i="30"/>
  <c r="G375" i="30"/>
  <c r="J375" i="30"/>
  <c r="E88" i="30"/>
  <c r="F88" i="30"/>
  <c r="H88" i="30"/>
  <c r="G88" i="30"/>
  <c r="I88" i="30"/>
  <c r="J88" i="30"/>
  <c r="J476" i="30"/>
  <c r="E476" i="30"/>
  <c r="F476" i="30"/>
  <c r="G476" i="30"/>
  <c r="I476" i="30"/>
  <c r="H476" i="30"/>
  <c r="E431" i="30"/>
  <c r="F431" i="30"/>
  <c r="G431" i="30"/>
  <c r="H431" i="30"/>
  <c r="I431" i="30"/>
  <c r="J431" i="30"/>
  <c r="E211" i="30"/>
  <c r="F211" i="30"/>
  <c r="G211" i="30"/>
  <c r="I211" i="30"/>
  <c r="H211" i="30"/>
  <c r="J211" i="30"/>
  <c r="J297" i="30"/>
  <c r="E297" i="30"/>
  <c r="F297" i="30"/>
  <c r="G297" i="30"/>
  <c r="I297" i="30"/>
  <c r="H297" i="30"/>
  <c r="E457" i="30"/>
  <c r="I457" i="30"/>
  <c r="F457" i="30"/>
  <c r="G457" i="30"/>
  <c r="H457" i="30"/>
  <c r="J457" i="30"/>
  <c r="E499" i="30"/>
  <c r="F499" i="30"/>
  <c r="G499" i="30"/>
  <c r="H499" i="30"/>
  <c r="J499" i="30"/>
  <c r="I499" i="30"/>
  <c r="E463" i="30"/>
  <c r="I463" i="30"/>
  <c r="F463" i="30"/>
  <c r="G463" i="30"/>
  <c r="H463" i="30"/>
  <c r="J463" i="30"/>
  <c r="E366" i="30"/>
  <c r="F366" i="30"/>
  <c r="G366" i="30"/>
  <c r="H366" i="30"/>
  <c r="I366" i="30"/>
  <c r="J366" i="30"/>
  <c r="E139" i="30"/>
  <c r="F139" i="30"/>
  <c r="G139" i="30"/>
  <c r="H139" i="30"/>
  <c r="I139" i="30"/>
  <c r="J139" i="30"/>
  <c r="I202" i="30"/>
  <c r="J202" i="30"/>
  <c r="F202" i="30"/>
  <c r="G202" i="30"/>
  <c r="E202" i="30"/>
  <c r="H202" i="30"/>
  <c r="E63" i="30"/>
  <c r="F63" i="30"/>
  <c r="G63" i="30"/>
  <c r="H63" i="30"/>
  <c r="I63" i="30"/>
  <c r="J63" i="30"/>
  <c r="J410" i="30"/>
  <c r="E410" i="30"/>
  <c r="F410" i="30"/>
  <c r="G410" i="30"/>
  <c r="I410" i="30"/>
  <c r="H410" i="30"/>
  <c r="E374" i="30"/>
  <c r="H374" i="30"/>
  <c r="I374" i="30"/>
  <c r="G374" i="30"/>
  <c r="J374" i="30"/>
  <c r="F374" i="30"/>
  <c r="E338" i="30"/>
  <c r="F338" i="30"/>
  <c r="G338" i="30"/>
  <c r="H338" i="30"/>
  <c r="I338" i="30"/>
  <c r="J338" i="30"/>
  <c r="E302" i="30"/>
  <c r="F302" i="30"/>
  <c r="G302" i="30"/>
  <c r="H302" i="30"/>
  <c r="I302" i="30"/>
  <c r="J302" i="30"/>
  <c r="E266" i="30"/>
  <c r="F266" i="30"/>
  <c r="G266" i="30"/>
  <c r="H266" i="30"/>
  <c r="I266" i="30"/>
  <c r="J266" i="30"/>
  <c r="E215" i="30"/>
  <c r="F215" i="30"/>
  <c r="G215" i="30"/>
  <c r="I215" i="30"/>
  <c r="H215" i="30"/>
  <c r="J215" i="30"/>
  <c r="E85" i="30"/>
  <c r="F85" i="30"/>
  <c r="G85" i="30"/>
  <c r="H85" i="30"/>
  <c r="I85" i="30"/>
  <c r="J85" i="30"/>
  <c r="J246" i="30"/>
  <c r="E246" i="30"/>
  <c r="F246" i="30"/>
  <c r="G246" i="30"/>
  <c r="I246" i="30"/>
  <c r="H246" i="30"/>
  <c r="I156" i="30"/>
  <c r="J156" i="30"/>
  <c r="F156" i="30"/>
  <c r="G156" i="30"/>
  <c r="E156" i="30"/>
  <c r="H156" i="30"/>
  <c r="F2" i="29"/>
  <c r="E2" i="29"/>
  <c r="E427" i="30"/>
  <c r="F427" i="30"/>
  <c r="G427" i="30"/>
  <c r="H427" i="30"/>
  <c r="J427" i="30"/>
  <c r="I427" i="30"/>
  <c r="E391" i="30"/>
  <c r="F391" i="30"/>
  <c r="I391" i="30"/>
  <c r="G391" i="30"/>
  <c r="H391" i="30"/>
  <c r="J391" i="30"/>
  <c r="J355" i="30"/>
  <c r="I355" i="30"/>
  <c r="E355" i="30"/>
  <c r="F355" i="30"/>
  <c r="G355" i="30"/>
  <c r="H355" i="30"/>
  <c r="J319" i="30"/>
  <c r="E319" i="30"/>
  <c r="F319" i="30"/>
  <c r="G319" i="30"/>
  <c r="I319" i="30"/>
  <c r="H319" i="30"/>
  <c r="J283" i="30"/>
  <c r="E283" i="30"/>
  <c r="F283" i="30"/>
  <c r="G283" i="30"/>
  <c r="I283" i="30"/>
  <c r="H283" i="30"/>
  <c r="G245" i="30"/>
  <c r="E245" i="30"/>
  <c r="F245" i="30"/>
  <c r="H245" i="30"/>
  <c r="I245" i="30"/>
  <c r="J245" i="30"/>
  <c r="I154" i="30"/>
  <c r="J154" i="30"/>
  <c r="F154" i="30"/>
  <c r="G154" i="30"/>
  <c r="H154" i="30"/>
  <c r="E154" i="30"/>
  <c r="E498" i="29"/>
  <c r="F498" i="29"/>
  <c r="K498" i="29" s="1"/>
  <c r="E141" i="30"/>
  <c r="F141" i="30"/>
  <c r="G141" i="30"/>
  <c r="H141" i="30"/>
  <c r="I141" i="30"/>
  <c r="J141" i="30"/>
  <c r="E239" i="30"/>
  <c r="G239" i="30"/>
  <c r="J239" i="30"/>
  <c r="F239" i="30"/>
  <c r="I239" i="30"/>
  <c r="H239" i="30"/>
  <c r="G152" i="30"/>
  <c r="H152" i="30"/>
  <c r="I152" i="30"/>
  <c r="J152" i="30"/>
  <c r="E152" i="30"/>
  <c r="F152" i="30"/>
  <c r="H116" i="30"/>
  <c r="E116" i="30"/>
  <c r="F116" i="30"/>
  <c r="G116" i="30"/>
  <c r="I116" i="30"/>
  <c r="J116" i="30"/>
  <c r="E80" i="30"/>
  <c r="F80" i="30"/>
  <c r="H80" i="30"/>
  <c r="G80" i="30"/>
  <c r="I80" i="30"/>
  <c r="J80" i="30"/>
  <c r="E44" i="30"/>
  <c r="F44" i="30"/>
  <c r="H44" i="30"/>
  <c r="I44" i="30"/>
  <c r="J44" i="30"/>
  <c r="G44" i="30"/>
  <c r="G8" i="30"/>
  <c r="H8" i="30"/>
  <c r="E8" i="30"/>
  <c r="I8" i="30"/>
  <c r="J8" i="30"/>
  <c r="F8" i="30"/>
  <c r="F9" i="30"/>
  <c r="G9" i="30"/>
  <c r="H9" i="30"/>
  <c r="I9" i="30"/>
  <c r="J9" i="30"/>
  <c r="E9" i="30"/>
  <c r="E467" i="29"/>
  <c r="F467" i="29"/>
  <c r="K467" i="29" s="1"/>
  <c r="E431" i="29"/>
  <c r="F431" i="29"/>
  <c r="K431" i="29" s="1"/>
  <c r="E395" i="29"/>
  <c r="F395" i="29"/>
  <c r="K395" i="29" s="1"/>
  <c r="E359" i="29"/>
  <c r="F359" i="29"/>
  <c r="K359" i="29" s="1"/>
  <c r="E323" i="29"/>
  <c r="F323" i="29"/>
  <c r="K323" i="29" s="1"/>
  <c r="F287" i="29"/>
  <c r="K287" i="29" s="1"/>
  <c r="E287" i="29"/>
  <c r="E466" i="29"/>
  <c r="F466" i="29"/>
  <c r="K466" i="29" s="1"/>
  <c r="E430" i="29"/>
  <c r="F430" i="29"/>
  <c r="K430" i="29" s="1"/>
  <c r="E394" i="29"/>
  <c r="F394" i="29"/>
  <c r="K394" i="29" s="1"/>
  <c r="F358" i="29"/>
  <c r="K358" i="29" s="1"/>
  <c r="E358" i="29"/>
  <c r="F322" i="29"/>
  <c r="K322" i="29" s="1"/>
  <c r="E322" i="29"/>
  <c r="F286" i="29"/>
  <c r="K286" i="29" s="1"/>
  <c r="E286" i="29"/>
  <c r="E477" i="29"/>
  <c r="F477" i="29"/>
  <c r="K477" i="29" s="1"/>
  <c r="E441" i="29"/>
  <c r="F441" i="29"/>
  <c r="K441" i="29" s="1"/>
  <c r="E405" i="29"/>
  <c r="F405" i="29"/>
  <c r="K405" i="29" s="1"/>
  <c r="E369" i="29"/>
  <c r="F369" i="29"/>
  <c r="K369" i="29" s="1"/>
  <c r="E333" i="29"/>
  <c r="F333" i="29"/>
  <c r="K333" i="29" s="1"/>
  <c r="E297" i="29"/>
  <c r="F297" i="29"/>
  <c r="K297" i="29" s="1"/>
  <c r="E261" i="29"/>
  <c r="F261" i="29"/>
  <c r="K261" i="29" s="1"/>
  <c r="E223" i="29"/>
  <c r="F223" i="29"/>
  <c r="K223" i="29" s="1"/>
  <c r="E187" i="29"/>
  <c r="F187" i="29"/>
  <c r="K187" i="29" s="1"/>
  <c r="E151" i="29"/>
  <c r="F151" i="29"/>
  <c r="K151" i="29" s="1"/>
  <c r="E115" i="29"/>
  <c r="F115" i="29"/>
  <c r="K115" i="29" s="1"/>
  <c r="E79" i="29"/>
  <c r="F79" i="29"/>
  <c r="K79" i="29" s="1"/>
  <c r="E43" i="29"/>
  <c r="F43" i="29"/>
  <c r="K43" i="29" s="1"/>
  <c r="E7" i="29"/>
  <c r="F7" i="29"/>
  <c r="K7" i="29" s="1"/>
  <c r="F222" i="29"/>
  <c r="K222" i="29" s="1"/>
  <c r="E222" i="29"/>
  <c r="E186" i="29"/>
  <c r="F186" i="29"/>
  <c r="K186" i="29" s="1"/>
  <c r="E150" i="29"/>
  <c r="F150" i="29"/>
  <c r="K150" i="29" s="1"/>
  <c r="E114" i="29"/>
  <c r="F114" i="29"/>
  <c r="K114" i="29" s="1"/>
  <c r="E78" i="29"/>
  <c r="F78" i="29"/>
  <c r="K78" i="29" s="1"/>
  <c r="E42" i="29"/>
  <c r="F42" i="29"/>
  <c r="K42" i="29" s="1"/>
  <c r="E6" i="29"/>
  <c r="F6" i="29"/>
  <c r="K6" i="29" s="1"/>
  <c r="E227" i="29"/>
  <c r="F227" i="29"/>
  <c r="K227" i="29" s="1"/>
  <c r="E191" i="29"/>
  <c r="F191" i="29"/>
  <c r="K191" i="29" s="1"/>
  <c r="E155" i="29"/>
  <c r="F155" i="29"/>
  <c r="K155" i="29" s="1"/>
  <c r="E119" i="29"/>
  <c r="F119" i="29"/>
  <c r="K119" i="29" s="1"/>
  <c r="F83" i="29"/>
  <c r="K83" i="29" s="1"/>
  <c r="E83" i="29"/>
  <c r="F47" i="29"/>
  <c r="K47" i="29" s="1"/>
  <c r="E47" i="29"/>
  <c r="F11" i="29"/>
  <c r="K11" i="29" s="1"/>
  <c r="E11" i="29"/>
  <c r="O55" i="28"/>
  <c r="E55" i="28"/>
  <c r="AJ55" i="28" s="1"/>
  <c r="CC55" i="28" s="1"/>
  <c r="CD55" i="28" s="1"/>
  <c r="F55" i="28"/>
  <c r="G55" i="28"/>
  <c r="L55" i="28"/>
  <c r="P55" i="28"/>
  <c r="CJ55" i="28" s="1"/>
  <c r="M55" i="28"/>
  <c r="N55" i="28"/>
  <c r="L319" i="28"/>
  <c r="M319" i="28"/>
  <c r="N319" i="28"/>
  <c r="O319" i="28"/>
  <c r="P319" i="28"/>
  <c r="CJ319" i="28" s="1"/>
  <c r="F319" i="28"/>
  <c r="E319" i="28"/>
  <c r="G319" i="28"/>
  <c r="M164" i="28"/>
  <c r="E164" i="28"/>
  <c r="AJ164" i="28" s="1"/>
  <c r="CC164" i="28" s="1"/>
  <c r="CD164" i="28" s="1"/>
  <c r="P164" i="28"/>
  <c r="CJ164" i="28" s="1"/>
  <c r="F164" i="28"/>
  <c r="G164" i="28"/>
  <c r="N164" i="28"/>
  <c r="L164" i="28"/>
  <c r="O164" i="28"/>
  <c r="G368" i="28"/>
  <c r="M368" i="28"/>
  <c r="L368" i="28"/>
  <c r="N368" i="28"/>
  <c r="O368" i="28"/>
  <c r="P368" i="28"/>
  <c r="CJ368" i="28" s="1"/>
  <c r="E368" i="28"/>
  <c r="F368" i="28"/>
  <c r="L295" i="28"/>
  <c r="M295" i="28"/>
  <c r="N295" i="28"/>
  <c r="S295" i="28" s="1"/>
  <c r="U295" i="28" s="1"/>
  <c r="BK295" i="28" s="1"/>
  <c r="O295" i="28"/>
  <c r="T295" i="28" s="1"/>
  <c r="V295" i="28" s="1"/>
  <c r="BP295" i="28" s="1"/>
  <c r="P295" i="28"/>
  <c r="CJ295" i="28" s="1"/>
  <c r="G295" i="28"/>
  <c r="E295" i="28"/>
  <c r="AJ295" i="28" s="1"/>
  <c r="CC295" i="28" s="1"/>
  <c r="CD295" i="28" s="1"/>
  <c r="F295" i="28"/>
  <c r="E68" i="28"/>
  <c r="G68" i="28"/>
  <c r="L68" i="28"/>
  <c r="M68" i="28"/>
  <c r="N68" i="28"/>
  <c r="O68" i="28"/>
  <c r="T68" i="28" s="1"/>
  <c r="V68" i="28" s="1"/>
  <c r="BP68" i="28" s="1"/>
  <c r="P68" i="28"/>
  <c r="CJ68" i="28" s="1"/>
  <c r="F68" i="28"/>
  <c r="AK68" i="28" s="1"/>
  <c r="CF68" i="28" s="1"/>
  <c r="CG68" i="28" s="1"/>
  <c r="O474" i="28"/>
  <c r="T474" i="28" s="1"/>
  <c r="V474" i="28" s="1"/>
  <c r="BP474" i="28" s="1"/>
  <c r="E474" i="28"/>
  <c r="AJ474" i="28" s="1"/>
  <c r="CC474" i="28" s="1"/>
  <c r="F474" i="28"/>
  <c r="G474" i="28"/>
  <c r="L474" i="28"/>
  <c r="N474" i="28"/>
  <c r="S474" i="28" s="1"/>
  <c r="U474" i="28" s="1"/>
  <c r="BK474" i="28" s="1"/>
  <c r="M474" i="28"/>
  <c r="P474" i="28"/>
  <c r="CJ474" i="28" s="1"/>
  <c r="G330" i="28"/>
  <c r="L330" i="28"/>
  <c r="M330" i="28"/>
  <c r="N330" i="28"/>
  <c r="S330" i="28" s="1"/>
  <c r="U330" i="28" s="1"/>
  <c r="BK330" i="28" s="1"/>
  <c r="O330" i="28"/>
  <c r="T330" i="28" s="1"/>
  <c r="V330" i="28" s="1"/>
  <c r="BP330" i="28" s="1"/>
  <c r="P330" i="28"/>
  <c r="CJ330" i="28" s="1"/>
  <c r="F330" i="28"/>
  <c r="E330" i="28"/>
  <c r="N186" i="28"/>
  <c r="S186" i="28" s="1"/>
  <c r="U186" i="28" s="1"/>
  <c r="BK186" i="28" s="1"/>
  <c r="P186" i="28"/>
  <c r="CJ186" i="28" s="1"/>
  <c r="L186" i="28"/>
  <c r="O186" i="28"/>
  <c r="T186" i="28" s="1"/>
  <c r="V186" i="28" s="1"/>
  <c r="BP186" i="28" s="1"/>
  <c r="E186" i="28"/>
  <c r="AJ186" i="28" s="1"/>
  <c r="CC186" i="28" s="1"/>
  <c r="CD186" i="28" s="1"/>
  <c r="F186" i="28"/>
  <c r="G186" i="28"/>
  <c r="M186" i="28"/>
  <c r="F42" i="28"/>
  <c r="G42" i="28"/>
  <c r="L42" i="28"/>
  <c r="M42" i="28"/>
  <c r="N42" i="28"/>
  <c r="O42" i="28"/>
  <c r="P42" i="28"/>
  <c r="CJ42" i="28" s="1"/>
  <c r="E42" i="28"/>
  <c r="G494" i="26"/>
  <c r="H494" i="26"/>
  <c r="I494" i="26"/>
  <c r="J494" i="26"/>
  <c r="E494" i="26"/>
  <c r="F494" i="26"/>
  <c r="G458" i="26"/>
  <c r="H458" i="26"/>
  <c r="I458" i="26"/>
  <c r="J458" i="26"/>
  <c r="E458" i="26"/>
  <c r="F458" i="26"/>
  <c r="G422" i="26"/>
  <c r="H422" i="26"/>
  <c r="I422" i="26"/>
  <c r="J422" i="26"/>
  <c r="E422" i="26"/>
  <c r="F422" i="26"/>
  <c r="G386" i="26"/>
  <c r="H386" i="26"/>
  <c r="I386" i="26"/>
  <c r="J386" i="26"/>
  <c r="E386" i="26"/>
  <c r="F386" i="26"/>
  <c r="J350" i="26"/>
  <c r="I350" i="26"/>
  <c r="G350" i="26"/>
  <c r="H350" i="26"/>
  <c r="E350" i="26"/>
  <c r="F350" i="26"/>
  <c r="F497" i="28"/>
  <c r="E497" i="28"/>
  <c r="AJ497" i="28" s="1"/>
  <c r="CC497" i="28" s="1"/>
  <c r="P497" i="28"/>
  <c r="CJ497" i="28" s="1"/>
  <c r="G497" i="28"/>
  <c r="L497" i="28"/>
  <c r="N497" i="28"/>
  <c r="O497" i="28"/>
  <c r="M497" i="28"/>
  <c r="L353" i="28"/>
  <c r="M353" i="28"/>
  <c r="P353" i="28"/>
  <c r="CJ353" i="28" s="1"/>
  <c r="G353" i="28"/>
  <c r="E353" i="28"/>
  <c r="F353" i="28"/>
  <c r="N353" i="28"/>
  <c r="O353" i="28"/>
  <c r="L209" i="28"/>
  <c r="N209" i="28"/>
  <c r="O209" i="28"/>
  <c r="M209" i="28"/>
  <c r="P209" i="28"/>
  <c r="CJ209" i="28" s="1"/>
  <c r="E209" i="28"/>
  <c r="AJ209" i="28" s="1"/>
  <c r="CC209" i="28" s="1"/>
  <c r="CD209" i="28" s="1"/>
  <c r="F209" i="28"/>
  <c r="AK209" i="28" s="1"/>
  <c r="CF209" i="28" s="1"/>
  <c r="CG209" i="28" s="1"/>
  <c r="G209" i="28"/>
  <c r="L65" i="28"/>
  <c r="M65" i="28"/>
  <c r="N65" i="28"/>
  <c r="S65" i="28" s="1"/>
  <c r="U65" i="28" s="1"/>
  <c r="BK65" i="28" s="1"/>
  <c r="O65" i="28"/>
  <c r="P65" i="28"/>
  <c r="CJ65" i="28" s="1"/>
  <c r="E65" i="28"/>
  <c r="F65" i="28"/>
  <c r="G65" i="28"/>
  <c r="L376" i="28"/>
  <c r="N376" i="28"/>
  <c r="O376" i="28"/>
  <c r="P376" i="28"/>
  <c r="CJ376" i="28" s="1"/>
  <c r="E376" i="28"/>
  <c r="AJ376" i="28" s="1"/>
  <c r="CC376" i="28" s="1"/>
  <c r="CD376" i="28" s="1"/>
  <c r="F376" i="28"/>
  <c r="G376" i="28"/>
  <c r="M376" i="28"/>
  <c r="E232" i="28"/>
  <c r="L232" i="28"/>
  <c r="N232" i="28"/>
  <c r="O232" i="28"/>
  <c r="F232" i="28"/>
  <c r="AK232" i="28" s="1"/>
  <c r="CF232" i="28" s="1"/>
  <c r="CG232" i="28" s="1"/>
  <c r="G232" i="28"/>
  <c r="M232" i="28"/>
  <c r="P232" i="28"/>
  <c r="CJ232" i="28" s="1"/>
  <c r="F88" i="28"/>
  <c r="L88" i="28"/>
  <c r="M88" i="28"/>
  <c r="N88" i="28"/>
  <c r="G88" i="28"/>
  <c r="O88" i="28"/>
  <c r="T88" i="28" s="1"/>
  <c r="V88" i="28" s="1"/>
  <c r="BP88" i="28" s="1"/>
  <c r="P88" i="28"/>
  <c r="CJ88" i="28" s="1"/>
  <c r="E88" i="28"/>
  <c r="AJ88" i="28" s="1"/>
  <c r="CC88" i="28" s="1"/>
  <c r="CD88" i="28" s="1"/>
  <c r="N399" i="28"/>
  <c r="S399" i="28" s="1"/>
  <c r="U399" i="28" s="1"/>
  <c r="BK399" i="28" s="1"/>
  <c r="O399" i="28"/>
  <c r="T399" i="28" s="1"/>
  <c r="V399" i="28" s="1"/>
  <c r="BP399" i="28" s="1"/>
  <c r="P399" i="28"/>
  <c r="CJ399" i="28" s="1"/>
  <c r="E399" i="28"/>
  <c r="F399" i="28"/>
  <c r="G399" i="28"/>
  <c r="M399" i="28"/>
  <c r="L399" i="28"/>
  <c r="F255" i="28"/>
  <c r="L255" i="28"/>
  <c r="O255" i="28"/>
  <c r="P255" i="28"/>
  <c r="CJ255" i="28" s="1"/>
  <c r="E255" i="28"/>
  <c r="AJ255" i="28" s="1"/>
  <c r="CC255" i="28" s="1"/>
  <c r="CD255" i="28" s="1"/>
  <c r="G255" i="28"/>
  <c r="N255" i="28"/>
  <c r="S255" i="28" s="1"/>
  <c r="U255" i="28" s="1"/>
  <c r="BK255" i="28" s="1"/>
  <c r="M255" i="28"/>
  <c r="L111" i="28"/>
  <c r="M111" i="28"/>
  <c r="N111" i="28"/>
  <c r="E111" i="28"/>
  <c r="G111" i="28"/>
  <c r="P111" i="28"/>
  <c r="CJ111" i="28" s="1"/>
  <c r="F111" i="28"/>
  <c r="O111" i="28"/>
  <c r="T111" i="28" s="1"/>
  <c r="V111" i="28" s="1"/>
  <c r="BP111" i="28" s="1"/>
  <c r="L422" i="28"/>
  <c r="M422" i="28"/>
  <c r="O422" i="28"/>
  <c r="T422" i="28" s="1"/>
  <c r="V422" i="28" s="1"/>
  <c r="BP422" i="28" s="1"/>
  <c r="P422" i="28"/>
  <c r="CJ422" i="28" s="1"/>
  <c r="F422" i="28"/>
  <c r="N422" i="28"/>
  <c r="S422" i="28" s="1"/>
  <c r="U422" i="28" s="1"/>
  <c r="BK422" i="28" s="1"/>
  <c r="G422" i="28"/>
  <c r="E422" i="28"/>
  <c r="AJ422" i="28" s="1"/>
  <c r="CC422" i="28" s="1"/>
  <c r="M278" i="28"/>
  <c r="N278" i="28"/>
  <c r="P278" i="28"/>
  <c r="CJ278" i="28" s="1"/>
  <c r="F278" i="28"/>
  <c r="AK278" i="28" s="1"/>
  <c r="CF278" i="28" s="1"/>
  <c r="CG278" i="28" s="1"/>
  <c r="L278" i="28"/>
  <c r="E278" i="28"/>
  <c r="AJ278" i="28" s="1"/>
  <c r="CC278" i="28" s="1"/>
  <c r="CD278" i="28" s="1"/>
  <c r="G278" i="28"/>
  <c r="O278" i="28"/>
  <c r="P134" i="28"/>
  <c r="CJ134" i="28" s="1"/>
  <c r="L134" i="28"/>
  <c r="M134" i="28"/>
  <c r="N134" i="28"/>
  <c r="S134" i="28" s="1"/>
  <c r="U134" i="28" s="1"/>
  <c r="BK134" i="28" s="1"/>
  <c r="E134" i="28"/>
  <c r="AJ134" i="28" s="1"/>
  <c r="CC134" i="28" s="1"/>
  <c r="CD134" i="28" s="1"/>
  <c r="F134" i="28"/>
  <c r="G134" i="28"/>
  <c r="O134" i="28"/>
  <c r="H481" i="26"/>
  <c r="I481" i="26"/>
  <c r="J481" i="26"/>
  <c r="G481" i="26"/>
  <c r="E481" i="26"/>
  <c r="F481" i="26"/>
  <c r="H445" i="26"/>
  <c r="I445" i="26"/>
  <c r="J445" i="26"/>
  <c r="G445" i="26"/>
  <c r="E445" i="26"/>
  <c r="F445" i="26"/>
  <c r="H409" i="26"/>
  <c r="I409" i="26"/>
  <c r="J409" i="26"/>
  <c r="G409" i="26"/>
  <c r="E409" i="26"/>
  <c r="F409" i="26"/>
  <c r="G373" i="26"/>
  <c r="H373" i="26"/>
  <c r="I373" i="26"/>
  <c r="J373" i="26"/>
  <c r="F373" i="26"/>
  <c r="E373" i="26"/>
  <c r="G337" i="26"/>
  <c r="H337" i="26"/>
  <c r="I337" i="26"/>
  <c r="J337" i="26"/>
  <c r="F337" i="26"/>
  <c r="E337" i="26"/>
  <c r="N457" i="28"/>
  <c r="M457" i="28"/>
  <c r="O457" i="28"/>
  <c r="T457" i="28" s="1"/>
  <c r="V457" i="28" s="1"/>
  <c r="BP457" i="28" s="1"/>
  <c r="E457" i="28"/>
  <c r="F457" i="28"/>
  <c r="G457" i="28"/>
  <c r="L457" i="28"/>
  <c r="P457" i="28"/>
  <c r="CJ457" i="28" s="1"/>
  <c r="E313" i="28"/>
  <c r="AJ313" i="28" s="1"/>
  <c r="CC313" i="28" s="1"/>
  <c r="CD313" i="28" s="1"/>
  <c r="G313" i="28"/>
  <c r="L313" i="28"/>
  <c r="M313" i="28"/>
  <c r="N313" i="28"/>
  <c r="S313" i="28" s="1"/>
  <c r="U313" i="28" s="1"/>
  <c r="BK313" i="28" s="1"/>
  <c r="O313" i="28"/>
  <c r="F313" i="28"/>
  <c r="P313" i="28"/>
  <c r="CJ313" i="28" s="1"/>
  <c r="N169" i="28"/>
  <c r="P169" i="28"/>
  <c r="CJ169" i="28" s="1"/>
  <c r="L169" i="28"/>
  <c r="M169" i="28"/>
  <c r="O169" i="28"/>
  <c r="T169" i="28" s="1"/>
  <c r="V169" i="28" s="1"/>
  <c r="BP169" i="28" s="1"/>
  <c r="G169" i="28"/>
  <c r="E169" i="28"/>
  <c r="F169" i="28"/>
  <c r="F25" i="28"/>
  <c r="AK25" i="28" s="1"/>
  <c r="CF25" i="28" s="1"/>
  <c r="CG25" i="28" s="1"/>
  <c r="G25" i="28"/>
  <c r="L25" i="28"/>
  <c r="M25" i="28"/>
  <c r="N25" i="28"/>
  <c r="E25" i="28"/>
  <c r="AJ25" i="28" s="1"/>
  <c r="CC25" i="28" s="1"/>
  <c r="CD25" i="28" s="1"/>
  <c r="O25" i="28"/>
  <c r="P25" i="28"/>
  <c r="CJ25" i="28" s="1"/>
  <c r="P492" i="28"/>
  <c r="CJ492" i="28" s="1"/>
  <c r="E492" i="28"/>
  <c r="M492" i="28"/>
  <c r="F492" i="28"/>
  <c r="G492" i="28"/>
  <c r="O492" i="28"/>
  <c r="L492" i="28"/>
  <c r="N492" i="28"/>
  <c r="M348" i="28"/>
  <c r="P348" i="28"/>
  <c r="CJ348" i="28" s="1"/>
  <c r="L348" i="28"/>
  <c r="N348" i="28"/>
  <c r="S348" i="28" s="1"/>
  <c r="U348" i="28" s="1"/>
  <c r="BK348" i="28" s="1"/>
  <c r="O348" i="28"/>
  <c r="T348" i="28" s="1"/>
  <c r="V348" i="28" s="1"/>
  <c r="BP348" i="28" s="1"/>
  <c r="E348" i="28"/>
  <c r="AJ348" i="28" s="1"/>
  <c r="CC348" i="28" s="1"/>
  <c r="CD348" i="28" s="1"/>
  <c r="F348" i="28"/>
  <c r="G348" i="28"/>
  <c r="G204" i="28"/>
  <c r="M204" i="28"/>
  <c r="L204" i="28"/>
  <c r="N204" i="28"/>
  <c r="O204" i="28"/>
  <c r="F204" i="28"/>
  <c r="AK204" i="28" s="1"/>
  <c r="CF204" i="28" s="1"/>
  <c r="CG204" i="28" s="1"/>
  <c r="P204" i="28"/>
  <c r="CJ204" i="28" s="1"/>
  <c r="E204" i="28"/>
  <c r="AJ204" i="28" s="1"/>
  <c r="CC204" i="28" s="1"/>
  <c r="CD204" i="28" s="1"/>
  <c r="F60" i="28"/>
  <c r="AK60" i="28" s="1"/>
  <c r="CF60" i="28" s="1"/>
  <c r="CG60" i="28" s="1"/>
  <c r="G60" i="28"/>
  <c r="L60" i="28"/>
  <c r="M60" i="28"/>
  <c r="N60" i="28"/>
  <c r="E60" i="28"/>
  <c r="AJ60" i="28" s="1"/>
  <c r="CC60" i="28" s="1"/>
  <c r="CD60" i="28" s="1"/>
  <c r="O60" i="28"/>
  <c r="P60" i="28"/>
  <c r="CJ60" i="28" s="1"/>
  <c r="M383" i="28"/>
  <c r="L383" i="28"/>
  <c r="N383" i="28"/>
  <c r="O383" i="28"/>
  <c r="T383" i="28" s="1"/>
  <c r="V383" i="28" s="1"/>
  <c r="BP383" i="28" s="1"/>
  <c r="P383" i="28"/>
  <c r="CJ383" i="28" s="1"/>
  <c r="G383" i="28"/>
  <c r="E383" i="28"/>
  <c r="F383" i="28"/>
  <c r="AK383" i="28" s="1"/>
  <c r="CF383" i="28" s="1"/>
  <c r="CG383" i="28" s="1"/>
  <c r="M239" i="28"/>
  <c r="N239" i="28"/>
  <c r="E239" i="28"/>
  <c r="AJ239" i="28" s="1"/>
  <c r="CC239" i="28" s="1"/>
  <c r="CD239" i="28" s="1"/>
  <c r="P239" i="28"/>
  <c r="CJ239" i="28" s="1"/>
  <c r="L239" i="28"/>
  <c r="G239" i="28"/>
  <c r="O239" i="28"/>
  <c r="T239" i="28" s="1"/>
  <c r="V239" i="28" s="1"/>
  <c r="BP239" i="28" s="1"/>
  <c r="F239" i="28"/>
  <c r="AK239" i="28" s="1"/>
  <c r="CF239" i="28" s="1"/>
  <c r="CG239" i="28" s="1"/>
  <c r="P95" i="28"/>
  <c r="CJ95" i="28" s="1"/>
  <c r="E95" i="28"/>
  <c r="F95" i="28"/>
  <c r="G95" i="28"/>
  <c r="L95" i="28"/>
  <c r="O95" i="28"/>
  <c r="M95" i="28"/>
  <c r="N95" i="28"/>
  <c r="S95" i="28" s="1"/>
  <c r="U95" i="28" s="1"/>
  <c r="BK95" i="28" s="1"/>
  <c r="L418" i="28"/>
  <c r="M418" i="28"/>
  <c r="O418" i="28"/>
  <c r="N418" i="28"/>
  <c r="S418" i="28" s="1"/>
  <c r="U418" i="28" s="1"/>
  <c r="BK418" i="28" s="1"/>
  <c r="G418" i="28"/>
  <c r="P418" i="28"/>
  <c r="CJ418" i="28" s="1"/>
  <c r="E418" i="28"/>
  <c r="AJ418" i="28" s="1"/>
  <c r="CC418" i="28" s="1"/>
  <c r="F418" i="28"/>
  <c r="M274" i="28"/>
  <c r="N274" i="28"/>
  <c r="O274" i="28"/>
  <c r="T274" i="28" s="1"/>
  <c r="V274" i="28" s="1"/>
  <c r="BP274" i="28" s="1"/>
  <c r="P274" i="28"/>
  <c r="CJ274" i="28" s="1"/>
  <c r="E274" i="28"/>
  <c r="F274" i="28"/>
  <c r="AK274" i="28" s="1"/>
  <c r="CF274" i="28" s="1"/>
  <c r="CG274" i="28" s="1"/>
  <c r="L274" i="28"/>
  <c r="G274" i="28"/>
  <c r="M130" i="28"/>
  <c r="E130" i="28"/>
  <c r="AJ130" i="28" s="1"/>
  <c r="CC130" i="28" s="1"/>
  <c r="CD130" i="28" s="1"/>
  <c r="F130" i="28"/>
  <c r="O130" i="28"/>
  <c r="P130" i="28"/>
  <c r="CJ130" i="28" s="1"/>
  <c r="G130" i="28"/>
  <c r="L130" i="28"/>
  <c r="N130" i="28"/>
  <c r="G480" i="26"/>
  <c r="E480" i="26"/>
  <c r="H480" i="26"/>
  <c r="F480" i="26"/>
  <c r="I480" i="26"/>
  <c r="J480" i="26"/>
  <c r="G444" i="26"/>
  <c r="E444" i="26"/>
  <c r="H444" i="26"/>
  <c r="F444" i="26"/>
  <c r="I444" i="26"/>
  <c r="J444" i="26"/>
  <c r="G408" i="26"/>
  <c r="E408" i="26"/>
  <c r="H408" i="26"/>
  <c r="F408" i="26"/>
  <c r="I408" i="26"/>
  <c r="J408" i="26"/>
  <c r="G372" i="26"/>
  <c r="E372" i="26"/>
  <c r="H372" i="26"/>
  <c r="F372" i="26"/>
  <c r="I372" i="26"/>
  <c r="J372" i="26"/>
  <c r="G336" i="26"/>
  <c r="E336" i="26"/>
  <c r="H336" i="26"/>
  <c r="F336" i="26"/>
  <c r="I336" i="26"/>
  <c r="J336" i="26"/>
  <c r="N441" i="28"/>
  <c r="S441" i="28" s="1"/>
  <c r="U441" i="28" s="1"/>
  <c r="BK441" i="28" s="1"/>
  <c r="M441" i="28"/>
  <c r="O441" i="28"/>
  <c r="E441" i="28"/>
  <c r="F441" i="28"/>
  <c r="AK441" i="28" s="1"/>
  <c r="CF441" i="28" s="1"/>
  <c r="G441" i="28"/>
  <c r="L441" i="28"/>
  <c r="P441" i="28"/>
  <c r="CJ441" i="28" s="1"/>
  <c r="F297" i="28"/>
  <c r="AK297" i="28" s="1"/>
  <c r="CF297" i="28" s="1"/>
  <c r="CG297" i="28" s="1"/>
  <c r="M297" i="28"/>
  <c r="N297" i="28"/>
  <c r="O297" i="28"/>
  <c r="P297" i="28"/>
  <c r="CJ297" i="28" s="1"/>
  <c r="E297" i="28"/>
  <c r="AJ297" i="28" s="1"/>
  <c r="CC297" i="28" s="1"/>
  <c r="CD297" i="28" s="1"/>
  <c r="G297" i="28"/>
  <c r="L297" i="28"/>
  <c r="P153" i="28"/>
  <c r="CJ153" i="28" s="1"/>
  <c r="L153" i="28"/>
  <c r="N153" i="28"/>
  <c r="S153" i="28" s="1"/>
  <c r="U153" i="28" s="1"/>
  <c r="BK153" i="28" s="1"/>
  <c r="E153" i="28"/>
  <c r="AJ153" i="28" s="1"/>
  <c r="CC153" i="28" s="1"/>
  <c r="CD153" i="28" s="1"/>
  <c r="F153" i="28"/>
  <c r="AK153" i="28" s="1"/>
  <c r="CF153" i="28" s="1"/>
  <c r="CG153" i="28" s="1"/>
  <c r="G153" i="28"/>
  <c r="O153" i="28"/>
  <c r="M153" i="28"/>
  <c r="G9" i="28"/>
  <c r="L9" i="28"/>
  <c r="M9" i="28"/>
  <c r="N9" i="28"/>
  <c r="O9" i="28"/>
  <c r="P9" i="28"/>
  <c r="CJ9" i="28" s="1"/>
  <c r="E9" i="28"/>
  <c r="AJ9" i="28" s="1"/>
  <c r="CC9" i="28" s="1"/>
  <c r="CD9" i="28" s="1"/>
  <c r="F9" i="28"/>
  <c r="AK9" i="28" s="1"/>
  <c r="CF9" i="28" s="1"/>
  <c r="CG9" i="28" s="1"/>
  <c r="G318" i="26"/>
  <c r="E318" i="26"/>
  <c r="H318" i="26"/>
  <c r="F318" i="26"/>
  <c r="I318" i="26"/>
  <c r="J318" i="26"/>
  <c r="G282" i="26"/>
  <c r="E282" i="26"/>
  <c r="H282" i="26"/>
  <c r="F282" i="26"/>
  <c r="I282" i="26"/>
  <c r="J282" i="26"/>
  <c r="G246" i="26"/>
  <c r="E246" i="26"/>
  <c r="H246" i="26"/>
  <c r="F246" i="26"/>
  <c r="I246" i="26"/>
  <c r="J246" i="26"/>
  <c r="I210" i="26"/>
  <c r="E210" i="26"/>
  <c r="G210" i="26"/>
  <c r="F210" i="26"/>
  <c r="H210" i="26"/>
  <c r="J210" i="26"/>
  <c r="I174" i="26"/>
  <c r="E174" i="26"/>
  <c r="G174" i="26"/>
  <c r="F174" i="26"/>
  <c r="H174" i="26"/>
  <c r="J174" i="26"/>
  <c r="I138" i="26"/>
  <c r="F138" i="26"/>
  <c r="G138" i="26"/>
  <c r="E138" i="26"/>
  <c r="H138" i="26"/>
  <c r="J138" i="26"/>
  <c r="I102" i="26"/>
  <c r="F102" i="26"/>
  <c r="G102" i="26"/>
  <c r="E102" i="26"/>
  <c r="H102" i="26"/>
  <c r="J102" i="26"/>
  <c r="I66" i="26"/>
  <c r="F66" i="26"/>
  <c r="G66" i="26"/>
  <c r="E66" i="26"/>
  <c r="H66" i="26"/>
  <c r="J66" i="26"/>
  <c r="I30" i="26"/>
  <c r="F30" i="26"/>
  <c r="G30" i="26"/>
  <c r="E30" i="26"/>
  <c r="H30" i="26"/>
  <c r="J30" i="26"/>
  <c r="I329" i="26"/>
  <c r="G329" i="26"/>
  <c r="H329" i="26"/>
  <c r="J329" i="26"/>
  <c r="F329" i="26"/>
  <c r="E329" i="26"/>
  <c r="I293" i="26"/>
  <c r="G293" i="26"/>
  <c r="H293" i="26"/>
  <c r="J293" i="26"/>
  <c r="F293" i="26"/>
  <c r="E293" i="26"/>
  <c r="I257" i="26"/>
  <c r="G257" i="26"/>
  <c r="H257" i="26"/>
  <c r="J257" i="26"/>
  <c r="F257" i="26"/>
  <c r="E257" i="26"/>
  <c r="H221" i="26"/>
  <c r="I221" i="26"/>
  <c r="J221" i="26"/>
  <c r="G221" i="26"/>
  <c r="F221" i="26"/>
  <c r="E221" i="26"/>
  <c r="H185" i="26"/>
  <c r="I185" i="26"/>
  <c r="J185" i="26"/>
  <c r="G185" i="26"/>
  <c r="F185" i="26"/>
  <c r="E185" i="26"/>
  <c r="H149" i="26"/>
  <c r="I149" i="26"/>
  <c r="J149" i="26"/>
  <c r="G149" i="26"/>
  <c r="F149" i="26"/>
  <c r="E149" i="26"/>
  <c r="H113" i="26"/>
  <c r="I113" i="26"/>
  <c r="J113" i="26"/>
  <c r="G113" i="26"/>
  <c r="F113" i="26"/>
  <c r="E113" i="26"/>
  <c r="H77" i="26"/>
  <c r="I77" i="26"/>
  <c r="J77" i="26"/>
  <c r="G77" i="26"/>
  <c r="F77" i="26"/>
  <c r="E77" i="26"/>
  <c r="H41" i="26"/>
  <c r="I41" i="26"/>
  <c r="J41" i="26"/>
  <c r="G41" i="26"/>
  <c r="F41" i="26"/>
  <c r="E41" i="26"/>
  <c r="H5" i="26"/>
  <c r="I5" i="26"/>
  <c r="J5" i="26"/>
  <c r="G5" i="26"/>
  <c r="F5" i="26"/>
  <c r="E5" i="26"/>
  <c r="I184" i="30"/>
  <c r="J184" i="30"/>
  <c r="F184" i="30"/>
  <c r="G184" i="30"/>
  <c r="E184" i="30"/>
  <c r="H184" i="30"/>
  <c r="G319" i="26"/>
  <c r="H319" i="26"/>
  <c r="I319" i="26"/>
  <c r="J319" i="26"/>
  <c r="E319" i="26"/>
  <c r="F319" i="26"/>
  <c r="G283" i="26"/>
  <c r="H283" i="26"/>
  <c r="I283" i="26"/>
  <c r="J283" i="26"/>
  <c r="E283" i="26"/>
  <c r="F283" i="26"/>
  <c r="G247" i="26"/>
  <c r="J247" i="26"/>
  <c r="H247" i="26"/>
  <c r="I247" i="26"/>
  <c r="E247" i="26"/>
  <c r="F247" i="26"/>
  <c r="G211" i="26"/>
  <c r="H211" i="26"/>
  <c r="I211" i="26"/>
  <c r="J211" i="26"/>
  <c r="E211" i="26"/>
  <c r="F211" i="26"/>
  <c r="G175" i="26"/>
  <c r="H175" i="26"/>
  <c r="I175" i="26"/>
  <c r="J175" i="26"/>
  <c r="E175" i="26"/>
  <c r="F175" i="26"/>
  <c r="G139" i="26"/>
  <c r="H139" i="26"/>
  <c r="I139" i="26"/>
  <c r="J139" i="26"/>
  <c r="E139" i="26"/>
  <c r="F139" i="26"/>
  <c r="G103" i="26"/>
  <c r="H103" i="26"/>
  <c r="I103" i="26"/>
  <c r="J103" i="26"/>
  <c r="E103" i="26"/>
  <c r="F103" i="26"/>
  <c r="G67" i="26"/>
  <c r="H67" i="26"/>
  <c r="I67" i="26"/>
  <c r="J67" i="26"/>
  <c r="E67" i="26"/>
  <c r="F67" i="26"/>
  <c r="G31" i="26"/>
  <c r="J31" i="26"/>
  <c r="H31" i="26"/>
  <c r="I31" i="26"/>
  <c r="E31" i="26"/>
  <c r="F31" i="26"/>
  <c r="E28" i="30"/>
  <c r="F28" i="30"/>
  <c r="H28" i="30"/>
  <c r="I28" i="30"/>
  <c r="J28" i="30"/>
  <c r="G28" i="30"/>
  <c r="E483" i="30"/>
  <c r="F483" i="30"/>
  <c r="G483" i="30"/>
  <c r="H483" i="30"/>
  <c r="J483" i="30"/>
  <c r="I483" i="30"/>
  <c r="J291" i="30"/>
  <c r="E291" i="30"/>
  <c r="F291" i="30"/>
  <c r="G291" i="30"/>
  <c r="I291" i="30"/>
  <c r="H291" i="30"/>
  <c r="J357" i="30"/>
  <c r="I357" i="30"/>
  <c r="G357" i="30"/>
  <c r="H357" i="30"/>
  <c r="F357" i="30"/>
  <c r="E357" i="30"/>
  <c r="F7" i="30"/>
  <c r="G7" i="30"/>
  <c r="H7" i="30"/>
  <c r="E7" i="30"/>
  <c r="I7" i="30"/>
  <c r="J7" i="30"/>
  <c r="E473" i="30"/>
  <c r="F473" i="30"/>
  <c r="G473" i="30"/>
  <c r="H473" i="30"/>
  <c r="I473" i="30"/>
  <c r="J473" i="30"/>
  <c r="E150" i="30"/>
  <c r="F150" i="30"/>
  <c r="G150" i="30"/>
  <c r="H150" i="30"/>
  <c r="I150" i="30"/>
  <c r="J150" i="30"/>
  <c r="J279" i="30"/>
  <c r="E279" i="30"/>
  <c r="F279" i="30"/>
  <c r="G279" i="30"/>
  <c r="I279" i="30"/>
  <c r="H279" i="30"/>
  <c r="J496" i="30"/>
  <c r="E496" i="30"/>
  <c r="F496" i="30"/>
  <c r="G496" i="30"/>
  <c r="I496" i="30"/>
  <c r="H496" i="30"/>
  <c r="J460" i="30"/>
  <c r="E460" i="30"/>
  <c r="F460" i="30"/>
  <c r="G460" i="30"/>
  <c r="I460" i="30"/>
  <c r="H460" i="30"/>
  <c r="E348" i="30"/>
  <c r="F348" i="30"/>
  <c r="G348" i="30"/>
  <c r="H348" i="30"/>
  <c r="I348" i="30"/>
  <c r="J348" i="30"/>
  <c r="E127" i="30"/>
  <c r="F127" i="30"/>
  <c r="G127" i="30"/>
  <c r="H127" i="30"/>
  <c r="I127" i="30"/>
  <c r="J127" i="30"/>
  <c r="E193" i="30"/>
  <c r="F193" i="30"/>
  <c r="G193" i="30"/>
  <c r="I193" i="30"/>
  <c r="H193" i="30"/>
  <c r="J193" i="30"/>
  <c r="E51" i="30"/>
  <c r="F51" i="30"/>
  <c r="G51" i="30"/>
  <c r="H51" i="30"/>
  <c r="I51" i="30"/>
  <c r="J51" i="30"/>
  <c r="E407" i="30"/>
  <c r="F407" i="30"/>
  <c r="G407" i="30"/>
  <c r="I407" i="30"/>
  <c r="H407" i="30"/>
  <c r="J407" i="30"/>
  <c r="J371" i="30"/>
  <c r="I371" i="30"/>
  <c r="E371" i="30"/>
  <c r="F371" i="30"/>
  <c r="G371" i="30"/>
  <c r="H371" i="30"/>
  <c r="J335" i="30"/>
  <c r="E335" i="30"/>
  <c r="F335" i="30"/>
  <c r="G335" i="30"/>
  <c r="I335" i="30"/>
  <c r="H335" i="30"/>
  <c r="J299" i="30"/>
  <c r="E299" i="30"/>
  <c r="F299" i="30"/>
  <c r="G299" i="30"/>
  <c r="I299" i="30"/>
  <c r="H299" i="30"/>
  <c r="G263" i="30"/>
  <c r="J263" i="30"/>
  <c r="E263" i="30"/>
  <c r="F263" i="30"/>
  <c r="I263" i="30"/>
  <c r="H263" i="30"/>
  <c r="I208" i="30"/>
  <c r="J208" i="30"/>
  <c r="F208" i="30"/>
  <c r="G208" i="30"/>
  <c r="E208" i="30"/>
  <c r="H208" i="30"/>
  <c r="E73" i="30"/>
  <c r="F73" i="30"/>
  <c r="G73" i="30"/>
  <c r="H73" i="30"/>
  <c r="I73" i="30"/>
  <c r="J73" i="30"/>
  <c r="G241" i="30"/>
  <c r="E241" i="30"/>
  <c r="F241" i="30"/>
  <c r="H241" i="30"/>
  <c r="I241" i="30"/>
  <c r="J241" i="30"/>
  <c r="E144" i="30"/>
  <c r="F144" i="30"/>
  <c r="G144" i="30"/>
  <c r="H144" i="30"/>
  <c r="I144" i="30"/>
  <c r="J144" i="30"/>
  <c r="J424" i="30"/>
  <c r="E424" i="30"/>
  <c r="F424" i="30"/>
  <c r="G424" i="30"/>
  <c r="I424" i="30"/>
  <c r="H424" i="30"/>
  <c r="J388" i="30"/>
  <c r="E388" i="30"/>
  <c r="F388" i="30"/>
  <c r="G388" i="30"/>
  <c r="I388" i="30"/>
  <c r="H388" i="30"/>
  <c r="E352" i="30"/>
  <c r="F352" i="30"/>
  <c r="G352" i="30"/>
  <c r="H352" i="30"/>
  <c r="I352" i="30"/>
  <c r="J352" i="30"/>
  <c r="E316" i="30"/>
  <c r="F316" i="30"/>
  <c r="G316" i="30"/>
  <c r="H316" i="30"/>
  <c r="I316" i="30"/>
  <c r="J316" i="30"/>
  <c r="E280" i="30"/>
  <c r="F280" i="30"/>
  <c r="G280" i="30"/>
  <c r="H280" i="30"/>
  <c r="I280" i="30"/>
  <c r="J280" i="30"/>
  <c r="J240" i="30"/>
  <c r="E240" i="30"/>
  <c r="F240" i="30"/>
  <c r="G240" i="30"/>
  <c r="H240" i="30"/>
  <c r="I240" i="30"/>
  <c r="G142" i="30"/>
  <c r="H142" i="30"/>
  <c r="I142" i="30"/>
  <c r="J142" i="30"/>
  <c r="E142" i="30"/>
  <c r="F142" i="30"/>
  <c r="E129" i="30"/>
  <c r="F129" i="30"/>
  <c r="G129" i="30"/>
  <c r="H129" i="30"/>
  <c r="I129" i="30"/>
  <c r="J129" i="30"/>
  <c r="J234" i="30"/>
  <c r="F234" i="30"/>
  <c r="G234" i="30"/>
  <c r="E234" i="30"/>
  <c r="H234" i="30"/>
  <c r="I234" i="30"/>
  <c r="E185" i="30"/>
  <c r="F185" i="30"/>
  <c r="G185" i="30"/>
  <c r="I185" i="30"/>
  <c r="H185" i="30"/>
  <c r="J185" i="30"/>
  <c r="E149" i="30"/>
  <c r="G149" i="30"/>
  <c r="F149" i="30"/>
  <c r="H149" i="30"/>
  <c r="I149" i="30"/>
  <c r="J149" i="30"/>
  <c r="E113" i="30"/>
  <c r="F113" i="30"/>
  <c r="G113" i="30"/>
  <c r="H113" i="30"/>
  <c r="I113" i="30"/>
  <c r="J113" i="30"/>
  <c r="E77" i="30"/>
  <c r="F77" i="30"/>
  <c r="G77" i="30"/>
  <c r="H77" i="30"/>
  <c r="I77" i="30"/>
  <c r="J77" i="30"/>
  <c r="E41" i="30"/>
  <c r="F41" i="30"/>
  <c r="G41" i="30"/>
  <c r="H41" i="30"/>
  <c r="J41" i="30"/>
  <c r="I41" i="30"/>
  <c r="F5" i="30"/>
  <c r="G5" i="30"/>
  <c r="H5" i="30"/>
  <c r="I5" i="30"/>
  <c r="J5" i="30"/>
  <c r="E5" i="30"/>
  <c r="G6" i="30"/>
  <c r="H6" i="30"/>
  <c r="E6" i="30"/>
  <c r="F6" i="30"/>
  <c r="I6" i="30"/>
  <c r="J6" i="30"/>
  <c r="E464" i="29"/>
  <c r="F464" i="29"/>
  <c r="K464" i="29" s="1"/>
  <c r="E428" i="29"/>
  <c r="F428" i="29"/>
  <c r="K428" i="29" s="1"/>
  <c r="E392" i="29"/>
  <c r="F392" i="29"/>
  <c r="K392" i="29" s="1"/>
  <c r="E356" i="29"/>
  <c r="F356" i="29"/>
  <c r="K356" i="29" s="1"/>
  <c r="E320" i="29"/>
  <c r="F320" i="29"/>
  <c r="K320" i="29" s="1"/>
  <c r="F284" i="29"/>
  <c r="K284" i="29" s="1"/>
  <c r="E284" i="29"/>
  <c r="F463" i="29"/>
  <c r="K463" i="29" s="1"/>
  <c r="E463" i="29"/>
  <c r="F427" i="29"/>
  <c r="K427" i="29" s="1"/>
  <c r="E427" i="29"/>
  <c r="E391" i="29"/>
  <c r="F391" i="29"/>
  <c r="K391" i="29" s="1"/>
  <c r="E355" i="29"/>
  <c r="F355" i="29"/>
  <c r="K355" i="29" s="1"/>
  <c r="E319" i="29"/>
  <c r="F319" i="29"/>
  <c r="K319" i="29" s="1"/>
  <c r="E283" i="29"/>
  <c r="F283" i="29"/>
  <c r="K283" i="29" s="1"/>
  <c r="E474" i="29"/>
  <c r="F474" i="29"/>
  <c r="K474" i="29" s="1"/>
  <c r="E438" i="29"/>
  <c r="F438" i="29"/>
  <c r="K438" i="29" s="1"/>
  <c r="E402" i="29"/>
  <c r="F402" i="29"/>
  <c r="K402" i="29" s="1"/>
  <c r="F366" i="29"/>
  <c r="K366" i="29" s="1"/>
  <c r="E366" i="29"/>
  <c r="F330" i="29"/>
  <c r="K330" i="29" s="1"/>
  <c r="E330" i="29"/>
  <c r="F294" i="29"/>
  <c r="K294" i="29" s="1"/>
  <c r="E294" i="29"/>
  <c r="F258" i="29"/>
  <c r="K258" i="29" s="1"/>
  <c r="E258" i="29"/>
  <c r="F220" i="29"/>
  <c r="K220" i="29" s="1"/>
  <c r="E220" i="29"/>
  <c r="E184" i="29"/>
  <c r="F184" i="29"/>
  <c r="K184" i="29" s="1"/>
  <c r="E148" i="29"/>
  <c r="F148" i="29"/>
  <c r="K148" i="29" s="1"/>
  <c r="E112" i="29"/>
  <c r="F112" i="29"/>
  <c r="K112" i="29" s="1"/>
  <c r="E76" i="29"/>
  <c r="F76" i="29"/>
  <c r="K76" i="29" s="1"/>
  <c r="E40" i="29"/>
  <c r="F40" i="29"/>
  <c r="K40" i="29" s="1"/>
  <c r="E4" i="29"/>
  <c r="F4" i="29"/>
  <c r="K4" i="29" s="1"/>
  <c r="E219" i="29"/>
  <c r="F219" i="29"/>
  <c r="K219" i="29" s="1"/>
  <c r="E183" i="29"/>
  <c r="F183" i="29"/>
  <c r="K183" i="29" s="1"/>
  <c r="E147" i="29"/>
  <c r="F147" i="29"/>
  <c r="K147" i="29" s="1"/>
  <c r="E111" i="29"/>
  <c r="F111" i="29"/>
  <c r="K111" i="29" s="1"/>
  <c r="E75" i="29"/>
  <c r="F75" i="29"/>
  <c r="K75" i="29" s="1"/>
  <c r="F39" i="29"/>
  <c r="K39" i="29" s="1"/>
  <c r="E39" i="29"/>
  <c r="E3" i="29"/>
  <c r="F3" i="29"/>
  <c r="K3" i="29" s="1"/>
  <c r="E224" i="29"/>
  <c r="F224" i="29"/>
  <c r="K224" i="29" s="1"/>
  <c r="E188" i="29"/>
  <c r="F188" i="29"/>
  <c r="K188" i="29" s="1"/>
  <c r="E152" i="29"/>
  <c r="F152" i="29"/>
  <c r="K152" i="29" s="1"/>
  <c r="F116" i="29"/>
  <c r="K116" i="29" s="1"/>
  <c r="E116" i="29"/>
  <c r="E80" i="29"/>
  <c r="F80" i="29"/>
  <c r="K80" i="29" s="1"/>
  <c r="F44" i="29"/>
  <c r="K44" i="29" s="1"/>
  <c r="E44" i="29"/>
  <c r="E8" i="29"/>
  <c r="F8" i="29"/>
  <c r="K8" i="29" s="1"/>
  <c r="P128" i="28"/>
  <c r="CJ128" i="28" s="1"/>
  <c r="L128" i="28"/>
  <c r="M128" i="28"/>
  <c r="N128" i="28"/>
  <c r="F128" i="28"/>
  <c r="AK128" i="28" s="1"/>
  <c r="CF128" i="28" s="1"/>
  <c r="CG128" i="28" s="1"/>
  <c r="O128" i="28"/>
  <c r="E128" i="28"/>
  <c r="G128" i="28"/>
  <c r="G56" i="28"/>
  <c r="L56" i="28"/>
  <c r="M56" i="28"/>
  <c r="N56" i="28"/>
  <c r="O56" i="28"/>
  <c r="P56" i="28"/>
  <c r="CJ56" i="28" s="1"/>
  <c r="E56" i="28"/>
  <c r="AJ56" i="28" s="1"/>
  <c r="CC56" i="28" s="1"/>
  <c r="CD56" i="28" s="1"/>
  <c r="F56" i="28"/>
  <c r="AK56" i="28" s="1"/>
  <c r="CF56" i="28" s="1"/>
  <c r="CG56" i="28" s="1"/>
  <c r="O464" i="28"/>
  <c r="T464" i="28" s="1"/>
  <c r="V464" i="28" s="1"/>
  <c r="BP464" i="28" s="1"/>
  <c r="F464" i="28"/>
  <c r="AK464" i="28" s="1"/>
  <c r="CF464" i="28" s="1"/>
  <c r="G464" i="28"/>
  <c r="L464" i="28"/>
  <c r="N464" i="28"/>
  <c r="P464" i="28"/>
  <c r="CJ464" i="28" s="1"/>
  <c r="M464" i="28"/>
  <c r="E464" i="28"/>
  <c r="AJ464" i="28" s="1"/>
  <c r="CC464" i="28" s="1"/>
  <c r="N247" i="28"/>
  <c r="L247" i="28"/>
  <c r="O247" i="28"/>
  <c r="M247" i="28"/>
  <c r="P247" i="28"/>
  <c r="CJ247" i="28" s="1"/>
  <c r="E247" i="28"/>
  <c r="AJ247" i="28" s="1"/>
  <c r="CC247" i="28" s="1"/>
  <c r="CD247" i="28" s="1"/>
  <c r="F247" i="28"/>
  <c r="AK247" i="28" s="1"/>
  <c r="CF247" i="28" s="1"/>
  <c r="CG247" i="28" s="1"/>
  <c r="G247" i="28"/>
  <c r="M92" i="28"/>
  <c r="F92" i="28"/>
  <c r="AK92" i="28" s="1"/>
  <c r="CF92" i="28" s="1"/>
  <c r="CG92" i="28" s="1"/>
  <c r="O92" i="28"/>
  <c r="E92" i="28"/>
  <c r="AJ92" i="28" s="1"/>
  <c r="CC92" i="28" s="1"/>
  <c r="CD92" i="28" s="1"/>
  <c r="G92" i="28"/>
  <c r="P92" i="28"/>
  <c r="CJ92" i="28" s="1"/>
  <c r="L92" i="28"/>
  <c r="N92" i="28"/>
  <c r="S92" i="28" s="1"/>
  <c r="U92" i="28" s="1"/>
  <c r="BK92" i="28" s="1"/>
  <c r="O451" i="28"/>
  <c r="E451" i="28"/>
  <c r="AJ451" i="28" s="1"/>
  <c r="CC451" i="28" s="1"/>
  <c r="F451" i="28"/>
  <c r="AK451" i="28" s="1"/>
  <c r="CF451" i="28" s="1"/>
  <c r="G451" i="28"/>
  <c r="L451" i="28"/>
  <c r="P451" i="28"/>
  <c r="CJ451" i="28" s="1"/>
  <c r="M451" i="28"/>
  <c r="N451" i="28"/>
  <c r="S451" i="28" s="1"/>
  <c r="U451" i="28" s="1"/>
  <c r="BK451" i="28" s="1"/>
  <c r="N296" i="28"/>
  <c r="P296" i="28"/>
  <c r="CJ296" i="28" s="1"/>
  <c r="E296" i="28"/>
  <c r="AJ296" i="28" s="1"/>
  <c r="CC296" i="28" s="1"/>
  <c r="CD296" i="28" s="1"/>
  <c r="G296" i="28"/>
  <c r="F296" i="28"/>
  <c r="AK296" i="28" s="1"/>
  <c r="CF296" i="28" s="1"/>
  <c r="CG296" i="28" s="1"/>
  <c r="L296" i="28"/>
  <c r="M296" i="28"/>
  <c r="O296" i="28"/>
  <c r="N223" i="28"/>
  <c r="S223" i="28" s="1"/>
  <c r="U223" i="28" s="1"/>
  <c r="BK223" i="28" s="1"/>
  <c r="O223" i="28"/>
  <c r="P223" i="28"/>
  <c r="CJ223" i="28" s="1"/>
  <c r="E223" i="28"/>
  <c r="AJ223" i="28" s="1"/>
  <c r="CC223" i="28" s="1"/>
  <c r="CD223" i="28" s="1"/>
  <c r="G223" i="28"/>
  <c r="F223" i="28"/>
  <c r="AK223" i="28" s="1"/>
  <c r="CF223" i="28" s="1"/>
  <c r="CG223" i="28" s="1"/>
  <c r="M223" i="28"/>
  <c r="L223" i="28"/>
  <c r="O462" i="28"/>
  <c r="F462" i="28"/>
  <c r="AK462" i="28" s="1"/>
  <c r="CF462" i="28" s="1"/>
  <c r="G462" i="28"/>
  <c r="L462" i="28"/>
  <c r="N462" i="28"/>
  <c r="P462" i="28"/>
  <c r="CJ462" i="28" s="1"/>
  <c r="E462" i="28"/>
  <c r="AJ462" i="28" s="1"/>
  <c r="CC462" i="28" s="1"/>
  <c r="M462" i="28"/>
  <c r="L318" i="28"/>
  <c r="M318" i="28"/>
  <c r="N318" i="28"/>
  <c r="O318" i="28"/>
  <c r="P318" i="28"/>
  <c r="CJ318" i="28" s="1"/>
  <c r="F318" i="28"/>
  <c r="AK318" i="28" s="1"/>
  <c r="CF318" i="28" s="1"/>
  <c r="CG318" i="28" s="1"/>
  <c r="E318" i="28"/>
  <c r="AJ318" i="28" s="1"/>
  <c r="CC318" i="28" s="1"/>
  <c r="CD318" i="28" s="1"/>
  <c r="G318" i="28"/>
  <c r="L174" i="28"/>
  <c r="M174" i="28"/>
  <c r="O174" i="28"/>
  <c r="T174" i="28" s="1"/>
  <c r="V174" i="28" s="1"/>
  <c r="BP174" i="28" s="1"/>
  <c r="E174" i="28"/>
  <c r="AJ174" i="28" s="1"/>
  <c r="CC174" i="28" s="1"/>
  <c r="CD174" i="28" s="1"/>
  <c r="F174" i="28"/>
  <c r="AK174" i="28" s="1"/>
  <c r="CF174" i="28" s="1"/>
  <c r="CG174" i="28" s="1"/>
  <c r="G174" i="28"/>
  <c r="N174" i="28"/>
  <c r="P174" i="28"/>
  <c r="CJ174" i="28" s="1"/>
  <c r="L30" i="28"/>
  <c r="M30" i="28"/>
  <c r="N30" i="28"/>
  <c r="P30" i="28"/>
  <c r="CJ30" i="28" s="1"/>
  <c r="E30" i="28"/>
  <c r="AJ30" i="28" s="1"/>
  <c r="CC30" i="28" s="1"/>
  <c r="CD30" i="28" s="1"/>
  <c r="F30" i="28"/>
  <c r="AK30" i="28" s="1"/>
  <c r="CF30" i="28" s="1"/>
  <c r="CG30" i="28" s="1"/>
  <c r="G30" i="28"/>
  <c r="O30" i="28"/>
  <c r="H491" i="26"/>
  <c r="I491" i="26"/>
  <c r="J491" i="26"/>
  <c r="G491" i="26"/>
  <c r="E491" i="26"/>
  <c r="F491" i="26"/>
  <c r="H455" i="26"/>
  <c r="I455" i="26"/>
  <c r="J455" i="26"/>
  <c r="G455" i="26"/>
  <c r="F455" i="26"/>
  <c r="E455" i="26"/>
  <c r="H419" i="26"/>
  <c r="I419" i="26"/>
  <c r="J419" i="26"/>
  <c r="G419" i="26"/>
  <c r="E419" i="26"/>
  <c r="F419" i="26"/>
  <c r="H383" i="26"/>
  <c r="I383" i="26"/>
  <c r="J383" i="26"/>
  <c r="G383" i="26"/>
  <c r="F383" i="26"/>
  <c r="E383" i="26"/>
  <c r="I347" i="26"/>
  <c r="G347" i="26"/>
  <c r="H347" i="26"/>
  <c r="J347" i="26"/>
  <c r="E347" i="26"/>
  <c r="F347" i="26"/>
  <c r="M485" i="28"/>
  <c r="O485" i="28"/>
  <c r="F485" i="28"/>
  <c r="AK485" i="28" s="1"/>
  <c r="CF485" i="28" s="1"/>
  <c r="G485" i="28"/>
  <c r="L485" i="28"/>
  <c r="N485" i="28"/>
  <c r="P485" i="28"/>
  <c r="CJ485" i="28" s="1"/>
  <c r="E485" i="28"/>
  <c r="AJ485" i="28" s="1"/>
  <c r="CC485" i="28" s="1"/>
  <c r="L341" i="28"/>
  <c r="O341" i="28"/>
  <c r="T341" i="28" s="1"/>
  <c r="V341" i="28" s="1"/>
  <c r="BP341" i="28" s="1"/>
  <c r="P341" i="28"/>
  <c r="CJ341" i="28" s="1"/>
  <c r="F341" i="28"/>
  <c r="AK341" i="28" s="1"/>
  <c r="CF341" i="28" s="1"/>
  <c r="CG341" i="28" s="1"/>
  <c r="G341" i="28"/>
  <c r="M341" i="28"/>
  <c r="E341" i="28"/>
  <c r="AJ341" i="28" s="1"/>
  <c r="CC341" i="28" s="1"/>
  <c r="CD341" i="28" s="1"/>
  <c r="N341" i="28"/>
  <c r="S341" i="28" s="1"/>
  <c r="U341" i="28" s="1"/>
  <c r="BK341" i="28" s="1"/>
  <c r="O197" i="28"/>
  <c r="T197" i="28" s="1"/>
  <c r="V197" i="28" s="1"/>
  <c r="BP197" i="28" s="1"/>
  <c r="E197" i="28"/>
  <c r="AJ197" i="28" s="1"/>
  <c r="CC197" i="28" s="1"/>
  <c r="CD197" i="28" s="1"/>
  <c r="M197" i="28"/>
  <c r="N197" i="28"/>
  <c r="L197" i="28"/>
  <c r="P197" i="28"/>
  <c r="CJ197" i="28" s="1"/>
  <c r="F197" i="28"/>
  <c r="AK197" i="28" s="1"/>
  <c r="CF197" i="28" s="1"/>
  <c r="CG197" i="28" s="1"/>
  <c r="G197" i="28"/>
  <c r="M53" i="28"/>
  <c r="N53" i="28"/>
  <c r="S53" i="28" s="1"/>
  <c r="U53" i="28" s="1"/>
  <c r="BK53" i="28" s="1"/>
  <c r="O53" i="28"/>
  <c r="T53" i="28" s="1"/>
  <c r="V53" i="28" s="1"/>
  <c r="BP53" i="28" s="1"/>
  <c r="P53" i="28"/>
  <c r="CJ53" i="28" s="1"/>
  <c r="E53" i="28"/>
  <c r="AJ53" i="28" s="1"/>
  <c r="CC53" i="28" s="1"/>
  <c r="CD53" i="28" s="1"/>
  <c r="F53" i="28"/>
  <c r="AK53" i="28" s="1"/>
  <c r="CF53" i="28" s="1"/>
  <c r="CG53" i="28" s="1"/>
  <c r="G53" i="28"/>
  <c r="L53" i="28"/>
  <c r="N364" i="28"/>
  <c r="O364" i="28"/>
  <c r="P364" i="28"/>
  <c r="CJ364" i="28" s="1"/>
  <c r="E364" i="28"/>
  <c r="AJ364" i="28" s="1"/>
  <c r="CC364" i="28" s="1"/>
  <c r="CD364" i="28" s="1"/>
  <c r="F364" i="28"/>
  <c r="AK364" i="28" s="1"/>
  <c r="CF364" i="28" s="1"/>
  <c r="CG364" i="28" s="1"/>
  <c r="G364" i="28"/>
  <c r="M364" i="28"/>
  <c r="L364" i="28"/>
  <c r="L220" i="28"/>
  <c r="N220" i="28"/>
  <c r="O220" i="28"/>
  <c r="E220" i="28"/>
  <c r="AJ220" i="28" s="1"/>
  <c r="CC220" i="28" s="1"/>
  <c r="CD220" i="28" s="1"/>
  <c r="F220" i="28"/>
  <c r="AK220" i="28" s="1"/>
  <c r="CF220" i="28" s="1"/>
  <c r="CG220" i="28" s="1"/>
  <c r="G220" i="28"/>
  <c r="M220" i="28"/>
  <c r="P220" i="28"/>
  <c r="CJ220" i="28" s="1"/>
  <c r="L76" i="28"/>
  <c r="M76" i="28"/>
  <c r="N76" i="28"/>
  <c r="S76" i="28" s="1"/>
  <c r="U76" i="28" s="1"/>
  <c r="BK76" i="28" s="1"/>
  <c r="O76" i="28"/>
  <c r="T76" i="28" s="1"/>
  <c r="V76" i="28" s="1"/>
  <c r="BP76" i="28" s="1"/>
  <c r="P76" i="28"/>
  <c r="CJ76" i="28" s="1"/>
  <c r="E76" i="28"/>
  <c r="AJ76" i="28" s="1"/>
  <c r="CC76" i="28" s="1"/>
  <c r="CD76" i="28" s="1"/>
  <c r="F76" i="28"/>
  <c r="AK76" i="28" s="1"/>
  <c r="CF76" i="28" s="1"/>
  <c r="CG76" i="28" s="1"/>
  <c r="G76" i="28"/>
  <c r="J438" i="30"/>
  <c r="E438" i="30"/>
  <c r="F438" i="30"/>
  <c r="G438" i="30"/>
  <c r="I438" i="30"/>
  <c r="H438" i="30"/>
  <c r="P387" i="28"/>
  <c r="CJ387" i="28" s="1"/>
  <c r="E387" i="28"/>
  <c r="AJ387" i="28" s="1"/>
  <c r="CC387" i="28" s="1"/>
  <c r="F387" i="28"/>
  <c r="AK387" i="28" s="1"/>
  <c r="CF387" i="28" s="1"/>
  <c r="G387" i="28"/>
  <c r="M387" i="28"/>
  <c r="L387" i="28"/>
  <c r="O387" i="28"/>
  <c r="N387" i="28"/>
  <c r="S387" i="28" s="1"/>
  <c r="U387" i="28" s="1"/>
  <c r="BK387" i="28" s="1"/>
  <c r="L243" i="28"/>
  <c r="O243" i="28"/>
  <c r="T243" i="28" s="1"/>
  <c r="V243" i="28" s="1"/>
  <c r="BP243" i="28" s="1"/>
  <c r="F243" i="28"/>
  <c r="AK243" i="28" s="1"/>
  <c r="CF243" i="28" s="1"/>
  <c r="CG243" i="28" s="1"/>
  <c r="M243" i="28"/>
  <c r="N243" i="28"/>
  <c r="P243" i="28"/>
  <c r="CJ243" i="28" s="1"/>
  <c r="E243" i="28"/>
  <c r="AJ243" i="28" s="1"/>
  <c r="CC243" i="28" s="1"/>
  <c r="CD243" i="28" s="1"/>
  <c r="G243" i="28"/>
  <c r="L99" i="28"/>
  <c r="M99" i="28"/>
  <c r="N99" i="28"/>
  <c r="S99" i="28" s="1"/>
  <c r="U99" i="28" s="1"/>
  <c r="BK99" i="28" s="1"/>
  <c r="E99" i="28"/>
  <c r="AJ99" i="28" s="1"/>
  <c r="CC99" i="28" s="1"/>
  <c r="CD99" i="28" s="1"/>
  <c r="G99" i="28"/>
  <c r="P99" i="28"/>
  <c r="CJ99" i="28" s="1"/>
  <c r="F99" i="28"/>
  <c r="AK99" i="28" s="1"/>
  <c r="CF99" i="28" s="1"/>
  <c r="CG99" i="28" s="1"/>
  <c r="O99" i="28"/>
  <c r="P410" i="28"/>
  <c r="CJ410" i="28" s="1"/>
  <c r="E410" i="28"/>
  <c r="AJ410" i="28" s="1"/>
  <c r="CC410" i="28" s="1"/>
  <c r="F410" i="28"/>
  <c r="AK410" i="28" s="1"/>
  <c r="CF410" i="28" s="1"/>
  <c r="G410" i="28"/>
  <c r="M410" i="28"/>
  <c r="L410" i="28"/>
  <c r="N410" i="28"/>
  <c r="O410" i="28"/>
  <c r="T410" i="28" s="1"/>
  <c r="V410" i="28" s="1"/>
  <c r="BP410" i="28" s="1"/>
  <c r="P266" i="28"/>
  <c r="CJ266" i="28" s="1"/>
  <c r="F266" i="28"/>
  <c r="AK266" i="28" s="1"/>
  <c r="CF266" i="28" s="1"/>
  <c r="CG266" i="28" s="1"/>
  <c r="L266" i="28"/>
  <c r="E266" i="28"/>
  <c r="AJ266" i="28" s="1"/>
  <c r="CC266" i="28" s="1"/>
  <c r="CD266" i="28" s="1"/>
  <c r="G266" i="28"/>
  <c r="M266" i="28"/>
  <c r="N266" i="28"/>
  <c r="O266" i="28"/>
  <c r="T266" i="28" s="1"/>
  <c r="V266" i="28" s="1"/>
  <c r="BP266" i="28" s="1"/>
  <c r="L122" i="28"/>
  <c r="M122" i="28"/>
  <c r="N122" i="28"/>
  <c r="E122" i="28"/>
  <c r="AJ122" i="28" s="1"/>
  <c r="CC122" i="28" s="1"/>
  <c r="CD122" i="28" s="1"/>
  <c r="F122" i="28"/>
  <c r="AK122" i="28" s="1"/>
  <c r="CF122" i="28" s="1"/>
  <c r="CG122" i="28" s="1"/>
  <c r="O122" i="28"/>
  <c r="T122" i="28" s="1"/>
  <c r="V122" i="28" s="1"/>
  <c r="BP122" i="28" s="1"/>
  <c r="P122" i="28"/>
  <c r="CJ122" i="28" s="1"/>
  <c r="G122" i="28"/>
  <c r="H478" i="26"/>
  <c r="G478" i="26"/>
  <c r="I478" i="26"/>
  <c r="J478" i="26"/>
  <c r="E478" i="26"/>
  <c r="F478" i="26"/>
  <c r="H442" i="26"/>
  <c r="I442" i="26"/>
  <c r="J442" i="26"/>
  <c r="G442" i="26"/>
  <c r="E442" i="26"/>
  <c r="F442" i="26"/>
  <c r="H406" i="26"/>
  <c r="I406" i="26"/>
  <c r="J406" i="26"/>
  <c r="G406" i="26"/>
  <c r="E406" i="26"/>
  <c r="F406" i="26"/>
  <c r="G370" i="26"/>
  <c r="H370" i="26"/>
  <c r="I370" i="26"/>
  <c r="J370" i="26"/>
  <c r="E370" i="26"/>
  <c r="F370" i="26"/>
  <c r="M445" i="28"/>
  <c r="O445" i="28"/>
  <c r="E445" i="28"/>
  <c r="AJ445" i="28" s="1"/>
  <c r="CC445" i="28" s="1"/>
  <c r="F445" i="28"/>
  <c r="AK445" i="28" s="1"/>
  <c r="CF445" i="28" s="1"/>
  <c r="G445" i="28"/>
  <c r="L445" i="28"/>
  <c r="N445" i="28"/>
  <c r="S445" i="28" s="1"/>
  <c r="U445" i="28" s="1"/>
  <c r="BK445" i="28" s="1"/>
  <c r="P445" i="28"/>
  <c r="CJ445" i="28" s="1"/>
  <c r="F301" i="28"/>
  <c r="AK301" i="28" s="1"/>
  <c r="CF301" i="28" s="1"/>
  <c r="CG301" i="28" s="1"/>
  <c r="L301" i="28"/>
  <c r="M301" i="28"/>
  <c r="N301" i="28"/>
  <c r="O301" i="28"/>
  <c r="E301" i="28"/>
  <c r="AJ301" i="28" s="1"/>
  <c r="CC301" i="28" s="1"/>
  <c r="CD301" i="28" s="1"/>
  <c r="P301" i="28"/>
  <c r="CJ301" i="28" s="1"/>
  <c r="G301" i="28"/>
  <c r="L157" i="28"/>
  <c r="M157" i="28"/>
  <c r="O157" i="28"/>
  <c r="E157" i="28"/>
  <c r="AJ157" i="28" s="1"/>
  <c r="CC157" i="28" s="1"/>
  <c r="CD157" i="28" s="1"/>
  <c r="F157" i="28"/>
  <c r="AK157" i="28" s="1"/>
  <c r="CF157" i="28" s="1"/>
  <c r="CG157" i="28" s="1"/>
  <c r="P157" i="28"/>
  <c r="CJ157" i="28" s="1"/>
  <c r="G157" i="28"/>
  <c r="N157" i="28"/>
  <c r="S157" i="28" s="1"/>
  <c r="U157" i="28" s="1"/>
  <c r="BK157" i="28" s="1"/>
  <c r="L13" i="28"/>
  <c r="M13" i="28"/>
  <c r="N13" i="28"/>
  <c r="O13" i="28"/>
  <c r="P13" i="28"/>
  <c r="CJ13" i="28" s="1"/>
  <c r="G13" i="28"/>
  <c r="E13" i="28"/>
  <c r="AJ13" i="28" s="1"/>
  <c r="CC13" i="28" s="1"/>
  <c r="CD13" i="28" s="1"/>
  <c r="F13" i="28"/>
  <c r="AK13" i="28" s="1"/>
  <c r="CF13" i="28" s="1"/>
  <c r="CG13" i="28" s="1"/>
  <c r="M480" i="28"/>
  <c r="O480" i="28"/>
  <c r="T480" i="28" s="1"/>
  <c r="V480" i="28" s="1"/>
  <c r="BP480" i="28" s="1"/>
  <c r="E480" i="28"/>
  <c r="AJ480" i="28" s="1"/>
  <c r="CC480" i="28" s="1"/>
  <c r="F480" i="28"/>
  <c r="AK480" i="28" s="1"/>
  <c r="CF480" i="28" s="1"/>
  <c r="G480" i="28"/>
  <c r="L480" i="28"/>
  <c r="N480" i="28"/>
  <c r="P480" i="28"/>
  <c r="CJ480" i="28" s="1"/>
  <c r="L336" i="28"/>
  <c r="M336" i="28"/>
  <c r="N336" i="28"/>
  <c r="S336" i="28" s="1"/>
  <c r="U336" i="28" s="1"/>
  <c r="BK336" i="28" s="1"/>
  <c r="O336" i="28"/>
  <c r="P336" i="28"/>
  <c r="CJ336" i="28" s="1"/>
  <c r="F336" i="28"/>
  <c r="AK336" i="28" s="1"/>
  <c r="CF336" i="28" s="1"/>
  <c r="CG336" i="28" s="1"/>
  <c r="G336" i="28"/>
  <c r="E336" i="28"/>
  <c r="AJ336" i="28" s="1"/>
  <c r="CC336" i="28" s="1"/>
  <c r="CD336" i="28" s="1"/>
  <c r="L192" i="28"/>
  <c r="O192" i="28"/>
  <c r="T192" i="28" s="1"/>
  <c r="V192" i="28" s="1"/>
  <c r="BP192" i="28" s="1"/>
  <c r="E192" i="28"/>
  <c r="AJ192" i="28" s="1"/>
  <c r="CC192" i="28" s="1"/>
  <c r="CD192" i="28" s="1"/>
  <c r="F192" i="28"/>
  <c r="AK192" i="28" s="1"/>
  <c r="CF192" i="28" s="1"/>
  <c r="CG192" i="28" s="1"/>
  <c r="G192" i="28"/>
  <c r="P192" i="28"/>
  <c r="CJ192" i="28" s="1"/>
  <c r="M192" i="28"/>
  <c r="N192" i="28"/>
  <c r="L48" i="28"/>
  <c r="M48" i="28"/>
  <c r="N48" i="28"/>
  <c r="O48" i="28"/>
  <c r="P48" i="28"/>
  <c r="CJ48" i="28" s="1"/>
  <c r="G48" i="28"/>
  <c r="E48" i="28"/>
  <c r="AJ48" i="28" s="1"/>
  <c r="CC48" i="28" s="1"/>
  <c r="CD48" i="28" s="1"/>
  <c r="F48" i="28"/>
  <c r="AK48" i="28" s="1"/>
  <c r="CF48" i="28" s="1"/>
  <c r="CG48" i="28" s="1"/>
  <c r="L371" i="28"/>
  <c r="N371" i="28"/>
  <c r="P371" i="28"/>
  <c r="CJ371" i="28" s="1"/>
  <c r="E371" i="28"/>
  <c r="AJ371" i="28" s="1"/>
  <c r="CC371" i="28" s="1"/>
  <c r="CD371" i="28" s="1"/>
  <c r="F371" i="28"/>
  <c r="AK371" i="28" s="1"/>
  <c r="CF371" i="28" s="1"/>
  <c r="CG371" i="28" s="1"/>
  <c r="M371" i="28"/>
  <c r="O371" i="28"/>
  <c r="T371" i="28" s="1"/>
  <c r="V371" i="28" s="1"/>
  <c r="BP371" i="28" s="1"/>
  <c r="G371" i="28"/>
  <c r="F227" i="28"/>
  <c r="AK227" i="28" s="1"/>
  <c r="CF227" i="28" s="1"/>
  <c r="CG227" i="28" s="1"/>
  <c r="M227" i="28"/>
  <c r="L227" i="28"/>
  <c r="N227" i="28"/>
  <c r="S227" i="28" s="1"/>
  <c r="U227" i="28" s="1"/>
  <c r="BK227" i="28" s="1"/>
  <c r="O227" i="28"/>
  <c r="T227" i="28" s="1"/>
  <c r="V227" i="28" s="1"/>
  <c r="BP227" i="28" s="1"/>
  <c r="G227" i="28"/>
  <c r="P227" i="28"/>
  <c r="CJ227" i="28" s="1"/>
  <c r="E227" i="28"/>
  <c r="AJ227" i="28" s="1"/>
  <c r="CC227" i="28" s="1"/>
  <c r="CD227" i="28" s="1"/>
  <c r="F83" i="28"/>
  <c r="AK83" i="28" s="1"/>
  <c r="CF83" i="28" s="1"/>
  <c r="CG83" i="28" s="1"/>
  <c r="G83" i="28"/>
  <c r="L83" i="28"/>
  <c r="M83" i="28"/>
  <c r="N83" i="28"/>
  <c r="E83" i="28"/>
  <c r="AJ83" i="28" s="1"/>
  <c r="CC83" i="28" s="1"/>
  <c r="CD83" i="28" s="1"/>
  <c r="O83" i="28"/>
  <c r="P83" i="28"/>
  <c r="CJ83" i="28" s="1"/>
  <c r="L406" i="28"/>
  <c r="M406" i="28"/>
  <c r="N406" i="28"/>
  <c r="O406" i="28"/>
  <c r="T406" i="28" s="1"/>
  <c r="V406" i="28" s="1"/>
  <c r="BP406" i="28" s="1"/>
  <c r="P406" i="28"/>
  <c r="CJ406" i="28" s="1"/>
  <c r="G406" i="28"/>
  <c r="E406" i="28"/>
  <c r="AJ406" i="28" s="1"/>
  <c r="CC406" i="28" s="1"/>
  <c r="F406" i="28"/>
  <c r="AK406" i="28" s="1"/>
  <c r="CF406" i="28" s="1"/>
  <c r="M262" i="28"/>
  <c r="N262" i="28"/>
  <c r="P262" i="28"/>
  <c r="CJ262" i="28" s="1"/>
  <c r="F262" i="28"/>
  <c r="AK262" i="28" s="1"/>
  <c r="CF262" i="28" s="1"/>
  <c r="CG262" i="28" s="1"/>
  <c r="E262" i="28"/>
  <c r="AJ262" i="28" s="1"/>
  <c r="CC262" i="28" s="1"/>
  <c r="CD262" i="28" s="1"/>
  <c r="L262" i="28"/>
  <c r="O262" i="28"/>
  <c r="T262" i="28" s="1"/>
  <c r="V262" i="28" s="1"/>
  <c r="BP262" i="28" s="1"/>
  <c r="G262" i="28"/>
  <c r="E118" i="28"/>
  <c r="AJ118" i="28" s="1"/>
  <c r="CC118" i="28" s="1"/>
  <c r="CD118" i="28" s="1"/>
  <c r="O118" i="28"/>
  <c r="T118" i="28" s="1"/>
  <c r="V118" i="28" s="1"/>
  <c r="BP118" i="28" s="1"/>
  <c r="G118" i="28"/>
  <c r="P118" i="28"/>
  <c r="CJ118" i="28" s="1"/>
  <c r="L118" i="28"/>
  <c r="N118" i="28"/>
  <c r="M118" i="28"/>
  <c r="F118" i="28"/>
  <c r="AK118" i="28" s="1"/>
  <c r="CF118" i="28" s="1"/>
  <c r="CG118" i="28" s="1"/>
  <c r="I477" i="26"/>
  <c r="J477" i="26"/>
  <c r="F477" i="26"/>
  <c r="E477" i="26"/>
  <c r="H477" i="26"/>
  <c r="G477" i="26"/>
  <c r="I441" i="26"/>
  <c r="J441" i="26"/>
  <c r="F441" i="26"/>
  <c r="E441" i="26"/>
  <c r="H441" i="26"/>
  <c r="G441" i="26"/>
  <c r="I405" i="26"/>
  <c r="J405" i="26"/>
  <c r="F405" i="26"/>
  <c r="E405" i="26"/>
  <c r="H405" i="26"/>
  <c r="G405" i="26"/>
  <c r="I369" i="26"/>
  <c r="J369" i="26"/>
  <c r="E369" i="26"/>
  <c r="F369" i="26"/>
  <c r="H369" i="26"/>
  <c r="G369" i="26"/>
  <c r="O429" i="28"/>
  <c r="E429" i="28"/>
  <c r="AJ429" i="28" s="1"/>
  <c r="CC429" i="28" s="1"/>
  <c r="F429" i="28"/>
  <c r="G429" i="28"/>
  <c r="L429" i="28"/>
  <c r="P429" i="28"/>
  <c r="CJ429" i="28" s="1"/>
  <c r="M429" i="28"/>
  <c r="N429" i="28"/>
  <c r="L285" i="28"/>
  <c r="E285" i="28"/>
  <c r="AJ285" i="28" s="1"/>
  <c r="CC285" i="28" s="1"/>
  <c r="CD285" i="28" s="1"/>
  <c r="G285" i="28"/>
  <c r="M285" i="28"/>
  <c r="N285" i="28"/>
  <c r="S285" i="28" s="1"/>
  <c r="U285" i="28" s="1"/>
  <c r="BK285" i="28" s="1"/>
  <c r="P285" i="28"/>
  <c r="CJ285" i="28" s="1"/>
  <c r="F285" i="28"/>
  <c r="AK285" i="28" s="1"/>
  <c r="CF285" i="28" s="1"/>
  <c r="CG285" i="28" s="1"/>
  <c r="O285" i="28"/>
  <c r="L141" i="28"/>
  <c r="N141" i="28"/>
  <c r="S141" i="28" s="1"/>
  <c r="U141" i="28" s="1"/>
  <c r="BK141" i="28" s="1"/>
  <c r="E141" i="28"/>
  <c r="AJ141" i="28" s="1"/>
  <c r="CC141" i="28" s="1"/>
  <c r="CD141" i="28" s="1"/>
  <c r="F141" i="28"/>
  <c r="G141" i="28"/>
  <c r="O141" i="28"/>
  <c r="M141" i="28"/>
  <c r="P141" i="28"/>
  <c r="CJ141" i="28" s="1"/>
  <c r="I315" i="26"/>
  <c r="J315" i="26"/>
  <c r="E315" i="26"/>
  <c r="F315" i="26"/>
  <c r="H315" i="26"/>
  <c r="G315" i="26"/>
  <c r="I279" i="26"/>
  <c r="J279" i="26"/>
  <c r="E279" i="26"/>
  <c r="F279" i="26"/>
  <c r="H279" i="26"/>
  <c r="G279" i="26"/>
  <c r="I243" i="26"/>
  <c r="J243" i="26"/>
  <c r="E243" i="26"/>
  <c r="F243" i="26"/>
  <c r="H243" i="26"/>
  <c r="G243" i="26"/>
  <c r="H207" i="26"/>
  <c r="G207" i="26"/>
  <c r="E207" i="26"/>
  <c r="F207" i="26"/>
  <c r="J207" i="26"/>
  <c r="I207" i="26"/>
  <c r="H171" i="26"/>
  <c r="J171" i="26"/>
  <c r="E171" i="26"/>
  <c r="F171" i="26"/>
  <c r="G171" i="26"/>
  <c r="I171" i="26"/>
  <c r="H135" i="26"/>
  <c r="J135" i="26"/>
  <c r="E135" i="26"/>
  <c r="F135" i="26"/>
  <c r="G135" i="26"/>
  <c r="I135" i="26"/>
  <c r="H99" i="26"/>
  <c r="J99" i="26"/>
  <c r="E99" i="26"/>
  <c r="F99" i="26"/>
  <c r="G99" i="26"/>
  <c r="I99" i="26"/>
  <c r="H63" i="26"/>
  <c r="J63" i="26"/>
  <c r="E63" i="26"/>
  <c r="F63" i="26"/>
  <c r="G63" i="26"/>
  <c r="I63" i="26"/>
  <c r="H27" i="26"/>
  <c r="J27" i="26"/>
  <c r="E27" i="26"/>
  <c r="F27" i="26"/>
  <c r="G27" i="26"/>
  <c r="I27" i="26"/>
  <c r="J326" i="26"/>
  <c r="I326" i="26"/>
  <c r="G326" i="26"/>
  <c r="H326" i="26"/>
  <c r="E326" i="26"/>
  <c r="F326" i="26"/>
  <c r="J290" i="26"/>
  <c r="I290" i="26"/>
  <c r="G290" i="26"/>
  <c r="H290" i="26"/>
  <c r="E290" i="26"/>
  <c r="F290" i="26"/>
  <c r="I254" i="26"/>
  <c r="J254" i="26"/>
  <c r="H254" i="26"/>
  <c r="G254" i="26"/>
  <c r="E254" i="26"/>
  <c r="F254" i="26"/>
  <c r="G218" i="26"/>
  <c r="H218" i="26"/>
  <c r="I218" i="26"/>
  <c r="J218" i="26"/>
  <c r="E218" i="26"/>
  <c r="F218" i="26"/>
  <c r="G182" i="26"/>
  <c r="H182" i="26"/>
  <c r="I182" i="26"/>
  <c r="J182" i="26"/>
  <c r="E182" i="26"/>
  <c r="F182" i="26"/>
  <c r="G146" i="26"/>
  <c r="H146" i="26"/>
  <c r="I146" i="26"/>
  <c r="J146" i="26"/>
  <c r="E146" i="26"/>
  <c r="F146" i="26"/>
  <c r="G110" i="26"/>
  <c r="H110" i="26"/>
  <c r="I110" i="26"/>
  <c r="J110" i="26"/>
  <c r="E110" i="26"/>
  <c r="F110" i="26"/>
  <c r="G74" i="26"/>
  <c r="H74" i="26"/>
  <c r="I74" i="26"/>
  <c r="J74" i="26"/>
  <c r="E74" i="26"/>
  <c r="F74" i="26"/>
  <c r="G38" i="26"/>
  <c r="H38" i="26"/>
  <c r="I38" i="26"/>
  <c r="J38" i="26"/>
  <c r="E38" i="26"/>
  <c r="F38" i="26"/>
  <c r="E324" i="30"/>
  <c r="F324" i="30"/>
  <c r="G324" i="30"/>
  <c r="H324" i="30"/>
  <c r="I324" i="30"/>
  <c r="J324" i="30"/>
  <c r="E489" i="30"/>
  <c r="F489" i="30"/>
  <c r="G489" i="30"/>
  <c r="H489" i="30"/>
  <c r="J489" i="30"/>
  <c r="I489" i="30"/>
  <c r="G316" i="26"/>
  <c r="H316" i="26"/>
  <c r="I316" i="26"/>
  <c r="J316" i="26"/>
  <c r="F316" i="26"/>
  <c r="E316" i="26"/>
  <c r="G280" i="26"/>
  <c r="H280" i="26"/>
  <c r="I280" i="26"/>
  <c r="J280" i="26"/>
  <c r="F280" i="26"/>
  <c r="E280" i="26"/>
  <c r="G244" i="26"/>
  <c r="J244" i="26"/>
  <c r="I244" i="26"/>
  <c r="H244" i="26"/>
  <c r="F244" i="26"/>
  <c r="E244" i="26"/>
  <c r="G208" i="26"/>
  <c r="H208" i="26"/>
  <c r="I208" i="26"/>
  <c r="J208" i="26"/>
  <c r="F208" i="26"/>
  <c r="E208" i="26"/>
  <c r="G172" i="26"/>
  <c r="J172" i="26"/>
  <c r="I172" i="26"/>
  <c r="H172" i="26"/>
  <c r="E172" i="26"/>
  <c r="F172" i="26"/>
  <c r="G136" i="26"/>
  <c r="J136" i="26"/>
  <c r="I136" i="26"/>
  <c r="H136" i="26"/>
  <c r="E136" i="26"/>
  <c r="F136" i="26"/>
  <c r="G100" i="26"/>
  <c r="J100" i="26"/>
  <c r="I100" i="26"/>
  <c r="H100" i="26"/>
  <c r="E100" i="26"/>
  <c r="F100" i="26"/>
  <c r="G64" i="26"/>
  <c r="J64" i="26"/>
  <c r="I64" i="26"/>
  <c r="H64" i="26"/>
  <c r="E64" i="26"/>
  <c r="F64" i="26"/>
  <c r="G28" i="26"/>
  <c r="J28" i="26"/>
  <c r="H28" i="26"/>
  <c r="I28" i="26"/>
  <c r="E28" i="26"/>
  <c r="F28" i="26"/>
  <c r="E465" i="30"/>
  <c r="F465" i="30"/>
  <c r="G465" i="30"/>
  <c r="H465" i="30"/>
  <c r="J465" i="30"/>
  <c r="I465" i="30"/>
  <c r="J273" i="30"/>
  <c r="E273" i="30"/>
  <c r="F273" i="30"/>
  <c r="G273" i="30"/>
  <c r="I273" i="30"/>
  <c r="H273" i="30"/>
  <c r="J339" i="30"/>
  <c r="E339" i="30"/>
  <c r="F339" i="30"/>
  <c r="G339" i="30"/>
  <c r="I339" i="30"/>
  <c r="H339" i="30"/>
  <c r="J470" i="30"/>
  <c r="E470" i="30"/>
  <c r="F470" i="30"/>
  <c r="G470" i="30"/>
  <c r="I470" i="30"/>
  <c r="H470" i="30"/>
  <c r="J408" i="30"/>
  <c r="E408" i="30"/>
  <c r="F408" i="30"/>
  <c r="G408" i="30"/>
  <c r="I408" i="30"/>
  <c r="H408" i="30"/>
  <c r="E78" i="30"/>
  <c r="F78" i="30"/>
  <c r="H78" i="30"/>
  <c r="G78" i="30"/>
  <c r="I78" i="30"/>
  <c r="J78" i="30"/>
  <c r="G261" i="30"/>
  <c r="H261" i="30"/>
  <c r="I261" i="30"/>
  <c r="J261" i="30"/>
  <c r="F261" i="30"/>
  <c r="E261" i="30"/>
  <c r="E493" i="30"/>
  <c r="F493" i="30"/>
  <c r="G493" i="30"/>
  <c r="H493" i="30"/>
  <c r="J493" i="30"/>
  <c r="I493" i="30"/>
  <c r="E330" i="30"/>
  <c r="F330" i="30"/>
  <c r="G330" i="30"/>
  <c r="H330" i="30"/>
  <c r="I330" i="30"/>
  <c r="J330" i="30"/>
  <c r="E115" i="30"/>
  <c r="F115" i="30"/>
  <c r="G115" i="30"/>
  <c r="H115" i="30"/>
  <c r="I115" i="30"/>
  <c r="J115" i="30"/>
  <c r="E183" i="30"/>
  <c r="F183" i="30"/>
  <c r="G183" i="30"/>
  <c r="I183" i="30"/>
  <c r="H183" i="30"/>
  <c r="J183" i="30"/>
  <c r="E39" i="30"/>
  <c r="F39" i="30"/>
  <c r="G39" i="30"/>
  <c r="H39" i="30"/>
  <c r="J39" i="30"/>
  <c r="I39" i="30"/>
  <c r="J404" i="30"/>
  <c r="E404" i="30"/>
  <c r="F404" i="30"/>
  <c r="G404" i="30"/>
  <c r="I404" i="30"/>
  <c r="H404" i="30"/>
  <c r="E368" i="30"/>
  <c r="G368" i="30"/>
  <c r="H368" i="30"/>
  <c r="I368" i="30"/>
  <c r="F368" i="30"/>
  <c r="J368" i="30"/>
  <c r="E332" i="30"/>
  <c r="F332" i="30"/>
  <c r="G332" i="30"/>
  <c r="H332" i="30"/>
  <c r="I332" i="30"/>
  <c r="J332" i="30"/>
  <c r="E296" i="30"/>
  <c r="F296" i="30"/>
  <c r="G296" i="30"/>
  <c r="H296" i="30"/>
  <c r="I296" i="30"/>
  <c r="J296" i="30"/>
  <c r="J260" i="30"/>
  <c r="E260" i="30"/>
  <c r="F260" i="30"/>
  <c r="G260" i="30"/>
  <c r="H260" i="30"/>
  <c r="I260" i="30"/>
  <c r="E201" i="30"/>
  <c r="F201" i="30"/>
  <c r="G201" i="30"/>
  <c r="I201" i="30"/>
  <c r="H201" i="30"/>
  <c r="J201" i="30"/>
  <c r="E61" i="30"/>
  <c r="F61" i="30"/>
  <c r="G61" i="30"/>
  <c r="H61" i="30"/>
  <c r="I61" i="30"/>
  <c r="J61" i="30"/>
  <c r="H132" i="30"/>
  <c r="G132" i="30"/>
  <c r="I132" i="30"/>
  <c r="J132" i="30"/>
  <c r="E132" i="30"/>
  <c r="F132" i="30"/>
  <c r="E421" i="30"/>
  <c r="F421" i="30"/>
  <c r="G421" i="30"/>
  <c r="H421" i="30"/>
  <c r="I421" i="30"/>
  <c r="J421" i="30"/>
  <c r="E385" i="30"/>
  <c r="I385" i="30"/>
  <c r="F385" i="30"/>
  <c r="G385" i="30"/>
  <c r="H385" i="30"/>
  <c r="J385" i="30"/>
  <c r="J349" i="30"/>
  <c r="F349" i="30"/>
  <c r="I349" i="30"/>
  <c r="E349" i="30"/>
  <c r="G349" i="30"/>
  <c r="H349" i="30"/>
  <c r="J313" i="30"/>
  <c r="E313" i="30"/>
  <c r="F313" i="30"/>
  <c r="G313" i="30"/>
  <c r="I313" i="30"/>
  <c r="H313" i="30"/>
  <c r="J277" i="30"/>
  <c r="E277" i="30"/>
  <c r="F277" i="30"/>
  <c r="G277" i="30"/>
  <c r="I277" i="30"/>
  <c r="H277" i="30"/>
  <c r="E235" i="30"/>
  <c r="G235" i="30"/>
  <c r="F235" i="30"/>
  <c r="H235" i="30"/>
  <c r="I235" i="30"/>
  <c r="J235" i="30"/>
  <c r="H130" i="30"/>
  <c r="E130" i="30"/>
  <c r="F130" i="30"/>
  <c r="G130" i="30"/>
  <c r="I130" i="30"/>
  <c r="J130" i="30"/>
  <c r="E117" i="30"/>
  <c r="F117" i="30"/>
  <c r="G117" i="30"/>
  <c r="H117" i="30"/>
  <c r="I117" i="30"/>
  <c r="J117" i="30"/>
  <c r="E229" i="30"/>
  <c r="G229" i="30"/>
  <c r="J229" i="30"/>
  <c r="F229" i="30"/>
  <c r="I229" i="30"/>
  <c r="H229" i="30"/>
  <c r="I182" i="30"/>
  <c r="J182" i="30"/>
  <c r="F182" i="30"/>
  <c r="G182" i="30"/>
  <c r="H182" i="30"/>
  <c r="E182" i="30"/>
  <c r="E146" i="30"/>
  <c r="F146" i="30"/>
  <c r="G146" i="30"/>
  <c r="H146" i="30"/>
  <c r="I146" i="30"/>
  <c r="J146" i="30"/>
  <c r="F110" i="30"/>
  <c r="H110" i="30"/>
  <c r="E110" i="30"/>
  <c r="G110" i="30"/>
  <c r="I110" i="30"/>
  <c r="J110" i="30"/>
  <c r="E74" i="30"/>
  <c r="F74" i="30"/>
  <c r="H74" i="30"/>
  <c r="G74" i="30"/>
  <c r="I74" i="30"/>
  <c r="J74" i="30"/>
  <c r="E38" i="30"/>
  <c r="F38" i="30"/>
  <c r="H38" i="30"/>
  <c r="I38" i="30"/>
  <c r="J38" i="30"/>
  <c r="G38" i="30"/>
  <c r="J2" i="30"/>
  <c r="I2" i="30"/>
  <c r="H2" i="30"/>
  <c r="G2" i="30"/>
  <c r="E2" i="30"/>
  <c r="F2" i="30"/>
  <c r="F3" i="30"/>
  <c r="G3" i="30"/>
  <c r="H3" i="30"/>
  <c r="E3" i="30"/>
  <c r="I3" i="30"/>
  <c r="J3" i="30"/>
  <c r="E461" i="29"/>
  <c r="F461" i="29"/>
  <c r="K461" i="29" s="1"/>
  <c r="E425" i="29"/>
  <c r="F425" i="29"/>
  <c r="K425" i="29" s="1"/>
  <c r="F389" i="29"/>
  <c r="K389" i="29" s="1"/>
  <c r="E389" i="29"/>
  <c r="E353" i="29"/>
  <c r="F353" i="29"/>
  <c r="K353" i="29" s="1"/>
  <c r="E317" i="29"/>
  <c r="F317" i="29"/>
  <c r="K317" i="29" s="1"/>
  <c r="F281" i="29"/>
  <c r="K281" i="29" s="1"/>
  <c r="E281" i="29"/>
  <c r="E460" i="29"/>
  <c r="F460" i="29"/>
  <c r="K460" i="29" s="1"/>
  <c r="E424" i="29"/>
  <c r="F424" i="29"/>
  <c r="K424" i="29" s="1"/>
  <c r="E388" i="29"/>
  <c r="F388" i="29"/>
  <c r="K388" i="29" s="1"/>
  <c r="E352" i="29"/>
  <c r="F352" i="29"/>
  <c r="K352" i="29" s="1"/>
  <c r="E316" i="29"/>
  <c r="F316" i="29"/>
  <c r="K316" i="29" s="1"/>
  <c r="E280" i="29"/>
  <c r="F280" i="29"/>
  <c r="K280" i="29" s="1"/>
  <c r="E471" i="29"/>
  <c r="F471" i="29"/>
  <c r="K471" i="29" s="1"/>
  <c r="F435" i="29"/>
  <c r="K435" i="29" s="1"/>
  <c r="E435" i="29"/>
  <c r="E399" i="29"/>
  <c r="F399" i="29"/>
  <c r="K399" i="29" s="1"/>
  <c r="E363" i="29"/>
  <c r="F363" i="29"/>
  <c r="K363" i="29" s="1"/>
  <c r="E327" i="29"/>
  <c r="F327" i="29"/>
  <c r="K327" i="29" s="1"/>
  <c r="E291" i="29"/>
  <c r="F291" i="29"/>
  <c r="K291" i="29" s="1"/>
  <c r="E255" i="29"/>
  <c r="F255" i="29"/>
  <c r="K255" i="29" s="1"/>
  <c r="E253" i="29"/>
  <c r="F253" i="29"/>
  <c r="K253" i="29" s="1"/>
  <c r="E217" i="29"/>
  <c r="F217" i="29"/>
  <c r="K217" i="29" s="1"/>
  <c r="F181" i="29"/>
  <c r="K181" i="29" s="1"/>
  <c r="E181" i="29"/>
  <c r="E145" i="29"/>
  <c r="F145" i="29"/>
  <c r="K145" i="29" s="1"/>
  <c r="F109" i="29"/>
  <c r="K109" i="29" s="1"/>
  <c r="E109" i="29"/>
  <c r="E73" i="29"/>
  <c r="F73" i="29"/>
  <c r="K73" i="29" s="1"/>
  <c r="E37" i="29"/>
  <c r="F37" i="29"/>
  <c r="K37" i="29" s="1"/>
  <c r="E252" i="29"/>
  <c r="F252" i="29"/>
  <c r="K252" i="29" s="1"/>
  <c r="E216" i="29"/>
  <c r="F216" i="29"/>
  <c r="K216" i="29" s="1"/>
  <c r="E180" i="29"/>
  <c r="F180" i="29"/>
  <c r="K180" i="29" s="1"/>
  <c r="E144" i="29"/>
  <c r="F144" i="29"/>
  <c r="K144" i="29" s="1"/>
  <c r="E108" i="29"/>
  <c r="F108" i="29"/>
  <c r="K108" i="29" s="1"/>
  <c r="E72" i="29"/>
  <c r="F72" i="29"/>
  <c r="K72" i="29" s="1"/>
  <c r="E36" i="29"/>
  <c r="F36" i="29"/>
  <c r="K36" i="29" s="1"/>
  <c r="E221" i="29"/>
  <c r="F221" i="29"/>
  <c r="K221" i="29" s="1"/>
  <c r="F185" i="29"/>
  <c r="K185" i="29" s="1"/>
  <c r="E185" i="29"/>
  <c r="F149" i="29"/>
  <c r="K149" i="29" s="1"/>
  <c r="E149" i="29"/>
  <c r="E113" i="29"/>
  <c r="F113" i="29"/>
  <c r="K113" i="29" s="1"/>
  <c r="E77" i="29"/>
  <c r="F77" i="29"/>
  <c r="K77" i="29" s="1"/>
  <c r="F41" i="29"/>
  <c r="K41" i="29" s="1"/>
  <c r="E41" i="29"/>
  <c r="F5" i="29"/>
  <c r="K5" i="29" s="1"/>
  <c r="E5" i="29"/>
  <c r="G157" i="27"/>
  <c r="H157" i="27" s="1"/>
  <c r="I157" i="27" s="1"/>
  <c r="AJ108" i="28" l="1"/>
  <c r="CC108" i="28" s="1"/>
  <c r="CD108" i="28" s="1"/>
  <c r="T128" i="28"/>
  <c r="V128" i="28" s="1"/>
  <c r="BP128" i="28" s="1"/>
  <c r="T164" i="28"/>
  <c r="V164" i="28" s="1"/>
  <c r="BP164" i="28" s="1"/>
  <c r="AJ107" i="28"/>
  <c r="CC107" i="28" s="1"/>
  <c r="CD107" i="28" s="1"/>
  <c r="AJ33" i="28"/>
  <c r="CC33" i="28" s="1"/>
  <c r="CD33" i="28" s="1"/>
  <c r="AJ337" i="28"/>
  <c r="CC337" i="28" s="1"/>
  <c r="CD337" i="28" s="1"/>
  <c r="AJ302" i="28"/>
  <c r="CC302" i="28" s="1"/>
  <c r="CD302" i="28" s="1"/>
  <c r="AK349" i="28"/>
  <c r="CF349" i="28" s="1"/>
  <c r="CG349" i="28" s="1"/>
  <c r="AK291" i="28"/>
  <c r="CF291" i="28" s="1"/>
  <c r="CG291" i="28" s="1"/>
  <c r="T318" i="28"/>
  <c r="V318" i="28" s="1"/>
  <c r="BP318" i="28" s="1"/>
  <c r="AJ407" i="28"/>
  <c r="CC407" i="28" s="1"/>
  <c r="AJ228" i="28"/>
  <c r="CC228" i="28" s="1"/>
  <c r="CD228" i="28" s="1"/>
  <c r="AJ498" i="28"/>
  <c r="CC498" i="28" s="1"/>
  <c r="AJ272" i="28"/>
  <c r="CC272" i="28" s="1"/>
  <c r="CD272" i="28" s="1"/>
  <c r="S480" i="28"/>
  <c r="U480" i="28" s="1"/>
  <c r="BK480" i="28" s="1"/>
  <c r="S266" i="28"/>
  <c r="U266" i="28" s="1"/>
  <c r="BK266" i="28" s="1"/>
  <c r="S457" i="28"/>
  <c r="U457" i="28" s="1"/>
  <c r="BK457" i="28" s="1"/>
  <c r="S111" i="28"/>
  <c r="U111" i="28" s="1"/>
  <c r="BK111" i="28" s="1"/>
  <c r="AJ212" i="28"/>
  <c r="CC212" i="28" s="1"/>
  <c r="CD212" i="28" s="1"/>
  <c r="AJ128" i="28"/>
  <c r="CC128" i="28" s="1"/>
  <c r="CD128" i="28" s="1"/>
  <c r="T55" i="28"/>
  <c r="V55" i="28" s="1"/>
  <c r="BP55" i="28" s="1"/>
  <c r="T453" i="28"/>
  <c r="V453" i="28" s="1"/>
  <c r="BP453" i="28" s="1"/>
  <c r="T307" i="28"/>
  <c r="V307" i="28" s="1"/>
  <c r="BP307" i="28" s="1"/>
  <c r="S383" i="28"/>
  <c r="U383" i="28" s="1"/>
  <c r="BK383" i="28" s="1"/>
  <c r="AJ267" i="28"/>
  <c r="CC267" i="28" s="1"/>
  <c r="CD267" i="28" s="1"/>
  <c r="AJ423" i="28"/>
  <c r="CC423" i="28" s="1"/>
  <c r="AJ188" i="28"/>
  <c r="AK419" i="28"/>
  <c r="AJ443" i="28"/>
  <c r="CC443" i="28" s="1"/>
  <c r="AJ369" i="28"/>
  <c r="AJ91" i="28"/>
  <c r="AK94" i="28"/>
  <c r="AK456" i="28"/>
  <c r="CF456" i="28" s="1"/>
  <c r="S174" i="28"/>
  <c r="U174" i="28" s="1"/>
  <c r="BK174" i="28" s="1"/>
  <c r="T209" i="28"/>
  <c r="V209" i="28" s="1"/>
  <c r="BP209" i="28" s="1"/>
  <c r="T497" i="28"/>
  <c r="V497" i="28" s="1"/>
  <c r="BP497" i="28" s="1"/>
  <c r="AJ165" i="28"/>
  <c r="CC165" i="28" s="1"/>
  <c r="CD165" i="28" s="1"/>
  <c r="S107" i="28"/>
  <c r="U107" i="28" s="1"/>
  <c r="BK107" i="28" s="1"/>
  <c r="AJ395" i="28"/>
  <c r="AJ135" i="28"/>
  <c r="S391" i="28"/>
  <c r="U391" i="28" s="1"/>
  <c r="BK391" i="28" s="1"/>
  <c r="AJ216" i="28"/>
  <c r="S262" i="28"/>
  <c r="U262" i="28" s="1"/>
  <c r="BK262" i="28" s="1"/>
  <c r="T130" i="28"/>
  <c r="V130" i="28" s="1"/>
  <c r="BP130" i="28" s="1"/>
  <c r="AJ37" i="28"/>
  <c r="AJ377" i="28"/>
  <c r="AK3" i="28"/>
  <c r="CF3" i="28" s="1"/>
  <c r="AJ155" i="28"/>
  <c r="CC155" i="28" s="1"/>
  <c r="CD155" i="28" s="1"/>
  <c r="T99" i="28"/>
  <c r="V99" i="28" s="1"/>
  <c r="BP99" i="28" s="1"/>
  <c r="AJ453" i="28"/>
  <c r="CC453" i="28" s="1"/>
  <c r="AJ286" i="28"/>
  <c r="AJ146" i="28"/>
  <c r="S477" i="28"/>
  <c r="U477" i="28" s="1"/>
  <c r="BK477" i="28" s="1"/>
  <c r="AJ424" i="28"/>
  <c r="S68" i="28"/>
  <c r="U68" i="28" s="1"/>
  <c r="BK68" i="28" s="1"/>
  <c r="T283" i="28"/>
  <c r="V283" i="28" s="1"/>
  <c r="BP283" i="28" s="1"/>
  <c r="S56" i="28"/>
  <c r="U56" i="28" s="1"/>
  <c r="BK56" i="28" s="1"/>
  <c r="S271" i="28"/>
  <c r="U271" i="28" s="1"/>
  <c r="BK271" i="28" s="1"/>
  <c r="S80" i="28"/>
  <c r="U80" i="28" s="1"/>
  <c r="BK80" i="28" s="1"/>
  <c r="AL64" i="28"/>
  <c r="AM64" i="28" s="1"/>
  <c r="AN296" i="28"/>
  <c r="AO296" i="28" s="1"/>
  <c r="AL458" i="28"/>
  <c r="AN15" i="28"/>
  <c r="AO15" i="28" s="1"/>
  <c r="AN443" i="28"/>
  <c r="AL141" i="28"/>
  <c r="AM141" i="28" s="1"/>
  <c r="AL406" i="28"/>
  <c r="AL480" i="28"/>
  <c r="AN99" i="28"/>
  <c r="AO99" i="28" s="1"/>
  <c r="AN243" i="28"/>
  <c r="AO243" i="28" s="1"/>
  <c r="AN364" i="28"/>
  <c r="AO364" i="28" s="1"/>
  <c r="AL318" i="28"/>
  <c r="AM318" i="28" s="1"/>
  <c r="AN451" i="28"/>
  <c r="AN247" i="28"/>
  <c r="AO247" i="28" s="1"/>
  <c r="T153" i="28"/>
  <c r="V153" i="28" s="1"/>
  <c r="BP153" i="28" s="1"/>
  <c r="AN60" i="28"/>
  <c r="AO60" i="28" s="1"/>
  <c r="AL313" i="28"/>
  <c r="AM313" i="28" s="1"/>
  <c r="AN209" i="28"/>
  <c r="AO209" i="28" s="1"/>
  <c r="AK42" i="28"/>
  <c r="CF42" i="28" s="1"/>
  <c r="CG42" i="28" s="1"/>
  <c r="AN309" i="28"/>
  <c r="AO309" i="28" s="1"/>
  <c r="AL142" i="28"/>
  <c r="AM142" i="28" s="1"/>
  <c r="AN251" i="28"/>
  <c r="AO251" i="28" s="1"/>
  <c r="AL325" i="28"/>
  <c r="AM325" i="28" s="1"/>
  <c r="AL434" i="28"/>
  <c r="AN77" i="28"/>
  <c r="AO77" i="28" s="1"/>
  <c r="AJ43" i="28"/>
  <c r="CC43" i="28" s="1"/>
  <c r="CD43" i="28" s="1"/>
  <c r="AN33" i="28"/>
  <c r="AO33" i="28" s="1"/>
  <c r="AN302" i="28"/>
  <c r="AO302" i="28" s="1"/>
  <c r="AN66" i="28"/>
  <c r="AO66" i="28" s="1"/>
  <c r="AN45" i="28"/>
  <c r="AO45" i="28" s="1"/>
  <c r="AN22" i="28"/>
  <c r="AO22" i="28" s="1"/>
  <c r="AN454" i="28"/>
  <c r="AN170" i="28"/>
  <c r="AO170" i="28" s="1"/>
  <c r="AN389" i="28"/>
  <c r="AK201" i="28"/>
  <c r="CF201" i="28" s="1"/>
  <c r="CG201" i="28" s="1"/>
  <c r="AK287" i="28"/>
  <c r="CF287" i="28" s="1"/>
  <c r="CG287" i="28" s="1"/>
  <c r="AK108" i="28"/>
  <c r="CF108" i="28" s="1"/>
  <c r="CG108" i="28" s="1"/>
  <c r="AL211" i="28"/>
  <c r="AM211" i="28" s="1"/>
  <c r="AL213" i="28"/>
  <c r="AM213" i="28" s="1"/>
  <c r="AL357" i="28"/>
  <c r="AM357" i="28" s="1"/>
  <c r="AL403" i="28"/>
  <c r="AL346" i="28"/>
  <c r="AM346" i="28" s="1"/>
  <c r="AL455" i="28"/>
  <c r="AL385" i="28"/>
  <c r="AM385" i="28" s="1"/>
  <c r="AL206" i="28"/>
  <c r="AM206" i="28" s="1"/>
  <c r="AL327" i="28"/>
  <c r="AM327" i="28" s="1"/>
  <c r="AL471" i="28"/>
  <c r="AN114" i="28"/>
  <c r="AO114" i="28" s="1"/>
  <c r="AN258" i="28"/>
  <c r="AO258" i="28" s="1"/>
  <c r="AN500" i="28"/>
  <c r="AN104" i="28"/>
  <c r="AO104" i="28" s="1"/>
  <c r="AN214" i="28"/>
  <c r="AO214" i="28" s="1"/>
  <c r="AJ28" i="28"/>
  <c r="CC28" i="28" s="1"/>
  <c r="CD28" i="28" s="1"/>
  <c r="AL270" i="28"/>
  <c r="AM270" i="28" s="1"/>
  <c r="AN249" i="28"/>
  <c r="AO249" i="28" s="1"/>
  <c r="AN184" i="28"/>
  <c r="AO184" i="28" s="1"/>
  <c r="AL499" i="28"/>
  <c r="AN80" i="28"/>
  <c r="AO80" i="28" s="1"/>
  <c r="AL405" i="28"/>
  <c r="AN203" i="28"/>
  <c r="AO203" i="28" s="1"/>
  <c r="AN421" i="28"/>
  <c r="AN484" i="28"/>
  <c r="AN150" i="28"/>
  <c r="AO150" i="28" s="1"/>
  <c r="AL289" i="28"/>
  <c r="AM289" i="28" s="1"/>
  <c r="AL231" i="28"/>
  <c r="AM231" i="28" s="1"/>
  <c r="AL41" i="28"/>
  <c r="AM41" i="28" s="1"/>
  <c r="AN336" i="28"/>
  <c r="AO336" i="28" s="1"/>
  <c r="AN458" i="28"/>
  <c r="AL340" i="28"/>
  <c r="AM340" i="28" s="1"/>
  <c r="AN462" i="28"/>
  <c r="AL244" i="28"/>
  <c r="AM244" i="28" s="1"/>
  <c r="AL33" i="28"/>
  <c r="AM33" i="28" s="1"/>
  <c r="AN446" i="28"/>
  <c r="AN188" i="28"/>
  <c r="AO188" i="28" s="1"/>
  <c r="AN148" i="28"/>
  <c r="AO148" i="28" s="1"/>
  <c r="AN327" i="28"/>
  <c r="AO327" i="28" s="1"/>
  <c r="AN483" i="28"/>
  <c r="AN248" i="28"/>
  <c r="AO248" i="28" s="1"/>
  <c r="AN215" i="28"/>
  <c r="AO215" i="28" s="1"/>
  <c r="AL360" i="28"/>
  <c r="AM360" i="28" s="1"/>
  <c r="AL423" i="28"/>
  <c r="AN143" i="28"/>
  <c r="AO143" i="28" s="1"/>
  <c r="AN369" i="28"/>
  <c r="AO369" i="28" s="1"/>
  <c r="AN91" i="28"/>
  <c r="AO91" i="28" s="1"/>
  <c r="AL467" i="28"/>
  <c r="AN144" i="28"/>
  <c r="AO144" i="28" s="1"/>
  <c r="AN432" i="28"/>
  <c r="AN74" i="28"/>
  <c r="AO74" i="28" s="1"/>
  <c r="AL265" i="28"/>
  <c r="AM265" i="28" s="1"/>
  <c r="AN86" i="28"/>
  <c r="AO86" i="28" s="1"/>
  <c r="AL495" i="28"/>
  <c r="AN161" i="28"/>
  <c r="AO161" i="28" s="1"/>
  <c r="AL7" i="28"/>
  <c r="AM7" i="28" s="1"/>
  <c r="AN173" i="28"/>
  <c r="AO173" i="28" s="1"/>
  <c r="AL461" i="28"/>
  <c r="AL103" i="28"/>
  <c r="AM103" i="28" s="1"/>
  <c r="AN87" i="28"/>
  <c r="AO87" i="28" s="1"/>
  <c r="AL306" i="28"/>
  <c r="AM306" i="28" s="1"/>
  <c r="AN224" i="28"/>
  <c r="AO224" i="28" s="1"/>
  <c r="AN318" i="28"/>
  <c r="AO318" i="28" s="1"/>
  <c r="AL209" i="28"/>
  <c r="AM209" i="28" s="1"/>
  <c r="AL337" i="28"/>
  <c r="AM337" i="28" s="1"/>
  <c r="AN34" i="28"/>
  <c r="AO34" i="28" s="1"/>
  <c r="AL11" i="28"/>
  <c r="AM11" i="28" s="1"/>
  <c r="AN122" i="28"/>
  <c r="AO122" i="28" s="1"/>
  <c r="AN297" i="28"/>
  <c r="AO297" i="28" s="1"/>
  <c r="AL227" i="28"/>
  <c r="AM227" i="28" s="1"/>
  <c r="AL371" i="28"/>
  <c r="AM371" i="28" s="1"/>
  <c r="AN13" i="28"/>
  <c r="AO13" i="28" s="1"/>
  <c r="AL157" i="28"/>
  <c r="AM157" i="28" s="1"/>
  <c r="AL122" i="28"/>
  <c r="AM122" i="28" s="1"/>
  <c r="AL99" i="28"/>
  <c r="AM99" i="28" s="1"/>
  <c r="AN56" i="28"/>
  <c r="AO56" i="28" s="1"/>
  <c r="AN9" i="28"/>
  <c r="AO9" i="28" s="1"/>
  <c r="AL153" i="28"/>
  <c r="AM153" i="28" s="1"/>
  <c r="AN274" i="28"/>
  <c r="AO274" i="28" s="1"/>
  <c r="AN204" i="28"/>
  <c r="AO204" i="28" s="1"/>
  <c r="AL25" i="28"/>
  <c r="AM25" i="28" s="1"/>
  <c r="AN278" i="28"/>
  <c r="AO278" i="28" s="1"/>
  <c r="AL88" i="28"/>
  <c r="AM88" i="28" s="1"/>
  <c r="T232" i="28"/>
  <c r="V232" i="28" s="1"/>
  <c r="BP232" i="28" s="1"/>
  <c r="AN165" i="28"/>
  <c r="AO165" i="28" s="1"/>
  <c r="AL290" i="28"/>
  <c r="AM290" i="28" s="1"/>
  <c r="AN440" i="28"/>
  <c r="AN177" i="28"/>
  <c r="AO177" i="28" s="1"/>
  <c r="AN158" i="28"/>
  <c r="AO158" i="28" s="1"/>
  <c r="AN439" i="28"/>
  <c r="AL272" i="28"/>
  <c r="AM272" i="28" s="1"/>
  <c r="AL205" i="28"/>
  <c r="AM205" i="28" s="1"/>
  <c r="AN147" i="28"/>
  <c r="AO147" i="28" s="1"/>
  <c r="AJ124" i="28"/>
  <c r="CC124" i="28" s="1"/>
  <c r="CD124" i="28" s="1"/>
  <c r="AJ284" i="28"/>
  <c r="CC284" i="28" s="1"/>
  <c r="CD284" i="28" s="1"/>
  <c r="AL489" i="28"/>
  <c r="AL143" i="28"/>
  <c r="AM143" i="28" s="1"/>
  <c r="AL15" i="28"/>
  <c r="AM15" i="28" s="1"/>
  <c r="AL234" i="28"/>
  <c r="AM234" i="28" s="1"/>
  <c r="AL378" i="28"/>
  <c r="AM378" i="28" s="1"/>
  <c r="AL69" i="28"/>
  <c r="AM69" i="28" s="1"/>
  <c r="AL443" i="28"/>
  <c r="AN408" i="28"/>
  <c r="AJ373" i="28"/>
  <c r="CC373" i="28" s="1"/>
  <c r="CD373" i="28" s="1"/>
  <c r="AN50" i="28"/>
  <c r="AO50" i="28" s="1"/>
  <c r="AJ148" i="28"/>
  <c r="CC148" i="28" s="1"/>
  <c r="CD148" i="28" s="1"/>
  <c r="AN32" i="28"/>
  <c r="AO32" i="28" s="1"/>
  <c r="AN225" i="28"/>
  <c r="AO225" i="28" s="1"/>
  <c r="AN490" i="28"/>
  <c r="AL23" i="28"/>
  <c r="AM23" i="28" s="1"/>
  <c r="AN241" i="28"/>
  <c r="AO241" i="28" s="1"/>
  <c r="AN16" i="28"/>
  <c r="AO16" i="28" s="1"/>
  <c r="AN137" i="28"/>
  <c r="AO137" i="28" s="1"/>
  <c r="AN425" i="28"/>
  <c r="AN93" i="28"/>
  <c r="AO93" i="28" s="1"/>
  <c r="AJ179" i="28"/>
  <c r="CC179" i="28" s="1"/>
  <c r="CD179" i="28" s="1"/>
  <c r="AJ339" i="28"/>
  <c r="CC339" i="28" s="1"/>
  <c r="CD339" i="28" s="1"/>
  <c r="AJ5" i="28"/>
  <c r="CC5" i="28" s="1"/>
  <c r="CD5" i="28" s="1"/>
  <c r="AL475" i="28"/>
  <c r="AN479" i="28"/>
  <c r="AL117" i="28"/>
  <c r="AM117" i="28" s="1"/>
  <c r="AN59" i="28"/>
  <c r="AO59" i="28" s="1"/>
  <c r="AL312" i="28"/>
  <c r="AM312" i="28" s="1"/>
  <c r="AL242" i="28"/>
  <c r="AM242" i="28" s="1"/>
  <c r="AL173" i="28"/>
  <c r="AM173" i="28" s="1"/>
  <c r="AK394" i="28"/>
  <c r="CF394" i="28" s="1"/>
  <c r="AL215" i="28"/>
  <c r="AM215" i="28" s="1"/>
  <c r="AK145" i="28"/>
  <c r="CF145" i="28" s="1"/>
  <c r="CG145" i="28" s="1"/>
  <c r="AL87" i="28"/>
  <c r="AM87" i="28" s="1"/>
  <c r="AK379" i="28"/>
  <c r="CF379" i="28" s="1"/>
  <c r="CG379" i="28" s="1"/>
  <c r="AN263" i="28"/>
  <c r="AO263" i="28" s="1"/>
  <c r="AN101" i="28"/>
  <c r="AO101" i="28" s="1"/>
  <c r="AN450" i="28"/>
  <c r="AN371" i="28"/>
  <c r="AO371" i="28" s="1"/>
  <c r="AN197" i="28"/>
  <c r="AO197" i="28" s="1"/>
  <c r="AN200" i="28"/>
  <c r="AO200" i="28" s="1"/>
  <c r="AN337" i="28"/>
  <c r="AO337" i="28" s="1"/>
  <c r="AN23" i="28"/>
  <c r="AO23" i="28" s="1"/>
  <c r="AN285" i="28"/>
  <c r="AO285" i="28" s="1"/>
  <c r="AL13" i="28"/>
  <c r="AM13" i="28" s="1"/>
  <c r="T387" i="28"/>
  <c r="V387" i="28" s="1"/>
  <c r="BP387" i="28" s="1"/>
  <c r="AN220" i="28"/>
  <c r="AO220" i="28" s="1"/>
  <c r="S364" i="28"/>
  <c r="U364" i="28" s="1"/>
  <c r="BK364" i="28" s="1"/>
  <c r="AL296" i="28"/>
  <c r="AM296" i="28" s="1"/>
  <c r="AL56" i="28"/>
  <c r="AM56" i="28" s="1"/>
  <c r="AL9" i="28"/>
  <c r="AM9" i="28" s="1"/>
  <c r="T204" i="28"/>
  <c r="V204" i="28" s="1"/>
  <c r="BP204" i="28" s="1"/>
  <c r="AK457" i="28"/>
  <c r="CF457" i="28" s="1"/>
  <c r="AK111" i="28"/>
  <c r="CF111" i="28" s="1"/>
  <c r="CG111" i="28" s="1"/>
  <c r="AK65" i="28"/>
  <c r="CF65" i="28" s="1"/>
  <c r="CG65" i="28" s="1"/>
  <c r="AL186" i="28"/>
  <c r="AM186" i="28" s="1"/>
  <c r="AN181" i="28"/>
  <c r="AO181" i="28" s="1"/>
  <c r="AN469" i="28"/>
  <c r="AN372" i="28"/>
  <c r="AO372" i="28" s="1"/>
  <c r="AN193" i="28"/>
  <c r="AO193" i="28" s="1"/>
  <c r="AN279" i="28"/>
  <c r="AO279" i="28" s="1"/>
  <c r="AN477" i="28"/>
  <c r="AL454" i="28"/>
  <c r="AN384" i="28"/>
  <c r="AO384" i="28" s="1"/>
  <c r="AN205" i="28"/>
  <c r="AO205" i="28" s="1"/>
  <c r="AL345" i="28"/>
  <c r="AM345" i="28" s="1"/>
  <c r="AK466" i="28"/>
  <c r="CF466" i="28" s="1"/>
  <c r="AK396" i="28"/>
  <c r="CF396" i="28" s="1"/>
  <c r="AL361" i="28"/>
  <c r="AM361" i="28" s="1"/>
  <c r="AK38" i="28"/>
  <c r="CF38" i="28" s="1"/>
  <c r="CG38" i="28" s="1"/>
  <c r="AK257" i="28"/>
  <c r="CF257" i="28" s="1"/>
  <c r="CG257" i="28" s="1"/>
  <c r="AL452" i="28"/>
  <c r="AK259" i="28"/>
  <c r="CF259" i="28" s="1"/>
  <c r="CG259" i="28" s="1"/>
  <c r="AN478" i="28"/>
  <c r="AJ194" i="28"/>
  <c r="CC194" i="28" s="1"/>
  <c r="CD194" i="28" s="1"/>
  <c r="AN315" i="28"/>
  <c r="AO315" i="28" s="1"/>
  <c r="AJ459" i="28"/>
  <c r="CC459" i="28" s="1"/>
  <c r="AN292" i="28"/>
  <c r="AO292" i="28" s="1"/>
  <c r="AL32" i="28"/>
  <c r="AM32" i="28" s="1"/>
  <c r="AL331" i="28"/>
  <c r="AM331" i="28" s="1"/>
  <c r="AN271" i="28"/>
  <c r="AO271" i="28" s="1"/>
  <c r="AN58" i="28"/>
  <c r="AO58" i="28" s="1"/>
  <c r="AN62" i="28"/>
  <c r="AO62" i="28" s="1"/>
  <c r="AN350" i="28"/>
  <c r="AO350" i="28" s="1"/>
  <c r="AN183" i="28"/>
  <c r="AO183" i="28" s="1"/>
  <c r="AL16" i="28"/>
  <c r="AM16" i="28" s="1"/>
  <c r="AL137" i="28"/>
  <c r="AM137" i="28" s="1"/>
  <c r="AN402" i="28"/>
  <c r="AN44" i="28"/>
  <c r="AO44" i="28" s="1"/>
  <c r="AJ70" i="28"/>
  <c r="CC70" i="28" s="1"/>
  <c r="CD70" i="28" s="1"/>
  <c r="AN35" i="28"/>
  <c r="AO35" i="28" s="1"/>
  <c r="AJ316" i="28"/>
  <c r="CC316" i="28" s="1"/>
  <c r="CD316" i="28" s="1"/>
  <c r="AL427" i="28"/>
  <c r="AK8" i="28"/>
  <c r="CF8" i="28" s="1"/>
  <c r="CG8" i="28" s="1"/>
  <c r="AK176" i="28"/>
  <c r="CF176" i="28" s="1"/>
  <c r="CG176" i="28" s="1"/>
  <c r="AL249" i="28"/>
  <c r="AM249" i="28" s="1"/>
  <c r="AN370" i="28"/>
  <c r="AO370" i="28" s="1"/>
  <c r="AL479" i="28"/>
  <c r="AN207" i="28"/>
  <c r="AO207" i="28" s="1"/>
  <c r="AL161" i="28"/>
  <c r="AM161" i="28" s="1"/>
  <c r="AN282" i="28"/>
  <c r="AO282" i="28" s="1"/>
  <c r="AL235" i="28"/>
  <c r="AM235" i="28" s="1"/>
  <c r="AL59" i="28"/>
  <c r="AM59" i="28" s="1"/>
  <c r="AN312" i="28"/>
  <c r="AO312" i="28" s="1"/>
  <c r="AL421" i="28"/>
  <c r="AN196" i="28"/>
  <c r="AO196" i="28" s="1"/>
  <c r="AL307" i="28"/>
  <c r="AM307" i="28" s="1"/>
  <c r="AL71" i="28"/>
  <c r="AM71" i="28" s="1"/>
  <c r="AK36" i="28"/>
  <c r="CF36" i="28" s="1"/>
  <c r="CG36" i="28" s="1"/>
  <c r="AL180" i="28"/>
  <c r="AM180" i="28" s="1"/>
  <c r="AL352" i="28"/>
  <c r="AM352" i="28" s="1"/>
  <c r="AN266" i="28"/>
  <c r="AO266" i="28" s="1"/>
  <c r="AN464" i="28"/>
  <c r="AL204" i="28"/>
  <c r="AM204" i="28" s="1"/>
  <c r="AL278" i="28"/>
  <c r="AM278" i="28" s="1"/>
  <c r="AL77" i="28"/>
  <c r="AM77" i="28" s="1"/>
  <c r="AN256" i="28"/>
  <c r="AO256" i="28" s="1"/>
  <c r="AL102" i="28"/>
  <c r="AM102" i="28" s="1"/>
  <c r="AN473" i="28"/>
  <c r="AN301" i="28"/>
  <c r="AO301" i="28" s="1"/>
  <c r="AN153" i="28"/>
  <c r="AO153" i="28" s="1"/>
  <c r="AL21" i="28"/>
  <c r="AM21" i="28" s="1"/>
  <c r="AL411" i="28"/>
  <c r="AL101" i="28"/>
  <c r="AM101" i="28" s="1"/>
  <c r="AN378" i="28"/>
  <c r="AO378" i="28" s="1"/>
  <c r="AN334" i="28"/>
  <c r="AO334" i="28" s="1"/>
  <c r="AL429" i="28"/>
  <c r="AL220" i="28"/>
  <c r="AM220" i="28" s="1"/>
  <c r="AL485" i="28"/>
  <c r="AN223" i="28"/>
  <c r="AO223" i="28" s="1"/>
  <c r="S278" i="28"/>
  <c r="U278" i="28" s="1"/>
  <c r="BK278" i="28" s="1"/>
  <c r="S497" i="28"/>
  <c r="U497" i="28" s="1"/>
  <c r="BK497" i="28" s="1"/>
  <c r="AK368" i="28"/>
  <c r="CF368" i="28" s="1"/>
  <c r="CG368" i="28" s="1"/>
  <c r="AN286" i="28"/>
  <c r="AO286" i="28" s="1"/>
  <c r="AN216" i="28"/>
  <c r="AO216" i="28" s="1"/>
  <c r="AN154" i="28"/>
  <c r="AO154" i="28" s="1"/>
  <c r="AL263" i="28"/>
  <c r="AM263" i="28" s="1"/>
  <c r="AN89" i="28"/>
  <c r="AO89" i="28" s="1"/>
  <c r="AN354" i="28"/>
  <c r="AO354" i="28" s="1"/>
  <c r="AN463" i="28"/>
  <c r="AN115" i="28"/>
  <c r="AO115" i="28" s="1"/>
  <c r="AL189" i="28"/>
  <c r="AM189" i="28" s="1"/>
  <c r="AL384" i="28"/>
  <c r="AM384" i="28" s="1"/>
  <c r="AJ412" i="28"/>
  <c r="CC412" i="28" s="1"/>
  <c r="AJ366" i="28"/>
  <c r="CC366" i="28" s="1"/>
  <c r="CD366" i="28" s="1"/>
  <c r="AN344" i="28"/>
  <c r="AO344" i="28" s="1"/>
  <c r="AL470" i="28"/>
  <c r="AL401" i="28"/>
  <c r="AK356" i="28"/>
  <c r="CF356" i="28" s="1"/>
  <c r="CG356" i="28" s="1"/>
  <c r="AN229" i="28"/>
  <c r="AO229" i="28" s="1"/>
  <c r="AN125" i="28"/>
  <c r="AO125" i="28" s="1"/>
  <c r="AL225" i="28"/>
  <c r="AM225" i="28" s="1"/>
  <c r="AL58" i="28"/>
  <c r="AM58" i="28" s="1"/>
  <c r="AN132" i="28"/>
  <c r="AO132" i="28" s="1"/>
  <c r="AL62" i="28"/>
  <c r="AM62" i="28" s="1"/>
  <c r="AL350" i="28"/>
  <c r="AM350" i="28" s="1"/>
  <c r="AN355" i="28"/>
  <c r="AO355" i="28" s="1"/>
  <c r="AL44" i="28"/>
  <c r="AM44" i="28" s="1"/>
  <c r="AJ288" i="28"/>
  <c r="CC288" i="28" s="1"/>
  <c r="CD288" i="28" s="1"/>
  <c r="AJ218" i="28"/>
  <c r="CC218" i="28" s="1"/>
  <c r="CD218" i="28" s="1"/>
  <c r="AN195" i="28"/>
  <c r="AO195" i="28" s="1"/>
  <c r="AL370" i="28"/>
  <c r="AM370" i="28" s="1"/>
  <c r="AL444" i="28"/>
  <c r="AN374" i="28"/>
  <c r="AO374" i="28" s="1"/>
  <c r="AL184" i="28"/>
  <c r="AM184" i="28" s="1"/>
  <c r="AN235" i="28"/>
  <c r="AO235" i="28" s="1"/>
  <c r="AN405" i="28"/>
  <c r="AL347" i="28"/>
  <c r="AM347" i="28" s="1"/>
  <c r="AL484" i="28"/>
  <c r="AN307" i="28"/>
  <c r="AO307" i="28" s="1"/>
  <c r="AK273" i="28"/>
  <c r="CF273" i="28" s="1"/>
  <c r="CG273" i="28" s="1"/>
  <c r="AL250" i="28"/>
  <c r="AM250" i="28" s="1"/>
  <c r="AK185" i="28"/>
  <c r="CF185" i="28" s="1"/>
  <c r="CG185" i="28" s="1"/>
  <c r="AK175" i="28"/>
  <c r="CF175" i="28" s="1"/>
  <c r="CG175" i="28" s="1"/>
  <c r="AL392" i="28"/>
  <c r="AN447" i="28"/>
  <c r="AL334" i="28"/>
  <c r="AM334" i="28" s="1"/>
  <c r="AL397" i="28"/>
  <c r="AN172" i="28"/>
  <c r="AO172" i="28" s="1"/>
  <c r="AL80" i="28"/>
  <c r="AM80" i="28" s="1"/>
  <c r="AL150" i="28"/>
  <c r="AM150" i="28" s="1"/>
  <c r="AL118" i="28"/>
  <c r="AM118" i="28" s="1"/>
  <c r="AL255" i="28"/>
  <c r="AM255" i="28" s="1"/>
  <c r="AL262" i="28"/>
  <c r="AM262" i="28" s="1"/>
  <c r="AN76" i="28"/>
  <c r="AO76" i="28" s="1"/>
  <c r="AN174" i="28"/>
  <c r="AO174" i="28" s="1"/>
  <c r="AN441" i="28"/>
  <c r="AL239" i="28"/>
  <c r="AM239" i="28" s="1"/>
  <c r="T60" i="28"/>
  <c r="V60" i="28" s="1"/>
  <c r="BP60" i="28" s="1"/>
  <c r="AL134" i="28"/>
  <c r="AM134" i="28" s="1"/>
  <c r="AL309" i="28"/>
  <c r="AM309" i="28" s="1"/>
  <c r="AL469" i="28"/>
  <c r="AN365" i="28"/>
  <c r="AO365" i="28" s="1"/>
  <c r="AJ415" i="28"/>
  <c r="CC415" i="28" s="1"/>
  <c r="AL481" i="28"/>
  <c r="AN112" i="28"/>
  <c r="AO112" i="28" s="1"/>
  <c r="AL233" i="28"/>
  <c r="AM233" i="28" s="1"/>
  <c r="AL354" i="28"/>
  <c r="AM354" i="28" s="1"/>
  <c r="AL463" i="28"/>
  <c r="AL115" i="28"/>
  <c r="AM115" i="28" s="1"/>
  <c r="AL170" i="28"/>
  <c r="AM170" i="28" s="1"/>
  <c r="AN435" i="28"/>
  <c r="AN222" i="28"/>
  <c r="AO222" i="28" s="1"/>
  <c r="AK489" i="28"/>
  <c r="CF489" i="28" s="1"/>
  <c r="AL431" i="28"/>
  <c r="AL252" i="28"/>
  <c r="AM252" i="28" s="1"/>
  <c r="AK217" i="28"/>
  <c r="CF217" i="28" s="1"/>
  <c r="CG217" i="28" s="1"/>
  <c r="AL182" i="28"/>
  <c r="AM182" i="28" s="1"/>
  <c r="AK303" i="28"/>
  <c r="CF303" i="28" s="1"/>
  <c r="CG303" i="28" s="1"/>
  <c r="AN190" i="28"/>
  <c r="AO190" i="28" s="1"/>
  <c r="AN11" i="28"/>
  <c r="AO11" i="28" s="1"/>
  <c r="AJ482" i="28"/>
  <c r="CC482" i="28" s="1"/>
  <c r="AN4" i="28"/>
  <c r="AO4" i="28" s="1"/>
  <c r="AN19" i="28"/>
  <c r="AO19" i="28" s="1"/>
  <c r="AK260" i="28"/>
  <c r="CF260" i="28" s="1"/>
  <c r="CG260" i="28" s="1"/>
  <c r="AL132" i="28"/>
  <c r="AM132" i="28" s="1"/>
  <c r="AN276" i="28"/>
  <c r="AO276" i="28" s="1"/>
  <c r="AN494" i="28"/>
  <c r="AN448" i="28"/>
  <c r="AN156" i="28"/>
  <c r="AO156" i="28" s="1"/>
  <c r="AL374" i="28"/>
  <c r="AM374" i="28" s="1"/>
  <c r="AN495" i="28"/>
  <c r="AN242" i="28"/>
  <c r="AO242" i="28" s="1"/>
  <c r="AL110" i="28"/>
  <c r="AM110" i="28" s="1"/>
  <c r="AK496" i="28"/>
  <c r="CF496" i="28" s="1"/>
  <c r="AL364" i="28"/>
  <c r="AM364" i="28" s="1"/>
  <c r="AL451" i="28"/>
  <c r="AN239" i="28"/>
  <c r="AO239" i="28" s="1"/>
  <c r="AL279" i="28"/>
  <c r="AM279" i="28" s="1"/>
  <c r="AL245" i="28"/>
  <c r="AM245" i="28" s="1"/>
  <c r="AN57" i="28"/>
  <c r="AO57" i="28" s="1"/>
  <c r="AL199" i="28"/>
  <c r="AM199" i="28" s="1"/>
  <c r="AL283" i="28"/>
  <c r="AM283" i="28" s="1"/>
  <c r="AN362" i="28"/>
  <c r="AO362" i="28" s="1"/>
  <c r="AL335" i="28"/>
  <c r="AM335" i="28" s="1"/>
  <c r="AL238" i="28"/>
  <c r="AM238" i="28" s="1"/>
  <c r="AL417" i="28"/>
  <c r="AN157" i="28"/>
  <c r="AO157" i="28" s="1"/>
  <c r="AN128" i="28"/>
  <c r="AO128" i="28" s="1"/>
  <c r="AN232" i="28"/>
  <c r="AO232" i="28" s="1"/>
  <c r="AN118" i="28"/>
  <c r="AO118" i="28" s="1"/>
  <c r="AN262" i="28"/>
  <c r="AO262" i="28" s="1"/>
  <c r="AN48" i="28"/>
  <c r="AO48" i="28" s="1"/>
  <c r="AN192" i="28"/>
  <c r="AO192" i="28" s="1"/>
  <c r="AN445" i="28"/>
  <c r="AL76" i="28"/>
  <c r="AM76" i="28" s="1"/>
  <c r="S220" i="28"/>
  <c r="U220" i="28" s="1"/>
  <c r="BK220" i="28" s="1"/>
  <c r="AN53" i="28"/>
  <c r="AO53" i="28" s="1"/>
  <c r="AL197" i="28"/>
  <c r="AM197" i="28" s="1"/>
  <c r="AL174" i="28"/>
  <c r="AM174" i="28" s="1"/>
  <c r="AL223" i="28"/>
  <c r="AM223" i="28" s="1"/>
  <c r="AL92" i="28"/>
  <c r="AM92" i="28" s="1"/>
  <c r="AL464" i="28"/>
  <c r="AL60" i="28"/>
  <c r="AM60" i="28" s="1"/>
  <c r="AL422" i="28"/>
  <c r="AL164" i="28"/>
  <c r="AM164" i="28" s="1"/>
  <c r="AN21" i="28"/>
  <c r="AO21" i="28" s="1"/>
  <c r="AN430" i="28"/>
  <c r="AN123" i="28"/>
  <c r="AO123" i="28" s="1"/>
  <c r="AN332" i="28"/>
  <c r="AO332" i="28" s="1"/>
  <c r="AJ236" i="28"/>
  <c r="CC236" i="28" s="1"/>
  <c r="CD236" i="28" s="1"/>
  <c r="AL154" i="28"/>
  <c r="AM154" i="28" s="1"/>
  <c r="AN119" i="28"/>
  <c r="AO119" i="28" s="1"/>
  <c r="AN228" i="28"/>
  <c r="AO228" i="28" s="1"/>
  <c r="AN481" i="28"/>
  <c r="AL158" i="28"/>
  <c r="AM158" i="28" s="1"/>
  <c r="AL446" i="28"/>
  <c r="AL112" i="28"/>
  <c r="AM112" i="28" s="1"/>
  <c r="AN400" i="28"/>
  <c r="AN212" i="28"/>
  <c r="AO212" i="28" s="1"/>
  <c r="AN272" i="28"/>
  <c r="AO272" i="28" s="1"/>
  <c r="AL435" i="28"/>
  <c r="AL299" i="28"/>
  <c r="AM299" i="28" s="1"/>
  <c r="AJ264" i="28"/>
  <c r="CC264" i="28" s="1"/>
  <c r="CD264" i="28" s="1"/>
  <c r="AL19" i="28"/>
  <c r="AM19" i="28" s="1"/>
  <c r="AN81" i="28"/>
  <c r="AO81" i="28" s="1"/>
  <c r="AL311" i="28"/>
  <c r="AM311" i="28" s="1"/>
  <c r="AN97" i="28"/>
  <c r="AO97" i="28" s="1"/>
  <c r="AN304" i="28"/>
  <c r="AO304" i="28" s="1"/>
  <c r="AL425" i="28"/>
  <c r="AN404" i="28"/>
  <c r="AN381" i="28"/>
  <c r="AO381" i="28" s="1"/>
  <c r="AN191" i="28"/>
  <c r="AO191" i="28" s="1"/>
  <c r="AL156" i="28"/>
  <c r="AM156" i="28" s="1"/>
  <c r="AN444" i="28"/>
  <c r="AN117" i="28"/>
  <c r="AO117" i="28" s="1"/>
  <c r="AN347" i="28"/>
  <c r="AO347" i="28" s="1"/>
  <c r="AN133" i="28"/>
  <c r="AO133" i="28" s="1"/>
  <c r="AL196" i="28"/>
  <c r="AM196" i="28" s="1"/>
  <c r="AL359" i="28"/>
  <c r="AM359" i="28" s="1"/>
  <c r="AK433" i="28"/>
  <c r="CF433" i="28" s="1"/>
  <c r="AL398" i="28"/>
  <c r="AK127" i="28"/>
  <c r="CF127" i="28" s="1"/>
  <c r="CG127" i="28" s="1"/>
  <c r="AL107" i="28"/>
  <c r="AM107" i="28" s="1"/>
  <c r="AN116" i="28"/>
  <c r="AO116" i="28" s="1"/>
  <c r="AN149" i="28"/>
  <c r="AO149" i="28" s="1"/>
  <c r="AL152" i="28"/>
  <c r="AM152" i="28" s="1"/>
  <c r="AN367" i="28"/>
  <c r="AO367" i="28" s="1"/>
  <c r="AL57" i="28"/>
  <c r="AM57" i="28" s="1"/>
  <c r="AL113" i="28"/>
  <c r="AM113" i="28" s="1"/>
  <c r="AL48" i="28"/>
  <c r="AM48" i="28" s="1"/>
  <c r="AL192" i="28"/>
  <c r="AM192" i="28" s="1"/>
  <c r="AL445" i="28"/>
  <c r="AN410" i="28"/>
  <c r="AL243" i="28"/>
  <c r="AM243" i="28" s="1"/>
  <c r="AN387" i="28"/>
  <c r="AL53" i="28"/>
  <c r="AM53" i="28" s="1"/>
  <c r="AL462" i="28"/>
  <c r="AN25" i="28"/>
  <c r="AO25" i="28" s="1"/>
  <c r="AL430" i="28"/>
  <c r="AL251" i="28"/>
  <c r="AM251" i="28" s="1"/>
  <c r="AN395" i="28"/>
  <c r="AN72" i="28"/>
  <c r="AO72" i="28" s="1"/>
  <c r="AN37" i="28"/>
  <c r="AO37" i="28" s="1"/>
  <c r="AN290" i="28"/>
  <c r="AO290" i="28" s="1"/>
  <c r="AN267" i="28"/>
  <c r="AO267" i="28" s="1"/>
  <c r="AN244" i="28"/>
  <c r="AO244" i="28" s="1"/>
  <c r="AN198" i="28"/>
  <c r="AO198" i="28" s="1"/>
  <c r="AJ140" i="28"/>
  <c r="CC140" i="28" s="1"/>
  <c r="CD140" i="28" s="1"/>
  <c r="AN298" i="28"/>
  <c r="AO298" i="28" s="1"/>
  <c r="AN84" i="28"/>
  <c r="AO84" i="28" s="1"/>
  <c r="AN49" i="28"/>
  <c r="AO49" i="28" s="1"/>
  <c r="AL193" i="28"/>
  <c r="AM193" i="28" s="1"/>
  <c r="AN14" i="28"/>
  <c r="AO14" i="28" s="1"/>
  <c r="AL400" i="28"/>
  <c r="AN67" i="28"/>
  <c r="AO67" i="28" s="1"/>
  <c r="AL212" i="28"/>
  <c r="AM212" i="28" s="1"/>
  <c r="S115" i="28"/>
  <c r="U115" i="28" s="1"/>
  <c r="BK115" i="28" s="1"/>
  <c r="AN189" i="28"/>
  <c r="AO189" i="28" s="1"/>
  <c r="AL275" i="28"/>
  <c r="AM275" i="28" s="1"/>
  <c r="AN493" i="28"/>
  <c r="AL34" i="28"/>
  <c r="AM34" i="28" s="1"/>
  <c r="AL322" i="28"/>
  <c r="AM322" i="28" s="1"/>
  <c r="AK136" i="28"/>
  <c r="CF136" i="28" s="1"/>
  <c r="CG136" i="28" s="1"/>
  <c r="S356" i="28"/>
  <c r="U356" i="28" s="1"/>
  <c r="BK356" i="28" s="1"/>
  <c r="AN46" i="28"/>
  <c r="AO46" i="28" s="1"/>
  <c r="AN155" i="28"/>
  <c r="AO155" i="28" s="1"/>
  <c r="AN299" i="28"/>
  <c r="AO299" i="28" s="1"/>
  <c r="AJ85" i="28"/>
  <c r="CC85" i="28" s="1"/>
  <c r="CD85" i="28" s="1"/>
  <c r="AN311" i="28"/>
  <c r="AO311" i="28" s="1"/>
  <c r="AN39" i="28"/>
  <c r="AO39" i="28" s="1"/>
  <c r="AL304" i="28"/>
  <c r="AM304" i="28" s="1"/>
  <c r="AL381" i="28"/>
  <c r="AM381" i="28" s="1"/>
  <c r="AJ358" i="28"/>
  <c r="CC358" i="28" s="1"/>
  <c r="CD358" i="28" s="1"/>
  <c r="AL362" i="28"/>
  <c r="AM362" i="28" s="1"/>
  <c r="AN460" i="28"/>
  <c r="AK414" i="28"/>
  <c r="CF414" i="28" s="1"/>
  <c r="AN449" i="28"/>
  <c r="AN499" i="28"/>
  <c r="AL248" i="28"/>
  <c r="AM248" i="28" s="1"/>
  <c r="AL468" i="28"/>
  <c r="AK162" i="28"/>
  <c r="CF162" i="28" s="1"/>
  <c r="CG162" i="28" s="1"/>
  <c r="AL343" i="28"/>
  <c r="AM343" i="28" s="1"/>
  <c r="AN411" i="28"/>
  <c r="AN498" i="28"/>
  <c r="AN139" i="28"/>
  <c r="AO139" i="28" s="1"/>
  <c r="AL159" i="28"/>
  <c r="AM159" i="28" s="1"/>
  <c r="AL241" i="28"/>
  <c r="AM241" i="28" s="1"/>
  <c r="AN103" i="28"/>
  <c r="AO103" i="28" s="1"/>
  <c r="AN246" i="28"/>
  <c r="AO246" i="28" s="1"/>
  <c r="AL285" i="28"/>
  <c r="AM285" i="28" s="1"/>
  <c r="AL83" i="28"/>
  <c r="AM83" i="28" s="1"/>
  <c r="AL301" i="28"/>
  <c r="AM301" i="28" s="1"/>
  <c r="AL410" i="28"/>
  <c r="AL387" i="28"/>
  <c r="AN30" i="28"/>
  <c r="AO30" i="28" s="1"/>
  <c r="AN92" i="28"/>
  <c r="AO92" i="28" s="1"/>
  <c r="AL297" i="28"/>
  <c r="AM297" i="28" s="1"/>
  <c r="AN383" i="28"/>
  <c r="AO383" i="28" s="1"/>
  <c r="AK492" i="28"/>
  <c r="CF492" i="28" s="1"/>
  <c r="AK169" i="28"/>
  <c r="CF169" i="28" s="1"/>
  <c r="CG169" i="28" s="1"/>
  <c r="AK353" i="28"/>
  <c r="CF353" i="28" s="1"/>
  <c r="CG353" i="28" s="1"/>
  <c r="AL497" i="28"/>
  <c r="AL72" i="28"/>
  <c r="AM72" i="28" s="1"/>
  <c r="AL123" i="28"/>
  <c r="AM123" i="28" s="1"/>
  <c r="AN486" i="28"/>
  <c r="AJ116" i="28"/>
  <c r="CC116" i="28" s="1"/>
  <c r="CD116" i="28" s="1"/>
  <c r="AN465" i="28"/>
  <c r="AL84" i="28"/>
  <c r="AM84" i="28" s="1"/>
  <c r="AN423" i="28"/>
  <c r="AN377" i="28"/>
  <c r="AO377" i="28" s="1"/>
  <c r="AL67" i="28"/>
  <c r="AM67" i="28" s="1"/>
  <c r="AL439" i="28"/>
  <c r="AN166" i="28"/>
  <c r="AO166" i="28" s="1"/>
  <c r="AL493" i="28"/>
  <c r="AN268" i="28"/>
  <c r="AO268" i="28" s="1"/>
  <c r="AJ78" i="28"/>
  <c r="CC78" i="28" s="1"/>
  <c r="CD78" i="28" s="1"/>
  <c r="AL280" i="28"/>
  <c r="AM280" i="28" s="1"/>
  <c r="AK487" i="28"/>
  <c r="CF487" i="28" s="1"/>
  <c r="AL46" i="28"/>
  <c r="AM46" i="28" s="1"/>
  <c r="AJ171" i="28"/>
  <c r="CC171" i="28" s="1"/>
  <c r="CD171" i="28" s="1"/>
  <c r="AN167" i="28"/>
  <c r="AO167" i="28" s="1"/>
  <c r="AL39" i="28"/>
  <c r="AM39" i="28" s="1"/>
  <c r="AN281" i="28"/>
  <c r="AO281" i="28" s="1"/>
  <c r="AL258" i="28"/>
  <c r="AM258" i="28" s="1"/>
  <c r="AJ293" i="28"/>
  <c r="CC293" i="28" s="1"/>
  <c r="CD293" i="28" s="1"/>
  <c r="AL449" i="28"/>
  <c r="AL133" i="28"/>
  <c r="AM133" i="28" s="1"/>
  <c r="AN363" i="28"/>
  <c r="AO363" i="28" s="1"/>
  <c r="AN438" i="28"/>
  <c r="AK324" i="28"/>
  <c r="CF324" i="28" s="1"/>
  <c r="CG324" i="28" s="1"/>
  <c r="AK254" i="28"/>
  <c r="CF254" i="28" s="1"/>
  <c r="CG254" i="28" s="1"/>
  <c r="AK208" i="28"/>
  <c r="CF208" i="28" s="1"/>
  <c r="CG208" i="28" s="1"/>
  <c r="AL18" i="28"/>
  <c r="AM18" i="28" s="1"/>
  <c r="AL247" i="28"/>
  <c r="AM247" i="28" s="1"/>
  <c r="AN68" i="28"/>
  <c r="AO68" i="28" s="1"/>
  <c r="AN360" i="28"/>
  <c r="AO360" i="28" s="1"/>
  <c r="AN221" i="28"/>
  <c r="AO221" i="28" s="1"/>
  <c r="AN442" i="28"/>
  <c r="AN349" i="28"/>
  <c r="AO349" i="28" s="1"/>
  <c r="AN113" i="28"/>
  <c r="AO113" i="28" s="1"/>
  <c r="AN83" i="28"/>
  <c r="AO83" i="28" s="1"/>
  <c r="AN325" i="28"/>
  <c r="AO325" i="28" s="1"/>
  <c r="AN407" i="28"/>
  <c r="AN431" i="28"/>
  <c r="AN283" i="28"/>
  <c r="AO283" i="28" s="1"/>
  <c r="S83" i="28"/>
  <c r="U83" i="28" s="1"/>
  <c r="BK83" i="28" s="1"/>
  <c r="AN227" i="28"/>
  <c r="AO227" i="28" s="1"/>
  <c r="S243" i="28"/>
  <c r="U243" i="28" s="1"/>
  <c r="BK243" i="28" s="1"/>
  <c r="AL341" i="28"/>
  <c r="AM341" i="28" s="1"/>
  <c r="AN485" i="28"/>
  <c r="AL30" i="28"/>
  <c r="AM30" i="28" s="1"/>
  <c r="AL418" i="28"/>
  <c r="AK95" i="28"/>
  <c r="CF95" i="28" s="1"/>
  <c r="CG95" i="28" s="1"/>
  <c r="AK399" i="28"/>
  <c r="CF399" i="28" s="1"/>
  <c r="AL376" i="28"/>
  <c r="AM376" i="28" s="1"/>
  <c r="AK330" i="28"/>
  <c r="CF330" i="28" s="1"/>
  <c r="CG330" i="28" s="1"/>
  <c r="AL295" i="28"/>
  <c r="AM295" i="28" s="1"/>
  <c r="AN453" i="28"/>
  <c r="AN142" i="28"/>
  <c r="AO142" i="28" s="1"/>
  <c r="AN107" i="28"/>
  <c r="AO107" i="28" s="1"/>
  <c r="AN146" i="28"/>
  <c r="AO146" i="28" s="1"/>
  <c r="AJ100" i="28"/>
  <c r="CC100" i="28" s="1"/>
  <c r="CD100" i="28" s="1"/>
  <c r="AJ342" i="28"/>
  <c r="CC342" i="28" s="1"/>
  <c r="CD342" i="28" s="1"/>
  <c r="AL177" i="28"/>
  <c r="AM177" i="28" s="1"/>
  <c r="AL465" i="28"/>
  <c r="AN10" i="28"/>
  <c r="AO10" i="28" s="1"/>
  <c r="AN135" i="28"/>
  <c r="AO135" i="28" s="1"/>
  <c r="AN210" i="28"/>
  <c r="AO210" i="28" s="1"/>
  <c r="AN308" i="28"/>
  <c r="AO308" i="28" s="1"/>
  <c r="AL477" i="28"/>
  <c r="AL166" i="28"/>
  <c r="AM166" i="28" s="1"/>
  <c r="AN275" i="28"/>
  <c r="AO275" i="28" s="1"/>
  <c r="AN96" i="28"/>
  <c r="AO96" i="28" s="1"/>
  <c r="AJ187" i="28"/>
  <c r="CC187" i="28" s="1"/>
  <c r="CD187" i="28" s="1"/>
  <c r="AK326" i="28"/>
  <c r="CF326" i="28" s="1"/>
  <c r="CG326" i="28" s="1"/>
  <c r="AK90" i="28"/>
  <c r="CF90" i="28" s="1"/>
  <c r="CG90" i="28" s="1"/>
  <c r="AN120" i="28"/>
  <c r="AO120" i="28" s="1"/>
  <c r="AN338" i="28"/>
  <c r="AO338" i="28" s="1"/>
  <c r="AN27" i="28"/>
  <c r="AO27" i="28" s="1"/>
  <c r="AJ436" i="28"/>
  <c r="CC436" i="28" s="1"/>
  <c r="AN413" i="28"/>
  <c r="AL246" i="28"/>
  <c r="AM246" i="28" s="1"/>
  <c r="AN331" i="28"/>
  <c r="AO331" i="28" s="1"/>
  <c r="T81" i="28"/>
  <c r="V81" i="28" s="1"/>
  <c r="BP81" i="28" s="1"/>
  <c r="AN455" i="28"/>
  <c r="AN420" i="28"/>
  <c r="S500" i="28"/>
  <c r="U500" i="28" s="1"/>
  <c r="BK500" i="28" s="1"/>
  <c r="AL104" i="28"/>
  <c r="AM104" i="28" s="1"/>
  <c r="AN323" i="28"/>
  <c r="AO323" i="28" s="1"/>
  <c r="AN253" i="28"/>
  <c r="AO253" i="28" s="1"/>
  <c r="AJ51" i="28"/>
  <c r="CC51" i="28" s="1"/>
  <c r="CD51" i="28" s="1"/>
  <c r="AK126" i="28"/>
  <c r="CF126" i="28" s="1"/>
  <c r="CG126" i="28" s="1"/>
  <c r="AN82" i="28"/>
  <c r="AO82" i="28" s="1"/>
  <c r="AL191" i="28"/>
  <c r="AM191" i="28" s="1"/>
  <c r="AN265" i="28"/>
  <c r="AO265" i="28" s="1"/>
  <c r="AN472" i="28"/>
  <c r="AL282" i="28"/>
  <c r="AM282" i="28" s="1"/>
  <c r="AN238" i="28"/>
  <c r="AO238" i="28" s="1"/>
  <c r="AN24" i="28"/>
  <c r="AO24" i="28" s="1"/>
  <c r="AN75" i="28"/>
  <c r="AO75" i="28" s="1"/>
  <c r="AL363" i="28"/>
  <c r="AM363" i="28" s="1"/>
  <c r="AL438" i="28"/>
  <c r="AL129" i="28"/>
  <c r="AM129" i="28" s="1"/>
  <c r="AK375" i="28"/>
  <c r="CF375" i="28" s="1"/>
  <c r="CG375" i="28" s="1"/>
  <c r="AN341" i="28"/>
  <c r="AO341" i="28" s="1"/>
  <c r="AL66" i="28"/>
  <c r="AM66" i="28" s="1"/>
  <c r="AL45" i="28"/>
  <c r="AM45" i="28" s="1"/>
  <c r="AL147" i="28"/>
  <c r="AM147" i="28" s="1"/>
  <c r="AL108" i="28"/>
  <c r="AM108" i="28" s="1"/>
  <c r="AN424" i="28"/>
  <c r="AN482" i="28"/>
  <c r="AN160" i="28"/>
  <c r="AO160" i="28" s="1"/>
  <c r="AN109" i="28"/>
  <c r="AO109" i="28" s="1"/>
  <c r="AN437" i="28"/>
  <c r="AL86" i="28"/>
  <c r="AM86" i="28" s="1"/>
  <c r="AN7" i="28"/>
  <c r="AO7" i="28" s="1"/>
  <c r="AL203" i="28"/>
  <c r="AM203" i="28" s="1"/>
  <c r="AN461" i="28"/>
  <c r="AL442" i="28"/>
  <c r="AN69" i="28"/>
  <c r="AO69" i="28" s="1"/>
  <c r="AN406" i="28"/>
  <c r="AL336" i="28"/>
  <c r="AM336" i="28" s="1"/>
  <c r="AN480" i="28"/>
  <c r="S301" i="28"/>
  <c r="U301" i="28" s="1"/>
  <c r="BK301" i="28" s="1"/>
  <c r="AL266" i="28"/>
  <c r="AM266" i="28" s="1"/>
  <c r="AL130" i="28"/>
  <c r="AM130" i="28" s="1"/>
  <c r="AL348" i="28"/>
  <c r="AM348" i="28" s="1"/>
  <c r="AL474" i="28"/>
  <c r="AK319" i="28"/>
  <c r="CF319" i="28" s="1"/>
  <c r="CG319" i="28" s="1"/>
  <c r="AL55" i="28"/>
  <c r="AM55" i="28" s="1"/>
  <c r="AL453" i="28"/>
  <c r="S360" i="28"/>
  <c r="U360" i="28" s="1"/>
  <c r="BK360" i="28" s="1"/>
  <c r="AL181" i="28"/>
  <c r="AM181" i="28" s="1"/>
  <c r="AN434" i="28"/>
  <c r="AJ388" i="28"/>
  <c r="CC388" i="28" s="1"/>
  <c r="AJ221" i="28"/>
  <c r="CC221" i="28" s="1"/>
  <c r="CD221" i="28" s="1"/>
  <c r="AJ54" i="28"/>
  <c r="CC54" i="28" s="1"/>
  <c r="CD54" i="28" s="1"/>
  <c r="AN391" i="28"/>
  <c r="AN321" i="28"/>
  <c r="AO321" i="28" s="1"/>
  <c r="AL372" i="28"/>
  <c r="AM372" i="28" s="1"/>
  <c r="AN233" i="28"/>
  <c r="AO233" i="28" s="1"/>
  <c r="AL96" i="28"/>
  <c r="AM96" i="28" s="1"/>
  <c r="AN380" i="28"/>
  <c r="AO380" i="28" s="1"/>
  <c r="AK178" i="28"/>
  <c r="CF178" i="28" s="1"/>
  <c r="CG178" i="28" s="1"/>
  <c r="AL73" i="28"/>
  <c r="AM73" i="28" s="1"/>
  <c r="AL447" i="28"/>
  <c r="S259" i="28"/>
  <c r="U259" i="28" s="1"/>
  <c r="BK259" i="28" s="1"/>
  <c r="AL416" i="28"/>
  <c r="AN213" i="28"/>
  <c r="AO213" i="28" s="1"/>
  <c r="AN357" i="28"/>
  <c r="AO357" i="28" s="1"/>
  <c r="AJ269" i="28"/>
  <c r="CC269" i="28" s="1"/>
  <c r="CD269" i="28" s="1"/>
  <c r="AN403" i="28"/>
  <c r="AN202" i="28"/>
  <c r="AO202" i="28" s="1"/>
  <c r="AN346" i="28"/>
  <c r="AO346" i="28" s="1"/>
  <c r="AL420" i="28"/>
  <c r="AN385" i="28"/>
  <c r="AO385" i="28" s="1"/>
  <c r="AN206" i="28"/>
  <c r="AO206" i="28" s="1"/>
  <c r="AN471" i="28"/>
  <c r="AL355" i="28"/>
  <c r="AM355" i="28" s="1"/>
  <c r="AJ237" i="28"/>
  <c r="CC237" i="28" s="1"/>
  <c r="CD237" i="28" s="1"/>
  <c r="AJ109" i="28"/>
  <c r="CC109" i="28" s="1"/>
  <c r="CD109" i="28" s="1"/>
  <c r="AL163" i="28"/>
  <c r="AM163" i="28" s="1"/>
  <c r="AL82" i="28"/>
  <c r="AM82" i="28" s="1"/>
  <c r="AL207" i="28"/>
  <c r="AM207" i="28" s="1"/>
  <c r="AL472" i="28"/>
  <c r="AL24" i="28"/>
  <c r="AM24" i="28" s="1"/>
  <c r="AL75" i="28"/>
  <c r="AM75" i="28" s="1"/>
  <c r="AK106" i="28"/>
  <c r="CF106" i="28" s="1"/>
  <c r="CG106" i="28" s="1"/>
  <c r="AL329" i="28"/>
  <c r="AM329" i="28" s="1"/>
  <c r="AL151" i="28"/>
  <c r="AM151" i="28" s="1"/>
  <c r="AL20" i="28"/>
  <c r="AM20" i="28" s="1"/>
  <c r="AJ391" i="28"/>
  <c r="CC391" i="28" s="1"/>
  <c r="S308" i="28"/>
  <c r="U308" i="28" s="1"/>
  <c r="BK308" i="28" s="1"/>
  <c r="AK159" i="28"/>
  <c r="CF159" i="28" s="1"/>
  <c r="CG159" i="28" s="1"/>
  <c r="AK64" i="28"/>
  <c r="CF64" i="28" s="1"/>
  <c r="CG64" i="28" s="1"/>
  <c r="AK18" i="28"/>
  <c r="CF18" i="28" s="1"/>
  <c r="CG18" i="28" s="1"/>
  <c r="AJ292" i="28"/>
  <c r="CC292" i="28" s="1"/>
  <c r="CD292" i="28" s="1"/>
  <c r="AJ214" i="28"/>
  <c r="CC214" i="28" s="1"/>
  <c r="CD214" i="28" s="1"/>
  <c r="AJ483" i="28"/>
  <c r="CC483" i="28" s="1"/>
  <c r="AJ172" i="28"/>
  <c r="CC172" i="28" s="1"/>
  <c r="CD172" i="28" s="1"/>
  <c r="AJ149" i="28"/>
  <c r="CC149" i="28" s="1"/>
  <c r="CD149" i="28" s="1"/>
  <c r="AK270" i="28"/>
  <c r="CF270" i="28" s="1"/>
  <c r="CG270" i="28" s="1"/>
  <c r="AK475" i="28"/>
  <c r="CF475" i="28" s="1"/>
  <c r="T152" i="28"/>
  <c r="V152" i="28" s="1"/>
  <c r="BP152" i="28" s="1"/>
  <c r="AK129" i="28"/>
  <c r="CF129" i="28" s="1"/>
  <c r="CG129" i="28" s="1"/>
  <c r="AK289" i="28"/>
  <c r="CF289" i="28" s="1"/>
  <c r="CG289" i="28" s="1"/>
  <c r="S128" i="28"/>
  <c r="U128" i="28" s="1"/>
  <c r="BK128" i="28" s="1"/>
  <c r="AK186" i="28"/>
  <c r="CF186" i="28" s="1"/>
  <c r="CG186" i="28" s="1"/>
  <c r="S164" i="28"/>
  <c r="U164" i="28" s="1"/>
  <c r="BK164" i="28" s="1"/>
  <c r="AJ365" i="28"/>
  <c r="CC365" i="28" s="1"/>
  <c r="CD365" i="28" s="1"/>
  <c r="AJ198" i="28"/>
  <c r="CC198" i="28" s="1"/>
  <c r="CD198" i="28" s="1"/>
  <c r="AJ367" i="28"/>
  <c r="CC367" i="28" s="1"/>
  <c r="CD367" i="28" s="1"/>
  <c r="AJ268" i="28"/>
  <c r="CC268" i="28" s="1"/>
  <c r="CD268" i="28" s="1"/>
  <c r="AK361" i="28"/>
  <c r="CF361" i="28" s="1"/>
  <c r="CG361" i="28" s="1"/>
  <c r="AK280" i="28"/>
  <c r="CF280" i="28" s="1"/>
  <c r="CG280" i="28" s="1"/>
  <c r="AJ315" i="28"/>
  <c r="CC315" i="28" s="1"/>
  <c r="CD315" i="28" s="1"/>
  <c r="S428" i="28"/>
  <c r="U428" i="28" s="1"/>
  <c r="BK428" i="28" s="1"/>
  <c r="S403" i="28"/>
  <c r="U403" i="28" s="1"/>
  <c r="BK403" i="28" s="1"/>
  <c r="AJ144" i="28"/>
  <c r="CC144" i="28" s="1"/>
  <c r="CD144" i="28" s="1"/>
  <c r="AJ432" i="28"/>
  <c r="CC432" i="28" s="1"/>
  <c r="AJ74" i="28"/>
  <c r="CC74" i="28" s="1"/>
  <c r="CD74" i="28" s="1"/>
  <c r="AK71" i="28"/>
  <c r="CF71" i="28" s="1"/>
  <c r="CG71" i="28" s="1"/>
  <c r="AK180" i="28"/>
  <c r="CF180" i="28" s="1"/>
  <c r="CG180" i="28" s="1"/>
  <c r="AK329" i="28"/>
  <c r="CF329" i="28" s="1"/>
  <c r="CG329" i="28" s="1"/>
  <c r="AK306" i="28"/>
  <c r="CF306" i="28" s="1"/>
  <c r="CG306" i="28" s="1"/>
  <c r="S406" i="28"/>
  <c r="U406" i="28" s="1"/>
  <c r="BK406" i="28" s="1"/>
  <c r="T157" i="28"/>
  <c r="V157" i="28" s="1"/>
  <c r="BP157" i="28" s="1"/>
  <c r="S122" i="28"/>
  <c r="U122" i="28" s="1"/>
  <c r="BK122" i="28" s="1"/>
  <c r="S410" i="28"/>
  <c r="U410" i="28" s="1"/>
  <c r="BK410" i="28" s="1"/>
  <c r="T255" i="28"/>
  <c r="V255" i="28" s="1"/>
  <c r="BP255" i="28" s="1"/>
  <c r="S232" i="28"/>
  <c r="U232" i="28" s="1"/>
  <c r="BK232" i="28" s="1"/>
  <c r="AJ440" i="28"/>
  <c r="CC440" i="28" s="1"/>
  <c r="AK470" i="28"/>
  <c r="CF470" i="28" s="1"/>
  <c r="AK199" i="28"/>
  <c r="CF199" i="28" s="1"/>
  <c r="CG199" i="28" s="1"/>
  <c r="AJ408" i="28"/>
  <c r="CC408" i="28" s="1"/>
  <c r="AJ50" i="28"/>
  <c r="CC50" i="28" s="1"/>
  <c r="CD50" i="28" s="1"/>
  <c r="AK392" i="28"/>
  <c r="CF392" i="28" s="1"/>
  <c r="S371" i="28"/>
  <c r="U371" i="28" s="1"/>
  <c r="BK371" i="28" s="1"/>
  <c r="AK134" i="28"/>
  <c r="CF134" i="28" s="1"/>
  <c r="CG134" i="28" s="1"/>
  <c r="AK164" i="28"/>
  <c r="CF164" i="28" s="1"/>
  <c r="CG164" i="28" s="1"/>
  <c r="T72" i="28"/>
  <c r="V72" i="28" s="1"/>
  <c r="BP72" i="28" s="1"/>
  <c r="T290" i="28"/>
  <c r="V290" i="28" s="1"/>
  <c r="BP290" i="28" s="1"/>
  <c r="AJ486" i="28"/>
  <c r="CC486" i="28" s="1"/>
  <c r="AJ389" i="28"/>
  <c r="CC389" i="28" s="1"/>
  <c r="AK345" i="28"/>
  <c r="CF345" i="28" s="1"/>
  <c r="CG345" i="28" s="1"/>
  <c r="T489" i="28"/>
  <c r="V489" i="28" s="1"/>
  <c r="BP489" i="28" s="1"/>
  <c r="AK322" i="28"/>
  <c r="CF322" i="28" s="1"/>
  <c r="CG322" i="28" s="1"/>
  <c r="AK182" i="28"/>
  <c r="CF182" i="28" s="1"/>
  <c r="CG182" i="28" s="1"/>
  <c r="AJ35" i="28"/>
  <c r="CC35" i="28" s="1"/>
  <c r="CD35" i="28" s="1"/>
  <c r="AJ437" i="28"/>
  <c r="CC437" i="28" s="1"/>
  <c r="AK417" i="28"/>
  <c r="CF417" i="28" s="1"/>
  <c r="AK313" i="28"/>
  <c r="CF313" i="28" s="1"/>
  <c r="CG313" i="28" s="1"/>
  <c r="AK255" i="28"/>
  <c r="CF255" i="28" s="1"/>
  <c r="CG255" i="28" s="1"/>
  <c r="AJ332" i="28"/>
  <c r="CC332" i="28" s="1"/>
  <c r="CD332" i="28" s="1"/>
  <c r="AJ380" i="28"/>
  <c r="CC380" i="28" s="1"/>
  <c r="CD380" i="28" s="1"/>
  <c r="AJ344" i="28"/>
  <c r="CC344" i="28" s="1"/>
  <c r="CD344" i="28" s="1"/>
  <c r="AJ229" i="28"/>
  <c r="CC229" i="28" s="1"/>
  <c r="CD229" i="28" s="1"/>
  <c r="AJ125" i="28"/>
  <c r="CC125" i="28" s="1"/>
  <c r="CD125" i="28" s="1"/>
  <c r="AJ413" i="28"/>
  <c r="CC413" i="28" s="1"/>
  <c r="AK250" i="28"/>
  <c r="CF250" i="28" s="1"/>
  <c r="CG250" i="28" s="1"/>
  <c r="AK398" i="28"/>
  <c r="CF398" i="28" s="1"/>
  <c r="S485" i="28"/>
  <c r="U485" i="28" s="1"/>
  <c r="BK485" i="28" s="1"/>
  <c r="S274" i="28"/>
  <c r="U274" i="28" s="1"/>
  <c r="BK274" i="28" s="1"/>
  <c r="AJ200" i="28"/>
  <c r="CC200" i="28" s="1"/>
  <c r="CD200" i="28" s="1"/>
  <c r="AJ222" i="28"/>
  <c r="CC222" i="28" s="1"/>
  <c r="CD222" i="28" s="1"/>
  <c r="AJ139" i="28"/>
  <c r="CC139" i="28" s="1"/>
  <c r="CD139" i="28" s="1"/>
  <c r="AK234" i="28"/>
  <c r="CF234" i="28" s="1"/>
  <c r="CG234" i="28" s="1"/>
  <c r="AK416" i="28"/>
  <c r="CF416" i="28" s="1"/>
  <c r="AJ4" i="28"/>
  <c r="CC4" i="28" s="1"/>
  <c r="CD4" i="28" s="1"/>
  <c r="T225" i="28"/>
  <c r="V225" i="28" s="1"/>
  <c r="BP225" i="28" s="1"/>
  <c r="AJ93" i="28"/>
  <c r="CC93" i="28" s="1"/>
  <c r="CD93" i="28" s="1"/>
  <c r="AK468" i="28"/>
  <c r="CF468" i="28" s="1"/>
  <c r="AK343" i="28"/>
  <c r="CF343" i="28" s="1"/>
  <c r="CG343" i="28" s="1"/>
  <c r="T223" i="28"/>
  <c r="V223" i="28" s="1"/>
  <c r="BP223" i="28" s="1"/>
  <c r="AK418" i="28"/>
  <c r="CF418" i="28" s="1"/>
  <c r="AK376" i="28"/>
  <c r="CF376" i="28" s="1"/>
  <c r="CG376" i="28" s="1"/>
  <c r="AK295" i="28"/>
  <c r="CF295" i="28" s="1"/>
  <c r="CG295" i="28" s="1"/>
  <c r="S188" i="28"/>
  <c r="U188" i="28" s="1"/>
  <c r="BK188" i="28" s="1"/>
  <c r="AJ338" i="28"/>
  <c r="CC338" i="28" s="1"/>
  <c r="CD338" i="28" s="1"/>
  <c r="AJ323" i="28"/>
  <c r="CC323" i="28" s="1"/>
  <c r="CD323" i="28" s="1"/>
  <c r="AJ253" i="28"/>
  <c r="CC253" i="28" s="1"/>
  <c r="CD253" i="28" s="1"/>
  <c r="AJ460" i="28"/>
  <c r="CC460" i="28" s="1"/>
  <c r="AK130" i="28"/>
  <c r="CF130" i="28" s="1"/>
  <c r="CG130" i="28" s="1"/>
  <c r="AK348" i="28"/>
  <c r="CF348" i="28" s="1"/>
  <c r="CG348" i="28" s="1"/>
  <c r="AK422" i="28"/>
  <c r="CF422" i="28" s="1"/>
  <c r="AK88" i="28"/>
  <c r="CF88" i="28" s="1"/>
  <c r="CG88" i="28" s="1"/>
  <c r="AK497" i="28"/>
  <c r="CF497" i="28" s="1"/>
  <c r="AK474" i="28"/>
  <c r="CF474" i="28" s="1"/>
  <c r="AK55" i="28"/>
  <c r="CF55" i="28" s="1"/>
  <c r="CG55" i="28" s="1"/>
  <c r="AK252" i="28"/>
  <c r="CF252" i="28" s="1"/>
  <c r="CG252" i="28" s="1"/>
  <c r="AK73" i="28"/>
  <c r="CF73" i="28" s="1"/>
  <c r="CG73" i="28" s="1"/>
  <c r="AK452" i="28"/>
  <c r="CF452" i="28" s="1"/>
  <c r="AJ195" i="28"/>
  <c r="CC195" i="28" s="1"/>
  <c r="CD195" i="28" s="1"/>
  <c r="AK427" i="28"/>
  <c r="CF427" i="28" s="1"/>
  <c r="AK163" i="28"/>
  <c r="CF163" i="28" s="1"/>
  <c r="CG163" i="28" s="1"/>
  <c r="AK359" i="28"/>
  <c r="CF359" i="28" s="1"/>
  <c r="CG359" i="28" s="1"/>
  <c r="AK231" i="28"/>
  <c r="CF231" i="28" s="1"/>
  <c r="CG231" i="28" s="1"/>
  <c r="AK352" i="28"/>
  <c r="CF352" i="28" s="1"/>
  <c r="CG352" i="28" s="1"/>
  <c r="AK151" i="28"/>
  <c r="CF151" i="28" s="1"/>
  <c r="CG151" i="28" s="1"/>
  <c r="AK20" i="28"/>
  <c r="CF20" i="28" s="1"/>
  <c r="CG20" i="28" s="1"/>
  <c r="AK401" i="28"/>
  <c r="CF401" i="28" s="1"/>
  <c r="AK211" i="28"/>
  <c r="CF211" i="28" s="1"/>
  <c r="CG211" i="28" s="1"/>
  <c r="AJ120" i="28"/>
  <c r="CC120" i="28" s="1"/>
  <c r="CD120" i="28" s="1"/>
  <c r="AJ27" i="28"/>
  <c r="CC27" i="28" s="1"/>
  <c r="CD27" i="28" s="1"/>
  <c r="AK110" i="28"/>
  <c r="CF110" i="28" s="1"/>
  <c r="CG110" i="28" s="1"/>
  <c r="AK41" i="28"/>
  <c r="CF41" i="28" s="1"/>
  <c r="CG41" i="28" s="1"/>
  <c r="AJ428" i="28"/>
  <c r="CC428" i="28" s="1"/>
  <c r="T80" i="28"/>
  <c r="V80" i="28" s="1"/>
  <c r="BP80" i="28" s="1"/>
  <c r="T440" i="28"/>
  <c r="V440" i="28" s="1"/>
  <c r="BP440" i="28" s="1"/>
  <c r="AJ488" i="28"/>
  <c r="CC488" i="28" s="1"/>
  <c r="T492" i="28"/>
  <c r="V492" i="28" s="1"/>
  <c r="BP492" i="28" s="1"/>
  <c r="T368" i="28"/>
  <c r="V368" i="28" s="1"/>
  <c r="BP368" i="28" s="1"/>
  <c r="AJ390" i="28"/>
  <c r="CC390" i="28" s="1"/>
  <c r="AJ320" i="28"/>
  <c r="CC320" i="28" s="1"/>
  <c r="CD320" i="28" s="1"/>
  <c r="S469" i="28"/>
  <c r="U469" i="28" s="1"/>
  <c r="BK469" i="28" s="1"/>
  <c r="AJ487" i="28"/>
  <c r="CC487" i="28" s="1"/>
  <c r="AJ259" i="28"/>
  <c r="CC259" i="28" s="1"/>
  <c r="CD259" i="28" s="1"/>
  <c r="AJ190" i="28"/>
  <c r="CC190" i="28" s="1"/>
  <c r="CD190" i="28" s="1"/>
  <c r="AJ202" i="28"/>
  <c r="CC202" i="28" s="1"/>
  <c r="CD202" i="28" s="1"/>
  <c r="AJ494" i="28"/>
  <c r="CC494" i="28" s="1"/>
  <c r="S104" i="28"/>
  <c r="U104" i="28" s="1"/>
  <c r="BK104" i="28" s="1"/>
  <c r="AK40" i="28"/>
  <c r="CF40" i="28" s="1"/>
  <c r="CG40" i="28" s="1"/>
  <c r="AK277" i="28"/>
  <c r="CF277" i="28" s="1"/>
  <c r="CG277" i="28" s="1"/>
  <c r="AK79" i="28"/>
  <c r="CF79" i="28" s="1"/>
  <c r="CG79" i="28" s="1"/>
  <c r="AJ254" i="28"/>
  <c r="CC254" i="28" s="1"/>
  <c r="CD254" i="28" s="1"/>
  <c r="AJ271" i="28"/>
  <c r="CC271" i="28" s="1"/>
  <c r="CD271" i="28" s="1"/>
  <c r="AJ160" i="28"/>
  <c r="CC160" i="28" s="1"/>
  <c r="CD160" i="28" s="1"/>
  <c r="AJ500" i="28"/>
  <c r="CC500" i="28" s="1"/>
  <c r="AK340" i="28"/>
  <c r="CF340" i="28" s="1"/>
  <c r="CG340" i="28" s="1"/>
  <c r="AJ473" i="28"/>
  <c r="CC473" i="28" s="1"/>
  <c r="AJ450" i="28"/>
  <c r="CC450" i="28" s="1"/>
  <c r="AJ127" i="28"/>
  <c r="CC127" i="28" s="1"/>
  <c r="CD127" i="28" s="1"/>
  <c r="AJ274" i="28"/>
  <c r="CC274" i="28" s="1"/>
  <c r="CD274" i="28" s="1"/>
  <c r="AK314" i="28"/>
  <c r="CF314" i="28" s="1"/>
  <c r="CG314" i="28" s="1"/>
  <c r="AK102" i="28"/>
  <c r="CF102" i="28" s="1"/>
  <c r="CG102" i="28" s="1"/>
  <c r="AJ490" i="28"/>
  <c r="CC490" i="28" s="1"/>
  <c r="AK335" i="28"/>
  <c r="CF335" i="28" s="1"/>
  <c r="CG335" i="28" s="1"/>
  <c r="AK121" i="28"/>
  <c r="CF121" i="28" s="1"/>
  <c r="CG121" i="28" s="1"/>
  <c r="AJ394" i="28"/>
  <c r="CC394" i="28" s="1"/>
  <c r="AJ145" i="28"/>
  <c r="CC145" i="28" s="1"/>
  <c r="CD145" i="28" s="1"/>
  <c r="AJ496" i="28"/>
  <c r="CC496" i="28" s="1"/>
  <c r="AJ185" i="28"/>
  <c r="CC185" i="28" s="1"/>
  <c r="CD185" i="28" s="1"/>
  <c r="AJ379" i="28"/>
  <c r="CC379" i="28" s="1"/>
  <c r="CD379" i="28" s="1"/>
  <c r="AJ457" i="28"/>
  <c r="CC457" i="28" s="1"/>
  <c r="AJ65" i="28"/>
  <c r="CC65" i="28" s="1"/>
  <c r="CD65" i="28" s="1"/>
  <c r="AJ42" i="28"/>
  <c r="CC42" i="28" s="1"/>
  <c r="CD42" i="28" s="1"/>
  <c r="S140" i="28"/>
  <c r="U140" i="28" s="1"/>
  <c r="BK140" i="28" s="1"/>
  <c r="AJ321" i="28"/>
  <c r="CC321" i="28" s="1"/>
  <c r="CD321" i="28" s="1"/>
  <c r="AJ298" i="28"/>
  <c r="CC298" i="28" s="1"/>
  <c r="CD298" i="28" s="1"/>
  <c r="AJ119" i="28"/>
  <c r="CC119" i="28" s="1"/>
  <c r="CD119" i="28" s="1"/>
  <c r="S212" i="28"/>
  <c r="U212" i="28" s="1"/>
  <c r="BK212" i="28" s="1"/>
  <c r="AJ466" i="28"/>
  <c r="CC466" i="28" s="1"/>
  <c r="AJ287" i="28"/>
  <c r="CC287" i="28" s="1"/>
  <c r="CD287" i="28" s="1"/>
  <c r="AJ396" i="28"/>
  <c r="CC396" i="28" s="1"/>
  <c r="AJ217" i="28"/>
  <c r="CC217" i="28" s="1"/>
  <c r="CD217" i="28" s="1"/>
  <c r="AJ38" i="28"/>
  <c r="CC38" i="28" s="1"/>
  <c r="CD38" i="28" s="1"/>
  <c r="AJ402" i="28"/>
  <c r="CC402" i="28" s="1"/>
  <c r="AJ8" i="28"/>
  <c r="CC8" i="28" s="1"/>
  <c r="CD8" i="28" s="1"/>
  <c r="AK17" i="28"/>
  <c r="CF17" i="28" s="1"/>
  <c r="CG17" i="28" s="1"/>
  <c r="AK219" i="28"/>
  <c r="CF219" i="28" s="1"/>
  <c r="CG219" i="28" s="1"/>
  <c r="AK317" i="28"/>
  <c r="CF317" i="28" s="1"/>
  <c r="CG317" i="28" s="1"/>
  <c r="AK6" i="28"/>
  <c r="CF6" i="28" s="1"/>
  <c r="CG6" i="28" s="1"/>
  <c r="AJ36" i="28"/>
  <c r="CC36" i="28" s="1"/>
  <c r="CD36" i="28" s="1"/>
  <c r="AJ375" i="28"/>
  <c r="CC375" i="28" s="1"/>
  <c r="CD375" i="28" s="1"/>
  <c r="AK429" i="28"/>
  <c r="CF429" i="28" s="1"/>
  <c r="S247" i="28"/>
  <c r="U247" i="28" s="1"/>
  <c r="BK247" i="28" s="1"/>
  <c r="AJ232" i="28"/>
  <c r="CC232" i="28" s="1"/>
  <c r="CD232" i="28" s="1"/>
  <c r="AJ368" i="28"/>
  <c r="CC368" i="28" s="1"/>
  <c r="CD368" i="28" s="1"/>
  <c r="S181" i="28"/>
  <c r="U181" i="28" s="1"/>
  <c r="BK181" i="28" s="1"/>
  <c r="AJ256" i="28"/>
  <c r="CC256" i="28" s="1"/>
  <c r="CD256" i="28" s="1"/>
  <c r="AJ89" i="28"/>
  <c r="CC89" i="28" s="1"/>
  <c r="CD89" i="28" s="1"/>
  <c r="AK333" i="28"/>
  <c r="CF333" i="28" s="1"/>
  <c r="CG333" i="28" s="1"/>
  <c r="AK310" i="28"/>
  <c r="CF310" i="28" s="1"/>
  <c r="CG310" i="28" s="1"/>
  <c r="AJ356" i="28"/>
  <c r="CC356" i="28" s="1"/>
  <c r="CD356" i="28" s="1"/>
  <c r="AJ478" i="28"/>
  <c r="CC478" i="28" s="1"/>
  <c r="AJ97" i="28"/>
  <c r="CC97" i="28" s="1"/>
  <c r="CD97" i="28" s="1"/>
  <c r="AJ114" i="28"/>
  <c r="CC114" i="28" s="1"/>
  <c r="CD114" i="28" s="1"/>
  <c r="AJ175" i="28"/>
  <c r="CC175" i="28" s="1"/>
  <c r="CD175" i="28" s="1"/>
  <c r="AJ441" i="28"/>
  <c r="CC441" i="28" s="1"/>
  <c r="S239" i="28"/>
  <c r="U239" i="28" s="1"/>
  <c r="BK239" i="28" s="1"/>
  <c r="AJ111" i="28"/>
  <c r="CC111" i="28" s="1"/>
  <c r="CD111" i="28" s="1"/>
  <c r="T360" i="28"/>
  <c r="V360" i="28" s="1"/>
  <c r="BP360" i="28" s="1"/>
  <c r="AJ210" i="28"/>
  <c r="CC210" i="28" s="1"/>
  <c r="CD210" i="28" s="1"/>
  <c r="AJ201" i="28"/>
  <c r="CC201" i="28" s="1"/>
  <c r="CD201" i="28" s="1"/>
  <c r="AJ303" i="28"/>
  <c r="CC303" i="28" s="1"/>
  <c r="CD303" i="28" s="1"/>
  <c r="AJ136" i="28"/>
  <c r="CC136" i="28" s="1"/>
  <c r="CD136" i="28" s="1"/>
  <c r="AJ167" i="28"/>
  <c r="CC167" i="28" s="1"/>
  <c r="CD167" i="28" s="1"/>
  <c r="AJ276" i="28"/>
  <c r="CC276" i="28" s="1"/>
  <c r="CD276" i="28" s="1"/>
  <c r="AJ448" i="28"/>
  <c r="CC448" i="28" s="1"/>
  <c r="AK393" i="28"/>
  <c r="CF393" i="28" s="1"/>
  <c r="AK409" i="28"/>
  <c r="CF409" i="28" s="1"/>
  <c r="AK328" i="28"/>
  <c r="CF328" i="28" s="1"/>
  <c r="CG328" i="28" s="1"/>
  <c r="AK491" i="28"/>
  <c r="CF491" i="28" s="1"/>
  <c r="AK98" i="28"/>
  <c r="CF98" i="28" s="1"/>
  <c r="CG98" i="28" s="1"/>
  <c r="AK52" i="28"/>
  <c r="CF52" i="28" s="1"/>
  <c r="CG52" i="28" s="1"/>
  <c r="AK29" i="28"/>
  <c r="CF29" i="28" s="1"/>
  <c r="CG29" i="28" s="1"/>
  <c r="AK294" i="28"/>
  <c r="CF294" i="28" s="1"/>
  <c r="CG294" i="28" s="1"/>
  <c r="T92" i="28"/>
  <c r="V92" i="28" s="1"/>
  <c r="BP92" i="28" s="1"/>
  <c r="AJ68" i="28"/>
  <c r="CC68" i="28" s="1"/>
  <c r="CD68" i="28" s="1"/>
  <c r="S325" i="28"/>
  <c r="U325" i="28" s="1"/>
  <c r="BK325" i="28" s="1"/>
  <c r="T200" i="28"/>
  <c r="V200" i="28" s="1"/>
  <c r="BP200" i="28" s="1"/>
  <c r="AK240" i="28"/>
  <c r="CF240" i="28" s="1"/>
  <c r="CG240" i="28" s="1"/>
  <c r="AK61" i="28"/>
  <c r="CF61" i="28" s="1"/>
  <c r="CG61" i="28" s="1"/>
  <c r="AJ257" i="28"/>
  <c r="CC257" i="28" s="1"/>
  <c r="CD257" i="28" s="1"/>
  <c r="AK390" i="28"/>
  <c r="CF390" i="28" s="1"/>
  <c r="AJ81" i="28"/>
  <c r="CC81" i="28" s="1"/>
  <c r="CD81" i="28" s="1"/>
  <c r="AJ183" i="28"/>
  <c r="CC183" i="28" s="1"/>
  <c r="CD183" i="28" s="1"/>
  <c r="AJ404" i="28"/>
  <c r="CC404" i="28" s="1"/>
  <c r="AJ176" i="28"/>
  <c r="CC176" i="28" s="1"/>
  <c r="CD176" i="28" s="1"/>
  <c r="AK12" i="28"/>
  <c r="CF12" i="28" s="1"/>
  <c r="CG12" i="28" s="1"/>
  <c r="AK63" i="28"/>
  <c r="CF63" i="28" s="1"/>
  <c r="CG63" i="28" s="1"/>
  <c r="AK351" i="28"/>
  <c r="CF351" i="28" s="1"/>
  <c r="CG351" i="28" s="1"/>
  <c r="AK476" i="28"/>
  <c r="CF476" i="28" s="1"/>
  <c r="AK168" i="28"/>
  <c r="CF168" i="28" s="1"/>
  <c r="CG168" i="28" s="1"/>
  <c r="AJ324" i="28"/>
  <c r="CC324" i="28" s="1"/>
  <c r="CD324" i="28" s="1"/>
  <c r="AJ433" i="28"/>
  <c r="CC433" i="28" s="1"/>
  <c r="AJ330" i="28"/>
  <c r="CC330" i="28" s="1"/>
  <c r="CD330" i="28" s="1"/>
  <c r="S368" i="28"/>
  <c r="U368" i="28" s="1"/>
  <c r="BK368" i="28" s="1"/>
  <c r="S251" i="28"/>
  <c r="U251" i="28" s="1"/>
  <c r="BK251" i="28" s="1"/>
  <c r="T332" i="28"/>
  <c r="V332" i="28" s="1"/>
  <c r="BP332" i="28" s="1"/>
  <c r="AJ49" i="28"/>
  <c r="CC49" i="28" s="1"/>
  <c r="CD49" i="28" s="1"/>
  <c r="AJ14" i="28"/>
  <c r="CC14" i="28" s="1"/>
  <c r="CD14" i="28" s="1"/>
  <c r="AJ308" i="28"/>
  <c r="CC308" i="28" s="1"/>
  <c r="CD308" i="28" s="1"/>
  <c r="AK131" i="28"/>
  <c r="CF131" i="28" s="1"/>
  <c r="CG131" i="28" s="1"/>
  <c r="AK26" i="28"/>
  <c r="CF26" i="28" s="1"/>
  <c r="CG26" i="28" s="1"/>
  <c r="AJ326" i="28"/>
  <c r="CC326" i="28" s="1"/>
  <c r="CD326" i="28" s="1"/>
  <c r="AJ90" i="28"/>
  <c r="CC90" i="28" s="1"/>
  <c r="CD90" i="28" s="1"/>
  <c r="AJ126" i="28"/>
  <c r="CC126" i="28" s="1"/>
  <c r="CD126" i="28" s="1"/>
  <c r="AJ414" i="28"/>
  <c r="CC414" i="28" s="1"/>
  <c r="AK226" i="28"/>
  <c r="CF226" i="28" s="1"/>
  <c r="CG226" i="28" s="1"/>
  <c r="AK305" i="28"/>
  <c r="CF305" i="28" s="1"/>
  <c r="CG305" i="28" s="1"/>
  <c r="AK382" i="28"/>
  <c r="CF382" i="28" s="1"/>
  <c r="CG382" i="28" s="1"/>
  <c r="S152" i="28"/>
  <c r="U152" i="28" s="1"/>
  <c r="BK152" i="28" s="1"/>
  <c r="AJ162" i="28"/>
  <c r="CC162" i="28" s="1"/>
  <c r="CD162" i="28" s="1"/>
  <c r="AJ353" i="28"/>
  <c r="CC353" i="28" s="1"/>
  <c r="CD353" i="28" s="1"/>
  <c r="AJ319" i="28"/>
  <c r="CC319" i="28" s="1"/>
  <c r="CD319" i="28" s="1"/>
  <c r="AJ178" i="28"/>
  <c r="CC178" i="28" s="1"/>
  <c r="CD178" i="28" s="1"/>
  <c r="T356" i="28"/>
  <c r="V356" i="28" s="1"/>
  <c r="BP356" i="28" s="1"/>
  <c r="AJ260" i="28"/>
  <c r="CC260" i="28" s="1"/>
  <c r="CD260" i="28" s="1"/>
  <c r="AJ281" i="28"/>
  <c r="CC281" i="28" s="1"/>
  <c r="CD281" i="28" s="1"/>
  <c r="AK105" i="28"/>
  <c r="CF105" i="28" s="1"/>
  <c r="CG105" i="28" s="1"/>
  <c r="AK230" i="28"/>
  <c r="CF230" i="28" s="1"/>
  <c r="CG230" i="28" s="1"/>
  <c r="AK138" i="28"/>
  <c r="CF138" i="28" s="1"/>
  <c r="CG138" i="28" s="1"/>
  <c r="AK261" i="28"/>
  <c r="CF261" i="28" s="1"/>
  <c r="CG261" i="28" s="1"/>
  <c r="AK320" i="28"/>
  <c r="CF320" i="28" s="1"/>
  <c r="CG320" i="28" s="1"/>
  <c r="AJ106" i="28"/>
  <c r="CC106" i="28" s="1"/>
  <c r="CD106" i="28" s="1"/>
  <c r="AJ208" i="28"/>
  <c r="CC208" i="28" s="1"/>
  <c r="CD208" i="28" s="1"/>
  <c r="S464" i="28"/>
  <c r="U464" i="28" s="1"/>
  <c r="BK464" i="28" s="1"/>
  <c r="AJ383" i="28"/>
  <c r="CC383" i="28" s="1"/>
  <c r="CD383" i="28" s="1"/>
  <c r="AJ169" i="28"/>
  <c r="CC169" i="28" s="1"/>
  <c r="CD169" i="28" s="1"/>
  <c r="AK141" i="28"/>
  <c r="CF141" i="28" s="1"/>
  <c r="CG141" i="28" s="1"/>
  <c r="AJ95" i="28"/>
  <c r="CC95" i="28" s="1"/>
  <c r="CD95" i="28" s="1"/>
  <c r="AJ492" i="28"/>
  <c r="CC492" i="28" s="1"/>
  <c r="AJ399" i="28"/>
  <c r="CC399" i="28" s="1"/>
  <c r="AJ10" i="28"/>
  <c r="CC10" i="28" s="1"/>
  <c r="CD10" i="28" s="1"/>
  <c r="AK428" i="28"/>
  <c r="CF428" i="28" s="1"/>
  <c r="AK488" i="28"/>
  <c r="CF488" i="28" s="1"/>
  <c r="S393" i="28"/>
  <c r="U393" i="28" s="1"/>
  <c r="BK393" i="28" s="1"/>
  <c r="AK47" i="28"/>
  <c r="CF47" i="28" s="1"/>
  <c r="CG47" i="28" s="1"/>
  <c r="AK300" i="28"/>
  <c r="CF300" i="28" s="1"/>
  <c r="CG300" i="28" s="1"/>
  <c r="AK426" i="28"/>
  <c r="CF426" i="28" s="1"/>
  <c r="AK31" i="28"/>
  <c r="CF31" i="28" s="1"/>
  <c r="CG31" i="28" s="1"/>
  <c r="AK386" i="28"/>
  <c r="CF386" i="28" s="1"/>
  <c r="CG386" i="28" s="1"/>
  <c r="AJ273" i="28"/>
  <c r="CC273" i="28" s="1"/>
  <c r="CD273" i="28" s="1"/>
  <c r="AJ224" i="28"/>
  <c r="CC224" i="28" s="1"/>
  <c r="CD224" i="28" s="1"/>
  <c r="AK415" i="28"/>
  <c r="CF415" i="28" s="1"/>
  <c r="AJ349" i="28"/>
  <c r="CC349" i="28" s="1"/>
  <c r="CD349" i="28" s="1"/>
  <c r="AK412" i="28"/>
  <c r="CF412" i="28" s="1"/>
  <c r="AJ426" i="28"/>
  <c r="CC426" i="28" s="1"/>
  <c r="AJ31" i="28"/>
  <c r="CC31" i="28" s="1"/>
  <c r="CD31" i="28" s="1"/>
  <c r="AJ386" i="28"/>
  <c r="CC386" i="28" s="1"/>
  <c r="CD386" i="28" s="1"/>
  <c r="AK152" i="28"/>
  <c r="CF152" i="28" s="1"/>
  <c r="CG152" i="28" s="1"/>
  <c r="AK124" i="28"/>
  <c r="CF124" i="28" s="1"/>
  <c r="CG124" i="28" s="1"/>
  <c r="AK373" i="28"/>
  <c r="CF373" i="28" s="1"/>
  <c r="CG373" i="28" s="1"/>
  <c r="AK397" i="28"/>
  <c r="CF397" i="28" s="1"/>
  <c r="AK5" i="28"/>
  <c r="CF5" i="28" s="1"/>
  <c r="CG5" i="28" s="1"/>
  <c r="AJ230" i="28"/>
  <c r="CC230" i="28" s="1"/>
  <c r="CD230" i="28" s="1"/>
  <c r="AJ40" i="28"/>
  <c r="CC40" i="28" s="1"/>
  <c r="CD40" i="28" s="1"/>
  <c r="AJ261" i="28"/>
  <c r="CC261" i="28" s="1"/>
  <c r="CD261" i="28" s="1"/>
  <c r="AJ294" i="28"/>
  <c r="CC294" i="28" s="1"/>
  <c r="CD294" i="28" s="1"/>
  <c r="AJ79" i="28"/>
  <c r="CC79" i="28" s="1"/>
  <c r="CD79" i="28" s="1"/>
  <c r="AK140" i="28"/>
  <c r="CF140" i="28" s="1"/>
  <c r="CG140" i="28" s="1"/>
  <c r="AJ419" i="28"/>
  <c r="CC419" i="28" s="1"/>
  <c r="AJ314" i="28"/>
  <c r="CC314" i="28" s="1"/>
  <c r="CD314" i="28" s="1"/>
  <c r="AK459" i="28"/>
  <c r="CF459" i="28" s="1"/>
  <c r="AK237" i="28"/>
  <c r="CF237" i="28" s="1"/>
  <c r="CG237" i="28" s="1"/>
  <c r="AK70" i="28"/>
  <c r="CF70" i="28" s="1"/>
  <c r="CG70" i="28" s="1"/>
  <c r="AJ63" i="28"/>
  <c r="CC63" i="28" s="1"/>
  <c r="CD63" i="28" s="1"/>
  <c r="AJ305" i="28"/>
  <c r="CC305" i="28" s="1"/>
  <c r="CD305" i="28" s="1"/>
  <c r="AJ333" i="28"/>
  <c r="CC333" i="28" s="1"/>
  <c r="CD333" i="28" s="1"/>
  <c r="AJ310" i="28"/>
  <c r="CC310" i="28" s="1"/>
  <c r="CD310" i="28" s="1"/>
  <c r="AJ240" i="28"/>
  <c r="CC240" i="28" s="1"/>
  <c r="CD240" i="28" s="1"/>
  <c r="AJ291" i="28"/>
  <c r="CC291" i="28" s="1"/>
  <c r="CD291" i="28" s="1"/>
  <c r="AK245" i="28"/>
  <c r="CF245" i="28" s="1"/>
  <c r="CG245" i="28" s="1"/>
  <c r="AK366" i="28"/>
  <c r="CF366" i="28" s="1"/>
  <c r="CG366" i="28" s="1"/>
  <c r="AK269" i="28"/>
  <c r="CF269" i="28" s="1"/>
  <c r="CG269" i="28" s="1"/>
  <c r="AK467" i="28"/>
  <c r="CF467" i="28" s="1"/>
  <c r="AK339" i="28"/>
  <c r="CF339" i="28" s="1"/>
  <c r="CG339" i="28" s="1"/>
  <c r="AJ94" i="28"/>
  <c r="CC94" i="28" s="1"/>
  <c r="CD94" i="28" s="1"/>
  <c r="AJ456" i="28"/>
  <c r="CC456" i="28" s="1"/>
  <c r="AK43" i="28"/>
  <c r="CF43" i="28" s="1"/>
  <c r="CG43" i="28" s="1"/>
  <c r="AJ226" i="28"/>
  <c r="CC226" i="28" s="1"/>
  <c r="CD226" i="28" s="1"/>
  <c r="AJ409" i="28"/>
  <c r="CC409" i="28" s="1"/>
  <c r="AJ491" i="28"/>
  <c r="CC491" i="28" s="1"/>
  <c r="AK236" i="28"/>
  <c r="CF236" i="28" s="1"/>
  <c r="CG236" i="28" s="1"/>
  <c r="AK218" i="28"/>
  <c r="CF218" i="28" s="1"/>
  <c r="CG218" i="28" s="1"/>
  <c r="AJ328" i="28"/>
  <c r="CC328" i="28" s="1"/>
  <c r="CD328" i="28" s="1"/>
  <c r="AJ17" i="28"/>
  <c r="CC17" i="28" s="1"/>
  <c r="CD17" i="28" s="1"/>
  <c r="AJ382" i="28"/>
  <c r="CC382" i="28" s="1"/>
  <c r="CD382" i="28" s="1"/>
  <c r="AJ277" i="28"/>
  <c r="CC277" i="28" s="1"/>
  <c r="CD277" i="28" s="1"/>
  <c r="AJ6" i="28"/>
  <c r="CC6" i="28" s="1"/>
  <c r="CD6" i="28" s="1"/>
  <c r="AK187" i="28"/>
  <c r="CF187" i="28" s="1"/>
  <c r="CG187" i="28" s="1"/>
  <c r="AK85" i="28"/>
  <c r="CF85" i="28" s="1"/>
  <c r="CG85" i="28" s="1"/>
  <c r="AK358" i="28"/>
  <c r="CF358" i="28" s="1"/>
  <c r="CG358" i="28" s="1"/>
  <c r="AJ105" i="28"/>
  <c r="CC105" i="28" s="1"/>
  <c r="CD105" i="28" s="1"/>
  <c r="AJ121" i="28"/>
  <c r="CC121" i="28" s="1"/>
  <c r="CD121" i="28" s="1"/>
  <c r="AJ219" i="28"/>
  <c r="CC219" i="28" s="1"/>
  <c r="CD219" i="28" s="1"/>
  <c r="AK78" i="28"/>
  <c r="CF78" i="28" s="1"/>
  <c r="CG78" i="28" s="1"/>
  <c r="AK284" i="28"/>
  <c r="CF284" i="28" s="1"/>
  <c r="CG284" i="28" s="1"/>
  <c r="AK171" i="28"/>
  <c r="CF171" i="28" s="1"/>
  <c r="CG171" i="28" s="1"/>
  <c r="AK288" i="28"/>
  <c r="CF288" i="28" s="1"/>
  <c r="CG288" i="28" s="1"/>
  <c r="AJ393" i="28"/>
  <c r="CC393" i="28" s="1"/>
  <c r="AJ98" i="28"/>
  <c r="CC98" i="28" s="1"/>
  <c r="CD98" i="28" s="1"/>
  <c r="AJ52" i="28"/>
  <c r="CC52" i="28" s="1"/>
  <c r="CD52" i="28" s="1"/>
  <c r="AJ29" i="28"/>
  <c r="CC29" i="28" s="1"/>
  <c r="CD29" i="28" s="1"/>
  <c r="AK342" i="28"/>
  <c r="CF342" i="28" s="1"/>
  <c r="CG342" i="28" s="1"/>
  <c r="AJ61" i="28"/>
  <c r="CC61" i="28" s="1"/>
  <c r="CD61" i="28" s="1"/>
  <c r="AK436" i="28"/>
  <c r="CF436" i="28" s="1"/>
  <c r="AK179" i="28"/>
  <c r="CF179" i="28" s="1"/>
  <c r="CG179" i="28" s="1"/>
  <c r="AK51" i="28"/>
  <c r="CF51" i="28" s="1"/>
  <c r="CG51" i="28" s="1"/>
  <c r="AK316" i="28"/>
  <c r="CF316" i="28" s="1"/>
  <c r="CG316" i="28" s="1"/>
  <c r="AJ47" i="28"/>
  <c r="CC47" i="28" s="1"/>
  <c r="CD47" i="28" s="1"/>
  <c r="AJ12" i="28"/>
  <c r="CC12" i="28" s="1"/>
  <c r="CD12" i="28" s="1"/>
  <c r="AJ300" i="28"/>
  <c r="CC300" i="28" s="1"/>
  <c r="CD300" i="28" s="1"/>
  <c r="AJ351" i="28"/>
  <c r="CC351" i="28" s="1"/>
  <c r="CD351" i="28" s="1"/>
  <c r="AJ476" i="28"/>
  <c r="CC476" i="28" s="1"/>
  <c r="AJ168" i="28"/>
  <c r="CC168" i="28" s="1"/>
  <c r="CD168" i="28" s="1"/>
  <c r="AK388" i="28"/>
  <c r="CF388" i="28" s="1"/>
  <c r="AK54" i="28"/>
  <c r="CF54" i="28" s="1"/>
  <c r="CG54" i="28" s="1"/>
  <c r="AJ131" i="28"/>
  <c r="CC131" i="28" s="1"/>
  <c r="CD131" i="28" s="1"/>
  <c r="AJ26" i="28"/>
  <c r="CC26" i="28" s="1"/>
  <c r="CD26" i="28" s="1"/>
  <c r="AK264" i="28"/>
  <c r="CF264" i="28" s="1"/>
  <c r="CG264" i="28" s="1"/>
  <c r="AK293" i="28"/>
  <c r="CF293" i="28" s="1"/>
  <c r="CG293" i="28" s="1"/>
  <c r="AJ317" i="28"/>
  <c r="CC317" i="28" s="1"/>
  <c r="CD317" i="28" s="1"/>
  <c r="AK100" i="28"/>
  <c r="CF100" i="28" s="1"/>
  <c r="CG100" i="28" s="1"/>
  <c r="AJ22" i="28"/>
  <c r="CC22" i="28" s="1"/>
  <c r="CD22" i="28" s="1"/>
  <c r="AJ3" i="28"/>
  <c r="AK194" i="28"/>
  <c r="CF194" i="28" s="1"/>
  <c r="CG194" i="28" s="1"/>
  <c r="AK28" i="28"/>
  <c r="CF28" i="28" s="1"/>
  <c r="CG28" i="28" s="1"/>
  <c r="AJ138" i="28"/>
  <c r="CC138" i="28" s="1"/>
  <c r="CD138" i="28" s="1"/>
  <c r="T56" i="28"/>
  <c r="V56" i="28" s="1"/>
  <c r="BP56" i="28" s="1"/>
  <c r="S367" i="28"/>
  <c r="U367" i="28" s="1"/>
  <c r="BK367" i="28" s="1"/>
  <c r="S440" i="28"/>
  <c r="U440" i="28" s="1"/>
  <c r="BK440" i="28" s="1"/>
  <c r="T364" i="28"/>
  <c r="V364" i="28" s="1"/>
  <c r="BP364" i="28" s="1"/>
  <c r="T376" i="28"/>
  <c r="V376" i="28" s="1"/>
  <c r="BP376" i="28" s="1"/>
  <c r="T146" i="28"/>
  <c r="V146" i="28" s="1"/>
  <c r="BP146" i="28" s="1"/>
  <c r="T462" i="28"/>
  <c r="V462" i="28" s="1"/>
  <c r="BP462" i="28" s="1"/>
  <c r="T451" i="28"/>
  <c r="V451" i="28" s="1"/>
  <c r="BP451" i="28" s="1"/>
  <c r="T395" i="28"/>
  <c r="V395" i="28" s="1"/>
  <c r="BP395" i="28" s="1"/>
  <c r="T247" i="28"/>
  <c r="V247" i="28" s="1"/>
  <c r="BP247" i="28" s="1"/>
  <c r="S434" i="28"/>
  <c r="U434" i="28" s="1"/>
  <c r="BK434" i="28" s="1"/>
  <c r="T439" i="28"/>
  <c r="V439" i="28" s="1"/>
  <c r="BP439" i="28" s="1"/>
  <c r="S197" i="28"/>
  <c r="U197" i="28" s="1"/>
  <c r="BK197" i="28" s="1"/>
  <c r="S130" i="28"/>
  <c r="U130" i="28" s="1"/>
  <c r="BK130" i="28" s="1"/>
  <c r="S204" i="28"/>
  <c r="U204" i="28" s="1"/>
  <c r="BK204" i="28" s="1"/>
  <c r="S492" i="28"/>
  <c r="U492" i="28" s="1"/>
  <c r="BK492" i="28" s="1"/>
  <c r="S209" i="28"/>
  <c r="U209" i="28" s="1"/>
  <c r="BK209" i="28" s="1"/>
  <c r="S67" i="28"/>
  <c r="U67" i="28" s="1"/>
  <c r="BK67" i="28" s="1"/>
  <c r="T427" i="28"/>
  <c r="V427" i="28" s="1"/>
  <c r="BP427" i="28" s="1"/>
  <c r="S176" i="28"/>
  <c r="U176" i="28" s="1"/>
  <c r="BK176" i="28" s="1"/>
  <c r="T429" i="28"/>
  <c r="V429" i="28" s="1"/>
  <c r="BP429" i="28" s="1"/>
  <c r="T220" i="28"/>
  <c r="V220" i="28" s="1"/>
  <c r="BP220" i="28" s="1"/>
  <c r="S296" i="28"/>
  <c r="U296" i="28" s="1"/>
  <c r="BK296" i="28" s="1"/>
  <c r="T165" i="28"/>
  <c r="V165" i="28" s="1"/>
  <c r="BP165" i="28" s="1"/>
  <c r="S198" i="28"/>
  <c r="U198" i="28" s="1"/>
  <c r="BK198" i="28" s="1"/>
  <c r="CI279" i="28"/>
  <c r="CI22" i="28"/>
  <c r="S419" i="28"/>
  <c r="U419" i="28" s="1"/>
  <c r="BK419" i="28" s="1"/>
  <c r="S349" i="28"/>
  <c r="U349" i="28" s="1"/>
  <c r="BK349" i="28" s="1"/>
  <c r="T271" i="28"/>
  <c r="V271" i="28" s="1"/>
  <c r="BP271" i="28" s="1"/>
  <c r="T335" i="28"/>
  <c r="V335" i="28" s="1"/>
  <c r="BP335" i="28" s="1"/>
  <c r="T133" i="28"/>
  <c r="V133" i="28" s="1"/>
  <c r="BP133" i="28" s="1"/>
  <c r="T95" i="28"/>
  <c r="V95" i="28" s="1"/>
  <c r="BP95" i="28" s="1"/>
  <c r="T65" i="28"/>
  <c r="V65" i="28" s="1"/>
  <c r="BP65" i="28" s="1"/>
  <c r="T344" i="28"/>
  <c r="V344" i="28" s="1"/>
  <c r="BP344" i="28" s="1"/>
  <c r="T83" i="28"/>
  <c r="V83" i="28" s="1"/>
  <c r="BP83" i="28" s="1"/>
  <c r="S353" i="28"/>
  <c r="U353" i="28" s="1"/>
  <c r="BK353" i="28" s="1"/>
  <c r="S118" i="28"/>
  <c r="U118" i="28" s="1"/>
  <c r="BK118" i="28" s="1"/>
  <c r="T415" i="28"/>
  <c r="V415" i="28" s="1"/>
  <c r="BP415" i="28" s="1"/>
  <c r="T301" i="28"/>
  <c r="V301" i="28" s="1"/>
  <c r="BP301" i="28" s="1"/>
  <c r="S332" i="28"/>
  <c r="U332" i="28" s="1"/>
  <c r="BK332" i="28" s="1"/>
  <c r="BJ23" i="28"/>
  <c r="S429" i="28"/>
  <c r="U429" i="28" s="1"/>
  <c r="BK429" i="28" s="1"/>
  <c r="T296" i="28"/>
  <c r="V296" i="28" s="1"/>
  <c r="BP296" i="28" s="1"/>
  <c r="T278" i="28"/>
  <c r="V278" i="28" s="1"/>
  <c r="BP278" i="28" s="1"/>
  <c r="T139" i="28"/>
  <c r="V139" i="28" s="1"/>
  <c r="BP139" i="28" s="1"/>
  <c r="S55" i="28"/>
  <c r="U55" i="28" s="1"/>
  <c r="BK55" i="28" s="1"/>
  <c r="S395" i="28"/>
  <c r="U395" i="28" s="1"/>
  <c r="BK395" i="28" s="1"/>
  <c r="T272" i="28"/>
  <c r="V272" i="28" s="1"/>
  <c r="BP272" i="28" s="1"/>
  <c r="S137" i="28"/>
  <c r="U137" i="28" s="1"/>
  <c r="BK137" i="28" s="1"/>
  <c r="T313" i="28"/>
  <c r="V313" i="28" s="1"/>
  <c r="BP313" i="28" s="1"/>
  <c r="S88" i="28"/>
  <c r="U88" i="28" s="1"/>
  <c r="BK88" i="28" s="1"/>
  <c r="T353" i="28"/>
  <c r="V353" i="28" s="1"/>
  <c r="BP353" i="28" s="1"/>
  <c r="S60" i="28"/>
  <c r="U60" i="28" s="1"/>
  <c r="BK60" i="28" s="1"/>
  <c r="T205" i="28"/>
  <c r="V205" i="28" s="1"/>
  <c r="BP205" i="28" s="1"/>
  <c r="T222" i="28"/>
  <c r="V222" i="28" s="1"/>
  <c r="BP222" i="28" s="1"/>
  <c r="S252" i="28"/>
  <c r="U252" i="28" s="1"/>
  <c r="BK252" i="28" s="1"/>
  <c r="T264" i="28"/>
  <c r="V264" i="28" s="1"/>
  <c r="BP264" i="28" s="1"/>
  <c r="T218" i="28"/>
  <c r="V218" i="28" s="1"/>
  <c r="BP218" i="28" s="1"/>
  <c r="S163" i="28"/>
  <c r="U163" i="28" s="1"/>
  <c r="BK163" i="28" s="1"/>
  <c r="S191" i="28"/>
  <c r="U191" i="28" s="1"/>
  <c r="BK191" i="28" s="1"/>
  <c r="S405" i="28"/>
  <c r="U405" i="28" s="1"/>
  <c r="BK405" i="28" s="1"/>
  <c r="S484" i="28"/>
  <c r="U484" i="28" s="1"/>
  <c r="BK484" i="28" s="1"/>
  <c r="S307" i="28"/>
  <c r="U307" i="28" s="1"/>
  <c r="BK307" i="28" s="1"/>
  <c r="T445" i="28"/>
  <c r="V445" i="28" s="1"/>
  <c r="BP445" i="28" s="1"/>
  <c r="S407" i="28"/>
  <c r="U407" i="28" s="1"/>
  <c r="BK407" i="28" s="1"/>
  <c r="S462" i="28"/>
  <c r="U462" i="28" s="1"/>
  <c r="BK462" i="28" s="1"/>
  <c r="T108" i="28"/>
  <c r="V108" i="28" s="1"/>
  <c r="BP108" i="28" s="1"/>
  <c r="S159" i="28"/>
  <c r="U159" i="28" s="1"/>
  <c r="BK159" i="28" s="1"/>
  <c r="T113" i="28"/>
  <c r="V113" i="28" s="1"/>
  <c r="BP113" i="28" s="1"/>
  <c r="CI211" i="28"/>
  <c r="T171" i="28"/>
  <c r="V171" i="28" s="1"/>
  <c r="BP171" i="28" s="1"/>
  <c r="S167" i="28"/>
  <c r="U167" i="28" s="1"/>
  <c r="BK167" i="28" s="1"/>
  <c r="T304" i="28"/>
  <c r="V304" i="28" s="1"/>
  <c r="BP304" i="28" s="1"/>
  <c r="T258" i="28"/>
  <c r="V258" i="28" s="1"/>
  <c r="BP258" i="28" s="1"/>
  <c r="S144" i="28"/>
  <c r="U144" i="28" s="1"/>
  <c r="BK144" i="28" s="1"/>
  <c r="S444" i="28"/>
  <c r="U444" i="28" s="1"/>
  <c r="BK444" i="28" s="1"/>
  <c r="S374" i="28"/>
  <c r="U374" i="28" s="1"/>
  <c r="BK374" i="28" s="1"/>
  <c r="T476" i="28"/>
  <c r="V476" i="28" s="1"/>
  <c r="BP476" i="28" s="1"/>
  <c r="T456" i="28"/>
  <c r="V456" i="28" s="1"/>
  <c r="BP456" i="28" s="1"/>
  <c r="S450" i="28"/>
  <c r="U450" i="28" s="1"/>
  <c r="BK450" i="28" s="1"/>
  <c r="T485" i="28"/>
  <c r="V485" i="28" s="1"/>
  <c r="BP485" i="28" s="1"/>
  <c r="CI383" i="28"/>
  <c r="CI313" i="28"/>
  <c r="S400" i="28"/>
  <c r="U400" i="28" s="1"/>
  <c r="BK400" i="28" s="1"/>
  <c r="S414" i="28"/>
  <c r="U414" i="28" s="1"/>
  <c r="BK414" i="28" s="1"/>
  <c r="S305" i="28"/>
  <c r="U305" i="28" s="1"/>
  <c r="BK305" i="28" s="1"/>
  <c r="T210" i="28"/>
  <c r="V210" i="28" s="1"/>
  <c r="BP210" i="28" s="1"/>
  <c r="S439" i="28"/>
  <c r="U439" i="28" s="1"/>
  <c r="BK439" i="28" s="1"/>
  <c r="T189" i="28"/>
  <c r="V189" i="28" s="1"/>
  <c r="BP189" i="28" s="1"/>
  <c r="S131" i="28"/>
  <c r="U131" i="28" s="1"/>
  <c r="BK131" i="28" s="1"/>
  <c r="T420" i="28"/>
  <c r="V420" i="28" s="1"/>
  <c r="BP420" i="28" s="1"/>
  <c r="T323" i="28"/>
  <c r="V323" i="28" s="1"/>
  <c r="BP323" i="28" s="1"/>
  <c r="S230" i="28"/>
  <c r="U230" i="28" s="1"/>
  <c r="BK230" i="28" s="1"/>
  <c r="S382" i="28"/>
  <c r="U382" i="28" s="1"/>
  <c r="BK382" i="28" s="1"/>
  <c r="T98" i="28"/>
  <c r="V98" i="28" s="1"/>
  <c r="BP98" i="28" s="1"/>
  <c r="T317" i="28"/>
  <c r="V317" i="28" s="1"/>
  <c r="BP317" i="28" s="1"/>
  <c r="T359" i="28"/>
  <c r="V359" i="28" s="1"/>
  <c r="BP359" i="28" s="1"/>
  <c r="S376" i="28"/>
  <c r="U376" i="28" s="1"/>
  <c r="BK376" i="28" s="1"/>
  <c r="T319" i="28"/>
  <c r="V319" i="28" s="1"/>
  <c r="BP319" i="28" s="1"/>
  <c r="T380" i="28"/>
  <c r="V380" i="28" s="1"/>
  <c r="BP380" i="28" s="1"/>
  <c r="T499" i="28"/>
  <c r="V499" i="28" s="1"/>
  <c r="BP499" i="28" s="1"/>
  <c r="BJ379" i="28"/>
  <c r="T418" i="28"/>
  <c r="V418" i="28" s="1"/>
  <c r="BP418" i="28" s="1"/>
  <c r="T142" i="28"/>
  <c r="V142" i="28" s="1"/>
  <c r="BP142" i="28" s="1"/>
  <c r="S482" i="28"/>
  <c r="U482" i="28" s="1"/>
  <c r="BK482" i="28" s="1"/>
  <c r="S206" i="28"/>
  <c r="U206" i="28" s="1"/>
  <c r="BK206" i="28" s="1"/>
  <c r="S179" i="28"/>
  <c r="U179" i="28" s="1"/>
  <c r="BK179" i="28" s="1"/>
  <c r="T134" i="28"/>
  <c r="V134" i="28" s="1"/>
  <c r="BP134" i="28" s="1"/>
  <c r="S112" i="28"/>
  <c r="U112" i="28" s="1"/>
  <c r="BK112" i="28" s="1"/>
  <c r="S318" i="28"/>
  <c r="U318" i="28" s="1"/>
  <c r="BK318" i="28" s="1"/>
  <c r="S169" i="28"/>
  <c r="U169" i="28" s="1"/>
  <c r="BK169" i="28" s="1"/>
  <c r="S77" i="28"/>
  <c r="U77" i="28" s="1"/>
  <c r="BK77" i="28" s="1"/>
  <c r="S126" i="28"/>
  <c r="U126" i="28" s="1"/>
  <c r="BK126" i="28" s="1"/>
  <c r="S426" i="28"/>
  <c r="U426" i="28" s="1"/>
  <c r="BK426" i="28" s="1"/>
  <c r="T491" i="28"/>
  <c r="V491" i="28" s="1"/>
  <c r="BP491" i="28" s="1"/>
  <c r="BJ324" i="28"/>
  <c r="R147" i="30"/>
  <c r="BI488" i="28"/>
  <c r="N104" i="30"/>
  <c r="K285" i="30"/>
  <c r="L285" i="30" s="1"/>
  <c r="R32" i="30"/>
  <c r="N94" i="30"/>
  <c r="R461" i="30"/>
  <c r="R112" i="30"/>
  <c r="N58" i="26"/>
  <c r="K455" i="30"/>
  <c r="L455" i="30" s="1"/>
  <c r="N467" i="30"/>
  <c r="BI413" i="28"/>
  <c r="BJ347" i="28"/>
  <c r="BJ329" i="28"/>
  <c r="BJ320" i="28"/>
  <c r="BJ381" i="28"/>
  <c r="N209" i="30"/>
  <c r="N52" i="30"/>
  <c r="N62" i="30"/>
  <c r="N205" i="30"/>
  <c r="N157" i="30"/>
  <c r="K247" i="30"/>
  <c r="L247" i="30" s="1"/>
  <c r="R113" i="30"/>
  <c r="R185" i="30"/>
  <c r="R129" i="30"/>
  <c r="N240" i="30"/>
  <c r="R316" i="30"/>
  <c r="R144" i="30"/>
  <c r="R73" i="30"/>
  <c r="R407" i="30"/>
  <c r="R193" i="30"/>
  <c r="R348" i="30"/>
  <c r="R150" i="30"/>
  <c r="N156" i="30"/>
  <c r="N202" i="30"/>
  <c r="BJ312" i="28"/>
  <c r="BJ214" i="28"/>
  <c r="BJ367" i="28"/>
  <c r="N2" i="29"/>
  <c r="R244" i="30"/>
  <c r="N254" i="30"/>
  <c r="CI325" i="28"/>
  <c r="N82" i="30"/>
  <c r="CI55" i="28"/>
  <c r="K176" i="30"/>
  <c r="L176" i="30" s="1"/>
  <c r="BJ273" i="28"/>
  <c r="J156" i="27"/>
  <c r="N271" i="30"/>
  <c r="R37" i="30"/>
  <c r="O500" i="27"/>
  <c r="N500" i="27"/>
  <c r="O460" i="27"/>
  <c r="O485" i="27"/>
  <c r="N485" i="27"/>
  <c r="O466" i="27"/>
  <c r="O442" i="27"/>
  <c r="O474" i="27"/>
  <c r="N474" i="27"/>
  <c r="N473" i="27"/>
  <c r="O473" i="27"/>
  <c r="O472" i="27"/>
  <c r="N472" i="27"/>
  <c r="N481" i="27"/>
  <c r="O481" i="27"/>
  <c r="O486" i="27"/>
  <c r="N486" i="27"/>
  <c r="N442" i="27"/>
  <c r="N456" i="27"/>
  <c r="O456" i="27"/>
  <c r="O498" i="27"/>
  <c r="N498" i="27"/>
  <c r="N493" i="27"/>
  <c r="O493" i="27"/>
  <c r="O475" i="27"/>
  <c r="N475" i="27"/>
  <c r="N487" i="27"/>
  <c r="O487" i="27"/>
  <c r="N454" i="27"/>
  <c r="O491" i="27"/>
  <c r="N491" i="27"/>
  <c r="BJ481" i="28"/>
  <c r="BJ80" i="28"/>
  <c r="N435" i="29"/>
  <c r="O435" i="29" s="1"/>
  <c r="Q435" i="29"/>
  <c r="R435" i="29"/>
  <c r="N152" i="29"/>
  <c r="O152" i="29" s="1"/>
  <c r="Q152" i="29"/>
  <c r="R152" i="29"/>
  <c r="Q76" i="29"/>
  <c r="R76" i="29"/>
  <c r="N76" i="29"/>
  <c r="O76" i="29" s="1"/>
  <c r="Q294" i="29"/>
  <c r="R294" i="29"/>
  <c r="N294" i="29"/>
  <c r="O294" i="29" s="1"/>
  <c r="Q283" i="29"/>
  <c r="R283" i="29"/>
  <c r="N283" i="29"/>
  <c r="O283" i="29" s="1"/>
  <c r="N284" i="29"/>
  <c r="O284" i="29" s="1"/>
  <c r="Q284" i="29"/>
  <c r="R284" i="29"/>
  <c r="R155" i="29"/>
  <c r="Q155" i="29"/>
  <c r="N155" i="29"/>
  <c r="O155" i="29" s="1"/>
  <c r="N114" i="29"/>
  <c r="O114" i="29" s="1"/>
  <c r="Q114" i="29"/>
  <c r="R114" i="29"/>
  <c r="N79" i="29"/>
  <c r="O79" i="29" s="1"/>
  <c r="R79" i="29"/>
  <c r="Q79" i="29"/>
  <c r="R286" i="29"/>
  <c r="Q286" i="29"/>
  <c r="N286" i="29"/>
  <c r="O286" i="29" s="1"/>
  <c r="Q287" i="29"/>
  <c r="N287" i="29"/>
  <c r="O287" i="29" s="1"/>
  <c r="R287" i="29"/>
  <c r="N498" i="29"/>
  <c r="O498" i="29" s="1"/>
  <c r="R498" i="29"/>
  <c r="Q498" i="29"/>
  <c r="N462" i="27"/>
  <c r="O462" i="27"/>
  <c r="N158" i="29"/>
  <c r="O158" i="29" s="1"/>
  <c r="R158" i="29"/>
  <c r="Q158" i="29"/>
  <c r="N82" i="29"/>
  <c r="O82" i="29" s="1"/>
  <c r="Q82" i="29"/>
  <c r="R82" i="29"/>
  <c r="N300" i="29"/>
  <c r="O300" i="29" s="1"/>
  <c r="R300" i="29"/>
  <c r="Q300" i="29"/>
  <c r="R289" i="29"/>
  <c r="N289" i="29"/>
  <c r="O289" i="29" s="1"/>
  <c r="Q289" i="29"/>
  <c r="N290" i="29"/>
  <c r="O290" i="29" s="1"/>
  <c r="Q290" i="29"/>
  <c r="R290" i="29"/>
  <c r="Q495" i="29"/>
  <c r="N495" i="29"/>
  <c r="O495" i="29" s="1"/>
  <c r="R495" i="29"/>
  <c r="R303" i="29"/>
  <c r="Q303" i="29"/>
  <c r="N303" i="29"/>
  <c r="O303" i="29" s="1"/>
  <c r="AH45" i="28"/>
  <c r="AI45" i="28"/>
  <c r="AA45" i="28"/>
  <c r="AH333" i="28"/>
  <c r="AI333" i="28"/>
  <c r="AA333" i="28"/>
  <c r="AA310" i="28"/>
  <c r="AI310" i="28"/>
  <c r="AH310" i="28"/>
  <c r="AH240" i="28"/>
  <c r="AI240" i="28"/>
  <c r="AA240" i="28"/>
  <c r="AI291" i="28"/>
  <c r="AH291" i="28"/>
  <c r="AA291" i="28"/>
  <c r="AA187" i="28"/>
  <c r="AH187" i="28"/>
  <c r="AI187" i="28"/>
  <c r="Q195" i="29"/>
  <c r="R195" i="29"/>
  <c r="N195" i="29"/>
  <c r="O195" i="29" s="1"/>
  <c r="AH201" i="28"/>
  <c r="AI201" i="28"/>
  <c r="AA201" i="28"/>
  <c r="AA489" i="28"/>
  <c r="AH489" i="28"/>
  <c r="AI489" i="28"/>
  <c r="AH178" i="28"/>
  <c r="AA178" i="28"/>
  <c r="AI178" i="28"/>
  <c r="AH15" i="28"/>
  <c r="AI15" i="28"/>
  <c r="AA15" i="28"/>
  <c r="AH303" i="28"/>
  <c r="AI303" i="28"/>
  <c r="AA303" i="28"/>
  <c r="Q417" i="29"/>
  <c r="N417" i="29"/>
  <c r="O417" i="29" s="1"/>
  <c r="R417" i="29"/>
  <c r="AH11" i="28"/>
  <c r="AI11" i="28"/>
  <c r="AA11" i="28"/>
  <c r="N129" i="29"/>
  <c r="O129" i="29" s="1"/>
  <c r="R129" i="29"/>
  <c r="Q129" i="29"/>
  <c r="AH81" i="28"/>
  <c r="AI81" i="28"/>
  <c r="AA81" i="28"/>
  <c r="AI369" i="28"/>
  <c r="AA369" i="28"/>
  <c r="AH369" i="28"/>
  <c r="AH490" i="28"/>
  <c r="AI490" i="28"/>
  <c r="AA490" i="28"/>
  <c r="AH455" i="28"/>
  <c r="AI455" i="28"/>
  <c r="AA455" i="28"/>
  <c r="AA276" i="28"/>
  <c r="AI276" i="28"/>
  <c r="AH276" i="28"/>
  <c r="AA97" i="28"/>
  <c r="AH97" i="28"/>
  <c r="AI97" i="28"/>
  <c r="AA385" i="28"/>
  <c r="AH385" i="28"/>
  <c r="AI385" i="28"/>
  <c r="AI206" i="28"/>
  <c r="AH206" i="28"/>
  <c r="AA206" i="28"/>
  <c r="AA494" i="28"/>
  <c r="AH494" i="28"/>
  <c r="AI494" i="28"/>
  <c r="AH471" i="28"/>
  <c r="AI471" i="28"/>
  <c r="AA471" i="28"/>
  <c r="AI281" i="28"/>
  <c r="AA281" i="28"/>
  <c r="AH281" i="28"/>
  <c r="AH114" i="28"/>
  <c r="AI114" i="28"/>
  <c r="AA114" i="28"/>
  <c r="AH402" i="28"/>
  <c r="AI402" i="28"/>
  <c r="AA402" i="28"/>
  <c r="AA500" i="28"/>
  <c r="AH500" i="28"/>
  <c r="AI500" i="28"/>
  <c r="AH91" i="28"/>
  <c r="AI91" i="28"/>
  <c r="AA91" i="28"/>
  <c r="AA404" i="28"/>
  <c r="AH404" i="28"/>
  <c r="AI404" i="28"/>
  <c r="R137" i="29"/>
  <c r="Q137" i="29"/>
  <c r="N137" i="29"/>
  <c r="O137" i="29" s="1"/>
  <c r="R96" i="29"/>
  <c r="Q96" i="29"/>
  <c r="N96" i="29"/>
  <c r="O96" i="29" s="1"/>
  <c r="N61" i="29"/>
  <c r="O61" i="29" s="1"/>
  <c r="Q61" i="29"/>
  <c r="R61" i="29"/>
  <c r="N268" i="29"/>
  <c r="O268" i="29" s="1"/>
  <c r="Q268" i="29"/>
  <c r="R268" i="29"/>
  <c r="N484" i="29"/>
  <c r="O484" i="29" s="1"/>
  <c r="Q484" i="29"/>
  <c r="R484" i="29"/>
  <c r="N449" i="29"/>
  <c r="O449" i="29" s="1"/>
  <c r="Q449" i="29"/>
  <c r="R449" i="29"/>
  <c r="N68" i="29"/>
  <c r="O68" i="29" s="1"/>
  <c r="Q68" i="29"/>
  <c r="R68" i="29"/>
  <c r="N208" i="29"/>
  <c r="O208" i="29" s="1"/>
  <c r="Q208" i="29"/>
  <c r="R208" i="29"/>
  <c r="Q426" i="29"/>
  <c r="N426" i="29"/>
  <c r="O426" i="29" s="1"/>
  <c r="R426" i="29"/>
  <c r="Q415" i="29"/>
  <c r="R415" i="29"/>
  <c r="N415" i="29"/>
  <c r="O415" i="29" s="1"/>
  <c r="R416" i="29"/>
  <c r="N416" i="29"/>
  <c r="O416" i="29" s="1"/>
  <c r="Q416" i="29"/>
  <c r="N466" i="27"/>
  <c r="R179" i="29"/>
  <c r="Q179" i="29"/>
  <c r="N179" i="29"/>
  <c r="O179" i="29" s="1"/>
  <c r="Q138" i="29"/>
  <c r="R138" i="29"/>
  <c r="N138" i="29"/>
  <c r="O138" i="29" s="1"/>
  <c r="R103" i="29"/>
  <c r="Q103" i="29"/>
  <c r="N103" i="29"/>
  <c r="O103" i="29" s="1"/>
  <c r="P103" i="29" s="1"/>
  <c r="N310" i="29"/>
  <c r="O310" i="29" s="1"/>
  <c r="R310" i="29"/>
  <c r="Q310" i="29"/>
  <c r="N311" i="29"/>
  <c r="O311" i="29" s="1"/>
  <c r="R311" i="29"/>
  <c r="Q311" i="29"/>
  <c r="N496" i="29"/>
  <c r="O496" i="29" s="1"/>
  <c r="Q496" i="29"/>
  <c r="R496" i="29"/>
  <c r="AI94" i="28"/>
  <c r="AA94" i="28"/>
  <c r="AH94" i="28"/>
  <c r="AA382" i="28"/>
  <c r="AI382" i="28"/>
  <c r="AH382" i="28"/>
  <c r="AA203" i="28"/>
  <c r="AH203" i="28"/>
  <c r="AI203" i="28"/>
  <c r="AH491" i="28"/>
  <c r="AI491" i="28"/>
  <c r="AA491" i="28"/>
  <c r="AI456" i="28"/>
  <c r="AH456" i="28"/>
  <c r="AA456" i="28"/>
  <c r="AH98" i="28"/>
  <c r="AI98" i="28"/>
  <c r="AA98" i="28"/>
  <c r="AA386" i="28"/>
  <c r="AI386" i="28"/>
  <c r="AH386" i="28"/>
  <c r="AH52" i="28"/>
  <c r="AI52" i="28"/>
  <c r="AA52" i="28"/>
  <c r="AI317" i="28"/>
  <c r="AA317" i="28"/>
  <c r="AH317" i="28"/>
  <c r="AH6" i="28"/>
  <c r="AI6" i="28"/>
  <c r="AA6" i="28"/>
  <c r="AA294" i="28"/>
  <c r="AH294" i="28"/>
  <c r="AI294" i="28"/>
  <c r="AH79" i="28"/>
  <c r="AA79" i="28"/>
  <c r="AI79" i="28"/>
  <c r="Q38" i="29"/>
  <c r="R38" i="29"/>
  <c r="N38" i="29"/>
  <c r="O38" i="29" s="1"/>
  <c r="R254" i="29"/>
  <c r="Q254" i="29"/>
  <c r="N254" i="29"/>
  <c r="O254" i="29" s="1"/>
  <c r="P254" i="29" s="1"/>
  <c r="N178" i="29"/>
  <c r="O178" i="29" s="1"/>
  <c r="R178" i="29"/>
  <c r="Q178" i="29"/>
  <c r="N396" i="29"/>
  <c r="O396" i="29" s="1"/>
  <c r="Q396" i="29"/>
  <c r="R396" i="29"/>
  <c r="N385" i="29"/>
  <c r="O385" i="29" s="1"/>
  <c r="R385" i="29"/>
  <c r="Q385" i="29"/>
  <c r="N386" i="29"/>
  <c r="O386" i="29" s="1"/>
  <c r="Q386" i="29"/>
  <c r="R386" i="29"/>
  <c r="N492" i="29"/>
  <c r="O492" i="29" s="1"/>
  <c r="Q492" i="29"/>
  <c r="R492" i="29"/>
  <c r="AI71" i="28"/>
  <c r="AH71" i="28"/>
  <c r="AA71" i="28"/>
  <c r="AH289" i="28"/>
  <c r="AI289" i="28"/>
  <c r="AA289" i="28"/>
  <c r="AA41" i="28"/>
  <c r="AH41" i="28"/>
  <c r="AI41" i="28"/>
  <c r="AA343" i="28"/>
  <c r="AH343" i="28"/>
  <c r="AI343" i="28"/>
  <c r="BJ195" i="28"/>
  <c r="K415" i="30"/>
  <c r="L415" i="30" s="1"/>
  <c r="K449" i="30"/>
  <c r="L449" i="30" s="1"/>
  <c r="N21" i="26"/>
  <c r="N93" i="26"/>
  <c r="N77" i="29"/>
  <c r="O77" i="29" s="1"/>
  <c r="R77" i="29"/>
  <c r="Q77" i="29"/>
  <c r="N72" i="29"/>
  <c r="O72" i="29" s="1"/>
  <c r="Q72" i="29"/>
  <c r="R72" i="29"/>
  <c r="Q37" i="29"/>
  <c r="R37" i="29"/>
  <c r="N37" i="29"/>
  <c r="O37" i="29" s="1"/>
  <c r="R253" i="29"/>
  <c r="Q253" i="29"/>
  <c r="N253" i="29"/>
  <c r="O253" i="29" s="1"/>
  <c r="Q424" i="29"/>
  <c r="R424" i="29"/>
  <c r="N424" i="29"/>
  <c r="O424" i="29" s="1"/>
  <c r="N425" i="29"/>
  <c r="O425" i="29" s="1"/>
  <c r="R425" i="29"/>
  <c r="Q425" i="29"/>
  <c r="N147" i="29"/>
  <c r="O147" i="29" s="1"/>
  <c r="Q147" i="29"/>
  <c r="R147" i="29"/>
  <c r="N333" i="29"/>
  <c r="O333" i="29" s="1"/>
  <c r="Q333" i="29"/>
  <c r="R333" i="29"/>
  <c r="AH107" i="28"/>
  <c r="AI107" i="28"/>
  <c r="AA107" i="28"/>
  <c r="AA325" i="28"/>
  <c r="AH325" i="28"/>
  <c r="AI325" i="28"/>
  <c r="N450" i="27"/>
  <c r="O450" i="27"/>
  <c r="N153" i="29"/>
  <c r="O153" i="29" s="1"/>
  <c r="Q153" i="29"/>
  <c r="R153" i="29"/>
  <c r="N480" i="27"/>
  <c r="O480" i="27"/>
  <c r="N161" i="29"/>
  <c r="O161" i="29" s="1"/>
  <c r="R161" i="29"/>
  <c r="Q161" i="29"/>
  <c r="N120" i="29"/>
  <c r="O120" i="29" s="1"/>
  <c r="R120" i="29"/>
  <c r="Q120" i="29"/>
  <c r="Q85" i="29"/>
  <c r="R85" i="29"/>
  <c r="N85" i="29"/>
  <c r="O85" i="29" s="1"/>
  <c r="P85" i="29" s="1"/>
  <c r="N256" i="29"/>
  <c r="O256" i="29" s="1"/>
  <c r="R256" i="29"/>
  <c r="Q256" i="29"/>
  <c r="N472" i="29"/>
  <c r="O472" i="29" s="1"/>
  <c r="R472" i="29"/>
  <c r="Q472" i="29"/>
  <c r="N437" i="29"/>
  <c r="O437" i="29" s="1"/>
  <c r="R437" i="29"/>
  <c r="Q437" i="29"/>
  <c r="AH124" i="28"/>
  <c r="AI124" i="28"/>
  <c r="AA124" i="28"/>
  <c r="AH412" i="28"/>
  <c r="AA412" i="28"/>
  <c r="AI412" i="28"/>
  <c r="AA245" i="28"/>
  <c r="AI245" i="28"/>
  <c r="AH245" i="28"/>
  <c r="AA78" i="28"/>
  <c r="AH78" i="28"/>
  <c r="AI78" i="28"/>
  <c r="AH284" i="28"/>
  <c r="AI284" i="28"/>
  <c r="AA284" i="28"/>
  <c r="R20" i="29"/>
  <c r="Q20" i="29"/>
  <c r="N20" i="29"/>
  <c r="O20" i="29" s="1"/>
  <c r="Q236" i="29"/>
  <c r="R236" i="29"/>
  <c r="N236" i="29"/>
  <c r="O236" i="29" s="1"/>
  <c r="N160" i="29"/>
  <c r="O160" i="29" s="1"/>
  <c r="R160" i="29"/>
  <c r="Q160" i="29"/>
  <c r="N378" i="29"/>
  <c r="O378" i="29" s="1"/>
  <c r="R378" i="29"/>
  <c r="Q378" i="29"/>
  <c r="N331" i="29"/>
  <c r="O331" i="29" s="1"/>
  <c r="Q331" i="29"/>
  <c r="R331" i="29"/>
  <c r="Q296" i="29"/>
  <c r="R296" i="29"/>
  <c r="N296" i="29"/>
  <c r="O296" i="29" s="1"/>
  <c r="O454" i="27"/>
  <c r="O447" i="27"/>
  <c r="N447" i="27"/>
  <c r="R59" i="29"/>
  <c r="Q59" i="29"/>
  <c r="N59" i="29"/>
  <c r="O59" i="29" s="1"/>
  <c r="N18" i="29"/>
  <c r="O18" i="29" s="1"/>
  <c r="R18" i="29"/>
  <c r="Q18" i="29"/>
  <c r="N234" i="29"/>
  <c r="O234" i="29" s="1"/>
  <c r="R234" i="29"/>
  <c r="Q234" i="29"/>
  <c r="Q199" i="29"/>
  <c r="R199" i="29"/>
  <c r="N199" i="29"/>
  <c r="O199" i="29" s="1"/>
  <c r="Q406" i="29"/>
  <c r="R406" i="29"/>
  <c r="N406" i="29"/>
  <c r="O406" i="29" s="1"/>
  <c r="N371" i="29"/>
  <c r="O371" i="29" s="1"/>
  <c r="Q371" i="29"/>
  <c r="R371" i="29"/>
  <c r="AA69" i="28"/>
  <c r="AH69" i="28"/>
  <c r="AI69" i="28"/>
  <c r="AA46" i="28"/>
  <c r="AH46" i="28"/>
  <c r="AI46" i="28"/>
  <c r="AI299" i="28"/>
  <c r="AH299" i="28"/>
  <c r="AA299" i="28"/>
  <c r="Q170" i="29"/>
  <c r="R170" i="29"/>
  <c r="N170" i="29"/>
  <c r="O170" i="29" s="1"/>
  <c r="Q94" i="29"/>
  <c r="R94" i="29"/>
  <c r="N94" i="29"/>
  <c r="O94" i="29" s="1"/>
  <c r="N312" i="29"/>
  <c r="O312" i="29" s="1"/>
  <c r="Q312" i="29"/>
  <c r="R312" i="29"/>
  <c r="Q301" i="29"/>
  <c r="N301" i="29"/>
  <c r="O301" i="29" s="1"/>
  <c r="R301" i="29"/>
  <c r="N266" i="29"/>
  <c r="O266" i="29" s="1"/>
  <c r="Q266" i="29"/>
  <c r="R266" i="29"/>
  <c r="N482" i="29"/>
  <c r="O482" i="29" s="1"/>
  <c r="R482" i="29"/>
  <c r="Q482" i="29"/>
  <c r="AI202" i="28"/>
  <c r="AH202" i="28"/>
  <c r="AA202" i="28"/>
  <c r="AH183" i="28"/>
  <c r="AI183" i="28"/>
  <c r="AA183" i="28"/>
  <c r="AA160" i="28"/>
  <c r="AH160" i="28"/>
  <c r="AI160" i="28"/>
  <c r="AH448" i="28"/>
  <c r="AI448" i="28"/>
  <c r="AA448" i="28"/>
  <c r="N315" i="29"/>
  <c r="O315" i="29" s="1"/>
  <c r="Q315" i="29"/>
  <c r="R315" i="29"/>
  <c r="AI179" i="28"/>
  <c r="AH179" i="28"/>
  <c r="AA179" i="28"/>
  <c r="AI5" i="28"/>
  <c r="AH5" i="28"/>
  <c r="AA5" i="28"/>
  <c r="AI293" i="28"/>
  <c r="AA293" i="28"/>
  <c r="AH293" i="28"/>
  <c r="N63" i="29"/>
  <c r="O63" i="29" s="1"/>
  <c r="R63" i="29"/>
  <c r="Q63" i="29"/>
  <c r="N462" i="29"/>
  <c r="O462" i="29" s="1"/>
  <c r="R462" i="29"/>
  <c r="Q462" i="29"/>
  <c r="AA191" i="28"/>
  <c r="AH191" i="28"/>
  <c r="AI191" i="28"/>
  <c r="AA265" i="28"/>
  <c r="AI265" i="28"/>
  <c r="AH265" i="28"/>
  <c r="AH161" i="28"/>
  <c r="AI161" i="28"/>
  <c r="AA161" i="28"/>
  <c r="AH235" i="28"/>
  <c r="AI235" i="28"/>
  <c r="AA235" i="28"/>
  <c r="R357" i="29"/>
  <c r="Q357" i="29"/>
  <c r="N357" i="29"/>
  <c r="O357" i="29" s="1"/>
  <c r="AA261" i="28"/>
  <c r="AH261" i="28"/>
  <c r="AI261" i="28"/>
  <c r="AI168" i="28"/>
  <c r="AH168" i="28"/>
  <c r="AA168" i="28"/>
  <c r="AA219" i="28"/>
  <c r="AI219" i="28"/>
  <c r="AH219" i="28"/>
  <c r="AA340" i="28"/>
  <c r="AH340" i="28"/>
  <c r="AI340" i="28"/>
  <c r="R33" i="29"/>
  <c r="Q33" i="29"/>
  <c r="N33" i="29"/>
  <c r="O33" i="29" s="1"/>
  <c r="R249" i="29"/>
  <c r="Q249" i="29"/>
  <c r="N249" i="29"/>
  <c r="O249" i="29" s="1"/>
  <c r="N432" i="29"/>
  <c r="O432" i="29" s="1"/>
  <c r="R432" i="29"/>
  <c r="Q432" i="29"/>
  <c r="AA417" i="28"/>
  <c r="AH417" i="28"/>
  <c r="AI417" i="28"/>
  <c r="AA359" i="28"/>
  <c r="AI359" i="28"/>
  <c r="AH359" i="28"/>
  <c r="AA180" i="28"/>
  <c r="AH180" i="28"/>
  <c r="AI180" i="28"/>
  <c r="AA110" i="28"/>
  <c r="AI110" i="28"/>
  <c r="AH110" i="28"/>
  <c r="AA398" i="28"/>
  <c r="AI398" i="28"/>
  <c r="AH398" i="28"/>
  <c r="AH64" i="28"/>
  <c r="AI64" i="28"/>
  <c r="AA64" i="28"/>
  <c r="AA329" i="28"/>
  <c r="AH329" i="28"/>
  <c r="AI329" i="28"/>
  <c r="AA18" i="28"/>
  <c r="AH18" i="28"/>
  <c r="AI18" i="28"/>
  <c r="AH306" i="28"/>
  <c r="AI306" i="28"/>
  <c r="AA306" i="28"/>
  <c r="AA151" i="28"/>
  <c r="AI151" i="28"/>
  <c r="AH151" i="28"/>
  <c r="AA20" i="28"/>
  <c r="AH20" i="28"/>
  <c r="AI20" i="28"/>
  <c r="AH392" i="28"/>
  <c r="AI392" i="28"/>
  <c r="AA392" i="28"/>
  <c r="K230" i="30"/>
  <c r="L230" i="30" s="1"/>
  <c r="K218" i="30"/>
  <c r="L218" i="30" s="1"/>
  <c r="K228" i="30"/>
  <c r="L228" i="30" s="1"/>
  <c r="BI173" i="28"/>
  <c r="Q255" i="29"/>
  <c r="R255" i="29"/>
  <c r="N255" i="29"/>
  <c r="O255" i="29" s="1"/>
  <c r="N471" i="29"/>
  <c r="O471" i="29" s="1"/>
  <c r="Q471" i="29"/>
  <c r="R471" i="29"/>
  <c r="R188" i="29"/>
  <c r="Q188" i="29"/>
  <c r="N188" i="29"/>
  <c r="O188" i="29" s="1"/>
  <c r="Q112" i="29"/>
  <c r="R112" i="29"/>
  <c r="N112" i="29"/>
  <c r="O112" i="29" s="1"/>
  <c r="R330" i="29"/>
  <c r="Q330" i="29"/>
  <c r="N330" i="29"/>
  <c r="O330" i="29" s="1"/>
  <c r="P330" i="29" s="1"/>
  <c r="Q319" i="29"/>
  <c r="R319" i="29"/>
  <c r="N319" i="29"/>
  <c r="O319" i="29" s="1"/>
  <c r="N320" i="29"/>
  <c r="O320" i="29" s="1"/>
  <c r="Q320" i="29"/>
  <c r="R320" i="29"/>
  <c r="O443" i="27"/>
  <c r="N443" i="27"/>
  <c r="N489" i="27"/>
  <c r="O489" i="27"/>
  <c r="Q191" i="29"/>
  <c r="R191" i="29"/>
  <c r="N191" i="29"/>
  <c r="O191" i="29" s="1"/>
  <c r="Q150" i="29"/>
  <c r="R150" i="29"/>
  <c r="N150" i="29"/>
  <c r="O150" i="29" s="1"/>
  <c r="P150" i="29" s="1"/>
  <c r="N115" i="29"/>
  <c r="O115" i="29" s="1"/>
  <c r="R115" i="29"/>
  <c r="Q115" i="29"/>
  <c r="R322" i="29"/>
  <c r="Q322" i="29"/>
  <c r="N322" i="29"/>
  <c r="O322" i="29" s="1"/>
  <c r="R323" i="29"/>
  <c r="Q323" i="29"/>
  <c r="N323" i="29"/>
  <c r="O323" i="29" s="1"/>
  <c r="AH453" i="28"/>
  <c r="AI453" i="28"/>
  <c r="AA453" i="28"/>
  <c r="AA395" i="28"/>
  <c r="AI395" i="28"/>
  <c r="AH395" i="28"/>
  <c r="AA37" i="28"/>
  <c r="AH37" i="28"/>
  <c r="AI37" i="28"/>
  <c r="AA146" i="28"/>
  <c r="AI146" i="28"/>
  <c r="AH146" i="28"/>
  <c r="AA434" i="28"/>
  <c r="AH434" i="28"/>
  <c r="AI434" i="28"/>
  <c r="R194" i="29"/>
  <c r="Q194" i="29"/>
  <c r="N194" i="29"/>
  <c r="O194" i="29" s="1"/>
  <c r="Q118" i="29"/>
  <c r="R118" i="29"/>
  <c r="N118" i="29"/>
  <c r="O118" i="29" s="1"/>
  <c r="N336" i="29"/>
  <c r="O336" i="29" s="1"/>
  <c r="R336" i="29"/>
  <c r="Q336" i="29"/>
  <c r="R325" i="29"/>
  <c r="Q325" i="29"/>
  <c r="N325" i="29"/>
  <c r="O325" i="29" s="1"/>
  <c r="P325" i="29" s="1"/>
  <c r="N326" i="29"/>
  <c r="O326" i="29" s="1"/>
  <c r="R326" i="29"/>
  <c r="Q326" i="29"/>
  <c r="AA193" i="28"/>
  <c r="AH193" i="28"/>
  <c r="AI193" i="28"/>
  <c r="AH354" i="28"/>
  <c r="AA354" i="28"/>
  <c r="AI354" i="28"/>
  <c r="N339" i="29"/>
  <c r="O339" i="29" s="1"/>
  <c r="R339" i="29"/>
  <c r="Q339" i="29"/>
  <c r="AH366" i="28"/>
  <c r="AI366" i="28"/>
  <c r="AA366" i="28"/>
  <c r="R15" i="29"/>
  <c r="Q15" i="29"/>
  <c r="N15" i="29"/>
  <c r="O15" i="29" s="1"/>
  <c r="Q231" i="29"/>
  <c r="R231" i="29"/>
  <c r="N231" i="29"/>
  <c r="O231" i="29" s="1"/>
  <c r="O455" i="27"/>
  <c r="N455" i="27"/>
  <c r="N453" i="29"/>
  <c r="O453" i="29" s="1"/>
  <c r="Q453" i="29"/>
  <c r="R453" i="29"/>
  <c r="AA357" i="28"/>
  <c r="AH357" i="28"/>
  <c r="AI357" i="28"/>
  <c r="AH334" i="28"/>
  <c r="AI334" i="28"/>
  <c r="AA334" i="28"/>
  <c r="AA229" i="28"/>
  <c r="AI229" i="28"/>
  <c r="AH229" i="28"/>
  <c r="AA125" i="28"/>
  <c r="AI125" i="28"/>
  <c r="AH125" i="28"/>
  <c r="R165" i="29"/>
  <c r="N165" i="29"/>
  <c r="O165" i="29" s="1"/>
  <c r="Q165" i="29"/>
  <c r="R173" i="29"/>
  <c r="Q173" i="29"/>
  <c r="N173" i="29"/>
  <c r="O173" i="29" s="1"/>
  <c r="P173" i="29" s="1"/>
  <c r="Q132" i="29"/>
  <c r="R132" i="29"/>
  <c r="N132" i="29"/>
  <c r="O132" i="29" s="1"/>
  <c r="N97" i="29"/>
  <c r="O97" i="29" s="1"/>
  <c r="Q97" i="29"/>
  <c r="R97" i="29"/>
  <c r="Q304" i="29"/>
  <c r="N304" i="29"/>
  <c r="O304" i="29" s="1"/>
  <c r="R304" i="29"/>
  <c r="R269" i="29"/>
  <c r="N269" i="29"/>
  <c r="O269" i="29" s="1"/>
  <c r="Q269" i="29"/>
  <c r="Q485" i="29"/>
  <c r="R485" i="29"/>
  <c r="N485" i="29"/>
  <c r="O485" i="29" s="1"/>
  <c r="AA70" i="28"/>
  <c r="AH70" i="28"/>
  <c r="AI70" i="28"/>
  <c r="AA467" i="28"/>
  <c r="AH467" i="28"/>
  <c r="AI467" i="28"/>
  <c r="AA288" i="28"/>
  <c r="AH288" i="28"/>
  <c r="AI288" i="28"/>
  <c r="AI109" i="28"/>
  <c r="AH109" i="28"/>
  <c r="AA109" i="28"/>
  <c r="AA397" i="28"/>
  <c r="AI397" i="28"/>
  <c r="AH397" i="28"/>
  <c r="AH218" i="28"/>
  <c r="AI218" i="28"/>
  <c r="AA218" i="28"/>
  <c r="AH28" i="28"/>
  <c r="AI28" i="28"/>
  <c r="AA28" i="28"/>
  <c r="Q104" i="29"/>
  <c r="N104" i="29"/>
  <c r="O104" i="29" s="1"/>
  <c r="R104" i="29"/>
  <c r="N28" i="29"/>
  <c r="O28" i="29" s="1"/>
  <c r="R28" i="29"/>
  <c r="Q28" i="29"/>
  <c r="Q244" i="29"/>
  <c r="R244" i="29"/>
  <c r="N244" i="29"/>
  <c r="O244" i="29" s="1"/>
  <c r="R451" i="29"/>
  <c r="N451" i="29"/>
  <c r="O451" i="29" s="1"/>
  <c r="Q451" i="29"/>
  <c r="N452" i="29"/>
  <c r="O452" i="29" s="1"/>
  <c r="Q452" i="29"/>
  <c r="R452" i="29"/>
  <c r="O467" i="27"/>
  <c r="N467" i="27"/>
  <c r="AH82" i="28"/>
  <c r="AA82" i="28"/>
  <c r="AI82" i="28"/>
  <c r="AA370" i="28"/>
  <c r="AH370" i="28"/>
  <c r="AI370" i="28"/>
  <c r="AA479" i="28"/>
  <c r="AI479" i="28"/>
  <c r="AH479" i="28"/>
  <c r="AA156" i="28"/>
  <c r="AI156" i="28"/>
  <c r="AH156" i="28"/>
  <c r="AI444" i="28"/>
  <c r="AA444" i="28"/>
  <c r="AH444" i="28"/>
  <c r="AA374" i="28"/>
  <c r="AH374" i="28"/>
  <c r="AI374" i="28"/>
  <c r="AA472" i="28"/>
  <c r="AH472" i="28"/>
  <c r="AI472" i="28"/>
  <c r="AA449" i="28"/>
  <c r="AH449" i="28"/>
  <c r="AI449" i="28"/>
  <c r="AI499" i="28"/>
  <c r="AH499" i="28"/>
  <c r="AA499" i="28"/>
  <c r="AA7" i="28"/>
  <c r="AH7" i="28"/>
  <c r="AI7" i="28"/>
  <c r="Q215" i="29"/>
  <c r="R215" i="29"/>
  <c r="N215" i="29"/>
  <c r="O215" i="29" s="1"/>
  <c r="R174" i="29"/>
  <c r="N174" i="29"/>
  <c r="O174" i="29" s="1"/>
  <c r="P174" i="29" s="1"/>
  <c r="Q174" i="29"/>
  <c r="Q139" i="29"/>
  <c r="R139" i="29"/>
  <c r="N139" i="29"/>
  <c r="O139" i="29" s="1"/>
  <c r="R346" i="29"/>
  <c r="N346" i="29"/>
  <c r="O346" i="29" s="1"/>
  <c r="Q346" i="29"/>
  <c r="N347" i="29"/>
  <c r="O347" i="29" s="1"/>
  <c r="Q347" i="29"/>
  <c r="R347" i="29"/>
  <c r="N74" i="29"/>
  <c r="O74" i="29" s="1"/>
  <c r="Q74" i="29"/>
  <c r="R74" i="29"/>
  <c r="N214" i="29"/>
  <c r="O214" i="29" s="1"/>
  <c r="Q214" i="29"/>
  <c r="R214" i="29"/>
  <c r="N421" i="29"/>
  <c r="O421" i="29" s="1"/>
  <c r="R421" i="29"/>
  <c r="Q421" i="29"/>
  <c r="N422" i="29"/>
  <c r="O422" i="29" s="1"/>
  <c r="Q422" i="29"/>
  <c r="R422" i="29"/>
  <c r="AI129" i="28"/>
  <c r="AH129" i="28"/>
  <c r="AA129" i="28"/>
  <c r="AH250" i="28"/>
  <c r="AI250" i="28"/>
  <c r="AA250" i="28"/>
  <c r="AH468" i="28"/>
  <c r="AI468" i="28"/>
  <c r="AA468" i="28"/>
  <c r="AA231" i="28"/>
  <c r="AH231" i="28"/>
  <c r="AI231" i="28"/>
  <c r="AA352" i="28"/>
  <c r="AH352" i="28"/>
  <c r="AI352" i="28"/>
  <c r="BJ255" i="28"/>
  <c r="N398" i="30"/>
  <c r="N243" i="30"/>
  <c r="N464" i="30"/>
  <c r="N378" i="30"/>
  <c r="N452" i="30"/>
  <c r="K443" i="30"/>
  <c r="L443" i="30" s="1"/>
  <c r="BI250" i="28"/>
  <c r="N113" i="29"/>
  <c r="O113" i="29" s="1"/>
  <c r="Q113" i="29"/>
  <c r="R113" i="29"/>
  <c r="N108" i="29"/>
  <c r="O108" i="29" s="1"/>
  <c r="Q108" i="29"/>
  <c r="R108" i="29"/>
  <c r="N73" i="29"/>
  <c r="O73" i="29" s="1"/>
  <c r="R73" i="29"/>
  <c r="Q73" i="29"/>
  <c r="N460" i="29"/>
  <c r="O460" i="29" s="1"/>
  <c r="R460" i="29"/>
  <c r="Q460" i="29"/>
  <c r="N461" i="29"/>
  <c r="O461" i="29" s="1"/>
  <c r="Q461" i="29"/>
  <c r="R461" i="29"/>
  <c r="N495" i="27"/>
  <c r="O495" i="27"/>
  <c r="AI285" i="28"/>
  <c r="AA285" i="28"/>
  <c r="AH285" i="28"/>
  <c r="AH301" i="28"/>
  <c r="AI301" i="28"/>
  <c r="AA301" i="28"/>
  <c r="R183" i="29"/>
  <c r="N183" i="29"/>
  <c r="O183" i="29" s="1"/>
  <c r="Q183" i="29"/>
  <c r="N478" i="27"/>
  <c r="O478" i="27"/>
  <c r="AH313" i="28"/>
  <c r="AA313" i="28"/>
  <c r="AI313" i="28"/>
  <c r="AA295" i="28"/>
  <c r="AH295" i="28"/>
  <c r="AI295" i="28"/>
  <c r="Q11" i="29"/>
  <c r="R11" i="29"/>
  <c r="N11" i="29"/>
  <c r="O11" i="29" s="1"/>
  <c r="N369" i="29"/>
  <c r="O369" i="29" s="1"/>
  <c r="Q369" i="29"/>
  <c r="R369" i="29"/>
  <c r="N469" i="27"/>
  <c r="O469" i="27"/>
  <c r="N446" i="27"/>
  <c r="O446" i="27"/>
  <c r="AA165" i="28"/>
  <c r="AH165" i="28"/>
  <c r="AI165" i="28"/>
  <c r="AA286" i="28"/>
  <c r="AH286" i="28"/>
  <c r="AI286" i="28"/>
  <c r="AI216" i="28"/>
  <c r="AH216" i="28"/>
  <c r="AA216" i="28"/>
  <c r="AA267" i="28"/>
  <c r="AI267" i="28"/>
  <c r="AH267" i="28"/>
  <c r="AA221" i="28"/>
  <c r="AH221" i="28"/>
  <c r="AI221" i="28"/>
  <c r="N189" i="29"/>
  <c r="O189" i="29" s="1"/>
  <c r="Q189" i="29"/>
  <c r="R189" i="29"/>
  <c r="AA465" i="28"/>
  <c r="AH465" i="28"/>
  <c r="AI465" i="28"/>
  <c r="AH442" i="28"/>
  <c r="AI442" i="28"/>
  <c r="AA442" i="28"/>
  <c r="AA263" i="28"/>
  <c r="AH263" i="28"/>
  <c r="AI263" i="28"/>
  <c r="AA84" i="28"/>
  <c r="AH84" i="28"/>
  <c r="AI84" i="28"/>
  <c r="AA372" i="28"/>
  <c r="AI372" i="28"/>
  <c r="AH372" i="28"/>
  <c r="AA481" i="28"/>
  <c r="AI481" i="28"/>
  <c r="AH481" i="28"/>
  <c r="AH158" i="28"/>
  <c r="AI158" i="28"/>
  <c r="AA158" i="28"/>
  <c r="AA446" i="28"/>
  <c r="AH446" i="28"/>
  <c r="AI446" i="28"/>
  <c r="AA112" i="28"/>
  <c r="AH112" i="28"/>
  <c r="AI112" i="28"/>
  <c r="AA400" i="28"/>
  <c r="AH400" i="28"/>
  <c r="AI400" i="28"/>
  <c r="AH233" i="28"/>
  <c r="AI233" i="28"/>
  <c r="AA233" i="28"/>
  <c r="AA66" i="28"/>
  <c r="AH66" i="28"/>
  <c r="AI66" i="28"/>
  <c r="AH67" i="28"/>
  <c r="AA67" i="28"/>
  <c r="AI67" i="28"/>
  <c r="AA439" i="28"/>
  <c r="AH439" i="28"/>
  <c r="AI439" i="28"/>
  <c r="AA463" i="28"/>
  <c r="AI463" i="28"/>
  <c r="AH463" i="28"/>
  <c r="AH115" i="28"/>
  <c r="AI115" i="28"/>
  <c r="AA115" i="28"/>
  <c r="R197" i="29"/>
  <c r="Q197" i="29"/>
  <c r="N197" i="29"/>
  <c r="O197" i="29" s="1"/>
  <c r="Q156" i="29"/>
  <c r="R156" i="29"/>
  <c r="N156" i="29"/>
  <c r="O156" i="29" s="1"/>
  <c r="N121" i="29"/>
  <c r="O121" i="29" s="1"/>
  <c r="Q121" i="29"/>
  <c r="R121" i="29"/>
  <c r="N292" i="29"/>
  <c r="O292" i="29" s="1"/>
  <c r="Q292" i="29"/>
  <c r="R292" i="29"/>
  <c r="N257" i="29"/>
  <c r="O257" i="29" s="1"/>
  <c r="P257" i="29" s="1"/>
  <c r="Q257" i="29"/>
  <c r="R257" i="29"/>
  <c r="N473" i="29"/>
  <c r="O473" i="29" s="1"/>
  <c r="R473" i="29"/>
  <c r="Q473" i="29"/>
  <c r="Q56" i="29"/>
  <c r="R56" i="29"/>
  <c r="N56" i="29"/>
  <c r="O56" i="29" s="1"/>
  <c r="N196" i="29"/>
  <c r="O196" i="29" s="1"/>
  <c r="R196" i="29"/>
  <c r="Q196" i="29"/>
  <c r="N414" i="29"/>
  <c r="O414" i="29" s="1"/>
  <c r="R414" i="29"/>
  <c r="Q414" i="29"/>
  <c r="N367" i="29"/>
  <c r="O367" i="29" s="1"/>
  <c r="Q367" i="29"/>
  <c r="R367" i="29"/>
  <c r="Q332" i="29"/>
  <c r="R332" i="29"/>
  <c r="N332" i="29"/>
  <c r="O332" i="29" s="1"/>
  <c r="N490" i="27"/>
  <c r="O490" i="27"/>
  <c r="N95" i="29"/>
  <c r="O95" i="29" s="1"/>
  <c r="R95" i="29"/>
  <c r="Q95" i="29"/>
  <c r="N54" i="29"/>
  <c r="O54" i="29" s="1"/>
  <c r="R54" i="29"/>
  <c r="Q54" i="29"/>
  <c r="N19" i="29"/>
  <c r="O19" i="29" s="1"/>
  <c r="R19" i="29"/>
  <c r="Q19" i="29"/>
  <c r="Q235" i="29"/>
  <c r="R235" i="29"/>
  <c r="N235" i="29"/>
  <c r="O235" i="29" s="1"/>
  <c r="N442" i="29"/>
  <c r="O442" i="29" s="1"/>
  <c r="Q442" i="29"/>
  <c r="R442" i="29"/>
  <c r="N407" i="29"/>
  <c r="O407" i="29" s="1"/>
  <c r="Q407" i="29"/>
  <c r="R407" i="29"/>
  <c r="AH120" i="28"/>
  <c r="AI120" i="28"/>
  <c r="AA120" i="28"/>
  <c r="AH408" i="28"/>
  <c r="AI408" i="28"/>
  <c r="AA408" i="28"/>
  <c r="AA50" i="28"/>
  <c r="AH50" i="28"/>
  <c r="AI50" i="28"/>
  <c r="AA338" i="28"/>
  <c r="AH338" i="28"/>
  <c r="AI338" i="28"/>
  <c r="AI27" i="28"/>
  <c r="AH27" i="28"/>
  <c r="AA27" i="28"/>
  <c r="AH4" i="28"/>
  <c r="AI4" i="28"/>
  <c r="AA4" i="28"/>
  <c r="AH413" i="28"/>
  <c r="AI413" i="28"/>
  <c r="AA413" i="28"/>
  <c r="Q206" i="29"/>
  <c r="N206" i="29"/>
  <c r="O206" i="29" s="1"/>
  <c r="R206" i="29"/>
  <c r="Q130" i="29"/>
  <c r="N130" i="29"/>
  <c r="O130" i="29" s="1"/>
  <c r="R130" i="29"/>
  <c r="Q348" i="29"/>
  <c r="R348" i="29"/>
  <c r="N348" i="29"/>
  <c r="O348" i="29" s="1"/>
  <c r="N337" i="29"/>
  <c r="O337" i="29" s="1"/>
  <c r="R337" i="29"/>
  <c r="Q337" i="29"/>
  <c r="N302" i="29"/>
  <c r="O302" i="29" s="1"/>
  <c r="Q302" i="29"/>
  <c r="R302" i="29"/>
  <c r="Q487" i="29"/>
  <c r="N487" i="29"/>
  <c r="O487" i="29" s="1"/>
  <c r="R487" i="29"/>
  <c r="N351" i="29"/>
  <c r="O351" i="29" s="1"/>
  <c r="Q351" i="29"/>
  <c r="R351" i="29"/>
  <c r="AA237" i="28"/>
  <c r="AH237" i="28"/>
  <c r="AI237" i="28"/>
  <c r="AI358" i="28"/>
  <c r="AH358" i="28"/>
  <c r="AA358" i="28"/>
  <c r="AI51" i="28"/>
  <c r="AH51" i="28"/>
  <c r="AA51" i="28"/>
  <c r="AA339" i="28"/>
  <c r="AH339" i="28"/>
  <c r="AI339" i="28"/>
  <c r="AA316" i="28"/>
  <c r="AH316" i="28"/>
  <c r="AI316" i="28"/>
  <c r="N99" i="29"/>
  <c r="O99" i="29" s="1"/>
  <c r="Q99" i="29"/>
  <c r="R99" i="29"/>
  <c r="AH249" i="28"/>
  <c r="AI249" i="28"/>
  <c r="AA249" i="28"/>
  <c r="AH86" i="28"/>
  <c r="AI86" i="28"/>
  <c r="AA86" i="28"/>
  <c r="AA207" i="28"/>
  <c r="AH207" i="28"/>
  <c r="AI207" i="28"/>
  <c r="AA495" i="28"/>
  <c r="AI495" i="28"/>
  <c r="AH495" i="28"/>
  <c r="AI184" i="28"/>
  <c r="AH184" i="28"/>
  <c r="AA184" i="28"/>
  <c r="AA282" i="28"/>
  <c r="AH282" i="28"/>
  <c r="AI282" i="28"/>
  <c r="Q393" i="29"/>
  <c r="N393" i="29"/>
  <c r="O393" i="29" s="1"/>
  <c r="R393" i="29"/>
  <c r="N457" i="27"/>
  <c r="O457" i="27"/>
  <c r="R69" i="29"/>
  <c r="Q69" i="29"/>
  <c r="N69" i="29"/>
  <c r="O69" i="29" s="1"/>
  <c r="N291" i="29"/>
  <c r="O291" i="29" s="1"/>
  <c r="Q291" i="29"/>
  <c r="R291" i="29"/>
  <c r="O463" i="27"/>
  <c r="N463" i="27"/>
  <c r="AA118" i="28"/>
  <c r="AI118" i="28"/>
  <c r="AH118" i="28"/>
  <c r="AI406" i="28"/>
  <c r="AH406" i="28"/>
  <c r="AA406" i="28"/>
  <c r="AA227" i="28"/>
  <c r="AH227" i="28"/>
  <c r="AI227" i="28"/>
  <c r="AH48" i="28"/>
  <c r="AA48" i="28"/>
  <c r="AI48" i="28"/>
  <c r="AA336" i="28"/>
  <c r="AH336" i="28"/>
  <c r="AI336" i="28"/>
  <c r="AA13" i="28"/>
  <c r="AH13" i="28"/>
  <c r="AI13" i="28"/>
  <c r="AI122" i="28"/>
  <c r="AA122" i="28"/>
  <c r="AH122" i="28"/>
  <c r="AH410" i="28"/>
  <c r="AI410" i="28"/>
  <c r="AA410" i="28"/>
  <c r="AA76" i="28"/>
  <c r="AH76" i="28"/>
  <c r="AI76" i="28"/>
  <c r="AH364" i="28"/>
  <c r="AI364" i="28"/>
  <c r="AA364" i="28"/>
  <c r="AH197" i="28"/>
  <c r="AI197" i="28"/>
  <c r="AA197" i="28"/>
  <c r="AA485" i="28"/>
  <c r="AH485" i="28"/>
  <c r="AI485" i="28"/>
  <c r="AH174" i="28"/>
  <c r="AA174" i="28"/>
  <c r="AI174" i="28"/>
  <c r="AA296" i="28"/>
  <c r="AH296" i="28"/>
  <c r="AI296" i="28"/>
  <c r="AA92" i="28"/>
  <c r="AH92" i="28"/>
  <c r="AI92" i="28"/>
  <c r="AA464" i="28"/>
  <c r="AH464" i="28"/>
  <c r="AI464" i="28"/>
  <c r="Q8" i="29"/>
  <c r="R8" i="29"/>
  <c r="N8" i="29"/>
  <c r="O8" i="29" s="1"/>
  <c r="Q224" i="29"/>
  <c r="R224" i="29"/>
  <c r="N224" i="29"/>
  <c r="O224" i="29" s="1"/>
  <c r="N148" i="29"/>
  <c r="O148" i="29" s="1"/>
  <c r="R148" i="29"/>
  <c r="Q148" i="29"/>
  <c r="Q366" i="29"/>
  <c r="R366" i="29"/>
  <c r="N366" i="29"/>
  <c r="O366" i="29" s="1"/>
  <c r="N355" i="29"/>
  <c r="O355" i="29" s="1"/>
  <c r="R355" i="29"/>
  <c r="Q355" i="29"/>
  <c r="N356" i="29"/>
  <c r="O356" i="29" s="1"/>
  <c r="R356" i="29"/>
  <c r="Q356" i="29"/>
  <c r="N479" i="27"/>
  <c r="O479" i="27"/>
  <c r="AA9" i="28"/>
  <c r="AI9" i="28"/>
  <c r="AH9" i="28"/>
  <c r="AI130" i="28"/>
  <c r="AA130" i="28"/>
  <c r="AH130" i="28"/>
  <c r="AH418" i="28"/>
  <c r="AI418" i="28"/>
  <c r="AA418" i="28"/>
  <c r="AA239" i="28"/>
  <c r="AI239" i="28"/>
  <c r="AH239" i="28"/>
  <c r="AA60" i="28"/>
  <c r="AH60" i="28"/>
  <c r="AI60" i="28"/>
  <c r="AH25" i="28"/>
  <c r="AI25" i="28"/>
  <c r="AA25" i="28"/>
  <c r="AH134" i="28"/>
  <c r="AI134" i="28"/>
  <c r="AA134" i="28"/>
  <c r="AH422" i="28"/>
  <c r="AI422" i="28"/>
  <c r="AA422" i="28"/>
  <c r="AA88" i="28"/>
  <c r="AH88" i="28"/>
  <c r="AI88" i="28"/>
  <c r="AH209" i="28"/>
  <c r="AI209" i="28"/>
  <c r="AA209" i="28"/>
  <c r="AH497" i="28"/>
  <c r="AI497" i="28"/>
  <c r="AA497" i="28"/>
  <c r="AA474" i="28"/>
  <c r="AH474" i="28"/>
  <c r="AI474" i="28"/>
  <c r="AA164" i="28"/>
  <c r="AI164" i="28"/>
  <c r="AH164" i="28"/>
  <c r="AI55" i="28"/>
  <c r="AH55" i="28"/>
  <c r="AA55" i="28"/>
  <c r="N227" i="29"/>
  <c r="O227" i="29" s="1"/>
  <c r="Q227" i="29"/>
  <c r="R227" i="29"/>
  <c r="Q186" i="29"/>
  <c r="R186" i="29"/>
  <c r="N186" i="29"/>
  <c r="O186" i="29" s="1"/>
  <c r="N151" i="29"/>
  <c r="O151" i="29" s="1"/>
  <c r="R151" i="29"/>
  <c r="Q151" i="29"/>
  <c r="N358" i="29"/>
  <c r="O358" i="29" s="1"/>
  <c r="R358" i="29"/>
  <c r="Q358" i="29"/>
  <c r="N359" i="29"/>
  <c r="O359" i="29" s="1"/>
  <c r="R359" i="29"/>
  <c r="Q359" i="29"/>
  <c r="AH100" i="28"/>
  <c r="AA100" i="28"/>
  <c r="AI100" i="28"/>
  <c r="AH388" i="28"/>
  <c r="AI388" i="28"/>
  <c r="AA388" i="28"/>
  <c r="AH54" i="28"/>
  <c r="AI54" i="28"/>
  <c r="AA54" i="28"/>
  <c r="AH342" i="28"/>
  <c r="AI342" i="28"/>
  <c r="AA342" i="28"/>
  <c r="AA140" i="28"/>
  <c r="AH140" i="28"/>
  <c r="AI140" i="28"/>
  <c r="AH415" i="28"/>
  <c r="AI415" i="28"/>
  <c r="AA415" i="28"/>
  <c r="AA116" i="28"/>
  <c r="AH116" i="28"/>
  <c r="AI116" i="28"/>
  <c r="AI236" i="28"/>
  <c r="AA236" i="28"/>
  <c r="AH236" i="28"/>
  <c r="AH43" i="28"/>
  <c r="AA43" i="28"/>
  <c r="AI43" i="28"/>
  <c r="R14" i="29"/>
  <c r="N14" i="29"/>
  <c r="O14" i="29" s="1"/>
  <c r="Q14" i="29"/>
  <c r="N230" i="29"/>
  <c r="O230" i="29" s="1"/>
  <c r="Q230" i="29"/>
  <c r="R230" i="29"/>
  <c r="R154" i="29"/>
  <c r="N154" i="29"/>
  <c r="O154" i="29" s="1"/>
  <c r="Q154" i="29"/>
  <c r="R372" i="29"/>
  <c r="Q372" i="29"/>
  <c r="N372" i="29"/>
  <c r="O372" i="29" s="1"/>
  <c r="P372" i="29" s="1"/>
  <c r="Q361" i="29"/>
  <c r="R361" i="29"/>
  <c r="N361" i="29"/>
  <c r="O361" i="29" s="1"/>
  <c r="N362" i="29"/>
  <c r="O362" i="29" s="1"/>
  <c r="Q362" i="29"/>
  <c r="R362" i="29"/>
  <c r="O448" i="27"/>
  <c r="AH177" i="28"/>
  <c r="AI177" i="28"/>
  <c r="AA177" i="28"/>
  <c r="AH154" i="28"/>
  <c r="AA154" i="28"/>
  <c r="AI154" i="28"/>
  <c r="AA279" i="28"/>
  <c r="AI279" i="28"/>
  <c r="AH279" i="28"/>
  <c r="Q375" i="29"/>
  <c r="N375" i="29"/>
  <c r="O375" i="29" s="1"/>
  <c r="R375" i="29"/>
  <c r="AA205" i="28"/>
  <c r="AI205" i="28"/>
  <c r="AH205" i="28"/>
  <c r="Q51" i="29"/>
  <c r="R51" i="29"/>
  <c r="N51" i="29"/>
  <c r="O51" i="29" s="1"/>
  <c r="R450" i="29"/>
  <c r="Q450" i="29"/>
  <c r="N450" i="29"/>
  <c r="O450" i="29" s="1"/>
  <c r="AH143" i="28"/>
  <c r="AA143" i="28"/>
  <c r="AI143" i="28"/>
  <c r="AH113" i="28"/>
  <c r="AI113" i="28"/>
  <c r="AA113" i="28"/>
  <c r="AA211" i="28"/>
  <c r="AH211" i="28"/>
  <c r="AI211" i="28"/>
  <c r="AH199" i="28"/>
  <c r="AI199" i="28"/>
  <c r="AA199" i="28"/>
  <c r="R273" i="29"/>
  <c r="Q273" i="29"/>
  <c r="N273" i="29"/>
  <c r="O273" i="29" s="1"/>
  <c r="AA315" i="28"/>
  <c r="AH315" i="28"/>
  <c r="AI315" i="28"/>
  <c r="AA292" i="28"/>
  <c r="AH292" i="28"/>
  <c r="AI292" i="28"/>
  <c r="AA283" i="28"/>
  <c r="AI283" i="28"/>
  <c r="AH283" i="28"/>
  <c r="AH331" i="28"/>
  <c r="AI331" i="28"/>
  <c r="AA331" i="28"/>
  <c r="Q201" i="29"/>
  <c r="N201" i="29"/>
  <c r="O201" i="29" s="1"/>
  <c r="R201" i="29"/>
  <c r="Q209" i="29"/>
  <c r="N209" i="29"/>
  <c r="O209" i="29" s="1"/>
  <c r="R209" i="29"/>
  <c r="Q168" i="29"/>
  <c r="R168" i="29"/>
  <c r="N168" i="29"/>
  <c r="O168" i="29" s="1"/>
  <c r="Q133" i="29"/>
  <c r="R133" i="29"/>
  <c r="N133" i="29"/>
  <c r="O133" i="29" s="1"/>
  <c r="R340" i="29"/>
  <c r="Q340" i="29"/>
  <c r="N340" i="29"/>
  <c r="O340" i="29" s="1"/>
  <c r="P340" i="29" s="1"/>
  <c r="Q305" i="29"/>
  <c r="R305" i="29"/>
  <c r="N305" i="29"/>
  <c r="O305" i="29" s="1"/>
  <c r="N491" i="29"/>
  <c r="O491" i="29" s="1"/>
  <c r="R491" i="29"/>
  <c r="Q491" i="29"/>
  <c r="AI126" i="28"/>
  <c r="AH126" i="28"/>
  <c r="AA126" i="28"/>
  <c r="AH414" i="28"/>
  <c r="AI414" i="28"/>
  <c r="AA414" i="28"/>
  <c r="AH8" i="28"/>
  <c r="AI8" i="28"/>
  <c r="AA8" i="28"/>
  <c r="AH176" i="28"/>
  <c r="AI176" i="28"/>
  <c r="AA176" i="28"/>
  <c r="AA260" i="28"/>
  <c r="AI260" i="28"/>
  <c r="AH260" i="28"/>
  <c r="N140" i="29"/>
  <c r="O140" i="29" s="1"/>
  <c r="Q140" i="29"/>
  <c r="R140" i="29"/>
  <c r="R64" i="29"/>
  <c r="Q64" i="29"/>
  <c r="N64" i="29"/>
  <c r="O64" i="29" s="1"/>
  <c r="N282" i="29"/>
  <c r="O282" i="29" s="1"/>
  <c r="Q282" i="29"/>
  <c r="R282" i="29"/>
  <c r="Q271" i="29"/>
  <c r="N271" i="29"/>
  <c r="O271" i="29" s="1"/>
  <c r="R271" i="29"/>
  <c r="Q272" i="29"/>
  <c r="N272" i="29"/>
  <c r="O272" i="29" s="1"/>
  <c r="P272" i="29" s="1"/>
  <c r="R272" i="29"/>
  <c r="N488" i="29"/>
  <c r="O488" i="29" s="1"/>
  <c r="Q488" i="29"/>
  <c r="R488" i="29"/>
  <c r="AH248" i="28"/>
  <c r="AI248" i="28"/>
  <c r="AA248" i="28"/>
  <c r="Q35" i="29"/>
  <c r="N35" i="29"/>
  <c r="O35" i="29" s="1"/>
  <c r="R35" i="29"/>
  <c r="R251" i="29"/>
  <c r="Q251" i="29"/>
  <c r="N251" i="29"/>
  <c r="O251" i="29" s="1"/>
  <c r="R210" i="29"/>
  <c r="Q210" i="29"/>
  <c r="N210" i="29"/>
  <c r="O210" i="29" s="1"/>
  <c r="R175" i="29"/>
  <c r="Q175" i="29"/>
  <c r="N175" i="29"/>
  <c r="O175" i="29" s="1"/>
  <c r="N382" i="29"/>
  <c r="O382" i="29" s="1"/>
  <c r="Q382" i="29"/>
  <c r="R382" i="29"/>
  <c r="Q383" i="29"/>
  <c r="R383" i="29"/>
  <c r="N383" i="29"/>
  <c r="O383" i="29" s="1"/>
  <c r="N492" i="27"/>
  <c r="O492" i="27"/>
  <c r="O470" i="27"/>
  <c r="N470" i="27"/>
  <c r="Q110" i="29"/>
  <c r="N110" i="29"/>
  <c r="O110" i="29" s="1"/>
  <c r="R110" i="29"/>
  <c r="Q34" i="29"/>
  <c r="R34" i="29"/>
  <c r="N34" i="29"/>
  <c r="O34" i="29" s="1"/>
  <c r="N250" i="29"/>
  <c r="O250" i="29" s="1"/>
  <c r="Q250" i="29"/>
  <c r="R250" i="29"/>
  <c r="N468" i="29"/>
  <c r="O468" i="29" s="1"/>
  <c r="R468" i="29"/>
  <c r="Q468" i="29"/>
  <c r="N457" i="29"/>
  <c r="O457" i="29" s="1"/>
  <c r="Q457" i="29"/>
  <c r="R457" i="29"/>
  <c r="N458" i="29"/>
  <c r="O458" i="29" s="1"/>
  <c r="Q458" i="29"/>
  <c r="R458" i="29"/>
  <c r="N477" i="27"/>
  <c r="O477" i="27"/>
  <c r="N149" i="29"/>
  <c r="O149" i="29" s="1"/>
  <c r="Q149" i="29"/>
  <c r="R149" i="29"/>
  <c r="N144" i="29"/>
  <c r="O144" i="29" s="1"/>
  <c r="R144" i="29"/>
  <c r="Q144" i="29"/>
  <c r="N109" i="29"/>
  <c r="O109" i="29" s="1"/>
  <c r="Q109" i="29"/>
  <c r="R109" i="29"/>
  <c r="Q280" i="29"/>
  <c r="R280" i="29"/>
  <c r="N280" i="29"/>
  <c r="O280" i="29" s="1"/>
  <c r="R281" i="29"/>
  <c r="Q281" i="29"/>
  <c r="N281" i="29"/>
  <c r="O281" i="29" s="1"/>
  <c r="N440" i="27"/>
  <c r="O440" i="27"/>
  <c r="AH243" i="28"/>
  <c r="AI243" i="28"/>
  <c r="AA243" i="28"/>
  <c r="AI462" i="28"/>
  <c r="AH462" i="28"/>
  <c r="AA462" i="28"/>
  <c r="R219" i="29"/>
  <c r="Q219" i="29"/>
  <c r="N219" i="29"/>
  <c r="O219" i="29" s="1"/>
  <c r="AH297" i="28"/>
  <c r="AI297" i="28"/>
  <c r="AA297" i="28"/>
  <c r="AH348" i="28"/>
  <c r="AI348" i="28"/>
  <c r="AA348" i="28"/>
  <c r="AH255" i="28"/>
  <c r="AI255" i="28"/>
  <c r="AA255" i="28"/>
  <c r="AI376" i="28"/>
  <c r="AH376" i="28"/>
  <c r="AA376" i="28"/>
  <c r="AI186" i="28"/>
  <c r="AH186" i="28"/>
  <c r="AA186" i="28"/>
  <c r="N405" i="29"/>
  <c r="O405" i="29" s="1"/>
  <c r="Q405" i="29"/>
  <c r="R405" i="29"/>
  <c r="O482" i="27"/>
  <c r="N482" i="27"/>
  <c r="N225" i="29"/>
  <c r="O225" i="29" s="1"/>
  <c r="R225" i="29"/>
  <c r="Q225" i="29"/>
  <c r="N448" i="27"/>
  <c r="R17" i="29"/>
  <c r="Q17" i="29"/>
  <c r="N17" i="29"/>
  <c r="O17" i="29" s="1"/>
  <c r="Q233" i="29"/>
  <c r="R233" i="29"/>
  <c r="N233" i="29"/>
  <c r="O233" i="29" s="1"/>
  <c r="R192" i="29"/>
  <c r="Q192" i="29"/>
  <c r="N192" i="29"/>
  <c r="O192" i="29" s="1"/>
  <c r="Q157" i="29"/>
  <c r="R157" i="29"/>
  <c r="N157" i="29"/>
  <c r="O157" i="29" s="1"/>
  <c r="N328" i="29"/>
  <c r="O328" i="29" s="1"/>
  <c r="Q328" i="29"/>
  <c r="R328" i="29"/>
  <c r="N293" i="29"/>
  <c r="O293" i="29" s="1"/>
  <c r="Q293" i="29"/>
  <c r="R293" i="29"/>
  <c r="N439" i="27"/>
  <c r="O439" i="27"/>
  <c r="AI275" i="28"/>
  <c r="AH275" i="28"/>
  <c r="AA275" i="28"/>
  <c r="AH96" i="28"/>
  <c r="AI96" i="28"/>
  <c r="AA96" i="28"/>
  <c r="AA493" i="28"/>
  <c r="AH493" i="28"/>
  <c r="AI493" i="28"/>
  <c r="AI170" i="28"/>
  <c r="AA170" i="28"/>
  <c r="AH170" i="28"/>
  <c r="AA458" i="28"/>
  <c r="AH458" i="28"/>
  <c r="AI458" i="28"/>
  <c r="AH147" i="28"/>
  <c r="AI147" i="28"/>
  <c r="AA147" i="28"/>
  <c r="AA435" i="28"/>
  <c r="AH435" i="28"/>
  <c r="AI435" i="28"/>
  <c r="Q92" i="29"/>
  <c r="R92" i="29"/>
  <c r="N92" i="29"/>
  <c r="O92" i="29" s="1"/>
  <c r="R16" i="29"/>
  <c r="Q16" i="29"/>
  <c r="N16" i="29"/>
  <c r="O16" i="29" s="1"/>
  <c r="N232" i="29"/>
  <c r="O232" i="29" s="1"/>
  <c r="R232" i="29"/>
  <c r="Q232" i="29"/>
  <c r="N403" i="29"/>
  <c r="O403" i="29" s="1"/>
  <c r="Q403" i="29"/>
  <c r="R403" i="29"/>
  <c r="N368" i="29"/>
  <c r="O368" i="29" s="1"/>
  <c r="R368" i="29"/>
  <c r="Q368" i="29"/>
  <c r="AH34" i="28"/>
  <c r="AI34" i="28"/>
  <c r="AA34" i="28"/>
  <c r="AA431" i="28"/>
  <c r="AH431" i="28"/>
  <c r="AI431" i="28"/>
  <c r="AA252" i="28"/>
  <c r="AI252" i="28"/>
  <c r="AH252" i="28"/>
  <c r="AH73" i="28"/>
  <c r="AI73" i="28"/>
  <c r="AA73" i="28"/>
  <c r="AA361" i="28"/>
  <c r="AI361" i="28"/>
  <c r="AH361" i="28"/>
  <c r="AI182" i="28"/>
  <c r="AH182" i="28"/>
  <c r="AA182" i="28"/>
  <c r="AA470" i="28"/>
  <c r="AH470" i="28"/>
  <c r="AI470" i="28"/>
  <c r="AA447" i="28"/>
  <c r="AI447" i="28"/>
  <c r="AH447" i="28"/>
  <c r="AA401" i="28"/>
  <c r="AH401" i="28"/>
  <c r="AI401" i="28"/>
  <c r="AH452" i="28"/>
  <c r="AI452" i="28"/>
  <c r="AA452" i="28"/>
  <c r="AH416" i="28"/>
  <c r="AI416" i="28"/>
  <c r="AA416" i="28"/>
  <c r="N131" i="29"/>
  <c r="O131" i="29" s="1"/>
  <c r="R131" i="29"/>
  <c r="Q131" i="29"/>
  <c r="N90" i="29"/>
  <c r="O90" i="29" s="1"/>
  <c r="Q90" i="29"/>
  <c r="R90" i="29"/>
  <c r="Q55" i="29"/>
  <c r="N55" i="29"/>
  <c r="O55" i="29" s="1"/>
  <c r="R55" i="29"/>
  <c r="R262" i="29"/>
  <c r="Q262" i="29"/>
  <c r="N262" i="29"/>
  <c r="O262" i="29" s="1"/>
  <c r="N478" i="29"/>
  <c r="O478" i="29" s="1"/>
  <c r="Q478" i="29"/>
  <c r="R478" i="29"/>
  <c r="N443" i="29"/>
  <c r="O443" i="29" s="1"/>
  <c r="Q443" i="29"/>
  <c r="R443" i="29"/>
  <c r="AA246" i="28"/>
  <c r="AH246" i="28"/>
  <c r="AI246" i="28"/>
  <c r="AA19" i="28"/>
  <c r="AH19" i="28"/>
  <c r="AI19" i="28"/>
  <c r="AA103" i="28"/>
  <c r="AH103" i="28"/>
  <c r="AI103" i="28"/>
  <c r="N26" i="29"/>
  <c r="O26" i="29" s="1"/>
  <c r="R26" i="29"/>
  <c r="Q26" i="29"/>
  <c r="Q242" i="29"/>
  <c r="R242" i="29"/>
  <c r="N242" i="29"/>
  <c r="O242" i="29" s="1"/>
  <c r="R166" i="29"/>
  <c r="Q166" i="29"/>
  <c r="N166" i="29"/>
  <c r="O166" i="29" s="1"/>
  <c r="Q384" i="29"/>
  <c r="N384" i="29"/>
  <c r="O384" i="29" s="1"/>
  <c r="R384" i="29"/>
  <c r="N373" i="29"/>
  <c r="O373" i="29" s="1"/>
  <c r="P373" i="29" s="1"/>
  <c r="R373" i="29"/>
  <c r="Q373" i="29"/>
  <c r="N338" i="29"/>
  <c r="O338" i="29" s="1"/>
  <c r="Q338" i="29"/>
  <c r="R338" i="29"/>
  <c r="AI23" i="28"/>
  <c r="AH23" i="28"/>
  <c r="AA23" i="28"/>
  <c r="AI241" i="28"/>
  <c r="AH241" i="28"/>
  <c r="AA241" i="28"/>
  <c r="AA137" i="28"/>
  <c r="AI137" i="28"/>
  <c r="AH137" i="28"/>
  <c r="AA355" i="28"/>
  <c r="AH355" i="28"/>
  <c r="AI355" i="28"/>
  <c r="R387" i="29"/>
  <c r="Q387" i="29"/>
  <c r="N387" i="29"/>
  <c r="O387" i="29" s="1"/>
  <c r="Q135" i="29"/>
  <c r="R135" i="29"/>
  <c r="N135" i="29"/>
  <c r="O135" i="29" s="1"/>
  <c r="R429" i="29"/>
  <c r="Q429" i="29"/>
  <c r="N429" i="29"/>
  <c r="O429" i="29" s="1"/>
  <c r="AH59" i="28"/>
  <c r="AA59" i="28"/>
  <c r="AI59" i="28"/>
  <c r="AH173" i="28"/>
  <c r="AI173" i="28"/>
  <c r="AA173" i="28"/>
  <c r="AH307" i="28"/>
  <c r="AA307" i="28"/>
  <c r="AI307" i="28"/>
  <c r="R105" i="29"/>
  <c r="Q105" i="29"/>
  <c r="N105" i="29"/>
  <c r="O105" i="29" s="1"/>
  <c r="BI429" i="28"/>
  <c r="N327" i="29"/>
  <c r="O327" i="29" s="1"/>
  <c r="R327" i="29"/>
  <c r="Q327" i="29"/>
  <c r="O499" i="27"/>
  <c r="N499" i="27"/>
  <c r="N44" i="29"/>
  <c r="O44" i="29" s="1"/>
  <c r="Q44" i="29"/>
  <c r="R44" i="29"/>
  <c r="R3" i="29"/>
  <c r="Q3" i="29"/>
  <c r="N3" i="29"/>
  <c r="O3" i="29" s="1"/>
  <c r="P3" i="29" s="1"/>
  <c r="N184" i="29"/>
  <c r="O184" i="29" s="1"/>
  <c r="Q184" i="29"/>
  <c r="R184" i="29"/>
  <c r="N402" i="29"/>
  <c r="O402" i="29" s="1"/>
  <c r="Q402" i="29"/>
  <c r="R402" i="29"/>
  <c r="Q391" i="29"/>
  <c r="R391" i="29"/>
  <c r="N391" i="29"/>
  <c r="O391" i="29" s="1"/>
  <c r="N392" i="29"/>
  <c r="O392" i="29" s="1"/>
  <c r="Q392" i="29"/>
  <c r="R392" i="29"/>
  <c r="R47" i="29"/>
  <c r="Q47" i="29"/>
  <c r="N47" i="29"/>
  <c r="O47" i="29" s="1"/>
  <c r="N6" i="29"/>
  <c r="O6" i="29" s="1"/>
  <c r="P6" i="29" s="1"/>
  <c r="R6" i="29"/>
  <c r="Q6" i="29"/>
  <c r="Q222" i="29"/>
  <c r="R222" i="29"/>
  <c r="N222" i="29"/>
  <c r="O222" i="29" s="1"/>
  <c r="N187" i="29"/>
  <c r="O187" i="29" s="1"/>
  <c r="Q187" i="29"/>
  <c r="R187" i="29"/>
  <c r="N394" i="29"/>
  <c r="O394" i="29" s="1"/>
  <c r="Q394" i="29"/>
  <c r="R394" i="29"/>
  <c r="N395" i="29"/>
  <c r="O395" i="29" s="1"/>
  <c r="R395" i="29"/>
  <c r="Q395" i="29"/>
  <c r="R50" i="29"/>
  <c r="Q50" i="29"/>
  <c r="N50" i="29"/>
  <c r="O50" i="29" s="1"/>
  <c r="R9" i="29"/>
  <c r="Q9" i="29"/>
  <c r="N9" i="29"/>
  <c r="O9" i="29" s="1"/>
  <c r="N190" i="29"/>
  <c r="O190" i="29" s="1"/>
  <c r="Q190" i="29"/>
  <c r="R190" i="29"/>
  <c r="R408" i="29"/>
  <c r="Q408" i="29"/>
  <c r="N408" i="29"/>
  <c r="O408" i="29" s="1"/>
  <c r="N397" i="29"/>
  <c r="O397" i="29" s="1"/>
  <c r="Q397" i="29"/>
  <c r="R397" i="29"/>
  <c r="N398" i="29"/>
  <c r="O398" i="29" s="1"/>
  <c r="Q398" i="29"/>
  <c r="R398" i="29"/>
  <c r="O449" i="27"/>
  <c r="N449" i="27"/>
  <c r="R411" i="29"/>
  <c r="N411" i="29"/>
  <c r="O411" i="29" s="1"/>
  <c r="P411" i="29" s="1"/>
  <c r="Q411" i="29"/>
  <c r="AH189" i="28"/>
  <c r="AA189" i="28"/>
  <c r="AI189" i="28"/>
  <c r="AH477" i="28"/>
  <c r="AI477" i="28"/>
  <c r="AA477" i="28"/>
  <c r="AI166" i="28"/>
  <c r="AH166" i="28"/>
  <c r="AA166" i="28"/>
  <c r="AA454" i="28"/>
  <c r="AH454" i="28"/>
  <c r="AI454" i="28"/>
  <c r="AI384" i="28"/>
  <c r="AH384" i="28"/>
  <c r="AA384" i="28"/>
  <c r="AA101" i="28"/>
  <c r="AH101" i="28"/>
  <c r="AI101" i="28"/>
  <c r="N87" i="29"/>
  <c r="O87" i="29" s="1"/>
  <c r="Q87" i="29"/>
  <c r="R87" i="29"/>
  <c r="AH57" i="28"/>
  <c r="AI57" i="28"/>
  <c r="AA57" i="28"/>
  <c r="AH345" i="28"/>
  <c r="AI345" i="28"/>
  <c r="AA345" i="28"/>
  <c r="AA322" i="28"/>
  <c r="AH322" i="28"/>
  <c r="AI322" i="28"/>
  <c r="AA159" i="28"/>
  <c r="AI159" i="28"/>
  <c r="AH159" i="28"/>
  <c r="AH280" i="28"/>
  <c r="AI280" i="28"/>
  <c r="AA280" i="28"/>
  <c r="AH234" i="28"/>
  <c r="AI234" i="28"/>
  <c r="AA234" i="28"/>
  <c r="N309" i="29"/>
  <c r="O309" i="29" s="1"/>
  <c r="Q309" i="29"/>
  <c r="R309" i="29"/>
  <c r="N465" i="27"/>
  <c r="O465" i="27"/>
  <c r="AI155" i="28"/>
  <c r="AH155" i="28"/>
  <c r="AA155" i="28"/>
  <c r="R21" i="29"/>
  <c r="Q21" i="29"/>
  <c r="N21" i="29"/>
  <c r="O21" i="29" s="1"/>
  <c r="Q237" i="29"/>
  <c r="R237" i="29"/>
  <c r="N237" i="29"/>
  <c r="O237" i="29" s="1"/>
  <c r="N460" i="27"/>
  <c r="AH58" i="28"/>
  <c r="AI58" i="28"/>
  <c r="AA58" i="28"/>
  <c r="AA311" i="28"/>
  <c r="AH311" i="28"/>
  <c r="AI311" i="28"/>
  <c r="AI132" i="28"/>
  <c r="AH132" i="28"/>
  <c r="AA132" i="28"/>
  <c r="AH420" i="28"/>
  <c r="AI420" i="28"/>
  <c r="AA420" i="28"/>
  <c r="AH62" i="28"/>
  <c r="AA62" i="28"/>
  <c r="AI62" i="28"/>
  <c r="AH350" i="28"/>
  <c r="AI350" i="28"/>
  <c r="AA350" i="28"/>
  <c r="AH39" i="28"/>
  <c r="AI39" i="28"/>
  <c r="AA39" i="28"/>
  <c r="AH16" i="28"/>
  <c r="AI16" i="28"/>
  <c r="AA16" i="28"/>
  <c r="AA425" i="28"/>
  <c r="AH425" i="28"/>
  <c r="AI425" i="28"/>
  <c r="AA44" i="28"/>
  <c r="AH44" i="28"/>
  <c r="AI44" i="28"/>
  <c r="AH104" i="28"/>
  <c r="AA104" i="28"/>
  <c r="AI104" i="28"/>
  <c r="AA403" i="28"/>
  <c r="AH403" i="28"/>
  <c r="AI403" i="28"/>
  <c r="N29" i="29"/>
  <c r="O29" i="29" s="1"/>
  <c r="Q29" i="29"/>
  <c r="R29" i="29"/>
  <c r="Q245" i="29"/>
  <c r="R245" i="29"/>
  <c r="N245" i="29"/>
  <c r="O245" i="29" s="1"/>
  <c r="N204" i="29"/>
  <c r="O204" i="29" s="1"/>
  <c r="Q204" i="29"/>
  <c r="R204" i="29"/>
  <c r="N169" i="29"/>
  <c r="O169" i="29" s="1"/>
  <c r="R169" i="29"/>
  <c r="Q169" i="29"/>
  <c r="R376" i="29"/>
  <c r="Q376" i="29"/>
  <c r="N376" i="29"/>
  <c r="O376" i="29" s="1"/>
  <c r="Q341" i="29"/>
  <c r="R341" i="29"/>
  <c r="N341" i="29"/>
  <c r="O341" i="29" s="1"/>
  <c r="N490" i="29"/>
  <c r="O490" i="29" s="1"/>
  <c r="Q490" i="29"/>
  <c r="R490" i="29"/>
  <c r="N176" i="29"/>
  <c r="O176" i="29" s="1"/>
  <c r="R176" i="29"/>
  <c r="Q176" i="29"/>
  <c r="N100" i="29"/>
  <c r="O100" i="29" s="1"/>
  <c r="Q100" i="29"/>
  <c r="R100" i="29"/>
  <c r="N318" i="29"/>
  <c r="O318" i="29" s="1"/>
  <c r="Q318" i="29"/>
  <c r="R318" i="29"/>
  <c r="Q307" i="29"/>
  <c r="R307" i="29"/>
  <c r="N307" i="29"/>
  <c r="O307" i="29" s="1"/>
  <c r="P307" i="29" s="1"/>
  <c r="N308" i="29"/>
  <c r="O308" i="29" s="1"/>
  <c r="Q308" i="29"/>
  <c r="R308" i="29"/>
  <c r="N494" i="29"/>
  <c r="O494" i="29" s="1"/>
  <c r="R494" i="29"/>
  <c r="Q494" i="29"/>
  <c r="R71" i="29"/>
  <c r="N71" i="29"/>
  <c r="O71" i="29" s="1"/>
  <c r="Q71" i="29"/>
  <c r="Q30" i="29"/>
  <c r="R30" i="29"/>
  <c r="N30" i="29"/>
  <c r="O30" i="29" s="1"/>
  <c r="R246" i="29"/>
  <c r="Q246" i="29"/>
  <c r="N246" i="29"/>
  <c r="O246" i="29" s="1"/>
  <c r="N211" i="29"/>
  <c r="O211" i="29" s="1"/>
  <c r="Q211" i="29"/>
  <c r="R211" i="29"/>
  <c r="N418" i="29"/>
  <c r="O418" i="29" s="1"/>
  <c r="R418" i="29"/>
  <c r="Q418" i="29"/>
  <c r="Q419" i="29"/>
  <c r="R419" i="29"/>
  <c r="N419" i="29"/>
  <c r="O419" i="29" s="1"/>
  <c r="AH405" i="28"/>
  <c r="AI405" i="28"/>
  <c r="AA405" i="28"/>
  <c r="AA347" i="28"/>
  <c r="AH347" i="28"/>
  <c r="AI347" i="28"/>
  <c r="AI421" i="28"/>
  <c r="AH421" i="28"/>
  <c r="AA421" i="28"/>
  <c r="AI242" i="28"/>
  <c r="AH242" i="28"/>
  <c r="AA242" i="28"/>
  <c r="AH75" i="28"/>
  <c r="AA75" i="28"/>
  <c r="AI75" i="28"/>
  <c r="AA363" i="28"/>
  <c r="AH363" i="28"/>
  <c r="AI363" i="28"/>
  <c r="AH196" i="28"/>
  <c r="AA196" i="28"/>
  <c r="AI196" i="28"/>
  <c r="AH484" i="28"/>
  <c r="AI484" i="28"/>
  <c r="AA484" i="28"/>
  <c r="AA461" i="28"/>
  <c r="AH461" i="28"/>
  <c r="AI461" i="28"/>
  <c r="AI150" i="28"/>
  <c r="AA150" i="28"/>
  <c r="AH150" i="28"/>
  <c r="AH438" i="28"/>
  <c r="AI438" i="28"/>
  <c r="AA438" i="28"/>
  <c r="N146" i="29"/>
  <c r="O146" i="29" s="1"/>
  <c r="Q146" i="29"/>
  <c r="R146" i="29"/>
  <c r="N70" i="29"/>
  <c r="O70" i="29" s="1"/>
  <c r="Q70" i="29"/>
  <c r="R70" i="29"/>
  <c r="N288" i="29"/>
  <c r="O288" i="29" s="1"/>
  <c r="Q288" i="29"/>
  <c r="R288" i="29"/>
  <c r="N277" i="29"/>
  <c r="O277" i="29" s="1"/>
  <c r="Q277" i="29"/>
  <c r="R277" i="29"/>
  <c r="Q278" i="29"/>
  <c r="R278" i="29"/>
  <c r="N278" i="29"/>
  <c r="O278" i="29" s="1"/>
  <c r="N500" i="29"/>
  <c r="O500" i="29" s="1"/>
  <c r="Q500" i="29"/>
  <c r="R500" i="29"/>
  <c r="AA185" i="28"/>
  <c r="AH185" i="28"/>
  <c r="AI185" i="28"/>
  <c r="AA175" i="28"/>
  <c r="AH175" i="28"/>
  <c r="AI175" i="28"/>
  <c r="K172" i="30"/>
  <c r="L172" i="30" s="1"/>
  <c r="N185" i="29"/>
  <c r="O185" i="29" s="1"/>
  <c r="Q185" i="29"/>
  <c r="R185" i="29"/>
  <c r="N180" i="29"/>
  <c r="O180" i="29" s="1"/>
  <c r="Q180" i="29"/>
  <c r="R180" i="29"/>
  <c r="R145" i="29"/>
  <c r="Q145" i="29"/>
  <c r="N145" i="29"/>
  <c r="O145" i="29" s="1"/>
  <c r="P145" i="29" s="1"/>
  <c r="P146" i="29" s="1"/>
  <c r="P147" i="29" s="1"/>
  <c r="P148" i="29" s="1"/>
  <c r="P149" i="29" s="1"/>
  <c r="Q316" i="29"/>
  <c r="R316" i="29"/>
  <c r="N316" i="29"/>
  <c r="O316" i="29" s="1"/>
  <c r="R317" i="29"/>
  <c r="Q317" i="29"/>
  <c r="N317" i="29"/>
  <c r="O317" i="29" s="1"/>
  <c r="N476" i="27"/>
  <c r="O476" i="27"/>
  <c r="Q39" i="29"/>
  <c r="N39" i="29"/>
  <c r="O39" i="29" s="1"/>
  <c r="R39" i="29"/>
  <c r="N438" i="29"/>
  <c r="O438" i="29" s="1"/>
  <c r="Q438" i="29"/>
  <c r="R438" i="29"/>
  <c r="Q441" i="29"/>
  <c r="R441" i="29"/>
  <c r="N441" i="29"/>
  <c r="O441" i="29" s="1"/>
  <c r="P441" i="29" s="1"/>
  <c r="AI181" i="28"/>
  <c r="AH181" i="28"/>
  <c r="AA181" i="28"/>
  <c r="Q45" i="29"/>
  <c r="R45" i="29"/>
  <c r="N45" i="29"/>
  <c r="O45" i="29" s="1"/>
  <c r="N444" i="29"/>
  <c r="O444" i="29" s="1"/>
  <c r="R444" i="29"/>
  <c r="Q444" i="29"/>
  <c r="O484" i="27"/>
  <c r="N484" i="27"/>
  <c r="Q53" i="29"/>
  <c r="N53" i="29"/>
  <c r="O53" i="29" s="1"/>
  <c r="R53" i="29"/>
  <c r="R12" i="29"/>
  <c r="N12" i="29"/>
  <c r="O12" i="29" s="1"/>
  <c r="Q12" i="29"/>
  <c r="R228" i="29"/>
  <c r="N228" i="29"/>
  <c r="O228" i="29" s="1"/>
  <c r="Q228" i="29"/>
  <c r="Q193" i="29"/>
  <c r="R193" i="29"/>
  <c r="N193" i="29"/>
  <c r="O193" i="29" s="1"/>
  <c r="N364" i="29"/>
  <c r="O364" i="29" s="1"/>
  <c r="R364" i="29"/>
  <c r="Q364" i="29"/>
  <c r="N329" i="29"/>
  <c r="O329" i="29" s="1"/>
  <c r="Q329" i="29"/>
  <c r="R329" i="29"/>
  <c r="AA268" i="28"/>
  <c r="AI268" i="28"/>
  <c r="AH268" i="28"/>
  <c r="AH389" i="28"/>
  <c r="AI389" i="28"/>
  <c r="AA389" i="28"/>
  <c r="AH222" i="28"/>
  <c r="AI222" i="28"/>
  <c r="AA222" i="28"/>
  <c r="AA380" i="28"/>
  <c r="AH380" i="28"/>
  <c r="AI380" i="28"/>
  <c r="AA344" i="28"/>
  <c r="AH344" i="28"/>
  <c r="AI344" i="28"/>
  <c r="N128" i="29"/>
  <c r="O128" i="29" s="1"/>
  <c r="Q128" i="29"/>
  <c r="R128" i="29"/>
  <c r="Q52" i="29"/>
  <c r="N52" i="29"/>
  <c r="O52" i="29" s="1"/>
  <c r="R52" i="29"/>
  <c r="N270" i="29"/>
  <c r="O270" i="29" s="1"/>
  <c r="Q270" i="29"/>
  <c r="R270" i="29"/>
  <c r="N486" i="29"/>
  <c r="O486" i="29" s="1"/>
  <c r="Q486" i="29"/>
  <c r="R486" i="29"/>
  <c r="N439" i="29"/>
  <c r="O439" i="29" s="1"/>
  <c r="R439" i="29"/>
  <c r="Q439" i="29"/>
  <c r="N404" i="29"/>
  <c r="O404" i="29" s="1"/>
  <c r="R404" i="29"/>
  <c r="Q404" i="29"/>
  <c r="N167" i="29"/>
  <c r="O167" i="29" s="1"/>
  <c r="Q167" i="29"/>
  <c r="R167" i="29"/>
  <c r="N126" i="29"/>
  <c r="O126" i="29" s="1"/>
  <c r="R126" i="29"/>
  <c r="Q126" i="29"/>
  <c r="R91" i="29"/>
  <c r="Q91" i="29"/>
  <c r="N91" i="29"/>
  <c r="O91" i="29" s="1"/>
  <c r="R298" i="29"/>
  <c r="Q298" i="29"/>
  <c r="N298" i="29"/>
  <c r="O298" i="29" s="1"/>
  <c r="P298" i="29" s="1"/>
  <c r="N263" i="29"/>
  <c r="O263" i="29" s="1"/>
  <c r="Q263" i="29"/>
  <c r="R263" i="29"/>
  <c r="N479" i="29"/>
  <c r="O479" i="29" s="1"/>
  <c r="Q479" i="29"/>
  <c r="R479" i="29"/>
  <c r="AA2" i="28"/>
  <c r="BY2" i="28" s="1"/>
  <c r="AA478" i="28"/>
  <c r="AH478" i="28"/>
  <c r="AI478" i="28"/>
  <c r="AA443" i="28"/>
  <c r="AH443" i="28"/>
  <c r="AI443" i="28"/>
  <c r="N62" i="29"/>
  <c r="O62" i="29" s="1"/>
  <c r="Q62" i="29"/>
  <c r="R62" i="29"/>
  <c r="Q202" i="29"/>
  <c r="R202" i="29"/>
  <c r="N202" i="29"/>
  <c r="O202" i="29" s="1"/>
  <c r="R420" i="29"/>
  <c r="Q420" i="29"/>
  <c r="N420" i="29"/>
  <c r="O420" i="29" s="1"/>
  <c r="N409" i="29"/>
  <c r="O409" i="29" s="1"/>
  <c r="Q409" i="29"/>
  <c r="R409" i="29"/>
  <c r="Q374" i="29"/>
  <c r="N374" i="29"/>
  <c r="O374" i="29" s="1"/>
  <c r="R374" i="29"/>
  <c r="AH225" i="28"/>
  <c r="AI225" i="28"/>
  <c r="AA225" i="28"/>
  <c r="AA346" i="28"/>
  <c r="AH346" i="28"/>
  <c r="AI346" i="28"/>
  <c r="AA327" i="28"/>
  <c r="AH327" i="28"/>
  <c r="AI327" i="28"/>
  <c r="AI304" i="28"/>
  <c r="AH304" i="28"/>
  <c r="AA304" i="28"/>
  <c r="AI258" i="28"/>
  <c r="AA258" i="28"/>
  <c r="AH258" i="28"/>
  <c r="Q423" i="29"/>
  <c r="R423" i="29"/>
  <c r="N423" i="29"/>
  <c r="O423" i="29" s="1"/>
  <c r="O451" i="27"/>
  <c r="N451" i="27"/>
  <c r="AH35" i="28"/>
  <c r="AA35" i="28"/>
  <c r="AI35" i="28"/>
  <c r="AI253" i="28"/>
  <c r="AH253" i="28"/>
  <c r="AA253" i="28"/>
  <c r="AA149" i="28"/>
  <c r="AH149" i="28"/>
  <c r="AI149" i="28"/>
  <c r="N171" i="29"/>
  <c r="O171" i="29" s="1"/>
  <c r="R171" i="29"/>
  <c r="Q171" i="29"/>
  <c r="AI47" i="28"/>
  <c r="AH47" i="28"/>
  <c r="AA47" i="28"/>
  <c r="AH17" i="28"/>
  <c r="AI17" i="28"/>
  <c r="AA17" i="28"/>
  <c r="N459" i="27"/>
  <c r="O459" i="27"/>
  <c r="AA117" i="28"/>
  <c r="AI117" i="28"/>
  <c r="AH117" i="28"/>
  <c r="AA238" i="28"/>
  <c r="AH238" i="28"/>
  <c r="AI238" i="28"/>
  <c r="AH24" i="28"/>
  <c r="AI24" i="28"/>
  <c r="AA24" i="28"/>
  <c r="AA312" i="28"/>
  <c r="AH312" i="28"/>
  <c r="AI312" i="28"/>
  <c r="AH133" i="28"/>
  <c r="AI133" i="28"/>
  <c r="AA133" i="28"/>
  <c r="N141" i="29"/>
  <c r="O141" i="29" s="1"/>
  <c r="Q141" i="29"/>
  <c r="R141" i="29"/>
  <c r="AI106" i="28"/>
  <c r="AA106" i="28"/>
  <c r="AH106" i="28"/>
  <c r="AA215" i="28"/>
  <c r="AH215" i="28"/>
  <c r="AI215" i="28"/>
  <c r="AA36" i="28"/>
  <c r="AH36" i="28"/>
  <c r="AI36" i="28"/>
  <c r="AI324" i="28"/>
  <c r="AA324" i="28"/>
  <c r="AH324" i="28"/>
  <c r="AA145" i="28"/>
  <c r="AI145" i="28"/>
  <c r="AH145" i="28"/>
  <c r="AH433" i="28"/>
  <c r="AA433" i="28"/>
  <c r="AI433" i="28"/>
  <c r="AI254" i="28"/>
  <c r="AH254" i="28"/>
  <c r="AA254" i="28"/>
  <c r="AI87" i="28"/>
  <c r="AA87" i="28"/>
  <c r="AH87" i="28"/>
  <c r="AI375" i="28"/>
  <c r="AH375" i="28"/>
  <c r="AA375" i="28"/>
  <c r="AH496" i="28"/>
  <c r="AI496" i="28"/>
  <c r="AA496" i="28"/>
  <c r="AH473" i="28"/>
  <c r="AI473" i="28"/>
  <c r="AA473" i="28"/>
  <c r="AA450" i="28"/>
  <c r="AH450" i="28"/>
  <c r="AI450" i="28"/>
  <c r="AH224" i="28"/>
  <c r="AI224" i="28"/>
  <c r="AA224" i="28"/>
  <c r="AA379" i="28"/>
  <c r="AI379" i="28"/>
  <c r="AH379" i="28"/>
  <c r="AA127" i="28"/>
  <c r="AH127" i="28"/>
  <c r="AI127" i="28"/>
  <c r="BI82" i="28"/>
  <c r="BI238" i="28"/>
  <c r="Q363" i="29"/>
  <c r="N363" i="29"/>
  <c r="O363" i="29" s="1"/>
  <c r="R363" i="29"/>
  <c r="AI141" i="28"/>
  <c r="AH141" i="28"/>
  <c r="AA141" i="28"/>
  <c r="AH429" i="28"/>
  <c r="AI429" i="28"/>
  <c r="AA429" i="28"/>
  <c r="N80" i="29"/>
  <c r="O80" i="29" s="1"/>
  <c r="Q80" i="29"/>
  <c r="R80" i="29"/>
  <c r="Q4" i="29"/>
  <c r="R4" i="29"/>
  <c r="N4" i="29"/>
  <c r="O4" i="29" s="1"/>
  <c r="P4" i="29" s="1"/>
  <c r="N220" i="29"/>
  <c r="O220" i="29" s="1"/>
  <c r="R220" i="29"/>
  <c r="Q220" i="29"/>
  <c r="Q427" i="29"/>
  <c r="R427" i="29"/>
  <c r="N427" i="29"/>
  <c r="O427" i="29" s="1"/>
  <c r="N428" i="29"/>
  <c r="O428" i="29" s="1"/>
  <c r="Q428" i="29"/>
  <c r="R428" i="29"/>
  <c r="R83" i="29"/>
  <c r="Q83" i="29"/>
  <c r="N83" i="29"/>
  <c r="O83" i="29" s="1"/>
  <c r="P83" i="29" s="1"/>
  <c r="N42" i="29"/>
  <c r="O42" i="29" s="1"/>
  <c r="Q42" i="29"/>
  <c r="R42" i="29"/>
  <c r="N7" i="29"/>
  <c r="O7" i="29" s="1"/>
  <c r="Q7" i="29"/>
  <c r="R7" i="29"/>
  <c r="N223" i="29"/>
  <c r="O223" i="29" s="1"/>
  <c r="Q223" i="29"/>
  <c r="R223" i="29"/>
  <c r="N430" i="29"/>
  <c r="O430" i="29" s="1"/>
  <c r="R430" i="29"/>
  <c r="Q430" i="29"/>
  <c r="R431" i="29"/>
  <c r="N431" i="29"/>
  <c r="O431" i="29" s="1"/>
  <c r="Q431" i="29"/>
  <c r="AA21" i="28"/>
  <c r="AH21" i="28"/>
  <c r="AI21" i="28"/>
  <c r="AA142" i="28"/>
  <c r="AI142" i="28"/>
  <c r="AH142" i="28"/>
  <c r="AH251" i="28"/>
  <c r="AI251" i="28"/>
  <c r="AA251" i="28"/>
  <c r="AH72" i="28"/>
  <c r="AI72" i="28"/>
  <c r="AA72" i="28"/>
  <c r="AH360" i="28"/>
  <c r="AI360" i="28"/>
  <c r="AA360" i="28"/>
  <c r="AA469" i="28"/>
  <c r="AH469" i="28"/>
  <c r="AI469" i="28"/>
  <c r="AH290" i="28"/>
  <c r="AI290" i="28"/>
  <c r="AA290" i="28"/>
  <c r="AA411" i="28"/>
  <c r="AH411" i="28"/>
  <c r="AI411" i="28"/>
  <c r="N86" i="29"/>
  <c r="O86" i="29" s="1"/>
  <c r="Q86" i="29"/>
  <c r="R86" i="29"/>
  <c r="N10" i="29"/>
  <c r="O10" i="29" s="1"/>
  <c r="Q10" i="29"/>
  <c r="R10" i="29"/>
  <c r="Q226" i="29"/>
  <c r="R226" i="29"/>
  <c r="N226" i="29"/>
  <c r="O226" i="29" s="1"/>
  <c r="N433" i="29"/>
  <c r="O433" i="29" s="1"/>
  <c r="Q433" i="29"/>
  <c r="R433" i="29"/>
  <c r="N434" i="29"/>
  <c r="O434" i="29" s="1"/>
  <c r="Q434" i="29"/>
  <c r="R434" i="29"/>
  <c r="AI119" i="28"/>
  <c r="AH119" i="28"/>
  <c r="AA119" i="28"/>
  <c r="AI337" i="28"/>
  <c r="AA337" i="28"/>
  <c r="AH337" i="28"/>
  <c r="AH89" i="28"/>
  <c r="AA89" i="28"/>
  <c r="AI89" i="28"/>
  <c r="N447" i="29"/>
  <c r="O447" i="29" s="1"/>
  <c r="R447" i="29"/>
  <c r="Q447" i="29"/>
  <c r="O452" i="27"/>
  <c r="N452" i="27"/>
  <c r="AH139" i="28"/>
  <c r="AI139" i="28"/>
  <c r="AA139" i="28"/>
  <c r="N123" i="29"/>
  <c r="O123" i="29" s="1"/>
  <c r="R123" i="29"/>
  <c r="Q123" i="29"/>
  <c r="N345" i="29"/>
  <c r="O345" i="29" s="1"/>
  <c r="Q345" i="29"/>
  <c r="R345" i="29"/>
  <c r="O445" i="27"/>
  <c r="N445" i="27"/>
  <c r="AA213" i="28"/>
  <c r="AH213" i="28"/>
  <c r="AI213" i="28"/>
  <c r="AA190" i="28"/>
  <c r="AI190" i="28"/>
  <c r="AH190" i="28"/>
  <c r="Q57" i="29"/>
  <c r="N57" i="29"/>
  <c r="O57" i="29" s="1"/>
  <c r="R57" i="29"/>
  <c r="Q456" i="29"/>
  <c r="R456" i="29"/>
  <c r="N456" i="29"/>
  <c r="O456" i="29" s="1"/>
  <c r="N496" i="27"/>
  <c r="O496" i="27"/>
  <c r="R65" i="29"/>
  <c r="Q65" i="29"/>
  <c r="N65" i="29"/>
  <c r="O65" i="29" s="1"/>
  <c r="N24" i="29"/>
  <c r="O24" i="29" s="1"/>
  <c r="Q24" i="29"/>
  <c r="R24" i="29"/>
  <c r="R240" i="29"/>
  <c r="Q240" i="29"/>
  <c r="N240" i="29"/>
  <c r="O240" i="29" s="1"/>
  <c r="N205" i="29"/>
  <c r="O205" i="29" s="1"/>
  <c r="Q205" i="29"/>
  <c r="R205" i="29"/>
  <c r="Q412" i="29"/>
  <c r="R412" i="29"/>
  <c r="N412" i="29"/>
  <c r="O412" i="29" s="1"/>
  <c r="N377" i="29"/>
  <c r="O377" i="29" s="1"/>
  <c r="Q377" i="29"/>
  <c r="R377" i="29"/>
  <c r="N464" i="27"/>
  <c r="O464" i="27"/>
  <c r="AA93" i="28"/>
  <c r="AH93" i="28"/>
  <c r="AI93" i="28"/>
  <c r="AA381" i="28"/>
  <c r="AH381" i="28"/>
  <c r="AI381" i="28"/>
  <c r="AI323" i="28"/>
  <c r="AH323" i="28"/>
  <c r="AA323" i="28"/>
  <c r="AA432" i="28"/>
  <c r="AI432" i="28"/>
  <c r="AH432" i="28"/>
  <c r="AA74" i="28"/>
  <c r="AH74" i="28"/>
  <c r="AI74" i="28"/>
  <c r="AA362" i="28"/>
  <c r="AH362" i="28"/>
  <c r="AI362" i="28"/>
  <c r="AH172" i="28"/>
  <c r="AI172" i="28"/>
  <c r="AA172" i="28"/>
  <c r="AH460" i="28"/>
  <c r="AI460" i="28"/>
  <c r="AA460" i="28"/>
  <c r="AI437" i="28"/>
  <c r="AH437" i="28"/>
  <c r="AA437" i="28"/>
  <c r="N212" i="29"/>
  <c r="O212" i="29" s="1"/>
  <c r="R212" i="29"/>
  <c r="Q212" i="29"/>
  <c r="Q136" i="29"/>
  <c r="R136" i="29"/>
  <c r="N136" i="29"/>
  <c r="O136" i="29" s="1"/>
  <c r="N354" i="29"/>
  <c r="O354" i="29" s="1"/>
  <c r="R354" i="29"/>
  <c r="Q354" i="29"/>
  <c r="N343" i="29"/>
  <c r="O343" i="29" s="1"/>
  <c r="R343" i="29"/>
  <c r="Q343" i="29"/>
  <c r="Q344" i="29"/>
  <c r="R344" i="29"/>
  <c r="N344" i="29"/>
  <c r="O344" i="29" s="1"/>
  <c r="N493" i="29"/>
  <c r="O493" i="29" s="1"/>
  <c r="Q493" i="29"/>
  <c r="R493" i="29"/>
  <c r="AA105" i="28"/>
  <c r="AI105" i="28"/>
  <c r="AH105" i="28"/>
  <c r="AH393" i="28"/>
  <c r="AI393" i="28"/>
  <c r="AA393" i="28"/>
  <c r="AA335" i="28"/>
  <c r="AH335" i="28"/>
  <c r="AI335" i="28"/>
  <c r="AI12" i="28"/>
  <c r="AH12" i="28"/>
  <c r="AA12" i="28"/>
  <c r="AA121" i="28"/>
  <c r="AI121" i="28"/>
  <c r="AH121" i="28"/>
  <c r="AA409" i="28"/>
  <c r="AH409" i="28"/>
  <c r="AI409" i="28"/>
  <c r="AA230" i="28"/>
  <c r="AH230" i="28"/>
  <c r="AI230" i="28"/>
  <c r="AI63" i="28"/>
  <c r="AH63" i="28"/>
  <c r="AA63" i="28"/>
  <c r="AA40" i="28"/>
  <c r="AH40" i="28"/>
  <c r="AI40" i="28"/>
  <c r="AH305" i="28"/>
  <c r="AI305" i="28"/>
  <c r="AA305" i="28"/>
  <c r="AA138" i="28"/>
  <c r="AH138" i="28"/>
  <c r="AI138" i="28"/>
  <c r="AA426" i="28"/>
  <c r="AH426" i="28"/>
  <c r="AI426" i="28"/>
  <c r="AI476" i="28"/>
  <c r="AH476" i="28"/>
  <c r="AA476" i="28"/>
  <c r="AH80" i="28"/>
  <c r="AI80" i="28"/>
  <c r="AA80" i="28"/>
  <c r="AI31" i="28"/>
  <c r="AH31" i="28"/>
  <c r="AA31" i="28"/>
  <c r="Q107" i="29"/>
  <c r="N107" i="29"/>
  <c r="O107" i="29" s="1"/>
  <c r="R107" i="29"/>
  <c r="N66" i="29"/>
  <c r="O66" i="29" s="1"/>
  <c r="R66" i="29"/>
  <c r="Q66" i="29"/>
  <c r="Q31" i="29"/>
  <c r="R31" i="29"/>
  <c r="N31" i="29"/>
  <c r="O31" i="29" s="1"/>
  <c r="N247" i="29"/>
  <c r="O247" i="29" s="1"/>
  <c r="Q247" i="29"/>
  <c r="R247" i="29"/>
  <c r="Q465" i="29"/>
  <c r="N465" i="29"/>
  <c r="O465" i="29" s="1"/>
  <c r="R465" i="29"/>
  <c r="N454" i="29"/>
  <c r="O454" i="29" s="1"/>
  <c r="Q454" i="29"/>
  <c r="R454" i="29"/>
  <c r="N455" i="29"/>
  <c r="O455" i="29" s="1"/>
  <c r="Q455" i="29"/>
  <c r="R455" i="29"/>
  <c r="Q182" i="29"/>
  <c r="R182" i="29"/>
  <c r="N182" i="29"/>
  <c r="O182" i="29" s="1"/>
  <c r="N106" i="29"/>
  <c r="O106" i="29" s="1"/>
  <c r="Q106" i="29"/>
  <c r="R106" i="29"/>
  <c r="N324" i="29"/>
  <c r="O324" i="29" s="1"/>
  <c r="Q324" i="29"/>
  <c r="R324" i="29"/>
  <c r="N313" i="29"/>
  <c r="O313" i="29" s="1"/>
  <c r="Q313" i="29"/>
  <c r="R313" i="29"/>
  <c r="Q314" i="29"/>
  <c r="R314" i="29"/>
  <c r="N314" i="29"/>
  <c r="O314" i="29" s="1"/>
  <c r="N499" i="29"/>
  <c r="O499" i="29" s="1"/>
  <c r="R499" i="29"/>
  <c r="Q499" i="29"/>
  <c r="AH273" i="28"/>
  <c r="AI273" i="28"/>
  <c r="AA273" i="28"/>
  <c r="AI394" i="28"/>
  <c r="AH394" i="28"/>
  <c r="AA394" i="28"/>
  <c r="AI208" i="28"/>
  <c r="AH208" i="28"/>
  <c r="AA208" i="28"/>
  <c r="AA162" i="28"/>
  <c r="AI162" i="28"/>
  <c r="AH162" i="28"/>
  <c r="R5" i="29"/>
  <c r="Q5" i="29"/>
  <c r="N5" i="29"/>
  <c r="O5" i="29" s="1"/>
  <c r="P5" i="29" s="1"/>
  <c r="N221" i="29"/>
  <c r="O221" i="29" s="1"/>
  <c r="Q221" i="29"/>
  <c r="R221" i="29"/>
  <c r="N216" i="29"/>
  <c r="O216" i="29" s="1"/>
  <c r="Q216" i="29"/>
  <c r="R216" i="29"/>
  <c r="N181" i="29"/>
  <c r="O181" i="29" s="1"/>
  <c r="Q181" i="29"/>
  <c r="R181" i="29"/>
  <c r="Q352" i="29"/>
  <c r="R352" i="29"/>
  <c r="N352" i="29"/>
  <c r="O352" i="29" s="1"/>
  <c r="Q353" i="29"/>
  <c r="R353" i="29"/>
  <c r="N353" i="29"/>
  <c r="O353" i="29" s="1"/>
  <c r="N471" i="27"/>
  <c r="O471" i="27"/>
  <c r="AI83" i="28"/>
  <c r="AA83" i="28"/>
  <c r="AH83" i="28"/>
  <c r="AH157" i="28"/>
  <c r="AI157" i="28"/>
  <c r="AA157" i="28"/>
  <c r="AH53" i="28"/>
  <c r="AI53" i="28"/>
  <c r="AA53" i="28"/>
  <c r="AH223" i="28"/>
  <c r="AI223" i="28"/>
  <c r="AA223" i="28"/>
  <c r="AI247" i="28"/>
  <c r="AA247" i="28"/>
  <c r="AH247" i="28"/>
  <c r="N75" i="29"/>
  <c r="O75" i="29" s="1"/>
  <c r="Q75" i="29"/>
  <c r="R75" i="29"/>
  <c r="R474" i="29"/>
  <c r="N474" i="29"/>
  <c r="O474" i="29" s="1"/>
  <c r="Q474" i="29"/>
  <c r="AA95" i="28"/>
  <c r="AI95" i="28"/>
  <c r="AH95" i="28"/>
  <c r="AA169" i="28"/>
  <c r="AI169" i="28"/>
  <c r="AH169" i="28"/>
  <c r="AA65" i="28"/>
  <c r="AH65" i="28"/>
  <c r="AI65" i="28"/>
  <c r="AA319" i="28"/>
  <c r="AH319" i="28"/>
  <c r="AI319" i="28"/>
  <c r="N261" i="29"/>
  <c r="O261" i="29" s="1"/>
  <c r="Q261" i="29"/>
  <c r="R261" i="29"/>
  <c r="AH309" i="28"/>
  <c r="AA309" i="28"/>
  <c r="AI309" i="28"/>
  <c r="AA430" i="28"/>
  <c r="AH430" i="28"/>
  <c r="AI430" i="28"/>
  <c r="AH123" i="28"/>
  <c r="AI123" i="28"/>
  <c r="AA123" i="28"/>
  <c r="AA77" i="28"/>
  <c r="AH77" i="28"/>
  <c r="AI77" i="28"/>
  <c r="N81" i="29"/>
  <c r="O81" i="29" s="1"/>
  <c r="Q81" i="29"/>
  <c r="R81" i="29"/>
  <c r="AA33" i="28"/>
  <c r="AH33" i="28"/>
  <c r="AI33" i="28"/>
  <c r="AH10" i="28"/>
  <c r="AA10" i="28"/>
  <c r="AI10" i="28"/>
  <c r="AA407" i="28"/>
  <c r="AH407" i="28"/>
  <c r="AI407" i="28"/>
  <c r="AA228" i="28"/>
  <c r="AI228" i="28"/>
  <c r="AH228" i="28"/>
  <c r="AH49" i="28"/>
  <c r="AA49" i="28"/>
  <c r="AI49" i="28"/>
  <c r="AH14" i="28"/>
  <c r="AA14" i="28"/>
  <c r="AI14" i="28"/>
  <c r="AI302" i="28"/>
  <c r="AA302" i="28"/>
  <c r="AH302" i="28"/>
  <c r="AA135" i="28"/>
  <c r="AI135" i="28"/>
  <c r="AH135" i="28"/>
  <c r="AH423" i="28"/>
  <c r="AI423" i="28"/>
  <c r="AA423" i="28"/>
  <c r="AA377" i="28"/>
  <c r="AH377" i="28"/>
  <c r="AI377" i="28"/>
  <c r="AH498" i="28"/>
  <c r="AI498" i="28"/>
  <c r="AA498" i="28"/>
  <c r="AI212" i="28"/>
  <c r="AH212" i="28"/>
  <c r="AA212" i="28"/>
  <c r="AH308" i="28"/>
  <c r="AI308" i="28"/>
  <c r="AA308" i="28"/>
  <c r="AA188" i="28"/>
  <c r="AI188" i="28"/>
  <c r="AH188" i="28"/>
  <c r="AH272" i="28"/>
  <c r="AA272" i="28"/>
  <c r="AI272" i="28"/>
  <c r="N89" i="29"/>
  <c r="O89" i="29" s="1"/>
  <c r="R89" i="29"/>
  <c r="Q89" i="29"/>
  <c r="Q48" i="29"/>
  <c r="R48" i="29"/>
  <c r="N48" i="29"/>
  <c r="O48" i="29" s="1"/>
  <c r="R13" i="29"/>
  <c r="Q13" i="29"/>
  <c r="N13" i="29"/>
  <c r="O13" i="29" s="1"/>
  <c r="N229" i="29"/>
  <c r="O229" i="29" s="1"/>
  <c r="Q229" i="29"/>
  <c r="R229" i="29"/>
  <c r="N400" i="29"/>
  <c r="O400" i="29" s="1"/>
  <c r="Q400" i="29"/>
  <c r="R400" i="29"/>
  <c r="R365" i="29"/>
  <c r="Q365" i="29"/>
  <c r="N365" i="29"/>
  <c r="O365" i="29" s="1"/>
  <c r="Q164" i="29"/>
  <c r="R164" i="29"/>
  <c r="N164" i="29"/>
  <c r="O164" i="29" s="1"/>
  <c r="N88" i="29"/>
  <c r="O88" i="29" s="1"/>
  <c r="R88" i="29"/>
  <c r="Q88" i="29"/>
  <c r="N306" i="29"/>
  <c r="O306" i="29" s="1"/>
  <c r="Q306" i="29"/>
  <c r="R306" i="29"/>
  <c r="N259" i="29"/>
  <c r="O259" i="29" s="1"/>
  <c r="R259" i="29"/>
  <c r="Q259" i="29"/>
  <c r="N475" i="29"/>
  <c r="O475" i="29" s="1"/>
  <c r="Q475" i="29"/>
  <c r="R475" i="29"/>
  <c r="N440" i="29"/>
  <c r="O440" i="29" s="1"/>
  <c r="R440" i="29"/>
  <c r="Q440" i="29"/>
  <c r="Q203" i="29"/>
  <c r="R203" i="29"/>
  <c r="N203" i="29"/>
  <c r="O203" i="29" s="1"/>
  <c r="N162" i="29"/>
  <c r="O162" i="29" s="1"/>
  <c r="Q162" i="29"/>
  <c r="R162" i="29"/>
  <c r="Q127" i="29"/>
  <c r="R127" i="29"/>
  <c r="N127" i="29"/>
  <c r="O127" i="29" s="1"/>
  <c r="Q334" i="29"/>
  <c r="R334" i="29"/>
  <c r="N334" i="29"/>
  <c r="O334" i="29" s="1"/>
  <c r="P334" i="29" s="1"/>
  <c r="Q299" i="29"/>
  <c r="R299" i="29"/>
  <c r="N299" i="29"/>
  <c r="O299" i="29" s="1"/>
  <c r="P299" i="29" s="1"/>
  <c r="P300" i="29" s="1"/>
  <c r="P301" i="29" s="1"/>
  <c r="N458" i="27"/>
  <c r="O458" i="27"/>
  <c r="AA85" i="28"/>
  <c r="AH85" i="28"/>
  <c r="AI85" i="28"/>
  <c r="AI373" i="28"/>
  <c r="AH373" i="28"/>
  <c r="AA373" i="28"/>
  <c r="AA194" i="28"/>
  <c r="AH194" i="28"/>
  <c r="AI194" i="28"/>
  <c r="AA482" i="28"/>
  <c r="AH482" i="28"/>
  <c r="AI482" i="28"/>
  <c r="AI459" i="28"/>
  <c r="AA459" i="28"/>
  <c r="AH459" i="28"/>
  <c r="AA148" i="28"/>
  <c r="AI148" i="28"/>
  <c r="AH148" i="28"/>
  <c r="AH436" i="28"/>
  <c r="AI436" i="28"/>
  <c r="AA436" i="28"/>
  <c r="AH269" i="28"/>
  <c r="AI269" i="28"/>
  <c r="AA269" i="28"/>
  <c r="N468" i="27"/>
  <c r="O468" i="27"/>
  <c r="N98" i="29"/>
  <c r="O98" i="29" s="1"/>
  <c r="R98" i="29"/>
  <c r="Q98" i="29"/>
  <c r="Q22" i="29"/>
  <c r="R22" i="29"/>
  <c r="N22" i="29"/>
  <c r="O22" i="29" s="1"/>
  <c r="N238" i="29"/>
  <c r="O238" i="29" s="1"/>
  <c r="R238" i="29"/>
  <c r="Q238" i="29"/>
  <c r="N445" i="29"/>
  <c r="O445" i="29" s="1"/>
  <c r="Q445" i="29"/>
  <c r="R445" i="29"/>
  <c r="R410" i="29"/>
  <c r="N410" i="29"/>
  <c r="O410" i="29" s="1"/>
  <c r="Q410" i="29"/>
  <c r="O461" i="27"/>
  <c r="N461" i="27"/>
  <c r="O483" i="27"/>
  <c r="N483" i="27"/>
  <c r="R459" i="29"/>
  <c r="Q459" i="29"/>
  <c r="N459" i="29"/>
  <c r="O459" i="29" s="1"/>
  <c r="AA214" i="28"/>
  <c r="AI214" i="28"/>
  <c r="AH214" i="28"/>
  <c r="AH144" i="28"/>
  <c r="AI144" i="28"/>
  <c r="AA144" i="28"/>
  <c r="AA195" i="28"/>
  <c r="AH195" i="28"/>
  <c r="AI195" i="28"/>
  <c r="AA483" i="28"/>
  <c r="AI483" i="28"/>
  <c r="AH483" i="28"/>
  <c r="AI163" i="28"/>
  <c r="AH163" i="28"/>
  <c r="AA163" i="28"/>
  <c r="N207" i="29"/>
  <c r="O207" i="29" s="1"/>
  <c r="Q207" i="29"/>
  <c r="R207" i="29"/>
  <c r="O441" i="27"/>
  <c r="N441" i="27"/>
  <c r="AA226" i="28"/>
  <c r="AH226" i="28"/>
  <c r="AI226" i="28"/>
  <c r="AI300" i="28"/>
  <c r="AH300" i="28"/>
  <c r="AA300" i="28"/>
  <c r="AA351" i="28"/>
  <c r="AI351" i="28"/>
  <c r="AH351" i="28"/>
  <c r="AH328" i="28"/>
  <c r="AI328" i="28"/>
  <c r="AA328" i="28"/>
  <c r="R285" i="29"/>
  <c r="Q285" i="29"/>
  <c r="N285" i="29"/>
  <c r="O285" i="29" s="1"/>
  <c r="Q177" i="29"/>
  <c r="R177" i="29"/>
  <c r="N177" i="29"/>
  <c r="O177" i="29" s="1"/>
  <c r="N453" i="27"/>
  <c r="O453" i="27"/>
  <c r="BI215" i="28"/>
  <c r="Q399" i="29"/>
  <c r="R399" i="29"/>
  <c r="N399" i="29"/>
  <c r="O399" i="29" s="1"/>
  <c r="P400" i="29" s="1"/>
  <c r="AI371" i="28"/>
  <c r="AH371" i="28"/>
  <c r="AA371" i="28"/>
  <c r="AI445" i="28"/>
  <c r="AH445" i="28"/>
  <c r="AA445" i="28"/>
  <c r="AH266" i="28"/>
  <c r="AA266" i="28"/>
  <c r="AI266" i="28"/>
  <c r="AH99" i="28"/>
  <c r="AA99" i="28"/>
  <c r="AI99" i="28"/>
  <c r="AA387" i="28"/>
  <c r="AH387" i="28"/>
  <c r="AI387" i="28"/>
  <c r="AH220" i="28"/>
  <c r="AI220" i="28"/>
  <c r="AA220" i="28"/>
  <c r="AI341" i="28"/>
  <c r="AH341" i="28"/>
  <c r="AA341" i="28"/>
  <c r="AI451" i="28"/>
  <c r="AH451" i="28"/>
  <c r="AA451" i="28"/>
  <c r="AH56" i="28"/>
  <c r="AI56" i="28"/>
  <c r="AA56" i="28"/>
  <c r="N116" i="29"/>
  <c r="O116" i="29" s="1"/>
  <c r="Q116" i="29"/>
  <c r="R116" i="29"/>
  <c r="N40" i="29"/>
  <c r="O40" i="29" s="1"/>
  <c r="R40" i="29"/>
  <c r="Q40" i="29"/>
  <c r="Q258" i="29"/>
  <c r="R258" i="29"/>
  <c r="N258" i="29"/>
  <c r="O258" i="29" s="1"/>
  <c r="P258" i="29" s="1"/>
  <c r="N463" i="29"/>
  <c r="O463" i="29" s="1"/>
  <c r="Q463" i="29"/>
  <c r="R463" i="29"/>
  <c r="N464" i="29"/>
  <c r="O464" i="29" s="1"/>
  <c r="Q464" i="29"/>
  <c r="R464" i="29"/>
  <c r="AI441" i="28"/>
  <c r="AH441" i="28"/>
  <c r="AA441" i="28"/>
  <c r="AI383" i="28"/>
  <c r="AH383" i="28"/>
  <c r="AA383" i="28"/>
  <c r="AA204" i="28"/>
  <c r="AH204" i="28"/>
  <c r="AI204" i="28"/>
  <c r="AH492" i="28"/>
  <c r="AA492" i="28"/>
  <c r="AI492" i="28"/>
  <c r="AA457" i="28"/>
  <c r="AH457" i="28"/>
  <c r="AI457" i="28"/>
  <c r="AI278" i="28"/>
  <c r="AH278" i="28"/>
  <c r="AA278" i="28"/>
  <c r="AA111" i="28"/>
  <c r="AH111" i="28"/>
  <c r="AI111" i="28"/>
  <c r="AA399" i="28"/>
  <c r="AI399" i="28"/>
  <c r="AH399" i="28"/>
  <c r="AA353" i="28"/>
  <c r="AH353" i="28"/>
  <c r="AI353" i="28"/>
  <c r="AA42" i="28"/>
  <c r="AH42" i="28"/>
  <c r="AI42" i="28"/>
  <c r="AA330" i="28"/>
  <c r="AI330" i="28"/>
  <c r="AH330" i="28"/>
  <c r="AA68" i="28"/>
  <c r="AH68" i="28"/>
  <c r="AI68" i="28"/>
  <c r="AH368" i="28"/>
  <c r="AI368" i="28"/>
  <c r="AA368" i="28"/>
  <c r="AH128" i="28"/>
  <c r="AI128" i="28"/>
  <c r="AA128" i="28"/>
  <c r="N119" i="29"/>
  <c r="O119" i="29" s="1"/>
  <c r="R119" i="29"/>
  <c r="Q119" i="29"/>
  <c r="Q78" i="29"/>
  <c r="R78" i="29"/>
  <c r="N78" i="29"/>
  <c r="O78" i="29" s="1"/>
  <c r="N43" i="29"/>
  <c r="O43" i="29" s="1"/>
  <c r="Q43" i="29"/>
  <c r="R43" i="29"/>
  <c r="Q477" i="29"/>
  <c r="R477" i="29"/>
  <c r="N477" i="29"/>
  <c r="O477" i="29" s="1"/>
  <c r="N466" i="29"/>
  <c r="O466" i="29" s="1"/>
  <c r="Q466" i="29"/>
  <c r="R466" i="29"/>
  <c r="Q467" i="29"/>
  <c r="R467" i="29"/>
  <c r="N467" i="29"/>
  <c r="O467" i="29" s="1"/>
  <c r="AA244" i="28"/>
  <c r="AH244" i="28"/>
  <c r="AI244" i="28"/>
  <c r="AI365" i="28"/>
  <c r="AA365" i="28"/>
  <c r="AH365" i="28"/>
  <c r="AI198" i="28"/>
  <c r="AH198" i="28"/>
  <c r="AA198" i="28"/>
  <c r="AH486" i="28"/>
  <c r="AI486" i="28"/>
  <c r="AA486" i="28"/>
  <c r="AH367" i="28"/>
  <c r="AI367" i="28"/>
  <c r="AA367" i="28"/>
  <c r="AA440" i="28"/>
  <c r="AH440" i="28"/>
  <c r="AI440" i="28"/>
  <c r="AA332" i="28"/>
  <c r="AH332" i="28"/>
  <c r="AI332" i="28"/>
  <c r="AH391" i="28"/>
  <c r="AI391" i="28"/>
  <c r="AA391" i="28"/>
  <c r="AI200" i="28"/>
  <c r="AA200" i="28"/>
  <c r="AH200" i="28"/>
  <c r="N122" i="29"/>
  <c r="O122" i="29" s="1"/>
  <c r="Q122" i="29"/>
  <c r="R122" i="29"/>
  <c r="R46" i="29"/>
  <c r="N46" i="29"/>
  <c r="O46" i="29" s="1"/>
  <c r="Q46" i="29"/>
  <c r="Q264" i="29"/>
  <c r="R264" i="29"/>
  <c r="N264" i="29"/>
  <c r="O264" i="29" s="1"/>
  <c r="N480" i="29"/>
  <c r="O480" i="29" s="1"/>
  <c r="R480" i="29"/>
  <c r="Q480" i="29"/>
  <c r="R469" i="29"/>
  <c r="Q469" i="29"/>
  <c r="N469" i="29"/>
  <c r="O469" i="29" s="1"/>
  <c r="N470" i="29"/>
  <c r="O470" i="29" s="1"/>
  <c r="Q470" i="29"/>
  <c r="R470" i="29"/>
  <c r="AH321" i="28"/>
  <c r="AI321" i="28"/>
  <c r="AA321" i="28"/>
  <c r="AH298" i="28"/>
  <c r="AI298" i="28"/>
  <c r="AA298" i="28"/>
  <c r="AI256" i="28"/>
  <c r="AH256" i="28"/>
  <c r="AA256" i="28"/>
  <c r="AA210" i="28"/>
  <c r="AI210" i="28"/>
  <c r="AH210" i="28"/>
  <c r="Q267" i="29"/>
  <c r="R267" i="29"/>
  <c r="N267" i="29"/>
  <c r="O267" i="29" s="1"/>
  <c r="P267" i="29" s="1"/>
  <c r="O488" i="27"/>
  <c r="N488" i="27"/>
  <c r="AH131" i="28"/>
  <c r="AI131" i="28"/>
  <c r="AA131" i="28"/>
  <c r="AA349" i="28"/>
  <c r="AI349" i="28"/>
  <c r="AH349" i="28"/>
  <c r="N159" i="29"/>
  <c r="O159" i="29" s="1"/>
  <c r="Q159" i="29"/>
  <c r="R159" i="29"/>
  <c r="AA217" i="28"/>
  <c r="AH217" i="28"/>
  <c r="AI217" i="28"/>
  <c r="AH259" i="28"/>
  <c r="AA259" i="28"/>
  <c r="AI259" i="28"/>
  <c r="Q381" i="29"/>
  <c r="R381" i="29"/>
  <c r="N381" i="29"/>
  <c r="O381" i="29" s="1"/>
  <c r="AA264" i="28"/>
  <c r="AI264" i="28"/>
  <c r="AH264" i="28"/>
  <c r="AI171" i="28"/>
  <c r="AH171" i="28"/>
  <c r="AA171" i="28"/>
  <c r="Q93" i="29"/>
  <c r="N93" i="29"/>
  <c r="O93" i="29" s="1"/>
  <c r="R93" i="29"/>
  <c r="N101" i="29"/>
  <c r="O101" i="29" s="1"/>
  <c r="P101" i="29" s="1"/>
  <c r="R101" i="29"/>
  <c r="Q101" i="29"/>
  <c r="Q60" i="29"/>
  <c r="R60" i="29"/>
  <c r="N60" i="29"/>
  <c r="O60" i="29" s="1"/>
  <c r="N25" i="29"/>
  <c r="O25" i="29" s="1"/>
  <c r="Q25" i="29"/>
  <c r="R25" i="29"/>
  <c r="N241" i="29"/>
  <c r="O241" i="29" s="1"/>
  <c r="Q241" i="29"/>
  <c r="R241" i="29"/>
  <c r="N448" i="29"/>
  <c r="O448" i="29" s="1"/>
  <c r="Q448" i="29"/>
  <c r="R448" i="29"/>
  <c r="N413" i="29"/>
  <c r="O413" i="29" s="1"/>
  <c r="R413" i="29"/>
  <c r="Q413" i="29"/>
  <c r="AA270" i="28"/>
  <c r="AH270" i="28"/>
  <c r="AI270" i="28"/>
  <c r="AI427" i="28"/>
  <c r="AH427" i="28"/>
  <c r="AA427" i="28"/>
  <c r="AA475" i="28"/>
  <c r="AI475" i="28"/>
  <c r="AH475" i="28"/>
  <c r="Q32" i="29"/>
  <c r="N32" i="29"/>
  <c r="O32" i="29" s="1"/>
  <c r="R32" i="29"/>
  <c r="N248" i="29"/>
  <c r="O248" i="29" s="1"/>
  <c r="R248" i="29"/>
  <c r="Q248" i="29"/>
  <c r="N172" i="29"/>
  <c r="O172" i="29" s="1"/>
  <c r="Q172" i="29"/>
  <c r="R172" i="29"/>
  <c r="Q390" i="29"/>
  <c r="R390" i="29"/>
  <c r="N390" i="29"/>
  <c r="O390" i="29" s="1"/>
  <c r="R379" i="29"/>
  <c r="Q379" i="29"/>
  <c r="N379" i="29"/>
  <c r="O379" i="29" s="1"/>
  <c r="N380" i="29"/>
  <c r="O380" i="29" s="1"/>
  <c r="Q380" i="29"/>
  <c r="R380" i="29"/>
  <c r="AI152" i="28"/>
  <c r="AH152" i="28"/>
  <c r="AA152" i="28"/>
  <c r="Q143" i="29"/>
  <c r="R143" i="29"/>
  <c r="N143" i="29"/>
  <c r="O143" i="29" s="1"/>
  <c r="P144" i="29" s="1"/>
  <c r="N102" i="29"/>
  <c r="O102" i="29" s="1"/>
  <c r="Q102" i="29"/>
  <c r="R102" i="29"/>
  <c r="Q67" i="29"/>
  <c r="R67" i="29"/>
  <c r="N67" i="29"/>
  <c r="O67" i="29" s="1"/>
  <c r="N274" i="29"/>
  <c r="O274" i="29" s="1"/>
  <c r="Q274" i="29"/>
  <c r="R274" i="29"/>
  <c r="N275" i="29"/>
  <c r="O275" i="29" s="1"/>
  <c r="R275" i="29"/>
  <c r="Q275" i="29"/>
  <c r="N497" i="29"/>
  <c r="O497" i="29" s="1"/>
  <c r="Q497" i="29"/>
  <c r="R497" i="29"/>
  <c r="Q218" i="29"/>
  <c r="R218" i="29"/>
  <c r="N218" i="29"/>
  <c r="O218" i="29" s="1"/>
  <c r="N142" i="29"/>
  <c r="O142" i="29" s="1"/>
  <c r="Q142" i="29"/>
  <c r="R142" i="29"/>
  <c r="N360" i="29"/>
  <c r="O360" i="29" s="1"/>
  <c r="Q360" i="29"/>
  <c r="R360" i="29"/>
  <c r="N349" i="29"/>
  <c r="O349" i="29" s="1"/>
  <c r="R349" i="29"/>
  <c r="Q349" i="29"/>
  <c r="N350" i="29"/>
  <c r="O350" i="29" s="1"/>
  <c r="Q350" i="29"/>
  <c r="R350" i="29"/>
  <c r="BJ208" i="28"/>
  <c r="R41" i="29"/>
  <c r="Q41" i="29"/>
  <c r="N41" i="29"/>
  <c r="O41" i="29" s="1"/>
  <c r="N36" i="29"/>
  <c r="O36" i="29" s="1"/>
  <c r="Q36" i="29"/>
  <c r="R36" i="29"/>
  <c r="N252" i="29"/>
  <c r="O252" i="29" s="1"/>
  <c r="Q252" i="29"/>
  <c r="R252" i="29"/>
  <c r="N217" i="29"/>
  <c r="O217" i="29" s="1"/>
  <c r="Q217" i="29"/>
  <c r="R217" i="29"/>
  <c r="Q388" i="29"/>
  <c r="R388" i="29"/>
  <c r="N388" i="29"/>
  <c r="O388" i="29" s="1"/>
  <c r="N389" i="29"/>
  <c r="O389" i="29" s="1"/>
  <c r="R389" i="29"/>
  <c r="Q389" i="29"/>
  <c r="AI262" i="28"/>
  <c r="AA262" i="28"/>
  <c r="AH262" i="28"/>
  <c r="AI192" i="28"/>
  <c r="AA192" i="28"/>
  <c r="AH192" i="28"/>
  <c r="AA480" i="28"/>
  <c r="AH480" i="28"/>
  <c r="AI480" i="28"/>
  <c r="AH30" i="28"/>
  <c r="AI30" i="28"/>
  <c r="AA30" i="28"/>
  <c r="AH318" i="28"/>
  <c r="AI318" i="28"/>
  <c r="AA318" i="28"/>
  <c r="Q111" i="29"/>
  <c r="N111" i="29"/>
  <c r="O111" i="29" s="1"/>
  <c r="R111" i="29"/>
  <c r="N444" i="27"/>
  <c r="O444" i="27"/>
  <c r="AA153" i="28"/>
  <c r="AH153" i="28"/>
  <c r="AI153" i="28"/>
  <c r="AH274" i="28"/>
  <c r="AA274" i="28"/>
  <c r="AI274" i="28"/>
  <c r="AI232" i="28"/>
  <c r="AA232" i="28"/>
  <c r="AH232" i="28"/>
  <c r="N297" i="29"/>
  <c r="O297" i="29" s="1"/>
  <c r="R297" i="29"/>
  <c r="Q297" i="29"/>
  <c r="O497" i="27"/>
  <c r="N497" i="27"/>
  <c r="Q117" i="29"/>
  <c r="R117" i="29"/>
  <c r="N117" i="29"/>
  <c r="O117" i="29" s="1"/>
  <c r="P117" i="29" s="1"/>
  <c r="P118" i="29" s="1"/>
  <c r="P119" i="29" s="1"/>
  <c r="P120" i="29" s="1"/>
  <c r="P121" i="29" s="1"/>
  <c r="R125" i="29"/>
  <c r="N125" i="29"/>
  <c r="O125" i="29" s="1"/>
  <c r="Q125" i="29"/>
  <c r="R84" i="29"/>
  <c r="N84" i="29"/>
  <c r="O84" i="29" s="1"/>
  <c r="P84" i="29" s="1"/>
  <c r="Q84" i="29"/>
  <c r="Q49" i="29"/>
  <c r="N49" i="29"/>
  <c r="O49" i="29" s="1"/>
  <c r="R49" i="29"/>
  <c r="N483" i="29"/>
  <c r="O483" i="29" s="1"/>
  <c r="Q483" i="29"/>
  <c r="R483" i="29"/>
  <c r="N436" i="29"/>
  <c r="O436" i="29" s="1"/>
  <c r="R436" i="29"/>
  <c r="Q436" i="29"/>
  <c r="R401" i="29"/>
  <c r="N401" i="29"/>
  <c r="O401" i="29" s="1"/>
  <c r="P401" i="29" s="1"/>
  <c r="P402" i="29" s="1"/>
  <c r="P403" i="29" s="1"/>
  <c r="Q401" i="29"/>
  <c r="AA22" i="28"/>
  <c r="AH22" i="28"/>
  <c r="AI22" i="28"/>
  <c r="AH419" i="28"/>
  <c r="AI419" i="28"/>
  <c r="AA419" i="28"/>
  <c r="AA61" i="28"/>
  <c r="AH61" i="28"/>
  <c r="AI61" i="28"/>
  <c r="AH26" i="28"/>
  <c r="AA26" i="28"/>
  <c r="AI26" i="28"/>
  <c r="AA314" i="28"/>
  <c r="AH314" i="28"/>
  <c r="AI314" i="28"/>
  <c r="AI3" i="28"/>
  <c r="AH3" i="28"/>
  <c r="AA3" i="28"/>
  <c r="Q200" i="29"/>
  <c r="R200" i="29"/>
  <c r="N200" i="29"/>
  <c r="O200" i="29" s="1"/>
  <c r="N124" i="29"/>
  <c r="O124" i="29" s="1"/>
  <c r="Q124" i="29"/>
  <c r="R124" i="29"/>
  <c r="N342" i="29"/>
  <c r="O342" i="29" s="1"/>
  <c r="R342" i="29"/>
  <c r="Q342" i="29"/>
  <c r="N295" i="29"/>
  <c r="O295" i="29" s="1"/>
  <c r="Q295" i="29"/>
  <c r="R295" i="29"/>
  <c r="R260" i="29"/>
  <c r="Q260" i="29"/>
  <c r="N260" i="29"/>
  <c r="O260" i="29" s="1"/>
  <c r="P260" i="29" s="1"/>
  <c r="N476" i="29"/>
  <c r="O476" i="29" s="1"/>
  <c r="Q476" i="29"/>
  <c r="R476" i="29"/>
  <c r="AA466" i="28"/>
  <c r="AI466" i="28"/>
  <c r="AH466" i="28"/>
  <c r="AA287" i="28"/>
  <c r="AI287" i="28"/>
  <c r="AH287" i="28"/>
  <c r="AA108" i="28"/>
  <c r="AI108" i="28"/>
  <c r="AH108" i="28"/>
  <c r="AA396" i="28"/>
  <c r="AH396" i="28"/>
  <c r="AI396" i="28"/>
  <c r="AH38" i="28"/>
  <c r="AI38" i="28"/>
  <c r="AA38" i="28"/>
  <c r="AH326" i="28"/>
  <c r="AI326" i="28"/>
  <c r="AA326" i="28"/>
  <c r="AA136" i="28"/>
  <c r="AH136" i="28"/>
  <c r="AI136" i="28"/>
  <c r="AH424" i="28"/>
  <c r="AI424" i="28"/>
  <c r="AA424" i="28"/>
  <c r="AA257" i="28"/>
  <c r="AH257" i="28"/>
  <c r="AI257" i="28"/>
  <c r="AI90" i="28"/>
  <c r="AA90" i="28"/>
  <c r="AH90" i="28"/>
  <c r="AA378" i="28"/>
  <c r="AH378" i="28"/>
  <c r="AI378" i="28"/>
  <c r="AA356" i="28"/>
  <c r="AH356" i="28"/>
  <c r="AI356" i="28"/>
  <c r="AA487" i="28"/>
  <c r="AI487" i="28"/>
  <c r="AH487" i="28"/>
  <c r="Q23" i="29"/>
  <c r="R23" i="29"/>
  <c r="N23" i="29"/>
  <c r="O23" i="29" s="1"/>
  <c r="N239" i="29"/>
  <c r="O239" i="29" s="1"/>
  <c r="R239" i="29"/>
  <c r="Q239" i="29"/>
  <c r="N198" i="29"/>
  <c r="O198" i="29" s="1"/>
  <c r="R198" i="29"/>
  <c r="Q198" i="29"/>
  <c r="R163" i="29"/>
  <c r="Q163" i="29"/>
  <c r="N163" i="29"/>
  <c r="O163" i="29" s="1"/>
  <c r="R370" i="29"/>
  <c r="Q370" i="29"/>
  <c r="N370" i="29"/>
  <c r="O370" i="29" s="1"/>
  <c r="Q335" i="29"/>
  <c r="N335" i="29"/>
  <c r="O335" i="29" s="1"/>
  <c r="R335" i="29"/>
  <c r="N494" i="27"/>
  <c r="O494" i="27"/>
  <c r="AH102" i="28"/>
  <c r="AA102" i="28"/>
  <c r="AI102" i="28"/>
  <c r="AI390" i="28"/>
  <c r="AH390" i="28"/>
  <c r="AA390" i="28"/>
  <c r="AH428" i="28"/>
  <c r="AI428" i="28"/>
  <c r="AA428" i="28"/>
  <c r="AH32" i="28"/>
  <c r="AI32" i="28"/>
  <c r="AA32" i="28"/>
  <c r="AA488" i="28"/>
  <c r="AI488" i="28"/>
  <c r="AH488" i="28"/>
  <c r="AH320" i="28"/>
  <c r="AA320" i="28"/>
  <c r="AI320" i="28"/>
  <c r="N134" i="29"/>
  <c r="O134" i="29" s="1"/>
  <c r="R134" i="29"/>
  <c r="Q134" i="29"/>
  <c r="R58" i="29"/>
  <c r="Q58" i="29"/>
  <c r="N58" i="29"/>
  <c r="O58" i="29" s="1"/>
  <c r="Q276" i="29"/>
  <c r="R276" i="29"/>
  <c r="N276" i="29"/>
  <c r="O276" i="29" s="1"/>
  <c r="N265" i="29"/>
  <c r="O265" i="29" s="1"/>
  <c r="R265" i="29"/>
  <c r="Q265" i="29"/>
  <c r="N481" i="29"/>
  <c r="O481" i="29" s="1"/>
  <c r="R481" i="29"/>
  <c r="Q481" i="29"/>
  <c r="R446" i="29"/>
  <c r="Q446" i="29"/>
  <c r="N446" i="29"/>
  <c r="O446" i="29" s="1"/>
  <c r="AA167" i="28"/>
  <c r="AH167" i="28"/>
  <c r="AI167" i="28"/>
  <c r="AA271" i="28"/>
  <c r="AH271" i="28"/>
  <c r="AI271" i="28"/>
  <c r="N279" i="29"/>
  <c r="O279" i="29" s="1"/>
  <c r="R279" i="29"/>
  <c r="Q279" i="29"/>
  <c r="N27" i="29"/>
  <c r="O27" i="29" s="1"/>
  <c r="R27" i="29"/>
  <c r="Q27" i="29"/>
  <c r="N243" i="29"/>
  <c r="O243" i="29" s="1"/>
  <c r="Q243" i="29"/>
  <c r="R243" i="29"/>
  <c r="N489" i="29"/>
  <c r="O489" i="29" s="1"/>
  <c r="Q489" i="29"/>
  <c r="R489" i="29"/>
  <c r="N321" i="29"/>
  <c r="O321" i="29" s="1"/>
  <c r="R321" i="29"/>
  <c r="Q321" i="29"/>
  <c r="AH277" i="28"/>
  <c r="AI277" i="28"/>
  <c r="AA277" i="28"/>
  <c r="AH29" i="28"/>
  <c r="AI29" i="28"/>
  <c r="AA29" i="28"/>
  <c r="Q213" i="29"/>
  <c r="R213" i="29"/>
  <c r="N213" i="29"/>
  <c r="O213" i="29" s="1"/>
  <c r="CI342" i="28"/>
  <c r="CI355" i="28"/>
  <c r="T265" i="28"/>
  <c r="V265" i="28" s="1"/>
  <c r="BP265" i="28" s="1"/>
  <c r="S129" i="28"/>
  <c r="U129" i="28" s="1"/>
  <c r="BK129" i="28" s="1"/>
  <c r="S245" i="28"/>
  <c r="U245" i="28" s="1"/>
  <c r="BK245" i="28" s="1"/>
  <c r="S357" i="28"/>
  <c r="U357" i="28" s="1"/>
  <c r="BK357" i="28" s="1"/>
  <c r="CI464" i="28"/>
  <c r="CI56" i="28"/>
  <c r="CI204" i="28"/>
  <c r="S319" i="28"/>
  <c r="U319" i="28" s="1"/>
  <c r="BK319" i="28" s="1"/>
  <c r="T190" i="28"/>
  <c r="V190" i="28" s="1"/>
  <c r="BP190" i="28" s="1"/>
  <c r="CI37" i="28"/>
  <c r="CI469" i="28"/>
  <c r="T267" i="28"/>
  <c r="V267" i="28" s="1"/>
  <c r="BP267" i="28" s="1"/>
  <c r="CI332" i="28"/>
  <c r="T193" i="28"/>
  <c r="V193" i="28" s="1"/>
  <c r="BP193" i="28" s="1"/>
  <c r="CI337" i="28"/>
  <c r="T302" i="28"/>
  <c r="V302" i="28" s="1"/>
  <c r="BP302" i="28" s="1"/>
  <c r="S256" i="28"/>
  <c r="U256" i="28" s="1"/>
  <c r="BK256" i="28" s="1"/>
  <c r="CI429" i="28"/>
  <c r="T141" i="28"/>
  <c r="V141" i="28" s="1"/>
  <c r="BP141" i="28" s="1"/>
  <c r="CI285" i="28"/>
  <c r="CI65" i="28"/>
  <c r="CI164" i="28"/>
  <c r="CI262" i="28"/>
  <c r="S192" i="28"/>
  <c r="U192" i="28" s="1"/>
  <c r="BK192" i="28" s="1"/>
  <c r="CI410" i="28"/>
  <c r="S142" i="28"/>
  <c r="U142" i="28" s="1"/>
  <c r="BK142" i="28" s="1"/>
  <c r="CI485" i="28"/>
  <c r="CI353" i="28"/>
  <c r="CI480" i="28"/>
  <c r="CI274" i="28"/>
  <c r="CI418" i="28"/>
  <c r="CI492" i="28"/>
  <c r="CI422" i="28"/>
  <c r="CI341" i="28"/>
  <c r="CI301" i="28"/>
  <c r="CI451" i="28"/>
  <c r="CI441" i="28"/>
  <c r="CI95" i="28"/>
  <c r="T430" i="28"/>
  <c r="V430" i="28" s="1"/>
  <c r="BP430" i="28" s="1"/>
  <c r="CI192" i="28"/>
  <c r="T336" i="28"/>
  <c r="V336" i="28" s="1"/>
  <c r="BP336" i="28" s="1"/>
  <c r="CI376" i="28"/>
  <c r="CI453" i="28"/>
  <c r="S498" i="28"/>
  <c r="U498" i="28" s="1"/>
  <c r="BK498" i="28" s="1"/>
  <c r="CI278" i="28"/>
  <c r="CI319" i="28"/>
  <c r="S430" i="28"/>
  <c r="U430" i="28" s="1"/>
  <c r="BK430" i="28" s="1"/>
  <c r="CI72" i="28"/>
  <c r="S100" i="28"/>
  <c r="U100" i="28" s="1"/>
  <c r="BK100" i="28" s="1"/>
  <c r="S388" i="28"/>
  <c r="U388" i="28" s="1"/>
  <c r="BK388" i="28" s="1"/>
  <c r="T365" i="28"/>
  <c r="V365" i="28" s="1"/>
  <c r="BP365" i="28" s="1"/>
  <c r="T198" i="28"/>
  <c r="V198" i="28" s="1"/>
  <c r="BP198" i="28" s="1"/>
  <c r="S116" i="28"/>
  <c r="U116" i="28" s="1"/>
  <c r="BK116" i="28" s="1"/>
  <c r="S298" i="28"/>
  <c r="U298" i="28" s="1"/>
  <c r="BK298" i="28" s="1"/>
  <c r="T119" i="28"/>
  <c r="V119" i="28" s="1"/>
  <c r="BP119" i="28" s="1"/>
  <c r="S228" i="28"/>
  <c r="U228" i="28" s="1"/>
  <c r="BK228" i="28" s="1"/>
  <c r="T481" i="28"/>
  <c r="V481" i="28" s="1"/>
  <c r="BP481" i="28" s="1"/>
  <c r="T256" i="28"/>
  <c r="V256" i="28" s="1"/>
  <c r="BP256" i="28" s="1"/>
  <c r="S89" i="28"/>
  <c r="U89" i="28" s="1"/>
  <c r="BK89" i="28" s="1"/>
  <c r="S244" i="28"/>
  <c r="U244" i="28" s="1"/>
  <c r="BK244" i="28" s="1"/>
  <c r="CI447" i="28"/>
  <c r="CI118" i="28"/>
  <c r="CI48" i="28"/>
  <c r="CI243" i="28"/>
  <c r="T297" i="28"/>
  <c r="V297" i="28" s="1"/>
  <c r="BP297" i="28" s="1"/>
  <c r="CI371" i="28"/>
  <c r="CI157" i="28"/>
  <c r="CI445" i="28"/>
  <c r="CI318" i="28"/>
  <c r="S297" i="28"/>
  <c r="U297" i="28" s="1"/>
  <c r="BK297" i="28" s="1"/>
  <c r="T441" i="28"/>
  <c r="V441" i="28" s="1"/>
  <c r="BP441" i="28" s="1"/>
  <c r="CI134" i="28"/>
  <c r="T285" i="28"/>
  <c r="V285" i="28" s="1"/>
  <c r="BP285" i="28" s="1"/>
  <c r="CI130" i="28"/>
  <c r="S165" i="28"/>
  <c r="U165" i="28" s="1"/>
  <c r="BK165" i="28" s="1"/>
  <c r="S309" i="28"/>
  <c r="U309" i="28" s="1"/>
  <c r="BK309" i="28" s="1"/>
  <c r="T286" i="28"/>
  <c r="V286" i="28" s="1"/>
  <c r="BP286" i="28" s="1"/>
  <c r="T411" i="28"/>
  <c r="V411" i="28" s="1"/>
  <c r="BP411" i="28" s="1"/>
  <c r="T77" i="28"/>
  <c r="V77" i="28" s="1"/>
  <c r="BP77" i="28" s="1"/>
  <c r="T465" i="28"/>
  <c r="V465" i="28" s="1"/>
  <c r="BP465" i="28" s="1"/>
  <c r="CI302" i="28"/>
  <c r="CI233" i="28"/>
  <c r="T343" i="28"/>
  <c r="V343" i="28" s="1"/>
  <c r="BP343" i="28" s="1"/>
  <c r="T392" i="28"/>
  <c r="V392" i="28" s="1"/>
  <c r="BP392" i="28" s="1"/>
  <c r="CI146" i="28"/>
  <c r="CI244" i="28"/>
  <c r="CI54" i="28"/>
  <c r="T442" i="28"/>
  <c r="V442" i="28" s="1"/>
  <c r="BP442" i="28" s="1"/>
  <c r="T407" i="28"/>
  <c r="V407" i="28" s="1"/>
  <c r="BP407" i="28" s="1"/>
  <c r="CI84" i="28"/>
  <c r="CI372" i="28"/>
  <c r="S337" i="28"/>
  <c r="U337" i="28" s="1"/>
  <c r="BK337" i="28" s="1"/>
  <c r="S158" i="28"/>
  <c r="U158" i="28" s="1"/>
  <c r="BK158" i="28" s="1"/>
  <c r="T135" i="28"/>
  <c r="V135" i="28" s="1"/>
  <c r="BP135" i="28" s="1"/>
  <c r="T66" i="28"/>
  <c r="V66" i="28" s="1"/>
  <c r="BP66" i="28" s="1"/>
  <c r="T477" i="28"/>
  <c r="V477" i="28" s="1"/>
  <c r="BP477" i="28" s="1"/>
  <c r="S310" i="28"/>
  <c r="U310" i="28" s="1"/>
  <c r="BK310" i="28" s="1"/>
  <c r="T61" i="28"/>
  <c r="V61" i="28" s="1"/>
  <c r="BP61" i="28" s="1"/>
  <c r="S205" i="28"/>
  <c r="U205" i="28" s="1"/>
  <c r="BK205" i="28" s="1"/>
  <c r="T412" i="28"/>
  <c r="V412" i="28" s="1"/>
  <c r="BP412" i="28" s="1"/>
  <c r="T78" i="28"/>
  <c r="V78" i="28" s="1"/>
  <c r="BP78" i="28" s="1"/>
  <c r="S222" i="28"/>
  <c r="U222" i="28" s="1"/>
  <c r="BK222" i="28" s="1"/>
  <c r="T322" i="28"/>
  <c r="V322" i="28" s="1"/>
  <c r="BP322" i="28" s="1"/>
  <c r="S431" i="28"/>
  <c r="U431" i="28" s="1"/>
  <c r="BK431" i="28" s="1"/>
  <c r="T303" i="28"/>
  <c r="V303" i="28" s="1"/>
  <c r="BP303" i="28" s="1"/>
  <c r="T280" i="28"/>
  <c r="V280" i="28" s="1"/>
  <c r="BP280" i="28" s="1"/>
  <c r="T90" i="28"/>
  <c r="V90" i="28" s="1"/>
  <c r="BP90" i="28" s="1"/>
  <c r="CI378" i="28"/>
  <c r="T452" i="28"/>
  <c r="V452" i="28" s="1"/>
  <c r="BP452" i="28" s="1"/>
  <c r="T357" i="28"/>
  <c r="V357" i="28" s="1"/>
  <c r="BP357" i="28" s="1"/>
  <c r="T338" i="28"/>
  <c r="V338" i="28" s="1"/>
  <c r="BP338" i="28" s="1"/>
  <c r="T148" i="28"/>
  <c r="V148" i="28" s="1"/>
  <c r="BP148" i="28" s="1"/>
  <c r="T436" i="28"/>
  <c r="V436" i="28" s="1"/>
  <c r="BP436" i="28" s="1"/>
  <c r="CI269" i="28"/>
  <c r="T413" i="28"/>
  <c r="V413" i="28" s="1"/>
  <c r="BP413" i="28" s="1"/>
  <c r="T246" i="28"/>
  <c r="V246" i="28" s="1"/>
  <c r="BP246" i="28" s="1"/>
  <c r="T390" i="28"/>
  <c r="V390" i="28" s="1"/>
  <c r="BP390" i="28" s="1"/>
  <c r="S260" i="28"/>
  <c r="U260" i="28" s="1"/>
  <c r="BK260" i="28" s="1"/>
  <c r="T183" i="28"/>
  <c r="V183" i="28" s="1"/>
  <c r="BP183" i="28" s="1"/>
  <c r="S304" i="28"/>
  <c r="U304" i="28" s="1"/>
  <c r="BK304" i="28" s="1"/>
  <c r="T402" i="28"/>
  <c r="V402" i="28" s="1"/>
  <c r="BP402" i="28" s="1"/>
  <c r="CI44" i="28"/>
  <c r="T91" i="28"/>
  <c r="V91" i="28" s="1"/>
  <c r="BP91" i="28" s="1"/>
  <c r="S467" i="28"/>
  <c r="U467" i="28" s="1"/>
  <c r="BK467" i="28" s="1"/>
  <c r="T144" i="28"/>
  <c r="V144" i="28" s="1"/>
  <c r="BP144" i="28" s="1"/>
  <c r="S432" i="28"/>
  <c r="U432" i="28" s="1"/>
  <c r="BK432" i="28" s="1"/>
  <c r="T109" i="28"/>
  <c r="V109" i="28" s="1"/>
  <c r="BP109" i="28" s="1"/>
  <c r="T74" i="28"/>
  <c r="V74" i="28" s="1"/>
  <c r="BP74" i="28" s="1"/>
  <c r="S218" i="28"/>
  <c r="U218" i="28" s="1"/>
  <c r="BK218" i="28" s="1"/>
  <c r="T149" i="28"/>
  <c r="V149" i="28" s="1"/>
  <c r="BP149" i="28" s="1"/>
  <c r="T437" i="28"/>
  <c r="V437" i="28" s="1"/>
  <c r="BP437" i="28" s="1"/>
  <c r="S335" i="28"/>
  <c r="U335" i="28" s="1"/>
  <c r="BK335" i="28" s="1"/>
  <c r="S184" i="28"/>
  <c r="U184" i="28" s="1"/>
  <c r="BK184" i="28" s="1"/>
  <c r="T282" i="28"/>
  <c r="V282" i="28" s="1"/>
  <c r="BP282" i="28" s="1"/>
  <c r="S499" i="28"/>
  <c r="U499" i="28" s="1"/>
  <c r="BK499" i="28" s="1"/>
  <c r="T248" i="28"/>
  <c r="V248" i="28" s="1"/>
  <c r="BP248" i="28" s="1"/>
  <c r="S117" i="28"/>
  <c r="U117" i="28" s="1"/>
  <c r="BK117" i="28" s="1"/>
  <c r="S468" i="28"/>
  <c r="U468" i="28" s="1"/>
  <c r="BK468" i="28" s="1"/>
  <c r="T433" i="28"/>
  <c r="V433" i="28" s="1"/>
  <c r="BP433" i="28" s="1"/>
  <c r="S254" i="28"/>
  <c r="U254" i="28" s="1"/>
  <c r="BK254" i="28" s="1"/>
  <c r="T185" i="28"/>
  <c r="V185" i="28" s="1"/>
  <c r="BP185" i="28" s="1"/>
  <c r="T151" i="28"/>
  <c r="V151" i="28" s="1"/>
  <c r="BP151" i="28" s="1"/>
  <c r="T123" i="28"/>
  <c r="V123" i="28" s="1"/>
  <c r="BP123" i="28" s="1"/>
  <c r="CI221" i="28"/>
  <c r="T154" i="28"/>
  <c r="V154" i="28" s="1"/>
  <c r="BP154" i="28" s="1"/>
  <c r="T298" i="28"/>
  <c r="V298" i="28" s="1"/>
  <c r="BP298" i="28" s="1"/>
  <c r="CI228" i="28"/>
  <c r="S481" i="28"/>
  <c r="U481" i="28" s="1"/>
  <c r="BK481" i="28" s="1"/>
  <c r="CI158" i="28"/>
  <c r="CI446" i="28"/>
  <c r="T423" i="28"/>
  <c r="V423" i="28" s="1"/>
  <c r="BP423" i="28" s="1"/>
  <c r="T89" i="28"/>
  <c r="V89" i="28" s="1"/>
  <c r="BP89" i="28" s="1"/>
  <c r="T377" i="28"/>
  <c r="V377" i="28" s="1"/>
  <c r="BP377" i="28" s="1"/>
  <c r="S66" i="28"/>
  <c r="U66" i="28" s="1"/>
  <c r="BK66" i="28" s="1"/>
  <c r="S166" i="28"/>
  <c r="U166" i="28" s="1"/>
  <c r="BK166" i="28" s="1"/>
  <c r="S61" i="28"/>
  <c r="U61" i="28" s="1"/>
  <c r="BK61" i="28" s="1"/>
  <c r="S458" i="28"/>
  <c r="U458" i="28" s="1"/>
  <c r="BK458" i="28" s="1"/>
  <c r="T101" i="28"/>
  <c r="V101" i="28" s="1"/>
  <c r="BP101" i="28" s="1"/>
  <c r="S78" i="28"/>
  <c r="U78" i="28" s="1"/>
  <c r="BK78" i="28" s="1"/>
  <c r="T178" i="28"/>
  <c r="V178" i="28" s="1"/>
  <c r="BP178" i="28" s="1"/>
  <c r="S322" i="28"/>
  <c r="U322" i="28" s="1"/>
  <c r="BK322" i="28" s="1"/>
  <c r="T470" i="28"/>
  <c r="V470" i="28" s="1"/>
  <c r="BP470" i="28" s="1"/>
  <c r="S303" i="28"/>
  <c r="U303" i="28" s="1"/>
  <c r="BK303" i="28" s="1"/>
  <c r="S280" i="28"/>
  <c r="U280" i="28" s="1"/>
  <c r="BK280" i="28" s="1"/>
  <c r="CI113" i="28"/>
  <c r="CI234" i="28"/>
  <c r="S478" i="28"/>
  <c r="U478" i="28" s="1"/>
  <c r="BK478" i="28" s="1"/>
  <c r="S120" i="28"/>
  <c r="U120" i="28" s="1"/>
  <c r="BK120" i="28" s="1"/>
  <c r="S408" i="28"/>
  <c r="U408" i="28" s="1"/>
  <c r="BK408" i="28" s="1"/>
  <c r="T459" i="28"/>
  <c r="V459" i="28" s="1"/>
  <c r="BP459" i="28" s="1"/>
  <c r="T292" i="28"/>
  <c r="V292" i="28" s="1"/>
  <c r="BP292" i="28" s="1"/>
  <c r="S102" i="28"/>
  <c r="U102" i="28" s="1"/>
  <c r="BK102" i="28" s="1"/>
  <c r="S390" i="28"/>
  <c r="U390" i="28" s="1"/>
  <c r="BK390" i="28" s="1"/>
  <c r="T202" i="28"/>
  <c r="V202" i="28" s="1"/>
  <c r="BP202" i="28" s="1"/>
  <c r="T346" i="28"/>
  <c r="V346" i="28" s="1"/>
  <c r="BP346" i="28" s="1"/>
  <c r="S490" i="28"/>
  <c r="U490" i="28" s="1"/>
  <c r="BK490" i="28" s="1"/>
  <c r="S132" i="28"/>
  <c r="U132" i="28" s="1"/>
  <c r="BK132" i="28" s="1"/>
  <c r="S420" i="28"/>
  <c r="U420" i="28" s="1"/>
  <c r="BK420" i="28" s="1"/>
  <c r="T97" i="28"/>
  <c r="V97" i="28" s="1"/>
  <c r="BP97" i="28" s="1"/>
  <c r="T448" i="28"/>
  <c r="V448" i="28" s="1"/>
  <c r="BP448" i="28" s="1"/>
  <c r="S425" i="28"/>
  <c r="U425" i="28" s="1"/>
  <c r="BK425" i="28" s="1"/>
  <c r="S114" i="28"/>
  <c r="U114" i="28" s="1"/>
  <c r="BK114" i="28" s="1"/>
  <c r="S402" i="28"/>
  <c r="U402" i="28" s="1"/>
  <c r="BK402" i="28" s="1"/>
  <c r="CI91" i="28"/>
  <c r="T179" i="28"/>
  <c r="V179" i="28" s="1"/>
  <c r="BP179" i="28" s="1"/>
  <c r="CI149" i="28"/>
  <c r="T414" i="28"/>
  <c r="V414" i="28" s="1"/>
  <c r="BP414" i="28" s="1"/>
  <c r="T300" i="28"/>
  <c r="V300" i="28" s="1"/>
  <c r="BP300" i="28" s="1"/>
  <c r="S121" i="28"/>
  <c r="U121" i="28" s="1"/>
  <c r="BK121" i="28" s="1"/>
  <c r="T86" i="28"/>
  <c r="V86" i="28" s="1"/>
  <c r="BP86" i="28" s="1"/>
  <c r="CI235" i="28"/>
  <c r="T59" i="28"/>
  <c r="V59" i="28" s="1"/>
  <c r="BP59" i="28" s="1"/>
  <c r="S456" i="28"/>
  <c r="U456" i="28" s="1"/>
  <c r="BK456" i="28" s="1"/>
  <c r="S242" i="28"/>
  <c r="U242" i="28" s="1"/>
  <c r="BK242" i="28" s="1"/>
  <c r="T173" i="28"/>
  <c r="V173" i="28" s="1"/>
  <c r="BP173" i="28" s="1"/>
  <c r="S438" i="28"/>
  <c r="U438" i="28" s="1"/>
  <c r="BK438" i="28" s="1"/>
  <c r="S417" i="28"/>
  <c r="U417" i="28" s="1"/>
  <c r="BK417" i="28" s="1"/>
  <c r="S106" i="28"/>
  <c r="U106" i="28" s="1"/>
  <c r="BK106" i="28" s="1"/>
  <c r="S394" i="28"/>
  <c r="U394" i="28" s="1"/>
  <c r="BK394" i="28" s="1"/>
  <c r="T254" i="28"/>
  <c r="V254" i="28" s="1"/>
  <c r="BP254" i="28" s="1"/>
  <c r="T352" i="28"/>
  <c r="V352" i="28" s="1"/>
  <c r="BP352" i="28" s="1"/>
  <c r="S496" i="28"/>
  <c r="U496" i="28" s="1"/>
  <c r="BK496" i="28" s="1"/>
  <c r="T224" i="28"/>
  <c r="V224" i="28" s="1"/>
  <c r="BP224" i="28" s="1"/>
  <c r="S343" i="28"/>
  <c r="U343" i="28" s="1"/>
  <c r="BK343" i="28" s="1"/>
  <c r="S127" i="28"/>
  <c r="U127" i="28" s="1"/>
  <c r="BK127" i="28" s="1"/>
  <c r="CI377" i="28"/>
  <c r="S210" i="28"/>
  <c r="U210" i="28" s="1"/>
  <c r="BK210" i="28" s="1"/>
  <c r="S463" i="28"/>
  <c r="U463" i="28" s="1"/>
  <c r="BK463" i="28" s="1"/>
  <c r="CI188" i="28"/>
  <c r="T333" i="28"/>
  <c r="V333" i="28" s="1"/>
  <c r="BP333" i="28" s="1"/>
  <c r="T419" i="28"/>
  <c r="V419" i="28" s="1"/>
  <c r="BP419" i="28" s="1"/>
  <c r="CI170" i="28"/>
  <c r="T147" i="28"/>
  <c r="V147" i="28" s="1"/>
  <c r="BP147" i="28" s="1"/>
  <c r="T268" i="28"/>
  <c r="V268" i="28" s="1"/>
  <c r="BP268" i="28" s="1"/>
  <c r="T366" i="28"/>
  <c r="V366" i="28" s="1"/>
  <c r="BP366" i="28" s="1"/>
  <c r="T252" i="28"/>
  <c r="V252" i="28" s="1"/>
  <c r="BP252" i="28" s="1"/>
  <c r="T396" i="28"/>
  <c r="V396" i="28" s="1"/>
  <c r="BP396" i="28" s="1"/>
  <c r="T424" i="28"/>
  <c r="V424" i="28" s="1"/>
  <c r="BP424" i="28" s="1"/>
  <c r="S199" i="28"/>
  <c r="U199" i="28" s="1"/>
  <c r="BK199" i="28" s="1"/>
  <c r="S416" i="28"/>
  <c r="U416" i="28" s="1"/>
  <c r="BK416" i="28" s="1"/>
  <c r="T194" i="28"/>
  <c r="V194" i="28" s="1"/>
  <c r="BP194" i="28" s="1"/>
  <c r="S148" i="28"/>
  <c r="U148" i="28" s="1"/>
  <c r="BK148" i="28" s="1"/>
  <c r="S58" i="28"/>
  <c r="U58" i="28" s="1"/>
  <c r="BK58" i="28" s="1"/>
  <c r="T311" i="28"/>
  <c r="V311" i="28" s="1"/>
  <c r="BP311" i="28" s="1"/>
  <c r="T206" i="28"/>
  <c r="V206" i="28" s="1"/>
  <c r="BP206" i="28" s="1"/>
  <c r="T160" i="28"/>
  <c r="V160" i="28" s="1"/>
  <c r="BP160" i="28" s="1"/>
  <c r="CI281" i="28"/>
  <c r="T467" i="28"/>
  <c r="V467" i="28" s="1"/>
  <c r="BP467" i="28" s="1"/>
  <c r="T288" i="28"/>
  <c r="V288" i="28" s="1"/>
  <c r="BP288" i="28" s="1"/>
  <c r="S172" i="28"/>
  <c r="U172" i="28" s="1"/>
  <c r="BK172" i="28" s="1"/>
  <c r="S460" i="28"/>
  <c r="U460" i="28" s="1"/>
  <c r="BK460" i="28" s="1"/>
  <c r="S437" i="28"/>
  <c r="U437" i="28" s="1"/>
  <c r="BK437" i="28" s="1"/>
  <c r="T270" i="28"/>
  <c r="V270" i="28" s="1"/>
  <c r="BP270" i="28" s="1"/>
  <c r="T475" i="28"/>
  <c r="V475" i="28" s="1"/>
  <c r="BP475" i="28" s="1"/>
  <c r="S105" i="28"/>
  <c r="U105" i="28" s="1"/>
  <c r="BK105" i="28" s="1"/>
  <c r="T393" i="28"/>
  <c r="V393" i="28" s="1"/>
  <c r="BP393" i="28" s="1"/>
  <c r="T191" i="28"/>
  <c r="V191" i="28" s="1"/>
  <c r="BP191" i="28" s="1"/>
  <c r="S300" i="28"/>
  <c r="U300" i="28" s="1"/>
  <c r="BK300" i="28" s="1"/>
  <c r="S86" i="28"/>
  <c r="U86" i="28" s="1"/>
  <c r="BK86" i="28" s="1"/>
  <c r="T495" i="28"/>
  <c r="V495" i="28" s="1"/>
  <c r="BP495" i="28" s="1"/>
  <c r="T161" i="28"/>
  <c r="V161" i="28" s="1"/>
  <c r="BP161" i="28" s="1"/>
  <c r="S282" i="28"/>
  <c r="U282" i="28" s="1"/>
  <c r="BK282" i="28" s="1"/>
  <c r="T235" i="28"/>
  <c r="V235" i="28" s="1"/>
  <c r="BP235" i="28" s="1"/>
  <c r="T347" i="28"/>
  <c r="V347" i="28" s="1"/>
  <c r="BP347" i="28" s="1"/>
  <c r="T79" i="28"/>
  <c r="V79" i="28" s="1"/>
  <c r="BP79" i="28" s="1"/>
  <c r="T103" i="28"/>
  <c r="V103" i="28" s="1"/>
  <c r="BP103" i="28" s="1"/>
  <c r="T250" i="28"/>
  <c r="V250" i="28" s="1"/>
  <c r="BP250" i="28" s="1"/>
  <c r="T215" i="28"/>
  <c r="V215" i="28" s="1"/>
  <c r="BP215" i="28" s="1"/>
  <c r="S145" i="28"/>
  <c r="U145" i="28" s="1"/>
  <c r="BK145" i="28" s="1"/>
  <c r="T473" i="28"/>
  <c r="V473" i="28" s="1"/>
  <c r="BP473" i="28" s="1"/>
  <c r="S224" i="28"/>
  <c r="U224" i="28" s="1"/>
  <c r="BK224" i="28" s="1"/>
  <c r="CI123" i="28"/>
  <c r="S267" i="28"/>
  <c r="U267" i="28" s="1"/>
  <c r="BK267" i="28" s="1"/>
  <c r="S486" i="28"/>
  <c r="U486" i="28" s="1"/>
  <c r="BK486" i="28" s="1"/>
  <c r="S154" i="28"/>
  <c r="U154" i="28" s="1"/>
  <c r="BK154" i="28" s="1"/>
  <c r="T228" i="28"/>
  <c r="V228" i="28" s="1"/>
  <c r="BP228" i="28" s="1"/>
  <c r="S302" i="28"/>
  <c r="U302" i="28" s="1"/>
  <c r="BK302" i="28" s="1"/>
  <c r="T446" i="28"/>
  <c r="V446" i="28" s="1"/>
  <c r="BP446" i="28" s="1"/>
  <c r="T279" i="28"/>
  <c r="V279" i="28" s="1"/>
  <c r="BP279" i="28" s="1"/>
  <c r="T233" i="28"/>
  <c r="V233" i="28" s="1"/>
  <c r="BP233" i="28" s="1"/>
  <c r="S354" i="28"/>
  <c r="U354" i="28" s="1"/>
  <c r="BK354" i="28" s="1"/>
  <c r="T96" i="28"/>
  <c r="V96" i="28" s="1"/>
  <c r="BP96" i="28" s="1"/>
  <c r="S240" i="28"/>
  <c r="U240" i="28" s="1"/>
  <c r="BK240" i="28" s="1"/>
  <c r="CI314" i="28"/>
  <c r="CI458" i="28"/>
  <c r="CI147" i="28"/>
  <c r="S268" i="28"/>
  <c r="U268" i="28" s="1"/>
  <c r="BK268" i="28" s="1"/>
  <c r="S366" i="28"/>
  <c r="U366" i="28" s="1"/>
  <c r="BK366" i="28" s="1"/>
  <c r="S201" i="28"/>
  <c r="U201" i="28" s="1"/>
  <c r="BK201" i="28" s="1"/>
  <c r="S466" i="28"/>
  <c r="U466" i="28" s="1"/>
  <c r="BK466" i="28" s="1"/>
  <c r="S108" i="28"/>
  <c r="U108" i="28" s="1"/>
  <c r="BK108" i="28" s="1"/>
  <c r="S396" i="28"/>
  <c r="U396" i="28" s="1"/>
  <c r="BK396" i="28" s="1"/>
  <c r="S470" i="28"/>
  <c r="U470" i="28" s="1"/>
  <c r="BK470" i="28" s="1"/>
  <c r="T159" i="28"/>
  <c r="V159" i="28" s="1"/>
  <c r="BP159" i="28" s="1"/>
  <c r="T447" i="28"/>
  <c r="V447" i="28" s="1"/>
  <c r="BP447" i="28" s="1"/>
  <c r="T234" i="28"/>
  <c r="V234" i="28" s="1"/>
  <c r="BP234" i="28" s="1"/>
  <c r="S211" i="28"/>
  <c r="U211" i="28" s="1"/>
  <c r="BK211" i="28" s="1"/>
  <c r="S299" i="28"/>
  <c r="U299" i="28" s="1"/>
  <c r="BK299" i="28" s="1"/>
  <c r="S459" i="28"/>
  <c r="U459" i="28" s="1"/>
  <c r="BK459" i="28" s="1"/>
  <c r="S311" i="28"/>
  <c r="U311" i="28" s="1"/>
  <c r="BK311" i="28" s="1"/>
  <c r="T494" i="28"/>
  <c r="V494" i="28" s="1"/>
  <c r="BP494" i="28" s="1"/>
  <c r="S471" i="28"/>
  <c r="U471" i="28" s="1"/>
  <c r="BK471" i="28" s="1"/>
  <c r="S448" i="28"/>
  <c r="U448" i="28" s="1"/>
  <c r="BK448" i="28" s="1"/>
  <c r="S281" i="28"/>
  <c r="U281" i="28" s="1"/>
  <c r="BK281" i="28" s="1"/>
  <c r="T404" i="28"/>
  <c r="V404" i="28" s="1"/>
  <c r="BP404" i="28" s="1"/>
  <c r="T93" i="28"/>
  <c r="V93" i="28" s="1"/>
  <c r="BP93" i="28" s="1"/>
  <c r="T253" i="28"/>
  <c r="V253" i="28" s="1"/>
  <c r="BP253" i="28" s="1"/>
  <c r="CI28" i="28"/>
  <c r="S156" i="28"/>
  <c r="U156" i="28" s="1"/>
  <c r="BK156" i="28" s="1"/>
  <c r="S409" i="28"/>
  <c r="U409" i="28" s="1"/>
  <c r="BK409" i="28" s="1"/>
  <c r="S495" i="28"/>
  <c r="U495" i="28" s="1"/>
  <c r="BK495" i="28" s="1"/>
  <c r="S449" i="28"/>
  <c r="U449" i="28" s="1"/>
  <c r="BK449" i="28" s="1"/>
  <c r="S235" i="28"/>
  <c r="U235" i="28" s="1"/>
  <c r="BK235" i="28" s="1"/>
  <c r="S261" i="28"/>
  <c r="U261" i="28" s="1"/>
  <c r="BK261" i="28" s="1"/>
  <c r="T203" i="28"/>
  <c r="V203" i="28" s="1"/>
  <c r="BP203" i="28" s="1"/>
  <c r="S347" i="28"/>
  <c r="U347" i="28" s="1"/>
  <c r="BK347" i="28" s="1"/>
  <c r="S133" i="28"/>
  <c r="U133" i="28" s="1"/>
  <c r="BK133" i="28" s="1"/>
  <c r="CI340" i="28"/>
  <c r="S317" i="28"/>
  <c r="U317" i="28" s="1"/>
  <c r="BK317" i="28" s="1"/>
  <c r="T461" i="28"/>
  <c r="V461" i="28" s="1"/>
  <c r="BP461" i="28" s="1"/>
  <c r="T294" i="28"/>
  <c r="V294" i="28" s="1"/>
  <c r="BP294" i="28" s="1"/>
  <c r="S79" i="28"/>
  <c r="U79" i="28" s="1"/>
  <c r="BK79" i="28" s="1"/>
  <c r="T71" i="28"/>
  <c r="V71" i="28" s="1"/>
  <c r="BP71" i="28" s="1"/>
  <c r="S359" i="28"/>
  <c r="U359" i="28" s="1"/>
  <c r="BK359" i="28" s="1"/>
  <c r="S180" i="28"/>
  <c r="U180" i="28" s="1"/>
  <c r="BK180" i="28" s="1"/>
  <c r="S110" i="28"/>
  <c r="U110" i="28" s="1"/>
  <c r="BK110" i="28" s="1"/>
  <c r="T231" i="28"/>
  <c r="V231" i="28" s="1"/>
  <c r="BP231" i="28" s="1"/>
  <c r="T329" i="28"/>
  <c r="V329" i="28" s="1"/>
  <c r="BP329" i="28" s="1"/>
  <c r="S162" i="28"/>
  <c r="U162" i="28" s="1"/>
  <c r="BK162" i="28" s="1"/>
  <c r="S392" i="28"/>
  <c r="U392" i="28" s="1"/>
  <c r="BK392" i="28" s="1"/>
  <c r="CI360" i="28"/>
  <c r="T342" i="28"/>
  <c r="V342" i="28" s="1"/>
  <c r="BP342" i="28" s="1"/>
  <c r="CI116" i="28"/>
  <c r="CI200" i="28"/>
  <c r="S263" i="28"/>
  <c r="U263" i="28" s="1"/>
  <c r="BK263" i="28" s="1"/>
  <c r="T84" i="28"/>
  <c r="V84" i="28" s="1"/>
  <c r="BP84" i="28" s="1"/>
  <c r="T158" i="28"/>
  <c r="V158" i="28" s="1"/>
  <c r="BP158" i="28" s="1"/>
  <c r="CI354" i="28"/>
  <c r="T67" i="28"/>
  <c r="V67" i="28" s="1"/>
  <c r="BP67" i="28" s="1"/>
  <c r="CI463" i="28"/>
  <c r="T166" i="28"/>
  <c r="V166" i="28" s="1"/>
  <c r="BP166" i="28" s="1"/>
  <c r="T310" i="28"/>
  <c r="V310" i="28" s="1"/>
  <c r="BP310" i="28" s="1"/>
  <c r="T454" i="28"/>
  <c r="V454" i="28" s="1"/>
  <c r="BP454" i="28" s="1"/>
  <c r="T493" i="28"/>
  <c r="V493" i="28" s="1"/>
  <c r="BP493" i="28" s="1"/>
  <c r="S291" i="28"/>
  <c r="U291" i="28" s="1"/>
  <c r="BK291" i="28" s="1"/>
  <c r="CI412" i="28"/>
  <c r="CI38" i="28"/>
  <c r="T182" i="28"/>
  <c r="V182" i="28" s="1"/>
  <c r="BP182" i="28" s="1"/>
  <c r="T136" i="28"/>
  <c r="V136" i="28" s="1"/>
  <c r="BP136" i="28" s="1"/>
  <c r="T257" i="28"/>
  <c r="V257" i="28" s="1"/>
  <c r="BP257" i="28" s="1"/>
  <c r="T401" i="28"/>
  <c r="V401" i="28" s="1"/>
  <c r="BP401" i="28" s="1"/>
  <c r="S234" i="28"/>
  <c r="U234" i="28" s="1"/>
  <c r="BK234" i="28" s="1"/>
  <c r="T378" i="28"/>
  <c r="V378" i="28" s="1"/>
  <c r="BP378" i="28" s="1"/>
  <c r="T487" i="28"/>
  <c r="V487" i="28" s="1"/>
  <c r="BP487" i="28" s="1"/>
  <c r="T482" i="28"/>
  <c r="V482" i="28" s="1"/>
  <c r="BP482" i="28" s="1"/>
  <c r="S436" i="28"/>
  <c r="U436" i="28" s="1"/>
  <c r="BK436" i="28" s="1"/>
  <c r="T269" i="28"/>
  <c r="V269" i="28" s="1"/>
  <c r="BP269" i="28" s="1"/>
  <c r="CI413" i="28"/>
  <c r="CI488" i="28"/>
  <c r="T260" i="28"/>
  <c r="V260" i="28" s="1"/>
  <c r="BP260" i="28" s="1"/>
  <c r="T167" i="28"/>
  <c r="V167" i="28" s="1"/>
  <c r="BP167" i="28" s="1"/>
  <c r="T455" i="28"/>
  <c r="V455" i="28" s="1"/>
  <c r="BP455" i="28" s="1"/>
  <c r="S350" i="28"/>
  <c r="U350" i="28" s="1"/>
  <c r="BK350" i="28" s="1"/>
  <c r="S494" i="28"/>
  <c r="U494" i="28" s="1"/>
  <c r="BK494" i="28" s="1"/>
  <c r="T500" i="28"/>
  <c r="V500" i="28" s="1"/>
  <c r="BP500" i="28" s="1"/>
  <c r="S91" i="28"/>
  <c r="U91" i="28" s="1"/>
  <c r="BK91" i="28" s="1"/>
  <c r="S288" i="28"/>
  <c r="U288" i="28" s="1"/>
  <c r="BK288" i="28" s="1"/>
  <c r="S109" i="28"/>
  <c r="U109" i="28" s="1"/>
  <c r="BK109" i="28" s="1"/>
  <c r="T397" i="28"/>
  <c r="V397" i="28" s="1"/>
  <c r="BP397" i="28" s="1"/>
  <c r="CI195" i="28"/>
  <c r="S149" i="28"/>
  <c r="U149" i="28" s="1"/>
  <c r="BK149" i="28" s="1"/>
  <c r="T293" i="28"/>
  <c r="V293" i="28" s="1"/>
  <c r="BP293" i="28" s="1"/>
  <c r="T126" i="28"/>
  <c r="V126" i="28" s="1"/>
  <c r="BP126" i="28" s="1"/>
  <c r="S270" i="28"/>
  <c r="U270" i="28" s="1"/>
  <c r="BK270" i="28" s="1"/>
  <c r="T479" i="28"/>
  <c r="V479" i="28" s="1"/>
  <c r="BP479" i="28" s="1"/>
  <c r="T409" i="28"/>
  <c r="V409" i="28" s="1"/>
  <c r="BP409" i="28" s="1"/>
  <c r="T328" i="28"/>
  <c r="V328" i="28" s="1"/>
  <c r="BP328" i="28" s="1"/>
  <c r="S476" i="28"/>
  <c r="U476" i="28" s="1"/>
  <c r="BK476" i="28" s="1"/>
  <c r="T238" i="28"/>
  <c r="V238" i="28" s="1"/>
  <c r="BP238" i="28" s="1"/>
  <c r="S203" i="28"/>
  <c r="U203" i="28" s="1"/>
  <c r="BK203" i="28" s="1"/>
  <c r="S421" i="28"/>
  <c r="U421" i="28" s="1"/>
  <c r="BK421" i="28" s="1"/>
  <c r="T386" i="28"/>
  <c r="V386" i="28" s="1"/>
  <c r="BP386" i="28" s="1"/>
  <c r="S196" i="28"/>
  <c r="U196" i="28" s="1"/>
  <c r="BK196" i="28" s="1"/>
  <c r="S294" i="28"/>
  <c r="U294" i="28" s="1"/>
  <c r="BK294" i="28" s="1"/>
  <c r="S71" i="28"/>
  <c r="U71" i="28" s="1"/>
  <c r="BK71" i="28" s="1"/>
  <c r="S433" i="28"/>
  <c r="U433" i="28" s="1"/>
  <c r="BK433" i="28" s="1"/>
  <c r="BJ110" i="28"/>
  <c r="T87" i="28"/>
  <c r="V87" i="28" s="1"/>
  <c r="BP87" i="28" s="1"/>
  <c r="T375" i="28"/>
  <c r="V375" i="28" s="1"/>
  <c r="BP375" i="28" s="1"/>
  <c r="S473" i="28"/>
  <c r="U473" i="28" s="1"/>
  <c r="BK473" i="28" s="1"/>
  <c r="S151" i="28"/>
  <c r="U151" i="28" s="1"/>
  <c r="BK151" i="28" s="1"/>
  <c r="S175" i="28"/>
  <c r="U175" i="28" s="1"/>
  <c r="BK175" i="28" s="1"/>
  <c r="CI290" i="28"/>
  <c r="CI434" i="28"/>
  <c r="S123" i="28"/>
  <c r="U123" i="28" s="1"/>
  <c r="BK123" i="28" s="1"/>
  <c r="S411" i="28"/>
  <c r="U411" i="28" s="1"/>
  <c r="BK411" i="28" s="1"/>
  <c r="S342" i="28"/>
  <c r="U342" i="28" s="1"/>
  <c r="BK342" i="28" s="1"/>
  <c r="S84" i="28"/>
  <c r="U84" i="28" s="1"/>
  <c r="BK84" i="28" s="1"/>
  <c r="T372" i="28"/>
  <c r="V372" i="28" s="1"/>
  <c r="BP372" i="28" s="1"/>
  <c r="CI481" i="28"/>
  <c r="S279" i="28"/>
  <c r="U279" i="28" s="1"/>
  <c r="BK279" i="28" s="1"/>
  <c r="CI89" i="28"/>
  <c r="T188" i="28"/>
  <c r="V188" i="28" s="1"/>
  <c r="BP188" i="28" s="1"/>
  <c r="T170" i="28"/>
  <c r="V170" i="28" s="1"/>
  <c r="BP170" i="28" s="1"/>
  <c r="T291" i="28"/>
  <c r="V291" i="28" s="1"/>
  <c r="BP291" i="28" s="1"/>
  <c r="T389" i="28"/>
  <c r="V389" i="28" s="1"/>
  <c r="BP389" i="28" s="1"/>
  <c r="T143" i="28"/>
  <c r="V143" i="28" s="1"/>
  <c r="BP143" i="28" s="1"/>
  <c r="S401" i="28"/>
  <c r="U401" i="28" s="1"/>
  <c r="BK401" i="28" s="1"/>
  <c r="S90" i="28"/>
  <c r="U90" i="28" s="1"/>
  <c r="BK90" i="28" s="1"/>
  <c r="S378" i="28"/>
  <c r="U378" i="28" s="1"/>
  <c r="BK378" i="28" s="1"/>
  <c r="S452" i="28"/>
  <c r="U452" i="28" s="1"/>
  <c r="BK452" i="28" s="1"/>
  <c r="S190" i="28"/>
  <c r="U190" i="28" s="1"/>
  <c r="BK190" i="28" s="1"/>
  <c r="T155" i="28"/>
  <c r="V155" i="28" s="1"/>
  <c r="BP155" i="28" s="1"/>
  <c r="T229" i="28"/>
  <c r="V229" i="28" s="1"/>
  <c r="BP229" i="28" s="1"/>
  <c r="S194" i="28"/>
  <c r="U194" i="28" s="1"/>
  <c r="BK194" i="28" s="1"/>
  <c r="T125" i="28"/>
  <c r="V125" i="28" s="1"/>
  <c r="BP125" i="28" s="1"/>
  <c r="S269" i="28"/>
  <c r="U269" i="28" s="1"/>
  <c r="BK269" i="28" s="1"/>
  <c r="T369" i="28"/>
  <c r="V369" i="28" s="1"/>
  <c r="BP369" i="28" s="1"/>
  <c r="S62" i="28"/>
  <c r="U62" i="28" s="1"/>
  <c r="BK62" i="28" s="1"/>
  <c r="CI327" i="28"/>
  <c r="S258" i="28"/>
  <c r="U258" i="28" s="1"/>
  <c r="BK258" i="28" s="1"/>
  <c r="T355" i="28"/>
  <c r="V355" i="28" s="1"/>
  <c r="BP355" i="28" s="1"/>
  <c r="T214" i="28"/>
  <c r="V214" i="28" s="1"/>
  <c r="BP214" i="28" s="1"/>
  <c r="S323" i="28"/>
  <c r="U323" i="28" s="1"/>
  <c r="BK323" i="28" s="1"/>
  <c r="S397" i="28"/>
  <c r="U397" i="28" s="1"/>
  <c r="BK397" i="28" s="1"/>
  <c r="S195" i="28"/>
  <c r="U195" i="28" s="1"/>
  <c r="BK195" i="28" s="1"/>
  <c r="T63" i="28"/>
  <c r="V63" i="28" s="1"/>
  <c r="BP63" i="28" s="1"/>
  <c r="T207" i="28"/>
  <c r="V207" i="28" s="1"/>
  <c r="BP207" i="28" s="1"/>
  <c r="S328" i="28"/>
  <c r="U328" i="28" s="1"/>
  <c r="BK328" i="28" s="1"/>
  <c r="T472" i="28"/>
  <c r="V472" i="28" s="1"/>
  <c r="BP472" i="28" s="1"/>
  <c r="S59" i="28"/>
  <c r="U59" i="28" s="1"/>
  <c r="BK59" i="28" s="1"/>
  <c r="S168" i="28"/>
  <c r="U168" i="28" s="1"/>
  <c r="BK168" i="28" s="1"/>
  <c r="S386" i="28"/>
  <c r="U386" i="28" s="1"/>
  <c r="BK386" i="28" s="1"/>
  <c r="T273" i="28"/>
  <c r="V273" i="28" s="1"/>
  <c r="BP273" i="28" s="1"/>
  <c r="S250" i="28"/>
  <c r="U250" i="28" s="1"/>
  <c r="BK250" i="28" s="1"/>
  <c r="T324" i="28"/>
  <c r="V324" i="28" s="1"/>
  <c r="BP324" i="28" s="1"/>
  <c r="S87" i="28"/>
  <c r="U87" i="28" s="1"/>
  <c r="BK87" i="28" s="1"/>
  <c r="T306" i="28"/>
  <c r="V306" i="28" s="1"/>
  <c r="BP306" i="28" s="1"/>
  <c r="T379" i="28"/>
  <c r="V379" i="28" s="1"/>
  <c r="BP379" i="28" s="1"/>
  <c r="T100" i="28"/>
  <c r="V100" i="28" s="1"/>
  <c r="BP100" i="28" s="1"/>
  <c r="CI77" i="28"/>
  <c r="T221" i="28"/>
  <c r="V221" i="28" s="1"/>
  <c r="BP221" i="28" s="1"/>
  <c r="T54" i="28"/>
  <c r="V54" i="28" s="1"/>
  <c r="BP54" i="28" s="1"/>
  <c r="CI198" i="28"/>
  <c r="CI140" i="28"/>
  <c r="T116" i="28"/>
  <c r="V116" i="28" s="1"/>
  <c r="BP116" i="28" s="1"/>
  <c r="S465" i="28"/>
  <c r="U465" i="28" s="1"/>
  <c r="BK465" i="28" s="1"/>
  <c r="S442" i="28"/>
  <c r="U442" i="28" s="1"/>
  <c r="BK442" i="28" s="1"/>
  <c r="T112" i="28"/>
  <c r="V112" i="28" s="1"/>
  <c r="BP112" i="28" s="1"/>
  <c r="S377" i="28"/>
  <c r="U377" i="28" s="1"/>
  <c r="BK377" i="28" s="1"/>
  <c r="T275" i="28"/>
  <c r="V275" i="28" s="1"/>
  <c r="BP275" i="28" s="1"/>
  <c r="T240" i="28"/>
  <c r="V240" i="28" s="1"/>
  <c r="BP240" i="28" s="1"/>
  <c r="CI349" i="28"/>
  <c r="S493" i="28"/>
  <c r="U493" i="28" s="1"/>
  <c r="BK493" i="28" s="1"/>
  <c r="CI26" i="28"/>
  <c r="T458" i="28"/>
  <c r="V458" i="28" s="1"/>
  <c r="BP458" i="28" s="1"/>
  <c r="T435" i="28"/>
  <c r="V435" i="28" s="1"/>
  <c r="BP435" i="28" s="1"/>
  <c r="T124" i="28"/>
  <c r="V124" i="28" s="1"/>
  <c r="BP124" i="28" s="1"/>
  <c r="S389" i="28"/>
  <c r="U389" i="28" s="1"/>
  <c r="BK389" i="28" s="1"/>
  <c r="CI284" i="28"/>
  <c r="T345" i="28"/>
  <c r="V345" i="28" s="1"/>
  <c r="BP345" i="28" s="1"/>
  <c r="S143" i="28"/>
  <c r="U143" i="28" s="1"/>
  <c r="BK143" i="28" s="1"/>
  <c r="T287" i="28"/>
  <c r="V287" i="28" s="1"/>
  <c r="BP287" i="28" s="1"/>
  <c r="S182" i="28"/>
  <c r="U182" i="28" s="1"/>
  <c r="BK182" i="28" s="1"/>
  <c r="S136" i="28"/>
  <c r="U136" i="28" s="1"/>
  <c r="BK136" i="28" s="1"/>
  <c r="S113" i="28"/>
  <c r="U113" i="28" s="1"/>
  <c r="BK113" i="28" s="1"/>
  <c r="T211" i="28"/>
  <c r="V211" i="28" s="1"/>
  <c r="BP211" i="28" s="1"/>
  <c r="T199" i="28"/>
  <c r="V199" i="28" s="1"/>
  <c r="BP199" i="28" s="1"/>
  <c r="T213" i="28"/>
  <c r="V213" i="28" s="1"/>
  <c r="BP213" i="28" s="1"/>
  <c r="S264" i="28"/>
  <c r="U264" i="28" s="1"/>
  <c r="BK264" i="28" s="1"/>
  <c r="T408" i="28"/>
  <c r="V408" i="28" s="1"/>
  <c r="BP408" i="28" s="1"/>
  <c r="T85" i="28"/>
  <c r="V85" i="28" s="1"/>
  <c r="BP85" i="28" s="1"/>
  <c r="S229" i="28"/>
  <c r="U229" i="28" s="1"/>
  <c r="BK229" i="28" s="1"/>
  <c r="T373" i="28"/>
  <c r="V373" i="28" s="1"/>
  <c r="BP373" i="28" s="1"/>
  <c r="CI246" i="28"/>
  <c r="CI331" i="28"/>
  <c r="S369" i="28"/>
  <c r="U369" i="28" s="1"/>
  <c r="BK369" i="28" s="1"/>
  <c r="T241" i="28"/>
  <c r="V241" i="28" s="1"/>
  <c r="BP241" i="28" s="1"/>
  <c r="T385" i="28"/>
  <c r="V385" i="28" s="1"/>
  <c r="BP385" i="28" s="1"/>
  <c r="T62" i="28"/>
  <c r="V62" i="28" s="1"/>
  <c r="BP62" i="28" s="1"/>
  <c r="T70" i="28"/>
  <c r="V70" i="28" s="1"/>
  <c r="BP70" i="28" s="1"/>
  <c r="S214" i="28"/>
  <c r="U214" i="28" s="1"/>
  <c r="BK214" i="28" s="1"/>
  <c r="T339" i="28"/>
  <c r="V339" i="28" s="1"/>
  <c r="BP339" i="28" s="1"/>
  <c r="T483" i="28"/>
  <c r="V483" i="28" s="1"/>
  <c r="BP483" i="28" s="1"/>
  <c r="T316" i="28"/>
  <c r="V316" i="28" s="1"/>
  <c r="BP316" i="28" s="1"/>
  <c r="T226" i="28"/>
  <c r="V226" i="28" s="1"/>
  <c r="BP226" i="28" s="1"/>
  <c r="T370" i="28"/>
  <c r="V370" i="28" s="1"/>
  <c r="BP370" i="28" s="1"/>
  <c r="S479" i="28"/>
  <c r="U479" i="28" s="1"/>
  <c r="BK479" i="28" s="1"/>
  <c r="S207" i="28"/>
  <c r="U207" i="28" s="1"/>
  <c r="BK207" i="28" s="1"/>
  <c r="S161" i="28"/>
  <c r="U161" i="28" s="1"/>
  <c r="BK161" i="28" s="1"/>
  <c r="T138" i="28"/>
  <c r="V138" i="28" s="1"/>
  <c r="BP138" i="28" s="1"/>
  <c r="T117" i="28"/>
  <c r="V117" i="28" s="1"/>
  <c r="BP117" i="28" s="1"/>
  <c r="T94" i="28"/>
  <c r="V94" i="28" s="1"/>
  <c r="BP94" i="28" s="1"/>
  <c r="S491" i="28"/>
  <c r="U491" i="28" s="1"/>
  <c r="BK491" i="28" s="1"/>
  <c r="T421" i="28"/>
  <c r="V421" i="28" s="1"/>
  <c r="BP421" i="28" s="1"/>
  <c r="S98" i="28"/>
  <c r="U98" i="28" s="1"/>
  <c r="BK98" i="28" s="1"/>
  <c r="T242" i="28"/>
  <c r="V242" i="28" s="1"/>
  <c r="BP242" i="28" s="1"/>
  <c r="T219" i="28"/>
  <c r="V219" i="28" s="1"/>
  <c r="BP219" i="28" s="1"/>
  <c r="CI363" i="28"/>
  <c r="S461" i="28"/>
  <c r="U461" i="28" s="1"/>
  <c r="BK461" i="28" s="1"/>
  <c r="S103" i="28"/>
  <c r="U103" i="28" s="1"/>
  <c r="BK103" i="28" s="1"/>
  <c r="S273" i="28"/>
  <c r="U273" i="28" s="1"/>
  <c r="BK273" i="28" s="1"/>
  <c r="T417" i="28"/>
  <c r="V417" i="28" s="1"/>
  <c r="BP417" i="28" s="1"/>
  <c r="S324" i="28"/>
  <c r="U324" i="28" s="1"/>
  <c r="BK324" i="28" s="1"/>
  <c r="T468" i="28"/>
  <c r="V468" i="28" s="1"/>
  <c r="BP468" i="28" s="1"/>
  <c r="T398" i="28"/>
  <c r="V398" i="28" s="1"/>
  <c r="BP398" i="28" s="1"/>
  <c r="T208" i="28"/>
  <c r="V208" i="28" s="1"/>
  <c r="BP208" i="28" s="1"/>
  <c r="S306" i="28"/>
  <c r="U306" i="28" s="1"/>
  <c r="BK306" i="28" s="1"/>
  <c r="T450" i="28"/>
  <c r="V450" i="28" s="1"/>
  <c r="BP450" i="28" s="1"/>
  <c r="S286" i="28"/>
  <c r="U286" i="28" s="1"/>
  <c r="BK286" i="28" s="1"/>
  <c r="CI216" i="28"/>
  <c r="CI100" i="28"/>
  <c r="T244" i="28"/>
  <c r="V244" i="28" s="1"/>
  <c r="BP244" i="28" s="1"/>
  <c r="T388" i="28"/>
  <c r="V388" i="28" s="1"/>
  <c r="BP388" i="28" s="1"/>
  <c r="S221" i="28"/>
  <c r="U221" i="28" s="1"/>
  <c r="BK221" i="28" s="1"/>
  <c r="S54" i="28"/>
  <c r="U54" i="28" s="1"/>
  <c r="BK54" i="28" s="1"/>
  <c r="T486" i="28"/>
  <c r="V486" i="28" s="1"/>
  <c r="BP486" i="28" s="1"/>
  <c r="T263" i="28"/>
  <c r="V263" i="28" s="1"/>
  <c r="BP263" i="28" s="1"/>
  <c r="S372" i="28"/>
  <c r="U372" i="28" s="1"/>
  <c r="BK372" i="28" s="1"/>
  <c r="S193" i="28"/>
  <c r="U193" i="28" s="1"/>
  <c r="BK193" i="28" s="1"/>
  <c r="T337" i="28"/>
  <c r="V337" i="28" s="1"/>
  <c r="BP337" i="28" s="1"/>
  <c r="S135" i="28"/>
  <c r="U135" i="28" s="1"/>
  <c r="BK135" i="28" s="1"/>
  <c r="S423" i="28"/>
  <c r="U423" i="28" s="1"/>
  <c r="BK423" i="28" s="1"/>
  <c r="S233" i="28"/>
  <c r="U233" i="28" s="1"/>
  <c r="BK233" i="28" s="1"/>
  <c r="T498" i="28"/>
  <c r="V498" i="28" s="1"/>
  <c r="BP498" i="28" s="1"/>
  <c r="T463" i="28"/>
  <c r="V463" i="28" s="1"/>
  <c r="BP463" i="28" s="1"/>
  <c r="CI272" i="28"/>
  <c r="T131" i="28"/>
  <c r="V131" i="28" s="1"/>
  <c r="BP131" i="28" s="1"/>
  <c r="S275" i="28"/>
  <c r="U275" i="28" s="1"/>
  <c r="BK275" i="28" s="1"/>
  <c r="S96" i="28"/>
  <c r="U96" i="28" s="1"/>
  <c r="BK96" i="28" s="1"/>
  <c r="T314" i="28"/>
  <c r="V314" i="28" s="1"/>
  <c r="BP314" i="28" s="1"/>
  <c r="S147" i="28"/>
  <c r="U147" i="28" s="1"/>
  <c r="BK147" i="28" s="1"/>
  <c r="T245" i="28"/>
  <c r="V245" i="28" s="1"/>
  <c r="BP245" i="28" s="1"/>
  <c r="S187" i="28"/>
  <c r="U187" i="28" s="1"/>
  <c r="BK187" i="28" s="1"/>
  <c r="S287" i="28"/>
  <c r="U287" i="28" s="1"/>
  <c r="BK287" i="28" s="1"/>
  <c r="T217" i="28"/>
  <c r="V217" i="28" s="1"/>
  <c r="BP217" i="28" s="1"/>
  <c r="T361" i="28"/>
  <c r="V361" i="28" s="1"/>
  <c r="BP361" i="28" s="1"/>
  <c r="T326" i="28"/>
  <c r="V326" i="28" s="1"/>
  <c r="BP326" i="28" s="1"/>
  <c r="CI470" i="28"/>
  <c r="S447" i="28"/>
  <c r="U447" i="28" s="1"/>
  <c r="BK447" i="28" s="1"/>
  <c r="T416" i="28"/>
  <c r="V416" i="28" s="1"/>
  <c r="BP416" i="28" s="1"/>
  <c r="T69" i="28"/>
  <c r="V69" i="28" s="1"/>
  <c r="BP69" i="28" s="1"/>
  <c r="S213" i="28"/>
  <c r="U213" i="28" s="1"/>
  <c r="BK213" i="28" s="1"/>
  <c r="S155" i="28"/>
  <c r="U155" i="28" s="1"/>
  <c r="BK155" i="28" s="1"/>
  <c r="S443" i="28"/>
  <c r="U443" i="28" s="1"/>
  <c r="BK443" i="28" s="1"/>
  <c r="S85" i="28"/>
  <c r="U85" i="28" s="1"/>
  <c r="BK85" i="28" s="1"/>
  <c r="S373" i="28"/>
  <c r="U373" i="28" s="1"/>
  <c r="BK373" i="28" s="1"/>
  <c r="S338" i="28"/>
  <c r="U338" i="28" s="1"/>
  <c r="BK338" i="28" s="1"/>
  <c r="S171" i="28"/>
  <c r="U171" i="28" s="1"/>
  <c r="BK171" i="28" s="1"/>
  <c r="S292" i="28"/>
  <c r="U292" i="28" s="1"/>
  <c r="BK292" i="28" s="1"/>
  <c r="CI125" i="28"/>
  <c r="S413" i="28"/>
  <c r="U413" i="28" s="1"/>
  <c r="BK413" i="28" s="1"/>
  <c r="T488" i="28"/>
  <c r="V488" i="28" s="1"/>
  <c r="BP488" i="28" s="1"/>
  <c r="S202" i="28"/>
  <c r="U202" i="28" s="1"/>
  <c r="BK202" i="28" s="1"/>
  <c r="T132" i="28"/>
  <c r="V132" i="28" s="1"/>
  <c r="BP132" i="28" s="1"/>
  <c r="S97" i="28"/>
  <c r="U97" i="28" s="1"/>
  <c r="BK97" i="28" s="1"/>
  <c r="S385" i="28"/>
  <c r="U385" i="28" s="1"/>
  <c r="BK385" i="28" s="1"/>
  <c r="T350" i="28"/>
  <c r="V350" i="28" s="1"/>
  <c r="BP350" i="28" s="1"/>
  <c r="T137" i="28"/>
  <c r="V137" i="28" s="1"/>
  <c r="BP137" i="28" s="1"/>
  <c r="T281" i="28"/>
  <c r="V281" i="28" s="1"/>
  <c r="BP281" i="28" s="1"/>
  <c r="T425" i="28"/>
  <c r="V425" i="28" s="1"/>
  <c r="BP425" i="28" s="1"/>
  <c r="S355" i="28"/>
  <c r="U355" i="28" s="1"/>
  <c r="BK355" i="28" s="1"/>
  <c r="S404" i="28"/>
  <c r="U404" i="28" s="1"/>
  <c r="BK404" i="28" s="1"/>
  <c r="T237" i="28"/>
  <c r="V237" i="28" s="1"/>
  <c r="BP237" i="28" s="1"/>
  <c r="S70" i="28"/>
  <c r="U70" i="28" s="1"/>
  <c r="BK70" i="28" s="1"/>
  <c r="T362" i="28"/>
  <c r="V362" i="28" s="1"/>
  <c r="BP362" i="28" s="1"/>
  <c r="S339" i="28"/>
  <c r="U339" i="28" s="1"/>
  <c r="BK339" i="28" s="1"/>
  <c r="S316" i="28"/>
  <c r="U316" i="28" s="1"/>
  <c r="BK316" i="28" s="1"/>
  <c r="T460" i="28"/>
  <c r="V460" i="28" s="1"/>
  <c r="BP460" i="28" s="1"/>
  <c r="CI414" i="28"/>
  <c r="T82" i="28"/>
  <c r="V82" i="28" s="1"/>
  <c r="BP82" i="28" s="1"/>
  <c r="S226" i="28"/>
  <c r="U226" i="28" s="1"/>
  <c r="BK226" i="28" s="1"/>
  <c r="S370" i="28"/>
  <c r="U370" i="28" s="1"/>
  <c r="BK370" i="28" s="1"/>
  <c r="T156" i="28"/>
  <c r="V156" i="28" s="1"/>
  <c r="BP156" i="28" s="1"/>
  <c r="T444" i="28"/>
  <c r="V444" i="28" s="1"/>
  <c r="BP444" i="28" s="1"/>
  <c r="S265" i="28"/>
  <c r="U265" i="28" s="1"/>
  <c r="BK265" i="28" s="1"/>
  <c r="S63" i="28"/>
  <c r="U63" i="28" s="1"/>
  <c r="BK63" i="28" s="1"/>
  <c r="S351" i="28"/>
  <c r="U351" i="28" s="1"/>
  <c r="BK351" i="28" s="1"/>
  <c r="T184" i="28"/>
  <c r="V184" i="28" s="1"/>
  <c r="BP184" i="28" s="1"/>
  <c r="T449" i="28"/>
  <c r="V449" i="28" s="1"/>
  <c r="BP449" i="28" s="1"/>
  <c r="S238" i="28"/>
  <c r="U238" i="28" s="1"/>
  <c r="BK238" i="28" s="1"/>
  <c r="T312" i="28"/>
  <c r="V312" i="28" s="1"/>
  <c r="BP312" i="28" s="1"/>
  <c r="S219" i="28"/>
  <c r="U219" i="28" s="1"/>
  <c r="BK219" i="28" s="1"/>
  <c r="T340" i="28"/>
  <c r="V340" i="28" s="1"/>
  <c r="BP340" i="28" s="1"/>
  <c r="T320" i="28"/>
  <c r="V320" i="28" s="1"/>
  <c r="BP320" i="28" s="1"/>
  <c r="T106" i="28"/>
  <c r="V106" i="28" s="1"/>
  <c r="BP106" i="28" s="1"/>
  <c r="T394" i="28"/>
  <c r="V394" i="28" s="1"/>
  <c r="BP394" i="28" s="1"/>
  <c r="T289" i="28"/>
  <c r="V289" i="28" s="1"/>
  <c r="BP289" i="28" s="1"/>
  <c r="S398" i="28"/>
  <c r="U398" i="28" s="1"/>
  <c r="BK398" i="28" s="1"/>
  <c r="S375" i="28"/>
  <c r="U375" i="28" s="1"/>
  <c r="BK375" i="28" s="1"/>
  <c r="T64" i="28"/>
  <c r="V64" i="28" s="1"/>
  <c r="BP64" i="28" s="1"/>
  <c r="S208" i="28"/>
  <c r="U208" i="28" s="1"/>
  <c r="BK208" i="28" s="1"/>
  <c r="T162" i="28"/>
  <c r="V162" i="28" s="1"/>
  <c r="BP162" i="28" s="1"/>
  <c r="T127" i="28"/>
  <c r="V127" i="28" s="1"/>
  <c r="BP127" i="28" s="1"/>
  <c r="S454" i="28"/>
  <c r="U454" i="28" s="1"/>
  <c r="BK454" i="28" s="1"/>
  <c r="S384" i="28"/>
  <c r="U384" i="28" s="1"/>
  <c r="BK384" i="28" s="1"/>
  <c r="S314" i="28"/>
  <c r="U314" i="28" s="1"/>
  <c r="BK314" i="28" s="1"/>
  <c r="S124" i="28"/>
  <c r="U124" i="28" s="1"/>
  <c r="BK124" i="28" s="1"/>
  <c r="S101" i="28"/>
  <c r="U101" i="28" s="1"/>
  <c r="BK101" i="28" s="1"/>
  <c r="CI78" i="28"/>
  <c r="CI366" i="28"/>
  <c r="T57" i="28"/>
  <c r="V57" i="28" s="1"/>
  <c r="BP57" i="28" s="1"/>
  <c r="T466" i="28"/>
  <c r="V466" i="28" s="1"/>
  <c r="BP466" i="28" s="1"/>
  <c r="T431" i="28"/>
  <c r="V431" i="28" s="1"/>
  <c r="BP431" i="28" s="1"/>
  <c r="T73" i="28"/>
  <c r="V73" i="28" s="1"/>
  <c r="BP73" i="28" s="1"/>
  <c r="S217" i="28"/>
  <c r="U217" i="28" s="1"/>
  <c r="BK217" i="28" s="1"/>
  <c r="S326" i="28"/>
  <c r="U326" i="28" s="1"/>
  <c r="BK326" i="28" s="1"/>
  <c r="S424" i="28"/>
  <c r="U424" i="28" s="1"/>
  <c r="BK424" i="28" s="1"/>
  <c r="S257" i="28"/>
  <c r="U257" i="28" s="1"/>
  <c r="BK257" i="28" s="1"/>
  <c r="S487" i="28"/>
  <c r="U487" i="28" s="1"/>
  <c r="BK487" i="28" s="1"/>
  <c r="S69" i="28"/>
  <c r="U69" i="28" s="1"/>
  <c r="BK69" i="28" s="1"/>
  <c r="T334" i="28"/>
  <c r="V334" i="28" s="1"/>
  <c r="BP334" i="28" s="1"/>
  <c r="T299" i="28"/>
  <c r="V299" i="28" s="1"/>
  <c r="BP299" i="28" s="1"/>
  <c r="T120" i="28"/>
  <c r="V120" i="28" s="1"/>
  <c r="BP120" i="28" s="1"/>
  <c r="T50" i="28"/>
  <c r="V50" i="28" s="1"/>
  <c r="BP50" i="28" s="1"/>
  <c r="CI27" i="28"/>
  <c r="S488" i="28"/>
  <c r="U488" i="28" s="1"/>
  <c r="BK488" i="28" s="1"/>
  <c r="T490" i="28"/>
  <c r="V490" i="28" s="1"/>
  <c r="BP490" i="28" s="1"/>
  <c r="S276" i="28"/>
  <c r="U276" i="28" s="1"/>
  <c r="BK276" i="28" s="1"/>
  <c r="CI137" i="28"/>
  <c r="CI402" i="28"/>
  <c r="S237" i="28"/>
  <c r="U237" i="28" s="1"/>
  <c r="BK237" i="28" s="1"/>
  <c r="T381" i="28"/>
  <c r="V381" i="28" s="1"/>
  <c r="BP381" i="28" s="1"/>
  <c r="T358" i="28"/>
  <c r="V358" i="28" s="1"/>
  <c r="BP358" i="28" s="1"/>
  <c r="T51" i="28"/>
  <c r="V51" i="28" s="1"/>
  <c r="BP51" i="28" s="1"/>
  <c r="T195" i="28"/>
  <c r="V195" i="28" s="1"/>
  <c r="BP195" i="28" s="1"/>
  <c r="T172" i="28"/>
  <c r="V172" i="28" s="1"/>
  <c r="BP172" i="28" s="1"/>
  <c r="CI293" i="28"/>
  <c r="S82" i="28"/>
  <c r="U82" i="28" s="1"/>
  <c r="BK82" i="28" s="1"/>
  <c r="T121" i="28"/>
  <c r="V121" i="28" s="1"/>
  <c r="BP121" i="28" s="1"/>
  <c r="T426" i="28"/>
  <c r="V426" i="28" s="1"/>
  <c r="BP426" i="28" s="1"/>
  <c r="CI476" i="28"/>
  <c r="S248" i="28"/>
  <c r="U248" i="28" s="1"/>
  <c r="BK248" i="28" s="1"/>
  <c r="S312" i="28"/>
  <c r="U312" i="28" s="1"/>
  <c r="BK312" i="28" s="1"/>
  <c r="S277" i="28"/>
  <c r="U277" i="28" s="1"/>
  <c r="BK277" i="28" s="1"/>
  <c r="S75" i="28"/>
  <c r="U75" i="28" s="1"/>
  <c r="BK75" i="28" s="1"/>
  <c r="T363" i="28"/>
  <c r="V363" i="28" s="1"/>
  <c r="BP363" i="28" s="1"/>
  <c r="T150" i="28"/>
  <c r="V150" i="28" s="1"/>
  <c r="BP150" i="28" s="1"/>
  <c r="S320" i="28"/>
  <c r="U320" i="28" s="1"/>
  <c r="BK320" i="28" s="1"/>
  <c r="T129" i="28"/>
  <c r="V129" i="28" s="1"/>
  <c r="BP129" i="28" s="1"/>
  <c r="T180" i="28"/>
  <c r="V180" i="28" s="1"/>
  <c r="BP180" i="28" s="1"/>
  <c r="S289" i="28"/>
  <c r="U289" i="28" s="1"/>
  <c r="BK289" i="28" s="1"/>
  <c r="S231" i="28"/>
  <c r="U231" i="28" s="1"/>
  <c r="BK231" i="28" s="1"/>
  <c r="S64" i="28"/>
  <c r="U64" i="28" s="1"/>
  <c r="BK64" i="28" s="1"/>
  <c r="T175" i="28"/>
  <c r="V175" i="28" s="1"/>
  <c r="BP175" i="28" s="1"/>
  <c r="S365" i="28"/>
  <c r="U365" i="28" s="1"/>
  <c r="BK365" i="28" s="1"/>
  <c r="S119" i="28"/>
  <c r="U119" i="28" s="1"/>
  <c r="BK119" i="28" s="1"/>
  <c r="S446" i="28"/>
  <c r="U446" i="28" s="1"/>
  <c r="BK446" i="28" s="1"/>
  <c r="T400" i="28"/>
  <c r="V400" i="28" s="1"/>
  <c r="BP400" i="28" s="1"/>
  <c r="T354" i="28"/>
  <c r="V354" i="28" s="1"/>
  <c r="BP354" i="28" s="1"/>
  <c r="S189" i="28"/>
  <c r="U189" i="28" s="1"/>
  <c r="BK189" i="28" s="1"/>
  <c r="S333" i="28"/>
  <c r="U333" i="28" s="1"/>
  <c r="BK333" i="28" s="1"/>
  <c r="T384" i="28"/>
  <c r="V384" i="28" s="1"/>
  <c r="BP384" i="28" s="1"/>
  <c r="CI205" i="28"/>
  <c r="S435" i="28"/>
  <c r="U435" i="28" s="1"/>
  <c r="BK435" i="28" s="1"/>
  <c r="S57" i="28"/>
  <c r="U57" i="28" s="1"/>
  <c r="BK57" i="28" s="1"/>
  <c r="T201" i="28"/>
  <c r="V201" i="28" s="1"/>
  <c r="BP201" i="28" s="1"/>
  <c r="S73" i="28"/>
  <c r="U73" i="28" s="1"/>
  <c r="BK73" i="28" s="1"/>
  <c r="S361" i="28"/>
  <c r="U361" i="28" s="1"/>
  <c r="BK361" i="28" s="1"/>
  <c r="CI182" i="28"/>
  <c r="CI257" i="28"/>
  <c r="CI401" i="28"/>
  <c r="S334" i="28"/>
  <c r="U334" i="28" s="1"/>
  <c r="BK334" i="28" s="1"/>
  <c r="S50" i="28"/>
  <c r="U50" i="28" s="1"/>
  <c r="BK50" i="28" s="1"/>
  <c r="T315" i="28"/>
  <c r="V315" i="28" s="1"/>
  <c r="BP315" i="28" s="1"/>
  <c r="T102" i="28"/>
  <c r="V102" i="28" s="1"/>
  <c r="BP102" i="28" s="1"/>
  <c r="S246" i="28"/>
  <c r="U246" i="28" s="1"/>
  <c r="BK246" i="28" s="1"/>
  <c r="T331" i="28"/>
  <c r="V331" i="28" s="1"/>
  <c r="BP331" i="28" s="1"/>
  <c r="S455" i="28"/>
  <c r="U455" i="28" s="1"/>
  <c r="BK455" i="28" s="1"/>
  <c r="S183" i="28"/>
  <c r="U183" i="28" s="1"/>
  <c r="BK183" i="28" s="1"/>
  <c r="T327" i="28"/>
  <c r="V327" i="28" s="1"/>
  <c r="BP327" i="28" s="1"/>
  <c r="CI425" i="28"/>
  <c r="CI258" i="28"/>
  <c r="S93" i="28"/>
  <c r="U93" i="28" s="1"/>
  <c r="BK93" i="28" s="1"/>
  <c r="S381" i="28"/>
  <c r="U381" i="28" s="1"/>
  <c r="BK381" i="28" s="1"/>
  <c r="S358" i="28"/>
  <c r="U358" i="28" s="1"/>
  <c r="BK358" i="28" s="1"/>
  <c r="S362" i="28"/>
  <c r="U362" i="28" s="1"/>
  <c r="BK362" i="28" s="1"/>
  <c r="S51" i="28"/>
  <c r="U51" i="28" s="1"/>
  <c r="BK51" i="28" s="1"/>
  <c r="S293" i="28"/>
  <c r="U293" i="28" s="1"/>
  <c r="BK293" i="28" s="1"/>
  <c r="S427" i="28"/>
  <c r="U427" i="28" s="1"/>
  <c r="BK427" i="28" s="1"/>
  <c r="S475" i="28"/>
  <c r="U475" i="28" s="1"/>
  <c r="BK475" i="28" s="1"/>
  <c r="T351" i="28"/>
  <c r="V351" i="28" s="1"/>
  <c r="BP351" i="28" s="1"/>
  <c r="T168" i="28"/>
  <c r="V168" i="28" s="1"/>
  <c r="BP168" i="28" s="1"/>
  <c r="T277" i="28"/>
  <c r="V277" i="28" s="1"/>
  <c r="BP277" i="28" s="1"/>
  <c r="S363" i="28"/>
  <c r="U363" i="28" s="1"/>
  <c r="BK363" i="28" s="1"/>
  <c r="T52" i="28"/>
  <c r="V52" i="28" s="1"/>
  <c r="BP52" i="28" s="1"/>
  <c r="T196" i="28"/>
  <c r="V196" i="28" s="1"/>
  <c r="BP196" i="28" s="1"/>
  <c r="T484" i="28"/>
  <c r="V484" i="28" s="1"/>
  <c r="BP484" i="28" s="1"/>
  <c r="S173" i="28"/>
  <c r="U173" i="28" s="1"/>
  <c r="BK173" i="28" s="1"/>
  <c r="S215" i="28"/>
  <c r="U215" i="28" s="1"/>
  <c r="BK215" i="28" s="1"/>
  <c r="T110" i="28"/>
  <c r="V110" i="28" s="1"/>
  <c r="BP110" i="28" s="1"/>
  <c r="T496" i="28"/>
  <c r="V496" i="28" s="1"/>
  <c r="BP496" i="28" s="1"/>
  <c r="S379" i="28"/>
  <c r="U379" i="28" s="1"/>
  <c r="BK379" i="28" s="1"/>
  <c r="T349" i="28"/>
  <c r="V349" i="28" s="1"/>
  <c r="BP349" i="28" s="1"/>
  <c r="S170" i="28"/>
  <c r="U170" i="28" s="1"/>
  <c r="BK170" i="28" s="1"/>
  <c r="S412" i="28"/>
  <c r="U412" i="28" s="1"/>
  <c r="BK412" i="28" s="1"/>
  <c r="T187" i="28"/>
  <c r="V187" i="28" s="1"/>
  <c r="BP187" i="28" s="1"/>
  <c r="S345" i="28"/>
  <c r="U345" i="28" s="1"/>
  <c r="BK345" i="28" s="1"/>
  <c r="S178" i="28"/>
  <c r="U178" i="28" s="1"/>
  <c r="BK178" i="28" s="1"/>
  <c r="CI452" i="28"/>
  <c r="T478" i="28"/>
  <c r="V478" i="28" s="1"/>
  <c r="BP478" i="28" s="1"/>
  <c r="T443" i="28"/>
  <c r="V443" i="28" s="1"/>
  <c r="BP443" i="28" s="1"/>
  <c r="BJ50" i="28"/>
  <c r="S315" i="28"/>
  <c r="U315" i="28" s="1"/>
  <c r="BK315" i="28" s="1"/>
  <c r="S125" i="28"/>
  <c r="U125" i="28" s="1"/>
  <c r="BK125" i="28" s="1"/>
  <c r="CI102" i="28"/>
  <c r="CI32" i="28"/>
  <c r="S331" i="28"/>
  <c r="U331" i="28" s="1"/>
  <c r="BK331" i="28" s="1"/>
  <c r="T58" i="28"/>
  <c r="V58" i="28" s="1"/>
  <c r="BP58" i="28" s="1"/>
  <c r="S346" i="28"/>
  <c r="U346" i="28" s="1"/>
  <c r="BK346" i="28" s="1"/>
  <c r="T276" i="28"/>
  <c r="V276" i="28" s="1"/>
  <c r="BP276" i="28" s="1"/>
  <c r="S241" i="28"/>
  <c r="U241" i="28" s="1"/>
  <c r="BK241" i="28" s="1"/>
  <c r="S327" i="28"/>
  <c r="U327" i="28" s="1"/>
  <c r="BK327" i="28" s="1"/>
  <c r="T471" i="28"/>
  <c r="V471" i="28" s="1"/>
  <c r="BP471" i="28" s="1"/>
  <c r="S160" i="28"/>
  <c r="U160" i="28" s="1"/>
  <c r="BK160" i="28" s="1"/>
  <c r="T114" i="28"/>
  <c r="V114" i="28" s="1"/>
  <c r="BP114" i="28" s="1"/>
  <c r="T432" i="28"/>
  <c r="V432" i="28" s="1"/>
  <c r="BP432" i="28" s="1"/>
  <c r="S253" i="28"/>
  <c r="U253" i="28" s="1"/>
  <c r="BK253" i="28" s="1"/>
  <c r="S74" i="28"/>
  <c r="U74" i="28" s="1"/>
  <c r="BK74" i="28" s="1"/>
  <c r="S483" i="28"/>
  <c r="U483" i="28" s="1"/>
  <c r="BK483" i="28" s="1"/>
  <c r="CI437" i="28"/>
  <c r="T105" i="28"/>
  <c r="V105" i="28" s="1"/>
  <c r="BP105" i="28" s="1"/>
  <c r="T230" i="28"/>
  <c r="V230" i="28" s="1"/>
  <c r="BP230" i="28" s="1"/>
  <c r="T374" i="28"/>
  <c r="V374" i="28" s="1"/>
  <c r="BP374" i="28" s="1"/>
  <c r="S472" i="28"/>
  <c r="U472" i="28" s="1"/>
  <c r="BK472" i="28" s="1"/>
  <c r="T305" i="28"/>
  <c r="V305" i="28" s="1"/>
  <c r="BP305" i="28" s="1"/>
  <c r="S138" i="28"/>
  <c r="U138" i="28" s="1"/>
  <c r="BK138" i="28" s="1"/>
  <c r="T261" i="28"/>
  <c r="V261" i="28" s="1"/>
  <c r="BP261" i="28" s="1"/>
  <c r="T405" i="28"/>
  <c r="V405" i="28" s="1"/>
  <c r="BP405" i="28" s="1"/>
  <c r="S94" i="28"/>
  <c r="U94" i="28" s="1"/>
  <c r="BK94" i="28" s="1"/>
  <c r="T382" i="28"/>
  <c r="V382" i="28" s="1"/>
  <c r="BP382" i="28" s="1"/>
  <c r="T75" i="28"/>
  <c r="V75" i="28" s="1"/>
  <c r="BP75" i="28" s="1"/>
  <c r="S52" i="28"/>
  <c r="U52" i="28" s="1"/>
  <c r="BK52" i="28" s="1"/>
  <c r="S340" i="28"/>
  <c r="U340" i="28" s="1"/>
  <c r="BK340" i="28" s="1"/>
  <c r="S150" i="28"/>
  <c r="U150" i="28" s="1"/>
  <c r="BK150" i="28" s="1"/>
  <c r="T438" i="28"/>
  <c r="V438" i="28" s="1"/>
  <c r="BP438" i="28" s="1"/>
  <c r="T145" i="28"/>
  <c r="V145" i="28" s="1"/>
  <c r="BP145" i="28" s="1"/>
  <c r="BI64" i="28"/>
  <c r="S352" i="28"/>
  <c r="U352" i="28" s="1"/>
  <c r="BK352" i="28" s="1"/>
  <c r="S185" i="28"/>
  <c r="U185" i="28" s="1"/>
  <c r="BK185" i="28" s="1"/>
  <c r="S329" i="28"/>
  <c r="U329" i="28" s="1"/>
  <c r="BK329" i="28" s="1"/>
  <c r="BI379" i="28"/>
  <c r="N320" i="30"/>
  <c r="N237" i="30"/>
  <c r="N405" i="30"/>
  <c r="N417" i="30"/>
  <c r="N306" i="30"/>
  <c r="N304" i="30"/>
  <c r="N96" i="30"/>
  <c r="N276" i="30"/>
  <c r="BJ215" i="28"/>
  <c r="K140" i="30"/>
  <c r="L140" i="30" s="1"/>
  <c r="K93" i="30"/>
  <c r="L93" i="30" s="1"/>
  <c r="K290" i="30"/>
  <c r="L290" i="30" s="1"/>
  <c r="K362" i="30"/>
  <c r="L362" i="30" s="1"/>
  <c r="K91" i="30"/>
  <c r="L91" i="30" s="1"/>
  <c r="K294" i="30"/>
  <c r="L294" i="30" s="1"/>
  <c r="K487" i="30"/>
  <c r="L487" i="30" s="1"/>
  <c r="N471" i="26"/>
  <c r="P471" i="26" s="1"/>
  <c r="BI87" i="28"/>
  <c r="BI156" i="28"/>
  <c r="K179" i="30"/>
  <c r="L179" i="30" s="1"/>
  <c r="K224" i="30"/>
  <c r="L224" i="30" s="1"/>
  <c r="BJ185" i="28"/>
  <c r="BJ151" i="28"/>
  <c r="N107" i="30"/>
  <c r="N274" i="30"/>
  <c r="N346" i="30"/>
  <c r="N61" i="26"/>
  <c r="BJ484" i="28"/>
  <c r="BI175" i="28"/>
  <c r="CI387" i="28"/>
  <c r="CI365" i="28"/>
  <c r="N227" i="30"/>
  <c r="BI475" i="28"/>
  <c r="K461" i="30"/>
  <c r="L461" i="30" s="1"/>
  <c r="N343" i="30"/>
  <c r="K232" i="30"/>
  <c r="L232" i="30" s="1"/>
  <c r="N12" i="26"/>
  <c r="P12" i="26" s="1"/>
  <c r="N84" i="26"/>
  <c r="P84" i="26" s="1"/>
  <c r="BJ327" i="28"/>
  <c r="N429" i="30"/>
  <c r="BI93" i="28"/>
  <c r="BI381" i="28"/>
  <c r="BI51" i="28"/>
  <c r="BJ28" i="28"/>
  <c r="BI293" i="28"/>
  <c r="N147" i="30"/>
  <c r="BI289" i="28"/>
  <c r="CI462" i="28"/>
  <c r="CI197" i="28"/>
  <c r="CI209" i="28"/>
  <c r="CI487" i="28"/>
  <c r="CI176" i="28"/>
  <c r="BJ351" i="28"/>
  <c r="CI266" i="28"/>
  <c r="CI498" i="28"/>
  <c r="CI199" i="28"/>
  <c r="K94" i="30"/>
  <c r="L94" i="30" s="1"/>
  <c r="N469" i="26"/>
  <c r="N482" i="26"/>
  <c r="P482" i="26" s="1"/>
  <c r="CI364" i="28"/>
  <c r="CI66" i="28"/>
  <c r="CI222" i="28"/>
  <c r="K96" i="30"/>
  <c r="L96" i="30" s="1"/>
  <c r="N468" i="26"/>
  <c r="O468" i="26" s="1"/>
  <c r="CI169" i="28"/>
  <c r="BI291" i="28"/>
  <c r="N495" i="30"/>
  <c r="BI362" i="28"/>
  <c r="BI427" i="28"/>
  <c r="BJ31" i="28"/>
  <c r="N32" i="30"/>
  <c r="R104" i="30"/>
  <c r="N415" i="30"/>
  <c r="K243" i="30"/>
  <c r="L243" i="30" s="1"/>
  <c r="CI239" i="28"/>
  <c r="CI245" i="28"/>
  <c r="CI60" i="28"/>
  <c r="CI255" i="28"/>
  <c r="CI399" i="28"/>
  <c r="CI326" i="28"/>
  <c r="BJ242" i="28"/>
  <c r="CI111" i="28"/>
  <c r="CI493" i="28"/>
  <c r="CI49" i="28"/>
  <c r="CI344" i="28"/>
  <c r="N152" i="30"/>
  <c r="R246" i="30"/>
  <c r="R476" i="30"/>
  <c r="N375" i="30"/>
  <c r="CI153" i="28"/>
  <c r="CI232" i="28"/>
  <c r="CI171" i="28"/>
  <c r="BI461" i="28"/>
  <c r="BI103" i="28"/>
  <c r="R2" i="30"/>
  <c r="N132" i="30"/>
  <c r="R62" i="30"/>
  <c r="N134" i="30"/>
  <c r="N37" i="30"/>
  <c r="BI358" i="28"/>
  <c r="N2" i="26"/>
  <c r="O2" i="26" s="1"/>
  <c r="BJ212" i="28"/>
  <c r="K122" i="30"/>
  <c r="L122" i="30" s="1"/>
  <c r="N37" i="26"/>
  <c r="BJ321" i="28"/>
  <c r="BI119" i="28"/>
  <c r="BI446" i="28"/>
  <c r="CI439" i="28"/>
  <c r="BJ384" i="28"/>
  <c r="BI26" i="28"/>
  <c r="BI435" i="28"/>
  <c r="K177" i="30"/>
  <c r="L177" i="30" s="1"/>
  <c r="K189" i="30"/>
  <c r="L189" i="30" s="1"/>
  <c r="K175" i="30"/>
  <c r="L175" i="30" s="1"/>
  <c r="BI73" i="28"/>
  <c r="BI38" i="28"/>
  <c r="K236" i="30"/>
  <c r="L236" i="30" s="1"/>
  <c r="K187" i="30"/>
  <c r="L187" i="30" s="1"/>
  <c r="BJ94" i="28"/>
  <c r="BJ52" i="28"/>
  <c r="BI462" i="28"/>
  <c r="BI464" i="28"/>
  <c r="R41" i="30"/>
  <c r="N388" i="30"/>
  <c r="N335" i="30"/>
  <c r="N496" i="30"/>
  <c r="N291" i="30"/>
  <c r="R28" i="30"/>
  <c r="CI474" i="28"/>
  <c r="BJ400" i="28"/>
  <c r="BJ451" i="28"/>
  <c r="N113" i="30"/>
  <c r="N129" i="30"/>
  <c r="N316" i="30"/>
  <c r="BJ344" i="28"/>
  <c r="BJ201" i="28"/>
  <c r="K52" i="30"/>
  <c r="L52" i="30" s="1"/>
  <c r="R361" i="30"/>
  <c r="N14" i="26"/>
  <c r="N86" i="26"/>
  <c r="P86" i="26" s="1"/>
  <c r="K78" i="30"/>
  <c r="L78" i="30" s="1"/>
  <c r="K80" i="30"/>
  <c r="L80" i="30" s="1"/>
  <c r="I2" i="29"/>
  <c r="N265" i="30"/>
  <c r="N337" i="30"/>
  <c r="R157" i="30"/>
  <c r="N247" i="30"/>
  <c r="N392" i="30"/>
  <c r="N440" i="30"/>
  <c r="N458" i="30"/>
  <c r="N261" i="30"/>
  <c r="N245" i="30"/>
  <c r="N319" i="30"/>
  <c r="N500" i="26"/>
  <c r="P500" i="26" s="1"/>
  <c r="BJ354" i="28"/>
  <c r="K86" i="30"/>
  <c r="L86" i="30" s="1"/>
  <c r="R347" i="30"/>
  <c r="BJ459" i="28"/>
  <c r="R4" i="30"/>
  <c r="N242" i="30"/>
  <c r="N461" i="30"/>
  <c r="K188" i="30"/>
  <c r="L188" i="30" s="1"/>
  <c r="K403" i="30"/>
  <c r="L403" i="30" s="1"/>
  <c r="K71" i="30"/>
  <c r="L71" i="30" s="1"/>
  <c r="K143" i="30"/>
  <c r="L143" i="30" s="1"/>
  <c r="K105" i="30"/>
  <c r="L105" i="30" s="1"/>
  <c r="R56" i="30"/>
  <c r="R58" i="30"/>
  <c r="N259" i="30"/>
  <c r="N331" i="30"/>
  <c r="R60" i="30"/>
  <c r="N422" i="30"/>
  <c r="R43" i="30"/>
  <c r="R64" i="30"/>
  <c r="N488" i="30"/>
  <c r="BI459" i="28"/>
  <c r="CI183" i="28"/>
  <c r="CI114" i="28"/>
  <c r="CI51" i="28"/>
  <c r="K419" i="30"/>
  <c r="L419" i="30" s="1"/>
  <c r="N267" i="30"/>
  <c r="BJ277" i="28"/>
  <c r="N16" i="26"/>
  <c r="P16" i="26" s="1"/>
  <c r="BJ127" i="28"/>
  <c r="CI400" i="28"/>
  <c r="BI224" i="28"/>
  <c r="BJ20" i="28"/>
  <c r="CI295" i="28"/>
  <c r="K310" i="30"/>
  <c r="L310" i="30" s="1"/>
  <c r="K149" i="30"/>
  <c r="L149" i="30" s="1"/>
  <c r="K246" i="30"/>
  <c r="L246" i="30" s="1"/>
  <c r="K476" i="30"/>
  <c r="L476" i="30" s="1"/>
  <c r="R375" i="30"/>
  <c r="K178" i="30"/>
  <c r="L178" i="30" s="1"/>
  <c r="K289" i="30"/>
  <c r="L289" i="30" s="1"/>
  <c r="K416" i="30"/>
  <c r="L416" i="30" s="1"/>
  <c r="K216" i="30"/>
  <c r="L216" i="30" s="1"/>
  <c r="K482" i="30"/>
  <c r="L482" i="30" s="1"/>
  <c r="BI477" i="28"/>
  <c r="K471" i="30"/>
  <c r="L471" i="30" s="1"/>
  <c r="CI220" i="28"/>
  <c r="BJ286" i="28"/>
  <c r="BI395" i="28"/>
  <c r="BJ360" i="28"/>
  <c r="N393" i="30"/>
  <c r="N109" i="26"/>
  <c r="P109" i="26" s="1"/>
  <c r="BJ465" i="28"/>
  <c r="N39" i="26"/>
  <c r="P39" i="26" s="1"/>
  <c r="BI412" i="28"/>
  <c r="K89" i="30"/>
  <c r="L89" i="30" s="1"/>
  <c r="K292" i="30"/>
  <c r="L292" i="30" s="1"/>
  <c r="K364" i="30"/>
  <c r="L364" i="30" s="1"/>
  <c r="K121" i="30"/>
  <c r="L121" i="30" s="1"/>
  <c r="N492" i="26"/>
  <c r="P492" i="26" s="1"/>
  <c r="N470" i="26"/>
  <c r="BJ58" i="28"/>
  <c r="BJ471" i="28"/>
  <c r="N409" i="30"/>
  <c r="N62" i="26"/>
  <c r="P62" i="26" s="1"/>
  <c r="BJ432" i="28"/>
  <c r="K22" i="30"/>
  <c r="L22" i="30" s="1"/>
  <c r="BI472" i="28"/>
  <c r="BI138" i="28"/>
  <c r="BI340" i="28"/>
  <c r="BJ438" i="28"/>
  <c r="K35" i="30"/>
  <c r="L35" i="30" s="1"/>
  <c r="K107" i="30"/>
  <c r="L107" i="30" s="1"/>
  <c r="K274" i="30"/>
  <c r="L274" i="30" s="1"/>
  <c r="K346" i="30"/>
  <c r="L346" i="30" s="1"/>
  <c r="K49" i="30"/>
  <c r="L49" i="30" s="1"/>
  <c r="K103" i="30"/>
  <c r="L103" i="30" s="1"/>
  <c r="BJ48" i="28"/>
  <c r="BI301" i="28"/>
  <c r="BJ243" i="28"/>
  <c r="CI174" i="28"/>
  <c r="BI313" i="28"/>
  <c r="N9" i="30"/>
  <c r="R391" i="30"/>
  <c r="K156" i="30"/>
  <c r="L156" i="30" s="1"/>
  <c r="K410" i="30"/>
  <c r="L410" i="30" s="1"/>
  <c r="K202" i="30"/>
  <c r="L202" i="30" s="1"/>
  <c r="K297" i="30"/>
  <c r="L297" i="30" s="1"/>
  <c r="K309" i="30"/>
  <c r="L309" i="30" s="1"/>
  <c r="N34" i="26"/>
  <c r="O34" i="26" s="1"/>
  <c r="BI309" i="28"/>
  <c r="CI181" i="28"/>
  <c r="BJ267" i="28"/>
  <c r="BJ77" i="28"/>
  <c r="BI321" i="28"/>
  <c r="BI193" i="28"/>
  <c r="BJ115" i="28"/>
  <c r="R14" i="30"/>
  <c r="K158" i="30"/>
  <c r="L158" i="30" s="1"/>
  <c r="K325" i="30"/>
  <c r="L325" i="30" s="1"/>
  <c r="K190" i="30"/>
  <c r="L190" i="30" s="1"/>
  <c r="K180" i="30"/>
  <c r="L180" i="30" s="1"/>
  <c r="N226" i="30"/>
  <c r="K380" i="30"/>
  <c r="L380" i="30" s="1"/>
  <c r="K210" i="30"/>
  <c r="L210" i="30" s="1"/>
  <c r="K402" i="30"/>
  <c r="L402" i="30" s="1"/>
  <c r="K333" i="30"/>
  <c r="L333" i="30" s="1"/>
  <c r="BJ333" i="28"/>
  <c r="N18" i="26"/>
  <c r="BJ307" i="28"/>
  <c r="CI227" i="28"/>
  <c r="BJ410" i="28"/>
  <c r="CI99" i="28"/>
  <c r="N179" i="30"/>
  <c r="K257" i="30"/>
  <c r="L257" i="30" s="1"/>
  <c r="R174" i="30"/>
  <c r="BJ250" i="28"/>
  <c r="CI348" i="28"/>
  <c r="CI497" i="28"/>
  <c r="CI122" i="28"/>
  <c r="BJ161" i="28"/>
  <c r="N71" i="26"/>
  <c r="BI145" i="28"/>
  <c r="BJ473" i="28"/>
  <c r="N488" i="26"/>
  <c r="P488" i="26" s="1"/>
  <c r="CI193" i="28"/>
  <c r="R68" i="30"/>
  <c r="CI330" i="28"/>
  <c r="CI486" i="28"/>
  <c r="CI268" i="28"/>
  <c r="N181" i="30"/>
  <c r="N159" i="30"/>
  <c r="N94" i="26"/>
  <c r="CI457" i="28"/>
  <c r="BJ232" i="28"/>
  <c r="CI308" i="28"/>
  <c r="BI345" i="28"/>
  <c r="CI30" i="28"/>
  <c r="K110" i="30"/>
  <c r="L110" i="30" s="1"/>
  <c r="BJ411" i="28"/>
  <c r="CI210" i="28"/>
  <c r="CI303" i="28"/>
  <c r="BJ235" i="28"/>
  <c r="K367" i="30"/>
  <c r="L367" i="30" s="1"/>
  <c r="K200" i="30"/>
  <c r="L200" i="30" s="1"/>
  <c r="BJ2" i="28"/>
  <c r="K262" i="30"/>
  <c r="L262" i="30" s="1"/>
  <c r="K425" i="30"/>
  <c r="L425" i="30" s="1"/>
  <c r="K44" i="30"/>
  <c r="L44" i="30" s="1"/>
  <c r="N252" i="30"/>
  <c r="BJ228" i="28"/>
  <c r="BI112" i="28"/>
  <c r="K124" i="30"/>
  <c r="L124" i="30" s="1"/>
  <c r="N144" i="30"/>
  <c r="N73" i="30"/>
  <c r="N348" i="30"/>
  <c r="N150" i="30"/>
  <c r="BI361" i="28"/>
  <c r="BJ271" i="28"/>
  <c r="R233" i="30"/>
  <c r="BI455" i="28"/>
  <c r="K98" i="30"/>
  <c r="L98" i="30" s="1"/>
  <c r="N88" i="26"/>
  <c r="BJ462" i="28"/>
  <c r="N424" i="30"/>
  <c r="N241" i="30"/>
  <c r="N299" i="30"/>
  <c r="N460" i="30"/>
  <c r="N279" i="30"/>
  <c r="R483" i="30"/>
  <c r="K62" i="30"/>
  <c r="L62" i="30" s="1"/>
  <c r="K32" i="30"/>
  <c r="L32" i="30" s="1"/>
  <c r="R289" i="30"/>
  <c r="R416" i="30"/>
  <c r="R482" i="30"/>
  <c r="R20" i="30"/>
  <c r="K82" i="30"/>
  <c r="L82" i="30" s="1"/>
  <c r="BJ219" i="28"/>
  <c r="K7" i="30"/>
  <c r="L7" i="30" s="1"/>
  <c r="R280" i="30"/>
  <c r="R117" i="30"/>
  <c r="R201" i="30"/>
  <c r="R296" i="30"/>
  <c r="R115" i="30"/>
  <c r="R78" i="30"/>
  <c r="R324" i="30"/>
  <c r="BI278" i="28"/>
  <c r="BJ186" i="28"/>
  <c r="BI410" i="28"/>
  <c r="BJ169" i="28"/>
  <c r="N2" i="30"/>
  <c r="R261" i="30"/>
  <c r="BI48" i="28"/>
  <c r="BI485" i="28"/>
  <c r="N185" i="30"/>
  <c r="N407" i="30"/>
  <c r="N193" i="30"/>
  <c r="BJ274" i="28"/>
  <c r="BJ330" i="28"/>
  <c r="BI153" i="28"/>
  <c r="BI497" i="28"/>
  <c r="K355" i="30"/>
  <c r="L355" i="30" s="1"/>
  <c r="N44" i="26"/>
  <c r="P44" i="26" s="1"/>
  <c r="N116" i="26"/>
  <c r="P116" i="26" s="1"/>
  <c r="BJ142" i="28"/>
  <c r="N484" i="26"/>
  <c r="O484" i="26" s="1"/>
  <c r="K283" i="30"/>
  <c r="L283" i="30" s="1"/>
  <c r="BJ177" i="28"/>
  <c r="BI498" i="28"/>
  <c r="K261" i="30"/>
  <c r="L261" i="30" s="1"/>
  <c r="N38" i="26"/>
  <c r="P38" i="26" s="1"/>
  <c r="N110" i="26"/>
  <c r="O110" i="26" s="1"/>
  <c r="BI99" i="28"/>
  <c r="BJ485" i="28"/>
  <c r="K77" i="30"/>
  <c r="L77" i="30" s="1"/>
  <c r="R149" i="30"/>
  <c r="K234" i="30"/>
  <c r="L234" i="30" s="1"/>
  <c r="K280" i="30"/>
  <c r="L280" i="30" s="1"/>
  <c r="K352" i="30"/>
  <c r="L352" i="30" s="1"/>
  <c r="K51" i="30"/>
  <c r="L51" i="30" s="1"/>
  <c r="K127" i="30"/>
  <c r="L127" i="30" s="1"/>
  <c r="K473" i="30"/>
  <c r="L473" i="30" s="1"/>
  <c r="K357" i="30"/>
  <c r="L357" i="30" s="1"/>
  <c r="K483" i="30"/>
  <c r="L483" i="30" s="1"/>
  <c r="N30" i="26"/>
  <c r="P30" i="26" s="1"/>
  <c r="N102" i="26"/>
  <c r="P102" i="26" s="1"/>
  <c r="N480" i="26"/>
  <c r="O480" i="26" s="1"/>
  <c r="R77" i="30"/>
  <c r="R51" i="30"/>
  <c r="R127" i="30"/>
  <c r="R473" i="30"/>
  <c r="CI395" i="28"/>
  <c r="BI232" i="28"/>
  <c r="BI198" i="28"/>
  <c r="R352" i="30"/>
  <c r="R368" i="30"/>
  <c r="BI445" i="28"/>
  <c r="BJ464" i="28"/>
  <c r="BJ128" i="28"/>
  <c r="R5" i="30"/>
  <c r="N77" i="30"/>
  <c r="N149" i="30"/>
  <c r="K142" i="30"/>
  <c r="L142" i="30" s="1"/>
  <c r="N280" i="30"/>
  <c r="N352" i="30"/>
  <c r="K241" i="30"/>
  <c r="L241" i="30" s="1"/>
  <c r="N51" i="30"/>
  <c r="N127" i="30"/>
  <c r="N473" i="30"/>
  <c r="N483" i="30"/>
  <c r="N103" i="26"/>
  <c r="P103" i="26" s="1"/>
  <c r="BJ492" i="28"/>
  <c r="BJ474" i="28"/>
  <c r="BJ164" i="28"/>
  <c r="BJ55" i="28"/>
  <c r="BJ165" i="28"/>
  <c r="BI387" i="28"/>
  <c r="K313" i="30"/>
  <c r="L313" i="30" s="1"/>
  <c r="K470" i="30"/>
  <c r="L470" i="30" s="1"/>
  <c r="K273" i="30"/>
  <c r="L273" i="30" s="1"/>
  <c r="BJ406" i="28"/>
  <c r="BI130" i="28"/>
  <c r="BJ111" i="28"/>
  <c r="BJ68" i="28"/>
  <c r="BJ368" i="28"/>
  <c r="CI67" i="28"/>
  <c r="R235" i="30"/>
  <c r="R385" i="30"/>
  <c r="BI290" i="28"/>
  <c r="BJ84" i="28"/>
  <c r="BJ279" i="28"/>
  <c r="BJ378" i="28"/>
  <c r="BI369" i="28"/>
  <c r="R205" i="30"/>
  <c r="R82" i="30"/>
  <c r="R320" i="30"/>
  <c r="BJ93" i="28"/>
  <c r="BJ293" i="28"/>
  <c r="BI270" i="28"/>
  <c r="R304" i="30"/>
  <c r="R96" i="30"/>
  <c r="K147" i="30"/>
  <c r="L147" i="30" s="1"/>
  <c r="R276" i="30"/>
  <c r="R219" i="30"/>
  <c r="R415" i="30"/>
  <c r="R326" i="30"/>
  <c r="R76" i="30"/>
  <c r="BJ238" i="28"/>
  <c r="BI421" i="28"/>
  <c r="BJ36" i="28"/>
  <c r="BJ231" i="28"/>
  <c r="N480" i="30"/>
  <c r="N391" i="30"/>
  <c r="R156" i="30"/>
  <c r="R202" i="30"/>
  <c r="CI411" i="28"/>
  <c r="N430" i="30"/>
  <c r="R158" i="30"/>
  <c r="R190" i="30"/>
  <c r="R180" i="30"/>
  <c r="R210" i="30"/>
  <c r="CI90" i="28"/>
  <c r="K221" i="30"/>
  <c r="L221" i="30" s="1"/>
  <c r="K75" i="30"/>
  <c r="L75" i="30" s="1"/>
  <c r="K479" i="30"/>
  <c r="L479" i="30" s="1"/>
  <c r="K223" i="30"/>
  <c r="L223" i="30" s="1"/>
  <c r="BI210" i="28"/>
  <c r="K14" i="30"/>
  <c r="L14" i="30" s="1"/>
  <c r="K249" i="30"/>
  <c r="L249" i="30" s="1"/>
  <c r="BJ419" i="28"/>
  <c r="K351" i="30"/>
  <c r="L351" i="30" s="1"/>
  <c r="CI280" i="28"/>
  <c r="BJ160" i="28"/>
  <c r="BJ479" i="28"/>
  <c r="BJ268" i="28"/>
  <c r="R18" i="30"/>
  <c r="K400" i="30"/>
  <c r="L400" i="30" s="1"/>
  <c r="K311" i="30"/>
  <c r="L311" i="30" s="1"/>
  <c r="K420" i="30"/>
  <c r="L420" i="30" s="1"/>
  <c r="K468" i="30"/>
  <c r="L468" i="30" s="1"/>
  <c r="N118" i="30"/>
  <c r="K423" i="30"/>
  <c r="L423" i="30" s="1"/>
  <c r="N153" i="30"/>
  <c r="N203" i="30"/>
  <c r="K10" i="30"/>
  <c r="L10" i="30" s="1"/>
  <c r="N73" i="26"/>
  <c r="P73" i="26" s="1"/>
  <c r="N47" i="26"/>
  <c r="P47" i="26" s="1"/>
  <c r="BJ158" i="28"/>
  <c r="R231" i="30"/>
  <c r="R383" i="30"/>
  <c r="BJ447" i="28"/>
  <c r="BI234" i="28"/>
  <c r="BJ487" i="28"/>
  <c r="N128" i="30"/>
  <c r="R259" i="30"/>
  <c r="K133" i="30"/>
  <c r="L133" i="30" s="1"/>
  <c r="K278" i="30"/>
  <c r="L278" i="30" s="1"/>
  <c r="K350" i="30"/>
  <c r="L350" i="30" s="1"/>
  <c r="K43" i="30"/>
  <c r="L43" i="30" s="1"/>
  <c r="K195" i="30"/>
  <c r="L195" i="30" s="1"/>
  <c r="K300" i="30"/>
  <c r="L300" i="30" s="1"/>
  <c r="K381" i="30"/>
  <c r="L381" i="30" s="1"/>
  <c r="BI4" i="28"/>
  <c r="R192" i="30"/>
  <c r="N365" i="30"/>
  <c r="K171" i="30"/>
  <c r="L171" i="30" s="1"/>
  <c r="BJ366" i="28"/>
  <c r="R53" i="30"/>
  <c r="R328" i="30"/>
  <c r="R199" i="30"/>
  <c r="R191" i="30"/>
  <c r="R99" i="30"/>
  <c r="R282" i="30"/>
  <c r="N25" i="30"/>
  <c r="R403" i="30"/>
  <c r="R133" i="30"/>
  <c r="R278" i="30"/>
  <c r="R350" i="30"/>
  <c r="R195" i="30"/>
  <c r="R300" i="30"/>
  <c r="R381" i="30"/>
  <c r="BJ269" i="28"/>
  <c r="BI19" i="28"/>
  <c r="R95" i="30"/>
  <c r="R167" i="30"/>
  <c r="R57" i="30"/>
  <c r="R298" i="30"/>
  <c r="N442" i="30"/>
  <c r="R72" i="30"/>
  <c r="K145" i="30"/>
  <c r="L145" i="30" s="1"/>
  <c r="N317" i="30"/>
  <c r="N136" i="30"/>
  <c r="R318" i="30"/>
  <c r="N248" i="30"/>
  <c r="BI91" i="28"/>
  <c r="BJ328" i="28"/>
  <c r="BI17" i="28"/>
  <c r="N427" i="30"/>
  <c r="K302" i="30"/>
  <c r="L302" i="30" s="1"/>
  <c r="K63" i="30"/>
  <c r="L63" i="30" s="1"/>
  <c r="K139" i="30"/>
  <c r="L139" i="30" s="1"/>
  <c r="R463" i="30"/>
  <c r="R457" i="30"/>
  <c r="K288" i="30"/>
  <c r="L288" i="30" s="1"/>
  <c r="N483" i="26"/>
  <c r="P483" i="26" s="1"/>
  <c r="CI107" i="28"/>
  <c r="BJ251" i="28"/>
  <c r="BJ325" i="28"/>
  <c r="BJ469" i="28"/>
  <c r="BJ146" i="28"/>
  <c r="K83" i="30"/>
  <c r="L83" i="30" s="1"/>
  <c r="K155" i="30"/>
  <c r="L155" i="30" s="1"/>
  <c r="BJ446" i="28"/>
  <c r="K165" i="30"/>
  <c r="L165" i="30" s="1"/>
  <c r="R433" i="30"/>
  <c r="K163" i="30"/>
  <c r="L163" i="30" s="1"/>
  <c r="BI240" i="28"/>
  <c r="BI268" i="28"/>
  <c r="K18" i="30"/>
  <c r="L18" i="30" s="1"/>
  <c r="N53" i="30"/>
  <c r="N125" i="30"/>
  <c r="N31" i="30"/>
  <c r="N46" i="30"/>
  <c r="N328" i="30"/>
  <c r="N199" i="30"/>
  <c r="N191" i="30"/>
  <c r="N231" i="30"/>
  <c r="N383" i="30"/>
  <c r="N99" i="30"/>
  <c r="N282" i="30"/>
  <c r="N485" i="30"/>
  <c r="R25" i="30"/>
  <c r="N53" i="26"/>
  <c r="P53" i="26" s="1"/>
  <c r="BI466" i="28"/>
  <c r="BJ396" i="28"/>
  <c r="BJ136" i="28"/>
  <c r="BI211" i="28"/>
  <c r="R21" i="30"/>
  <c r="N56" i="30"/>
  <c r="N58" i="30"/>
  <c r="K259" i="30"/>
  <c r="L259" i="30" s="1"/>
  <c r="N60" i="30"/>
  <c r="N133" i="30"/>
  <c r="N278" i="30"/>
  <c r="N350" i="30"/>
  <c r="N43" i="30"/>
  <c r="N195" i="30"/>
  <c r="N64" i="30"/>
  <c r="N300" i="30"/>
  <c r="N381" i="30"/>
  <c r="N10" i="26"/>
  <c r="O10" i="26" s="1"/>
  <c r="N82" i="26"/>
  <c r="N20" i="26"/>
  <c r="O20" i="26" s="1"/>
  <c r="N92" i="26"/>
  <c r="P92" i="26" s="1"/>
  <c r="BI229" i="28"/>
  <c r="BJ194" i="28"/>
  <c r="BI436" i="28"/>
  <c r="R23" i="30"/>
  <c r="N95" i="30"/>
  <c r="N167" i="30"/>
  <c r="N57" i="30"/>
  <c r="N298" i="30"/>
  <c r="N72" i="30"/>
  <c r="N145" i="30"/>
  <c r="N123" i="30"/>
  <c r="N55" i="30"/>
  <c r="N233" i="30"/>
  <c r="N318" i="30"/>
  <c r="N49" i="26"/>
  <c r="O49" i="26" s="1"/>
  <c r="N102" i="30"/>
  <c r="N477" i="30"/>
  <c r="BJ397" i="28"/>
  <c r="N497" i="30"/>
  <c r="N55" i="26"/>
  <c r="P55" i="26" s="1"/>
  <c r="N29" i="26"/>
  <c r="P29" i="26" s="1"/>
  <c r="N101" i="26"/>
  <c r="BJ152" i="28"/>
  <c r="N71" i="30"/>
  <c r="N143" i="30"/>
  <c r="N105" i="30"/>
  <c r="N312" i="30"/>
  <c r="N423" i="30"/>
  <c r="R215" i="30"/>
  <c r="R302" i="30"/>
  <c r="R63" i="30"/>
  <c r="R139" i="30"/>
  <c r="R211" i="30"/>
  <c r="R288" i="30"/>
  <c r="BI142" i="28"/>
  <c r="CI251" i="28"/>
  <c r="BJ54" i="28"/>
  <c r="BJ332" i="28"/>
  <c r="BJ391" i="28"/>
  <c r="R83" i="30"/>
  <c r="BI263" i="28"/>
  <c r="BJ159" i="28"/>
  <c r="BI199" i="28"/>
  <c r="N52" i="26"/>
  <c r="O52" i="26" s="1"/>
  <c r="BI479" i="28"/>
  <c r="BI449" i="28"/>
  <c r="BI282" i="28"/>
  <c r="BJ7" i="28"/>
  <c r="BI79" i="28"/>
  <c r="R11" i="30"/>
  <c r="R15" i="30"/>
  <c r="BI164" i="28"/>
  <c r="BI363" i="28"/>
  <c r="BI150" i="28"/>
  <c r="K453" i="30"/>
  <c r="L453" i="30" s="1"/>
  <c r="BJ398" i="28"/>
  <c r="N28" i="30"/>
  <c r="BJ9" i="28"/>
  <c r="BJ95" i="28"/>
  <c r="BI239" i="28"/>
  <c r="BJ340" i="28"/>
  <c r="K118" i="30"/>
  <c r="L118" i="30" s="1"/>
  <c r="N4" i="26"/>
  <c r="O4" i="26" s="1"/>
  <c r="BJ475" i="28"/>
  <c r="K29" i="30"/>
  <c r="L29" i="30" s="1"/>
  <c r="K101" i="30"/>
  <c r="L101" i="30" s="1"/>
  <c r="K81" i="30"/>
  <c r="L81" i="30" s="1"/>
  <c r="K268" i="30"/>
  <c r="L268" i="30" s="1"/>
  <c r="K340" i="30"/>
  <c r="L340" i="30" s="1"/>
  <c r="R412" i="30"/>
  <c r="K225" i="30"/>
  <c r="L225" i="30" s="1"/>
  <c r="R323" i="30"/>
  <c r="K395" i="30"/>
  <c r="L395" i="30" s="1"/>
  <c r="K242" i="30"/>
  <c r="L242" i="30" s="1"/>
  <c r="K79" i="30"/>
  <c r="L79" i="30" s="1"/>
  <c r="BJ226" i="28"/>
  <c r="N234" i="30"/>
  <c r="K424" i="30"/>
  <c r="L424" i="30" s="1"/>
  <c r="K208" i="30"/>
  <c r="L208" i="30" s="1"/>
  <c r="BJ302" i="28"/>
  <c r="BI366" i="28"/>
  <c r="BI300" i="28"/>
  <c r="K120" i="30"/>
  <c r="L120" i="30" s="1"/>
  <c r="R365" i="30"/>
  <c r="BJ417" i="28"/>
  <c r="BI106" i="28"/>
  <c r="BI394" i="28"/>
  <c r="BI13" i="28"/>
  <c r="R241" i="30"/>
  <c r="BI42" i="28"/>
  <c r="N44" i="30"/>
  <c r="BI72" i="28"/>
  <c r="BJ10" i="28"/>
  <c r="BJ67" i="28"/>
  <c r="BI108" i="28"/>
  <c r="BJ294" i="28"/>
  <c r="R382" i="30"/>
  <c r="R293" i="30"/>
  <c r="K312" i="30"/>
  <c r="L312" i="30" s="1"/>
  <c r="R490" i="30"/>
  <c r="BJ180" i="28"/>
  <c r="BJ428" i="28"/>
  <c r="BI442" i="28"/>
  <c r="BJ193" i="28"/>
  <c r="R109" i="30"/>
  <c r="R272" i="30"/>
  <c r="R344" i="30"/>
  <c r="R264" i="30"/>
  <c r="R90" i="30"/>
  <c r="R345" i="30"/>
  <c r="BJ96" i="28"/>
  <c r="BI491" i="28"/>
  <c r="K467" i="30"/>
  <c r="L467" i="30" s="1"/>
  <c r="K227" i="30"/>
  <c r="L227" i="30" s="1"/>
  <c r="BJ468" i="28"/>
  <c r="BJ450" i="28"/>
  <c r="BI256" i="28"/>
  <c r="BI219" i="28"/>
  <c r="K480" i="30"/>
  <c r="L480" i="30" s="1"/>
  <c r="K162" i="30"/>
  <c r="L162" i="30" s="1"/>
  <c r="N432" i="30"/>
  <c r="BJ371" i="28"/>
  <c r="BI192" i="28"/>
  <c r="N97" i="30"/>
  <c r="N151" i="30"/>
  <c r="N11" i="26"/>
  <c r="O11" i="26" s="1"/>
  <c r="N83" i="26"/>
  <c r="O83" i="26" s="1"/>
  <c r="BJ112" i="28"/>
  <c r="BI400" i="28"/>
  <c r="BI212" i="28"/>
  <c r="BI272" i="28"/>
  <c r="BI3" i="28"/>
  <c r="BI187" i="28"/>
  <c r="BI344" i="28"/>
  <c r="K161" i="30"/>
  <c r="L161" i="30" s="1"/>
  <c r="R419" i="30"/>
  <c r="R126" i="30"/>
  <c r="BI143" i="28"/>
  <c r="BJ199" i="28"/>
  <c r="CI416" i="28"/>
  <c r="N20" i="30"/>
  <c r="K45" i="30"/>
  <c r="L45" i="30" s="1"/>
  <c r="K439" i="30"/>
  <c r="L439" i="30" s="1"/>
  <c r="K314" i="30"/>
  <c r="L314" i="30" s="1"/>
  <c r="K111" i="30"/>
  <c r="L111" i="30" s="1"/>
  <c r="K475" i="30"/>
  <c r="L475" i="30" s="1"/>
  <c r="K459" i="30"/>
  <c r="L459" i="30" s="1"/>
  <c r="N495" i="26"/>
  <c r="P495" i="26" s="1"/>
  <c r="BJ334" i="28"/>
  <c r="BJ478" i="28"/>
  <c r="BI443" i="28"/>
  <c r="BJ373" i="28"/>
  <c r="BI338" i="28"/>
  <c r="BJ315" i="28"/>
  <c r="BJ125" i="28"/>
  <c r="BI283" i="28"/>
  <c r="BJ331" i="28"/>
  <c r="K59" i="30"/>
  <c r="L59" i="30" s="1"/>
  <c r="K131" i="30"/>
  <c r="L131" i="30" s="1"/>
  <c r="K197" i="30"/>
  <c r="L197" i="30" s="1"/>
  <c r="K334" i="30"/>
  <c r="L334" i="30" s="1"/>
  <c r="K207" i="30"/>
  <c r="L207" i="30" s="1"/>
  <c r="K387" i="30"/>
  <c r="L387" i="30" s="1"/>
  <c r="K491" i="30"/>
  <c r="L491" i="30" s="1"/>
  <c r="BJ369" i="28"/>
  <c r="BI168" i="28"/>
  <c r="BI75" i="28"/>
  <c r="BJ375" i="28"/>
  <c r="N63" i="26"/>
  <c r="O63" i="26" s="1"/>
  <c r="BJ341" i="28"/>
  <c r="N41" i="30"/>
  <c r="K263" i="30"/>
  <c r="L263" i="30" s="1"/>
  <c r="R7" i="30"/>
  <c r="BI169" i="28"/>
  <c r="BJ134" i="28"/>
  <c r="BJ88" i="28"/>
  <c r="K245" i="30"/>
  <c r="L245" i="30" s="1"/>
  <c r="R410" i="30"/>
  <c r="R297" i="30"/>
  <c r="R309" i="30"/>
  <c r="BI165" i="28"/>
  <c r="BI251" i="28"/>
  <c r="BI360" i="28"/>
  <c r="BI77" i="28"/>
  <c r="BJ140" i="28"/>
  <c r="N166" i="30"/>
  <c r="BJ129" i="28"/>
  <c r="N21" i="30"/>
  <c r="BJ253" i="28"/>
  <c r="BJ339" i="28"/>
  <c r="R251" i="30"/>
  <c r="R390" i="30"/>
  <c r="R321" i="30"/>
  <c r="BJ262" i="28"/>
  <c r="BI197" i="28"/>
  <c r="R258" i="30"/>
  <c r="R494" i="30"/>
  <c r="R444" i="30"/>
  <c r="BJ207" i="28"/>
  <c r="R307" i="30"/>
  <c r="R303" i="30"/>
  <c r="R434" i="30"/>
  <c r="K299" i="30"/>
  <c r="L299" i="30" s="1"/>
  <c r="K460" i="30"/>
  <c r="L460" i="30" s="1"/>
  <c r="K279" i="30"/>
  <c r="L279" i="30" s="1"/>
  <c r="CI135" i="28"/>
  <c r="R222" i="30"/>
  <c r="BI323" i="28"/>
  <c r="R242" i="30"/>
  <c r="BJ472" i="28"/>
  <c r="BI14" i="28"/>
  <c r="BJ143" i="28"/>
  <c r="BI269" i="28"/>
  <c r="BJ44" i="28"/>
  <c r="BI109" i="28"/>
  <c r="BJ483" i="28"/>
  <c r="BI5" i="28"/>
  <c r="BJ163" i="28"/>
  <c r="N354" i="30"/>
  <c r="N270" i="30"/>
  <c r="BI30" i="28"/>
  <c r="BI128" i="28"/>
  <c r="BI325" i="28"/>
  <c r="K394" i="30"/>
  <c r="L394" i="30" s="1"/>
  <c r="N19" i="30"/>
  <c r="K413" i="30"/>
  <c r="L413" i="30" s="1"/>
  <c r="K437" i="30"/>
  <c r="L437" i="30" s="1"/>
  <c r="K393" i="30"/>
  <c r="L393" i="30" s="1"/>
  <c r="BI84" i="28"/>
  <c r="BJ463" i="28"/>
  <c r="R50" i="30"/>
  <c r="R122" i="30"/>
  <c r="R165" i="30"/>
  <c r="N289" i="30"/>
  <c r="R36" i="30"/>
  <c r="N416" i="30"/>
  <c r="R163" i="30"/>
  <c r="R54" i="30"/>
  <c r="R469" i="30"/>
  <c r="N482" i="30"/>
  <c r="BJ389" i="28"/>
  <c r="R27" i="30"/>
  <c r="BI397" i="28"/>
  <c r="BJ63" i="28"/>
  <c r="BI55" i="28"/>
  <c r="BJ37" i="28"/>
  <c r="N155" i="30"/>
  <c r="N469" i="30"/>
  <c r="BI195" i="28"/>
  <c r="BI324" i="28"/>
  <c r="BI208" i="28"/>
  <c r="BJ162" i="28"/>
  <c r="BI306" i="28"/>
  <c r="BJ122" i="28"/>
  <c r="BJ424" i="28"/>
  <c r="BJ211" i="28"/>
  <c r="R429" i="30"/>
  <c r="R405" i="30"/>
  <c r="R417" i="30"/>
  <c r="R306" i="30"/>
  <c r="BI214" i="28"/>
  <c r="R65" i="30"/>
  <c r="R137" i="30"/>
  <c r="R94" i="30"/>
  <c r="BI386" i="28"/>
  <c r="BJ64" i="28"/>
  <c r="CI186" i="28"/>
  <c r="BJ445" i="28"/>
  <c r="K6" i="30"/>
  <c r="L6" i="30" s="1"/>
  <c r="BI376" i="28"/>
  <c r="K266" i="30"/>
  <c r="L266" i="30" s="1"/>
  <c r="N17" i="26"/>
  <c r="P17" i="26" s="1"/>
  <c r="N89" i="26"/>
  <c r="P89" i="26" s="1"/>
  <c r="N493" i="26"/>
  <c r="BJ452" i="28"/>
  <c r="K20" i="30"/>
  <c r="L20" i="30" s="1"/>
  <c r="N56" i="26"/>
  <c r="BJ357" i="28"/>
  <c r="K338" i="30"/>
  <c r="L338" i="30" s="1"/>
  <c r="K431" i="30"/>
  <c r="L431" i="30" s="1"/>
  <c r="K47" i="30"/>
  <c r="L47" i="30" s="1"/>
  <c r="K146" i="30"/>
  <c r="L146" i="30" s="1"/>
  <c r="R277" i="30"/>
  <c r="K421" i="30"/>
  <c r="L421" i="30" s="1"/>
  <c r="K61" i="30"/>
  <c r="L61" i="30" s="1"/>
  <c r="R260" i="30"/>
  <c r="K332" i="30"/>
  <c r="L332" i="30" s="1"/>
  <c r="R404" i="30"/>
  <c r="K330" i="30"/>
  <c r="L330" i="30" s="1"/>
  <c r="R408" i="30"/>
  <c r="R339" i="30"/>
  <c r="K465" i="30"/>
  <c r="L465" i="30" s="1"/>
  <c r="K489" i="30"/>
  <c r="L489" i="30" s="1"/>
  <c r="CI336" i="28"/>
  <c r="N67" i="26"/>
  <c r="CI406" i="28"/>
  <c r="BJ13" i="28"/>
  <c r="K438" i="30"/>
  <c r="L438" i="30" s="1"/>
  <c r="BJ174" i="28"/>
  <c r="K349" i="30"/>
  <c r="L349" i="30" s="1"/>
  <c r="K499" i="30"/>
  <c r="L499" i="30" s="1"/>
  <c r="N182" i="30"/>
  <c r="BI83" i="28"/>
  <c r="BJ227" i="28"/>
  <c r="N438" i="30"/>
  <c r="BI341" i="28"/>
  <c r="BJ223" i="28"/>
  <c r="K85" i="30"/>
  <c r="L85" i="30" s="1"/>
  <c r="N12" i="30"/>
  <c r="N183" i="30"/>
  <c r="N64" i="26"/>
  <c r="P64" i="26" s="1"/>
  <c r="BJ118" i="28"/>
  <c r="BJ387" i="28"/>
  <c r="BJ220" i="28"/>
  <c r="BJ30" i="28"/>
  <c r="BJ92" i="28"/>
  <c r="N31" i="26"/>
  <c r="P31" i="26" s="1"/>
  <c r="BI274" i="28"/>
  <c r="BJ415" i="28"/>
  <c r="CI83" i="28"/>
  <c r="N491" i="26"/>
  <c r="P491" i="26" s="1"/>
  <c r="CI223" i="28"/>
  <c r="K28" i="30"/>
  <c r="L28" i="30" s="1"/>
  <c r="BI220" i="28"/>
  <c r="BI492" i="28"/>
  <c r="K366" i="30"/>
  <c r="L366" i="30" s="1"/>
  <c r="K119" i="30"/>
  <c r="L119" i="30" s="1"/>
  <c r="N99" i="26"/>
  <c r="O99" i="26" s="1"/>
  <c r="R182" i="30"/>
  <c r="R313" i="30"/>
  <c r="R470" i="30"/>
  <c r="R273" i="30"/>
  <c r="BJ429" i="28"/>
  <c r="N27" i="26"/>
  <c r="P27" i="26" s="1"/>
  <c r="K132" i="30"/>
  <c r="L132" i="30" s="1"/>
  <c r="R436" i="30"/>
  <c r="R275" i="30"/>
  <c r="R472" i="30"/>
  <c r="R454" i="30"/>
  <c r="R446" i="30"/>
  <c r="R162" i="30"/>
  <c r="N363" i="30"/>
  <c r="CI489" i="28"/>
  <c r="R164" i="30"/>
  <c r="R198" i="30"/>
  <c r="R295" i="30"/>
  <c r="R367" i="30"/>
  <c r="R200" i="30"/>
  <c r="R386" i="30"/>
  <c r="N369" i="30"/>
  <c r="R450" i="30"/>
  <c r="R486" i="30"/>
  <c r="CI271" i="28"/>
  <c r="R262" i="30"/>
  <c r="R406" i="30"/>
  <c r="R214" i="30"/>
  <c r="R281" i="30"/>
  <c r="N353" i="30"/>
  <c r="R196" i="30"/>
  <c r="R478" i="30"/>
  <c r="R172" i="30"/>
  <c r="CI81" i="28"/>
  <c r="CI276" i="28"/>
  <c r="CI160" i="28"/>
  <c r="CI404" i="28"/>
  <c r="CI253" i="28"/>
  <c r="BJ74" i="28"/>
  <c r="CI475" i="28"/>
  <c r="R285" i="30"/>
  <c r="R428" i="30"/>
  <c r="R498" i="30"/>
  <c r="CI370" i="28"/>
  <c r="CI47" i="28"/>
  <c r="CI121" i="28"/>
  <c r="CI347" i="28"/>
  <c r="CI277" i="28"/>
  <c r="R418" i="30"/>
  <c r="R257" i="30"/>
  <c r="R329" i="30"/>
  <c r="R401" i="30"/>
  <c r="K148" i="30"/>
  <c r="L148" i="30" s="1"/>
  <c r="BI273" i="28"/>
  <c r="CI106" i="28"/>
  <c r="CI289" i="28"/>
  <c r="CI110" i="28"/>
  <c r="BJ87" i="28"/>
  <c r="BJ148" i="28"/>
  <c r="BJ413" i="28"/>
  <c r="K24" i="30"/>
  <c r="L24" i="30" s="1"/>
  <c r="N85" i="26"/>
  <c r="O85" i="26" s="1"/>
  <c r="BJ437" i="28"/>
  <c r="N91" i="26"/>
  <c r="O91" i="26" s="1"/>
  <c r="N65" i="26"/>
  <c r="P65" i="26" s="1"/>
  <c r="K33" i="30"/>
  <c r="L33" i="30" s="1"/>
  <c r="BI117" i="28"/>
  <c r="N401" i="30"/>
  <c r="BJ359" i="28"/>
  <c r="CI128" i="28"/>
  <c r="CI43" i="28"/>
  <c r="BJ61" i="28"/>
  <c r="BI458" i="28"/>
  <c r="BJ78" i="28"/>
  <c r="BI284" i="28"/>
  <c r="CI187" i="28"/>
  <c r="BI57" i="28"/>
  <c r="BJ178" i="28"/>
  <c r="BJ322" i="28"/>
  <c r="BJ470" i="28"/>
  <c r="BJ280" i="28"/>
  <c r="BJ120" i="28"/>
  <c r="BJ27" i="28"/>
  <c r="BJ102" i="28"/>
  <c r="BJ39" i="28"/>
  <c r="BI304" i="28"/>
  <c r="BJ448" i="28"/>
  <c r="BJ402" i="28"/>
  <c r="K170" i="30"/>
  <c r="L170" i="30" s="1"/>
  <c r="K301" i="30"/>
  <c r="L301" i="30" s="1"/>
  <c r="R373" i="30"/>
  <c r="K445" i="30"/>
  <c r="L445" i="30" s="1"/>
  <c r="K258" i="30"/>
  <c r="L258" i="30" s="1"/>
  <c r="K494" i="30"/>
  <c r="L494" i="30" s="1"/>
  <c r="N222" i="30"/>
  <c r="K114" i="30"/>
  <c r="L114" i="30" s="1"/>
  <c r="BJ414" i="28"/>
  <c r="K412" i="30"/>
  <c r="L412" i="30" s="1"/>
  <c r="K323" i="30"/>
  <c r="L323" i="30" s="1"/>
  <c r="K444" i="30"/>
  <c r="L444" i="30" s="1"/>
  <c r="K435" i="30"/>
  <c r="L435" i="30" s="1"/>
  <c r="K307" i="30"/>
  <c r="L307" i="30" s="1"/>
  <c r="K379" i="30"/>
  <c r="L379" i="30" s="1"/>
  <c r="K451" i="30"/>
  <c r="L451" i="30" s="1"/>
  <c r="R372" i="30"/>
  <c r="K303" i="30"/>
  <c r="L303" i="30" s="1"/>
  <c r="K434" i="30"/>
  <c r="L434" i="30" s="1"/>
  <c r="BJ433" i="28"/>
  <c r="K203" i="30"/>
  <c r="L203" i="30" s="1"/>
  <c r="N10" i="30"/>
  <c r="BI33" i="28"/>
  <c r="BJ423" i="28"/>
  <c r="BI463" i="28"/>
  <c r="N76" i="26"/>
  <c r="O76" i="26" s="1"/>
  <c r="BI189" i="28"/>
  <c r="BI61" i="28"/>
  <c r="R462" i="30"/>
  <c r="BI78" i="28"/>
  <c r="BI120" i="28"/>
  <c r="BI50" i="28"/>
  <c r="BI27" i="28"/>
  <c r="BI102" i="28"/>
  <c r="BJ346" i="28"/>
  <c r="BI132" i="28"/>
  <c r="BI420" i="28"/>
  <c r="BI39" i="28"/>
  <c r="BI114" i="28"/>
  <c r="BI402" i="28"/>
  <c r="K213" i="30"/>
  <c r="L213" i="30" s="1"/>
  <c r="R301" i="30"/>
  <c r="R445" i="30"/>
  <c r="K222" i="30"/>
  <c r="L222" i="30" s="1"/>
  <c r="R114" i="30"/>
  <c r="BI432" i="28"/>
  <c r="CI172" i="28"/>
  <c r="K173" i="30"/>
  <c r="L173" i="30" s="1"/>
  <c r="K169" i="30"/>
  <c r="L169" i="30" s="1"/>
  <c r="N251" i="30"/>
  <c r="R435" i="30"/>
  <c r="BI249" i="28"/>
  <c r="BJ300" i="28"/>
  <c r="BJ86" i="28"/>
  <c r="BJ282" i="28"/>
  <c r="N106" i="30"/>
  <c r="R451" i="30"/>
  <c r="N108" i="30"/>
  <c r="K181" i="30"/>
  <c r="L181" i="30" s="1"/>
  <c r="K159" i="30"/>
  <c r="L159" i="30" s="1"/>
  <c r="BI438" i="28"/>
  <c r="N390" i="30"/>
  <c r="N321" i="30"/>
  <c r="N255" i="30"/>
  <c r="BI318" i="28"/>
  <c r="BJ42" i="28"/>
  <c r="K9" i="30"/>
  <c r="L9" i="30" s="1"/>
  <c r="K154" i="30"/>
  <c r="L154" i="30" s="1"/>
  <c r="R374" i="30"/>
  <c r="BI267" i="28"/>
  <c r="R221" i="30"/>
  <c r="N305" i="30"/>
  <c r="N384" i="30"/>
  <c r="N315" i="30"/>
  <c r="R479" i="30"/>
  <c r="N327" i="30"/>
  <c r="N396" i="30"/>
  <c r="N474" i="30"/>
  <c r="BI154" i="28"/>
  <c r="BJ49" i="28"/>
  <c r="BI481" i="28"/>
  <c r="N462" i="30"/>
  <c r="N256" i="30"/>
  <c r="K383" i="30"/>
  <c r="L383" i="30" s="1"/>
  <c r="K194" i="30"/>
  <c r="L194" i="30" s="1"/>
  <c r="N351" i="30"/>
  <c r="BJ34" i="28"/>
  <c r="BI431" i="28"/>
  <c r="BI303" i="28"/>
  <c r="BJ356" i="28"/>
  <c r="BI408" i="28"/>
  <c r="BJ390" i="28"/>
  <c r="K72" i="30"/>
  <c r="L72" i="30" s="1"/>
  <c r="K102" i="30"/>
  <c r="L102" i="30" s="1"/>
  <c r="BI490" i="28"/>
  <c r="BJ104" i="28"/>
  <c r="R26" i="30"/>
  <c r="R98" i="30"/>
  <c r="R69" i="30"/>
  <c r="R213" i="30"/>
  <c r="N301" i="30"/>
  <c r="R284" i="30"/>
  <c r="R356" i="30"/>
  <c r="R135" i="30"/>
  <c r="R67" i="30"/>
  <c r="N258" i="30"/>
  <c r="R481" i="30"/>
  <c r="R66" i="30"/>
  <c r="R336" i="30"/>
  <c r="N494" i="30"/>
  <c r="N114" i="30"/>
  <c r="N15" i="26"/>
  <c r="P15" i="26" s="1"/>
  <c r="N87" i="26"/>
  <c r="P87" i="26" s="1"/>
  <c r="R29" i="30"/>
  <c r="R101" i="30"/>
  <c r="R173" i="30"/>
  <c r="R81" i="30"/>
  <c r="R268" i="30"/>
  <c r="R340" i="30"/>
  <c r="N412" i="30"/>
  <c r="R225" i="30"/>
  <c r="R169" i="30"/>
  <c r="N323" i="30"/>
  <c r="R395" i="30"/>
  <c r="R79" i="30"/>
  <c r="N444" i="30"/>
  <c r="BJ47" i="28"/>
  <c r="BI121" i="28"/>
  <c r="BI265" i="28"/>
  <c r="BI86" i="28"/>
  <c r="BI161" i="28"/>
  <c r="BI499" i="28"/>
  <c r="R140" i="30"/>
  <c r="R93" i="30"/>
  <c r="N307" i="30"/>
  <c r="R379" i="30"/>
  <c r="R181" i="30"/>
  <c r="R290" i="30"/>
  <c r="R362" i="30"/>
  <c r="R159" i="30"/>
  <c r="R91" i="30"/>
  <c r="R294" i="30"/>
  <c r="R487" i="30"/>
  <c r="N303" i="30"/>
  <c r="N434" i="30"/>
  <c r="BI456" i="28"/>
  <c r="BJ461" i="28"/>
  <c r="K255" i="30"/>
  <c r="L255" i="30" s="1"/>
  <c r="BI254" i="28"/>
  <c r="CI165" i="28"/>
  <c r="CI440" i="28"/>
  <c r="N75" i="30"/>
  <c r="N223" i="30"/>
  <c r="BI302" i="28"/>
  <c r="BI66" i="28"/>
  <c r="BJ439" i="28"/>
  <c r="BI280" i="28"/>
  <c r="BI390" i="28"/>
  <c r="BI260" i="28"/>
  <c r="BJ91" i="28"/>
  <c r="N98" i="30"/>
  <c r="N69" i="30"/>
  <c r="N84" i="30"/>
  <c r="N284" i="30"/>
  <c r="N356" i="30"/>
  <c r="N135" i="30"/>
  <c r="N67" i="30"/>
  <c r="N481" i="30"/>
  <c r="N336" i="30"/>
  <c r="BJ109" i="28"/>
  <c r="N29" i="30"/>
  <c r="N101" i="30"/>
  <c r="N81" i="30"/>
  <c r="N268" i="30"/>
  <c r="N340" i="30"/>
  <c r="N225" i="30"/>
  <c r="K251" i="30"/>
  <c r="L251" i="30" s="1"/>
  <c r="N395" i="30"/>
  <c r="N79" i="30"/>
  <c r="N68" i="30"/>
  <c r="N140" i="30"/>
  <c r="N93" i="30"/>
  <c r="R106" i="30"/>
  <c r="R108" i="30"/>
  <c r="N290" i="30"/>
  <c r="N362" i="30"/>
  <c r="N91" i="30"/>
  <c r="N294" i="30"/>
  <c r="N487" i="30"/>
  <c r="BI129" i="28"/>
  <c r="BI392" i="28"/>
  <c r="K5" i="30"/>
  <c r="L5" i="30" s="1"/>
  <c r="CI25" i="28"/>
  <c r="N283" i="30"/>
  <c r="R427" i="30"/>
  <c r="K463" i="30"/>
  <c r="L463" i="30" s="1"/>
  <c r="K457" i="30"/>
  <c r="L457" i="30" s="1"/>
  <c r="BI342" i="28"/>
  <c r="N11" i="30"/>
  <c r="BI10" i="28"/>
  <c r="BJ298" i="28"/>
  <c r="BI228" i="28"/>
  <c r="BJ14" i="28"/>
  <c r="BI279" i="28"/>
  <c r="CI423" i="28"/>
  <c r="BI188" i="28"/>
  <c r="N15" i="30"/>
  <c r="K433" i="30"/>
  <c r="L433" i="30" s="1"/>
  <c r="K90" i="30"/>
  <c r="L90" i="30" s="1"/>
  <c r="K345" i="30"/>
  <c r="L345" i="30" s="1"/>
  <c r="BI166" i="28"/>
  <c r="BI310" i="28"/>
  <c r="BJ170" i="28"/>
  <c r="R125" i="30"/>
  <c r="R31" i="30"/>
  <c r="R46" i="30"/>
  <c r="N400" i="30"/>
  <c r="K231" i="30"/>
  <c r="L231" i="30" s="1"/>
  <c r="N311" i="30"/>
  <c r="N420" i="30"/>
  <c r="R485" i="30"/>
  <c r="N468" i="30"/>
  <c r="N6" i="26"/>
  <c r="O6" i="26" s="1"/>
  <c r="N78" i="26"/>
  <c r="P78" i="26" s="1"/>
  <c r="BI396" i="28"/>
  <c r="BI470" i="28"/>
  <c r="BJ303" i="28"/>
  <c r="BJ257" i="28"/>
  <c r="BJ401" i="28"/>
  <c r="BJ90" i="28"/>
  <c r="BI452" i="28"/>
  <c r="BJ292" i="28"/>
  <c r="R123" i="30"/>
  <c r="R55" i="30"/>
  <c r="K233" i="30"/>
  <c r="L233" i="30" s="1"/>
  <c r="N426" i="30"/>
  <c r="R102" i="30"/>
  <c r="R477" i="30"/>
  <c r="BI225" i="28"/>
  <c r="BI350" i="28"/>
  <c r="BI16" i="28"/>
  <c r="BJ355" i="28"/>
  <c r="BI500" i="28"/>
  <c r="BI404" i="28"/>
  <c r="BI35" i="28"/>
  <c r="BJ5" i="28"/>
  <c r="BJ176" i="28"/>
  <c r="R354" i="30"/>
  <c r="R270" i="30"/>
  <c r="BI393" i="28"/>
  <c r="BI335" i="28"/>
  <c r="BJ121" i="28"/>
  <c r="BJ59" i="28"/>
  <c r="BJ196" i="28"/>
  <c r="BJ239" i="28"/>
  <c r="BI368" i="28"/>
  <c r="K215" i="30"/>
  <c r="L215" i="30" s="1"/>
  <c r="K211" i="30"/>
  <c r="L211" i="30" s="1"/>
  <c r="BI123" i="28"/>
  <c r="R178" i="30"/>
  <c r="N361" i="30"/>
  <c r="R216" i="30"/>
  <c r="BJ22" i="28"/>
  <c r="BJ291" i="28"/>
  <c r="BI401" i="28"/>
  <c r="BI90" i="28"/>
  <c r="N403" i="30"/>
  <c r="N370" i="30"/>
  <c r="BJ81" i="28"/>
  <c r="BI62" i="28"/>
  <c r="BJ179" i="28"/>
  <c r="BI328" i="28"/>
  <c r="BI242" i="28"/>
  <c r="N310" i="30"/>
  <c r="BI231" i="28"/>
  <c r="N246" i="30"/>
  <c r="N476" i="30"/>
  <c r="BI244" i="28"/>
  <c r="CI415" i="28"/>
  <c r="R155" i="30"/>
  <c r="BJ377" i="28"/>
  <c r="CI61" i="28"/>
  <c r="N162" i="30"/>
  <c r="N367" i="30"/>
  <c r="N200" i="30"/>
  <c r="BI478" i="28"/>
  <c r="BJ202" i="28"/>
  <c r="BJ97" i="28"/>
  <c r="BI425" i="28"/>
  <c r="BI467" i="28"/>
  <c r="CI270" i="28"/>
  <c r="R30" i="30"/>
  <c r="BI184" i="28"/>
  <c r="K76" i="30"/>
  <c r="L76" i="30" s="1"/>
  <c r="BJ173" i="28"/>
  <c r="BI418" i="28"/>
  <c r="BJ497" i="28"/>
  <c r="CI368" i="28"/>
  <c r="N215" i="30"/>
  <c r="N302" i="30"/>
  <c r="N63" i="30"/>
  <c r="N139" i="30"/>
  <c r="N211" i="30"/>
  <c r="N288" i="30"/>
  <c r="BI181" i="28"/>
  <c r="BI411" i="28"/>
  <c r="BJ100" i="28"/>
  <c r="BJ342" i="28"/>
  <c r="BI486" i="28"/>
  <c r="BJ116" i="28"/>
  <c r="BJ200" i="28"/>
  <c r="N83" i="30"/>
  <c r="N16" i="30"/>
  <c r="R250" i="30"/>
  <c r="K322" i="30"/>
  <c r="L322" i="30" s="1"/>
  <c r="R394" i="30"/>
  <c r="R160" i="30"/>
  <c r="BJ89" i="28"/>
  <c r="BJ233" i="28"/>
  <c r="R13" i="30"/>
  <c r="N109" i="30"/>
  <c r="N272" i="30"/>
  <c r="N344" i="30"/>
  <c r="BJ101" i="28"/>
  <c r="N164" i="30"/>
  <c r="N198" i="30"/>
  <c r="N45" i="26"/>
  <c r="P45" i="26" s="1"/>
  <c r="N214" i="30"/>
  <c r="N196" i="30"/>
  <c r="N172" i="30"/>
  <c r="N90" i="26"/>
  <c r="P90" i="26" s="1"/>
  <c r="BJ248" i="28"/>
  <c r="BI359" i="28"/>
  <c r="R12" i="30"/>
  <c r="N250" i="30"/>
  <c r="R322" i="30"/>
  <c r="N249" i="30"/>
  <c r="K34" i="30"/>
  <c r="L34" i="30" s="1"/>
  <c r="N489" i="26"/>
  <c r="O489" i="26" s="1"/>
  <c r="BI275" i="28"/>
  <c r="BI384" i="28"/>
  <c r="BJ26" i="28"/>
  <c r="BI101" i="28"/>
  <c r="CI389" i="28"/>
  <c r="K436" i="30"/>
  <c r="L436" i="30" s="1"/>
  <c r="K275" i="30"/>
  <c r="L275" i="30" s="1"/>
  <c r="K126" i="30"/>
  <c r="L126" i="30" s="1"/>
  <c r="K472" i="30"/>
  <c r="L472" i="30" s="1"/>
  <c r="K454" i="30"/>
  <c r="L454" i="30" s="1"/>
  <c r="K446" i="30"/>
  <c r="L446" i="30" s="1"/>
  <c r="R363" i="30"/>
  <c r="N79" i="26"/>
  <c r="BJ57" i="28"/>
  <c r="BI489" i="28"/>
  <c r="BI322" i="28"/>
  <c r="BJ73" i="28"/>
  <c r="BJ38" i="28"/>
  <c r="BJ15" i="28"/>
  <c r="K164" i="30"/>
  <c r="L164" i="30" s="1"/>
  <c r="K198" i="30"/>
  <c r="L198" i="30" s="1"/>
  <c r="K295" i="30"/>
  <c r="L295" i="30" s="1"/>
  <c r="K386" i="30"/>
  <c r="L386" i="30" s="1"/>
  <c r="R369" i="30"/>
  <c r="K450" i="30"/>
  <c r="L450" i="30" s="1"/>
  <c r="K486" i="30"/>
  <c r="L486" i="30" s="1"/>
  <c r="BI69" i="28"/>
  <c r="BI11" i="28"/>
  <c r="BJ155" i="28"/>
  <c r="BI373" i="28"/>
  <c r="N496" i="26"/>
  <c r="P496" i="26" s="1"/>
  <c r="BJ338" i="28"/>
  <c r="BJ246" i="28"/>
  <c r="R353" i="30"/>
  <c r="N23" i="26"/>
  <c r="O23" i="26" s="1"/>
  <c r="N95" i="26"/>
  <c r="P95" i="26" s="1"/>
  <c r="N498" i="26"/>
  <c r="BJ494" i="28"/>
  <c r="BJ183" i="28"/>
  <c r="BI355" i="28"/>
  <c r="K237" i="30"/>
  <c r="L237" i="30" s="1"/>
  <c r="R495" i="30"/>
  <c r="N51" i="26"/>
  <c r="O51" i="26" s="1"/>
  <c r="BJ144" i="28"/>
  <c r="BJ51" i="28"/>
  <c r="BI172" i="28"/>
  <c r="BJ149" i="28"/>
  <c r="BI176" i="28"/>
  <c r="N376" i="30"/>
  <c r="N448" i="30"/>
  <c r="N287" i="30"/>
  <c r="K238" i="30"/>
  <c r="L238" i="30" s="1"/>
  <c r="N484" i="30"/>
  <c r="N138" i="30"/>
  <c r="K428" i="30"/>
  <c r="L428" i="30" s="1"/>
  <c r="K112" i="30"/>
  <c r="L112" i="30" s="1"/>
  <c r="K498" i="30"/>
  <c r="L498" i="30" s="1"/>
  <c r="BI370" i="28"/>
  <c r="BI40" i="28"/>
  <c r="BJ168" i="28"/>
  <c r="N472" i="26"/>
  <c r="BI180" i="28"/>
  <c r="BI375" i="28"/>
  <c r="BI162" i="28"/>
  <c r="R480" i="30"/>
  <c r="BJ175" i="28"/>
  <c r="Y243" i="28"/>
  <c r="J355" i="29"/>
  <c r="I355" i="29"/>
  <c r="L318" i="26"/>
  <c r="W318" i="26" s="1"/>
  <c r="N283" i="26"/>
  <c r="Y256" i="28"/>
  <c r="N345" i="26"/>
  <c r="L380" i="26"/>
  <c r="W380" i="26" s="1"/>
  <c r="W310" i="28"/>
  <c r="X310" i="28"/>
  <c r="Y170" i="28"/>
  <c r="Y389" i="28"/>
  <c r="J259" i="29"/>
  <c r="I259" i="29"/>
  <c r="J273" i="29"/>
  <c r="I273" i="29"/>
  <c r="Y120" i="28"/>
  <c r="Y4" i="28"/>
  <c r="J237" i="29"/>
  <c r="I237" i="29"/>
  <c r="X183" i="28"/>
  <c r="W183" i="28"/>
  <c r="CI104" i="28"/>
  <c r="J61" i="29"/>
  <c r="I61" i="29"/>
  <c r="J449" i="29"/>
  <c r="I449" i="29"/>
  <c r="N393" i="26"/>
  <c r="L428" i="26"/>
  <c r="W428" i="26" s="1"/>
  <c r="X358" i="28"/>
  <c r="W358" i="28"/>
  <c r="J28" i="29"/>
  <c r="I28" i="29"/>
  <c r="I462" i="29"/>
  <c r="J462" i="29"/>
  <c r="J452" i="29"/>
  <c r="I452" i="29"/>
  <c r="Y105" i="28"/>
  <c r="W393" i="28"/>
  <c r="X393" i="28"/>
  <c r="Y300" i="28"/>
  <c r="Y86" i="28"/>
  <c r="Y207" i="28"/>
  <c r="W495" i="28"/>
  <c r="X495" i="28"/>
  <c r="X328" i="28"/>
  <c r="W328" i="28"/>
  <c r="Y161" i="28"/>
  <c r="Y282" i="28"/>
  <c r="Y235" i="28"/>
  <c r="Y248" i="28"/>
  <c r="J138" i="29"/>
  <c r="I138" i="29"/>
  <c r="J103" i="29"/>
  <c r="I103" i="29"/>
  <c r="J321" i="29"/>
  <c r="I321" i="29"/>
  <c r="J310" i="29"/>
  <c r="I310" i="29"/>
  <c r="O58" i="26"/>
  <c r="P58" i="26"/>
  <c r="N130" i="26"/>
  <c r="L165" i="26"/>
  <c r="N202" i="26"/>
  <c r="L237" i="26"/>
  <c r="W237" i="26" s="1"/>
  <c r="N274" i="26"/>
  <c r="L309" i="26"/>
  <c r="W309" i="26" s="1"/>
  <c r="Y173" i="28"/>
  <c r="Y79" i="28"/>
  <c r="I254" i="29"/>
  <c r="J254" i="29"/>
  <c r="J213" i="29"/>
  <c r="I213" i="29"/>
  <c r="I178" i="29"/>
  <c r="J178" i="29"/>
  <c r="I396" i="29"/>
  <c r="J396" i="29"/>
  <c r="J386" i="29"/>
  <c r="I386" i="29"/>
  <c r="Y129" i="28"/>
  <c r="Y394" i="28"/>
  <c r="Y71" i="28"/>
  <c r="Y215" i="28"/>
  <c r="Y433" i="28"/>
  <c r="X392" i="28"/>
  <c r="W392" i="28"/>
  <c r="J36" i="29"/>
  <c r="I36" i="29"/>
  <c r="I217" i="29"/>
  <c r="J217" i="29"/>
  <c r="J498" i="29"/>
  <c r="I498" i="29"/>
  <c r="N260" i="26"/>
  <c r="L295" i="26"/>
  <c r="W295" i="26" s="1"/>
  <c r="N375" i="26"/>
  <c r="L410" i="26"/>
  <c r="W410" i="26" s="1"/>
  <c r="Y325" i="28"/>
  <c r="Y290" i="28"/>
  <c r="Y244" i="28"/>
  <c r="X391" i="28"/>
  <c r="W391" i="28"/>
  <c r="J475" i="29"/>
  <c r="I475" i="29"/>
  <c r="N420" i="26"/>
  <c r="L455" i="26"/>
  <c r="W455" i="26" s="1"/>
  <c r="W322" i="28"/>
  <c r="X322" i="28"/>
  <c r="Y470" i="28"/>
  <c r="J90" i="29"/>
  <c r="I90" i="29"/>
  <c r="J262" i="29"/>
  <c r="I262" i="29"/>
  <c r="Y260" i="28"/>
  <c r="J21" i="29"/>
  <c r="I21" i="29"/>
  <c r="I374" i="29"/>
  <c r="J374" i="29"/>
  <c r="W490" i="28"/>
  <c r="X490" i="28"/>
  <c r="W132" i="28"/>
  <c r="X132" i="28"/>
  <c r="J137" i="29"/>
  <c r="I137" i="29"/>
  <c r="J484" i="29"/>
  <c r="I484" i="29"/>
  <c r="W437" i="28"/>
  <c r="X437" i="28"/>
  <c r="J63" i="29"/>
  <c r="I63" i="29"/>
  <c r="I244" i="29"/>
  <c r="J244" i="29"/>
  <c r="J451" i="29"/>
  <c r="I451" i="29"/>
  <c r="I493" i="29"/>
  <c r="J493" i="29"/>
  <c r="W479" i="28"/>
  <c r="X479" i="28"/>
  <c r="J435" i="29"/>
  <c r="I435" i="29"/>
  <c r="K2" i="30"/>
  <c r="L2" i="30" s="1"/>
  <c r="K74" i="30"/>
  <c r="L74" i="30" s="1"/>
  <c r="R229" i="30"/>
  <c r="K130" i="30"/>
  <c r="L130" i="30" s="1"/>
  <c r="K277" i="30"/>
  <c r="L277" i="30" s="1"/>
  <c r="N349" i="30"/>
  <c r="K260" i="30"/>
  <c r="L260" i="30" s="1"/>
  <c r="K404" i="30"/>
  <c r="L404" i="30" s="1"/>
  <c r="K408" i="30"/>
  <c r="L408" i="30" s="1"/>
  <c r="K339" i="30"/>
  <c r="L339" i="30" s="1"/>
  <c r="N254" i="26"/>
  <c r="L289" i="26"/>
  <c r="W289" i="26" s="1"/>
  <c r="BJ141" i="28"/>
  <c r="BJ285" i="28"/>
  <c r="Y406" i="28"/>
  <c r="W336" i="28"/>
  <c r="X336" i="28"/>
  <c r="BJ157" i="28"/>
  <c r="BJ266" i="28"/>
  <c r="X99" i="28"/>
  <c r="W99" i="28"/>
  <c r="BJ76" i="28"/>
  <c r="BI53" i="28"/>
  <c r="N383" i="26"/>
  <c r="L418" i="26"/>
  <c r="W418" i="26" s="1"/>
  <c r="L490" i="26"/>
  <c r="W490" i="26" s="1"/>
  <c r="N455" i="26"/>
  <c r="W174" i="28"/>
  <c r="X174" i="28"/>
  <c r="Y462" i="28"/>
  <c r="BI247" i="28"/>
  <c r="Y464" i="28"/>
  <c r="I44" i="29"/>
  <c r="J44" i="29"/>
  <c r="N5" i="30"/>
  <c r="R142" i="30"/>
  <c r="N357" i="30"/>
  <c r="BI9" i="28"/>
  <c r="X130" i="28"/>
  <c r="W130" i="28"/>
  <c r="Y418" i="28"/>
  <c r="BI383" i="28"/>
  <c r="BJ25" i="28"/>
  <c r="BI134" i="28"/>
  <c r="BI88" i="28"/>
  <c r="X209" i="28"/>
  <c r="W209" i="28"/>
  <c r="BI330" i="28"/>
  <c r="X474" i="28"/>
  <c r="W474" i="28"/>
  <c r="BJ319" i="28"/>
  <c r="W55" i="28"/>
  <c r="X55" i="28"/>
  <c r="J322" i="29"/>
  <c r="I322" i="29"/>
  <c r="K116" i="30"/>
  <c r="L116" i="30" s="1"/>
  <c r="R239" i="30"/>
  <c r="N154" i="30"/>
  <c r="R85" i="30"/>
  <c r="R266" i="30"/>
  <c r="R338" i="30"/>
  <c r="N410" i="30"/>
  <c r="R366" i="30"/>
  <c r="R499" i="30"/>
  <c r="N297" i="30"/>
  <c r="R431" i="30"/>
  <c r="R88" i="30"/>
  <c r="N309" i="30"/>
  <c r="N69" i="26"/>
  <c r="N141" i="26"/>
  <c r="L176" i="26"/>
  <c r="W176" i="26" s="1"/>
  <c r="L248" i="26"/>
  <c r="W248" i="26" s="1"/>
  <c r="N213" i="26"/>
  <c r="BJ21" i="28"/>
  <c r="X309" i="28"/>
  <c r="W309" i="28"/>
  <c r="BI286" i="28"/>
  <c r="BI107" i="28"/>
  <c r="BJ72" i="28"/>
  <c r="N340" i="26"/>
  <c r="L375" i="26"/>
  <c r="W375" i="26" s="1"/>
  <c r="X146" i="28"/>
  <c r="W146" i="28"/>
  <c r="BI434" i="28"/>
  <c r="Y123" i="28"/>
  <c r="Y411" i="28"/>
  <c r="Y100" i="28"/>
  <c r="K500" i="30"/>
  <c r="L500" i="30" s="1"/>
  <c r="W365" i="28"/>
  <c r="X365" i="28"/>
  <c r="N353" i="26"/>
  <c r="L388" i="26"/>
  <c r="W388" i="26" s="1"/>
  <c r="W54" i="28"/>
  <c r="X54" i="28"/>
  <c r="Y342" i="28"/>
  <c r="X486" i="28"/>
  <c r="W486" i="28"/>
  <c r="CI367" i="28"/>
  <c r="BI415" i="28"/>
  <c r="W116" i="28"/>
  <c r="X116" i="28"/>
  <c r="BJ236" i="28"/>
  <c r="J14" i="29"/>
  <c r="I14" i="29"/>
  <c r="J230" i="29"/>
  <c r="I230" i="29"/>
  <c r="R47" i="30"/>
  <c r="R119" i="30"/>
  <c r="K166" i="30"/>
  <c r="L166" i="30" s="1"/>
  <c r="K430" i="30"/>
  <c r="L430" i="30" s="1"/>
  <c r="N168" i="30"/>
  <c r="K244" i="30"/>
  <c r="L244" i="30" s="1"/>
  <c r="N72" i="26"/>
  <c r="L179" i="26"/>
  <c r="W179" i="26" s="1"/>
  <c r="N144" i="26"/>
  <c r="N216" i="26"/>
  <c r="L251" i="26"/>
  <c r="W251" i="26" s="1"/>
  <c r="BI177" i="28"/>
  <c r="W10" i="28"/>
  <c r="X10" i="28"/>
  <c r="BJ442" i="28"/>
  <c r="CI263" i="28"/>
  <c r="BI407" i="28"/>
  <c r="Y84" i="28"/>
  <c r="Y372" i="28"/>
  <c r="Y14" i="28"/>
  <c r="Y135" i="28"/>
  <c r="BI354" i="28"/>
  <c r="Y67" i="28"/>
  <c r="BJ188" i="28"/>
  <c r="BI115" i="28"/>
  <c r="J120" i="29"/>
  <c r="I120" i="29"/>
  <c r="J303" i="29"/>
  <c r="I303" i="29"/>
  <c r="J256" i="29"/>
  <c r="I256" i="29"/>
  <c r="J472" i="29"/>
  <c r="I472" i="29"/>
  <c r="J437" i="29"/>
  <c r="I437" i="29"/>
  <c r="N14" i="30"/>
  <c r="R253" i="30"/>
  <c r="R325" i="30"/>
  <c r="K397" i="30"/>
  <c r="L397" i="30" s="1"/>
  <c r="K226" i="30"/>
  <c r="L226" i="30" s="1"/>
  <c r="K308" i="30"/>
  <c r="L308" i="30" s="1"/>
  <c r="R380" i="30"/>
  <c r="K87" i="30"/>
  <c r="L87" i="30" s="1"/>
  <c r="R124" i="30"/>
  <c r="R402" i="30"/>
  <c r="R333" i="30"/>
  <c r="K441" i="30"/>
  <c r="L441" i="30" s="1"/>
  <c r="K217" i="30"/>
  <c r="L217" i="30" s="1"/>
  <c r="K411" i="30"/>
  <c r="L411" i="30" s="1"/>
  <c r="K447" i="30"/>
  <c r="L447" i="30" s="1"/>
  <c r="K492" i="30"/>
  <c r="L492" i="30" s="1"/>
  <c r="N50" i="26"/>
  <c r="L157" i="26"/>
  <c r="M157" i="26" s="1"/>
  <c r="N122" i="26"/>
  <c r="N194" i="26"/>
  <c r="L229" i="26"/>
  <c r="W229" i="26" s="1"/>
  <c r="N111" i="26"/>
  <c r="L218" i="26"/>
  <c r="W218" i="26" s="1"/>
  <c r="N183" i="26"/>
  <c r="CI166" i="28"/>
  <c r="BJ131" i="28"/>
  <c r="CI240" i="28"/>
  <c r="BJ493" i="28"/>
  <c r="L453" i="26"/>
  <c r="W453" i="26" s="1"/>
  <c r="N418" i="26"/>
  <c r="N490" i="26"/>
  <c r="CI291" i="28"/>
  <c r="BI124" i="28"/>
  <c r="Y268" i="28"/>
  <c r="W139" i="28"/>
  <c r="X139" i="28"/>
  <c r="K17" i="30"/>
  <c r="L17" i="30" s="1"/>
  <c r="R89" i="30"/>
  <c r="R161" i="30"/>
  <c r="R177" i="30"/>
  <c r="R189" i="30"/>
  <c r="R292" i="30"/>
  <c r="R364" i="30"/>
  <c r="N436" i="30"/>
  <c r="R48" i="30"/>
  <c r="R121" i="30"/>
  <c r="N275" i="30"/>
  <c r="R175" i="30"/>
  <c r="N126" i="30"/>
  <c r="N472" i="30"/>
  <c r="N454" i="30"/>
  <c r="N446" i="30"/>
  <c r="N42" i="26"/>
  <c r="N114" i="26"/>
  <c r="L221" i="26"/>
  <c r="W221" i="26" s="1"/>
  <c r="N186" i="26"/>
  <c r="X201" i="28"/>
  <c r="W201" i="28"/>
  <c r="X345" i="28"/>
  <c r="W345" i="28"/>
  <c r="Y34" i="28"/>
  <c r="Y178" i="28"/>
  <c r="W466" i="28"/>
  <c r="X466" i="28"/>
  <c r="CI108" i="28"/>
  <c r="BJ252" i="28"/>
  <c r="W396" i="28"/>
  <c r="X396" i="28"/>
  <c r="L384" i="26"/>
  <c r="W384" i="26" s="1"/>
  <c r="N349" i="26"/>
  <c r="W470" i="28"/>
  <c r="X470" i="28"/>
  <c r="CI159" i="28"/>
  <c r="W424" i="28"/>
  <c r="X424" i="28"/>
  <c r="BI257" i="28"/>
  <c r="BJ234" i="28"/>
  <c r="Y211" i="28"/>
  <c r="BI356" i="28"/>
  <c r="BI487" i="28"/>
  <c r="BI259" i="28"/>
  <c r="W416" i="28"/>
  <c r="X416" i="28"/>
  <c r="J479" i="29"/>
  <c r="I479" i="29"/>
  <c r="R92" i="30"/>
  <c r="R45" i="30"/>
  <c r="N295" i="30"/>
  <c r="R439" i="30"/>
  <c r="R236" i="30"/>
  <c r="R314" i="30"/>
  <c r="N386" i="30"/>
  <c r="R111" i="30"/>
  <c r="R187" i="30"/>
  <c r="R475" i="30"/>
  <c r="N450" i="30"/>
  <c r="R100" i="30"/>
  <c r="N486" i="30"/>
  <c r="R459" i="30"/>
  <c r="BJ213" i="28"/>
  <c r="N387" i="26"/>
  <c r="L422" i="26"/>
  <c r="W422" i="26" s="1"/>
  <c r="N459" i="26"/>
  <c r="L494" i="26"/>
  <c r="W494" i="26" s="1"/>
  <c r="X190" i="28"/>
  <c r="W190" i="28"/>
  <c r="BI334" i="28"/>
  <c r="BJ299" i="28"/>
  <c r="W120" i="28"/>
  <c r="X120" i="28"/>
  <c r="BI264" i="28"/>
  <c r="CI229" i="28"/>
  <c r="BI194" i="28"/>
  <c r="BJ171" i="28"/>
  <c r="W4" i="28"/>
  <c r="X4" i="28"/>
  <c r="N365" i="26"/>
  <c r="L400" i="26"/>
  <c r="W400" i="26" s="1"/>
  <c r="BI428" i="28"/>
  <c r="Y19" i="28"/>
  <c r="W32" i="28"/>
  <c r="X32" i="28"/>
  <c r="BI331" i="28"/>
  <c r="BJ488" i="28"/>
  <c r="J445" i="29"/>
  <c r="I445" i="29"/>
  <c r="R59" i="30"/>
  <c r="R131" i="30"/>
  <c r="R197" i="30"/>
  <c r="R70" i="30"/>
  <c r="N262" i="30"/>
  <c r="R334" i="30"/>
  <c r="N406" i="30"/>
  <c r="R207" i="30"/>
  <c r="N281" i="30"/>
  <c r="N425" i="30"/>
  <c r="R232" i="30"/>
  <c r="N478" i="30"/>
  <c r="R387" i="30"/>
  <c r="R491" i="30"/>
  <c r="R42" i="30"/>
  <c r="N311" i="26"/>
  <c r="L346" i="26"/>
  <c r="W346" i="26" s="1"/>
  <c r="Y225" i="28"/>
  <c r="BI202" i="28"/>
  <c r="BI346" i="28"/>
  <c r="BJ490" i="28"/>
  <c r="CI23" i="28"/>
  <c r="CI167" i="28"/>
  <c r="CI455" i="28"/>
  <c r="CI132" i="28"/>
  <c r="BI276" i="28"/>
  <c r="CI420" i="28"/>
  <c r="N427" i="26"/>
  <c r="L462" i="26"/>
  <c r="W462" i="26" s="1"/>
  <c r="N499" i="26"/>
  <c r="W62" i="28"/>
  <c r="X62" i="28"/>
  <c r="CI350" i="28"/>
  <c r="CI494" i="28"/>
  <c r="BI327" i="28"/>
  <c r="Y16" i="28"/>
  <c r="Y160" i="28"/>
  <c r="X448" i="28"/>
  <c r="W448" i="28"/>
  <c r="BI137" i="28"/>
  <c r="Y425" i="28"/>
  <c r="BI258" i="28"/>
  <c r="Y355" i="28"/>
  <c r="W104" i="28"/>
  <c r="X104" i="28"/>
  <c r="Y404" i="28"/>
  <c r="J173" i="29"/>
  <c r="I173" i="29"/>
  <c r="J97" i="29"/>
  <c r="I97" i="29"/>
  <c r="J304" i="29"/>
  <c r="I304" i="29"/>
  <c r="K26" i="30"/>
  <c r="L26" i="30" s="1"/>
  <c r="N170" i="30"/>
  <c r="K66" i="30"/>
  <c r="L66" i="30" s="1"/>
  <c r="Y237" i="28"/>
  <c r="BI70" i="28"/>
  <c r="X35" i="28"/>
  <c r="W35" i="28"/>
  <c r="W179" i="28"/>
  <c r="X179" i="28"/>
  <c r="W397" i="28"/>
  <c r="X397" i="28"/>
  <c r="BJ362" i="28"/>
  <c r="BI28" i="28"/>
  <c r="CI316" i="28"/>
  <c r="BJ126" i="28"/>
  <c r="BI414" i="28"/>
  <c r="Y176" i="28"/>
  <c r="Y475" i="28"/>
  <c r="N285" i="30"/>
  <c r="N428" i="30"/>
  <c r="N112" i="30"/>
  <c r="P18" i="26"/>
  <c r="O18" i="26"/>
  <c r="N498" i="30"/>
  <c r="W226" i="28"/>
  <c r="X226" i="28"/>
  <c r="Y47" i="28"/>
  <c r="BJ191" i="28"/>
  <c r="BI12" i="28"/>
  <c r="BJ156" i="28"/>
  <c r="X121" i="28"/>
  <c r="W121" i="28"/>
  <c r="W409" i="28"/>
  <c r="X409" i="28"/>
  <c r="BI230" i="28"/>
  <c r="CI63" i="28"/>
  <c r="BI351" i="28"/>
  <c r="Y328" i="28"/>
  <c r="Y17" i="28"/>
  <c r="BJ305" i="28"/>
  <c r="BJ449" i="28"/>
  <c r="N374" i="26"/>
  <c r="L409" i="26"/>
  <c r="W409" i="26" s="1"/>
  <c r="L481" i="26"/>
  <c r="W481" i="26" s="1"/>
  <c r="N446" i="26"/>
  <c r="BI7" i="28"/>
  <c r="BI31" i="28"/>
  <c r="J215" i="29"/>
  <c r="I215" i="29"/>
  <c r="BI94" i="28"/>
  <c r="CI59" i="28"/>
  <c r="CI203" i="28"/>
  <c r="W491" i="28"/>
  <c r="X491" i="28"/>
  <c r="BJ24" i="28"/>
  <c r="Y133" i="28"/>
  <c r="X277" i="28"/>
  <c r="W277" i="28"/>
  <c r="CI386" i="28"/>
  <c r="Y219" i="28"/>
  <c r="BJ363" i="28"/>
  <c r="BI196" i="28"/>
  <c r="X173" i="28"/>
  <c r="W173" i="28"/>
  <c r="BJ6" i="28"/>
  <c r="W79" i="28"/>
  <c r="X79" i="28"/>
  <c r="CI152" i="28"/>
  <c r="J74" i="29"/>
  <c r="I74" i="29"/>
  <c r="J214" i="29"/>
  <c r="I214" i="29"/>
  <c r="R35" i="30"/>
  <c r="R107" i="30"/>
  <c r="R179" i="30"/>
  <c r="R224" i="30"/>
  <c r="R274" i="30"/>
  <c r="R346" i="30"/>
  <c r="N418" i="30"/>
  <c r="R49" i="30"/>
  <c r="N257" i="30"/>
  <c r="N329" i="30"/>
  <c r="R103" i="30"/>
  <c r="R453" i="30"/>
  <c r="R148" i="30"/>
  <c r="N174" i="30"/>
  <c r="W106" i="28"/>
  <c r="X106" i="28"/>
  <c r="X394" i="28"/>
  <c r="W394" i="28"/>
  <c r="W71" i="28"/>
  <c r="X71" i="28"/>
  <c r="BI36" i="28"/>
  <c r="CI145" i="28"/>
  <c r="W289" i="28"/>
  <c r="X289" i="28"/>
  <c r="X433" i="28"/>
  <c r="W433" i="28"/>
  <c r="L438" i="26"/>
  <c r="W438" i="26" s="1"/>
  <c r="N403" i="26"/>
  <c r="N475" i="26"/>
  <c r="W110" i="28"/>
  <c r="X110" i="28"/>
  <c r="BI398" i="28"/>
  <c r="Y231" i="28"/>
  <c r="X352" i="28"/>
  <c r="W352" i="28"/>
  <c r="CI41" i="28"/>
  <c r="BJ18" i="28"/>
  <c r="Y20" i="28"/>
  <c r="N135" i="26"/>
  <c r="L170" i="26"/>
  <c r="X371" i="28"/>
  <c r="W371" i="28"/>
  <c r="I356" i="29"/>
  <c r="J356" i="29"/>
  <c r="W186" i="28"/>
  <c r="X186" i="28"/>
  <c r="L367" i="26"/>
  <c r="W367" i="26" s="1"/>
  <c r="N332" i="26"/>
  <c r="W395" i="28"/>
  <c r="X395" i="28"/>
  <c r="Y181" i="28"/>
  <c r="Y146" i="28"/>
  <c r="X100" i="28"/>
  <c r="W100" i="28"/>
  <c r="J118" i="29"/>
  <c r="I118" i="29"/>
  <c r="Y439" i="28"/>
  <c r="J88" i="29"/>
  <c r="I88" i="29"/>
  <c r="I440" i="29"/>
  <c r="J440" i="29"/>
  <c r="N348" i="26"/>
  <c r="L383" i="26"/>
  <c r="W383" i="26" s="1"/>
  <c r="L433" i="26"/>
  <c r="W433" i="26" s="1"/>
  <c r="N398" i="26"/>
  <c r="W452" i="28"/>
  <c r="X452" i="28"/>
  <c r="J131" i="29"/>
  <c r="I131" i="29"/>
  <c r="I478" i="29"/>
  <c r="J478" i="29"/>
  <c r="X413" i="28"/>
  <c r="W413" i="28"/>
  <c r="Y488" i="28"/>
  <c r="X500" i="28"/>
  <c r="W500" i="28"/>
  <c r="R130" i="30"/>
  <c r="K183" i="30"/>
  <c r="L183" i="30" s="1"/>
  <c r="L361" i="26"/>
  <c r="W361" i="26" s="1"/>
  <c r="N326" i="26"/>
  <c r="X118" i="28"/>
  <c r="W118" i="28"/>
  <c r="X406" i="28"/>
  <c r="W406" i="28"/>
  <c r="BI157" i="28"/>
  <c r="Y301" i="28"/>
  <c r="BI243" i="28"/>
  <c r="BI76" i="28"/>
  <c r="Y341" i="28"/>
  <c r="Y485" i="28"/>
  <c r="Y30" i="28"/>
  <c r="BJ318" i="28"/>
  <c r="BJ296" i="28"/>
  <c r="CI92" i="28"/>
  <c r="W128" i="28"/>
  <c r="X128" i="28"/>
  <c r="J3" i="29"/>
  <c r="I3" i="29"/>
  <c r="I219" i="29"/>
  <c r="J219" i="29"/>
  <c r="I184" i="29"/>
  <c r="J184" i="29"/>
  <c r="J402" i="29"/>
  <c r="I402" i="29"/>
  <c r="J391" i="29"/>
  <c r="I391" i="29"/>
  <c r="I392" i="29"/>
  <c r="J392" i="29"/>
  <c r="N142" i="30"/>
  <c r="N208" i="30"/>
  <c r="K371" i="30"/>
  <c r="L371" i="30" s="1"/>
  <c r="R357" i="30"/>
  <c r="BJ130" i="28"/>
  <c r="W418" i="28"/>
  <c r="X418" i="28"/>
  <c r="BI95" i="28"/>
  <c r="BJ383" i="28"/>
  <c r="Y60" i="28"/>
  <c r="Y348" i="28"/>
  <c r="BI25" i="28"/>
  <c r="X313" i="28"/>
  <c r="W313" i="28"/>
  <c r="BJ278" i="28"/>
  <c r="Y111" i="28"/>
  <c r="W255" i="28"/>
  <c r="X255" i="28"/>
  <c r="Y399" i="28"/>
  <c r="X232" i="28"/>
  <c r="W232" i="28"/>
  <c r="BI186" i="28"/>
  <c r="Y295" i="28"/>
  <c r="BI319" i="28"/>
  <c r="J191" i="29"/>
  <c r="I191" i="29"/>
  <c r="J150" i="29"/>
  <c r="I150" i="29"/>
  <c r="J115" i="29"/>
  <c r="I115" i="29"/>
  <c r="J333" i="29"/>
  <c r="I333" i="29"/>
  <c r="I323" i="29"/>
  <c r="J323" i="29"/>
  <c r="R116" i="30"/>
  <c r="N85" i="30"/>
  <c r="N266" i="30"/>
  <c r="N338" i="30"/>
  <c r="N366" i="30"/>
  <c r="N499" i="30"/>
  <c r="N431" i="30"/>
  <c r="N88" i="30"/>
  <c r="N188" i="26"/>
  <c r="L223" i="26"/>
  <c r="W223" i="26" s="1"/>
  <c r="N285" i="26"/>
  <c r="L320" i="26"/>
  <c r="W320" i="26" s="1"/>
  <c r="BI21" i="28"/>
  <c r="Y107" i="28"/>
  <c r="BJ395" i="28"/>
  <c r="BI216" i="28"/>
  <c r="Y37" i="28"/>
  <c r="Y469" i="28"/>
  <c r="N412" i="26"/>
  <c r="L447" i="26"/>
  <c r="W447" i="26" s="1"/>
  <c r="X411" i="28"/>
  <c r="W411" i="28"/>
  <c r="CI388" i="28"/>
  <c r="R500" i="30"/>
  <c r="BJ365" i="28"/>
  <c r="W342" i="28"/>
  <c r="X342" i="28"/>
  <c r="BI140" i="28"/>
  <c r="Y367" i="28"/>
  <c r="Y415" i="28"/>
  <c r="W332" i="28"/>
  <c r="X332" i="28"/>
  <c r="X43" i="28"/>
  <c r="W43" i="28"/>
  <c r="J189" i="29"/>
  <c r="I189" i="29"/>
  <c r="J154" i="29"/>
  <c r="I154" i="29"/>
  <c r="J372" i="29"/>
  <c r="I372" i="29"/>
  <c r="I361" i="29"/>
  <c r="J361" i="29"/>
  <c r="I362" i="29"/>
  <c r="J362" i="29"/>
  <c r="K12" i="30"/>
  <c r="L12" i="30" s="1"/>
  <c r="N47" i="30"/>
  <c r="N119" i="30"/>
  <c r="R153" i="30"/>
  <c r="R166" i="30"/>
  <c r="K286" i="30"/>
  <c r="L286" i="30" s="1"/>
  <c r="K358" i="30"/>
  <c r="L358" i="30" s="1"/>
  <c r="R430" i="30"/>
  <c r="K168" i="30"/>
  <c r="L168" i="30" s="1"/>
  <c r="K305" i="30"/>
  <c r="L305" i="30" s="1"/>
  <c r="K377" i="30"/>
  <c r="L377" i="30" s="1"/>
  <c r="N244" i="30"/>
  <c r="K384" i="30"/>
  <c r="L384" i="30" s="1"/>
  <c r="K315" i="30"/>
  <c r="L315" i="30" s="1"/>
  <c r="R10" i="30"/>
  <c r="K327" i="30"/>
  <c r="L327" i="30" s="1"/>
  <c r="K396" i="30"/>
  <c r="L396" i="30" s="1"/>
  <c r="K474" i="30"/>
  <c r="L474" i="30" s="1"/>
  <c r="N263" i="26"/>
  <c r="L298" i="26"/>
  <c r="W298" i="26" s="1"/>
  <c r="BJ33" i="28"/>
  <c r="CI321" i="28"/>
  <c r="BJ154" i="28"/>
  <c r="W119" i="28"/>
  <c r="X119" i="28"/>
  <c r="BJ407" i="28"/>
  <c r="W84" i="28"/>
  <c r="X84" i="28"/>
  <c r="Y228" i="28"/>
  <c r="W14" i="28"/>
  <c r="X14" i="28"/>
  <c r="Y446" i="28"/>
  <c r="Y423" i="28"/>
  <c r="Y233" i="28"/>
  <c r="L391" i="26"/>
  <c r="W391" i="26" s="1"/>
  <c r="N356" i="26"/>
  <c r="W67" i="28"/>
  <c r="X67" i="28"/>
  <c r="Y212" i="28"/>
  <c r="BJ308" i="28"/>
  <c r="Y272" i="28"/>
  <c r="R86" i="30"/>
  <c r="R34" i="30"/>
  <c r="N253" i="30"/>
  <c r="N325" i="30"/>
  <c r="R397" i="30"/>
  <c r="R226" i="30"/>
  <c r="R308" i="30"/>
  <c r="N380" i="30"/>
  <c r="R87" i="30"/>
  <c r="N124" i="30"/>
  <c r="N402" i="30"/>
  <c r="N333" i="30"/>
  <c r="R441" i="30"/>
  <c r="R217" i="30"/>
  <c r="R411" i="30"/>
  <c r="R447" i="30"/>
  <c r="R492" i="30"/>
  <c r="K342" i="30"/>
  <c r="L342" i="30" s="1"/>
  <c r="L290" i="26"/>
  <c r="W290" i="26" s="1"/>
  <c r="N255" i="26"/>
  <c r="N327" i="26"/>
  <c r="L362" i="26"/>
  <c r="W362" i="26" s="1"/>
  <c r="BJ45" i="28"/>
  <c r="BI333" i="28"/>
  <c r="BJ477" i="28"/>
  <c r="BI454" i="28"/>
  <c r="BI131" i="28"/>
  <c r="Y275" i="28"/>
  <c r="X240" i="28"/>
  <c r="W240" i="28"/>
  <c r="BI205" i="28"/>
  <c r="Y493" i="28"/>
  <c r="BI314" i="28"/>
  <c r="BJ147" i="28"/>
  <c r="X291" i="28"/>
  <c r="W291" i="28"/>
  <c r="BJ412" i="28"/>
  <c r="Y245" i="28"/>
  <c r="BI222" i="28"/>
  <c r="BI139" i="28"/>
  <c r="BJ284" i="28"/>
  <c r="BI380" i="28"/>
  <c r="J200" i="29"/>
  <c r="I200" i="29"/>
  <c r="J159" i="29"/>
  <c r="I159" i="29"/>
  <c r="J124" i="29"/>
  <c r="I124" i="29"/>
  <c r="I342" i="29"/>
  <c r="J342" i="29"/>
  <c r="J295" i="29"/>
  <c r="I295" i="29"/>
  <c r="I260" i="29"/>
  <c r="J260" i="29"/>
  <c r="J476" i="29"/>
  <c r="I476" i="29"/>
  <c r="R17" i="30"/>
  <c r="N89" i="30"/>
  <c r="N161" i="30"/>
  <c r="N177" i="30"/>
  <c r="N189" i="30"/>
  <c r="N292" i="30"/>
  <c r="N364" i="30"/>
  <c r="N48" i="30"/>
  <c r="N121" i="30"/>
  <c r="N419" i="30"/>
  <c r="N175" i="30"/>
  <c r="N161" i="26"/>
  <c r="L196" i="26"/>
  <c r="W196" i="26" s="1"/>
  <c r="N233" i="26"/>
  <c r="L268" i="26"/>
  <c r="W268" i="26" s="1"/>
  <c r="N258" i="26"/>
  <c r="L293" i="26"/>
  <c r="W293" i="26" s="1"/>
  <c r="N330" i="26"/>
  <c r="L365" i="26"/>
  <c r="W365" i="26" s="1"/>
  <c r="Y345" i="28"/>
  <c r="W489" i="28"/>
  <c r="X489" i="28"/>
  <c r="BJ466" i="28"/>
  <c r="Y108" i="28"/>
  <c r="Y252" i="28"/>
  <c r="P493" i="26"/>
  <c r="O493" i="26"/>
  <c r="BJ326" i="28"/>
  <c r="Y15" i="28"/>
  <c r="Y159" i="28"/>
  <c r="W136" i="28"/>
  <c r="X136" i="28"/>
  <c r="Y378" i="28"/>
  <c r="W211" i="28"/>
  <c r="X211" i="28"/>
  <c r="J167" i="29"/>
  <c r="I167" i="29"/>
  <c r="J126" i="29"/>
  <c r="I126" i="29"/>
  <c r="I91" i="29"/>
  <c r="J91" i="29"/>
  <c r="J309" i="29"/>
  <c r="I309" i="29"/>
  <c r="J298" i="29"/>
  <c r="I298" i="29"/>
  <c r="J263" i="29"/>
  <c r="I263" i="29"/>
  <c r="N92" i="30"/>
  <c r="N45" i="30"/>
  <c r="N439" i="30"/>
  <c r="N314" i="30"/>
  <c r="N111" i="30"/>
  <c r="N187" i="30"/>
  <c r="N475" i="30"/>
  <c r="N100" i="30"/>
  <c r="N46" i="26"/>
  <c r="L153" i="26"/>
  <c r="N118" i="26"/>
  <c r="N190" i="26"/>
  <c r="L225" i="26"/>
  <c r="W225" i="26" s="1"/>
  <c r="N262" i="26"/>
  <c r="L297" i="26"/>
  <c r="W297" i="26" s="1"/>
  <c r="L369" i="26"/>
  <c r="W369" i="26" s="1"/>
  <c r="N334" i="26"/>
  <c r="O56" i="26"/>
  <c r="P56" i="26"/>
  <c r="L163" i="26"/>
  <c r="N128" i="26"/>
  <c r="L235" i="26"/>
  <c r="W235" i="26" s="1"/>
  <c r="N200" i="26"/>
  <c r="N459" i="30"/>
  <c r="W2" i="28"/>
  <c r="Z2" i="28" s="1"/>
  <c r="BJ46" i="28"/>
  <c r="BI190" i="28"/>
  <c r="Y11" i="28"/>
  <c r="BI299" i="28"/>
  <c r="BJ229" i="28"/>
  <c r="L387" i="26"/>
  <c r="W387" i="26" s="1"/>
  <c r="N352" i="26"/>
  <c r="BI482" i="28"/>
  <c r="BI171" i="28"/>
  <c r="BJ436" i="28"/>
  <c r="BI246" i="28"/>
  <c r="W19" i="28"/>
  <c r="X19" i="28"/>
  <c r="CI403" i="28"/>
  <c r="BJ260" i="28"/>
  <c r="J98" i="29"/>
  <c r="I98" i="29"/>
  <c r="J57" i="29"/>
  <c r="I57" i="29"/>
  <c r="J22" i="29"/>
  <c r="I22" i="29"/>
  <c r="J238" i="29"/>
  <c r="I238" i="29"/>
  <c r="I456" i="29"/>
  <c r="J456" i="29"/>
  <c r="J410" i="29"/>
  <c r="I410" i="29"/>
  <c r="N59" i="30"/>
  <c r="N131" i="30"/>
  <c r="N197" i="30"/>
  <c r="N70" i="30"/>
  <c r="N334" i="30"/>
  <c r="N207" i="30"/>
  <c r="N387" i="30"/>
  <c r="N491" i="30"/>
  <c r="N42" i="30"/>
  <c r="N13" i="26"/>
  <c r="P85" i="26"/>
  <c r="N157" i="26"/>
  <c r="L192" i="26"/>
  <c r="W192" i="26" s="1"/>
  <c r="N229" i="26"/>
  <c r="L264" i="26"/>
  <c r="W264" i="26" s="1"/>
  <c r="N301" i="26"/>
  <c r="L336" i="26"/>
  <c r="W336" i="26" s="1"/>
  <c r="N228" i="26"/>
  <c r="L263" i="26"/>
  <c r="W263" i="26" s="1"/>
  <c r="N300" i="26"/>
  <c r="L335" i="26"/>
  <c r="W335" i="26" s="1"/>
  <c r="CI225" i="28"/>
  <c r="CI369" i="28"/>
  <c r="N354" i="26"/>
  <c r="L389" i="26"/>
  <c r="W389" i="26" s="1"/>
  <c r="L461" i="26"/>
  <c r="W461" i="26" s="1"/>
  <c r="N426" i="26"/>
  <c r="Y23" i="28"/>
  <c r="Y455" i="28"/>
  <c r="CI385" i="28"/>
  <c r="Y350" i="28"/>
  <c r="W494" i="28"/>
  <c r="X494" i="28"/>
  <c r="BI183" i="28"/>
  <c r="X16" i="28"/>
  <c r="W16" i="28"/>
  <c r="W160" i="28"/>
  <c r="X160" i="28"/>
  <c r="BJ304" i="28"/>
  <c r="W404" i="28"/>
  <c r="X404" i="28"/>
  <c r="J132" i="29"/>
  <c r="I132" i="29"/>
  <c r="J315" i="29"/>
  <c r="I315" i="29"/>
  <c r="J269" i="29"/>
  <c r="I269" i="29"/>
  <c r="I485" i="29"/>
  <c r="J485" i="29"/>
  <c r="K373" i="30"/>
  <c r="L373" i="30" s="1"/>
  <c r="K84" i="30"/>
  <c r="L84" i="30" s="1"/>
  <c r="N231" i="26"/>
  <c r="L266" i="26"/>
  <c r="W266" i="26" s="1"/>
  <c r="BJ237" i="28"/>
  <c r="CI214" i="28"/>
  <c r="BJ358" i="28"/>
  <c r="X467" i="28"/>
  <c r="W467" i="28"/>
  <c r="BI144" i="28"/>
  <c r="Y288" i="28"/>
  <c r="CI109" i="28"/>
  <c r="Y397" i="28"/>
  <c r="K360" i="30"/>
  <c r="L360" i="30" s="1"/>
  <c r="L429" i="26"/>
  <c r="W429" i="26" s="1"/>
  <c r="N394" i="26"/>
  <c r="N466" i="26"/>
  <c r="BI74" i="28"/>
  <c r="BI218" i="28"/>
  <c r="CI339" i="28"/>
  <c r="W316" i="28"/>
  <c r="X316" i="28"/>
  <c r="Y5" i="28"/>
  <c r="W293" i="28"/>
  <c r="X293" i="28"/>
  <c r="BI126" i="28"/>
  <c r="Y270" i="28"/>
  <c r="Y427" i="28"/>
  <c r="W475" i="28"/>
  <c r="X475" i="28"/>
  <c r="J140" i="29"/>
  <c r="I140" i="29"/>
  <c r="I99" i="29"/>
  <c r="J99" i="29"/>
  <c r="J64" i="29"/>
  <c r="I64" i="29"/>
  <c r="J282" i="29"/>
  <c r="I282" i="29"/>
  <c r="J271" i="29"/>
  <c r="I271" i="29"/>
  <c r="J272" i="29"/>
  <c r="I272" i="29"/>
  <c r="I488" i="29"/>
  <c r="J488" i="29"/>
  <c r="I489" i="29"/>
  <c r="J489" i="29"/>
  <c r="N19" i="26"/>
  <c r="N163" i="26"/>
  <c r="L198" i="26"/>
  <c r="W198" i="26" s="1"/>
  <c r="N235" i="26"/>
  <c r="L270" i="26"/>
  <c r="W270" i="26" s="1"/>
  <c r="L342" i="26"/>
  <c r="W342" i="26" s="1"/>
  <c r="N307" i="26"/>
  <c r="N137" i="26"/>
  <c r="L172" i="26"/>
  <c r="L244" i="26"/>
  <c r="W244" i="26" s="1"/>
  <c r="N209" i="26"/>
  <c r="N234" i="26"/>
  <c r="L269" i="26"/>
  <c r="W269" i="26" s="1"/>
  <c r="Y249" i="28"/>
  <c r="BJ370" i="28"/>
  <c r="W191" i="28"/>
  <c r="X191" i="28"/>
  <c r="BJ335" i="28"/>
  <c r="BI444" i="28"/>
  <c r="BI374" i="28"/>
  <c r="Y63" i="28"/>
  <c r="CI40" i="28"/>
  <c r="BJ184" i="28"/>
  <c r="X17" i="28"/>
  <c r="W17" i="28"/>
  <c r="W161" i="28"/>
  <c r="X161" i="28"/>
  <c r="BI305" i="28"/>
  <c r="BI426" i="28"/>
  <c r="BI80" i="28"/>
  <c r="J174" i="29"/>
  <c r="I174" i="29"/>
  <c r="J139" i="29"/>
  <c r="I139" i="29"/>
  <c r="J357" i="29"/>
  <c r="I357" i="29"/>
  <c r="I346" i="29"/>
  <c r="J346" i="29"/>
  <c r="J347" i="29"/>
  <c r="I347" i="29"/>
  <c r="K68" i="30"/>
  <c r="L68" i="30" s="1"/>
  <c r="K372" i="30"/>
  <c r="L372" i="30" s="1"/>
  <c r="Y261" i="28"/>
  <c r="BJ405" i="28"/>
  <c r="Y203" i="28"/>
  <c r="BI24" i="28"/>
  <c r="BI312" i="28"/>
  <c r="CI133" i="28"/>
  <c r="W421" i="28"/>
  <c r="X421" i="28"/>
  <c r="Y386" i="28"/>
  <c r="CI219" i="28"/>
  <c r="CI29" i="28"/>
  <c r="Y461" i="28"/>
  <c r="L376" i="26"/>
  <c r="W376" i="26" s="1"/>
  <c r="N341" i="26"/>
  <c r="BI6" i="28"/>
  <c r="Y294" i="28"/>
  <c r="Y152" i="28"/>
  <c r="BI307" i="28"/>
  <c r="J33" i="29"/>
  <c r="I33" i="29"/>
  <c r="I249" i="29"/>
  <c r="J249" i="29"/>
  <c r="I432" i="29"/>
  <c r="J432" i="29"/>
  <c r="J421" i="29"/>
  <c r="I421" i="29"/>
  <c r="J422" i="29"/>
  <c r="I422" i="29"/>
  <c r="N35" i="30"/>
  <c r="N49" i="30"/>
  <c r="N103" i="30"/>
  <c r="N453" i="30"/>
  <c r="N148" i="30"/>
  <c r="K390" i="30"/>
  <c r="L390" i="30" s="1"/>
  <c r="K321" i="30"/>
  <c r="L321" i="30" s="1"/>
  <c r="N25" i="26"/>
  <c r="N97" i="26"/>
  <c r="L204" i="26"/>
  <c r="W204" i="26" s="1"/>
  <c r="N169" i="26"/>
  <c r="N241" i="26"/>
  <c r="L276" i="26"/>
  <c r="W276" i="26" s="1"/>
  <c r="N313" i="26"/>
  <c r="L348" i="26"/>
  <c r="W348" i="26" s="1"/>
  <c r="K174" i="30"/>
  <c r="L174" i="30" s="1"/>
  <c r="W417" i="28"/>
  <c r="X417" i="28"/>
  <c r="Y106" i="28"/>
  <c r="CI250" i="28"/>
  <c r="BJ71" i="28"/>
  <c r="W215" i="28"/>
  <c r="X215" i="28"/>
  <c r="Y145" i="28"/>
  <c r="CI87" i="28"/>
  <c r="CI231" i="28"/>
  <c r="CI375" i="28"/>
  <c r="CI496" i="28"/>
  <c r="Y41" i="28"/>
  <c r="CI224" i="28"/>
  <c r="X20" i="28"/>
  <c r="W20" i="28"/>
  <c r="Y127" i="28"/>
  <c r="I148" i="29"/>
  <c r="J148" i="29"/>
  <c r="J79" i="29"/>
  <c r="I79" i="29"/>
  <c r="N288" i="26"/>
  <c r="L323" i="26"/>
  <c r="W323" i="26" s="1"/>
  <c r="Y10" i="28"/>
  <c r="X302" i="28"/>
  <c r="W302" i="28"/>
  <c r="N428" i="26"/>
  <c r="L463" i="26"/>
  <c r="W463" i="26" s="1"/>
  <c r="J123" i="29"/>
  <c r="I123" i="29"/>
  <c r="Y424" i="28"/>
  <c r="P470" i="26"/>
  <c r="O470" i="26"/>
  <c r="J55" i="29"/>
  <c r="I55" i="29"/>
  <c r="J443" i="29"/>
  <c r="I443" i="29"/>
  <c r="X436" i="28"/>
  <c r="W436" i="28"/>
  <c r="Y102" i="28"/>
  <c r="N156" i="26"/>
  <c r="L191" i="26"/>
  <c r="W191" i="26" s="1"/>
  <c r="J279" i="29"/>
  <c r="I279" i="29"/>
  <c r="I490" i="29"/>
  <c r="J490" i="29"/>
  <c r="N134" i="26"/>
  <c r="L169" i="26"/>
  <c r="L241" i="26"/>
  <c r="W241" i="26" s="1"/>
  <c r="N206" i="26"/>
  <c r="N267" i="26"/>
  <c r="L302" i="26"/>
  <c r="W302" i="26" s="1"/>
  <c r="N465" i="26"/>
  <c r="L500" i="26"/>
  <c r="W500" i="26" s="1"/>
  <c r="Y35" i="28"/>
  <c r="X449" i="28"/>
  <c r="W449" i="28"/>
  <c r="J77" i="29"/>
  <c r="I77" i="29"/>
  <c r="J253" i="29"/>
  <c r="I253" i="29"/>
  <c r="I425" i="29"/>
  <c r="J425" i="29"/>
  <c r="R74" i="30"/>
  <c r="R146" i="30"/>
  <c r="K229" i="30"/>
  <c r="L229" i="30" s="1"/>
  <c r="N130" i="30"/>
  <c r="N277" i="30"/>
  <c r="R349" i="30"/>
  <c r="R421" i="30"/>
  <c r="R61" i="30"/>
  <c r="N260" i="30"/>
  <c r="R332" i="30"/>
  <c r="N404" i="30"/>
  <c r="R183" i="30"/>
  <c r="R330" i="30"/>
  <c r="N408" i="30"/>
  <c r="N339" i="30"/>
  <c r="R465" i="30"/>
  <c r="R489" i="30"/>
  <c r="N207" i="26"/>
  <c r="L242" i="26"/>
  <c r="W242" i="26" s="1"/>
  <c r="CI141" i="28"/>
  <c r="X285" i="28"/>
  <c r="W285" i="28"/>
  <c r="W429" i="28"/>
  <c r="X429" i="28"/>
  <c r="BI227" i="28"/>
  <c r="BI371" i="28"/>
  <c r="BI480" i="28"/>
  <c r="L477" i="26"/>
  <c r="W477" i="26" s="1"/>
  <c r="N442" i="26"/>
  <c r="W266" i="28"/>
  <c r="X266" i="28"/>
  <c r="BJ99" i="28"/>
  <c r="BI364" i="28"/>
  <c r="W30" i="28"/>
  <c r="X30" i="28"/>
  <c r="BI296" i="28"/>
  <c r="X92" i="28"/>
  <c r="W92" i="28"/>
  <c r="Y56" i="28"/>
  <c r="J39" i="29"/>
  <c r="I39" i="29"/>
  <c r="J220" i="29"/>
  <c r="I220" i="29"/>
  <c r="J427" i="29"/>
  <c r="I427" i="29"/>
  <c r="R371" i="30"/>
  <c r="N5" i="26"/>
  <c r="N77" i="26"/>
  <c r="N149" i="26"/>
  <c r="L184" i="26"/>
  <c r="W184" i="26" s="1"/>
  <c r="L256" i="26"/>
  <c r="W256" i="26" s="1"/>
  <c r="N221" i="26"/>
  <c r="BI297" i="28"/>
  <c r="BI441" i="28"/>
  <c r="W204" i="28"/>
  <c r="X204" i="28"/>
  <c r="L444" i="26"/>
  <c r="W444" i="26" s="1"/>
  <c r="N409" i="26"/>
  <c r="N481" i="26"/>
  <c r="W422" i="28"/>
  <c r="X422" i="28"/>
  <c r="X399" i="28"/>
  <c r="W399" i="28"/>
  <c r="Y65" i="28"/>
  <c r="BJ353" i="28"/>
  <c r="X497" i="28"/>
  <c r="W497" i="28"/>
  <c r="Y68" i="28"/>
  <c r="X295" i="28"/>
  <c r="W295" i="28"/>
  <c r="Y164" i="28"/>
  <c r="I11" i="29"/>
  <c r="J11" i="29"/>
  <c r="J358" i="29"/>
  <c r="I358" i="29"/>
  <c r="R44" i="30"/>
  <c r="N116" i="30"/>
  <c r="K239" i="30"/>
  <c r="L239" i="30" s="1"/>
  <c r="R355" i="30"/>
  <c r="W37" i="28"/>
  <c r="X37" i="28"/>
  <c r="BI469" i="28"/>
  <c r="X123" i="28"/>
  <c r="W123" i="28"/>
  <c r="W244" i="28"/>
  <c r="X244" i="28"/>
  <c r="Y388" i="28"/>
  <c r="N500" i="30"/>
  <c r="W367" i="28"/>
  <c r="X367" i="28"/>
  <c r="BI440" i="28"/>
  <c r="Y332" i="28"/>
  <c r="CI236" i="28"/>
  <c r="J50" i="29"/>
  <c r="I50" i="29"/>
  <c r="I9" i="29"/>
  <c r="J9" i="29"/>
  <c r="J398" i="29"/>
  <c r="I398" i="29"/>
  <c r="K153" i="30"/>
  <c r="L153" i="30" s="1"/>
  <c r="R286" i="30"/>
  <c r="R358" i="30"/>
  <c r="R168" i="30"/>
  <c r="R305" i="30"/>
  <c r="R377" i="30"/>
  <c r="R384" i="30"/>
  <c r="R315" i="30"/>
  <c r="R327" i="30"/>
  <c r="R396" i="30"/>
  <c r="R474" i="30"/>
  <c r="X321" i="28"/>
  <c r="W321" i="28"/>
  <c r="BI465" i="28"/>
  <c r="Y298" i="28"/>
  <c r="BJ263" i="28"/>
  <c r="BI49" i="28"/>
  <c r="W337" i="28"/>
  <c r="X337" i="28"/>
  <c r="W158" i="28"/>
  <c r="X158" i="28"/>
  <c r="Y112" i="28"/>
  <c r="BJ256" i="28"/>
  <c r="Y377" i="28"/>
  <c r="W212" i="28"/>
  <c r="X212" i="28"/>
  <c r="BI308" i="28"/>
  <c r="Y188" i="28"/>
  <c r="BJ272" i="28"/>
  <c r="I197" i="29"/>
  <c r="J197" i="29"/>
  <c r="J156" i="29"/>
  <c r="I156" i="29"/>
  <c r="J121" i="29"/>
  <c r="I121" i="29"/>
  <c r="J339" i="29"/>
  <c r="I339" i="29"/>
  <c r="I292" i="29"/>
  <c r="J292" i="29"/>
  <c r="J257" i="29"/>
  <c r="I257" i="29"/>
  <c r="I473" i="29"/>
  <c r="J473" i="29"/>
  <c r="N86" i="30"/>
  <c r="N34" i="30"/>
  <c r="K253" i="30"/>
  <c r="L253" i="30" s="1"/>
  <c r="N397" i="30"/>
  <c r="N308" i="30"/>
  <c r="N87" i="30"/>
  <c r="N441" i="30"/>
  <c r="N217" i="30"/>
  <c r="N411" i="30"/>
  <c r="N492" i="30"/>
  <c r="N266" i="26"/>
  <c r="L301" i="26"/>
  <c r="W301" i="26" s="1"/>
  <c r="R342" i="30"/>
  <c r="X189" i="28"/>
  <c r="W189" i="28"/>
  <c r="X22" i="28"/>
  <c r="W22" i="28"/>
  <c r="Y166" i="28"/>
  <c r="Y310" i="28"/>
  <c r="CI454" i="28"/>
  <c r="CI384" i="28"/>
  <c r="W493" i="28"/>
  <c r="X493" i="28"/>
  <c r="CI435" i="28"/>
  <c r="K462" i="30"/>
  <c r="L462" i="30" s="1"/>
  <c r="BJ380" i="28"/>
  <c r="J20" i="29"/>
  <c r="I20" i="29"/>
  <c r="I236" i="29"/>
  <c r="J236" i="29"/>
  <c r="K46" i="30"/>
  <c r="L46" i="30" s="1"/>
  <c r="R256" i="30"/>
  <c r="N194" i="30"/>
  <c r="CI345" i="28"/>
  <c r="W287" i="28"/>
  <c r="X287" i="28"/>
  <c r="Y431" i="28"/>
  <c r="W108" i="28"/>
  <c r="X108" i="28"/>
  <c r="W217" i="28"/>
  <c r="X217" i="28"/>
  <c r="L456" i="26"/>
  <c r="W456" i="26" s="1"/>
  <c r="N421" i="26"/>
  <c r="BI182" i="28"/>
  <c r="X15" i="28"/>
  <c r="W15" i="28"/>
  <c r="W159" i="28"/>
  <c r="X159" i="28"/>
  <c r="W447" i="28"/>
  <c r="X447" i="28"/>
  <c r="Y136" i="28"/>
  <c r="Y113" i="28"/>
  <c r="W90" i="28"/>
  <c r="X90" i="28"/>
  <c r="Y234" i="28"/>
  <c r="W378" i="28"/>
  <c r="X378" i="28"/>
  <c r="J299" i="29"/>
  <c r="I299" i="29"/>
  <c r="K56" i="30"/>
  <c r="L56" i="30" s="1"/>
  <c r="N188" i="30"/>
  <c r="K58" i="30"/>
  <c r="L58" i="30" s="1"/>
  <c r="K60" i="30"/>
  <c r="L60" i="30" s="1"/>
  <c r="K64" i="30"/>
  <c r="L64" i="30" s="1"/>
  <c r="N225" i="26"/>
  <c r="L260" i="26"/>
  <c r="W260" i="26" s="1"/>
  <c r="N297" i="26"/>
  <c r="L332" i="26"/>
  <c r="W332" i="26" s="1"/>
  <c r="CI69" i="28"/>
  <c r="CI213" i="28"/>
  <c r="BI357" i="28"/>
  <c r="CI155" i="28"/>
  <c r="CI443" i="28"/>
  <c r="Y85" i="28"/>
  <c r="Y229" i="28"/>
  <c r="CI373" i="28"/>
  <c r="CI482" i="28"/>
  <c r="BI125" i="28"/>
  <c r="BJ403" i="28"/>
  <c r="CI260" i="28"/>
  <c r="J276" i="29"/>
  <c r="I276" i="29"/>
  <c r="I481" i="29"/>
  <c r="J481" i="29"/>
  <c r="N206" i="30"/>
  <c r="K370" i="30"/>
  <c r="L370" i="30" s="1"/>
  <c r="Y81" i="28"/>
  <c r="X225" i="28"/>
  <c r="W225" i="28"/>
  <c r="Y369" i="28"/>
  <c r="Y202" i="28"/>
  <c r="W23" i="28"/>
  <c r="X23" i="28"/>
  <c r="BJ132" i="28"/>
  <c r="W241" i="28"/>
  <c r="X241" i="28"/>
  <c r="BI385" i="28"/>
  <c r="W350" i="28"/>
  <c r="X350" i="28"/>
  <c r="BJ425" i="28"/>
  <c r="N368" i="26"/>
  <c r="L403" i="26"/>
  <c r="W403" i="26" s="1"/>
  <c r="BJ114" i="28"/>
  <c r="CI500" i="28"/>
  <c r="Y44" i="28"/>
  <c r="Y91" i="28"/>
  <c r="Y104" i="28"/>
  <c r="I340" i="29"/>
  <c r="J340" i="29"/>
  <c r="I305" i="29"/>
  <c r="J305" i="29"/>
  <c r="P88" i="26"/>
  <c r="O88" i="26"/>
  <c r="L195" i="26"/>
  <c r="W195" i="26" s="1"/>
  <c r="N160" i="26"/>
  <c r="L267" i="26"/>
  <c r="W267" i="26" s="1"/>
  <c r="N232" i="26"/>
  <c r="N304" i="26"/>
  <c r="L339" i="26"/>
  <c r="W339" i="26" s="1"/>
  <c r="W93" i="28"/>
  <c r="X93" i="28"/>
  <c r="CI70" i="28"/>
  <c r="Y214" i="28"/>
  <c r="BJ323" i="28"/>
  <c r="CI397" i="28"/>
  <c r="R360" i="30"/>
  <c r="CI362" i="28"/>
  <c r="Y195" i="28"/>
  <c r="BI483" i="28"/>
  <c r="W5" i="28"/>
  <c r="X5" i="28"/>
  <c r="Y149" i="28"/>
  <c r="N371" i="26"/>
  <c r="L406" i="26"/>
  <c r="W406" i="26" s="1"/>
  <c r="J135" i="29"/>
  <c r="I135" i="29"/>
  <c r="J100" i="29"/>
  <c r="I100" i="29"/>
  <c r="I308" i="29"/>
  <c r="J308" i="29"/>
  <c r="N270" i="26"/>
  <c r="L305" i="26"/>
  <c r="W305" i="26" s="1"/>
  <c r="N360" i="26"/>
  <c r="L395" i="26"/>
  <c r="W395" i="26" s="1"/>
  <c r="N432" i="26"/>
  <c r="L467" i="26"/>
  <c r="W467" i="26" s="1"/>
  <c r="CI82" i="28"/>
  <c r="BJ12" i="28"/>
  <c r="Y409" i="28"/>
  <c r="L468" i="26"/>
  <c r="W468" i="26" s="1"/>
  <c r="N433" i="26"/>
  <c r="BJ374" i="28"/>
  <c r="Y40" i="28"/>
  <c r="CI184" i="28"/>
  <c r="CI472" i="28"/>
  <c r="CI138" i="28"/>
  <c r="J35" i="29"/>
  <c r="I35" i="29"/>
  <c r="J383" i="29"/>
  <c r="I383" i="29"/>
  <c r="R33" i="30"/>
  <c r="K106" i="30"/>
  <c r="L106" i="30" s="1"/>
  <c r="K108" i="30"/>
  <c r="L108" i="30" s="1"/>
  <c r="N32" i="26"/>
  <c r="N104" i="26"/>
  <c r="N176" i="26"/>
  <c r="L211" i="26"/>
  <c r="W211" i="26" s="1"/>
  <c r="L283" i="26"/>
  <c r="W283" i="26" s="1"/>
  <c r="N248" i="26"/>
  <c r="N57" i="26"/>
  <c r="N129" i="26"/>
  <c r="L164" i="26"/>
  <c r="L236" i="26"/>
  <c r="W236" i="26" s="1"/>
  <c r="N201" i="26"/>
  <c r="BJ261" i="28"/>
  <c r="BI405" i="28"/>
  <c r="BI382" i="28"/>
  <c r="Y59" i="28"/>
  <c r="W203" i="28"/>
  <c r="X203" i="28"/>
  <c r="Y491" i="28"/>
  <c r="W133" i="28"/>
  <c r="X133" i="28"/>
  <c r="BI277" i="28"/>
  <c r="BJ98" i="28"/>
  <c r="X242" i="28"/>
  <c r="W242" i="28"/>
  <c r="W386" i="28"/>
  <c r="X386" i="28"/>
  <c r="CI75" i="28"/>
  <c r="W219" i="28"/>
  <c r="X219" i="28"/>
  <c r="BI52" i="28"/>
  <c r="Y29" i="28"/>
  <c r="Y317" i="28"/>
  <c r="W461" i="28"/>
  <c r="X461" i="28"/>
  <c r="X152" i="28"/>
  <c r="W152" i="28"/>
  <c r="I110" i="29"/>
  <c r="J110" i="29"/>
  <c r="J250" i="29"/>
  <c r="I250" i="29"/>
  <c r="R255" i="30"/>
  <c r="N287" i="26"/>
  <c r="L322" i="26"/>
  <c r="W322" i="26" s="1"/>
  <c r="CI71" i="28"/>
  <c r="CI324" i="28"/>
  <c r="X145" i="28"/>
  <c r="W145" i="28"/>
  <c r="Y87" i="28"/>
  <c r="W231" i="28"/>
  <c r="X231" i="28"/>
  <c r="Y375" i="28"/>
  <c r="W41" i="28"/>
  <c r="X41" i="28"/>
  <c r="BI185" i="28"/>
  <c r="CI473" i="28"/>
  <c r="N344" i="26"/>
  <c r="L379" i="26"/>
  <c r="W379" i="26" s="1"/>
  <c r="CI306" i="28"/>
  <c r="CI151" i="28"/>
  <c r="CI379" i="28"/>
  <c r="Y130" i="28"/>
  <c r="Y209" i="28"/>
  <c r="J155" i="29"/>
  <c r="I155" i="29"/>
  <c r="J326" i="29"/>
  <c r="I326" i="29"/>
  <c r="I85" i="29"/>
  <c r="J85" i="29"/>
  <c r="J164" i="29"/>
  <c r="I164" i="29"/>
  <c r="N305" i="26"/>
  <c r="L340" i="26"/>
  <c r="W340" i="26" s="1"/>
  <c r="X178" i="28"/>
  <c r="W178" i="28"/>
  <c r="Y466" i="28"/>
  <c r="Y287" i="28"/>
  <c r="Y396" i="28"/>
  <c r="N272" i="26"/>
  <c r="L307" i="26"/>
  <c r="W307" i="26" s="1"/>
  <c r="Y32" i="28"/>
  <c r="Y311" i="28"/>
  <c r="CI241" i="28"/>
  <c r="Y114" i="28"/>
  <c r="J96" i="29"/>
  <c r="I96" i="29"/>
  <c r="J72" i="29"/>
  <c r="I72" i="29"/>
  <c r="J37" i="29"/>
  <c r="I37" i="29"/>
  <c r="I424" i="29"/>
  <c r="J424" i="29"/>
  <c r="Y429" i="28"/>
  <c r="X83" i="28"/>
  <c r="W83" i="28"/>
  <c r="J113" i="29"/>
  <c r="I113" i="29"/>
  <c r="J108" i="29"/>
  <c r="I108" i="29"/>
  <c r="J73" i="29"/>
  <c r="I73" i="29"/>
  <c r="J255" i="29"/>
  <c r="I255" i="29"/>
  <c r="J471" i="29"/>
  <c r="I471" i="29"/>
  <c r="J460" i="29"/>
  <c r="I460" i="29"/>
  <c r="I461" i="29"/>
  <c r="J461" i="29"/>
  <c r="N74" i="30"/>
  <c r="N146" i="30"/>
  <c r="N229" i="30"/>
  <c r="N421" i="30"/>
  <c r="N61" i="30"/>
  <c r="N332" i="30"/>
  <c r="N330" i="30"/>
  <c r="N465" i="30"/>
  <c r="L171" i="26"/>
  <c r="N136" i="26"/>
  <c r="N208" i="26"/>
  <c r="L243" i="26"/>
  <c r="W243" i="26" s="1"/>
  <c r="N280" i="26"/>
  <c r="L315" i="26"/>
  <c r="W315" i="26" s="1"/>
  <c r="N489" i="30"/>
  <c r="N182" i="26"/>
  <c r="L217" i="26"/>
  <c r="W217" i="26" s="1"/>
  <c r="Y141" i="28"/>
  <c r="BI285" i="28"/>
  <c r="BJ83" i="28"/>
  <c r="BJ192" i="28"/>
  <c r="Y336" i="28"/>
  <c r="BI266" i="28"/>
  <c r="Y410" i="28"/>
  <c r="R438" i="30"/>
  <c r="CI53" i="28"/>
  <c r="BJ197" i="28"/>
  <c r="BI174" i="28"/>
  <c r="BI223" i="28"/>
  <c r="BI451" i="28"/>
  <c r="W56" i="28"/>
  <c r="X56" i="28"/>
  <c r="Y128" i="28"/>
  <c r="J80" i="29"/>
  <c r="I80" i="29"/>
  <c r="J4" i="29"/>
  <c r="I4" i="29"/>
  <c r="J438" i="29"/>
  <c r="I438" i="29"/>
  <c r="J428" i="29"/>
  <c r="I428" i="29"/>
  <c r="R424" i="30"/>
  <c r="R208" i="30"/>
  <c r="R299" i="30"/>
  <c r="N371" i="30"/>
  <c r="R460" i="30"/>
  <c r="R279" i="30"/>
  <c r="N174" i="26"/>
  <c r="L209" i="26"/>
  <c r="W209" i="26" s="1"/>
  <c r="CI297" i="28"/>
  <c r="L371" i="26"/>
  <c r="W371" i="26" s="1"/>
  <c r="N336" i="26"/>
  <c r="N408" i="26"/>
  <c r="L443" i="26"/>
  <c r="W443" i="26" s="1"/>
  <c r="W239" i="28"/>
  <c r="X239" i="28"/>
  <c r="W348" i="28"/>
  <c r="X348" i="28"/>
  <c r="BI457" i="28"/>
  <c r="Y88" i="28"/>
  <c r="BJ376" i="28"/>
  <c r="W65" i="28"/>
  <c r="X65" i="28"/>
  <c r="BJ209" i="28"/>
  <c r="BI353" i="28"/>
  <c r="Y497" i="28"/>
  <c r="N386" i="26"/>
  <c r="L421" i="26"/>
  <c r="W421" i="26" s="1"/>
  <c r="L493" i="26"/>
  <c r="W493" i="26" s="1"/>
  <c r="N458" i="26"/>
  <c r="J227" i="29"/>
  <c r="I227" i="29"/>
  <c r="J186" i="29"/>
  <c r="I186" i="29"/>
  <c r="J151" i="29"/>
  <c r="I151" i="29"/>
  <c r="J369" i="29"/>
  <c r="I369" i="29"/>
  <c r="I359" i="29"/>
  <c r="J359" i="29"/>
  <c r="R9" i="30"/>
  <c r="N239" i="30"/>
  <c r="R154" i="30"/>
  <c r="R283" i="30"/>
  <c r="N355" i="30"/>
  <c r="K427" i="30"/>
  <c r="L427" i="30" s="1"/>
  <c r="K375" i="30"/>
  <c r="L375" i="30" s="1"/>
  <c r="N33" i="26"/>
  <c r="BI453" i="28"/>
  <c r="BJ430" i="28"/>
  <c r="BJ107" i="28"/>
  <c r="W251" i="28"/>
  <c r="X251" i="28"/>
  <c r="W469" i="28"/>
  <c r="X469" i="28"/>
  <c r="W388" i="28"/>
  <c r="X388" i="28"/>
  <c r="BJ221" i="28"/>
  <c r="L460" i="26"/>
  <c r="W460" i="26" s="1"/>
  <c r="N425" i="26"/>
  <c r="N497" i="26"/>
  <c r="Y236" i="28"/>
  <c r="BI391" i="28"/>
  <c r="Y200" i="28"/>
  <c r="J225" i="29"/>
  <c r="I225" i="29"/>
  <c r="J190" i="29"/>
  <c r="I190" i="29"/>
  <c r="J408" i="29"/>
  <c r="I408" i="29"/>
  <c r="J397" i="29"/>
  <c r="I397" i="29"/>
  <c r="N286" i="30"/>
  <c r="N358" i="30"/>
  <c r="N377" i="30"/>
  <c r="R75" i="30"/>
  <c r="R203" i="30"/>
  <c r="R223" i="30"/>
  <c r="N342" i="26"/>
  <c r="L377" i="26"/>
  <c r="W377" i="26" s="1"/>
  <c r="N414" i="26"/>
  <c r="L449" i="26"/>
  <c r="W449" i="26" s="1"/>
  <c r="CI407" i="28"/>
  <c r="L414" i="26"/>
  <c r="W414" i="26" s="1"/>
  <c r="N379" i="26"/>
  <c r="N451" i="26"/>
  <c r="L486" i="26"/>
  <c r="W486" i="26" s="1"/>
  <c r="W279" i="28"/>
  <c r="X279" i="28"/>
  <c r="BI423" i="28"/>
  <c r="W112" i="28"/>
  <c r="X112" i="28"/>
  <c r="CI256" i="28"/>
  <c r="BI233" i="28"/>
  <c r="X377" i="28"/>
  <c r="W377" i="28"/>
  <c r="BJ66" i="28"/>
  <c r="Y498" i="28"/>
  <c r="X439" i="28"/>
  <c r="W439" i="28"/>
  <c r="W188" i="28"/>
  <c r="X188" i="28"/>
  <c r="I17" i="29"/>
  <c r="J17" i="29"/>
  <c r="J293" i="29"/>
  <c r="I293" i="29"/>
  <c r="K50" i="30"/>
  <c r="L50" i="30" s="1"/>
  <c r="N122" i="30"/>
  <c r="N13" i="30"/>
  <c r="K361" i="30"/>
  <c r="L361" i="30" s="1"/>
  <c r="K36" i="30"/>
  <c r="L36" i="30" s="1"/>
  <c r="K54" i="30"/>
  <c r="L54" i="30" s="1"/>
  <c r="N345" i="30"/>
  <c r="P4" i="26"/>
  <c r="N148" i="26"/>
  <c r="L183" i="26"/>
  <c r="W183" i="26" s="1"/>
  <c r="N220" i="26"/>
  <c r="L255" i="26"/>
  <c r="W255" i="26" s="1"/>
  <c r="L327" i="26"/>
  <c r="W327" i="26" s="1"/>
  <c r="N292" i="26"/>
  <c r="N342" i="30"/>
  <c r="Y22" i="28"/>
  <c r="X166" i="28"/>
  <c r="W166" i="28"/>
  <c r="X454" i="28"/>
  <c r="W454" i="28"/>
  <c r="Y384" i="28"/>
  <c r="BI349" i="28"/>
  <c r="L381" i="26"/>
  <c r="W381" i="26" s="1"/>
  <c r="N346" i="26"/>
  <c r="W170" i="28"/>
  <c r="X170" i="28"/>
  <c r="Y3" i="28"/>
  <c r="Y435" i="28"/>
  <c r="Y124" i="28"/>
  <c r="CI101" i="28"/>
  <c r="W389" i="28"/>
  <c r="X389" i="28"/>
  <c r="J195" i="29"/>
  <c r="I195" i="29"/>
  <c r="J160" i="29"/>
  <c r="I160" i="29"/>
  <c r="J378" i="29"/>
  <c r="I378" i="29"/>
  <c r="J331" i="29"/>
  <c r="I331" i="29"/>
  <c r="J296" i="29"/>
  <c r="I296" i="29"/>
  <c r="K256" i="30"/>
  <c r="L256" i="30" s="1"/>
  <c r="BI178" i="28"/>
  <c r="BI252" i="28"/>
  <c r="Y217" i="28"/>
  <c r="CI361" i="28"/>
  <c r="BI424" i="28"/>
  <c r="W113" i="28"/>
  <c r="X113" i="28"/>
  <c r="Y401" i="28"/>
  <c r="Y90" i="28"/>
  <c r="Y487" i="28"/>
  <c r="Y259" i="28"/>
  <c r="BI416" i="28"/>
  <c r="J203" i="29"/>
  <c r="I203" i="29"/>
  <c r="J162" i="29"/>
  <c r="I162" i="29"/>
  <c r="J127" i="29"/>
  <c r="I127" i="29"/>
  <c r="J345" i="29"/>
  <c r="I345" i="29"/>
  <c r="I334" i="29"/>
  <c r="J334" i="29"/>
  <c r="K128" i="30"/>
  <c r="L128" i="30" s="1"/>
  <c r="N9" i="26"/>
  <c r="N81" i="26"/>
  <c r="L188" i="26"/>
  <c r="W188" i="26" s="1"/>
  <c r="N153" i="26"/>
  <c r="Y213" i="28"/>
  <c r="BI46" i="28"/>
  <c r="CI334" i="28"/>
  <c r="Y443" i="28"/>
  <c r="Y264" i="28"/>
  <c r="W85" i="28"/>
  <c r="X85" i="28"/>
  <c r="W229" i="28"/>
  <c r="X229" i="28"/>
  <c r="Y373" i="28"/>
  <c r="CI338" i="28"/>
  <c r="W482" i="28"/>
  <c r="X482" i="28"/>
  <c r="BI315" i="28"/>
  <c r="BI148" i="28"/>
  <c r="Y292" i="28"/>
  <c r="W269" i="28"/>
  <c r="X269" i="28"/>
  <c r="CI428" i="28"/>
  <c r="W331" i="28"/>
  <c r="X331" i="28"/>
  <c r="X271" i="28"/>
  <c r="W271" i="28"/>
  <c r="Y403" i="28"/>
  <c r="W260" i="28"/>
  <c r="X260" i="28"/>
  <c r="J134" i="29"/>
  <c r="I134" i="29"/>
  <c r="J93" i="29"/>
  <c r="I93" i="29"/>
  <c r="J58" i="29"/>
  <c r="I58" i="29"/>
  <c r="J265" i="29"/>
  <c r="I265" i="29"/>
  <c r="J446" i="29"/>
  <c r="I446" i="29"/>
  <c r="W81" i="28"/>
  <c r="X81" i="28"/>
  <c r="W369" i="28"/>
  <c r="X369" i="28"/>
  <c r="W455" i="28"/>
  <c r="X455" i="28"/>
  <c r="Y276" i="28"/>
  <c r="Y385" i="28"/>
  <c r="N355" i="26"/>
  <c r="L390" i="26"/>
  <c r="W390" i="26" s="1"/>
  <c r="BI206" i="28"/>
  <c r="L475" i="26"/>
  <c r="W475" i="26" s="1"/>
  <c r="N440" i="26"/>
  <c r="Y258" i="28"/>
  <c r="W44" i="28"/>
  <c r="X44" i="28"/>
  <c r="X91" i="28"/>
  <c r="W91" i="28"/>
  <c r="J209" i="29"/>
  <c r="I209" i="29"/>
  <c r="J168" i="29"/>
  <c r="I168" i="29"/>
  <c r="I133" i="29"/>
  <c r="J133" i="29"/>
  <c r="I351" i="29"/>
  <c r="J351" i="29"/>
  <c r="I491" i="29"/>
  <c r="J491" i="29"/>
  <c r="R170" i="30"/>
  <c r="K69" i="30"/>
  <c r="L69" i="30" s="1"/>
  <c r="N373" i="30"/>
  <c r="N4" i="30"/>
  <c r="K284" i="30"/>
  <c r="L284" i="30" s="1"/>
  <c r="K356" i="30"/>
  <c r="L356" i="30" s="1"/>
  <c r="K135" i="30"/>
  <c r="L135" i="30" s="1"/>
  <c r="K67" i="30"/>
  <c r="L67" i="30" s="1"/>
  <c r="K481" i="30"/>
  <c r="L481" i="30" s="1"/>
  <c r="K336" i="30"/>
  <c r="L336" i="30" s="1"/>
  <c r="N314" i="26"/>
  <c r="L349" i="26"/>
  <c r="W349" i="26" s="1"/>
  <c r="Y70" i="28"/>
  <c r="X214" i="28"/>
  <c r="W214" i="28"/>
  <c r="Y467" i="28"/>
  <c r="N360" i="30"/>
  <c r="W362" i="28"/>
  <c r="X362" i="28"/>
  <c r="W339" i="28"/>
  <c r="X339" i="28"/>
  <c r="CI483" i="28"/>
  <c r="BI460" i="28"/>
  <c r="W149" i="28"/>
  <c r="X149" i="28"/>
  <c r="Y293" i="28"/>
  <c r="L478" i="26"/>
  <c r="W478" i="26" s="1"/>
  <c r="N443" i="26"/>
  <c r="CI163" i="28"/>
  <c r="I176" i="29"/>
  <c r="J176" i="29"/>
  <c r="J318" i="29"/>
  <c r="I318" i="29"/>
  <c r="J307" i="29"/>
  <c r="I307" i="29"/>
  <c r="J494" i="29"/>
  <c r="I494" i="29"/>
  <c r="N186" i="30"/>
  <c r="N54" i="26"/>
  <c r="N126" i="26"/>
  <c r="L161" i="26"/>
  <c r="N198" i="26"/>
  <c r="L233" i="26"/>
  <c r="W233" i="26" s="1"/>
  <c r="BJ105" i="28"/>
  <c r="Y370" i="28"/>
  <c r="BI191" i="28"/>
  <c r="CI444" i="28"/>
  <c r="L396" i="26"/>
  <c r="W396" i="26" s="1"/>
  <c r="N361" i="26"/>
  <c r="X230" i="28"/>
  <c r="W230" i="28"/>
  <c r="W40" i="28"/>
  <c r="X40" i="28"/>
  <c r="Y184" i="28"/>
  <c r="Y472" i="28"/>
  <c r="CI305" i="28"/>
  <c r="Y138" i="28"/>
  <c r="CI426" i="28"/>
  <c r="BJ476" i="28"/>
  <c r="Y7" i="28"/>
  <c r="CI31" i="28"/>
  <c r="I251" i="29"/>
  <c r="J251" i="29"/>
  <c r="J210" i="29"/>
  <c r="I210" i="29"/>
  <c r="I175" i="29"/>
  <c r="J175" i="29"/>
  <c r="J393" i="29"/>
  <c r="I393" i="29"/>
  <c r="I382" i="29"/>
  <c r="J382" i="29"/>
  <c r="N33" i="30"/>
  <c r="L308" i="26"/>
  <c r="W308" i="26" s="1"/>
  <c r="N273" i="26"/>
  <c r="L434" i="26"/>
  <c r="W434" i="26" s="1"/>
  <c r="N399" i="26"/>
  <c r="CI94" i="28"/>
  <c r="W59" i="28"/>
  <c r="X59" i="28"/>
  <c r="BJ491" i="28"/>
  <c r="CI312" i="28"/>
  <c r="CI98" i="28"/>
  <c r="Y75" i="28"/>
  <c r="BI484" i="28"/>
  <c r="X29" i="28"/>
  <c r="W29" i="28"/>
  <c r="L448" i="26"/>
  <c r="W448" i="26" s="1"/>
  <c r="N413" i="26"/>
  <c r="N485" i="26"/>
  <c r="CI103" i="28"/>
  <c r="CI320" i="28"/>
  <c r="J69" i="29"/>
  <c r="I69" i="29"/>
  <c r="J34" i="29"/>
  <c r="I34" i="29"/>
  <c r="J468" i="29"/>
  <c r="I468" i="29"/>
  <c r="I457" i="29"/>
  <c r="J457" i="29"/>
  <c r="J458" i="29"/>
  <c r="I458" i="29"/>
  <c r="R118" i="30"/>
  <c r="N192" i="30"/>
  <c r="K365" i="30"/>
  <c r="L365" i="30" s="1"/>
  <c r="N24" i="26"/>
  <c r="N96" i="26"/>
  <c r="L203" i="26"/>
  <c r="W203" i="26" s="1"/>
  <c r="N168" i="26"/>
  <c r="Y273" i="28"/>
  <c r="BI417" i="28"/>
  <c r="BJ106" i="28"/>
  <c r="BJ394" i="28"/>
  <c r="W324" i="28"/>
  <c r="X324" i="28"/>
  <c r="BI468" i="28"/>
  <c r="Y110" i="28"/>
  <c r="Y254" i="28"/>
  <c r="CI398" i="28"/>
  <c r="X87" i="28"/>
  <c r="W87" i="28"/>
  <c r="CI208" i="28"/>
  <c r="BJ352" i="28"/>
  <c r="BI496" i="28"/>
  <c r="W329" i="28"/>
  <c r="X329" i="28"/>
  <c r="W306" i="28"/>
  <c r="X306" i="28"/>
  <c r="BI450" i="28"/>
  <c r="Y151" i="28"/>
  <c r="BI343" i="28"/>
  <c r="Y379" i="28"/>
  <c r="W430" i="28"/>
  <c r="X430" i="28"/>
  <c r="Y198" i="28"/>
  <c r="L452" i="26"/>
  <c r="W452" i="26" s="1"/>
  <c r="N417" i="26"/>
  <c r="J306" i="29"/>
  <c r="I306" i="29"/>
  <c r="X182" i="28"/>
  <c r="W182" i="28"/>
  <c r="X292" i="28"/>
  <c r="W292" i="28"/>
  <c r="Y246" i="28"/>
  <c r="J420" i="29"/>
  <c r="I420" i="29"/>
  <c r="Y62" i="28"/>
  <c r="Y448" i="28"/>
  <c r="J149" i="29"/>
  <c r="I149" i="29"/>
  <c r="J109" i="29"/>
  <c r="I109" i="29"/>
  <c r="J281" i="29"/>
  <c r="I281" i="29"/>
  <c r="K38" i="30"/>
  <c r="L38" i="30" s="1"/>
  <c r="R132" i="30"/>
  <c r="N243" i="26"/>
  <c r="L278" i="26"/>
  <c r="W278" i="26" s="1"/>
  <c r="N315" i="26"/>
  <c r="L350" i="26"/>
  <c r="W350" i="26" s="1"/>
  <c r="W141" i="28"/>
  <c r="X141" i="28"/>
  <c r="N369" i="26"/>
  <c r="L404" i="26"/>
  <c r="W404" i="26" s="1"/>
  <c r="N441" i="26"/>
  <c r="L476" i="26"/>
  <c r="W476" i="26" s="1"/>
  <c r="Y118" i="28"/>
  <c r="BI262" i="28"/>
  <c r="Y48" i="28"/>
  <c r="Y480" i="28"/>
  <c r="X410" i="28"/>
  <c r="W410" i="28"/>
  <c r="BJ364" i="28"/>
  <c r="Y53" i="28"/>
  <c r="W197" i="28"/>
  <c r="X197" i="28"/>
  <c r="Y92" i="28"/>
  <c r="W464" i="28"/>
  <c r="X464" i="28"/>
  <c r="J116" i="29"/>
  <c r="I116" i="29"/>
  <c r="J258" i="29"/>
  <c r="I258" i="29"/>
  <c r="J463" i="29"/>
  <c r="I463" i="29"/>
  <c r="R234" i="30"/>
  <c r="N293" i="26"/>
  <c r="L328" i="26"/>
  <c r="W328" i="26" s="1"/>
  <c r="BJ153" i="28"/>
  <c r="X297" i="28"/>
  <c r="W297" i="28"/>
  <c r="Y204" i="28"/>
  <c r="Y492" i="28"/>
  <c r="W111" i="28"/>
  <c r="X111" i="28"/>
  <c r="BI255" i="28"/>
  <c r="W164" i="28"/>
  <c r="X164" i="28"/>
  <c r="J47" i="29"/>
  <c r="I47" i="29"/>
  <c r="J222" i="29"/>
  <c r="I222" i="29"/>
  <c r="R8" i="30"/>
  <c r="R152" i="30"/>
  <c r="K374" i="30"/>
  <c r="L374" i="30" s="1"/>
  <c r="N70" i="26"/>
  <c r="L177" i="26"/>
  <c r="W177" i="26" s="1"/>
  <c r="N142" i="26"/>
  <c r="N214" i="26"/>
  <c r="L249" i="26"/>
  <c r="W249" i="26" s="1"/>
  <c r="N286" i="26"/>
  <c r="L321" i="26"/>
  <c r="W321" i="26" s="1"/>
  <c r="CI309" i="28"/>
  <c r="Y286" i="28"/>
  <c r="BJ216" i="28"/>
  <c r="Y360" i="28"/>
  <c r="W181" i="28"/>
  <c r="X181" i="28"/>
  <c r="W290" i="28"/>
  <c r="X290" i="28"/>
  <c r="Y434" i="28"/>
  <c r="BJ123" i="28"/>
  <c r="BJ244" i="28"/>
  <c r="Y365" i="28"/>
  <c r="Y486" i="28"/>
  <c r="Y440" i="28"/>
  <c r="W236" i="28"/>
  <c r="X236" i="28"/>
  <c r="Y43" i="28"/>
  <c r="BI200" i="28"/>
  <c r="I86" i="29"/>
  <c r="J86" i="29"/>
  <c r="I434" i="29"/>
  <c r="J434" i="29"/>
  <c r="R16" i="30"/>
  <c r="N221" i="30"/>
  <c r="N479" i="30"/>
  <c r="L180" i="26"/>
  <c r="W180" i="26" s="1"/>
  <c r="N145" i="26"/>
  <c r="L252" i="26"/>
  <c r="W252" i="26" s="1"/>
  <c r="N217" i="26"/>
  <c r="N289" i="26"/>
  <c r="L324" i="26"/>
  <c r="W324" i="26" s="1"/>
  <c r="L154" i="26"/>
  <c r="N119" i="26"/>
  <c r="N191" i="26"/>
  <c r="L226" i="26"/>
  <c r="W226" i="26" s="1"/>
  <c r="CI119" i="28"/>
  <c r="W263" i="28"/>
  <c r="X263" i="28"/>
  <c r="Y407" i="28"/>
  <c r="Y193" i="28"/>
  <c r="Y337" i="28"/>
  <c r="X135" i="28"/>
  <c r="W135" i="28"/>
  <c r="X256" i="28"/>
  <c r="W256" i="28"/>
  <c r="BJ498" i="28"/>
  <c r="Y463" i="28"/>
  <c r="CI115" i="28"/>
  <c r="J233" i="29"/>
  <c r="I233" i="29"/>
  <c r="J192" i="29"/>
  <c r="I192" i="29"/>
  <c r="J157" i="29"/>
  <c r="I157" i="29"/>
  <c r="I375" i="29"/>
  <c r="J375" i="29"/>
  <c r="J328" i="29"/>
  <c r="I328" i="29"/>
  <c r="N178" i="30"/>
  <c r="N216" i="30"/>
  <c r="K40" i="30"/>
  <c r="L40" i="30" s="1"/>
  <c r="BI45" i="28"/>
  <c r="W333" i="28"/>
  <c r="X333" i="28"/>
  <c r="CI275" i="28"/>
  <c r="BI419" i="28"/>
  <c r="CI96" i="28"/>
  <c r="BJ240" i="28"/>
  <c r="W384" i="28"/>
  <c r="X384" i="28"/>
  <c r="W349" i="28"/>
  <c r="X349" i="28"/>
  <c r="Y26" i="28"/>
  <c r="W314" i="28"/>
  <c r="X314" i="28"/>
  <c r="Y458" i="28"/>
  <c r="W3" i="28"/>
  <c r="X3" i="28"/>
  <c r="W124" i="28"/>
  <c r="X124" i="28"/>
  <c r="BJ245" i="28"/>
  <c r="CI380" i="28"/>
  <c r="I56" i="29"/>
  <c r="J56" i="29"/>
  <c r="J196" i="29"/>
  <c r="I196" i="29"/>
  <c r="N43" i="26"/>
  <c r="N115" i="26"/>
  <c r="L222" i="26"/>
  <c r="W222" i="26" s="1"/>
  <c r="N187" i="26"/>
  <c r="N259" i="26"/>
  <c r="L294" i="26"/>
  <c r="W294" i="26" s="1"/>
  <c r="L366" i="26"/>
  <c r="W366" i="26" s="1"/>
  <c r="N331" i="26"/>
  <c r="N222" i="26"/>
  <c r="L257" i="26"/>
  <c r="W257" i="26" s="1"/>
  <c r="CI57" i="28"/>
  <c r="BJ345" i="28"/>
  <c r="BI287" i="28"/>
  <c r="BJ108" i="28"/>
  <c r="CI73" i="28"/>
  <c r="BJ217" i="28"/>
  <c r="Y361" i="28"/>
  <c r="X326" i="28"/>
  <c r="W326" i="28"/>
  <c r="Y447" i="28"/>
  <c r="X280" i="28"/>
  <c r="W280" i="28"/>
  <c r="L397" i="26"/>
  <c r="W397" i="26" s="1"/>
  <c r="N362" i="26"/>
  <c r="BJ259" i="28"/>
  <c r="J23" i="29"/>
  <c r="I23" i="29"/>
  <c r="J239" i="29"/>
  <c r="I239" i="29"/>
  <c r="R128" i="30"/>
  <c r="K331" i="30"/>
  <c r="L331" i="30" s="1"/>
  <c r="K422" i="30"/>
  <c r="L422" i="30" s="1"/>
  <c r="K488" i="30"/>
  <c r="L488" i="30" s="1"/>
  <c r="Y69" i="28"/>
  <c r="X213" i="28"/>
  <c r="W213" i="28"/>
  <c r="W334" i="28"/>
  <c r="X334" i="28"/>
  <c r="Y155" i="28"/>
  <c r="X443" i="28"/>
  <c r="W443" i="28"/>
  <c r="CI85" i="28"/>
  <c r="X373" i="28"/>
  <c r="W373" i="28"/>
  <c r="N460" i="26"/>
  <c r="L495" i="26"/>
  <c r="W495" i="26" s="1"/>
  <c r="CI50" i="28"/>
  <c r="Y194" i="28"/>
  <c r="X338" i="28"/>
  <c r="W338" i="28"/>
  <c r="BJ4" i="28"/>
  <c r="N401" i="26"/>
  <c r="L436" i="26"/>
  <c r="W436" i="26" s="1"/>
  <c r="N473" i="26"/>
  <c r="W283" i="28"/>
  <c r="X283" i="28"/>
  <c r="Y428" i="28"/>
  <c r="BJ32" i="28"/>
  <c r="BI271" i="28"/>
  <c r="X403" i="28"/>
  <c r="W403" i="28"/>
  <c r="J94" i="29"/>
  <c r="I94" i="29"/>
  <c r="J312" i="29"/>
  <c r="I312" i="29"/>
  <c r="K23" i="30"/>
  <c r="L23" i="30" s="1"/>
  <c r="K206" i="30"/>
  <c r="L206" i="30" s="1"/>
  <c r="R370" i="30"/>
  <c r="K442" i="30"/>
  <c r="L442" i="30" s="1"/>
  <c r="K317" i="30"/>
  <c r="L317" i="30" s="1"/>
  <c r="K389" i="30"/>
  <c r="L389" i="30" s="1"/>
  <c r="K136" i="30"/>
  <c r="L136" i="30" s="1"/>
  <c r="K248" i="30"/>
  <c r="L248" i="30" s="1"/>
  <c r="K426" i="30"/>
  <c r="L426" i="30" s="1"/>
  <c r="K399" i="30"/>
  <c r="L399" i="30" s="1"/>
  <c r="N59" i="26"/>
  <c r="L166" i="26"/>
  <c r="N131" i="26"/>
  <c r="N203" i="26"/>
  <c r="L238" i="26"/>
  <c r="W238" i="26" s="1"/>
  <c r="BI58" i="28"/>
  <c r="X276" i="28"/>
  <c r="W276" i="28"/>
  <c r="CI97" i="28"/>
  <c r="Y241" i="28"/>
  <c r="X385" i="28"/>
  <c r="W385" i="28"/>
  <c r="BJ62" i="28"/>
  <c r="BI160" i="28"/>
  <c r="Y281" i="28"/>
  <c r="X355" i="28"/>
  <c r="W355" i="28"/>
  <c r="J29" i="29"/>
  <c r="I29" i="29"/>
  <c r="J204" i="29"/>
  <c r="I204" i="29"/>
  <c r="J376" i="29"/>
  <c r="I376" i="29"/>
  <c r="R84" i="30"/>
  <c r="N159" i="26"/>
  <c r="L194" i="26"/>
  <c r="W194" i="26" s="1"/>
  <c r="CI381" i="28"/>
  <c r="X70" i="28"/>
  <c r="W70" i="28"/>
  <c r="Y179" i="28"/>
  <c r="BJ467" i="28"/>
  <c r="CI144" i="28"/>
  <c r="CI74" i="28"/>
  <c r="Y51" i="28"/>
  <c r="Y339" i="28"/>
  <c r="Y483" i="28"/>
  <c r="Y28" i="28"/>
  <c r="Y316" i="28"/>
  <c r="CI460" i="28"/>
  <c r="CI427" i="28"/>
  <c r="BJ8" i="28"/>
  <c r="Y163" i="28"/>
  <c r="W176" i="28"/>
  <c r="X176" i="28"/>
  <c r="J171" i="29"/>
  <c r="I171" i="29"/>
  <c r="K30" i="30"/>
  <c r="L30" i="30" s="1"/>
  <c r="K186" i="30"/>
  <c r="L186" i="30" s="1"/>
  <c r="K414" i="30"/>
  <c r="L414" i="30" s="1"/>
  <c r="L352" i="26"/>
  <c r="W352" i="26" s="1"/>
  <c r="N317" i="26"/>
  <c r="CI105" i="28"/>
  <c r="Y82" i="28"/>
  <c r="CI226" i="28"/>
  <c r="W370" i="28"/>
  <c r="X370" i="28"/>
  <c r="CI156" i="28"/>
  <c r="X207" i="28"/>
  <c r="W207" i="28"/>
  <c r="CI351" i="28"/>
  <c r="Y495" i="28"/>
  <c r="X472" i="28"/>
  <c r="W472" i="28"/>
  <c r="W305" i="28"/>
  <c r="X305" i="28"/>
  <c r="W138" i="28"/>
  <c r="X138" i="28"/>
  <c r="CI282" i="28"/>
  <c r="W7" i="28"/>
  <c r="X7" i="28"/>
  <c r="CI80" i="28"/>
  <c r="BI235" i="28"/>
  <c r="J30" i="29"/>
  <c r="I30" i="29"/>
  <c r="J419" i="29"/>
  <c r="I419" i="29"/>
  <c r="N320" i="26"/>
  <c r="L355" i="26"/>
  <c r="W355" i="26" s="1"/>
  <c r="W117" i="28"/>
  <c r="X117" i="28"/>
  <c r="CI261" i="28"/>
  <c r="CI405" i="28"/>
  <c r="W382" i="28"/>
  <c r="X382" i="28"/>
  <c r="BI347" i="28"/>
  <c r="W312" i="28"/>
  <c r="X312" i="28"/>
  <c r="BJ133" i="28"/>
  <c r="L471" i="26"/>
  <c r="W471" i="26" s="1"/>
  <c r="N436" i="26"/>
  <c r="Y98" i="28"/>
  <c r="CI242" i="28"/>
  <c r="X75" i="28"/>
  <c r="W75" i="28"/>
  <c r="Y363" i="28"/>
  <c r="X340" i="28"/>
  <c r="W340" i="28"/>
  <c r="CI484" i="28"/>
  <c r="BJ317" i="28"/>
  <c r="CI150" i="28"/>
  <c r="BJ79" i="28"/>
  <c r="Y103" i="28"/>
  <c r="W320" i="28"/>
  <c r="X320" i="28"/>
  <c r="J146" i="29"/>
  <c r="I146" i="29"/>
  <c r="K382" i="30"/>
  <c r="L382" i="30" s="1"/>
  <c r="K192" i="30"/>
  <c r="L192" i="30" s="1"/>
  <c r="K293" i="30"/>
  <c r="L293" i="30" s="1"/>
  <c r="K490" i="30"/>
  <c r="L490" i="30" s="1"/>
  <c r="P71" i="26"/>
  <c r="O71" i="26"/>
  <c r="L178" i="26"/>
  <c r="W178" i="26" s="1"/>
  <c r="N143" i="26"/>
  <c r="N215" i="26"/>
  <c r="L250" i="26"/>
  <c r="W250" i="26" s="1"/>
  <c r="N240" i="26"/>
  <c r="L275" i="26"/>
  <c r="W275" i="26" s="1"/>
  <c r="N312" i="26"/>
  <c r="L347" i="26"/>
  <c r="W347" i="26" s="1"/>
  <c r="N366" i="26"/>
  <c r="L401" i="26"/>
  <c r="W401" i="26" s="1"/>
  <c r="N438" i="26"/>
  <c r="L473" i="26"/>
  <c r="W473" i="26" s="1"/>
  <c r="Y324" i="28"/>
  <c r="CI468" i="28"/>
  <c r="Y289" i="28"/>
  <c r="Y398" i="28"/>
  <c r="CI64" i="28"/>
  <c r="Y208" i="28"/>
  <c r="BI352" i="28"/>
  <c r="W496" i="28"/>
  <c r="X496" i="28"/>
  <c r="N416" i="26"/>
  <c r="L451" i="26"/>
  <c r="W451" i="26" s="1"/>
  <c r="Y306" i="28"/>
  <c r="CI450" i="28"/>
  <c r="X151" i="28"/>
  <c r="W151" i="28"/>
  <c r="W379" i="28"/>
  <c r="X379" i="28"/>
  <c r="BI127" i="28"/>
  <c r="J399" i="29"/>
  <c r="I399" i="29"/>
  <c r="P67" i="26"/>
  <c r="O67" i="26"/>
  <c r="Y474" i="28"/>
  <c r="J297" i="29"/>
  <c r="I297" i="29"/>
  <c r="P99" i="26"/>
  <c r="Y223" i="28"/>
  <c r="J474" i="29"/>
  <c r="I474" i="29"/>
  <c r="N318" i="26"/>
  <c r="L353" i="26"/>
  <c r="W353" i="26" s="1"/>
  <c r="J187" i="29"/>
  <c r="I187" i="29"/>
  <c r="N411" i="26"/>
  <c r="L446" i="26"/>
  <c r="W446" i="26" s="1"/>
  <c r="Y395" i="28"/>
  <c r="Y267" i="28"/>
  <c r="Y77" i="28"/>
  <c r="X198" i="28"/>
  <c r="W198" i="28"/>
  <c r="W140" i="28"/>
  <c r="X140" i="28"/>
  <c r="X440" i="28"/>
  <c r="W440" i="28"/>
  <c r="Y116" i="28"/>
  <c r="J45" i="29"/>
  <c r="I45" i="29"/>
  <c r="J10" i="29"/>
  <c r="I10" i="29"/>
  <c r="I226" i="29"/>
  <c r="J226" i="29"/>
  <c r="J444" i="29"/>
  <c r="I444" i="29"/>
  <c r="J433" i="29"/>
  <c r="I433" i="29"/>
  <c r="N252" i="26"/>
  <c r="L287" i="26"/>
  <c r="W287" i="26" s="1"/>
  <c r="N324" i="26"/>
  <c r="L359" i="26"/>
  <c r="W359" i="26" s="1"/>
  <c r="CI33" i="28"/>
  <c r="CI177" i="28"/>
  <c r="Y119" i="28"/>
  <c r="W407" i="28"/>
  <c r="X407" i="28"/>
  <c r="W372" i="28"/>
  <c r="X372" i="28"/>
  <c r="BI158" i="28"/>
  <c r="X446" i="28"/>
  <c r="W446" i="28"/>
  <c r="Y400" i="28"/>
  <c r="Y89" i="28"/>
  <c r="N392" i="26"/>
  <c r="L427" i="26"/>
  <c r="W427" i="26" s="1"/>
  <c r="L499" i="26"/>
  <c r="W499" i="26" s="1"/>
  <c r="N464" i="26"/>
  <c r="W210" i="28"/>
  <c r="X210" i="28"/>
  <c r="Y354" i="28"/>
  <c r="W498" i="28"/>
  <c r="X498" i="28"/>
  <c r="CI212" i="28"/>
  <c r="W463" i="28"/>
  <c r="X463" i="28"/>
  <c r="J364" i="29"/>
  <c r="I364" i="29"/>
  <c r="J329" i="29"/>
  <c r="I329" i="29"/>
  <c r="CI333" i="28"/>
  <c r="N381" i="26"/>
  <c r="L416" i="26"/>
  <c r="W416" i="26" s="1"/>
  <c r="L488" i="26"/>
  <c r="W488" i="26" s="1"/>
  <c r="N453" i="26"/>
  <c r="BJ166" i="28"/>
  <c r="BJ310" i="28"/>
  <c r="BJ454" i="28"/>
  <c r="Y419" i="28"/>
  <c r="Y96" i="28"/>
  <c r="Y240" i="28"/>
  <c r="Y349" i="28"/>
  <c r="W26" i="28"/>
  <c r="X26" i="28"/>
  <c r="Y314" i="28"/>
  <c r="W458" i="28"/>
  <c r="X458" i="28"/>
  <c r="W435" i="28"/>
  <c r="X435" i="28"/>
  <c r="Y412" i="28"/>
  <c r="BI245" i="28"/>
  <c r="L430" i="26"/>
  <c r="W430" i="26" s="1"/>
  <c r="N395" i="26"/>
  <c r="N467" i="26"/>
  <c r="BJ139" i="28"/>
  <c r="Y284" i="28"/>
  <c r="X380" i="28"/>
  <c r="W380" i="28"/>
  <c r="J15" i="29"/>
  <c r="I15" i="29"/>
  <c r="J231" i="29"/>
  <c r="I231" i="29"/>
  <c r="J414" i="29"/>
  <c r="I414" i="29"/>
  <c r="J367" i="29"/>
  <c r="I367" i="29"/>
  <c r="I332" i="29"/>
  <c r="J332" i="29"/>
  <c r="N18" i="30"/>
  <c r="K53" i="30"/>
  <c r="L53" i="30" s="1"/>
  <c r="K125" i="30"/>
  <c r="L125" i="30" s="1"/>
  <c r="K31" i="30"/>
  <c r="L31" i="30" s="1"/>
  <c r="K328" i="30"/>
  <c r="L328" i="30" s="1"/>
  <c r="R400" i="30"/>
  <c r="K199" i="30"/>
  <c r="L199" i="30" s="1"/>
  <c r="K191" i="30"/>
  <c r="L191" i="30" s="1"/>
  <c r="R311" i="30"/>
  <c r="K99" i="30"/>
  <c r="L99" i="30" s="1"/>
  <c r="R194" i="30"/>
  <c r="R420" i="30"/>
  <c r="K282" i="30"/>
  <c r="L282" i="30" s="1"/>
  <c r="K485" i="30"/>
  <c r="L485" i="30" s="1"/>
  <c r="K25" i="30"/>
  <c r="L25" i="30" s="1"/>
  <c r="R468" i="30"/>
  <c r="L304" i="26"/>
  <c r="W304" i="26" s="1"/>
  <c r="N269" i="26"/>
  <c r="Y57" i="28"/>
  <c r="BI201" i="28"/>
  <c r="Y489" i="28"/>
  <c r="N384" i="26"/>
  <c r="L419" i="26"/>
  <c r="W419" i="26" s="1"/>
  <c r="N456" i="26"/>
  <c r="L491" i="26"/>
  <c r="W491" i="26" s="1"/>
  <c r="BI34" i="28"/>
  <c r="CI322" i="28"/>
  <c r="CI287" i="28"/>
  <c r="Y73" i="28"/>
  <c r="CI217" i="28"/>
  <c r="W361" i="28"/>
  <c r="X361" i="28"/>
  <c r="Y38" i="28"/>
  <c r="Y326" i="28"/>
  <c r="CI136" i="28"/>
  <c r="CI424" i="28"/>
  <c r="Y257" i="28"/>
  <c r="L469" i="26"/>
  <c r="W469" i="26" s="1"/>
  <c r="N434" i="26"/>
  <c r="W199" i="28"/>
  <c r="X199" i="28"/>
  <c r="CI259" i="28"/>
  <c r="J198" i="29"/>
  <c r="I198" i="29"/>
  <c r="I163" i="29"/>
  <c r="J163" i="29"/>
  <c r="I381" i="29"/>
  <c r="J381" i="29"/>
  <c r="I370" i="29"/>
  <c r="J370" i="29"/>
  <c r="J335" i="29"/>
  <c r="I335" i="29"/>
  <c r="K21" i="30"/>
  <c r="L21" i="30" s="1"/>
  <c r="R188" i="30"/>
  <c r="R331" i="30"/>
  <c r="R422" i="30"/>
  <c r="R488" i="30"/>
  <c r="L343" i="26"/>
  <c r="W343" i="26" s="1"/>
  <c r="N308" i="26"/>
  <c r="W69" i="28"/>
  <c r="X69" i="28"/>
  <c r="CI357" i="28"/>
  <c r="Y334" i="28"/>
  <c r="CI299" i="28"/>
  <c r="BJ443" i="28"/>
  <c r="BJ408" i="28"/>
  <c r="L423" i="26"/>
  <c r="W423" i="26" s="1"/>
  <c r="N388" i="26"/>
  <c r="Y50" i="28"/>
  <c r="Y338" i="28"/>
  <c r="BJ482" i="28"/>
  <c r="CI315" i="28"/>
  <c r="Y413" i="28"/>
  <c r="Y283" i="28"/>
  <c r="W428" i="28"/>
  <c r="X428" i="28"/>
  <c r="BJ19" i="28"/>
  <c r="X488" i="28"/>
  <c r="W488" i="28"/>
  <c r="J170" i="29"/>
  <c r="I170" i="29"/>
  <c r="J129" i="29"/>
  <c r="I129" i="29"/>
  <c r="J301" i="29"/>
  <c r="I301" i="29"/>
  <c r="J266" i="29"/>
  <c r="I266" i="29"/>
  <c r="J482" i="29"/>
  <c r="I482" i="29"/>
  <c r="N23" i="30"/>
  <c r="K95" i="30"/>
  <c r="L95" i="30" s="1"/>
  <c r="K167" i="30"/>
  <c r="L167" i="30" s="1"/>
  <c r="K57" i="30"/>
  <c r="L57" i="30" s="1"/>
  <c r="R206" i="30"/>
  <c r="K298" i="30"/>
  <c r="L298" i="30" s="1"/>
  <c r="R442" i="30"/>
  <c r="R145" i="30"/>
  <c r="R317" i="30"/>
  <c r="R389" i="30"/>
  <c r="K123" i="30"/>
  <c r="L123" i="30" s="1"/>
  <c r="K55" i="30"/>
  <c r="L55" i="30" s="1"/>
  <c r="R136" i="30"/>
  <c r="K318" i="30"/>
  <c r="L318" i="30" s="1"/>
  <c r="R248" i="30"/>
  <c r="R426" i="30"/>
  <c r="R399" i="30"/>
  <c r="K477" i="30"/>
  <c r="L477" i="30" s="1"/>
  <c r="N48" i="26"/>
  <c r="N120" i="26"/>
  <c r="L155" i="26"/>
  <c r="N192" i="26"/>
  <c r="L227" i="26"/>
  <c r="W227" i="26" s="1"/>
  <c r="CI346" i="28"/>
  <c r="CI490" i="28"/>
  <c r="BJ167" i="28"/>
  <c r="BJ311" i="28"/>
  <c r="BJ455" i="28"/>
  <c r="W97" i="28"/>
  <c r="X97" i="28"/>
  <c r="BJ241" i="28"/>
  <c r="BJ350" i="28"/>
  <c r="BI494" i="28"/>
  <c r="BJ16" i="28"/>
  <c r="CI304" i="28"/>
  <c r="BJ137" i="28"/>
  <c r="W281" i="28"/>
  <c r="X281" i="28"/>
  <c r="J245" i="29"/>
  <c r="I245" i="29"/>
  <c r="J169" i="29"/>
  <c r="I169" i="29"/>
  <c r="J387" i="29"/>
  <c r="I387" i="29"/>
  <c r="J341" i="29"/>
  <c r="I341" i="29"/>
  <c r="N26" i="30"/>
  <c r="N213" i="30"/>
  <c r="N445" i="30"/>
  <c r="K4" i="30"/>
  <c r="L4" i="30" s="1"/>
  <c r="N66" i="30"/>
  <c r="N26" i="26"/>
  <c r="N98" i="26"/>
  <c r="N170" i="26"/>
  <c r="L205" i="26"/>
  <c r="W205" i="26" s="1"/>
  <c r="N242" i="26"/>
  <c r="L277" i="26"/>
  <c r="W277" i="26" s="1"/>
  <c r="N303" i="26"/>
  <c r="L338" i="26"/>
  <c r="W338" i="26" s="1"/>
  <c r="CI237" i="28"/>
  <c r="Y381" i="28"/>
  <c r="N357" i="26"/>
  <c r="L392" i="26"/>
  <c r="W392" i="26" s="1"/>
  <c r="N429" i="26"/>
  <c r="L464" i="26"/>
  <c r="W464" i="26" s="1"/>
  <c r="CI358" i="28"/>
  <c r="BI179" i="28"/>
  <c r="Y144" i="28"/>
  <c r="BJ288" i="28"/>
  <c r="BI253" i="28"/>
  <c r="Y74" i="28"/>
  <c r="BJ218" i="28"/>
  <c r="X51" i="28"/>
  <c r="W51" i="28"/>
  <c r="W483" i="28"/>
  <c r="X483" i="28"/>
  <c r="X28" i="28"/>
  <c r="W28" i="28"/>
  <c r="Y460" i="28"/>
  <c r="BI149" i="28"/>
  <c r="CI126" i="28"/>
  <c r="BJ270" i="28"/>
  <c r="X427" i="28"/>
  <c r="W427" i="28"/>
  <c r="BI8" i="28"/>
  <c r="W163" i="28"/>
  <c r="X163" i="28"/>
  <c r="I212" i="29"/>
  <c r="J212" i="29"/>
  <c r="J136" i="29"/>
  <c r="I136" i="29"/>
  <c r="J354" i="29"/>
  <c r="I354" i="29"/>
  <c r="J343" i="29"/>
  <c r="I343" i="29"/>
  <c r="J344" i="29"/>
  <c r="I344" i="29"/>
  <c r="N173" i="30"/>
  <c r="N169" i="30"/>
  <c r="N435" i="30"/>
  <c r="K354" i="30"/>
  <c r="L354" i="30" s="1"/>
  <c r="K497" i="30"/>
  <c r="L497" i="30" s="1"/>
  <c r="R186" i="30"/>
  <c r="K270" i="30"/>
  <c r="L270" i="30" s="1"/>
  <c r="R414" i="30"/>
  <c r="BI105" i="28"/>
  <c r="BJ393" i="28"/>
  <c r="X82" i="28"/>
  <c r="W82" i="28"/>
  <c r="Y226" i="28"/>
  <c r="BI47" i="28"/>
  <c r="W335" i="28"/>
  <c r="X335" i="28"/>
  <c r="Y12" i="28"/>
  <c r="Y156" i="28"/>
  <c r="Y265" i="28"/>
  <c r="BJ409" i="28"/>
  <c r="BJ230" i="28"/>
  <c r="Y351" i="28"/>
  <c r="BJ495" i="28"/>
  <c r="BJ17" i="28"/>
  <c r="W282" i="28"/>
  <c r="X282" i="28"/>
  <c r="Y80" i="28"/>
  <c r="BI248" i="28"/>
  <c r="J71" i="29"/>
  <c r="I71" i="29"/>
  <c r="J246" i="29"/>
  <c r="I246" i="29"/>
  <c r="J211" i="29"/>
  <c r="I211" i="29"/>
  <c r="I429" i="29"/>
  <c r="J429" i="29"/>
  <c r="J418" i="29"/>
  <c r="I418" i="29"/>
  <c r="J496" i="29"/>
  <c r="I496" i="29"/>
  <c r="N379" i="30"/>
  <c r="N451" i="30"/>
  <c r="N372" i="30"/>
  <c r="N22" i="26"/>
  <c r="O94" i="26"/>
  <c r="P94" i="26"/>
  <c r="N166" i="26"/>
  <c r="L201" i="26"/>
  <c r="W201" i="26" s="1"/>
  <c r="N238" i="26"/>
  <c r="L273" i="26"/>
  <c r="W273" i="26" s="1"/>
  <c r="N310" i="26"/>
  <c r="L345" i="26"/>
  <c r="W345" i="26" s="1"/>
  <c r="X261" i="28"/>
  <c r="W261" i="28"/>
  <c r="W405" i="28"/>
  <c r="X405" i="28"/>
  <c r="Y238" i="28"/>
  <c r="BJ382" i="28"/>
  <c r="BI203" i="28"/>
  <c r="Y312" i="28"/>
  <c r="CI456" i="28"/>
  <c r="BI133" i="28"/>
  <c r="CI421" i="28"/>
  <c r="X98" i="28"/>
  <c r="W98" i="28"/>
  <c r="Y242" i="28"/>
  <c r="W363" i="28"/>
  <c r="X363" i="28"/>
  <c r="CI52" i="28"/>
  <c r="Y196" i="28"/>
  <c r="Y340" i="28"/>
  <c r="Y484" i="28"/>
  <c r="BI317" i="28"/>
  <c r="Y150" i="28"/>
  <c r="CI438" i="28"/>
  <c r="W103" i="28"/>
  <c r="X103" i="28"/>
  <c r="Y320" i="28"/>
  <c r="J105" i="29"/>
  <c r="I105" i="29"/>
  <c r="J70" i="29"/>
  <c r="I70" i="29"/>
  <c r="J288" i="29"/>
  <c r="I288" i="29"/>
  <c r="J277" i="29"/>
  <c r="I277" i="29"/>
  <c r="J278" i="29"/>
  <c r="I278" i="29"/>
  <c r="J500" i="29"/>
  <c r="I500" i="29"/>
  <c r="R120" i="30"/>
  <c r="R423" i="30"/>
  <c r="CI36" i="28"/>
  <c r="Y468" i="28"/>
  <c r="L402" i="26"/>
  <c r="W402" i="26" s="1"/>
  <c r="N367" i="26"/>
  <c r="W398" i="28"/>
  <c r="X398" i="28"/>
  <c r="Y64" i="28"/>
  <c r="W208" i="28"/>
  <c r="X208" i="28"/>
  <c r="CI185" i="28"/>
  <c r="BI329" i="28"/>
  <c r="W18" i="28"/>
  <c r="X18" i="28"/>
  <c r="CI162" i="28"/>
  <c r="Y450" i="28"/>
  <c r="Y343" i="28"/>
  <c r="J252" i="29"/>
  <c r="I252" i="29"/>
  <c r="W353" i="28"/>
  <c r="X353" i="28"/>
  <c r="I336" i="29"/>
  <c r="J336" i="29"/>
  <c r="L466" i="26"/>
  <c r="W466" i="26" s="1"/>
  <c r="N431" i="26"/>
  <c r="J144" i="29"/>
  <c r="I144" i="29"/>
  <c r="W262" i="28"/>
  <c r="X262" i="28"/>
  <c r="Y227" i="28"/>
  <c r="W480" i="28"/>
  <c r="X480" i="28"/>
  <c r="N370" i="26"/>
  <c r="L405" i="26"/>
  <c r="W405" i="26" s="1"/>
  <c r="Y122" i="28"/>
  <c r="X462" i="28"/>
  <c r="W462" i="28"/>
  <c r="Y296" i="28"/>
  <c r="J75" i="29"/>
  <c r="I75" i="29"/>
  <c r="N175" i="26"/>
  <c r="L210" i="26"/>
  <c r="W210" i="26" s="1"/>
  <c r="L281" i="26"/>
  <c r="W281" i="26" s="1"/>
  <c r="N246" i="26"/>
  <c r="Y441" i="28"/>
  <c r="J405" i="29"/>
  <c r="I405" i="29"/>
  <c r="W434" i="28"/>
  <c r="X434" i="28"/>
  <c r="K385" i="30"/>
  <c r="L385" i="30" s="1"/>
  <c r="W301" i="28"/>
  <c r="X301" i="28"/>
  <c r="W122" i="28"/>
  <c r="X122" i="28"/>
  <c r="Y266" i="28"/>
  <c r="CI76" i="28"/>
  <c r="N419" i="26"/>
  <c r="L454" i="26"/>
  <c r="W454" i="26" s="1"/>
  <c r="CI296" i="28"/>
  <c r="W451" i="28"/>
  <c r="X451" i="28"/>
  <c r="CI247" i="28"/>
  <c r="J294" i="29"/>
  <c r="I294" i="29"/>
  <c r="I284" i="29"/>
  <c r="J284" i="29"/>
  <c r="Y9" i="28"/>
  <c r="X441" i="28"/>
  <c r="W441" i="28"/>
  <c r="Y274" i="28"/>
  <c r="BJ418" i="28"/>
  <c r="W95" i="28"/>
  <c r="X95" i="28"/>
  <c r="Y383" i="28"/>
  <c r="W60" i="28"/>
  <c r="X60" i="28"/>
  <c r="BI348" i="28"/>
  <c r="X492" i="28"/>
  <c r="W492" i="28"/>
  <c r="Y169" i="28"/>
  <c r="Y457" i="28"/>
  <c r="W88" i="28"/>
  <c r="X88" i="28"/>
  <c r="Y376" i="28"/>
  <c r="BI209" i="28"/>
  <c r="CI42" i="28"/>
  <c r="W330" i="28"/>
  <c r="X330" i="28"/>
  <c r="J83" i="29"/>
  <c r="I83" i="29"/>
  <c r="N105" i="26"/>
  <c r="L212" i="26"/>
  <c r="W212" i="26" s="1"/>
  <c r="N177" i="26"/>
  <c r="Y165" i="28"/>
  <c r="Y453" i="28"/>
  <c r="W107" i="28"/>
  <c r="X107" i="28"/>
  <c r="Y216" i="28"/>
  <c r="BJ181" i="28"/>
  <c r="W77" i="28"/>
  <c r="X77" i="28"/>
  <c r="W221" i="28"/>
  <c r="X221" i="28"/>
  <c r="BJ486" i="28"/>
  <c r="K11" i="30"/>
  <c r="L11" i="30" s="1"/>
  <c r="K250" i="30"/>
  <c r="L250" i="30" s="1"/>
  <c r="N160" i="30"/>
  <c r="N36" i="26"/>
  <c r="N108" i="26"/>
  <c r="L215" i="26"/>
  <c r="W215" i="26" s="1"/>
  <c r="N180" i="26"/>
  <c r="Y33" i="28"/>
  <c r="W177" i="28"/>
  <c r="X177" i="28"/>
  <c r="CI465" i="28"/>
  <c r="CI298" i="28"/>
  <c r="Y49" i="28"/>
  <c r="CI112" i="28"/>
  <c r="X400" i="28"/>
  <c r="W400" i="28"/>
  <c r="W89" i="28"/>
  <c r="X89" i="28"/>
  <c r="BI377" i="28"/>
  <c r="BJ210" i="28"/>
  <c r="W354" i="28"/>
  <c r="X354" i="28"/>
  <c r="J53" i="29"/>
  <c r="I53" i="29"/>
  <c r="I12" i="29"/>
  <c r="J12" i="29"/>
  <c r="J228" i="29"/>
  <c r="I228" i="29"/>
  <c r="J193" i="29"/>
  <c r="I193" i="29"/>
  <c r="J411" i="29"/>
  <c r="I411" i="29"/>
  <c r="K109" i="30"/>
  <c r="L109" i="30" s="1"/>
  <c r="K272" i="30"/>
  <c r="L272" i="30" s="1"/>
  <c r="K344" i="30"/>
  <c r="L344" i="30" s="1"/>
  <c r="K469" i="30"/>
  <c r="L469" i="30" s="1"/>
  <c r="K264" i="30"/>
  <c r="L264" i="30" s="1"/>
  <c r="P14" i="26"/>
  <c r="O14" i="26"/>
  <c r="N158" i="26"/>
  <c r="L193" i="26"/>
  <c r="W193" i="26" s="1"/>
  <c r="L265" i="26"/>
  <c r="W265" i="26" s="1"/>
  <c r="N230" i="26"/>
  <c r="N3" i="26"/>
  <c r="N75" i="26"/>
  <c r="N147" i="26"/>
  <c r="L182" i="26"/>
  <c r="W182" i="26" s="1"/>
  <c r="CI189" i="28"/>
  <c r="CI131" i="28"/>
  <c r="W419" i="28"/>
  <c r="X419" i="28"/>
  <c r="W96" i="28"/>
  <c r="X96" i="28"/>
  <c r="W205" i="28"/>
  <c r="X205" i="28"/>
  <c r="N382" i="26"/>
  <c r="L417" i="26"/>
  <c r="W417" i="26" s="1"/>
  <c r="L489" i="26"/>
  <c r="W489" i="26" s="1"/>
  <c r="N454" i="26"/>
  <c r="W147" i="28"/>
  <c r="X147" i="28"/>
  <c r="W268" i="28"/>
  <c r="X268" i="28"/>
  <c r="Y101" i="28"/>
  <c r="Y187" i="28"/>
  <c r="J16" i="29"/>
  <c r="I16" i="29"/>
  <c r="I232" i="29"/>
  <c r="J232" i="29"/>
  <c r="J403" i="29"/>
  <c r="I403" i="29"/>
  <c r="R351" i="30"/>
  <c r="P6" i="26"/>
  <c r="O78" i="26"/>
  <c r="L185" i="26"/>
  <c r="W185" i="26" s="1"/>
  <c r="N150" i="26"/>
  <c r="W57" i="28"/>
  <c r="X57" i="28"/>
  <c r="Y201" i="28"/>
  <c r="CI431" i="28"/>
  <c r="X73" i="28"/>
  <c r="W73" i="28"/>
  <c r="W38" i="28"/>
  <c r="X38" i="28"/>
  <c r="BI159" i="28"/>
  <c r="W487" i="28"/>
  <c r="X487" i="28"/>
  <c r="Y416" i="28"/>
  <c r="J59" i="29"/>
  <c r="I59" i="29"/>
  <c r="I417" i="29"/>
  <c r="J417" i="29"/>
  <c r="Y357" i="28"/>
  <c r="N351" i="26"/>
  <c r="L386" i="26"/>
  <c r="W386" i="26" s="1"/>
  <c r="N423" i="26"/>
  <c r="L458" i="26"/>
  <c r="W458" i="26" s="1"/>
  <c r="CI46" i="28"/>
  <c r="BJ190" i="28"/>
  <c r="CI478" i="28"/>
  <c r="W155" i="28"/>
  <c r="X155" i="28"/>
  <c r="X299" i="28"/>
  <c r="W299" i="28"/>
  <c r="W50" i="28"/>
  <c r="X50" i="28"/>
  <c r="X315" i="28"/>
  <c r="W315" i="28"/>
  <c r="J130" i="29"/>
  <c r="I130" i="29"/>
  <c r="J348" i="29"/>
  <c r="I348" i="29"/>
  <c r="J302" i="29"/>
  <c r="I302" i="29"/>
  <c r="N389" i="30"/>
  <c r="N399" i="30"/>
  <c r="L310" i="26"/>
  <c r="W310" i="26" s="1"/>
  <c r="N275" i="26"/>
  <c r="CI58" i="28"/>
  <c r="X202" i="28"/>
  <c r="W202" i="28"/>
  <c r="Y346" i="28"/>
  <c r="W167" i="28"/>
  <c r="X167" i="28"/>
  <c r="BI311" i="28"/>
  <c r="Y97" i="28"/>
  <c r="N391" i="26"/>
  <c r="L426" i="26"/>
  <c r="W426" i="26" s="1"/>
  <c r="N463" i="26"/>
  <c r="L498" i="26"/>
  <c r="W498" i="26" s="1"/>
  <c r="BJ206" i="28"/>
  <c r="W327" i="28"/>
  <c r="X327" i="28"/>
  <c r="BI471" i="28"/>
  <c r="W425" i="28"/>
  <c r="X425" i="28"/>
  <c r="J65" i="29"/>
  <c r="I65" i="29"/>
  <c r="J240" i="29"/>
  <c r="I240" i="29"/>
  <c r="J205" i="29"/>
  <c r="I205" i="29"/>
  <c r="W237" i="28"/>
  <c r="X237" i="28"/>
  <c r="X381" i="28"/>
  <c r="W381" i="28"/>
  <c r="W144" i="28"/>
  <c r="X144" i="28"/>
  <c r="CI432" i="28"/>
  <c r="W109" i="28"/>
  <c r="X109" i="28"/>
  <c r="L393" i="26"/>
  <c r="W393" i="26" s="1"/>
  <c r="N358" i="26"/>
  <c r="W74" i="28"/>
  <c r="X74" i="28"/>
  <c r="Y362" i="28"/>
  <c r="Y172" i="28"/>
  <c r="X460" i="28"/>
  <c r="W460" i="28"/>
  <c r="Y437" i="28"/>
  <c r="N335" i="26"/>
  <c r="L370" i="26"/>
  <c r="W370" i="26" s="1"/>
  <c r="W126" i="28"/>
  <c r="X126" i="28"/>
  <c r="J380" i="29"/>
  <c r="I380" i="29"/>
  <c r="N212" i="30"/>
  <c r="R497" i="30"/>
  <c r="N414" i="30"/>
  <c r="CI249" i="28"/>
  <c r="X12" i="28"/>
  <c r="W12" i="28"/>
  <c r="W156" i="28"/>
  <c r="X156" i="28"/>
  <c r="W444" i="28"/>
  <c r="X444" i="28"/>
  <c r="BJ265" i="28"/>
  <c r="BI409" i="28"/>
  <c r="O469" i="26"/>
  <c r="P469" i="26"/>
  <c r="Y374" i="28"/>
  <c r="W63" i="28"/>
  <c r="X63" i="28"/>
  <c r="W351" i="28"/>
  <c r="X351" i="28"/>
  <c r="BI495" i="28"/>
  <c r="W184" i="28"/>
  <c r="X184" i="28"/>
  <c r="L445" i="26"/>
  <c r="W445" i="26" s="1"/>
  <c r="N410" i="26"/>
  <c r="Y426" i="28"/>
  <c r="Y499" i="28"/>
  <c r="W80" i="28"/>
  <c r="X80" i="28"/>
  <c r="Y31" i="28"/>
  <c r="W248" i="28"/>
  <c r="X248" i="28"/>
  <c r="J107" i="29"/>
  <c r="I107" i="29"/>
  <c r="J455" i="29"/>
  <c r="I455" i="29"/>
  <c r="N176" i="30"/>
  <c r="CI238" i="28"/>
  <c r="CI24" i="28"/>
  <c r="CI168" i="28"/>
  <c r="Y456" i="28"/>
  <c r="Y277" i="28"/>
  <c r="BJ386" i="28"/>
  <c r="Y52" i="28"/>
  <c r="W150" i="28"/>
  <c r="X150" i="28"/>
  <c r="BI294" i="28"/>
  <c r="Y438" i="28"/>
  <c r="CI307" i="28"/>
  <c r="J499" i="29"/>
  <c r="I499" i="29"/>
  <c r="R71" i="30"/>
  <c r="R143" i="30"/>
  <c r="R105" i="30"/>
  <c r="R310" i="30"/>
  <c r="N382" i="30"/>
  <c r="N120" i="30"/>
  <c r="N293" i="30"/>
  <c r="R171" i="30"/>
  <c r="R312" i="30"/>
  <c r="N490" i="30"/>
  <c r="Y417" i="28"/>
  <c r="BI71" i="28"/>
  <c r="Y36" i="28"/>
  <c r="CI180" i="28"/>
  <c r="W468" i="28"/>
  <c r="X468" i="28"/>
  <c r="N439" i="26"/>
  <c r="L474" i="26"/>
  <c r="W474" i="26" s="1"/>
  <c r="BI110" i="28"/>
  <c r="W64" i="28"/>
  <c r="X64" i="28"/>
  <c r="Y496" i="28"/>
  <c r="W185" i="28"/>
  <c r="X185" i="28"/>
  <c r="BI18" i="28"/>
  <c r="Y162" i="28"/>
  <c r="W450" i="28"/>
  <c r="X450" i="28"/>
  <c r="W343" i="28"/>
  <c r="X343" i="28"/>
  <c r="CI175" i="28"/>
  <c r="BJ392" i="28"/>
  <c r="I183" i="29"/>
  <c r="J183" i="29"/>
  <c r="W368" i="28"/>
  <c r="X368" i="28"/>
  <c r="W286" i="28"/>
  <c r="X286" i="28"/>
  <c r="L206" i="26"/>
  <c r="W206" i="26" s="1"/>
  <c r="N171" i="26"/>
  <c r="L282" i="26"/>
  <c r="W282" i="26" s="1"/>
  <c r="N247" i="26"/>
  <c r="Y313" i="28"/>
  <c r="Y422" i="28"/>
  <c r="J6" i="29"/>
  <c r="I6" i="29"/>
  <c r="J395" i="29"/>
  <c r="I395" i="29"/>
  <c r="N3" i="30"/>
  <c r="Y192" i="28"/>
  <c r="J327" i="29"/>
  <c r="I327" i="29"/>
  <c r="K117" i="30"/>
  <c r="L117" i="30" s="1"/>
  <c r="K324" i="30"/>
  <c r="L324" i="30" s="1"/>
  <c r="BI118" i="28"/>
  <c r="BI406" i="28"/>
  <c r="Y83" i="28"/>
  <c r="W192" i="28"/>
  <c r="X192" i="28"/>
  <c r="BJ336" i="28"/>
  <c r="BJ480" i="28"/>
  <c r="X243" i="28"/>
  <c r="W243" i="28"/>
  <c r="Y76" i="28"/>
  <c r="Y220" i="28"/>
  <c r="Y364" i="28"/>
  <c r="W485" i="28"/>
  <c r="X485" i="28"/>
  <c r="W223" i="28"/>
  <c r="X223" i="28"/>
  <c r="X296" i="28"/>
  <c r="W296" i="28"/>
  <c r="Y247" i="28"/>
  <c r="BJ56" i="28"/>
  <c r="J152" i="29"/>
  <c r="I152" i="29"/>
  <c r="J111" i="29"/>
  <c r="I111" i="29"/>
  <c r="J76" i="29"/>
  <c r="I76" i="29"/>
  <c r="I283" i="29"/>
  <c r="J283" i="29"/>
  <c r="N184" i="30"/>
  <c r="X9" i="28"/>
  <c r="W9" i="28"/>
  <c r="Y153" i="28"/>
  <c r="W274" i="28"/>
  <c r="X274" i="28"/>
  <c r="W383" i="28"/>
  <c r="X383" i="28"/>
  <c r="BI204" i="28"/>
  <c r="X169" i="28"/>
  <c r="W169" i="28"/>
  <c r="W457" i="28"/>
  <c r="X457" i="28"/>
  <c r="W278" i="28"/>
  <c r="X278" i="28"/>
  <c r="BI111" i="28"/>
  <c r="Y255" i="28"/>
  <c r="Y232" i="28"/>
  <c r="W376" i="28"/>
  <c r="X376" i="28"/>
  <c r="BJ65" i="28"/>
  <c r="L385" i="26"/>
  <c r="W385" i="26" s="1"/>
  <c r="N350" i="26"/>
  <c r="Y42" i="28"/>
  <c r="Y330" i="28"/>
  <c r="BI68" i="28"/>
  <c r="BJ295" i="28"/>
  <c r="W319" i="28"/>
  <c r="X319" i="28"/>
  <c r="J42" i="29"/>
  <c r="I42" i="29"/>
  <c r="J7" i="29"/>
  <c r="I7" i="29"/>
  <c r="J223" i="29"/>
  <c r="I223" i="29"/>
  <c r="I441" i="29"/>
  <c r="J441" i="29"/>
  <c r="J430" i="29"/>
  <c r="I430" i="29"/>
  <c r="J431" i="29"/>
  <c r="I431" i="29"/>
  <c r="N8" i="30"/>
  <c r="K141" i="30"/>
  <c r="L141" i="30" s="1"/>
  <c r="N374" i="30"/>
  <c r="N463" i="30"/>
  <c r="N457" i="30"/>
  <c r="N8" i="26"/>
  <c r="N80" i="26"/>
  <c r="N152" i="26"/>
  <c r="L187" i="26"/>
  <c r="W187" i="26" s="1"/>
  <c r="N224" i="26"/>
  <c r="L259" i="26"/>
  <c r="W259" i="26" s="1"/>
  <c r="N249" i="26"/>
  <c r="L284" i="26"/>
  <c r="W284" i="26" s="1"/>
  <c r="N321" i="26"/>
  <c r="L356" i="26"/>
  <c r="W356" i="26" s="1"/>
  <c r="W165" i="28"/>
  <c r="X165" i="28"/>
  <c r="X453" i="28"/>
  <c r="W453" i="28"/>
  <c r="BI430" i="28"/>
  <c r="Y251" i="28"/>
  <c r="Y72" i="28"/>
  <c r="W216" i="28"/>
  <c r="X216" i="28"/>
  <c r="N376" i="26"/>
  <c r="L411" i="26"/>
  <c r="W411" i="26" s="1"/>
  <c r="L483" i="26"/>
  <c r="W483" i="26" s="1"/>
  <c r="N448" i="26"/>
  <c r="BI146" i="28"/>
  <c r="BJ290" i="28"/>
  <c r="BJ434" i="28"/>
  <c r="BI388" i="28"/>
  <c r="BI221" i="28"/>
  <c r="BI54" i="28"/>
  <c r="W415" i="28"/>
  <c r="X415" i="28"/>
  <c r="BJ440" i="28"/>
  <c r="BI332" i="28"/>
  <c r="J122" i="29"/>
  <c r="I122" i="29"/>
  <c r="J81" i="29"/>
  <c r="I81" i="29"/>
  <c r="J46" i="29"/>
  <c r="I46" i="29"/>
  <c r="J264" i="29"/>
  <c r="I264" i="29"/>
  <c r="J480" i="29"/>
  <c r="I480" i="29"/>
  <c r="J469" i="29"/>
  <c r="I469" i="29"/>
  <c r="J470" i="29"/>
  <c r="I470" i="29"/>
  <c r="K269" i="30"/>
  <c r="L269" i="30" s="1"/>
  <c r="K341" i="30"/>
  <c r="L341" i="30" s="1"/>
  <c r="K466" i="30"/>
  <c r="L466" i="30" s="1"/>
  <c r="K160" i="30"/>
  <c r="L160" i="30" s="1"/>
  <c r="K456" i="30"/>
  <c r="L456" i="30" s="1"/>
  <c r="N299" i="26"/>
  <c r="L334" i="26"/>
  <c r="W334" i="26" s="1"/>
  <c r="W33" i="28"/>
  <c r="X33" i="28"/>
  <c r="Y321" i="28"/>
  <c r="Y465" i="28"/>
  <c r="Y154" i="28"/>
  <c r="BI372" i="28"/>
  <c r="W49" i="28"/>
  <c r="X49" i="28"/>
  <c r="BJ135" i="28"/>
  <c r="W308" i="28"/>
  <c r="X308" i="28"/>
  <c r="Y115" i="28"/>
  <c r="W272" i="28"/>
  <c r="X272" i="28"/>
  <c r="I365" i="29"/>
  <c r="J365" i="29"/>
  <c r="K15" i="30"/>
  <c r="L15" i="30" s="1"/>
  <c r="K13" i="30"/>
  <c r="L13" i="30" s="1"/>
  <c r="L254" i="26"/>
  <c r="W254" i="26" s="1"/>
  <c r="N219" i="26"/>
  <c r="L326" i="26"/>
  <c r="W326" i="26" s="1"/>
  <c r="N291" i="26"/>
  <c r="Y189" i="28"/>
  <c r="Y333" i="28"/>
  <c r="Y477" i="28"/>
  <c r="Y205" i="28"/>
  <c r="BI493" i="28"/>
  <c r="BI170" i="28"/>
  <c r="BJ458" i="28"/>
  <c r="BJ435" i="28"/>
  <c r="CI124" i="28"/>
  <c r="X101" i="28"/>
  <c r="W101" i="28"/>
  <c r="BJ222" i="28"/>
  <c r="CI139" i="28"/>
  <c r="Y344" i="28"/>
  <c r="J92" i="29"/>
  <c r="I92" i="29"/>
  <c r="J51" i="29"/>
  <c r="I51" i="29"/>
  <c r="J450" i="29"/>
  <c r="I450" i="29"/>
  <c r="I368" i="29"/>
  <c r="J368" i="29"/>
  <c r="N125" i="26"/>
  <c r="L160" i="26"/>
  <c r="L232" i="26"/>
  <c r="W232" i="26" s="1"/>
  <c r="N197" i="26"/>
  <c r="N294" i="26"/>
  <c r="L329" i="26"/>
  <c r="W329" i="26" s="1"/>
  <c r="CI178" i="28"/>
  <c r="W431" i="28"/>
  <c r="X431" i="28"/>
  <c r="L420" i="26"/>
  <c r="W420" i="26" s="1"/>
  <c r="N385" i="26"/>
  <c r="BJ113" i="28"/>
  <c r="CI356" i="28"/>
  <c r="Y452" i="28"/>
  <c r="J18" i="29"/>
  <c r="I18" i="29"/>
  <c r="J234" i="29"/>
  <c r="I234" i="29"/>
  <c r="J199" i="29"/>
  <c r="I199" i="29"/>
  <c r="J406" i="29"/>
  <c r="I406" i="29"/>
  <c r="J371" i="29"/>
  <c r="I371" i="29"/>
  <c r="O82" i="26"/>
  <c r="P82" i="26"/>
  <c r="N154" i="26"/>
  <c r="L189" i="26"/>
  <c r="W189" i="26" s="1"/>
  <c r="L261" i="26"/>
  <c r="W261" i="26" s="1"/>
  <c r="N226" i="26"/>
  <c r="N298" i="26"/>
  <c r="L333" i="26"/>
  <c r="W333" i="26" s="1"/>
  <c r="P20" i="26"/>
  <c r="N164" i="26"/>
  <c r="L199" i="26"/>
  <c r="W199" i="26" s="1"/>
  <c r="L271" i="26"/>
  <c r="W271" i="26" s="1"/>
  <c r="N236" i="26"/>
  <c r="W357" i="28"/>
  <c r="X357" i="28"/>
  <c r="Y46" i="28"/>
  <c r="Y190" i="28"/>
  <c r="Y478" i="28"/>
  <c r="W11" i="28"/>
  <c r="X11" i="28"/>
  <c r="Y299" i="28"/>
  <c r="BJ264" i="28"/>
  <c r="Y315" i="28"/>
  <c r="CI459" i="28"/>
  <c r="W246" i="28"/>
  <c r="X246" i="28"/>
  <c r="Y331" i="28"/>
  <c r="Y271" i="28"/>
  <c r="J206" i="29"/>
  <c r="I206" i="29"/>
  <c r="J165" i="29"/>
  <c r="I165" i="29"/>
  <c r="I337" i="29"/>
  <c r="J337" i="29"/>
  <c r="J487" i="29"/>
  <c r="I487" i="29"/>
  <c r="N121" i="26"/>
  <c r="L156" i="26"/>
  <c r="L228" i="26"/>
  <c r="W228" i="26" s="1"/>
  <c r="N193" i="26"/>
  <c r="N265" i="26"/>
  <c r="L300" i="26"/>
  <c r="W300" i="26" s="1"/>
  <c r="N264" i="26"/>
  <c r="L299" i="26"/>
  <c r="W299" i="26" s="1"/>
  <c r="L425" i="26"/>
  <c r="W425" i="26" s="1"/>
  <c r="N390" i="26"/>
  <c r="L497" i="26"/>
  <c r="W497" i="26" s="1"/>
  <c r="N462" i="26"/>
  <c r="Y58" i="28"/>
  <c r="W346" i="28"/>
  <c r="X346" i="28"/>
  <c r="BI167" i="28"/>
  <c r="BI241" i="28"/>
  <c r="CI206" i="28"/>
  <c r="Y494" i="28"/>
  <c r="Y183" i="28"/>
  <c r="Y327" i="28"/>
  <c r="CI471" i="28"/>
  <c r="W114" i="28"/>
  <c r="X114" i="28"/>
  <c r="J24" i="29"/>
  <c r="I24" i="29"/>
  <c r="J423" i="29"/>
  <c r="I423" i="29"/>
  <c r="J412" i="29"/>
  <c r="I412" i="29"/>
  <c r="J377" i="29"/>
  <c r="I377" i="29"/>
  <c r="K27" i="30"/>
  <c r="L27" i="30" s="1"/>
  <c r="N204" i="30"/>
  <c r="CI93" i="28"/>
  <c r="CI35" i="28"/>
  <c r="CI323" i="28"/>
  <c r="Y432" i="28"/>
  <c r="N430" i="26"/>
  <c r="L465" i="26"/>
  <c r="W465" i="26" s="1"/>
  <c r="X195" i="28"/>
  <c r="W195" i="28"/>
  <c r="W172" i="28"/>
  <c r="X172" i="28"/>
  <c r="Y126" i="28"/>
  <c r="BJ427" i="28"/>
  <c r="J32" i="29"/>
  <c r="I32" i="29"/>
  <c r="I248" i="29"/>
  <c r="J248" i="29"/>
  <c r="J207" i="29"/>
  <c r="I207" i="29"/>
  <c r="I172" i="29"/>
  <c r="J172" i="29"/>
  <c r="J390" i="29"/>
  <c r="I390" i="29"/>
  <c r="I379" i="29"/>
  <c r="J379" i="29"/>
  <c r="R359" i="30"/>
  <c r="O55" i="26"/>
  <c r="L162" i="26"/>
  <c r="N127" i="26"/>
  <c r="N199" i="26"/>
  <c r="L234" i="26"/>
  <c r="W234" i="26" s="1"/>
  <c r="L306" i="26"/>
  <c r="W306" i="26" s="1"/>
  <c r="N271" i="26"/>
  <c r="P101" i="26"/>
  <c r="O101" i="26"/>
  <c r="N173" i="26"/>
  <c r="L208" i="26"/>
  <c r="W208" i="26" s="1"/>
  <c r="N245" i="26"/>
  <c r="L280" i="26"/>
  <c r="W280" i="26" s="1"/>
  <c r="W249" i="28"/>
  <c r="X249" i="28"/>
  <c r="CI393" i="28"/>
  <c r="CI86" i="28"/>
  <c r="W374" i="28"/>
  <c r="X374" i="28"/>
  <c r="BI207" i="28"/>
  <c r="BJ138" i="28"/>
  <c r="X426" i="28"/>
  <c r="W426" i="28"/>
  <c r="BJ499" i="28"/>
  <c r="BI476" i="28"/>
  <c r="W31" i="28"/>
  <c r="X31" i="28"/>
  <c r="I66" i="29"/>
  <c r="J66" i="29"/>
  <c r="J31" i="29"/>
  <c r="I31" i="29"/>
  <c r="J247" i="29"/>
  <c r="I247" i="29"/>
  <c r="I465" i="29"/>
  <c r="J465" i="29"/>
  <c r="J454" i="29"/>
  <c r="I454" i="29"/>
  <c r="CI117" i="28"/>
  <c r="BI261" i="28"/>
  <c r="CI382" i="28"/>
  <c r="BI59" i="28"/>
  <c r="CI491" i="28"/>
  <c r="Y24" i="28"/>
  <c r="Y168" i="28"/>
  <c r="W456" i="28"/>
  <c r="X456" i="28"/>
  <c r="Y421" i="28"/>
  <c r="L399" i="26"/>
  <c r="W399" i="26" s="1"/>
  <c r="N364" i="26"/>
  <c r="BI98" i="28"/>
  <c r="W52" i="28"/>
  <c r="X52" i="28"/>
  <c r="CI196" i="28"/>
  <c r="CI317" i="28"/>
  <c r="W438" i="28"/>
  <c r="X438" i="28"/>
  <c r="W307" i="28"/>
  <c r="X307" i="28"/>
  <c r="BJ103" i="28"/>
  <c r="J182" i="29"/>
  <c r="I182" i="29"/>
  <c r="J141" i="29"/>
  <c r="I141" i="29"/>
  <c r="J106" i="29"/>
  <c r="I106" i="29"/>
  <c r="J324" i="29"/>
  <c r="I324" i="29"/>
  <c r="J313" i="29"/>
  <c r="I313" i="29"/>
  <c r="J314" i="29"/>
  <c r="I314" i="29"/>
  <c r="N171" i="30"/>
  <c r="P61" i="26"/>
  <c r="O61" i="26"/>
  <c r="N133" i="26"/>
  <c r="L168" i="26"/>
  <c r="N205" i="26"/>
  <c r="L240" i="26"/>
  <c r="W240" i="26" s="1"/>
  <c r="N277" i="26"/>
  <c r="L312" i="26"/>
  <c r="W312" i="26" s="1"/>
  <c r="L286" i="26"/>
  <c r="W286" i="26" s="1"/>
  <c r="N251" i="26"/>
  <c r="W129" i="28"/>
  <c r="X129" i="28"/>
  <c r="X359" i="28"/>
  <c r="W359" i="28"/>
  <c r="X36" i="28"/>
  <c r="W36" i="28"/>
  <c r="Y180" i="28"/>
  <c r="W375" i="28"/>
  <c r="X375" i="28"/>
  <c r="CI352" i="28"/>
  <c r="CI329" i="28"/>
  <c r="W162" i="28"/>
  <c r="X162" i="28"/>
  <c r="W224" i="28"/>
  <c r="X224" i="28"/>
  <c r="CI343" i="28"/>
  <c r="BI20" i="28"/>
  <c r="Y175" i="28"/>
  <c r="P63" i="26"/>
  <c r="X68" i="28"/>
  <c r="W68" i="28"/>
  <c r="I325" i="29"/>
  <c r="J325" i="29"/>
  <c r="W477" i="28"/>
  <c r="X477" i="28"/>
  <c r="I291" i="29"/>
  <c r="J291" i="29"/>
  <c r="W53" i="28"/>
  <c r="X53" i="28"/>
  <c r="Y451" i="28"/>
  <c r="J464" i="29"/>
  <c r="I464" i="29"/>
  <c r="N319" i="26"/>
  <c r="L354" i="26"/>
  <c r="W354" i="26" s="1"/>
  <c r="Y95" i="28"/>
  <c r="I394" i="29"/>
  <c r="J394" i="29"/>
  <c r="N296" i="26"/>
  <c r="L331" i="26"/>
  <c r="W331" i="26" s="1"/>
  <c r="W21" i="28"/>
  <c r="X21" i="28"/>
  <c r="Y309" i="28"/>
  <c r="N339" i="26"/>
  <c r="L374" i="26"/>
  <c r="W374" i="26" s="1"/>
  <c r="W360" i="28"/>
  <c r="X360" i="28"/>
  <c r="J185" i="29"/>
  <c r="I185" i="29"/>
  <c r="BI141" i="28"/>
  <c r="J180" i="29"/>
  <c r="I180" i="29"/>
  <c r="J316" i="29"/>
  <c r="I316" i="29"/>
  <c r="K296" i="30"/>
  <c r="L296" i="30" s="1"/>
  <c r="K115" i="30"/>
  <c r="L115" i="30" s="1"/>
  <c r="K493" i="30"/>
  <c r="L493" i="30" s="1"/>
  <c r="N290" i="26"/>
  <c r="L325" i="26"/>
  <c r="W325" i="26" s="1"/>
  <c r="R38" i="30"/>
  <c r="K235" i="30"/>
  <c r="L235" i="30" s="1"/>
  <c r="N313" i="30"/>
  <c r="K368" i="30"/>
  <c r="L368" i="30" s="1"/>
  <c r="R39" i="30"/>
  <c r="R493" i="30"/>
  <c r="N470" i="30"/>
  <c r="N273" i="30"/>
  <c r="Y262" i="28"/>
  <c r="W227" i="28"/>
  <c r="X227" i="28"/>
  <c r="BI336" i="28"/>
  <c r="Y13" i="28"/>
  <c r="Y445" i="28"/>
  <c r="N406" i="26"/>
  <c r="L441" i="26"/>
  <c r="W441" i="26" s="1"/>
  <c r="X76" i="28"/>
  <c r="W76" i="28"/>
  <c r="W220" i="28"/>
  <c r="X220" i="28"/>
  <c r="W364" i="28"/>
  <c r="X364" i="28"/>
  <c r="L382" i="26"/>
  <c r="W382" i="26" s="1"/>
  <c r="N347" i="26"/>
  <c r="W318" i="28"/>
  <c r="X318" i="28"/>
  <c r="W247" i="28"/>
  <c r="X247" i="28"/>
  <c r="BI56" i="28"/>
  <c r="I330" i="29"/>
  <c r="J330" i="29"/>
  <c r="R6" i="30"/>
  <c r="K240" i="30"/>
  <c r="L240" i="30" s="1"/>
  <c r="K388" i="30"/>
  <c r="L388" i="30" s="1"/>
  <c r="R263" i="30"/>
  <c r="K335" i="30"/>
  <c r="L335" i="30" s="1"/>
  <c r="K496" i="30"/>
  <c r="L496" i="30" s="1"/>
  <c r="N7" i="30"/>
  <c r="K291" i="30"/>
  <c r="L291" i="30" s="1"/>
  <c r="K184" i="30"/>
  <c r="L184" i="30" s="1"/>
  <c r="N41" i="26"/>
  <c r="N113" i="26"/>
  <c r="L220" i="26"/>
  <c r="W220" i="26" s="1"/>
  <c r="N185" i="26"/>
  <c r="W153" i="28"/>
  <c r="X153" i="28"/>
  <c r="BJ297" i="28"/>
  <c r="BJ441" i="28"/>
  <c r="Y239" i="28"/>
  <c r="BJ60" i="28"/>
  <c r="L480" i="26"/>
  <c r="W480" i="26" s="1"/>
  <c r="N445" i="26"/>
  <c r="Y134" i="28"/>
  <c r="BJ422" i="28"/>
  <c r="BI399" i="28"/>
  <c r="BI65" i="28"/>
  <c r="BI295" i="28"/>
  <c r="Y319" i="28"/>
  <c r="R80" i="30"/>
  <c r="R141" i="30"/>
  <c r="K319" i="30"/>
  <c r="L319" i="30" s="1"/>
  <c r="K391" i="30"/>
  <c r="L391" i="30" s="1"/>
  <c r="Y21" i="28"/>
  <c r="Y142" i="28"/>
  <c r="K252" i="30"/>
  <c r="L252" i="30" s="1"/>
  <c r="W72" i="28"/>
  <c r="X72" i="28"/>
  <c r="W325" i="28"/>
  <c r="X325" i="28"/>
  <c r="CI267" i="28"/>
  <c r="BI100" i="28"/>
  <c r="BJ388" i="28"/>
  <c r="BI365" i="28"/>
  <c r="BJ198" i="28"/>
  <c r="BI116" i="28"/>
  <c r="BJ43" i="28"/>
  <c r="W200" i="28"/>
  <c r="X200" i="28"/>
  <c r="J117" i="29"/>
  <c r="I117" i="29"/>
  <c r="J290" i="29"/>
  <c r="I290" i="29"/>
  <c r="N394" i="30"/>
  <c r="K97" i="30"/>
  <c r="L97" i="30" s="1"/>
  <c r="R269" i="30"/>
  <c r="R341" i="30"/>
  <c r="R413" i="30"/>
  <c r="K209" i="30"/>
  <c r="L209" i="30" s="1"/>
  <c r="R151" i="30"/>
  <c r="R466" i="30"/>
  <c r="R437" i="30"/>
  <c r="R393" i="30"/>
  <c r="R456" i="30"/>
  <c r="W465" i="28"/>
  <c r="X465" i="28"/>
  <c r="N486" i="26"/>
  <c r="BI298" i="28"/>
  <c r="CI442" i="28"/>
  <c r="X193" i="28"/>
  <c r="W193" i="28"/>
  <c r="W481" i="28"/>
  <c r="X481" i="28"/>
  <c r="N487" i="26"/>
  <c r="BI135" i="28"/>
  <c r="Y279" i="28"/>
  <c r="W423" i="28"/>
  <c r="X423" i="28"/>
  <c r="Y66" i="28"/>
  <c r="Y210" i="28"/>
  <c r="BI67" i="28"/>
  <c r="BI439" i="28"/>
  <c r="Y308" i="28"/>
  <c r="W115" i="28"/>
  <c r="X115" i="28"/>
  <c r="J89" i="29"/>
  <c r="I89" i="29"/>
  <c r="J48" i="29"/>
  <c r="I48" i="29"/>
  <c r="J13" i="29"/>
  <c r="I13" i="29"/>
  <c r="I229" i="29"/>
  <c r="J229" i="29"/>
  <c r="J447" i="29"/>
  <c r="I447" i="29"/>
  <c r="J400" i="29"/>
  <c r="I400" i="29"/>
  <c r="N50" i="30"/>
  <c r="N165" i="30"/>
  <c r="N433" i="30"/>
  <c r="N36" i="30"/>
  <c r="N163" i="30"/>
  <c r="N54" i="30"/>
  <c r="N264" i="30"/>
  <c r="N90" i="30"/>
  <c r="R40" i="30"/>
  <c r="N302" i="26"/>
  <c r="L337" i="26"/>
  <c r="W337" i="26" s="1"/>
  <c r="CI45" i="28"/>
  <c r="BI22" i="28"/>
  <c r="Y131" i="28"/>
  <c r="BJ275" i="28"/>
  <c r="BJ205" i="28"/>
  <c r="BJ349" i="28"/>
  <c r="Y147" i="28"/>
  <c r="X412" i="28"/>
  <c r="W412" i="28"/>
  <c r="Y139" i="28"/>
  <c r="Y380" i="28"/>
  <c r="BJ187" i="28"/>
  <c r="W344" i="28"/>
  <c r="X344" i="28"/>
  <c r="J270" i="29"/>
  <c r="I270" i="29"/>
  <c r="J486" i="29"/>
  <c r="I486" i="29"/>
  <c r="N17" i="30"/>
  <c r="K48" i="30"/>
  <c r="L48" i="30" s="1"/>
  <c r="CI201" i="28"/>
  <c r="CI34" i="28"/>
  <c r="Y322" i="28"/>
  <c r="CI143" i="28"/>
  <c r="BJ287" i="28"/>
  <c r="CI252" i="28"/>
  <c r="BJ361" i="28"/>
  <c r="L492" i="26"/>
  <c r="W492" i="26" s="1"/>
  <c r="N457" i="26"/>
  <c r="BJ182" i="28"/>
  <c r="BI15" i="28"/>
  <c r="BI136" i="28"/>
  <c r="BI113" i="28"/>
  <c r="BI378" i="28"/>
  <c r="Y356" i="28"/>
  <c r="BJ416" i="28"/>
  <c r="N236" i="30"/>
  <c r="N261" i="26"/>
  <c r="L296" i="26"/>
  <c r="W296" i="26" s="1"/>
  <c r="N333" i="26"/>
  <c r="L368" i="26"/>
  <c r="W368" i="26" s="1"/>
  <c r="BI213" i="28"/>
  <c r="BI2" i="28"/>
  <c r="X46" i="28"/>
  <c r="W46" i="28"/>
  <c r="BI155" i="28"/>
  <c r="BJ85" i="28"/>
  <c r="CI194" i="28"/>
  <c r="Y459" i="28"/>
  <c r="Y148" i="28"/>
  <c r="BI292" i="28"/>
  <c r="Y125" i="28"/>
  <c r="X102" i="28"/>
  <c r="W102" i="28"/>
  <c r="CI390" i="28"/>
  <c r="BI32" i="28"/>
  <c r="BI403" i="28"/>
  <c r="J166" i="29"/>
  <c r="I166" i="29"/>
  <c r="I338" i="29"/>
  <c r="J338" i="29"/>
  <c r="K42" i="30"/>
  <c r="L42" i="30" s="1"/>
  <c r="BI81" i="28"/>
  <c r="W58" i="28"/>
  <c r="X58" i="28"/>
  <c r="BJ420" i="28"/>
  <c r="Y206" i="28"/>
  <c r="CI39" i="28"/>
  <c r="Y471" i="28"/>
  <c r="Y304" i="28"/>
  <c r="BI448" i="28"/>
  <c r="BJ281" i="28"/>
  <c r="BJ258" i="28"/>
  <c r="Y500" i="28"/>
  <c r="BI44" i="28"/>
  <c r="BI104" i="28"/>
  <c r="BJ404" i="28"/>
  <c r="I101" i="29"/>
  <c r="J101" i="29"/>
  <c r="K134" i="30"/>
  <c r="L134" i="30" s="1"/>
  <c r="K265" i="30"/>
  <c r="L265" i="30" s="1"/>
  <c r="K337" i="30"/>
  <c r="L337" i="30" s="1"/>
  <c r="K409" i="30"/>
  <c r="L409" i="30" s="1"/>
  <c r="N220" i="30"/>
  <c r="K392" i="30"/>
  <c r="L392" i="30" s="1"/>
  <c r="K204" i="30"/>
  <c r="L204" i="30" s="1"/>
  <c r="K440" i="30"/>
  <c r="L440" i="30" s="1"/>
  <c r="K429" i="30"/>
  <c r="L429" i="30" s="1"/>
  <c r="K458" i="30"/>
  <c r="L458" i="30" s="1"/>
  <c r="K267" i="30"/>
  <c r="L267" i="30" s="1"/>
  <c r="K432" i="30"/>
  <c r="L432" i="30" s="1"/>
  <c r="L159" i="26"/>
  <c r="N124" i="26"/>
  <c r="N196" i="26"/>
  <c r="L231" i="26"/>
  <c r="W231" i="26" s="1"/>
  <c r="L303" i="26"/>
  <c r="W303" i="26" s="1"/>
  <c r="N268" i="26"/>
  <c r="Y93" i="28"/>
  <c r="BJ70" i="28"/>
  <c r="W323" i="28"/>
  <c r="X323" i="28"/>
  <c r="W288" i="28"/>
  <c r="X288" i="28"/>
  <c r="X253" i="28"/>
  <c r="W253" i="28"/>
  <c r="W218" i="28"/>
  <c r="X218" i="28"/>
  <c r="BI339" i="28"/>
  <c r="BJ316" i="28"/>
  <c r="BJ460" i="28"/>
  <c r="BI437" i="28"/>
  <c r="Y414" i="28"/>
  <c r="BI163" i="28"/>
  <c r="J243" i="29"/>
  <c r="I243" i="29"/>
  <c r="K212" i="30"/>
  <c r="L212" i="30" s="1"/>
  <c r="K376" i="30"/>
  <c r="L376" i="30" s="1"/>
  <c r="K448" i="30"/>
  <c r="L448" i="30" s="1"/>
  <c r="R22" i="30"/>
  <c r="K287" i="30"/>
  <c r="L287" i="30" s="1"/>
  <c r="N359" i="30"/>
  <c r="R238" i="30"/>
  <c r="K484" i="30"/>
  <c r="L484" i="30" s="1"/>
  <c r="K138" i="30"/>
  <c r="L138" i="30" s="1"/>
  <c r="N306" i="26"/>
  <c r="L341" i="26"/>
  <c r="W341" i="26" s="1"/>
  <c r="W105" i="28"/>
  <c r="X105" i="28"/>
  <c r="N396" i="26"/>
  <c r="L431" i="26"/>
  <c r="W431" i="26" s="1"/>
  <c r="BI226" i="28"/>
  <c r="CI335" i="28"/>
  <c r="W300" i="28"/>
  <c r="X300" i="28"/>
  <c r="Y444" i="28"/>
  <c r="CI265" i="28"/>
  <c r="L432" i="26"/>
  <c r="W432" i="26" s="1"/>
  <c r="N397" i="26"/>
  <c r="CI230" i="28"/>
  <c r="CI374" i="28"/>
  <c r="Y305" i="28"/>
  <c r="L373" i="26"/>
  <c r="W373" i="26" s="1"/>
  <c r="N338" i="26"/>
  <c r="I143" i="29"/>
  <c r="J143" i="29"/>
  <c r="J275" i="29"/>
  <c r="I275" i="29"/>
  <c r="K104" i="30"/>
  <c r="L104" i="30" s="1"/>
  <c r="K271" i="30"/>
  <c r="L271" i="30" s="1"/>
  <c r="K343" i="30"/>
  <c r="L343" i="30" s="1"/>
  <c r="N230" i="30"/>
  <c r="K398" i="30"/>
  <c r="L398" i="30" s="1"/>
  <c r="N218" i="30"/>
  <c r="K464" i="30"/>
  <c r="L464" i="30" s="1"/>
  <c r="N228" i="30"/>
  <c r="K378" i="30"/>
  <c r="L378" i="30" s="1"/>
  <c r="K452" i="30"/>
  <c r="L452" i="30" s="1"/>
  <c r="N68" i="26"/>
  <c r="N140" i="26"/>
  <c r="L175" i="26"/>
  <c r="W175" i="26" s="1"/>
  <c r="N212" i="26"/>
  <c r="L247" i="26"/>
  <c r="W247" i="26" s="1"/>
  <c r="O21" i="26"/>
  <c r="P21" i="26"/>
  <c r="O93" i="26"/>
  <c r="P93" i="26"/>
  <c r="N165" i="26"/>
  <c r="L200" i="26"/>
  <c r="W200" i="26" s="1"/>
  <c r="Y117" i="28"/>
  <c r="Y405" i="28"/>
  <c r="Y94" i="28"/>
  <c r="X238" i="28"/>
  <c r="W238" i="28"/>
  <c r="Y382" i="28"/>
  <c r="W347" i="28"/>
  <c r="X347" i="28"/>
  <c r="W24" i="28"/>
  <c r="X24" i="28"/>
  <c r="W168" i="28"/>
  <c r="X168" i="28"/>
  <c r="W196" i="28"/>
  <c r="X196" i="28"/>
  <c r="X484" i="28"/>
  <c r="W484" i="28"/>
  <c r="W317" i="28"/>
  <c r="X317" i="28"/>
  <c r="Y6" i="28"/>
  <c r="CI294" i="28"/>
  <c r="Y307" i="28"/>
  <c r="J218" i="29"/>
  <c r="I218" i="29"/>
  <c r="R471" i="30"/>
  <c r="L358" i="26"/>
  <c r="W358" i="26" s="1"/>
  <c r="N323" i="26"/>
  <c r="CI359" i="28"/>
  <c r="X180" i="28"/>
  <c r="W180" i="28"/>
  <c r="BI433" i="28"/>
  <c r="BJ254" i="28"/>
  <c r="Y352" i="28"/>
  <c r="BJ41" i="28"/>
  <c r="BI473" i="28"/>
  <c r="Y18" i="28"/>
  <c r="BJ306" i="28"/>
  <c r="BJ343" i="28"/>
  <c r="W175" i="28"/>
  <c r="X175" i="28"/>
  <c r="I388" i="29"/>
  <c r="J388" i="29"/>
  <c r="Y197" i="28"/>
  <c r="Y174" i="28"/>
  <c r="J8" i="29"/>
  <c r="I8" i="29"/>
  <c r="L246" i="26"/>
  <c r="W246" i="26" s="1"/>
  <c r="N211" i="26"/>
  <c r="L317" i="26"/>
  <c r="W317" i="26" s="1"/>
  <c r="N282" i="26"/>
  <c r="Y55" i="28"/>
  <c r="J161" i="29"/>
  <c r="I161" i="29"/>
  <c r="W408" i="28"/>
  <c r="X408" i="28"/>
  <c r="I280" i="29"/>
  <c r="J280" i="29"/>
  <c r="W48" i="28"/>
  <c r="X48" i="28"/>
  <c r="J40" i="29"/>
  <c r="I40" i="29"/>
  <c r="Y25" i="28"/>
  <c r="L372" i="26"/>
  <c r="W372" i="26" s="1"/>
  <c r="N337" i="26"/>
  <c r="K182" i="30"/>
  <c r="L182" i="30" s="1"/>
  <c r="J145" i="29"/>
  <c r="I145" i="29"/>
  <c r="J317" i="29"/>
  <c r="I317" i="29"/>
  <c r="N110" i="30"/>
  <c r="K201" i="30"/>
  <c r="L201" i="30" s="1"/>
  <c r="K39" i="30"/>
  <c r="L39" i="30" s="1"/>
  <c r="J5" i="29"/>
  <c r="I5" i="29"/>
  <c r="J181" i="29"/>
  <c r="I181" i="29"/>
  <c r="K3" i="30"/>
  <c r="L3" i="30" s="1"/>
  <c r="J221" i="29"/>
  <c r="I221" i="29"/>
  <c r="J216" i="29"/>
  <c r="I216" i="29"/>
  <c r="I363" i="29"/>
  <c r="J363" i="29"/>
  <c r="J352" i="29"/>
  <c r="I352" i="29"/>
  <c r="J353" i="29"/>
  <c r="I353" i="29"/>
  <c r="R3" i="30"/>
  <c r="N38" i="30"/>
  <c r="R110" i="30"/>
  <c r="N117" i="30"/>
  <c r="N235" i="30"/>
  <c r="N385" i="30"/>
  <c r="N201" i="30"/>
  <c r="N296" i="30"/>
  <c r="N368" i="30"/>
  <c r="N39" i="30"/>
  <c r="N115" i="30"/>
  <c r="N493" i="30"/>
  <c r="N78" i="30"/>
  <c r="N28" i="26"/>
  <c r="N100" i="26"/>
  <c r="N172" i="26"/>
  <c r="L207" i="26"/>
  <c r="W207" i="26" s="1"/>
  <c r="L279" i="26"/>
  <c r="W279" i="26" s="1"/>
  <c r="N244" i="26"/>
  <c r="L351" i="26"/>
  <c r="W351" i="26" s="1"/>
  <c r="N316" i="26"/>
  <c r="N324" i="30"/>
  <c r="N74" i="26"/>
  <c r="N146" i="26"/>
  <c r="L181" i="26"/>
  <c r="W181" i="26" s="1"/>
  <c r="L253" i="26"/>
  <c r="W253" i="26" s="1"/>
  <c r="N218" i="26"/>
  <c r="Y285" i="28"/>
  <c r="W13" i="28"/>
  <c r="X13" i="28"/>
  <c r="Y157" i="28"/>
  <c r="BJ301" i="28"/>
  <c r="W445" i="28"/>
  <c r="X445" i="28"/>
  <c r="BI122" i="28"/>
  <c r="Y99" i="28"/>
  <c r="Y387" i="28"/>
  <c r="BJ53" i="28"/>
  <c r="Y318" i="28"/>
  <c r="BI92" i="28"/>
  <c r="I188" i="29"/>
  <c r="J188" i="29"/>
  <c r="J147" i="29"/>
  <c r="I147" i="29"/>
  <c r="J112" i="29"/>
  <c r="I112" i="29"/>
  <c r="J319" i="29"/>
  <c r="I319" i="29"/>
  <c r="I320" i="29"/>
  <c r="J320" i="29"/>
  <c r="N6" i="30"/>
  <c r="K41" i="30"/>
  <c r="L41" i="30" s="1"/>
  <c r="K113" i="30"/>
  <c r="L113" i="30" s="1"/>
  <c r="K185" i="30"/>
  <c r="L185" i="30" s="1"/>
  <c r="K129" i="30"/>
  <c r="L129" i="30" s="1"/>
  <c r="R240" i="30"/>
  <c r="K316" i="30"/>
  <c r="L316" i="30" s="1"/>
  <c r="R388" i="30"/>
  <c r="K144" i="30"/>
  <c r="L144" i="30" s="1"/>
  <c r="K73" i="30"/>
  <c r="L73" i="30" s="1"/>
  <c r="N263" i="30"/>
  <c r="R335" i="30"/>
  <c r="K407" i="30"/>
  <c r="L407" i="30" s="1"/>
  <c r="K193" i="30"/>
  <c r="L193" i="30" s="1"/>
  <c r="K348" i="30"/>
  <c r="L348" i="30" s="1"/>
  <c r="R496" i="30"/>
  <c r="K150" i="30"/>
  <c r="L150" i="30" s="1"/>
  <c r="R291" i="30"/>
  <c r="R184" i="30"/>
  <c r="N66" i="26"/>
  <c r="N138" i="26"/>
  <c r="L173" i="26"/>
  <c r="L245" i="26"/>
  <c r="W245" i="26" s="1"/>
  <c r="N210" i="26"/>
  <c r="L407" i="26"/>
  <c r="W407" i="26" s="1"/>
  <c r="N372" i="26"/>
  <c r="N444" i="26"/>
  <c r="L479" i="26"/>
  <c r="W479" i="26" s="1"/>
  <c r="BI60" i="28"/>
  <c r="BJ348" i="28"/>
  <c r="BJ313" i="28"/>
  <c r="BJ457" i="28"/>
  <c r="W134" i="28"/>
  <c r="X134" i="28"/>
  <c r="BI422" i="28"/>
  <c r="BJ399" i="28"/>
  <c r="CI88" i="28"/>
  <c r="N422" i="26"/>
  <c r="L457" i="26"/>
  <c r="W457" i="26" s="1"/>
  <c r="N494" i="26"/>
  <c r="BI474" i="28"/>
  <c r="J119" i="29"/>
  <c r="I119" i="29"/>
  <c r="J78" i="29"/>
  <c r="I78" i="29"/>
  <c r="J43" i="29"/>
  <c r="I43" i="29"/>
  <c r="J261" i="29"/>
  <c r="I261" i="29"/>
  <c r="I477" i="29"/>
  <c r="J477" i="29"/>
  <c r="J466" i="29"/>
  <c r="I466" i="29"/>
  <c r="I467" i="29"/>
  <c r="J467" i="29"/>
  <c r="K8" i="30"/>
  <c r="L8" i="30" s="1"/>
  <c r="N80" i="30"/>
  <c r="K152" i="30"/>
  <c r="L152" i="30" s="1"/>
  <c r="N141" i="30"/>
  <c r="R245" i="30"/>
  <c r="R319" i="30"/>
  <c r="BJ309" i="28"/>
  <c r="BJ453" i="28"/>
  <c r="CI142" i="28"/>
  <c r="CI430" i="28"/>
  <c r="R252" i="30"/>
  <c r="BI37" i="28"/>
  <c r="W267" i="28"/>
  <c r="X267" i="28"/>
  <c r="N389" i="26"/>
  <c r="L424" i="26"/>
  <c r="W424" i="26" s="1"/>
  <c r="L496" i="26"/>
  <c r="W496" i="26" s="1"/>
  <c r="N461" i="26"/>
  <c r="BI367" i="28"/>
  <c r="BI236" i="28"/>
  <c r="CI391" i="28"/>
  <c r="BI43" i="28"/>
  <c r="J158" i="29"/>
  <c r="I158" i="29"/>
  <c r="J82" i="29"/>
  <c r="I82" i="29"/>
  <c r="J300" i="29"/>
  <c r="I300" i="29"/>
  <c r="J289" i="29"/>
  <c r="I289" i="29"/>
  <c r="J495" i="29"/>
  <c r="I495" i="29"/>
  <c r="K16" i="30"/>
  <c r="L16" i="30" s="1"/>
  <c r="N322" i="30"/>
  <c r="K19" i="30"/>
  <c r="L19" i="30" s="1"/>
  <c r="R97" i="30"/>
  <c r="N269" i="30"/>
  <c r="N341" i="30"/>
  <c r="N413" i="30"/>
  <c r="R209" i="30"/>
  <c r="K151" i="30"/>
  <c r="L151" i="30" s="1"/>
  <c r="R52" i="30"/>
  <c r="N466" i="30"/>
  <c r="N437" i="30"/>
  <c r="N456" i="30"/>
  <c r="Y177" i="28"/>
  <c r="N378" i="26"/>
  <c r="L413" i="26"/>
  <c r="W413" i="26" s="1"/>
  <c r="N450" i="26"/>
  <c r="L485" i="26"/>
  <c r="W485" i="26" s="1"/>
  <c r="CI154" i="28"/>
  <c r="Y442" i="28"/>
  <c r="BJ119" i="28"/>
  <c r="W228" i="28"/>
  <c r="X228" i="28"/>
  <c r="BJ372" i="28"/>
  <c r="BJ337" i="28"/>
  <c r="Y481" i="28"/>
  <c r="L450" i="26"/>
  <c r="W450" i="26" s="1"/>
  <c r="N415" i="26"/>
  <c r="Y158" i="28"/>
  <c r="BI89" i="28"/>
  <c r="W66" i="28"/>
  <c r="X66" i="28"/>
  <c r="I84" i="29"/>
  <c r="J84" i="29"/>
  <c r="I401" i="29"/>
  <c r="J401" i="29"/>
  <c r="N40" i="30"/>
  <c r="N40" i="26"/>
  <c r="N112" i="26"/>
  <c r="N184" i="26"/>
  <c r="L219" i="26"/>
  <c r="W219" i="26" s="1"/>
  <c r="N256" i="26"/>
  <c r="L291" i="26"/>
  <c r="W291" i="26" s="1"/>
  <c r="N328" i="26"/>
  <c r="L363" i="26"/>
  <c r="W363" i="26" s="1"/>
  <c r="Y45" i="28"/>
  <c r="Y454" i="28"/>
  <c r="W131" i="28"/>
  <c r="X131" i="28"/>
  <c r="W275" i="28"/>
  <c r="X275" i="28"/>
  <c r="CI419" i="28"/>
  <c r="BI96" i="28"/>
  <c r="Y61" i="28"/>
  <c r="BJ314" i="28"/>
  <c r="BJ3" i="28"/>
  <c r="BI147" i="28"/>
  <c r="Y291" i="28"/>
  <c r="BJ124" i="28"/>
  <c r="BI389" i="28"/>
  <c r="L394" i="26"/>
  <c r="W394" i="26" s="1"/>
  <c r="N359" i="26"/>
  <c r="Y78" i="28"/>
  <c r="Y222" i="28"/>
  <c r="Y366" i="28"/>
  <c r="W187" i="28"/>
  <c r="X187" i="28"/>
  <c r="J128" i="29"/>
  <c r="I128" i="29"/>
  <c r="J87" i="29"/>
  <c r="I87" i="29"/>
  <c r="J52" i="29"/>
  <c r="I52" i="29"/>
  <c r="I439" i="29"/>
  <c r="J439" i="29"/>
  <c r="J404" i="29"/>
  <c r="I404" i="29"/>
  <c r="K347" i="30"/>
  <c r="L347" i="30" s="1"/>
  <c r="K363" i="30"/>
  <c r="L363" i="30" s="1"/>
  <c r="BJ489" i="28"/>
  <c r="W34" i="28"/>
  <c r="X34" i="28"/>
  <c r="Y143" i="28"/>
  <c r="BJ431" i="28"/>
  <c r="W252" i="28"/>
  <c r="X252" i="28"/>
  <c r="BI217" i="28"/>
  <c r="BI326" i="28"/>
  <c r="Y303" i="28"/>
  <c r="BI447" i="28"/>
  <c r="W356" i="28"/>
  <c r="X356" i="28"/>
  <c r="Y199" i="28"/>
  <c r="W259" i="28"/>
  <c r="X259" i="28"/>
  <c r="I95" i="29"/>
  <c r="J95" i="29"/>
  <c r="J54" i="29"/>
  <c r="I54" i="29"/>
  <c r="I19" i="29"/>
  <c r="J19" i="29"/>
  <c r="J235" i="29"/>
  <c r="I235" i="29"/>
  <c r="I453" i="29"/>
  <c r="J453" i="29"/>
  <c r="J442" i="29"/>
  <c r="I442" i="29"/>
  <c r="J407" i="29"/>
  <c r="I407" i="29"/>
  <c r="K369" i="30"/>
  <c r="L369" i="30" s="1"/>
  <c r="L152" i="26"/>
  <c r="M152" i="26" s="1"/>
  <c r="N117" i="26"/>
  <c r="L224" i="26"/>
  <c r="W224" i="26" s="1"/>
  <c r="N189" i="26"/>
  <c r="BJ69" i="28"/>
  <c r="W478" i="28"/>
  <c r="X478" i="28"/>
  <c r="BJ11" i="28"/>
  <c r="CI120" i="28"/>
  <c r="CI264" i="28"/>
  <c r="CI408" i="28"/>
  <c r="BI85" i="28"/>
  <c r="W194" i="28"/>
  <c r="X194" i="28"/>
  <c r="Y27" i="28"/>
  <c r="Y171" i="28"/>
  <c r="W459" i="28"/>
  <c r="X459" i="28"/>
  <c r="CI148" i="28"/>
  <c r="CI436" i="28"/>
  <c r="W125" i="28"/>
  <c r="X125" i="28"/>
  <c r="Y269" i="28"/>
  <c r="Y390" i="28"/>
  <c r="BJ283" i="28"/>
  <c r="J26" i="29"/>
  <c r="I26" i="29"/>
  <c r="J242" i="29"/>
  <c r="I242" i="29"/>
  <c r="J201" i="29"/>
  <c r="I201" i="29"/>
  <c r="J384" i="29"/>
  <c r="I384" i="29"/>
  <c r="I373" i="29"/>
  <c r="J373" i="29"/>
  <c r="R24" i="30"/>
  <c r="K70" i="30"/>
  <c r="L70" i="30" s="1"/>
  <c r="BJ225" i="28"/>
  <c r="CI202" i="28"/>
  <c r="BI23" i="28"/>
  <c r="CI311" i="28"/>
  <c r="BJ276" i="28"/>
  <c r="Y420" i="28"/>
  <c r="BI97" i="28"/>
  <c r="BJ385" i="28"/>
  <c r="W206" i="28"/>
  <c r="X206" i="28"/>
  <c r="Y39" i="28"/>
  <c r="W471" i="28"/>
  <c r="X471" i="28"/>
  <c r="X304" i="28"/>
  <c r="W304" i="28"/>
  <c r="Y137" i="28"/>
  <c r="BI281" i="28"/>
  <c r="N404" i="26"/>
  <c r="L439" i="26"/>
  <c r="W439" i="26" s="1"/>
  <c r="N476" i="26"/>
  <c r="Y402" i="28"/>
  <c r="BJ500" i="28"/>
  <c r="J60" i="29"/>
  <c r="I60" i="29"/>
  <c r="I25" i="29"/>
  <c r="J25" i="29"/>
  <c r="J241" i="29"/>
  <c r="I241" i="29"/>
  <c r="I459" i="29"/>
  <c r="J459" i="29"/>
  <c r="J448" i="29"/>
  <c r="I448" i="29"/>
  <c r="I413" i="29"/>
  <c r="J413" i="29"/>
  <c r="N27" i="30"/>
  <c r="R134" i="30"/>
  <c r="K205" i="30"/>
  <c r="L205" i="30" s="1"/>
  <c r="R265" i="30"/>
  <c r="R337" i="30"/>
  <c r="R409" i="30"/>
  <c r="K220" i="30"/>
  <c r="L220" i="30" s="1"/>
  <c r="K157" i="30"/>
  <c r="L157" i="30" s="1"/>
  <c r="R247" i="30"/>
  <c r="K320" i="30"/>
  <c r="L320" i="30" s="1"/>
  <c r="R392" i="30"/>
  <c r="R237" i="30"/>
  <c r="R204" i="30"/>
  <c r="R440" i="30"/>
  <c r="K405" i="30"/>
  <c r="L405" i="30" s="1"/>
  <c r="R458" i="30"/>
  <c r="R267" i="30"/>
  <c r="R432" i="30"/>
  <c r="K417" i="30"/>
  <c r="L417" i="30" s="1"/>
  <c r="K306" i="30"/>
  <c r="L306" i="30" s="1"/>
  <c r="L313" i="26"/>
  <c r="W313" i="26" s="1"/>
  <c r="N278" i="26"/>
  <c r="K495" i="30"/>
  <c r="L495" i="30" s="1"/>
  <c r="BI237" i="28"/>
  <c r="BJ35" i="28"/>
  <c r="CI179" i="28"/>
  <c r="Y323" i="28"/>
  <c r="CI467" i="28"/>
  <c r="BI288" i="28"/>
  <c r="W432" i="28"/>
  <c r="X432" i="28"/>
  <c r="Y253" i="28"/>
  <c r="Y218" i="28"/>
  <c r="BJ172" i="28"/>
  <c r="BI316" i="28"/>
  <c r="N407" i="26"/>
  <c r="L442" i="26"/>
  <c r="W442" i="26" s="1"/>
  <c r="N479" i="26"/>
  <c r="X270" i="28"/>
  <c r="W270" i="28"/>
  <c r="X414" i="28"/>
  <c r="W414" i="28"/>
  <c r="Y8" i="28"/>
  <c r="J68" i="29"/>
  <c r="I68" i="29"/>
  <c r="J27" i="29"/>
  <c r="I27" i="29"/>
  <c r="J208" i="29"/>
  <c r="I208" i="29"/>
  <c r="J426" i="29"/>
  <c r="I426" i="29"/>
  <c r="I415" i="29"/>
  <c r="J415" i="29"/>
  <c r="J416" i="29"/>
  <c r="I416" i="29"/>
  <c r="N30" i="30"/>
  <c r="K65" i="30"/>
  <c r="L65" i="30" s="1"/>
  <c r="K137" i="30"/>
  <c r="L137" i="30" s="1"/>
  <c r="R212" i="30"/>
  <c r="K304" i="30"/>
  <c r="L304" i="30" s="1"/>
  <c r="R376" i="30"/>
  <c r="R448" i="30"/>
  <c r="N22" i="30"/>
  <c r="R287" i="30"/>
  <c r="K359" i="30"/>
  <c r="L359" i="30" s="1"/>
  <c r="N238" i="30"/>
  <c r="K276" i="30"/>
  <c r="L276" i="30" s="1"/>
  <c r="R484" i="30"/>
  <c r="R138" i="30"/>
  <c r="L197" i="26"/>
  <c r="W197" i="26" s="1"/>
  <c r="N162" i="26"/>
  <c r="BJ249" i="28"/>
  <c r="BJ82" i="28"/>
  <c r="W47" i="28"/>
  <c r="X47" i="28"/>
  <c r="CI191" i="28"/>
  <c r="Y335" i="28"/>
  <c r="CI479" i="28"/>
  <c r="BJ444" i="28"/>
  <c r="Y121" i="28"/>
  <c r="W265" i="28"/>
  <c r="X265" i="28"/>
  <c r="CI409" i="28"/>
  <c r="Y230" i="28"/>
  <c r="BI63" i="28"/>
  <c r="BJ40" i="28"/>
  <c r="CI449" i="28"/>
  <c r="BJ426" i="28"/>
  <c r="CI499" i="28"/>
  <c r="Y476" i="28"/>
  <c r="J102" i="29"/>
  <c r="I102" i="29"/>
  <c r="J67" i="29"/>
  <c r="I67" i="29"/>
  <c r="J285" i="29"/>
  <c r="I285" i="29"/>
  <c r="J274" i="29"/>
  <c r="I274" i="29"/>
  <c r="J497" i="29"/>
  <c r="I497" i="29"/>
  <c r="R176" i="30"/>
  <c r="K219" i="30"/>
  <c r="L219" i="30" s="1"/>
  <c r="R271" i="30"/>
  <c r="R343" i="30"/>
  <c r="K37" i="30"/>
  <c r="L37" i="30" s="1"/>
  <c r="K254" i="30"/>
  <c r="L254" i="30" s="1"/>
  <c r="K326" i="30"/>
  <c r="L326" i="30" s="1"/>
  <c r="R398" i="30"/>
  <c r="R243" i="30"/>
  <c r="R449" i="30"/>
  <c r="R464" i="30"/>
  <c r="R378" i="30"/>
  <c r="R452" i="30"/>
  <c r="L272" i="26"/>
  <c r="W272" i="26" s="1"/>
  <c r="N237" i="26"/>
  <c r="N309" i="26"/>
  <c r="L344" i="26"/>
  <c r="W344" i="26" s="1"/>
  <c r="BJ117" i="28"/>
  <c r="N363" i="26"/>
  <c r="L398" i="26"/>
  <c r="W398" i="26" s="1"/>
  <c r="N435" i="26"/>
  <c r="L470" i="26"/>
  <c r="W470" i="26" s="1"/>
  <c r="X94" i="28"/>
  <c r="W94" i="28"/>
  <c r="BJ421" i="28"/>
  <c r="BJ75" i="28"/>
  <c r="BJ29" i="28"/>
  <c r="CI461" i="28"/>
  <c r="N377" i="26"/>
  <c r="L412" i="26"/>
  <c r="W412" i="26" s="1"/>
  <c r="N449" i="26"/>
  <c r="L484" i="26"/>
  <c r="W484" i="26" s="1"/>
  <c r="W6" i="28"/>
  <c r="X6" i="28"/>
  <c r="BJ150" i="28"/>
  <c r="W294" i="28"/>
  <c r="X294" i="28"/>
  <c r="BI152" i="28"/>
  <c r="BI320" i="28"/>
  <c r="J177" i="29"/>
  <c r="I177" i="29"/>
  <c r="J142" i="29"/>
  <c r="I142" i="29"/>
  <c r="J360" i="29"/>
  <c r="I360" i="29"/>
  <c r="I349" i="29"/>
  <c r="J349" i="29"/>
  <c r="I350" i="29"/>
  <c r="J350" i="29"/>
  <c r="R467" i="30"/>
  <c r="R455" i="30"/>
  <c r="R443" i="30"/>
  <c r="N60" i="26"/>
  <c r="N132" i="26"/>
  <c r="L167" i="26"/>
  <c r="N204" i="26"/>
  <c r="L239" i="26"/>
  <c r="W239" i="26" s="1"/>
  <c r="CI273" i="28"/>
  <c r="CI417" i="28"/>
  <c r="X250" i="28"/>
  <c r="W250" i="28"/>
  <c r="CI394" i="28"/>
  <c r="R227" i="30"/>
  <c r="CI215" i="28"/>
  <c r="X254" i="28"/>
  <c r="W254" i="28"/>
  <c r="BJ496" i="28"/>
  <c r="BI41" i="28"/>
  <c r="Y185" i="28"/>
  <c r="Y329" i="28"/>
  <c r="Y473" i="28"/>
  <c r="BI151" i="28"/>
  <c r="BJ224" i="28"/>
  <c r="CI392" i="28"/>
  <c r="CI127" i="28"/>
  <c r="I224" i="29"/>
  <c r="J224" i="29"/>
  <c r="N139" i="26"/>
  <c r="L174" i="26"/>
  <c r="L408" i="26"/>
  <c r="W408" i="26" s="1"/>
  <c r="N373" i="26"/>
  <c r="J114" i="29"/>
  <c r="I114" i="29"/>
  <c r="N447" i="26"/>
  <c r="L482" i="26"/>
  <c r="W482" i="26" s="1"/>
  <c r="Y54" i="28"/>
  <c r="Y263" i="28"/>
  <c r="J41" i="29"/>
  <c r="I41" i="29"/>
  <c r="J389" i="29"/>
  <c r="I389" i="29"/>
  <c r="N279" i="26"/>
  <c r="L314" i="26"/>
  <c r="W314" i="26" s="1"/>
  <c r="N405" i="26"/>
  <c r="L440" i="26"/>
  <c r="W440" i="26" s="1"/>
  <c r="N477" i="26"/>
  <c r="Y371" i="28"/>
  <c r="W157" i="28"/>
  <c r="X157" i="28"/>
  <c r="N478" i="26"/>
  <c r="W387" i="28"/>
  <c r="X387" i="28"/>
  <c r="W341" i="28"/>
  <c r="X341" i="28"/>
  <c r="BJ247" i="28"/>
  <c r="J366" i="29"/>
  <c r="I366" i="29"/>
  <c r="L292" i="26"/>
  <c r="W292" i="26" s="1"/>
  <c r="N257" i="26"/>
  <c r="N329" i="26"/>
  <c r="L364" i="26"/>
  <c r="W364" i="26" s="1"/>
  <c r="Y297" i="28"/>
  <c r="BJ204" i="28"/>
  <c r="X25" i="28"/>
  <c r="W25" i="28"/>
  <c r="Y278" i="28"/>
  <c r="Y353" i="28"/>
  <c r="X42" i="28"/>
  <c r="W42" i="28"/>
  <c r="Y186" i="28"/>
  <c r="CI68" i="28"/>
  <c r="Y368" i="28"/>
  <c r="J286" i="29"/>
  <c r="I286" i="29"/>
  <c r="J287" i="29"/>
  <c r="I287" i="29"/>
  <c r="K88" i="30"/>
  <c r="L88" i="30" s="1"/>
  <c r="N106" i="26"/>
  <c r="L213" i="26"/>
  <c r="W213" i="26" s="1"/>
  <c r="N178" i="26"/>
  <c r="N250" i="26"/>
  <c r="L285" i="26"/>
  <c r="W285" i="26" s="1"/>
  <c r="L357" i="26"/>
  <c r="W357" i="26" s="1"/>
  <c r="N322" i="26"/>
  <c r="W142" i="28"/>
  <c r="X142" i="28"/>
  <c r="CI286" i="28"/>
  <c r="Y430" i="28"/>
  <c r="Y221" i="28"/>
  <c r="Y140" i="28"/>
  <c r="Y391" i="28"/>
  <c r="J194" i="29"/>
  <c r="I194" i="29"/>
  <c r="J153" i="29"/>
  <c r="I153" i="29"/>
  <c r="R19" i="30"/>
  <c r="P37" i="26"/>
  <c r="O37" i="26"/>
  <c r="N181" i="26"/>
  <c r="L216" i="26"/>
  <c r="W216" i="26" s="1"/>
  <c r="L288" i="26"/>
  <c r="W288" i="26" s="1"/>
  <c r="N253" i="26"/>
  <c r="L360" i="26"/>
  <c r="W360" i="26" s="1"/>
  <c r="N325" i="26"/>
  <c r="N155" i="26"/>
  <c r="L190" i="26"/>
  <c r="W190" i="26" s="1"/>
  <c r="L262" i="26"/>
  <c r="W262" i="26" s="1"/>
  <c r="N227" i="26"/>
  <c r="X154" i="28"/>
  <c r="W154" i="28"/>
  <c r="W298" i="28"/>
  <c r="X298" i="28"/>
  <c r="W442" i="28"/>
  <c r="X442" i="28"/>
  <c r="BI337" i="28"/>
  <c r="L378" i="26"/>
  <c r="W378" i="26" s="1"/>
  <c r="N343" i="26"/>
  <c r="Y302" i="28"/>
  <c r="W233" i="28"/>
  <c r="X233" i="28"/>
  <c r="I125" i="29"/>
  <c r="J125" i="29"/>
  <c r="J49" i="29"/>
  <c r="I49" i="29"/>
  <c r="I267" i="29"/>
  <c r="J267" i="29"/>
  <c r="J483" i="29"/>
  <c r="I483" i="29"/>
  <c r="I436" i="29"/>
  <c r="J436" i="29"/>
  <c r="R249" i="30"/>
  <c r="W45" i="28"/>
  <c r="X45" i="28"/>
  <c r="BJ189" i="28"/>
  <c r="CI477" i="28"/>
  <c r="CI310" i="28"/>
  <c r="W61" i="28"/>
  <c r="X61" i="28"/>
  <c r="W245" i="28"/>
  <c r="X245" i="28"/>
  <c r="X78" i="28"/>
  <c r="W78" i="28"/>
  <c r="W222" i="28"/>
  <c r="X222" i="28"/>
  <c r="X366" i="28"/>
  <c r="W366" i="28"/>
  <c r="W284" i="28"/>
  <c r="X284" i="28"/>
  <c r="N347" i="30"/>
  <c r="N7" i="26"/>
  <c r="O79" i="26"/>
  <c r="P79" i="26"/>
  <c r="L186" i="26"/>
  <c r="W186" i="26" s="1"/>
  <c r="N151" i="26"/>
  <c r="N223" i="26"/>
  <c r="L258" i="26"/>
  <c r="W258" i="26" s="1"/>
  <c r="N295" i="26"/>
  <c r="L330" i="26"/>
  <c r="W330" i="26" s="1"/>
  <c r="CI466" i="28"/>
  <c r="W143" i="28"/>
  <c r="X143" i="28"/>
  <c r="CI396" i="28"/>
  <c r="Y182" i="28"/>
  <c r="W303" i="28"/>
  <c r="X303" i="28"/>
  <c r="Y280" i="28"/>
  <c r="X257" i="28"/>
  <c r="W257" i="28"/>
  <c r="X401" i="28"/>
  <c r="W401" i="28"/>
  <c r="X234" i="28"/>
  <c r="W234" i="28"/>
  <c r="K92" i="30"/>
  <c r="L92" i="30" s="1"/>
  <c r="K100" i="30"/>
  <c r="L100" i="30" s="1"/>
  <c r="CI190" i="28"/>
  <c r="W264" i="28"/>
  <c r="X264" i="28"/>
  <c r="Y408" i="28"/>
  <c r="L459" i="26"/>
  <c r="W459" i="26" s="1"/>
  <c r="N424" i="26"/>
  <c r="Y482" i="28"/>
  <c r="W27" i="28"/>
  <c r="X27" i="28"/>
  <c r="X171" i="28"/>
  <c r="W171" i="28"/>
  <c r="W148" i="28"/>
  <c r="X148" i="28"/>
  <c r="CI292" i="28"/>
  <c r="Y436" i="28"/>
  <c r="N437" i="26"/>
  <c r="L472" i="26"/>
  <c r="W472" i="26" s="1"/>
  <c r="W390" i="28"/>
  <c r="X390" i="28"/>
  <c r="CI283" i="28"/>
  <c r="J62" i="29"/>
  <c r="I62" i="29"/>
  <c r="J202" i="29"/>
  <c r="I202" i="29"/>
  <c r="J409" i="29"/>
  <c r="I409" i="29"/>
  <c r="N167" i="26"/>
  <c r="L202" i="26"/>
  <c r="W202" i="26" s="1"/>
  <c r="L274" i="26"/>
  <c r="W274" i="26" s="1"/>
  <c r="N239" i="26"/>
  <c r="O498" i="26"/>
  <c r="P498" i="26"/>
  <c r="Y490" i="28"/>
  <c r="Y167" i="28"/>
  <c r="W311" i="28"/>
  <c r="X311" i="28"/>
  <c r="Y132" i="28"/>
  <c r="X420" i="28"/>
  <c r="W420" i="28"/>
  <c r="CI62" i="28"/>
  <c r="W39" i="28"/>
  <c r="X39" i="28"/>
  <c r="CI448" i="28"/>
  <c r="X137" i="28"/>
  <c r="W137" i="28"/>
  <c r="W258" i="28"/>
  <c r="X258" i="28"/>
  <c r="W402" i="28"/>
  <c r="X402" i="28"/>
  <c r="J268" i="29"/>
  <c r="I268" i="29"/>
  <c r="R220" i="30"/>
  <c r="N123" i="26"/>
  <c r="L158" i="26"/>
  <c r="M158" i="26" s="1"/>
  <c r="L230" i="26"/>
  <c r="W230" i="26" s="1"/>
  <c r="N195" i="26"/>
  <c r="Y358" i="28"/>
  <c r="CI288" i="28"/>
  <c r="Y109" i="28"/>
  <c r="CI218" i="28"/>
  <c r="W8" i="28"/>
  <c r="X8" i="28"/>
  <c r="I104" i="29"/>
  <c r="J104" i="29"/>
  <c r="N281" i="26"/>
  <c r="L316" i="26"/>
  <c r="W316" i="26" s="1"/>
  <c r="Y393" i="28"/>
  <c r="Y191" i="28"/>
  <c r="Y479" i="28"/>
  <c r="CI300" i="28"/>
  <c r="W86" i="28"/>
  <c r="X86" i="28"/>
  <c r="CI207" i="28"/>
  <c r="CI495" i="28"/>
  <c r="CI328" i="28"/>
  <c r="CI161" i="28"/>
  <c r="Y449" i="28"/>
  <c r="W499" i="28"/>
  <c r="X499" i="28"/>
  <c r="W476" i="28"/>
  <c r="X476" i="28"/>
  <c r="W235" i="28"/>
  <c r="X235" i="28"/>
  <c r="CI248" i="28"/>
  <c r="J179" i="29"/>
  <c r="I179" i="29"/>
  <c r="J311" i="29"/>
  <c r="I311" i="29"/>
  <c r="R230" i="30"/>
  <c r="R254" i="30"/>
  <c r="R218" i="30"/>
  <c r="N449" i="30"/>
  <c r="R228" i="30"/>
  <c r="L319" i="26"/>
  <c r="W319" i="26" s="1"/>
  <c r="N284" i="26"/>
  <c r="BJ203" i="28"/>
  <c r="Y347" i="28"/>
  <c r="BJ456" i="28"/>
  <c r="L435" i="26"/>
  <c r="W435" i="26" s="1"/>
  <c r="N400" i="26"/>
  <c r="P472" i="26"/>
  <c r="O472" i="26"/>
  <c r="BI29" i="28"/>
  <c r="CI173" i="28"/>
  <c r="CI79" i="28"/>
  <c r="I38" i="29"/>
  <c r="J38" i="29"/>
  <c r="I385" i="29"/>
  <c r="J385" i="29"/>
  <c r="N224" i="30"/>
  <c r="K418" i="30"/>
  <c r="L418" i="30" s="1"/>
  <c r="K329" i="30"/>
  <c r="L329" i="30" s="1"/>
  <c r="K401" i="30"/>
  <c r="L401" i="30" s="1"/>
  <c r="J492" i="29"/>
  <c r="I492" i="29"/>
  <c r="N455" i="30"/>
  <c r="N443" i="30"/>
  <c r="N471" i="30"/>
  <c r="N35" i="26"/>
  <c r="N107" i="26"/>
  <c r="L214" i="26"/>
  <c r="W214" i="26" s="1"/>
  <c r="N179" i="26"/>
  <c r="N276" i="26"/>
  <c r="L311" i="26"/>
  <c r="W311" i="26" s="1"/>
  <c r="CI129" i="28"/>
  <c r="W273" i="28"/>
  <c r="X273" i="28"/>
  <c r="N402" i="26"/>
  <c r="L437" i="26"/>
  <c r="W437" i="26" s="1"/>
  <c r="N474" i="26"/>
  <c r="Y250" i="28"/>
  <c r="Y359" i="28"/>
  <c r="BJ145" i="28"/>
  <c r="BJ289" i="28"/>
  <c r="CI433" i="28"/>
  <c r="CI254" i="28"/>
  <c r="X473" i="28"/>
  <c r="W473" i="28"/>
  <c r="N380" i="26"/>
  <c r="L415" i="26"/>
  <c r="W415" i="26" s="1"/>
  <c r="L487" i="26"/>
  <c r="W487" i="26" s="1"/>
  <c r="N452" i="26"/>
  <c r="Y224" i="28"/>
  <c r="Y392" i="28"/>
  <c r="W127" i="28"/>
  <c r="X127" i="28"/>
  <c r="J157" i="27"/>
  <c r="G158" i="27"/>
  <c r="H158" i="27" s="1"/>
  <c r="I158" i="27" s="1"/>
  <c r="AN456" i="28" l="1"/>
  <c r="AO456" i="28" s="1"/>
  <c r="AL407" i="28"/>
  <c r="AN291" i="28"/>
  <c r="AO291" i="28" s="1"/>
  <c r="AL128" i="28"/>
  <c r="AM128" i="28" s="1"/>
  <c r="AL267" i="28"/>
  <c r="AM267" i="28" s="1"/>
  <c r="AL498" i="28"/>
  <c r="AL228" i="28"/>
  <c r="AM228" i="28" s="1"/>
  <c r="AL165" i="28"/>
  <c r="AM165" i="28" s="1"/>
  <c r="AL155" i="28"/>
  <c r="AM155" i="28" s="1"/>
  <c r="CC377" i="28"/>
  <c r="CD377" i="28" s="1"/>
  <c r="AN3" i="28"/>
  <c r="AO3" i="28" s="1"/>
  <c r="CG3" i="28"/>
  <c r="AL302" i="28"/>
  <c r="AM302" i="28" s="1"/>
  <c r="CC37" i="28"/>
  <c r="CD37" i="28" s="1"/>
  <c r="CF94" i="28"/>
  <c r="CG94" i="28" s="1"/>
  <c r="CC91" i="28"/>
  <c r="CD91" i="28" s="1"/>
  <c r="CC424" i="28"/>
  <c r="CC216" i="28"/>
  <c r="CD216" i="28" s="1"/>
  <c r="CC369" i="28"/>
  <c r="CD369" i="28" s="1"/>
  <c r="CC146" i="28"/>
  <c r="CD146" i="28" s="1"/>
  <c r="CC135" i="28"/>
  <c r="CD135" i="28" s="1"/>
  <c r="CF419" i="28"/>
  <c r="CC286" i="28"/>
  <c r="CD286" i="28" s="1"/>
  <c r="CC395" i="28"/>
  <c r="CC188" i="28"/>
  <c r="CD188" i="28" s="1"/>
  <c r="AO406" i="28"/>
  <c r="AO446" i="28"/>
  <c r="AO421" i="28"/>
  <c r="AO451" i="28"/>
  <c r="AO472" i="28"/>
  <c r="AO465" i="28"/>
  <c r="AO460" i="28"/>
  <c r="AO400" i="28"/>
  <c r="AO430" i="28"/>
  <c r="AO405" i="28"/>
  <c r="AO469" i="28"/>
  <c r="AO462" i="28"/>
  <c r="AO500" i="28"/>
  <c r="AO445" i="28"/>
  <c r="AO425" i="28"/>
  <c r="AO461" i="28"/>
  <c r="AO485" i="28"/>
  <c r="AO486" i="28"/>
  <c r="AO498" i="28"/>
  <c r="AO495" i="28"/>
  <c r="AO402" i="28"/>
  <c r="AO450" i="28"/>
  <c r="AO483" i="28"/>
  <c r="AO458" i="28"/>
  <c r="AO411" i="28"/>
  <c r="AO493" i="28"/>
  <c r="AO441" i="28"/>
  <c r="AO447" i="28"/>
  <c r="AO408" i="28"/>
  <c r="AO432" i="28"/>
  <c r="AO471" i="28"/>
  <c r="AO413" i="28"/>
  <c r="AO442" i="28"/>
  <c r="AO481" i="28"/>
  <c r="AO439" i="28"/>
  <c r="AO434" i="28"/>
  <c r="AO448" i="28"/>
  <c r="AO473" i="28"/>
  <c r="AO478" i="28"/>
  <c r="AO477" i="28"/>
  <c r="AO443" i="28"/>
  <c r="AO437" i="28"/>
  <c r="AO453" i="28"/>
  <c r="AO387" i="28"/>
  <c r="AO494" i="28"/>
  <c r="AO479" i="28"/>
  <c r="AO389" i="28"/>
  <c r="AO444" i="28"/>
  <c r="AO463" i="28"/>
  <c r="AO490" i="28"/>
  <c r="AO391" i="28"/>
  <c r="AO480" i="28"/>
  <c r="AO410" i="28"/>
  <c r="AO454" i="28"/>
  <c r="AO438" i="28"/>
  <c r="AO482" i="28"/>
  <c r="AO431" i="28"/>
  <c r="AO499" i="28"/>
  <c r="AO484" i="28"/>
  <c r="AO403" i="28"/>
  <c r="AO424" i="28"/>
  <c r="AO420" i="28"/>
  <c r="AO407" i="28"/>
  <c r="AO423" i="28"/>
  <c r="AO449" i="28"/>
  <c r="AO440" i="28"/>
  <c r="AO455" i="28"/>
  <c r="AO395" i="28"/>
  <c r="AO404" i="28"/>
  <c r="AO435" i="28"/>
  <c r="AO464" i="28"/>
  <c r="AM431" i="28"/>
  <c r="AM489" i="28"/>
  <c r="AM495" i="28"/>
  <c r="AM480" i="28"/>
  <c r="AM474" i="28"/>
  <c r="AM463" i="28"/>
  <c r="AM493" i="28"/>
  <c r="AM452" i="28"/>
  <c r="AM481" i="28"/>
  <c r="AM442" i="28"/>
  <c r="AM465" i="28"/>
  <c r="AM387" i="28"/>
  <c r="AM397" i="28"/>
  <c r="AM467" i="28"/>
  <c r="AM458" i="28"/>
  <c r="AM447" i="28"/>
  <c r="AM418" i="28"/>
  <c r="AM425" i="28"/>
  <c r="AM411" i="28"/>
  <c r="AM439" i="28"/>
  <c r="AM497" i="28"/>
  <c r="AM430" i="28"/>
  <c r="AM451" i="28"/>
  <c r="AM392" i="28"/>
  <c r="AM471" i="28"/>
  <c r="AM410" i="28"/>
  <c r="AM472" i="28"/>
  <c r="AM420" i="28"/>
  <c r="AM446" i="28"/>
  <c r="AM417" i="28"/>
  <c r="AM444" i="28"/>
  <c r="AM443" i="28"/>
  <c r="AM499" i="28"/>
  <c r="AM398" i="28"/>
  <c r="AM438" i="28"/>
  <c r="AM468" i="28"/>
  <c r="AM475" i="28"/>
  <c r="AM477" i="28"/>
  <c r="AM462" i="28"/>
  <c r="AM485" i="28"/>
  <c r="AM479" i="28"/>
  <c r="AM423" i="28"/>
  <c r="AM406" i="28"/>
  <c r="AM449" i="28"/>
  <c r="AM422" i="28"/>
  <c r="AM498" i="28"/>
  <c r="AM434" i="28"/>
  <c r="AM427" i="28"/>
  <c r="AM453" i="28"/>
  <c r="AM469" i="28"/>
  <c r="AM464" i="28"/>
  <c r="AM484" i="28"/>
  <c r="AM421" i="28"/>
  <c r="AM455" i="28"/>
  <c r="AM405" i="28"/>
  <c r="AM400" i="28"/>
  <c r="AM401" i="28"/>
  <c r="AM429" i="28"/>
  <c r="AM454" i="28"/>
  <c r="AM407" i="28"/>
  <c r="AM416" i="28"/>
  <c r="AM445" i="28"/>
  <c r="AM435" i="28"/>
  <c r="AM470" i="28"/>
  <c r="AM461" i="28"/>
  <c r="AM403" i="28"/>
  <c r="AL131" i="28"/>
  <c r="AM131" i="28" s="1"/>
  <c r="AN436" i="28"/>
  <c r="AL121" i="28"/>
  <c r="AM121" i="28" s="1"/>
  <c r="AL491" i="28"/>
  <c r="AL240" i="28"/>
  <c r="AM240" i="28" s="1"/>
  <c r="AL294" i="28"/>
  <c r="AM294" i="28" s="1"/>
  <c r="AN412" i="28"/>
  <c r="AN428" i="28"/>
  <c r="AN261" i="28"/>
  <c r="AO261" i="28" s="1"/>
  <c r="AN382" i="28"/>
  <c r="AO382" i="28" s="1"/>
  <c r="AL404" i="28"/>
  <c r="AN29" i="28"/>
  <c r="AO29" i="28" s="1"/>
  <c r="AL201" i="28"/>
  <c r="AM201" i="28" s="1"/>
  <c r="AN333" i="28"/>
  <c r="AO333" i="28" s="1"/>
  <c r="AN219" i="28"/>
  <c r="AO219" i="28" s="1"/>
  <c r="AL321" i="28"/>
  <c r="AM321" i="28" s="1"/>
  <c r="AL490" i="28"/>
  <c r="AN79" i="28"/>
  <c r="AO79" i="28" s="1"/>
  <c r="AN20" i="28"/>
  <c r="AO20" i="28" s="1"/>
  <c r="AN474" i="28"/>
  <c r="AN376" i="28"/>
  <c r="AO376" i="28" s="1"/>
  <c r="AL200" i="28"/>
  <c r="AM200" i="28" s="1"/>
  <c r="AN313" i="28"/>
  <c r="AO313" i="28" s="1"/>
  <c r="AN164" i="28"/>
  <c r="AO164" i="28" s="1"/>
  <c r="AL315" i="28"/>
  <c r="AM315" i="28" s="1"/>
  <c r="AL391" i="28"/>
  <c r="AL26" i="28"/>
  <c r="AM26" i="28" s="1"/>
  <c r="AN179" i="28"/>
  <c r="AO179" i="28" s="1"/>
  <c r="AL219" i="28"/>
  <c r="AM219" i="28" s="1"/>
  <c r="AN236" i="28"/>
  <c r="AO236" i="28" s="1"/>
  <c r="AL291" i="28"/>
  <c r="AM291" i="28" s="1"/>
  <c r="AL79" i="28"/>
  <c r="AM79" i="28" s="1"/>
  <c r="AL426" i="28"/>
  <c r="AN488" i="28"/>
  <c r="AN320" i="28"/>
  <c r="AO320" i="28" s="1"/>
  <c r="AL49" i="28"/>
  <c r="AM49" i="28" s="1"/>
  <c r="AL176" i="28"/>
  <c r="AM176" i="28" s="1"/>
  <c r="AN294" i="28"/>
  <c r="AO294" i="28" s="1"/>
  <c r="AL303" i="28"/>
  <c r="AM303" i="28" s="1"/>
  <c r="AN310" i="28"/>
  <c r="AO310" i="28" s="1"/>
  <c r="AN317" i="28"/>
  <c r="AO317" i="28" s="1"/>
  <c r="AL298" i="28"/>
  <c r="AM298" i="28" s="1"/>
  <c r="AN335" i="28"/>
  <c r="AO335" i="28" s="1"/>
  <c r="AL254" i="28"/>
  <c r="AM254" i="28" s="1"/>
  <c r="AL390" i="28"/>
  <c r="AN401" i="28"/>
  <c r="AN55" i="28"/>
  <c r="AO55" i="28" s="1"/>
  <c r="AN295" i="28"/>
  <c r="AO295" i="28" s="1"/>
  <c r="AL222" i="28"/>
  <c r="AM222" i="28" s="1"/>
  <c r="AN255" i="28"/>
  <c r="AO255" i="28" s="1"/>
  <c r="AN129" i="28"/>
  <c r="AO129" i="28" s="1"/>
  <c r="AN324" i="28"/>
  <c r="AO324" i="28" s="1"/>
  <c r="AN492" i="28"/>
  <c r="AN260" i="28"/>
  <c r="AO260" i="28" s="1"/>
  <c r="AN185" i="28"/>
  <c r="AO185" i="28" s="1"/>
  <c r="AN396" i="28"/>
  <c r="AN466" i="28"/>
  <c r="AN54" i="28"/>
  <c r="AO54" i="28" s="1"/>
  <c r="AL61" i="28"/>
  <c r="AM61" i="28" s="1"/>
  <c r="AL105" i="28"/>
  <c r="AM105" i="28" s="1"/>
  <c r="AL409" i="28"/>
  <c r="AL310" i="28"/>
  <c r="AM310" i="28" s="1"/>
  <c r="AL261" i="28"/>
  <c r="AM261" i="28" s="1"/>
  <c r="AL349" i="28"/>
  <c r="AM349" i="28" s="1"/>
  <c r="AL10" i="28"/>
  <c r="AM10" i="28" s="1"/>
  <c r="AN138" i="28"/>
  <c r="AO138" i="28" s="1"/>
  <c r="AN305" i="28"/>
  <c r="AO305" i="28" s="1"/>
  <c r="AL183" i="28"/>
  <c r="AM183" i="28" s="1"/>
  <c r="AN52" i="28"/>
  <c r="AO52" i="28" s="1"/>
  <c r="AL210" i="28"/>
  <c r="AM210" i="28" s="1"/>
  <c r="AL89" i="28"/>
  <c r="AM89" i="28" s="1"/>
  <c r="AN17" i="28"/>
  <c r="AO17" i="28" s="1"/>
  <c r="AN102" i="28"/>
  <c r="AO102" i="28" s="1"/>
  <c r="AN277" i="28"/>
  <c r="AO277" i="28" s="1"/>
  <c r="AN151" i="28"/>
  <c r="AO151" i="28" s="1"/>
  <c r="AN497" i="28"/>
  <c r="AN418" i="28"/>
  <c r="AN417" i="28"/>
  <c r="AN134" i="28"/>
  <c r="AO134" i="28" s="1"/>
  <c r="AN280" i="28"/>
  <c r="AO280" i="28" s="1"/>
  <c r="AN475" i="28"/>
  <c r="AL221" i="28"/>
  <c r="AM221" i="28" s="1"/>
  <c r="AL78" i="28"/>
  <c r="AM78" i="28" s="1"/>
  <c r="AL236" i="28"/>
  <c r="AM236" i="28" s="1"/>
  <c r="AN356" i="28"/>
  <c r="AO356" i="28" s="1"/>
  <c r="AL316" i="28"/>
  <c r="AM316" i="28" s="1"/>
  <c r="AL43" i="28"/>
  <c r="AM43" i="28" s="1"/>
  <c r="BQ52" i="28" a="1"/>
  <c r="BQ52" i="28" s="1"/>
  <c r="BR52" i="28" s="1"/>
  <c r="BT52" i="28" s="1"/>
  <c r="AL138" i="28"/>
  <c r="AM138" i="28" s="1"/>
  <c r="AN388" i="28"/>
  <c r="AN342" i="28"/>
  <c r="AO342" i="28" s="1"/>
  <c r="AN358" i="28"/>
  <c r="AO358" i="28" s="1"/>
  <c r="AL226" i="28"/>
  <c r="AM226" i="28" s="1"/>
  <c r="AL333" i="28"/>
  <c r="AM333" i="28" s="1"/>
  <c r="AL40" i="28"/>
  <c r="AM40" i="28" s="1"/>
  <c r="AN415" i="28"/>
  <c r="AL399" i="28"/>
  <c r="AN230" i="28"/>
  <c r="AO230" i="28" s="1"/>
  <c r="AN226" i="28"/>
  <c r="AO226" i="28" s="1"/>
  <c r="AL81" i="28"/>
  <c r="AM81" i="28" s="1"/>
  <c r="AN98" i="28"/>
  <c r="AO98" i="28" s="1"/>
  <c r="AL256" i="28"/>
  <c r="AM256" i="28" s="1"/>
  <c r="AL8" i="28"/>
  <c r="AM8" i="28" s="1"/>
  <c r="AL42" i="28"/>
  <c r="AN314" i="28"/>
  <c r="AO314" i="28" s="1"/>
  <c r="AN40" i="28"/>
  <c r="AO40" i="28" s="1"/>
  <c r="AL488" i="28"/>
  <c r="AN352" i="28"/>
  <c r="AO352" i="28" s="1"/>
  <c r="AN88" i="28"/>
  <c r="AO88" i="28" s="1"/>
  <c r="AL437" i="28"/>
  <c r="AN361" i="28"/>
  <c r="AO361" i="28" s="1"/>
  <c r="AN270" i="28"/>
  <c r="AO270" i="28" s="1"/>
  <c r="AL388" i="28"/>
  <c r="AL342" i="28"/>
  <c r="AM342" i="28" s="1"/>
  <c r="AL140" i="28"/>
  <c r="AM140" i="28" s="1"/>
  <c r="AN127" i="28"/>
  <c r="AO127" i="28" s="1"/>
  <c r="AL415" i="28"/>
  <c r="AN273" i="28"/>
  <c r="AO273" i="28" s="1"/>
  <c r="AL218" i="28"/>
  <c r="AM218" i="28" s="1"/>
  <c r="AN379" i="28"/>
  <c r="AO379" i="28" s="1"/>
  <c r="AL28" i="28"/>
  <c r="AM28" i="28" s="1"/>
  <c r="AN108" i="28"/>
  <c r="AO108" i="28" s="1"/>
  <c r="AL54" i="28"/>
  <c r="AM54" i="28" s="1"/>
  <c r="AN28" i="28"/>
  <c r="AO28" i="28" s="1"/>
  <c r="AL168" i="28"/>
  <c r="AM168" i="28" s="1"/>
  <c r="AL29" i="28"/>
  <c r="AM29" i="28" s="1"/>
  <c r="AN85" i="28"/>
  <c r="AO85" i="28" s="1"/>
  <c r="AN43" i="28"/>
  <c r="AO43" i="28" s="1"/>
  <c r="AL305" i="28"/>
  <c r="AM305" i="28" s="1"/>
  <c r="AL230" i="28"/>
  <c r="AM230" i="28" s="1"/>
  <c r="AL224" i="28"/>
  <c r="AM224" i="28" s="1"/>
  <c r="AL492" i="28"/>
  <c r="AN105" i="28"/>
  <c r="AO105" i="28" s="1"/>
  <c r="AL414" i="28"/>
  <c r="AL330" i="28"/>
  <c r="AM330" i="28" s="1"/>
  <c r="AN390" i="28"/>
  <c r="AN491" i="28"/>
  <c r="AL111" i="28"/>
  <c r="AM111" i="28" s="1"/>
  <c r="AL402" i="28"/>
  <c r="AL65" i="28"/>
  <c r="AM65" i="28" s="1"/>
  <c r="AL274" i="28"/>
  <c r="AM274" i="28" s="1"/>
  <c r="AN231" i="28"/>
  <c r="AO231" i="28" s="1"/>
  <c r="AN422" i="28"/>
  <c r="AN343" i="28"/>
  <c r="AO343" i="28" s="1"/>
  <c r="AN398" i="28"/>
  <c r="AL35" i="28"/>
  <c r="AM35" i="28" s="1"/>
  <c r="AN392" i="28"/>
  <c r="AN306" i="28"/>
  <c r="AO306" i="28" s="1"/>
  <c r="AL268" i="28"/>
  <c r="AM268" i="28" s="1"/>
  <c r="AL149" i="28"/>
  <c r="AM149" i="28" s="1"/>
  <c r="AN375" i="28"/>
  <c r="AO375" i="28" s="1"/>
  <c r="AL100" i="28"/>
  <c r="AM100" i="28" s="1"/>
  <c r="AN330" i="28"/>
  <c r="AO330" i="28" s="1"/>
  <c r="AN414" i="28"/>
  <c r="AL288" i="28"/>
  <c r="AM288" i="28" s="1"/>
  <c r="AN36" i="28"/>
  <c r="AO36" i="28" s="1"/>
  <c r="AN287" i="28"/>
  <c r="AO287" i="28" s="1"/>
  <c r="AN42" i="28"/>
  <c r="AO42" i="28" s="1"/>
  <c r="AN496" i="28"/>
  <c r="AN194" i="28"/>
  <c r="AO194" i="28" s="1"/>
  <c r="AL476" i="28"/>
  <c r="AL52" i="28"/>
  <c r="AM52" i="28" s="1"/>
  <c r="AN187" i="28"/>
  <c r="AO187" i="28" s="1"/>
  <c r="AL456" i="28"/>
  <c r="AL63" i="28"/>
  <c r="AM63" i="28" s="1"/>
  <c r="AN5" i="28"/>
  <c r="AO5" i="28" s="1"/>
  <c r="AL273" i="28"/>
  <c r="AM273" i="28" s="1"/>
  <c r="AL95" i="28"/>
  <c r="AM95" i="28" s="1"/>
  <c r="AL281" i="28"/>
  <c r="AM281" i="28" s="1"/>
  <c r="AL126" i="28"/>
  <c r="AM126" i="28" s="1"/>
  <c r="AL433" i="28"/>
  <c r="AL257" i="28"/>
  <c r="AM257" i="28" s="1"/>
  <c r="AN328" i="28"/>
  <c r="AO328" i="28" s="1"/>
  <c r="AL368" i="28"/>
  <c r="AM368" i="28" s="1"/>
  <c r="AL38" i="28"/>
  <c r="AM38" i="28" s="1"/>
  <c r="AL457" i="28"/>
  <c r="AL127" i="28"/>
  <c r="AM127" i="28" s="1"/>
  <c r="AL494" i="28"/>
  <c r="AN359" i="28"/>
  <c r="AO359" i="28" s="1"/>
  <c r="AN348" i="28"/>
  <c r="AO348" i="28" s="1"/>
  <c r="AN468" i="28"/>
  <c r="AN250" i="28"/>
  <c r="AO250" i="28" s="1"/>
  <c r="AN182" i="28"/>
  <c r="AO182" i="28" s="1"/>
  <c r="AL50" i="28"/>
  <c r="AM50" i="28" s="1"/>
  <c r="AN329" i="28"/>
  <c r="AO329" i="28" s="1"/>
  <c r="AL367" i="28"/>
  <c r="AM367" i="28" s="1"/>
  <c r="AL172" i="28"/>
  <c r="AM172" i="28" s="1"/>
  <c r="AN162" i="28"/>
  <c r="AO162" i="28" s="1"/>
  <c r="AL482" i="28"/>
  <c r="AL70" i="28"/>
  <c r="AM70" i="28" s="1"/>
  <c r="AN259" i="28"/>
  <c r="AO259" i="28" s="1"/>
  <c r="AN201" i="28"/>
  <c r="AO201" i="28" s="1"/>
  <c r="AN217" i="28"/>
  <c r="AO217" i="28" s="1"/>
  <c r="AL351" i="28"/>
  <c r="AM351" i="28" s="1"/>
  <c r="AL98" i="28"/>
  <c r="AM98" i="28" s="1"/>
  <c r="AL6" i="28"/>
  <c r="AM6" i="28" s="1"/>
  <c r="AL94" i="28"/>
  <c r="AM94" i="28" s="1"/>
  <c r="AN70" i="28"/>
  <c r="AO70" i="28" s="1"/>
  <c r="AN397" i="28"/>
  <c r="AN386" i="28"/>
  <c r="AO386" i="28" s="1"/>
  <c r="AN141" i="28"/>
  <c r="AO141" i="28" s="1"/>
  <c r="AL260" i="28"/>
  <c r="AM260" i="28" s="1"/>
  <c r="AL90" i="28"/>
  <c r="AM90" i="28" s="1"/>
  <c r="AL324" i="28"/>
  <c r="AM324" i="28" s="1"/>
  <c r="AN61" i="28"/>
  <c r="AO61" i="28" s="1"/>
  <c r="AN409" i="28"/>
  <c r="AL441" i="28"/>
  <c r="AL232" i="28"/>
  <c r="AM232" i="28" s="1"/>
  <c r="AL217" i="28"/>
  <c r="AM217" i="28" s="1"/>
  <c r="AL379" i="28"/>
  <c r="AM379" i="28" s="1"/>
  <c r="AL450" i="28"/>
  <c r="AL202" i="28"/>
  <c r="AM202" i="28" s="1"/>
  <c r="AL428" i="28"/>
  <c r="AN163" i="28"/>
  <c r="AO163" i="28" s="1"/>
  <c r="AN130" i="28"/>
  <c r="AO130" i="28" s="1"/>
  <c r="AL93" i="28"/>
  <c r="AM93" i="28" s="1"/>
  <c r="AL413" i="28"/>
  <c r="AN322" i="28"/>
  <c r="AO322" i="28" s="1"/>
  <c r="AL408" i="28"/>
  <c r="AN180" i="28"/>
  <c r="AO180" i="28" s="1"/>
  <c r="AL198" i="28"/>
  <c r="AM198" i="28" s="1"/>
  <c r="AL483" i="28"/>
  <c r="AN433" i="28"/>
  <c r="AN489" i="28"/>
  <c r="AN145" i="28"/>
  <c r="AO145" i="28" s="1"/>
  <c r="AL5" i="28"/>
  <c r="AM5" i="28" s="1"/>
  <c r="AL22" i="28"/>
  <c r="AM22" i="28" s="1"/>
  <c r="AL300" i="28"/>
  <c r="AM300" i="28" s="1"/>
  <c r="AL393" i="28"/>
  <c r="AL277" i="28"/>
  <c r="AM277" i="28" s="1"/>
  <c r="AN339" i="28"/>
  <c r="AO339" i="28" s="1"/>
  <c r="AN237" i="28"/>
  <c r="AO237" i="28" s="1"/>
  <c r="AN373" i="28"/>
  <c r="AO373" i="28" s="1"/>
  <c r="AN31" i="28"/>
  <c r="AO31" i="28" s="1"/>
  <c r="AL169" i="28"/>
  <c r="AM169" i="28" s="1"/>
  <c r="AL326" i="28"/>
  <c r="AM326" i="28" s="1"/>
  <c r="AN168" i="28"/>
  <c r="AO168" i="28" s="1"/>
  <c r="AN240" i="28"/>
  <c r="AO240" i="28" s="1"/>
  <c r="AN393" i="28"/>
  <c r="AL175" i="28"/>
  <c r="AM175" i="28" s="1"/>
  <c r="AL396" i="28"/>
  <c r="AL185" i="28"/>
  <c r="AM185" i="28" s="1"/>
  <c r="AL473" i="28"/>
  <c r="AL190" i="28"/>
  <c r="AM190" i="28" s="1"/>
  <c r="AN41" i="28"/>
  <c r="AO41" i="28" s="1"/>
  <c r="AN427" i="28"/>
  <c r="AL460" i="28"/>
  <c r="AL125" i="28"/>
  <c r="AM125" i="28" s="1"/>
  <c r="AN199" i="28"/>
  <c r="AO199" i="28" s="1"/>
  <c r="AN71" i="28"/>
  <c r="AO71" i="28" s="1"/>
  <c r="AL365" i="28"/>
  <c r="AM365" i="28" s="1"/>
  <c r="AL214" i="28"/>
  <c r="AM214" i="28" s="1"/>
  <c r="AL269" i="28"/>
  <c r="AM269" i="28" s="1"/>
  <c r="AN319" i="28"/>
  <c r="AO319" i="28" s="1"/>
  <c r="AN90" i="28"/>
  <c r="AO90" i="28" s="1"/>
  <c r="AN399" i="28"/>
  <c r="AL171" i="28"/>
  <c r="AM171" i="28" s="1"/>
  <c r="AN136" i="28"/>
  <c r="AO136" i="28" s="1"/>
  <c r="AL339" i="28"/>
  <c r="AM339" i="28" s="1"/>
  <c r="AL284" i="28"/>
  <c r="AM284" i="28" s="1"/>
  <c r="AN368" i="28"/>
  <c r="AO368" i="28" s="1"/>
  <c r="AL194" i="28"/>
  <c r="AM194" i="28" s="1"/>
  <c r="AL373" i="28"/>
  <c r="AM373" i="28" s="1"/>
  <c r="AN100" i="28"/>
  <c r="AO100" i="28" s="1"/>
  <c r="AL12" i="28"/>
  <c r="AM12" i="28" s="1"/>
  <c r="AN288" i="28"/>
  <c r="AO288" i="28" s="1"/>
  <c r="AL382" i="28"/>
  <c r="AM382" i="28" s="1"/>
  <c r="AN467" i="28"/>
  <c r="AN459" i="28"/>
  <c r="AN124" i="28"/>
  <c r="AO124" i="28" s="1"/>
  <c r="AN426" i="28"/>
  <c r="AL383" i="28"/>
  <c r="AM383" i="28" s="1"/>
  <c r="AL178" i="28"/>
  <c r="AM178" i="28" s="1"/>
  <c r="AN26" i="28"/>
  <c r="AO26" i="28" s="1"/>
  <c r="AN476" i="28"/>
  <c r="AL448" i="28"/>
  <c r="AL114" i="28"/>
  <c r="AM114" i="28" s="1"/>
  <c r="AN429" i="28"/>
  <c r="AL287" i="28"/>
  <c r="AM287" i="28" s="1"/>
  <c r="AL496" i="28"/>
  <c r="AN340" i="28"/>
  <c r="AO340" i="28" s="1"/>
  <c r="AL259" i="28"/>
  <c r="AM259" i="28" s="1"/>
  <c r="AN110" i="28"/>
  <c r="AL195" i="28"/>
  <c r="AM195" i="28" s="1"/>
  <c r="AL253" i="28"/>
  <c r="AM253" i="28" s="1"/>
  <c r="AL4" i="28"/>
  <c r="AM4" i="28" s="1"/>
  <c r="AL229" i="28"/>
  <c r="AM229" i="28" s="1"/>
  <c r="AN345" i="28"/>
  <c r="AO345" i="28" s="1"/>
  <c r="AN470" i="28"/>
  <c r="AL74" i="28"/>
  <c r="AM74" i="28" s="1"/>
  <c r="AL292" i="28"/>
  <c r="AM292" i="28" s="1"/>
  <c r="AN178" i="28"/>
  <c r="AO178" i="28" s="1"/>
  <c r="AN126" i="28"/>
  <c r="AO126" i="28" s="1"/>
  <c r="AL436" i="28"/>
  <c r="AN326" i="28"/>
  <c r="AO326" i="28" s="1"/>
  <c r="AN95" i="28"/>
  <c r="AO95" i="28" s="1"/>
  <c r="AL264" i="28"/>
  <c r="AM264" i="28" s="1"/>
  <c r="AN257" i="28"/>
  <c r="AO257" i="28" s="1"/>
  <c r="AL179" i="28"/>
  <c r="AM179" i="28" s="1"/>
  <c r="AL124" i="28"/>
  <c r="AM124" i="28" s="1"/>
  <c r="AL317" i="28"/>
  <c r="AM317" i="28" s="1"/>
  <c r="AL47" i="28"/>
  <c r="AM47" i="28" s="1"/>
  <c r="AN171" i="28"/>
  <c r="AO171" i="28" s="1"/>
  <c r="AL17" i="28"/>
  <c r="AM17" i="28" s="1"/>
  <c r="AN269" i="28"/>
  <c r="AO269" i="28" s="1"/>
  <c r="AL314" i="28"/>
  <c r="AM314" i="28" s="1"/>
  <c r="AN152" i="28"/>
  <c r="AO152" i="28" s="1"/>
  <c r="AN300" i="28"/>
  <c r="AO300" i="28" s="1"/>
  <c r="AL319" i="28"/>
  <c r="AM319" i="28" s="1"/>
  <c r="AN131" i="28"/>
  <c r="AO131" i="28" s="1"/>
  <c r="AN351" i="28"/>
  <c r="AO351" i="28" s="1"/>
  <c r="AL276" i="28"/>
  <c r="AM276" i="28" s="1"/>
  <c r="AL97" i="28"/>
  <c r="AM97" i="28" s="1"/>
  <c r="AL375" i="28"/>
  <c r="AM375" i="28" s="1"/>
  <c r="AL466" i="28"/>
  <c r="AL145" i="28"/>
  <c r="AM145" i="28" s="1"/>
  <c r="AL500" i="28"/>
  <c r="AL487" i="28"/>
  <c r="AL27" i="28"/>
  <c r="AM27" i="28" s="1"/>
  <c r="AN452" i="28"/>
  <c r="AL323" i="28"/>
  <c r="AM323" i="28" s="1"/>
  <c r="AN416" i="28"/>
  <c r="AL344" i="28"/>
  <c r="AM344" i="28" s="1"/>
  <c r="AL389" i="28"/>
  <c r="AL440" i="28"/>
  <c r="AL432" i="28"/>
  <c r="AN186" i="28"/>
  <c r="AO186" i="28" s="1"/>
  <c r="AN18" i="28"/>
  <c r="AO18" i="28" s="1"/>
  <c r="AN106" i="28"/>
  <c r="AO106" i="28" s="1"/>
  <c r="AL51" i="28"/>
  <c r="AL187" i="28"/>
  <c r="AM187" i="28" s="1"/>
  <c r="AL293" i="28"/>
  <c r="AM293" i="28" s="1"/>
  <c r="AL459" i="28"/>
  <c r="AN38" i="28"/>
  <c r="AO38" i="28" s="1"/>
  <c r="AN65" i="28"/>
  <c r="AO65" i="28" s="1"/>
  <c r="AN394" i="28"/>
  <c r="AN293" i="28"/>
  <c r="AO293" i="28" s="1"/>
  <c r="AN316" i="28"/>
  <c r="AO316" i="28" s="1"/>
  <c r="AN284" i="28"/>
  <c r="AO284" i="28" s="1"/>
  <c r="AL328" i="28"/>
  <c r="AM328" i="28" s="1"/>
  <c r="AN366" i="28"/>
  <c r="AO366" i="28" s="1"/>
  <c r="AL419" i="28"/>
  <c r="AL386" i="28"/>
  <c r="AM386" i="28" s="1"/>
  <c r="AN47" i="28"/>
  <c r="AO47" i="28" s="1"/>
  <c r="AL208" i="28"/>
  <c r="AM208" i="28" s="1"/>
  <c r="AL353" i="28"/>
  <c r="AM353" i="28" s="1"/>
  <c r="AL308" i="28"/>
  <c r="AM308" i="28" s="1"/>
  <c r="AN63" i="28"/>
  <c r="AO63" i="28" s="1"/>
  <c r="AL68" i="28"/>
  <c r="AM68" i="28" s="1"/>
  <c r="AL167" i="28"/>
  <c r="AM167" i="28" s="1"/>
  <c r="AL478" i="28"/>
  <c r="AL36" i="28"/>
  <c r="AM36" i="28" s="1"/>
  <c r="AL394" i="28"/>
  <c r="AL160" i="28"/>
  <c r="AM160" i="28" s="1"/>
  <c r="AL120" i="28"/>
  <c r="AM120" i="28" s="1"/>
  <c r="AN73" i="28"/>
  <c r="AO73" i="28" s="1"/>
  <c r="AL338" i="28"/>
  <c r="AM338" i="28" s="1"/>
  <c r="AN234" i="28"/>
  <c r="AO234" i="28" s="1"/>
  <c r="AL380" i="28"/>
  <c r="AM380" i="28" s="1"/>
  <c r="AL486" i="28"/>
  <c r="AL144" i="28"/>
  <c r="AM144" i="28" s="1"/>
  <c r="AN64" i="28"/>
  <c r="AO64" i="28" s="1"/>
  <c r="AL109" i="28"/>
  <c r="AM109" i="28" s="1"/>
  <c r="AN208" i="28"/>
  <c r="AO208" i="28" s="1"/>
  <c r="AN487" i="28"/>
  <c r="AN353" i="28"/>
  <c r="AO353" i="28" s="1"/>
  <c r="AL358" i="28"/>
  <c r="AM358" i="28" s="1"/>
  <c r="AL85" i="28"/>
  <c r="AM85" i="28" s="1"/>
  <c r="AN303" i="28"/>
  <c r="AO303" i="28" s="1"/>
  <c r="AL366" i="28"/>
  <c r="AM366" i="28" s="1"/>
  <c r="AN176" i="28"/>
  <c r="AO176" i="28" s="1"/>
  <c r="AN111" i="28"/>
  <c r="AO111" i="28" s="1"/>
  <c r="AL148" i="28"/>
  <c r="AM148" i="28" s="1"/>
  <c r="AN264" i="28"/>
  <c r="AO264" i="28" s="1"/>
  <c r="AN51" i="28"/>
  <c r="AO51" i="28" s="1"/>
  <c r="AN78" i="28"/>
  <c r="AO78" i="28" s="1"/>
  <c r="AN218" i="28"/>
  <c r="AO218" i="28" s="1"/>
  <c r="AN245" i="28"/>
  <c r="AO245" i="28" s="1"/>
  <c r="AN140" i="28"/>
  <c r="AO140" i="28" s="1"/>
  <c r="AL31" i="28"/>
  <c r="AM31" i="28" s="1"/>
  <c r="AL106" i="28"/>
  <c r="AM106" i="28" s="1"/>
  <c r="AL162" i="28"/>
  <c r="AM162" i="28" s="1"/>
  <c r="AL14" i="28"/>
  <c r="AM14" i="28" s="1"/>
  <c r="AN12" i="28"/>
  <c r="AL136" i="28"/>
  <c r="AM136" i="28" s="1"/>
  <c r="AL356" i="28"/>
  <c r="AM356" i="28" s="1"/>
  <c r="AN6" i="28"/>
  <c r="AO6" i="28" s="1"/>
  <c r="AL119" i="28"/>
  <c r="AM119" i="28" s="1"/>
  <c r="AN121" i="28"/>
  <c r="AO121" i="28" s="1"/>
  <c r="AL271" i="28"/>
  <c r="AM271" i="28" s="1"/>
  <c r="AL320" i="28"/>
  <c r="AM320" i="28" s="1"/>
  <c r="AN211" i="28"/>
  <c r="AO211" i="28" s="1"/>
  <c r="AN252" i="28"/>
  <c r="AO252" i="28" s="1"/>
  <c r="AL139" i="28"/>
  <c r="AM139" i="28" s="1"/>
  <c r="AL332" i="28"/>
  <c r="AM332" i="28" s="1"/>
  <c r="AN289" i="28"/>
  <c r="AO289" i="28" s="1"/>
  <c r="AN159" i="28"/>
  <c r="AO159" i="28" s="1"/>
  <c r="AL237" i="28"/>
  <c r="AM237" i="28" s="1"/>
  <c r="AN254" i="28"/>
  <c r="AO254" i="28" s="1"/>
  <c r="AL116" i="28"/>
  <c r="AN169" i="28"/>
  <c r="AO169" i="28" s="1"/>
  <c r="AN175" i="28"/>
  <c r="AO175" i="28" s="1"/>
  <c r="AL412" i="28"/>
  <c r="AN8" i="28"/>
  <c r="AO8" i="28" s="1"/>
  <c r="AN457" i="28"/>
  <c r="BL274" i="28" a="1"/>
  <c r="BL274" i="28" s="1"/>
  <c r="BN274" i="28" s="1"/>
  <c r="BL272" i="28" a="1"/>
  <c r="BL272" i="28" s="1"/>
  <c r="BM272" i="28" s="1"/>
  <c r="BL473" i="28" a="1"/>
  <c r="BL473" i="28" s="1"/>
  <c r="BM473" i="28" s="1"/>
  <c r="BQ271" i="28" a="1"/>
  <c r="BQ271" i="28" s="1"/>
  <c r="BS271" i="28" s="1"/>
  <c r="BL73" i="28" a="1"/>
  <c r="BL73" i="28" s="1"/>
  <c r="BM73" i="28" s="1"/>
  <c r="BL267" i="28" a="1"/>
  <c r="BL267" i="28" s="1"/>
  <c r="BN267" i="28" s="1"/>
  <c r="BL344" i="28" a="1"/>
  <c r="BL344" i="28" s="1"/>
  <c r="BN344" i="28" s="1"/>
  <c r="CC3" i="28"/>
  <c r="BL71" i="28" a="1"/>
  <c r="BL71" i="28" s="1"/>
  <c r="BM71" i="28" s="1"/>
  <c r="BL268" i="28" a="1"/>
  <c r="BL268" i="28" s="1"/>
  <c r="BM268" i="28" s="1"/>
  <c r="BQ155" i="28" a="1"/>
  <c r="BQ155" i="28" s="1"/>
  <c r="BS155" i="28" s="1"/>
  <c r="BL51" i="28" a="1"/>
  <c r="BL51" i="28" s="1"/>
  <c r="BN51" i="28" s="1"/>
  <c r="BL68" i="28" a="1"/>
  <c r="BL68" i="28" s="1"/>
  <c r="BN68" i="28" s="1"/>
  <c r="BL74" i="28" a="1"/>
  <c r="BL74" i="28" s="1"/>
  <c r="BN74" i="28" s="1"/>
  <c r="BL70" i="28" a="1"/>
  <c r="BL70" i="28" s="1"/>
  <c r="BM70" i="28" s="1"/>
  <c r="BL269" i="28" a="1"/>
  <c r="BL269" i="28" s="1"/>
  <c r="BN269" i="28" s="1"/>
  <c r="BL72" i="28" a="1"/>
  <c r="BL72" i="28" s="1"/>
  <c r="BM72" i="28" s="1"/>
  <c r="BL270" i="28" a="1"/>
  <c r="BL270" i="28" s="1"/>
  <c r="BM270" i="28" s="1"/>
  <c r="BQ273" i="28" a="1"/>
  <c r="BQ273" i="28" s="1"/>
  <c r="BS273" i="28" s="1"/>
  <c r="BQ358" i="28" a="1"/>
  <c r="BQ358" i="28" s="1"/>
  <c r="BR358" i="28" s="1"/>
  <c r="BT358" i="28" s="1"/>
  <c r="BL75" i="28" a="1"/>
  <c r="BL75" i="28" s="1"/>
  <c r="BM75" i="28" s="1"/>
  <c r="BL370" i="28" a="1"/>
  <c r="BL370" i="28" s="1"/>
  <c r="BN370" i="28" s="1"/>
  <c r="BQ164" i="28" a="1"/>
  <c r="BQ164" i="28" s="1"/>
  <c r="BR164" i="28" s="1"/>
  <c r="BT164" i="28" s="1"/>
  <c r="BL275" i="28" a="1"/>
  <c r="BL275" i="28" s="1"/>
  <c r="BM275" i="28" s="1"/>
  <c r="BL179" i="28" a="1"/>
  <c r="BL179" i="28" s="1"/>
  <c r="BN179" i="28" s="1"/>
  <c r="BQ62" i="28" a="1"/>
  <c r="BQ62" i="28" s="1"/>
  <c r="BS62" i="28" s="1"/>
  <c r="BQ496" i="28" a="1"/>
  <c r="BQ496" i="28" s="1"/>
  <c r="BS496" i="28" s="1"/>
  <c r="BQ299" i="28" a="1"/>
  <c r="BQ299" i="28" s="1"/>
  <c r="BR299" i="28" s="1"/>
  <c r="BT299" i="28" s="1"/>
  <c r="BQ272" i="28" a="1"/>
  <c r="BQ272" i="28" s="1"/>
  <c r="BS272" i="28" s="1"/>
  <c r="BQ274" i="28" a="1"/>
  <c r="BQ274" i="28" s="1"/>
  <c r="BS274" i="28" s="1"/>
  <c r="BL79" i="28" a="1"/>
  <c r="BL79" i="28" s="1"/>
  <c r="BN79" i="28" s="1"/>
  <c r="BQ391" i="28" a="1"/>
  <c r="BQ391" i="28" s="1"/>
  <c r="BS391" i="28" s="1"/>
  <c r="BQ498" i="28" a="1"/>
  <c r="BQ498" i="28" s="1"/>
  <c r="BR498" i="28" s="1"/>
  <c r="BT498" i="28" s="1"/>
  <c r="BQ499" i="28" a="1"/>
  <c r="BQ499" i="28" s="1"/>
  <c r="BR499" i="28" s="1"/>
  <c r="BT499" i="28" s="1"/>
  <c r="BL76" i="28" a="1"/>
  <c r="BL76" i="28" s="1"/>
  <c r="BM76" i="28" s="1"/>
  <c r="BQ166" i="28" a="1"/>
  <c r="BQ166" i="28" s="1"/>
  <c r="BR166" i="28" s="1"/>
  <c r="BT166" i="28" s="1"/>
  <c r="BQ478" i="28" a="1"/>
  <c r="BQ478" i="28" s="1"/>
  <c r="BS478" i="28" s="1"/>
  <c r="BQ392" i="28" a="1"/>
  <c r="BQ392" i="28" s="1"/>
  <c r="BS392" i="28" s="1"/>
  <c r="BQ167" i="28" a="1"/>
  <c r="BQ167" i="28" s="1"/>
  <c r="BR167" i="28" s="1"/>
  <c r="BT167" i="28" s="1"/>
  <c r="BQ163" i="28" a="1"/>
  <c r="BQ163" i="28" s="1"/>
  <c r="BR163" i="28" s="1"/>
  <c r="BT163" i="28" s="1"/>
  <c r="BQ500" i="28" a="1"/>
  <c r="BQ500" i="28" s="1"/>
  <c r="BS500" i="28" s="1"/>
  <c r="BQ175" i="28" a="1"/>
  <c r="BQ175" i="28" s="1"/>
  <c r="BR175" i="28" s="1"/>
  <c r="BT175" i="28" s="1"/>
  <c r="BL477" i="28" a="1"/>
  <c r="BL477" i="28" s="1"/>
  <c r="BM477" i="28" s="1"/>
  <c r="BL365" i="28" a="1"/>
  <c r="BL365" i="28" s="1"/>
  <c r="BN365" i="28" s="1"/>
  <c r="BQ158" i="28" a="1"/>
  <c r="BQ158" i="28" s="1"/>
  <c r="BS158" i="28" s="1"/>
  <c r="BQ266" i="28" a="1"/>
  <c r="BQ266" i="28" s="1"/>
  <c r="BR266" i="28" s="1"/>
  <c r="BT266" i="28" s="1"/>
  <c r="BQ421" i="28" a="1"/>
  <c r="BQ421" i="28" s="1"/>
  <c r="BS421" i="28" s="1"/>
  <c r="BL207" i="28" a="1"/>
  <c r="BL207" i="28" s="1"/>
  <c r="BN207" i="28" s="1"/>
  <c r="BQ495" i="28" a="1"/>
  <c r="BQ495" i="28" s="1"/>
  <c r="BR495" i="28" s="1"/>
  <c r="BT495" i="28" s="1"/>
  <c r="BL102" i="28" a="1"/>
  <c r="BL102" i="28" s="1"/>
  <c r="BN102" i="28" s="1"/>
  <c r="BQ219" i="28" a="1"/>
  <c r="BQ219" i="28" s="1"/>
  <c r="BS219" i="28" s="1"/>
  <c r="BL273" i="28" a="1"/>
  <c r="BL273" i="28" s="1"/>
  <c r="BM273" i="28" s="1"/>
  <c r="BQ497" i="28" a="1"/>
  <c r="BQ497" i="28" s="1"/>
  <c r="BS497" i="28" s="1"/>
  <c r="BQ154" i="28" a="1"/>
  <c r="BQ154" i="28" s="1"/>
  <c r="BR154" i="28" s="1"/>
  <c r="BT154" i="28" s="1"/>
  <c r="BQ157" i="28" a="1"/>
  <c r="BQ157" i="28" s="1"/>
  <c r="BR157" i="28" s="1"/>
  <c r="BT157" i="28" s="1"/>
  <c r="BQ170" i="28" a="1"/>
  <c r="BQ170" i="28" s="1"/>
  <c r="BR170" i="28" s="1"/>
  <c r="BT170" i="28" s="1"/>
  <c r="BL364" i="28" a="1"/>
  <c r="BL364" i="28" s="1"/>
  <c r="BN364" i="28" s="1"/>
  <c r="BL211" i="28" a="1"/>
  <c r="BL211" i="28" s="1"/>
  <c r="BM211" i="28" s="1"/>
  <c r="BL447" i="28" a="1"/>
  <c r="BL447" i="28" s="1"/>
  <c r="BM447" i="28" s="1"/>
  <c r="BQ335" i="28" a="1"/>
  <c r="BQ335" i="28" s="1"/>
  <c r="BS335" i="28" s="1"/>
  <c r="BQ338" i="28" a="1"/>
  <c r="BQ338" i="28" s="1"/>
  <c r="BS338" i="28" s="1"/>
  <c r="BL350" i="28" a="1"/>
  <c r="BL350" i="28" s="1"/>
  <c r="BM350" i="28" s="1"/>
  <c r="BL407" i="28" a="1"/>
  <c r="BL407" i="28" s="1"/>
  <c r="BM407" i="28" s="1"/>
  <c r="BQ396" i="28" a="1"/>
  <c r="BQ396" i="28" s="1"/>
  <c r="BS396" i="28" s="1"/>
  <c r="BQ312" i="28" a="1"/>
  <c r="BQ312" i="28" s="1"/>
  <c r="BS312" i="28" s="1"/>
  <c r="BQ265" i="28" a="1"/>
  <c r="BQ265" i="28" s="1"/>
  <c r="BR265" i="28" s="1"/>
  <c r="BT265" i="28" s="1"/>
  <c r="BQ311" i="28" a="1"/>
  <c r="BQ311" i="28" s="1"/>
  <c r="BR311" i="28" s="1"/>
  <c r="BT311" i="28" s="1"/>
  <c r="BL496" i="28" a="1"/>
  <c r="BL496" i="28" s="1"/>
  <c r="BM496" i="28" s="1"/>
  <c r="BL263" i="28" a="1"/>
  <c r="BL263" i="28" s="1"/>
  <c r="BM263" i="28" s="1"/>
  <c r="BL345" i="28" a="1"/>
  <c r="BL345" i="28" s="1"/>
  <c r="BN345" i="28" s="1"/>
  <c r="BQ468" i="28" a="1"/>
  <c r="BQ468" i="28" s="1"/>
  <c r="BR468" i="28" s="1"/>
  <c r="BT468" i="28" s="1"/>
  <c r="BL122" i="28" a="1"/>
  <c r="BL122" i="28" s="1"/>
  <c r="BM122" i="28" s="1"/>
  <c r="BO122" i="28" s="1"/>
  <c r="BQ363" i="28" a="1"/>
  <c r="BQ363" i="28" s="1"/>
  <c r="BS363" i="28" s="1"/>
  <c r="BL422" i="28" a="1"/>
  <c r="BL422" i="28" s="1"/>
  <c r="BN422" i="28" s="1"/>
  <c r="BL412" i="28" a="1"/>
  <c r="BL412" i="28" s="1"/>
  <c r="BM412" i="28" s="1"/>
  <c r="BL129" i="28" a="1"/>
  <c r="BL129" i="28" s="1"/>
  <c r="BM129" i="28" s="1"/>
  <c r="BL131" i="28" a="1"/>
  <c r="BL131" i="28" s="1"/>
  <c r="BM131" i="28" s="1"/>
  <c r="BL81" i="28" a="1"/>
  <c r="BL81" i="28" s="1"/>
  <c r="BM81" i="28" s="1"/>
  <c r="BL78" i="28" a="1"/>
  <c r="BL78" i="28" s="1"/>
  <c r="BM78" i="28" s="1"/>
  <c r="BQ161" i="28" a="1"/>
  <c r="BQ161" i="28" s="1"/>
  <c r="BS161" i="28" s="1"/>
  <c r="BQ267" i="28" a="1"/>
  <c r="BQ267" i="28" s="1"/>
  <c r="BR267" i="28" s="1"/>
  <c r="BT267" i="28" s="1"/>
  <c r="BL82" i="28" a="1"/>
  <c r="BL82" i="28" s="1"/>
  <c r="BN82" i="28" s="1"/>
  <c r="BL85" i="28" a="1"/>
  <c r="BL85" i="28" s="1"/>
  <c r="BN85" i="28" s="1"/>
  <c r="BL206" i="28" a="1"/>
  <c r="BL206" i="28" s="1"/>
  <c r="BM206" i="28" s="1"/>
  <c r="BQ268" i="28" a="1"/>
  <c r="BQ268" i="28" s="1"/>
  <c r="BR268" i="28" s="1"/>
  <c r="BT268" i="28" s="1"/>
  <c r="BL80" i="28" a="1"/>
  <c r="BL80" i="28" s="1"/>
  <c r="BM80" i="28" s="1"/>
  <c r="BQ168" i="28" a="1"/>
  <c r="BQ168" i="28" s="1"/>
  <c r="BR168" i="28" s="1"/>
  <c r="BT168" i="28" s="1"/>
  <c r="BL84" i="28" a="1"/>
  <c r="BL84" i="28" s="1"/>
  <c r="BN84" i="28" s="1"/>
  <c r="BQ162" i="28" a="1"/>
  <c r="BQ162" i="28" s="1"/>
  <c r="BR162" i="28" s="1"/>
  <c r="BT162" i="28" s="1"/>
  <c r="BQ160" i="28" a="1"/>
  <c r="BQ160" i="28" s="1"/>
  <c r="BR160" i="28" s="1"/>
  <c r="BT160" i="28" s="1"/>
  <c r="BL126" i="28" a="1"/>
  <c r="BL126" i="28" s="1"/>
  <c r="BM126" i="28" s="1"/>
  <c r="BL260" i="28" a="1"/>
  <c r="BL260" i="28" s="1"/>
  <c r="BN260" i="28" s="1"/>
  <c r="BL116" i="28" a="1"/>
  <c r="BL116" i="28" s="1"/>
  <c r="BM116" i="28" s="1"/>
  <c r="BQ476" i="28" a="1"/>
  <c r="BQ476" i="28" s="1"/>
  <c r="BR476" i="28" s="1"/>
  <c r="BT476" i="28" s="1"/>
  <c r="BL130" i="28" a="1"/>
  <c r="BL130" i="28" s="1"/>
  <c r="BN130" i="28" s="1"/>
  <c r="BL494" i="28" a="1"/>
  <c r="BL494" i="28" s="1"/>
  <c r="BN494" i="28" s="1"/>
  <c r="BQ313" i="28" a="1"/>
  <c r="BQ313" i="28" s="1"/>
  <c r="BS313" i="28" s="1"/>
  <c r="BL136" i="28" a="1"/>
  <c r="BL136" i="28" s="1"/>
  <c r="BM136" i="28" s="1"/>
  <c r="BQ360" i="28" a="1"/>
  <c r="BQ360" i="28" s="1"/>
  <c r="BR360" i="28" s="1"/>
  <c r="BT360" i="28" s="1"/>
  <c r="BL411" i="28" a="1"/>
  <c r="BL411" i="28" s="1"/>
  <c r="BN411" i="28" s="1"/>
  <c r="BL409" i="28" a="1"/>
  <c r="BL409" i="28" s="1"/>
  <c r="BN409" i="28" s="1"/>
  <c r="BL135" i="28" a="1"/>
  <c r="BL135" i="28" s="1"/>
  <c r="BN135" i="28" s="1"/>
  <c r="BQ362" i="28" a="1"/>
  <c r="BQ362" i="28" s="1"/>
  <c r="BS362" i="28" s="1"/>
  <c r="BL123" i="28" a="1"/>
  <c r="BL123" i="28" s="1"/>
  <c r="BM123" i="28" s="1"/>
  <c r="BL127" i="28" a="1"/>
  <c r="BL127" i="28" s="1"/>
  <c r="BN127" i="28" s="1"/>
  <c r="BQ364" i="28" a="1"/>
  <c r="BQ364" i="28" s="1"/>
  <c r="BR364" i="28" s="1"/>
  <c r="BT364" i="28" s="1"/>
  <c r="BL210" i="28" a="1"/>
  <c r="BL210" i="28" s="1"/>
  <c r="BM210" i="28" s="1"/>
  <c r="BQ494" i="28" a="1"/>
  <c r="BQ494" i="28" s="1"/>
  <c r="BR494" i="28" s="1"/>
  <c r="BT494" i="28" s="1"/>
  <c r="BL264" i="28" a="1"/>
  <c r="BL264" i="28" s="1"/>
  <c r="BN264" i="28" s="1"/>
  <c r="BL121" i="28" a="1"/>
  <c r="BL121" i="28" s="1"/>
  <c r="BN121" i="28" s="1"/>
  <c r="BL421" i="28" a="1"/>
  <c r="BL421" i="28" s="1"/>
  <c r="BN421" i="28" s="1"/>
  <c r="BQ400" i="28" a="1"/>
  <c r="BQ400" i="28" s="1"/>
  <c r="BS400" i="28" s="1"/>
  <c r="BQ318" i="28" a="1"/>
  <c r="BQ318" i="28" s="1"/>
  <c r="BR318" i="28" s="1"/>
  <c r="BT318" i="28" s="1"/>
  <c r="BL408" i="28" a="1"/>
  <c r="BL408" i="28" s="1"/>
  <c r="BM408" i="28" s="1"/>
  <c r="BL53" i="28" a="1"/>
  <c r="BL53" i="28" s="1"/>
  <c r="BN53" i="28" s="1"/>
  <c r="BL418" i="28" a="1"/>
  <c r="BL418" i="28" s="1"/>
  <c r="BN418" i="28" s="1"/>
  <c r="BQ394" i="28" a="1"/>
  <c r="BQ394" i="28" s="1"/>
  <c r="BS394" i="28" s="1"/>
  <c r="BL55" i="28" a="1"/>
  <c r="BL55" i="28" s="1"/>
  <c r="BM55" i="28" s="1"/>
  <c r="BL212" i="28" a="1"/>
  <c r="BL212" i="28" s="1"/>
  <c r="BM212" i="28" s="1"/>
  <c r="BL402" i="28" a="1"/>
  <c r="BL402" i="28" s="1"/>
  <c r="BN402" i="28" s="1"/>
  <c r="BL56" i="28" a="1"/>
  <c r="BL56" i="28" s="1"/>
  <c r="BN56" i="28" s="1"/>
  <c r="BL499" i="28" a="1"/>
  <c r="BL499" i="28" s="1"/>
  <c r="BN499" i="28" s="1"/>
  <c r="BQ365" i="28" a="1"/>
  <c r="BQ365" i="28" s="1"/>
  <c r="BS365" i="28" s="1"/>
  <c r="BQ337" i="28" a="1"/>
  <c r="BQ337" i="28" s="1"/>
  <c r="BR337" i="28" s="1"/>
  <c r="BT337" i="28" s="1"/>
  <c r="BL124" i="28" a="1"/>
  <c r="BL124" i="28" s="1"/>
  <c r="BN124" i="28" s="1"/>
  <c r="BQ306" i="28" a="1"/>
  <c r="BQ306" i="28" s="1"/>
  <c r="BR306" i="28" s="1"/>
  <c r="BT306" i="28" s="1"/>
  <c r="BQ399" i="28" a="1"/>
  <c r="BQ399" i="28" s="1"/>
  <c r="BR399" i="28" s="1"/>
  <c r="BT399" i="28" s="1"/>
  <c r="BL420" i="28" a="1"/>
  <c r="BL420" i="28" s="1"/>
  <c r="BM420" i="28" s="1"/>
  <c r="BL54" i="28" a="1"/>
  <c r="BL54" i="28" s="1"/>
  <c r="BM54" i="28" s="1"/>
  <c r="BL415" i="28" a="1"/>
  <c r="BL415" i="28" s="1"/>
  <c r="BM415" i="28" s="1"/>
  <c r="BQ361" i="28" a="1"/>
  <c r="BQ361" i="28" s="1"/>
  <c r="BS361" i="28" s="1"/>
  <c r="BL410" i="28" a="1"/>
  <c r="BL410" i="28" s="1"/>
  <c r="BM410" i="28" s="1"/>
  <c r="BQ397" i="28" a="1"/>
  <c r="BQ397" i="28" s="1"/>
  <c r="BR397" i="28" s="1"/>
  <c r="BT397" i="28" s="1"/>
  <c r="BQ304" i="28" a="1"/>
  <c r="BQ304" i="28" s="1"/>
  <c r="BR304" i="28" s="1"/>
  <c r="BT304" i="28" s="1"/>
  <c r="BL265" i="28" a="1"/>
  <c r="BL265" i="28" s="1"/>
  <c r="BN265" i="28" s="1"/>
  <c r="BL369" i="28" a="1"/>
  <c r="BL369" i="28" s="1"/>
  <c r="BM369" i="28" s="1"/>
  <c r="BL366" i="28" a="1"/>
  <c r="BL366" i="28" s="1"/>
  <c r="BM366" i="28" s="1"/>
  <c r="BQ224" i="28" a="1"/>
  <c r="BQ224" i="28" s="1"/>
  <c r="BR224" i="28" s="1"/>
  <c r="BT224" i="28" s="1"/>
  <c r="BL120" i="28" a="1"/>
  <c r="BL120" i="28" s="1"/>
  <c r="BM120" i="28" s="1"/>
  <c r="BL262" i="28" a="1"/>
  <c r="BL262" i="28" s="1"/>
  <c r="BN262" i="28" s="1"/>
  <c r="BL101" i="28" a="1"/>
  <c r="BL101" i="28" s="1"/>
  <c r="BN101" i="28" s="1"/>
  <c r="BQ398" i="28" a="1"/>
  <c r="BQ398" i="28" s="1"/>
  <c r="BR398" i="28" s="1"/>
  <c r="BT398" i="28" s="1"/>
  <c r="BL137" i="28" a="1"/>
  <c r="BL137" i="28" s="1"/>
  <c r="BN137" i="28" s="1"/>
  <c r="BQ395" i="28" a="1"/>
  <c r="BQ395" i="28" s="1"/>
  <c r="BR395" i="28" s="1"/>
  <c r="BT395" i="28" s="1"/>
  <c r="BL209" i="28" a="1"/>
  <c r="BL209" i="28" s="1"/>
  <c r="BM209" i="28" s="1"/>
  <c r="BQ310" i="28" a="1"/>
  <c r="BQ310" i="28" s="1"/>
  <c r="BS310" i="28" s="1"/>
  <c r="BL104" i="28" a="1"/>
  <c r="BL104" i="28" s="1"/>
  <c r="BN104" i="28" s="1"/>
  <c r="BL497" i="28" a="1"/>
  <c r="BL497" i="28" s="1"/>
  <c r="BN497" i="28" s="1"/>
  <c r="BL57" i="28" a="1"/>
  <c r="BL57" i="28" s="1"/>
  <c r="BM57" i="28" s="1"/>
  <c r="BQ393" i="28" a="1"/>
  <c r="BQ393" i="28" s="1"/>
  <c r="BS393" i="28" s="1"/>
  <c r="BQ301" i="28" a="1"/>
  <c r="BQ301" i="28" s="1"/>
  <c r="BS301" i="28" s="1"/>
  <c r="BL134" i="28" a="1"/>
  <c r="BL134" i="28" s="1"/>
  <c r="BN134" i="28" s="1"/>
  <c r="BL50" i="28" a="1"/>
  <c r="BL50" i="28" s="1"/>
  <c r="BM50" i="28" s="1"/>
  <c r="BL500" i="28" a="1"/>
  <c r="BL500" i="28" s="1"/>
  <c r="BM500" i="28" s="1"/>
  <c r="BQ300" i="28" a="1"/>
  <c r="BQ300" i="28" s="1"/>
  <c r="BS300" i="28" s="1"/>
  <c r="BL414" i="28" a="1"/>
  <c r="BL414" i="28" s="1"/>
  <c r="BM414" i="28" s="1"/>
  <c r="BQ308" i="28" a="1"/>
  <c r="BQ308" i="28" s="1"/>
  <c r="BS308" i="28" s="1"/>
  <c r="BQ302" i="28" a="1"/>
  <c r="BQ302" i="28" s="1"/>
  <c r="BR302" i="28" s="1"/>
  <c r="BT302" i="28" s="1"/>
  <c r="BL208" i="28" a="1"/>
  <c r="BL208" i="28" s="1"/>
  <c r="BM208" i="28" s="1"/>
  <c r="BL58" i="28" a="1"/>
  <c r="BL58" i="28" s="1"/>
  <c r="BM58" i="28" s="1"/>
  <c r="BL52" i="28" a="1"/>
  <c r="BL52" i="28" s="1"/>
  <c r="BN52" i="28" s="1"/>
  <c r="BL498" i="28" a="1"/>
  <c r="BL498" i="28" s="1"/>
  <c r="BN498" i="28" s="1"/>
  <c r="BL490" i="28" a="1"/>
  <c r="BL490" i="28" s="1"/>
  <c r="BM490" i="28" s="1"/>
  <c r="BQ305" i="28" a="1"/>
  <c r="BQ305" i="28" s="1"/>
  <c r="BS305" i="28" s="1"/>
  <c r="BL140" i="28" a="1"/>
  <c r="BL140" i="28" s="1"/>
  <c r="BM140" i="28" s="1"/>
  <c r="BL242" i="28" a="1"/>
  <c r="BL242" i="28" s="1"/>
  <c r="BN242" i="28" s="1"/>
  <c r="BL428" i="28" a="1"/>
  <c r="BL428" i="28" s="1"/>
  <c r="BN428" i="28" s="1"/>
  <c r="BQ275" i="28" a="1"/>
  <c r="BQ275" i="28" s="1"/>
  <c r="BR275" i="28" s="1"/>
  <c r="BT275" i="28" s="1"/>
  <c r="BL103" i="28" a="1"/>
  <c r="BL103" i="28" s="1"/>
  <c r="BN103" i="28" s="1"/>
  <c r="BL133" i="28" a="1"/>
  <c r="BL133" i="28" s="1"/>
  <c r="BM133" i="28" s="1"/>
  <c r="BL128" i="28" a="1"/>
  <c r="BL128" i="28" s="1"/>
  <c r="BM128" i="28" s="1"/>
  <c r="BQ165" i="28" a="1"/>
  <c r="BQ165" i="28" s="1"/>
  <c r="BS165" i="28" s="1"/>
  <c r="BL168" i="28" a="1"/>
  <c r="BL168" i="28" s="1"/>
  <c r="BM168" i="28" s="1"/>
  <c r="BL446" i="28" a="1"/>
  <c r="BL446" i="28" s="1"/>
  <c r="BM446" i="28" s="1"/>
  <c r="BL298" i="28" a="1"/>
  <c r="BL298" i="28" s="1"/>
  <c r="BN298" i="28" s="1"/>
  <c r="BQ243" i="28" a="1"/>
  <c r="BQ243" i="28" s="1"/>
  <c r="BR243" i="28" s="1"/>
  <c r="BT243" i="28" s="1"/>
  <c r="BQ263" i="28" a="1"/>
  <c r="BQ263" i="28" s="1"/>
  <c r="BR263" i="28" s="1"/>
  <c r="BT263" i="28" s="1"/>
  <c r="BL243" i="28" a="1"/>
  <c r="BL243" i="28" s="1"/>
  <c r="BN243" i="28" s="1"/>
  <c r="BL92" i="28" a="1"/>
  <c r="BL92" i="28" s="1"/>
  <c r="BN92" i="28" s="1"/>
  <c r="BQ370" i="28" a="1"/>
  <c r="BQ370" i="28" s="1"/>
  <c r="BR370" i="28" s="1"/>
  <c r="BT370" i="28" s="1"/>
  <c r="BL291" i="28" a="1"/>
  <c r="BL291" i="28" s="1"/>
  <c r="BM291" i="28" s="1"/>
  <c r="O44" i="26"/>
  <c r="BQ328" i="28" a="1"/>
  <c r="BQ328" i="28" s="1"/>
  <c r="BR328" i="28" s="1"/>
  <c r="BT328" i="28" s="1"/>
  <c r="BL495" i="28" a="1"/>
  <c r="BL495" i="28" s="1"/>
  <c r="BM495" i="28" s="1"/>
  <c r="BL394" i="28" a="1"/>
  <c r="BL394" i="28" s="1"/>
  <c r="BN394" i="28" s="1"/>
  <c r="BQ369" i="28" a="1"/>
  <c r="BQ369" i="28" s="1"/>
  <c r="BR369" i="28" s="1"/>
  <c r="BT369" i="28" s="1"/>
  <c r="BL444" i="28" a="1"/>
  <c r="BL444" i="28" s="1"/>
  <c r="BM444" i="28" s="1"/>
  <c r="P10" i="26"/>
  <c r="O29" i="26"/>
  <c r="BQ336" i="28" a="1"/>
  <c r="BQ336" i="28" s="1"/>
  <c r="BS336" i="28" s="1"/>
  <c r="BQ451" i="28" a="1"/>
  <c r="BQ451" i="28" s="1"/>
  <c r="BR451" i="28" s="1"/>
  <c r="BT451" i="28" s="1"/>
  <c r="BL132" i="28" a="1"/>
  <c r="BL132" i="28" s="1"/>
  <c r="BN132" i="28" s="1"/>
  <c r="BQ101" i="28" a="1"/>
  <c r="BQ101" i="28" s="1"/>
  <c r="BS101" i="28" s="1"/>
  <c r="O12" i="26"/>
  <c r="BL355" i="28" a="1"/>
  <c r="BL355" i="28" s="1"/>
  <c r="BN355" i="28" s="1"/>
  <c r="BL166" i="28" a="1"/>
  <c r="BL166" i="28" s="1"/>
  <c r="BN166" i="28" s="1"/>
  <c r="BL303" i="28" a="1"/>
  <c r="BL303" i="28" s="1"/>
  <c r="BM303" i="28" s="1"/>
  <c r="BL237" i="28" a="1"/>
  <c r="BL237" i="28" s="1"/>
  <c r="BM237" i="28" s="1"/>
  <c r="BL278" i="28" a="1"/>
  <c r="BL278" i="28" s="1"/>
  <c r="BN278" i="28" s="1"/>
  <c r="BL332" i="28" a="1"/>
  <c r="BL332" i="28" s="1"/>
  <c r="BN332" i="28" s="1"/>
  <c r="BL464" i="28" a="1"/>
  <c r="BL464" i="28" s="1"/>
  <c r="BN464" i="28" s="1"/>
  <c r="BL227" i="28" a="1"/>
  <c r="BL227" i="28" s="1"/>
  <c r="BM227" i="28" s="1"/>
  <c r="BO227" i="28" s="1"/>
  <c r="BQ93" i="28" a="1"/>
  <c r="BQ93" i="28" s="1"/>
  <c r="BR93" i="28" s="1"/>
  <c r="BT93" i="28" s="1"/>
  <c r="BL292" i="28" a="1"/>
  <c r="BL292" i="28" s="1"/>
  <c r="BM292" i="28" s="1"/>
  <c r="BQ379" i="28" a="1"/>
  <c r="BQ379" i="28" s="1"/>
  <c r="BR379" i="28" s="1"/>
  <c r="BT379" i="28" s="1"/>
  <c r="BQ292" i="28" a="1"/>
  <c r="BQ292" i="28" s="1"/>
  <c r="BS292" i="28" s="1"/>
  <c r="BQ388" i="28" a="1"/>
  <c r="BQ388" i="28" s="1"/>
  <c r="BS388" i="28" s="1"/>
  <c r="BQ68" i="28" a="1"/>
  <c r="BQ68" i="28" s="1"/>
  <c r="BR68" i="28" s="1"/>
  <c r="BT68" i="28" s="1"/>
  <c r="BL201" i="28" a="1"/>
  <c r="BL201" i="28" s="1"/>
  <c r="BN201" i="28" s="1"/>
  <c r="BL154" i="28" a="1"/>
  <c r="BL154" i="28" s="1"/>
  <c r="BN154" i="28" s="1"/>
  <c r="BQ245" i="28" a="1"/>
  <c r="BQ245" i="28" s="1"/>
  <c r="BR245" i="28" s="1"/>
  <c r="BT245" i="28" s="1"/>
  <c r="BL299" i="28" a="1"/>
  <c r="BL299" i="28" s="1"/>
  <c r="BN299" i="28" s="1"/>
  <c r="BQ492" i="28" a="1"/>
  <c r="BQ492" i="28" s="1"/>
  <c r="BR492" i="28" s="1"/>
  <c r="BT492" i="28" s="1"/>
  <c r="BQ465" i="28" a="1"/>
  <c r="BQ465" i="28" s="1"/>
  <c r="BR465" i="28" s="1"/>
  <c r="BT465" i="28" s="1"/>
  <c r="BL317" i="28" a="1"/>
  <c r="BL317" i="28" s="1"/>
  <c r="BN317" i="28" s="1"/>
  <c r="BQ264" i="28" a="1"/>
  <c r="BQ264" i="28" s="1"/>
  <c r="BR264" i="28" s="1"/>
  <c r="BT264" i="28" s="1"/>
  <c r="BQ458" i="28" a="1"/>
  <c r="BQ458" i="28" s="1"/>
  <c r="BS458" i="28" s="1"/>
  <c r="BL249" i="28" a="1"/>
  <c r="BL249" i="28" s="1"/>
  <c r="BM249" i="28" s="1"/>
  <c r="BL234" i="28" a="1"/>
  <c r="BL234" i="28" s="1"/>
  <c r="BN234" i="28" s="1"/>
  <c r="BL94" i="28" a="1"/>
  <c r="BL94" i="28" s="1"/>
  <c r="BN94" i="28" s="1"/>
  <c r="BQ371" i="28" a="1"/>
  <c r="BQ371" i="28" s="1"/>
  <c r="BR371" i="28" s="1"/>
  <c r="BT371" i="28" s="1"/>
  <c r="BQ227" i="28" a="1"/>
  <c r="BQ227" i="28" s="1"/>
  <c r="BR227" i="28" s="1"/>
  <c r="BT227" i="28" s="1"/>
  <c r="BQ107" i="28" a="1"/>
  <c r="BQ107" i="28" s="1"/>
  <c r="BR107" i="28" s="1"/>
  <c r="BT107" i="28" s="1"/>
  <c r="BL484" i="28" a="1"/>
  <c r="BL484" i="28" s="1"/>
  <c r="BN484" i="28" s="1"/>
  <c r="BL172" i="28" a="1"/>
  <c r="BL172" i="28" s="1"/>
  <c r="BM172" i="28" s="1"/>
  <c r="BQ131" i="28" a="1"/>
  <c r="BQ131" i="28" s="1"/>
  <c r="BR131" i="28" s="1"/>
  <c r="BT131" i="28" s="1"/>
  <c r="BQ445" i="28" a="1"/>
  <c r="BQ445" i="28" s="1"/>
  <c r="BR445" i="28" s="1"/>
  <c r="BT445" i="28" s="1"/>
  <c r="BQ98" i="28" a="1"/>
  <c r="BQ98" i="28" s="1"/>
  <c r="BR98" i="28" s="1"/>
  <c r="BT98" i="28" s="1"/>
  <c r="BQ452" i="28" a="1"/>
  <c r="BQ452" i="28" s="1"/>
  <c r="BR452" i="28" s="1"/>
  <c r="BT452" i="28" s="1"/>
  <c r="BL100" i="28" a="1"/>
  <c r="BL100" i="28" s="1"/>
  <c r="BM100" i="28" s="1"/>
  <c r="BL438" i="28" a="1"/>
  <c r="BL438" i="28" s="1"/>
  <c r="BN438" i="28" s="1"/>
  <c r="P302" i="29"/>
  <c r="P303" i="29" s="1"/>
  <c r="BQ169" i="28" a="1"/>
  <c r="BQ169" i="28" s="1"/>
  <c r="BR169" i="28" s="1"/>
  <c r="BT169" i="28" s="1"/>
  <c r="BL125" i="28" a="1"/>
  <c r="BL125" i="28" s="1"/>
  <c r="BM125" i="28" s="1"/>
  <c r="BL187" i="28" a="1"/>
  <c r="BL187" i="28" s="1"/>
  <c r="BN187" i="28" s="1"/>
  <c r="BL389" i="28" a="1"/>
  <c r="BL389" i="28" s="1"/>
  <c r="BM389" i="28" s="1"/>
  <c r="BQ55" i="28" a="1"/>
  <c r="BQ55" i="28" s="1"/>
  <c r="BR55" i="28" s="1"/>
  <c r="BT55" i="28" s="1"/>
  <c r="BQ475" i="28" a="1"/>
  <c r="BQ475" i="28" s="1"/>
  <c r="BS475" i="28" s="1"/>
  <c r="BL349" i="28" a="1"/>
  <c r="BL349" i="28" s="1"/>
  <c r="BN349" i="28" s="1"/>
  <c r="BL216" i="28" a="1"/>
  <c r="BL216" i="28" s="1"/>
  <c r="BN216" i="28" s="1"/>
  <c r="BQ321" i="28" a="1"/>
  <c r="BQ321" i="28" s="1"/>
  <c r="BS321" i="28" s="1"/>
  <c r="BQ216" i="28" a="1"/>
  <c r="BQ216" i="28" s="1"/>
  <c r="BR216" i="28" s="1"/>
  <c r="BT216" i="28" s="1"/>
  <c r="BQ171" i="28" a="1"/>
  <c r="BQ171" i="28" s="1"/>
  <c r="BR171" i="28" s="1"/>
  <c r="BT171" i="28" s="1"/>
  <c r="BL493" i="28" a="1"/>
  <c r="BL493" i="28" s="1"/>
  <c r="BM493" i="28" s="1"/>
  <c r="BO493" i="28" s="1"/>
  <c r="BL416" i="28" a="1"/>
  <c r="BL416" i="28" s="1"/>
  <c r="BN416" i="28" s="1"/>
  <c r="BL83" i="28" a="1"/>
  <c r="BL83" i="28" s="1"/>
  <c r="BM83" i="28" s="1"/>
  <c r="BQ359" i="28" a="1"/>
  <c r="BQ359" i="28" s="1"/>
  <c r="BR359" i="28" s="1"/>
  <c r="BT359" i="28" s="1"/>
  <c r="BL271" i="28" a="1"/>
  <c r="BL271" i="28" s="1"/>
  <c r="BM271" i="28" s="1"/>
  <c r="P404" i="29"/>
  <c r="BL232" i="28" a="1"/>
  <c r="BL232" i="28" s="1"/>
  <c r="BM232" i="28" s="1"/>
  <c r="BL91" i="28" a="1"/>
  <c r="BL91" i="28" s="1"/>
  <c r="BN91" i="28" s="1"/>
  <c r="BL165" i="28" a="1"/>
  <c r="BL165" i="28" s="1"/>
  <c r="BM165" i="28" s="1"/>
  <c r="P23" i="26"/>
  <c r="BQ454" i="28" a="1"/>
  <c r="BQ454" i="28" s="1"/>
  <c r="BS454" i="28" s="1"/>
  <c r="BL285" i="28" a="1"/>
  <c r="BL285" i="28" s="1"/>
  <c r="BN285" i="28" s="1"/>
  <c r="BQ63" i="28" a="1"/>
  <c r="BQ63" i="28" s="1"/>
  <c r="BR63" i="28" s="1"/>
  <c r="BT63" i="28" s="1"/>
  <c r="BQ387" i="28" a="1"/>
  <c r="BQ387" i="28" s="1"/>
  <c r="BR387" i="28" s="1"/>
  <c r="BT387" i="28" s="1"/>
  <c r="BL176" i="28" a="1"/>
  <c r="BL176" i="28" s="1"/>
  <c r="BM176" i="28" s="1"/>
  <c r="BL147" i="28" a="1"/>
  <c r="BL147" i="28" s="1"/>
  <c r="BM147" i="28" s="1"/>
  <c r="BL431" i="28" a="1"/>
  <c r="BL431" i="28" s="1"/>
  <c r="BM431" i="28" s="1"/>
  <c r="BL488" i="28" a="1"/>
  <c r="BL488" i="28" s="1"/>
  <c r="BN488" i="28" s="1"/>
  <c r="BL479" i="28" a="1"/>
  <c r="BL479" i="28" s="1"/>
  <c r="BM479" i="28" s="1"/>
  <c r="BL436" i="28" a="1"/>
  <c r="BL436" i="28" s="1"/>
  <c r="BN436" i="28" s="1"/>
  <c r="BL89" i="28" a="1"/>
  <c r="BL89" i="28" s="1"/>
  <c r="BM89" i="28" s="1"/>
  <c r="BQ102" i="28" a="1"/>
  <c r="BQ102" i="28" s="1"/>
  <c r="BS102" i="28" s="1"/>
  <c r="BL241" i="28" a="1"/>
  <c r="BL241" i="28" s="1"/>
  <c r="BM241" i="28" s="1"/>
  <c r="BO241" i="28" s="1"/>
  <c r="T194" i="29"/>
  <c r="BL226" i="28" a="1"/>
  <c r="BL226" i="28" s="1"/>
  <c r="BM226" i="28" s="1"/>
  <c r="BL99" i="28" a="1"/>
  <c r="BL99" i="28" s="1"/>
  <c r="BM99" i="28" s="1"/>
  <c r="O45" i="26"/>
  <c r="BL248" i="28" a="1"/>
  <c r="BL248" i="28" s="1"/>
  <c r="BM248" i="28" s="1"/>
  <c r="BL228" i="28" a="1"/>
  <c r="BL228" i="28" s="1"/>
  <c r="BN228" i="28" s="1"/>
  <c r="BQ99" i="28" a="1"/>
  <c r="BQ99" i="28" s="1"/>
  <c r="BR99" i="28" s="1"/>
  <c r="BT99" i="28" s="1"/>
  <c r="BL424" i="28" a="1"/>
  <c r="BL424" i="28" s="1"/>
  <c r="BM424" i="28" s="1"/>
  <c r="BL480" i="28" a="1"/>
  <c r="BL480" i="28" s="1"/>
  <c r="BM480" i="28" s="1"/>
  <c r="BL487" i="28" a="1"/>
  <c r="BL487" i="28" s="1"/>
  <c r="BM487" i="28" s="1"/>
  <c r="BL302" i="28" a="1"/>
  <c r="BL302" i="28" s="1"/>
  <c r="BN302" i="28" s="1"/>
  <c r="BL235" i="28" a="1"/>
  <c r="BL235" i="28" s="1"/>
  <c r="BM235" i="28" s="1"/>
  <c r="O102" i="26"/>
  <c r="BQ246" i="28" a="1"/>
  <c r="BQ246" i="28" s="1"/>
  <c r="BR246" i="28" s="1"/>
  <c r="BT246" i="28" s="1"/>
  <c r="BL177" i="28" a="1"/>
  <c r="BL177" i="28" s="1"/>
  <c r="BN177" i="28" s="1"/>
  <c r="BQ244" i="28" a="1"/>
  <c r="BQ244" i="28" s="1"/>
  <c r="BS244" i="28" s="1"/>
  <c r="BL238" i="28" a="1"/>
  <c r="BL238" i="28" s="1"/>
  <c r="BM238" i="28" s="1"/>
  <c r="BL290" i="28" a="1"/>
  <c r="BL290" i="28" s="1"/>
  <c r="BN290" i="28" s="1"/>
  <c r="BL295" i="28" a="1"/>
  <c r="BL295" i="28" s="1"/>
  <c r="BN295" i="28" s="1"/>
  <c r="BL202" i="28" a="1"/>
  <c r="BL202" i="28" s="1"/>
  <c r="BN202" i="28" s="1"/>
  <c r="BQ456" i="28" a="1"/>
  <c r="BQ456" i="28" s="1"/>
  <c r="BQ385" i="28" a="1"/>
  <c r="BQ385" i="28" s="1"/>
  <c r="BR385" i="28" s="1"/>
  <c r="BT385" i="28" s="1"/>
  <c r="BL319" i="28" a="1"/>
  <c r="BL319" i="28" s="1"/>
  <c r="BM319" i="28" s="1"/>
  <c r="BL98" i="28" a="1"/>
  <c r="BL98" i="28" s="1"/>
  <c r="BM98" i="28" s="1"/>
  <c r="BL445" i="28" a="1"/>
  <c r="BL445" i="28" s="1"/>
  <c r="BM445" i="28" s="1"/>
  <c r="BQ491" i="28" a="1"/>
  <c r="BQ491" i="28" s="1"/>
  <c r="BR491" i="28" s="1"/>
  <c r="BT491" i="28" s="1"/>
  <c r="BL284" i="28" a="1"/>
  <c r="BL284" i="28" s="1"/>
  <c r="BN284" i="28" s="1"/>
  <c r="BQ91" i="28" a="1"/>
  <c r="BQ91" i="28" s="1"/>
  <c r="BS91" i="28" s="1"/>
  <c r="BL294" i="28" a="1"/>
  <c r="BL294" i="28" s="1"/>
  <c r="BM294" i="28" s="1"/>
  <c r="BL239" i="28" a="1"/>
  <c r="BL239" i="28" s="1"/>
  <c r="BM239" i="28" s="1"/>
  <c r="BQ390" i="28" a="1"/>
  <c r="BQ390" i="28" s="1"/>
  <c r="BR390" i="28" s="1"/>
  <c r="BT390" i="28" s="1"/>
  <c r="BQ105" i="28" a="1"/>
  <c r="BQ105" i="28" s="1"/>
  <c r="BR105" i="28" s="1"/>
  <c r="BT105" i="28" s="1"/>
  <c r="BQ240" i="28" a="1"/>
  <c r="BQ240" i="28" s="1"/>
  <c r="BS240" i="28" s="1"/>
  <c r="BL429" i="28" a="1"/>
  <c r="BL429" i="28" s="1"/>
  <c r="BM429" i="28" s="1"/>
  <c r="BQ226" i="28" a="1"/>
  <c r="BQ226" i="28" s="1"/>
  <c r="BR226" i="28" s="1"/>
  <c r="BT226" i="28" s="1"/>
  <c r="BL293" i="28" a="1"/>
  <c r="BL293" i="28" s="1"/>
  <c r="BM293" i="28" s="1"/>
  <c r="BL423" i="28" a="1"/>
  <c r="BL423" i="28" s="1"/>
  <c r="BM423" i="28" s="1"/>
  <c r="BL426" i="28" a="1"/>
  <c r="BL426" i="28" s="1"/>
  <c r="BM426" i="28" s="1"/>
  <c r="BL164" i="28" a="1"/>
  <c r="BL164" i="28" s="1"/>
  <c r="BM164" i="28" s="1"/>
  <c r="BL163" i="28" a="1"/>
  <c r="BL163" i="28" s="1"/>
  <c r="BN163" i="28" s="1"/>
  <c r="BL277" i="28" a="1"/>
  <c r="BL277" i="28" s="1"/>
  <c r="BM277" i="28" s="1"/>
  <c r="BQ130" i="28" a="1"/>
  <c r="BQ130" i="28" s="1"/>
  <c r="BR130" i="28" s="1"/>
  <c r="BT130" i="28" s="1"/>
  <c r="BL485" i="28" a="1"/>
  <c r="BL485" i="28" s="1"/>
  <c r="BM485" i="28" s="1"/>
  <c r="BL162" i="28" a="1"/>
  <c r="BL162" i="28" s="1"/>
  <c r="BM162" i="28" s="1"/>
  <c r="BL141" i="28" a="1"/>
  <c r="BL141" i="28" s="1"/>
  <c r="BM141" i="28" s="1"/>
  <c r="BL167" i="28" a="1"/>
  <c r="BL167" i="28" s="1"/>
  <c r="BN167" i="28" s="1"/>
  <c r="BL440" i="28" a="1"/>
  <c r="BL440" i="28" s="1"/>
  <c r="BN440" i="28" s="1"/>
  <c r="BQ108" i="28" a="1"/>
  <c r="BQ108" i="28" s="1"/>
  <c r="BR108" i="28" s="1"/>
  <c r="BT108" i="28" s="1"/>
  <c r="BL280" i="28" a="1"/>
  <c r="BL280" i="28" s="1"/>
  <c r="BN280" i="28" s="1"/>
  <c r="BL281" i="28" a="1"/>
  <c r="BL281" i="28" s="1"/>
  <c r="BM281" i="28" s="1"/>
  <c r="BL90" i="28" a="1"/>
  <c r="BL90" i="28" s="1"/>
  <c r="BN90" i="28" s="1"/>
  <c r="BQ97" i="28" a="1"/>
  <c r="BQ97" i="28" s="1"/>
  <c r="BR97" i="28" s="1"/>
  <c r="BT97" i="28" s="1"/>
  <c r="BL143" i="28" a="1"/>
  <c r="BL143" i="28" s="1"/>
  <c r="BN143" i="28" s="1"/>
  <c r="BL221" i="28" a="1"/>
  <c r="BL221" i="28" s="1"/>
  <c r="BM221" i="28" s="1"/>
  <c r="BL289" i="28" a="1"/>
  <c r="BL289" i="28" s="1"/>
  <c r="BM289" i="28" s="1"/>
  <c r="BL430" i="28" a="1"/>
  <c r="BL430" i="28" s="1"/>
  <c r="BL159" i="28" a="1"/>
  <c r="BL159" i="28" s="1"/>
  <c r="BM159" i="28" s="1"/>
  <c r="BQ197" i="28" a="1"/>
  <c r="BQ197" i="28" s="1"/>
  <c r="BR197" i="28" s="1"/>
  <c r="BT197" i="28" s="1"/>
  <c r="BL196" i="28" a="1"/>
  <c r="BL196" i="28" s="1"/>
  <c r="BM196" i="28" s="1"/>
  <c r="BL379" i="28" a="1"/>
  <c r="BL379" i="28" s="1"/>
  <c r="BN379" i="28" s="1"/>
  <c r="BL287" i="28" a="1"/>
  <c r="BL287" i="28" s="1"/>
  <c r="BM287" i="28" s="1"/>
  <c r="BQ247" i="28" a="1"/>
  <c r="BQ247" i="28" s="1"/>
  <c r="BS247" i="28" s="1"/>
  <c r="BL276" i="28" a="1"/>
  <c r="BL276" i="28" s="1"/>
  <c r="BN276" i="28" s="1"/>
  <c r="BL145" i="28" a="1"/>
  <c r="BL145" i="28" s="1"/>
  <c r="BM145" i="28" s="1"/>
  <c r="BL86" i="28" a="1"/>
  <c r="BL86" i="28" s="1"/>
  <c r="BM86" i="28" s="1"/>
  <c r="BL439" i="28" a="1"/>
  <c r="BL439" i="28" s="1"/>
  <c r="BN439" i="28" s="1"/>
  <c r="BQ455" i="28" a="1"/>
  <c r="BQ455" i="28" s="1"/>
  <c r="BR455" i="28" s="1"/>
  <c r="BT455" i="28" s="1"/>
  <c r="BQ384" i="28" a="1"/>
  <c r="BQ384" i="28" s="1"/>
  <c r="BR384" i="28" s="1"/>
  <c r="BT384" i="28" s="1"/>
  <c r="BL146" i="28" a="1"/>
  <c r="BL146" i="28" s="1"/>
  <c r="BN146" i="28" s="1"/>
  <c r="BL441" i="28" a="1"/>
  <c r="BL441" i="28" s="1"/>
  <c r="BM441" i="28" s="1"/>
  <c r="BL139" i="28" a="1"/>
  <c r="BL139" i="28" s="1"/>
  <c r="BN139" i="28" s="1"/>
  <c r="BL144" i="28" a="1"/>
  <c r="BL144" i="28" s="1"/>
  <c r="BM144" i="28" s="1"/>
  <c r="BL246" i="28" a="1"/>
  <c r="BL246" i="28" s="1"/>
  <c r="BM246" i="28" s="1"/>
  <c r="BL174" i="28" a="1"/>
  <c r="BL174" i="28" s="1"/>
  <c r="BN174" i="28" s="1"/>
  <c r="BQ457" i="28" a="1"/>
  <c r="BQ457" i="28" s="1"/>
  <c r="BR457" i="28" s="1"/>
  <c r="BT457" i="28" s="1"/>
  <c r="BL233" i="28" a="1"/>
  <c r="BL233" i="28" s="1"/>
  <c r="BM233" i="28" s="1"/>
  <c r="BL142" i="28" a="1"/>
  <c r="BL142" i="28" s="1"/>
  <c r="BM142" i="28" s="1"/>
  <c r="BO142" i="28" s="1"/>
  <c r="BL149" i="28" a="1"/>
  <c r="BL149" i="28" s="1"/>
  <c r="BM149" i="28" s="1"/>
  <c r="BL282" i="28" a="1"/>
  <c r="BL282" i="28" s="1"/>
  <c r="BM282" i="28" s="1"/>
  <c r="BL288" i="28" a="1"/>
  <c r="BL288" i="28" s="1"/>
  <c r="BM288" i="28" s="1"/>
  <c r="BL435" i="28" a="1"/>
  <c r="BL435" i="28" s="1"/>
  <c r="BN435" i="28" s="1"/>
  <c r="BL230" i="28" a="1"/>
  <c r="BL230" i="28" s="1"/>
  <c r="BN230" i="28" s="1"/>
  <c r="BL96" i="28" a="1"/>
  <c r="BL96" i="28" s="1"/>
  <c r="BN96" i="28" s="1"/>
  <c r="BL286" i="28" a="1"/>
  <c r="BL286" i="28" s="1"/>
  <c r="BN286" i="28" s="1"/>
  <c r="BL240" i="28" a="1"/>
  <c r="BL240" i="28" s="1"/>
  <c r="BN240" i="28" s="1"/>
  <c r="BL204" i="28" a="1"/>
  <c r="BL204" i="28" s="1"/>
  <c r="BM204" i="28" s="1"/>
  <c r="BQ386" i="28" a="1"/>
  <c r="BQ386" i="28" s="1"/>
  <c r="BR386" i="28" s="1"/>
  <c r="BT386" i="28" s="1"/>
  <c r="BL236" i="28" a="1"/>
  <c r="BL236" i="28" s="1"/>
  <c r="BM236" i="28" s="1"/>
  <c r="BQ296" i="28" a="1"/>
  <c r="BQ296" i="28" s="1"/>
  <c r="BS296" i="28" s="1"/>
  <c r="BQ95" i="28" a="1"/>
  <c r="BQ95" i="28" s="1"/>
  <c r="BR95" i="28" s="1"/>
  <c r="BT95" i="28" s="1"/>
  <c r="BL301" i="28" a="1"/>
  <c r="BL301" i="28" s="1"/>
  <c r="BM301" i="28" s="1"/>
  <c r="BQ463" i="28" a="1"/>
  <c r="BQ463" i="28" s="1"/>
  <c r="BR463" i="28" s="1"/>
  <c r="BT463" i="28" s="1"/>
  <c r="BL486" i="28" a="1"/>
  <c r="BL486" i="28" s="1"/>
  <c r="BM486" i="28" s="1"/>
  <c r="BQ231" i="28" a="1"/>
  <c r="BQ231" i="28" s="1"/>
  <c r="BR231" i="28" s="1"/>
  <c r="BT231" i="28" s="1"/>
  <c r="BQ297" i="28" a="1"/>
  <c r="BQ297" i="28" s="1"/>
  <c r="BR297" i="28" s="1"/>
  <c r="BT297" i="28" s="1"/>
  <c r="BQ228" i="28" a="1"/>
  <c r="BQ228" i="28" s="1"/>
  <c r="BS228" i="28" s="1"/>
  <c r="BQ96" i="28" a="1"/>
  <c r="BQ96" i="28" s="1"/>
  <c r="BR96" i="28" s="1"/>
  <c r="BT96" i="28" s="1"/>
  <c r="BQ92" i="28" a="1"/>
  <c r="BQ92" i="28" s="1"/>
  <c r="BS92" i="28" s="1"/>
  <c r="BL283" i="28" a="1"/>
  <c r="BL283" i="28" s="1"/>
  <c r="BN283" i="28" s="1"/>
  <c r="BQ460" i="28" a="1"/>
  <c r="BQ460" i="28" s="1"/>
  <c r="BS460" i="28" s="1"/>
  <c r="BL95" i="28" a="1"/>
  <c r="BL95" i="28" s="1"/>
  <c r="BM95" i="28" s="1"/>
  <c r="BL229" i="28" a="1"/>
  <c r="BL229" i="28" s="1"/>
  <c r="BN229" i="28" s="1"/>
  <c r="BL148" i="28" a="1"/>
  <c r="BL148" i="28" s="1"/>
  <c r="BM148" i="28" s="1"/>
  <c r="BL437" i="28" a="1"/>
  <c r="BL437" i="28" s="1"/>
  <c r="BN437" i="28" s="1"/>
  <c r="BQ77" i="28" a="1"/>
  <c r="BQ77" i="28" s="1"/>
  <c r="BR77" i="28" s="1"/>
  <c r="BT77" i="28" s="1"/>
  <c r="BQ279" i="28" a="1"/>
  <c r="BQ279" i="28" s="1"/>
  <c r="BR279" i="28" s="1"/>
  <c r="BT279" i="28" s="1"/>
  <c r="BQ293" i="28" a="1"/>
  <c r="BQ293" i="28" s="1"/>
  <c r="BR293" i="28" s="1"/>
  <c r="BT293" i="28" s="1"/>
  <c r="BQ134" i="28" a="1"/>
  <c r="BQ134" i="28" s="1"/>
  <c r="BR134" i="28" s="1"/>
  <c r="BT134" i="28" s="1"/>
  <c r="BQ462" i="28" a="1"/>
  <c r="BQ462" i="28" s="1"/>
  <c r="BR462" i="28" s="1"/>
  <c r="BT462" i="28" s="1"/>
  <c r="BL169" i="28" a="1"/>
  <c r="BL169" i="28" s="1"/>
  <c r="BM169" i="28" s="1"/>
  <c r="BL406" i="28" a="1"/>
  <c r="BL406" i="28" s="1"/>
  <c r="BN406" i="28" s="1"/>
  <c r="BL297" i="28" a="1"/>
  <c r="BL297" i="28" s="1"/>
  <c r="BN297" i="28" s="1"/>
  <c r="BQ303" i="28" a="1"/>
  <c r="BQ303" i="28" s="1"/>
  <c r="BR303" i="28" s="1"/>
  <c r="BT303" i="28" s="1"/>
  <c r="BQ90" i="28" a="1"/>
  <c r="BQ90" i="28" s="1"/>
  <c r="BR90" i="28" s="1"/>
  <c r="BT90" i="28" s="1"/>
  <c r="BQ229" i="28" a="1"/>
  <c r="BQ229" i="28" s="1"/>
  <c r="BR229" i="28" s="1"/>
  <c r="BT229" i="28" s="1"/>
  <c r="P405" i="29"/>
  <c r="P406" i="29" s="1"/>
  <c r="P407" i="29" s="1"/>
  <c r="P408" i="29" s="1"/>
  <c r="P409" i="29" s="1"/>
  <c r="BQ449" i="28" a="1"/>
  <c r="BQ449" i="28" s="1"/>
  <c r="BS449" i="28" s="1"/>
  <c r="BL93" i="28" a="1"/>
  <c r="BL93" i="28" s="1"/>
  <c r="BN93" i="28" s="1"/>
  <c r="BQ461" i="28" a="1"/>
  <c r="BQ461" i="28" s="1"/>
  <c r="BR461" i="28" s="1"/>
  <c r="BT461" i="28" s="1"/>
  <c r="BQ294" i="28" a="1"/>
  <c r="BQ294" i="28" s="1"/>
  <c r="BR294" i="28" s="1"/>
  <c r="BT294" i="28" s="1"/>
  <c r="BQ298" i="28" a="1"/>
  <c r="BQ298" i="28" s="1"/>
  <c r="BR298" i="28" s="1"/>
  <c r="BT298" i="28" s="1"/>
  <c r="BL247" i="28" a="1"/>
  <c r="BL247" i="28" s="1"/>
  <c r="BM247" i="28" s="1"/>
  <c r="BQ249" i="28" a="1"/>
  <c r="BQ249" i="28" s="1"/>
  <c r="BR249" i="28" s="1"/>
  <c r="BT249" i="28" s="1"/>
  <c r="BL361" i="28" a="1"/>
  <c r="BL361" i="28" s="1"/>
  <c r="BM361" i="28" s="1"/>
  <c r="BQ493" i="28" a="1"/>
  <c r="BQ493" i="28" s="1"/>
  <c r="BS493" i="28" s="1"/>
  <c r="BQ389" i="28" a="1"/>
  <c r="BQ389" i="28" s="1"/>
  <c r="BS389" i="28" s="1"/>
  <c r="BL482" i="28" a="1"/>
  <c r="BL482" i="28" s="1"/>
  <c r="BM482" i="28" s="1"/>
  <c r="BL427" i="28" a="1"/>
  <c r="BL427" i="28" s="1"/>
  <c r="BM427" i="28" s="1"/>
  <c r="BQ106" i="28" a="1"/>
  <c r="BQ106" i="28" s="1"/>
  <c r="BR106" i="28" s="1"/>
  <c r="BT106" i="28" s="1"/>
  <c r="BL434" i="28" a="1"/>
  <c r="BL434" i="28" s="1"/>
  <c r="BM434" i="28" s="1"/>
  <c r="S463" i="29"/>
  <c r="BL300" i="28" a="1"/>
  <c r="BL300" i="28" s="1"/>
  <c r="BN300" i="28" s="1"/>
  <c r="BL362" i="28" a="1"/>
  <c r="BL362" i="28" s="1"/>
  <c r="BN362" i="28" s="1"/>
  <c r="BQ248" i="28" a="1"/>
  <c r="BQ248" i="28" s="1"/>
  <c r="BR248" i="28" s="1"/>
  <c r="BT248" i="28" s="1"/>
  <c r="BL244" i="28" a="1"/>
  <c r="BL244" i="28" s="1"/>
  <c r="BM244" i="28" s="1"/>
  <c r="BL87" i="28" a="1"/>
  <c r="BL87" i="28" s="1"/>
  <c r="BN87" i="28" s="1"/>
  <c r="BL205" i="28" a="1"/>
  <c r="BL205" i="28" s="1"/>
  <c r="BM205" i="28" s="1"/>
  <c r="BL173" i="28" a="1"/>
  <c r="BL173" i="28" s="1"/>
  <c r="BM173" i="28" s="1"/>
  <c r="BL245" i="28" a="1"/>
  <c r="BL245" i="28" s="1"/>
  <c r="BN245" i="28" s="1"/>
  <c r="BL433" i="28" a="1"/>
  <c r="BL433" i="28" s="1"/>
  <c r="BN433" i="28" s="1"/>
  <c r="BL481" i="28" a="1"/>
  <c r="BL481" i="28" s="1"/>
  <c r="BN481" i="28" s="1"/>
  <c r="BL138" i="28" a="1"/>
  <c r="BL138" i="28" s="1"/>
  <c r="BM138" i="28" s="1"/>
  <c r="BL97" i="28" a="1"/>
  <c r="BL97" i="28" s="1"/>
  <c r="BM97" i="28" s="1"/>
  <c r="BQ100" i="28" a="1"/>
  <c r="BQ100" i="28" s="1"/>
  <c r="BS100" i="28" s="1"/>
  <c r="P442" i="29"/>
  <c r="BL483" i="28" a="1"/>
  <c r="BL483" i="28" s="1"/>
  <c r="BN483" i="28" s="1"/>
  <c r="BL171" i="28" a="1"/>
  <c r="BL171" i="28" s="1"/>
  <c r="BM171" i="28" s="1"/>
  <c r="BL88" i="28" a="1"/>
  <c r="BL88" i="28" s="1"/>
  <c r="BM88" i="28" s="1"/>
  <c r="BQ464" i="28" a="1"/>
  <c r="BQ464" i="28" s="1"/>
  <c r="BS464" i="28" s="1"/>
  <c r="BL225" i="28" a="1"/>
  <c r="BL225" i="28" s="1"/>
  <c r="BM225" i="28" s="1"/>
  <c r="BL432" i="28" a="1"/>
  <c r="BL432" i="28" s="1"/>
  <c r="BM432" i="28" s="1"/>
  <c r="BQ104" i="28" a="1"/>
  <c r="BQ104" i="28" s="1"/>
  <c r="BS104" i="28" s="1"/>
  <c r="BL279" i="28" a="1"/>
  <c r="BL279" i="28" s="1"/>
  <c r="BN279" i="28" s="1"/>
  <c r="BQ103" i="28" a="1"/>
  <c r="BQ103" i="28" s="1"/>
  <c r="BS103" i="28" s="1"/>
  <c r="BL333" i="28" a="1"/>
  <c r="BL333" i="28" s="1"/>
  <c r="BN333" i="28" s="1"/>
  <c r="BL419" i="28" a="1"/>
  <c r="BL419" i="28" s="1"/>
  <c r="BM419" i="28" s="1"/>
  <c r="BQ270" i="28" a="1"/>
  <c r="BQ270" i="28" s="1"/>
  <c r="BR270" i="28" s="1"/>
  <c r="BT270" i="28" s="1"/>
  <c r="BL371" i="28" a="1"/>
  <c r="BL371" i="28" s="1"/>
  <c r="BN371" i="28" s="1"/>
  <c r="BL443" i="28" a="1"/>
  <c r="BL443" i="28" s="1"/>
  <c r="BM443" i="28" s="1"/>
  <c r="BL425" i="28" a="1"/>
  <c r="BL425" i="28" s="1"/>
  <c r="BM425" i="28" s="1"/>
  <c r="BL492" i="28" a="1"/>
  <c r="BL492" i="28" s="1"/>
  <c r="BM492" i="28" s="1"/>
  <c r="BL478" i="28" a="1"/>
  <c r="BL478" i="28" s="1"/>
  <c r="BN478" i="28" s="1"/>
  <c r="BQ156" i="28" a="1"/>
  <c r="BQ156" i="28" s="1"/>
  <c r="BR156" i="28" s="1"/>
  <c r="BT156" i="28" s="1"/>
  <c r="BQ423" i="28" a="1"/>
  <c r="BQ423" i="28" s="1"/>
  <c r="BR423" i="28" s="1"/>
  <c r="BT423" i="28" s="1"/>
  <c r="BQ446" i="28" a="1"/>
  <c r="BQ446" i="28" s="1"/>
  <c r="BS446" i="28" s="1"/>
  <c r="BL315" i="28" a="1"/>
  <c r="BL315" i="28" s="1"/>
  <c r="BM315" i="28" s="1"/>
  <c r="BQ307" i="28" a="1"/>
  <c r="BQ307" i="28" s="1"/>
  <c r="BR307" i="28" s="1"/>
  <c r="BT307" i="28" s="1"/>
  <c r="BL363" i="28" a="1"/>
  <c r="BL363" i="28" s="1"/>
  <c r="BM363" i="28" s="1"/>
  <c r="BL231" i="28" a="1"/>
  <c r="BL231" i="28" s="1"/>
  <c r="BM231" i="28" s="1"/>
  <c r="BO231" i="28" s="1"/>
  <c r="BL203" i="28" a="1"/>
  <c r="BL203" i="28" s="1"/>
  <c r="BM203" i="28" s="1"/>
  <c r="BO203" i="28" s="1"/>
  <c r="BQ432" i="28" a="1"/>
  <c r="BQ432" i="28" s="1"/>
  <c r="BS432" i="28" s="1"/>
  <c r="BL399" i="28" a="1"/>
  <c r="BL399" i="28" s="1"/>
  <c r="BM399" i="28" s="1"/>
  <c r="BL251" i="28" a="1"/>
  <c r="BL251" i="28" s="1"/>
  <c r="BN251" i="28" s="1"/>
  <c r="BQ220" i="28" a="1"/>
  <c r="BQ220" i="28" s="1"/>
  <c r="BS220" i="28" s="1"/>
  <c r="BQ377" i="28" a="1"/>
  <c r="BQ377" i="28" s="1"/>
  <c r="BR377" i="28" s="1"/>
  <c r="BT377" i="28" s="1"/>
  <c r="BQ484" i="28" a="1"/>
  <c r="BQ484" i="28" s="1"/>
  <c r="BS484" i="28" s="1"/>
  <c r="BL352" i="28" a="1"/>
  <c r="BL352" i="28" s="1"/>
  <c r="BN352" i="28" s="1"/>
  <c r="BL266" i="28" a="1"/>
  <c r="BL266" i="28" s="1"/>
  <c r="BN266" i="28" s="1"/>
  <c r="BQ448" i="28" a="1"/>
  <c r="BQ448" i="28" s="1"/>
  <c r="BS448" i="28" s="1"/>
  <c r="BQ291" i="28" a="1"/>
  <c r="BQ291" i="28" s="1"/>
  <c r="BS291" i="28" s="1"/>
  <c r="BL442" i="28" a="1"/>
  <c r="BL442" i="28" s="1"/>
  <c r="BM442" i="28" s="1"/>
  <c r="BQ309" i="28" a="1"/>
  <c r="BQ309" i="28" s="1"/>
  <c r="BS309" i="28" s="1"/>
  <c r="BL368" i="28" a="1"/>
  <c r="BL368" i="28" s="1"/>
  <c r="BN368" i="28" s="1"/>
  <c r="S418" i="29"/>
  <c r="BL489" i="28" a="1"/>
  <c r="BL489" i="28" s="1"/>
  <c r="BM489" i="28" s="1"/>
  <c r="BQ368" i="28" a="1"/>
  <c r="BQ368" i="28" s="1"/>
  <c r="BR368" i="28" s="1"/>
  <c r="BT368" i="28" s="1"/>
  <c r="BL175" i="28" a="1"/>
  <c r="BL175" i="28" s="1"/>
  <c r="BN175" i="28" s="1"/>
  <c r="BQ295" i="28" a="1"/>
  <c r="BQ295" i="28" s="1"/>
  <c r="BR295" i="28" s="1"/>
  <c r="BT295" i="28" s="1"/>
  <c r="BL178" i="28" a="1"/>
  <c r="BL178" i="28" s="1"/>
  <c r="BM178" i="28" s="1"/>
  <c r="BO178" i="28" s="1"/>
  <c r="BQ334" i="28" a="1"/>
  <c r="BQ334" i="28" s="1"/>
  <c r="BR334" i="28" s="1"/>
  <c r="BT334" i="28" s="1"/>
  <c r="BL367" i="28" a="1"/>
  <c r="BL367" i="28" s="1"/>
  <c r="BM367" i="28" s="1"/>
  <c r="BQ453" i="28" a="1"/>
  <c r="BQ453" i="28" s="1"/>
  <c r="BR453" i="28" s="1"/>
  <c r="BT453" i="28" s="1"/>
  <c r="T44" i="29"/>
  <c r="T101" i="29"/>
  <c r="T367" i="29"/>
  <c r="BQ366" i="28" a="1"/>
  <c r="BQ366" i="28" s="1"/>
  <c r="BS366" i="28" s="1"/>
  <c r="BQ89" i="28" a="1"/>
  <c r="BQ89" i="28" s="1"/>
  <c r="BR89" i="28" s="1"/>
  <c r="BT89" i="28" s="1"/>
  <c r="BL491" i="28" a="1"/>
  <c r="BL491" i="28" s="1"/>
  <c r="BM491" i="28" s="1"/>
  <c r="BO491" i="28" s="1"/>
  <c r="T463" i="29"/>
  <c r="T75" i="29"/>
  <c r="P261" i="29"/>
  <c r="P262" i="29" s="1"/>
  <c r="P263" i="29" s="1"/>
  <c r="P264" i="29" s="1"/>
  <c r="S142" i="29"/>
  <c r="S367" i="29"/>
  <c r="P443" i="29"/>
  <c r="L210" i="29"/>
  <c r="BL413" i="28" a="1"/>
  <c r="BL413" i="28" s="1"/>
  <c r="BM413" i="28" s="1"/>
  <c r="BQ447" i="28" a="1"/>
  <c r="BQ447" i="28" s="1"/>
  <c r="BR447" i="28" s="1"/>
  <c r="BT447" i="28" s="1"/>
  <c r="BQ450" i="28" a="1"/>
  <c r="BQ450" i="28" s="1"/>
  <c r="BS450" i="28" s="1"/>
  <c r="BL318" i="28" a="1"/>
  <c r="BL318" i="28" s="1"/>
  <c r="BM318" i="28" s="1"/>
  <c r="BO318" i="28" s="1"/>
  <c r="BQ83" i="28" a="1"/>
  <c r="BQ83" i="28" s="1"/>
  <c r="BR83" i="28" s="1"/>
  <c r="BT83" i="28" s="1"/>
  <c r="BQ200" i="28" a="1"/>
  <c r="BQ200" i="28" s="1"/>
  <c r="BS200" i="28" s="1"/>
  <c r="BQ367" i="28" a="1"/>
  <c r="BQ367" i="28" s="1"/>
  <c r="BR367" i="28" s="1"/>
  <c r="BT367" i="28" s="1"/>
  <c r="BQ269" i="28" a="1"/>
  <c r="BQ269" i="28" s="1"/>
  <c r="BR269" i="28" s="1"/>
  <c r="BT269" i="28" s="1"/>
  <c r="BQ159" i="28" a="1"/>
  <c r="BQ159" i="28" s="1"/>
  <c r="BS159" i="28" s="1"/>
  <c r="BQ459" i="28" a="1"/>
  <c r="BQ459" i="28" s="1"/>
  <c r="BR459" i="28" s="1"/>
  <c r="BT459" i="28" s="1"/>
  <c r="O84" i="26"/>
  <c r="BL316" i="28" a="1"/>
  <c r="BL316" i="28" s="1"/>
  <c r="BM316" i="28" s="1"/>
  <c r="BO316" i="28" s="1"/>
  <c r="BL417" i="28" a="1"/>
  <c r="BL417" i="28" s="1"/>
  <c r="BM417" i="28" s="1"/>
  <c r="BO417" i="28" s="1"/>
  <c r="BL296" i="28" a="1"/>
  <c r="BL296" i="28" s="1"/>
  <c r="BM296" i="28" s="1"/>
  <c r="BO296" i="28" s="1"/>
  <c r="BL77" i="28" a="1"/>
  <c r="BL77" i="28" s="1"/>
  <c r="BM77" i="28" s="1"/>
  <c r="BQ94" i="28" a="1"/>
  <c r="BQ94" i="28" s="1"/>
  <c r="BS94" i="28" s="1"/>
  <c r="P304" i="29"/>
  <c r="P305" i="29" s="1"/>
  <c r="BQ153" i="28" a="1"/>
  <c r="BQ153" i="28" s="1"/>
  <c r="BR153" i="28" s="1"/>
  <c r="BT153" i="28" s="1"/>
  <c r="BQ237" i="28" a="1"/>
  <c r="BQ237" i="28" s="1"/>
  <c r="BR237" i="28" s="1"/>
  <c r="BT237" i="28" s="1"/>
  <c r="BQ286" i="28" a="1"/>
  <c r="BQ286" i="28" s="1"/>
  <c r="BR286" i="28" s="1"/>
  <c r="BT286" i="28" s="1"/>
  <c r="BQ201" i="28" a="1"/>
  <c r="BQ201" i="28" s="1"/>
  <c r="BS201" i="28" s="1"/>
  <c r="BL336" i="28" a="1"/>
  <c r="BL336" i="28" s="1"/>
  <c r="BM336" i="28" s="1"/>
  <c r="BL322" i="28" a="1"/>
  <c r="BL322" i="28" s="1"/>
  <c r="BN322" i="28" s="1"/>
  <c r="BQ183" i="28" a="1"/>
  <c r="BQ183" i="28" s="1"/>
  <c r="BR183" i="28" s="1"/>
  <c r="BT183" i="28" s="1"/>
  <c r="BQ75" i="28" a="1"/>
  <c r="BQ75" i="28" s="1"/>
  <c r="BS75" i="28" s="1"/>
  <c r="BQ191" i="28" a="1"/>
  <c r="BQ191" i="28" s="1"/>
  <c r="BS191" i="28" s="1"/>
  <c r="BQ137" i="28" a="1"/>
  <c r="BQ137" i="28" s="1"/>
  <c r="BR137" i="28" s="1"/>
  <c r="BT137" i="28" s="1"/>
  <c r="BQ350" i="28" a="1"/>
  <c r="BQ350" i="28" s="1"/>
  <c r="BS350" i="28" s="1"/>
  <c r="BQ415" i="28" a="1"/>
  <c r="BQ415" i="28" s="1"/>
  <c r="BR415" i="28" s="1"/>
  <c r="BT415" i="28" s="1"/>
  <c r="BL466" i="28" a="1"/>
  <c r="BL466" i="28" s="1"/>
  <c r="BM466" i="28" s="1"/>
  <c r="BL460" i="28" a="1"/>
  <c r="BL460" i="28" s="1"/>
  <c r="BM460" i="28" s="1"/>
  <c r="BQ404" i="28" a="1"/>
  <c r="BQ404" i="28" s="1"/>
  <c r="BR404" i="28" s="1"/>
  <c r="BT404" i="28" s="1"/>
  <c r="BQ78" i="28" a="1"/>
  <c r="BQ78" i="28" s="1"/>
  <c r="BS78" i="28" s="1"/>
  <c r="BQ242" i="28" a="1"/>
  <c r="BQ242" i="28" s="1"/>
  <c r="BS242" i="28" s="1"/>
  <c r="BQ210" i="28" a="1"/>
  <c r="BQ210" i="28" s="1"/>
  <c r="BR210" i="28" s="1"/>
  <c r="BT210" i="28" s="1"/>
  <c r="BL459" i="28" a="1"/>
  <c r="BL459" i="28" s="1"/>
  <c r="BM459" i="28" s="1"/>
  <c r="BL119" i="28" a="1"/>
  <c r="BL119" i="28" s="1"/>
  <c r="BM119" i="28" s="1"/>
  <c r="BQ289" i="28" a="1"/>
  <c r="BQ289" i="28" s="1"/>
  <c r="BR289" i="28" s="1"/>
  <c r="BT289" i="28" s="1"/>
  <c r="BQ250" i="28" a="1"/>
  <c r="BQ250" i="28" s="1"/>
  <c r="BS250" i="28" s="1"/>
  <c r="BL115" i="28" a="1"/>
  <c r="BL115" i="28" s="1"/>
  <c r="BM115" i="28" s="1"/>
  <c r="BL61" i="28" a="1"/>
  <c r="BL61" i="28" s="1"/>
  <c r="BN61" i="28" s="1"/>
  <c r="BQ426" i="28" a="1"/>
  <c r="BQ426" i="28" s="1"/>
  <c r="BR426" i="28" s="1"/>
  <c r="BT426" i="28" s="1"/>
  <c r="BL405" i="28" a="1"/>
  <c r="BL405" i="28" s="1"/>
  <c r="BM405" i="28" s="1"/>
  <c r="BQ425" i="28" a="1"/>
  <c r="BQ425" i="28" s="1"/>
  <c r="BR425" i="28" s="1"/>
  <c r="BT425" i="28" s="1"/>
  <c r="BQ356" i="28" a="1"/>
  <c r="BQ356" i="28" s="1"/>
  <c r="BR356" i="28" s="1"/>
  <c r="BT356" i="28" s="1"/>
  <c r="BL305" i="28" a="1"/>
  <c r="BL305" i="28" s="1"/>
  <c r="BM305" i="28" s="1"/>
  <c r="BQ433" i="28" a="1"/>
  <c r="BQ433" i="28" s="1"/>
  <c r="BS433" i="28" s="1"/>
  <c r="BQ437" i="28" a="1"/>
  <c r="BQ437" i="28" s="1"/>
  <c r="BR437" i="28" s="1"/>
  <c r="BT437" i="28" s="1"/>
  <c r="BQ120" i="28" a="1"/>
  <c r="BQ120" i="28" s="1"/>
  <c r="BR120" i="28" s="1"/>
  <c r="BT120" i="28" s="1"/>
  <c r="BQ424" i="28" a="1"/>
  <c r="BQ424" i="28" s="1"/>
  <c r="BS424" i="28" s="1"/>
  <c r="BQ333" i="28" a="1"/>
  <c r="BQ333" i="28" s="1"/>
  <c r="BR333" i="28" s="1"/>
  <c r="BT333" i="28" s="1"/>
  <c r="BQ87" i="28" a="1"/>
  <c r="BQ87" i="28" s="1"/>
  <c r="BR87" i="28" s="1"/>
  <c r="BT87" i="28" s="1"/>
  <c r="BQ125" i="28" a="1"/>
  <c r="BQ125" i="28" s="1"/>
  <c r="BR125" i="28" s="1"/>
  <c r="BT125" i="28" s="1"/>
  <c r="BQ152" i="28" a="1"/>
  <c r="BQ152" i="28" s="1"/>
  <c r="BR152" i="28" s="1"/>
  <c r="BT152" i="28" s="1"/>
  <c r="S160" i="29"/>
  <c r="BQ262" i="28" a="1"/>
  <c r="BQ262" i="28" s="1"/>
  <c r="BS262" i="28" s="1"/>
  <c r="T189" i="29"/>
  <c r="BQ342" i="28" a="1"/>
  <c r="BQ342" i="28" s="1"/>
  <c r="BS342" i="28" s="1"/>
  <c r="BL105" i="28" a="1"/>
  <c r="BL105" i="28" s="1"/>
  <c r="BM105" i="28" s="1"/>
  <c r="X157" i="26"/>
  <c r="Y157" i="26" s="1"/>
  <c r="BL252" i="28" a="1"/>
  <c r="BL252" i="28" s="1"/>
  <c r="BN252" i="28" s="1"/>
  <c r="BL374" i="28" a="1"/>
  <c r="BL374" i="28" s="1"/>
  <c r="BN374" i="28" s="1"/>
  <c r="BL304" i="28" a="1"/>
  <c r="BL304" i="28" s="1"/>
  <c r="BM304" i="28" s="1"/>
  <c r="BL194" i="28" a="1"/>
  <c r="BL194" i="28" s="1"/>
  <c r="BN194" i="28" s="1"/>
  <c r="BL60" i="28" a="1"/>
  <c r="BL60" i="28" s="1"/>
  <c r="BN60" i="28" s="1"/>
  <c r="BQ212" i="28" a="1"/>
  <c r="BQ212" i="28" s="1"/>
  <c r="BR212" i="28" s="1"/>
  <c r="BT212" i="28" s="1"/>
  <c r="BL118" i="28" a="1"/>
  <c r="BL118" i="28" s="1"/>
  <c r="BM118" i="28" s="1"/>
  <c r="BQ285" i="28" a="1"/>
  <c r="BQ285" i="28" s="1"/>
  <c r="BS285" i="28" s="1"/>
  <c r="BL386" i="28" a="1"/>
  <c r="BL386" i="28" s="1"/>
  <c r="BN386" i="28" s="1"/>
  <c r="BL323" i="28" a="1"/>
  <c r="BL323" i="28" s="1"/>
  <c r="BM323" i="28" s="1"/>
  <c r="BQ54" i="28" a="1"/>
  <c r="BQ54" i="28" s="1"/>
  <c r="BR54" i="28" s="1"/>
  <c r="BT54" i="28" s="1"/>
  <c r="BL325" i="28" a="1"/>
  <c r="BL325" i="28" s="1"/>
  <c r="BN325" i="28" s="1"/>
  <c r="BQ110" i="28" a="1"/>
  <c r="BQ110" i="28" s="1"/>
  <c r="BS110" i="28" s="1"/>
  <c r="BQ331" i="28" a="1"/>
  <c r="BQ331" i="28" s="1"/>
  <c r="BS331" i="28" s="1"/>
  <c r="BL213" i="28" a="1"/>
  <c r="BL213" i="28" s="1"/>
  <c r="BN213" i="28" s="1"/>
  <c r="BQ80" i="28" a="1"/>
  <c r="BQ80" i="28" s="1"/>
  <c r="BR80" i="28" s="1"/>
  <c r="BT80" i="28" s="1"/>
  <c r="BL308" i="28" a="1"/>
  <c r="BL308" i="28" s="1"/>
  <c r="BM308" i="28" s="1"/>
  <c r="BQ222" i="28" a="1"/>
  <c r="BQ222" i="28" s="1"/>
  <c r="BR222" i="28" s="1"/>
  <c r="BT222" i="28" s="1"/>
  <c r="BL186" i="28" a="1"/>
  <c r="BL186" i="28" s="1"/>
  <c r="BM186" i="28" s="1"/>
  <c r="BL334" i="28" a="1"/>
  <c r="BL334" i="28" s="1"/>
  <c r="BN334" i="28" s="1"/>
  <c r="BL214" i="28" a="1"/>
  <c r="BL214" i="28" s="1"/>
  <c r="BM214" i="28" s="1"/>
  <c r="BQ466" i="28" a="1"/>
  <c r="BQ466" i="28" s="1"/>
  <c r="BR466" i="28" s="1"/>
  <c r="BT466" i="28" s="1"/>
  <c r="BQ177" i="28" a="1"/>
  <c r="BQ177" i="28" s="1"/>
  <c r="BR177" i="28" s="1"/>
  <c r="BT177" i="28" s="1"/>
  <c r="BQ65" i="28" a="1"/>
  <c r="BQ65" i="28" s="1"/>
  <c r="BR65" i="28" s="1"/>
  <c r="BT65" i="28" s="1"/>
  <c r="BQ480" i="28" a="1"/>
  <c r="BQ480" i="28" s="1"/>
  <c r="BR480" i="28" s="1"/>
  <c r="BT480" i="28" s="1"/>
  <c r="BQ260" i="28" a="1"/>
  <c r="BQ260" i="28" s="1"/>
  <c r="BR260" i="28" s="1"/>
  <c r="BT260" i="28" s="1"/>
  <c r="BQ281" i="28" a="1"/>
  <c r="BQ281" i="28" s="1"/>
  <c r="BS281" i="28" s="1"/>
  <c r="BQ322" i="28" a="1"/>
  <c r="BQ322" i="28" s="1"/>
  <c r="BS322" i="28" s="1"/>
  <c r="BQ205" i="28" a="1"/>
  <c r="BQ205" i="28" s="1"/>
  <c r="BS205" i="28" s="1"/>
  <c r="BQ239" i="28" a="1"/>
  <c r="BQ239" i="28" s="1"/>
  <c r="BR239" i="28" s="1"/>
  <c r="BT239" i="28" s="1"/>
  <c r="BL253" i="28" a="1"/>
  <c r="BL253" i="28" s="1"/>
  <c r="BM253" i="28" s="1"/>
  <c r="BL401" i="28" a="1"/>
  <c r="BL401" i="28" s="1"/>
  <c r="BM401" i="28" s="1"/>
  <c r="BQ481" i="28" a="1"/>
  <c r="BQ481" i="28" s="1"/>
  <c r="BR481" i="28" s="1"/>
  <c r="BT481" i="28" s="1"/>
  <c r="P484" i="26"/>
  <c r="BQ72" i="28" a="1"/>
  <c r="BQ72" i="28" s="1"/>
  <c r="BR72" i="28" s="1"/>
  <c r="BT72" i="28" s="1"/>
  <c r="BL189" i="28" a="1"/>
  <c r="BL189" i="28" s="1"/>
  <c r="BM189" i="28" s="1"/>
  <c r="BQ276" i="28" a="1"/>
  <c r="BQ276" i="28" s="1"/>
  <c r="BR276" i="28" s="1"/>
  <c r="BT276" i="28" s="1"/>
  <c r="BL197" i="28" a="1"/>
  <c r="BL197" i="28" s="1"/>
  <c r="BN197" i="28" s="1"/>
  <c r="BQ418" i="28" a="1"/>
  <c r="BQ418" i="28" s="1"/>
  <c r="BS418" i="28" s="1"/>
  <c r="T316" i="29"/>
  <c r="BQ198" i="28" a="1"/>
  <c r="BQ198" i="28" s="1"/>
  <c r="BR198" i="28" s="1"/>
  <c r="BT198" i="28" s="1"/>
  <c r="BQ330" i="28" a="1"/>
  <c r="BQ330" i="28" s="1"/>
  <c r="BS330" i="28" s="1"/>
  <c r="BL387" i="28" a="1"/>
  <c r="BL387" i="28" s="1"/>
  <c r="BM387" i="28" s="1"/>
  <c r="BQ141" i="28" a="1"/>
  <c r="BQ141" i="28" s="1"/>
  <c r="BR141" i="28" s="1"/>
  <c r="BT141" i="28" s="1"/>
  <c r="BQ355" i="28" a="1"/>
  <c r="BQ355" i="28" s="1"/>
  <c r="BS355" i="28" s="1"/>
  <c r="BL200" i="28" a="1"/>
  <c r="BL200" i="28" s="1"/>
  <c r="BN200" i="28" s="1"/>
  <c r="BQ50" i="28" a="1"/>
  <c r="BQ50" i="28" s="1"/>
  <c r="BR50" i="28" s="1"/>
  <c r="BT50" i="28" s="1"/>
  <c r="BQ84" i="28" a="1"/>
  <c r="BQ84" i="28" s="1"/>
  <c r="BS84" i="28" s="1"/>
  <c r="BL64" i="28" a="1"/>
  <c r="BL64" i="28" s="1"/>
  <c r="BM64" i="28" s="1"/>
  <c r="BQ427" i="28" a="1"/>
  <c r="BQ427" i="28" s="1"/>
  <c r="BS427" i="28" s="1"/>
  <c r="BQ256" i="28" a="1"/>
  <c r="BQ256" i="28" s="1"/>
  <c r="BS256" i="28" s="1"/>
  <c r="BL107" i="28" a="1"/>
  <c r="BL107" i="28" s="1"/>
  <c r="BM107" i="28" s="1"/>
  <c r="BL309" i="28" a="1"/>
  <c r="BL309" i="28" s="1"/>
  <c r="BM309" i="28" s="1"/>
  <c r="BL378" i="28" a="1"/>
  <c r="BL378" i="28" s="1"/>
  <c r="BM378" i="28" s="1"/>
  <c r="BQ320" i="28" a="1"/>
  <c r="BQ320" i="28" s="1"/>
  <c r="BS320" i="28" s="1"/>
  <c r="BL462" i="28" a="1"/>
  <c r="BL462" i="28" s="1"/>
  <c r="BN462" i="28" s="1"/>
  <c r="BL220" i="28" a="1"/>
  <c r="BL220" i="28" s="1"/>
  <c r="BN220" i="28" s="1"/>
  <c r="BQ149" i="28" a="1"/>
  <c r="BQ149" i="28" s="1"/>
  <c r="BS149" i="28" s="1"/>
  <c r="BL218" i="28" a="1"/>
  <c r="BL218" i="28" s="1"/>
  <c r="BN218" i="28" s="1"/>
  <c r="BQ73" i="28" a="1"/>
  <c r="BQ73" i="28" s="1"/>
  <c r="BS73" i="28" s="1"/>
  <c r="BQ209" i="28" a="1"/>
  <c r="BQ209" i="28" s="1"/>
  <c r="BR209" i="28" s="1"/>
  <c r="BT209" i="28" s="1"/>
  <c r="BL397" i="28" a="1"/>
  <c r="BL397" i="28" s="1"/>
  <c r="BM397" i="28" s="1"/>
  <c r="BL388" i="28" a="1"/>
  <c r="BL388" i="28" s="1"/>
  <c r="BM388" i="28" s="1"/>
  <c r="BQ208" i="28" a="1"/>
  <c r="BQ208" i="28" s="1"/>
  <c r="BS208" i="28" s="1"/>
  <c r="BL403" i="28" a="1"/>
  <c r="BL403" i="28" s="1"/>
  <c r="BM403" i="28" s="1"/>
  <c r="BQ280" i="28" a="1"/>
  <c r="BQ280" i="28" s="1"/>
  <c r="BS280" i="28" s="1"/>
  <c r="BQ147" i="28" a="1"/>
  <c r="BQ147" i="28" s="1"/>
  <c r="BR147" i="28" s="1"/>
  <c r="BT147" i="28" s="1"/>
  <c r="BL156" i="28" a="1"/>
  <c r="BL156" i="28" s="1"/>
  <c r="BM156" i="28" s="1"/>
  <c r="BQ290" i="28" a="1"/>
  <c r="BQ290" i="28" s="1"/>
  <c r="BR290" i="28" s="1"/>
  <c r="BT290" i="28" s="1"/>
  <c r="BL153" i="28" a="1"/>
  <c r="BL153" i="28" s="1"/>
  <c r="BM153" i="28" s="1"/>
  <c r="BQ357" i="28" a="1"/>
  <c r="BQ357" i="28" s="1"/>
  <c r="BR357" i="28" s="1"/>
  <c r="BT357" i="28" s="1"/>
  <c r="BL113" i="28" a="1"/>
  <c r="BL113" i="28" s="1"/>
  <c r="BM113" i="28" s="1"/>
  <c r="BL469" i="28" a="1"/>
  <c r="BL469" i="28" s="1"/>
  <c r="BM469" i="28" s="1"/>
  <c r="BQ402" i="28" a="1"/>
  <c r="BQ402" i="28" s="1"/>
  <c r="BR402" i="28" s="1"/>
  <c r="BT402" i="28" s="1"/>
  <c r="BQ403" i="28" a="1"/>
  <c r="BQ403" i="28" s="1"/>
  <c r="BR403" i="28" s="1"/>
  <c r="BT403" i="28" s="1"/>
  <c r="BQ422" i="28" a="1"/>
  <c r="BQ422" i="28" s="1"/>
  <c r="BS422" i="28" s="1"/>
  <c r="BQ278" i="28" a="1"/>
  <c r="BQ278" i="28" s="1"/>
  <c r="BS278" i="28" s="1"/>
  <c r="BL155" i="28" a="1"/>
  <c r="BL155" i="28" s="1"/>
  <c r="BM155" i="28" s="1"/>
  <c r="BO155" i="28" s="1"/>
  <c r="S260" i="29"/>
  <c r="T180" i="29"/>
  <c r="S314" i="29"/>
  <c r="T159" i="29"/>
  <c r="BL356" i="28" a="1"/>
  <c r="BL356" i="28" s="1"/>
  <c r="BN356" i="28" s="1"/>
  <c r="BQ69" i="28" a="1"/>
  <c r="BQ69" i="28" s="1"/>
  <c r="BS69" i="28" s="1"/>
  <c r="BQ188" i="28" a="1"/>
  <c r="BQ188" i="28" s="1"/>
  <c r="BR188" i="28" s="1"/>
  <c r="BT188" i="28" s="1"/>
  <c r="BQ375" i="28" a="1"/>
  <c r="BQ375" i="28" s="1"/>
  <c r="BR375" i="28" s="1"/>
  <c r="BT375" i="28" s="1"/>
  <c r="BQ288" i="28" a="1"/>
  <c r="BQ288" i="28" s="1"/>
  <c r="BS288" i="28" s="1"/>
  <c r="BL62" i="28" a="1"/>
  <c r="BL62" i="28" s="1"/>
  <c r="BN62" i="28" s="1"/>
  <c r="BQ341" i="28" a="1"/>
  <c r="BQ341" i="28" s="1"/>
  <c r="BR341" i="28" s="1"/>
  <c r="BT341" i="28" s="1"/>
  <c r="BQ173" i="28" a="1"/>
  <c r="BQ173" i="28" s="1"/>
  <c r="BS173" i="28" s="1"/>
  <c r="BQ51" i="28" a="1"/>
  <c r="BQ51" i="28" s="1"/>
  <c r="BR51" i="28" s="1"/>
  <c r="BT51" i="28" s="1"/>
  <c r="BQ74" i="28" a="1"/>
  <c r="BQ74" i="28" s="1"/>
  <c r="BR74" i="28" s="1"/>
  <c r="BT74" i="28" s="1"/>
  <c r="BL395" i="28" a="1"/>
  <c r="BL395" i="28" s="1"/>
  <c r="BM395" i="28" s="1"/>
  <c r="BQ223" i="28" a="1"/>
  <c r="BQ223" i="28" s="1"/>
  <c r="BR223" i="28" s="1"/>
  <c r="BT223" i="28" s="1"/>
  <c r="BL320" i="28" a="1"/>
  <c r="BL320" i="28" s="1"/>
  <c r="BM320" i="28" s="1"/>
  <c r="BL182" i="28" a="1"/>
  <c r="BL182" i="28" s="1"/>
  <c r="BM182" i="28" s="1"/>
  <c r="BQ142" i="28" a="1"/>
  <c r="BQ142" i="28" s="1"/>
  <c r="BR142" i="28" s="1"/>
  <c r="BT142" i="28" s="1"/>
  <c r="BQ135" i="28" a="1"/>
  <c r="BQ135" i="28" s="1"/>
  <c r="BR135" i="28" s="1"/>
  <c r="BT135" i="28" s="1"/>
  <c r="BQ251" i="28" a="1"/>
  <c r="BQ251" i="28" s="1"/>
  <c r="BS251" i="28" s="1"/>
  <c r="BQ376" i="28" a="1"/>
  <c r="BQ376" i="28" s="1"/>
  <c r="BR376" i="28" s="1"/>
  <c r="BT376" i="28" s="1"/>
  <c r="BL157" i="28" a="1"/>
  <c r="BL157" i="28" s="1"/>
  <c r="BN157" i="28" s="1"/>
  <c r="BQ192" i="28" a="1"/>
  <c r="BQ192" i="28" s="1"/>
  <c r="BR192" i="28" s="1"/>
  <c r="BT192" i="28" s="1"/>
  <c r="BQ218" i="28" a="1"/>
  <c r="BQ218" i="28" s="1"/>
  <c r="BR218" i="28" s="1"/>
  <c r="BT218" i="28" s="1"/>
  <c r="BQ225" i="28" a="1"/>
  <c r="BQ225" i="28" s="1"/>
  <c r="BS225" i="28" s="1"/>
  <c r="BQ380" i="28" a="1"/>
  <c r="BQ380" i="28" s="1"/>
  <c r="BR380" i="28" s="1"/>
  <c r="BT380" i="28" s="1"/>
  <c r="BQ136" i="28" a="1"/>
  <c r="BQ136" i="28" s="1"/>
  <c r="BR136" i="28" s="1"/>
  <c r="BT136" i="28" s="1"/>
  <c r="BQ340" i="28" a="1"/>
  <c r="BQ340" i="28" s="1"/>
  <c r="BS340" i="28" s="1"/>
  <c r="BQ236" i="28" a="1"/>
  <c r="BQ236" i="28" s="1"/>
  <c r="BR236" i="28" s="1"/>
  <c r="BT236" i="28" s="1"/>
  <c r="BQ232" i="28" a="1"/>
  <c r="BQ232" i="28" s="1"/>
  <c r="BS232" i="28" s="1"/>
  <c r="BL66" i="28" a="1"/>
  <c r="BL66" i="28" s="1"/>
  <c r="BM66" i="28" s="1"/>
  <c r="BQ133" i="28" a="1"/>
  <c r="BQ133" i="28" s="1"/>
  <c r="BS133" i="28" s="1"/>
  <c r="BL377" i="28" a="1"/>
  <c r="BL377" i="28" s="1"/>
  <c r="BM377" i="28" s="1"/>
  <c r="BL258" i="28" a="1"/>
  <c r="BL258" i="28" s="1"/>
  <c r="BM258" i="28" s="1"/>
  <c r="BL448" i="28" a="1"/>
  <c r="BL448" i="28" s="1"/>
  <c r="BN448" i="28" s="1"/>
  <c r="BQ444" i="28" a="1"/>
  <c r="BQ444" i="28" s="1"/>
  <c r="BR444" i="28" s="1"/>
  <c r="BT444" i="28" s="1"/>
  <c r="BQ213" i="28" a="1"/>
  <c r="BQ213" i="28" s="1"/>
  <c r="BR213" i="28" s="1"/>
  <c r="BT213" i="28" s="1"/>
  <c r="BQ124" i="28" a="1"/>
  <c r="BQ124" i="28" s="1"/>
  <c r="BR124" i="28" s="1"/>
  <c r="BT124" i="28" s="1"/>
  <c r="BQ259" i="28" a="1"/>
  <c r="BQ259" i="28" s="1"/>
  <c r="BR259" i="28" s="1"/>
  <c r="BT259" i="28" s="1"/>
  <c r="BL468" i="28" a="1"/>
  <c r="BL468" i="28" s="1"/>
  <c r="BM468" i="28" s="1"/>
  <c r="BL321" i="28" a="1"/>
  <c r="BL321" i="28" s="1"/>
  <c r="BM321" i="28" s="1"/>
  <c r="BQ434" i="28" a="1"/>
  <c r="BQ434" i="28" s="1"/>
  <c r="BR434" i="28" s="1"/>
  <c r="BT434" i="28" s="1"/>
  <c r="BQ346" i="28" a="1"/>
  <c r="BQ346" i="28" s="1"/>
  <c r="BS346" i="28" s="1"/>
  <c r="BQ234" i="28" a="1"/>
  <c r="BQ234" i="28" s="1"/>
  <c r="BS234" i="28" s="1"/>
  <c r="BL398" i="28" a="1"/>
  <c r="BL398" i="28" s="1"/>
  <c r="BM398" i="28" s="1"/>
  <c r="BO398" i="28" s="1"/>
  <c r="S293" i="29"/>
  <c r="S215" i="29"/>
  <c r="T141" i="29"/>
  <c r="S101" i="29"/>
  <c r="T314" i="29"/>
  <c r="S159" i="29"/>
  <c r="S189" i="29"/>
  <c r="BL357" i="28" a="1"/>
  <c r="BL357" i="28" s="1"/>
  <c r="BM357" i="28" s="1"/>
  <c r="BL390" i="28" a="1"/>
  <c r="BL390" i="28" s="1"/>
  <c r="BM390" i="28" s="1"/>
  <c r="BL161" i="28" a="1"/>
  <c r="BL161" i="28" s="1"/>
  <c r="BM161" i="28" s="1"/>
  <c r="BQ116" i="28" a="1"/>
  <c r="BQ116" i="28" s="1"/>
  <c r="BS116" i="28" s="1"/>
  <c r="BQ287" i="28" a="1"/>
  <c r="BQ287" i="28" s="1"/>
  <c r="BS287" i="28" s="1"/>
  <c r="BQ179" i="28" a="1"/>
  <c r="BQ179" i="28" s="1"/>
  <c r="BR179" i="28" s="1"/>
  <c r="BT179" i="28" s="1"/>
  <c r="BL373" i="28" a="1"/>
  <c r="BL373" i="28" s="1"/>
  <c r="BN373" i="28" s="1"/>
  <c r="BQ282" i="28" a="1"/>
  <c r="BQ282" i="28" s="1"/>
  <c r="BS282" i="28" s="1"/>
  <c r="BL59" i="28" a="1"/>
  <c r="BL59" i="28" s="1"/>
  <c r="BM59" i="28" s="1"/>
  <c r="BQ211" i="28" a="1"/>
  <c r="BQ211" i="28" s="1"/>
  <c r="BR211" i="28" s="1"/>
  <c r="BT211" i="28" s="1"/>
  <c r="BL359" i="28" a="1"/>
  <c r="BL359" i="28" s="1"/>
  <c r="BM359" i="28" s="1"/>
  <c r="BL331" i="28" a="1"/>
  <c r="BL331" i="28" s="1"/>
  <c r="BM331" i="28" s="1"/>
  <c r="BL112" i="28" a="1"/>
  <c r="BL112" i="28" s="1"/>
  <c r="BM112" i="28" s="1"/>
  <c r="BL324" i="28" a="1"/>
  <c r="BL324" i="28" s="1"/>
  <c r="BM324" i="28" s="1"/>
  <c r="BL396" i="28" a="1"/>
  <c r="BL396" i="28" s="1"/>
  <c r="BM396" i="28" s="1"/>
  <c r="BL384" i="28" a="1"/>
  <c r="BL384" i="28" s="1"/>
  <c r="BM384" i="28" s="1"/>
  <c r="BL376" i="28" a="1"/>
  <c r="BL376" i="28" s="1"/>
  <c r="BN376" i="28" s="1"/>
  <c r="BL193" i="28" a="1"/>
  <c r="BL193" i="28" s="1"/>
  <c r="BM193" i="28" s="1"/>
  <c r="BQ348" i="28" a="1"/>
  <c r="BQ348" i="28" s="1"/>
  <c r="BS348" i="28" s="1"/>
  <c r="BL343" i="28" a="1"/>
  <c r="BL343" i="28" s="1"/>
  <c r="BN343" i="28" s="1"/>
  <c r="BQ420" i="28" a="1"/>
  <c r="BQ420" i="28" s="1"/>
  <c r="BR420" i="28" s="1"/>
  <c r="BT420" i="28" s="1"/>
  <c r="BQ230" i="28" a="1"/>
  <c r="BQ230" i="28" s="1"/>
  <c r="BR230" i="28" s="1"/>
  <c r="BT230" i="28" s="1"/>
  <c r="BL456" i="28" a="1"/>
  <c r="BL456" i="28" s="1"/>
  <c r="BN456" i="28" s="1"/>
  <c r="O39" i="26"/>
  <c r="BQ472" i="28" a="1"/>
  <c r="BQ472" i="28" s="1"/>
  <c r="BR472" i="28" s="1"/>
  <c r="BT472" i="28" s="1"/>
  <c r="BL358" i="28" a="1"/>
  <c r="BL358" i="28" s="1"/>
  <c r="BM358" i="28" s="1"/>
  <c r="BL310" i="28" a="1"/>
  <c r="BL310" i="28" s="1"/>
  <c r="BN310" i="28" s="1"/>
  <c r="BL180" i="28" a="1"/>
  <c r="BL180" i="28" s="1"/>
  <c r="BN180" i="28" s="1"/>
  <c r="BQ407" i="28" a="1"/>
  <c r="BQ407" i="28" s="1"/>
  <c r="BR407" i="28" s="1"/>
  <c r="BT407" i="28" s="1"/>
  <c r="BL313" i="28" a="1"/>
  <c r="BL313" i="28" s="1"/>
  <c r="BN313" i="28" s="1"/>
  <c r="BQ139" i="28" a="1"/>
  <c r="BQ139" i="28" s="1"/>
  <c r="BR139" i="28" s="1"/>
  <c r="BT139" i="28" s="1"/>
  <c r="BQ204" i="28" a="1"/>
  <c r="BQ204" i="28" s="1"/>
  <c r="BR204" i="28" s="1"/>
  <c r="BT204" i="28" s="1"/>
  <c r="BQ66" i="28" a="1"/>
  <c r="BQ66" i="28" s="1"/>
  <c r="BR66" i="28" s="1"/>
  <c r="BT66" i="28" s="1"/>
  <c r="BL311" i="28" a="1"/>
  <c r="BL311" i="28" s="1"/>
  <c r="BM311" i="28" s="1"/>
  <c r="BQ254" i="28" a="1"/>
  <c r="BQ254" i="28" s="1"/>
  <c r="BS254" i="28" s="1"/>
  <c r="BL475" i="28" a="1"/>
  <c r="BL475" i="28" s="1"/>
  <c r="BN475" i="28" s="1"/>
  <c r="BL190" i="28" a="1"/>
  <c r="BL190" i="28" s="1"/>
  <c r="BM190" i="28" s="1"/>
  <c r="BO190" i="28" s="1"/>
  <c r="BQ440" i="28" a="1"/>
  <c r="BQ440" i="28" s="1"/>
  <c r="BS440" i="28" s="1"/>
  <c r="BQ241" i="28" a="1"/>
  <c r="BQ241" i="28" s="1"/>
  <c r="BS241" i="28" s="1"/>
  <c r="BQ436" i="28" a="1"/>
  <c r="BQ436" i="28" s="1"/>
  <c r="BS436" i="28" s="1"/>
  <c r="BQ257" i="28" a="1"/>
  <c r="BQ257" i="28" s="1"/>
  <c r="BR257" i="28" s="1"/>
  <c r="BT257" i="28" s="1"/>
  <c r="BL261" i="28" a="1"/>
  <c r="BL261" i="28" s="1"/>
  <c r="BM261" i="28" s="1"/>
  <c r="BL472" i="28" a="1"/>
  <c r="BL472" i="28" s="1"/>
  <c r="BM472" i="28" s="1"/>
  <c r="P2" i="26"/>
  <c r="BQ81" i="28" a="1"/>
  <c r="BQ81" i="28" s="1"/>
  <c r="BS81" i="28" s="1"/>
  <c r="BQ187" i="28" a="1"/>
  <c r="BQ187" i="28" s="1"/>
  <c r="BR187" i="28" s="1"/>
  <c r="BT187" i="28" s="1"/>
  <c r="BQ76" i="28" a="1"/>
  <c r="BQ76" i="28" s="1"/>
  <c r="BR76" i="28" s="1"/>
  <c r="BT76" i="28" s="1"/>
  <c r="BQ409" i="28" a="1"/>
  <c r="BQ409" i="28" s="1"/>
  <c r="BR409" i="28" s="1"/>
  <c r="BT409" i="28" s="1"/>
  <c r="BQ111" i="28" a="1"/>
  <c r="BQ111" i="28" s="1"/>
  <c r="BR111" i="28" s="1"/>
  <c r="BT111" i="28" s="1"/>
  <c r="BL328" i="28" a="1"/>
  <c r="BL328" i="28" s="1"/>
  <c r="BM328" i="28" s="1"/>
  <c r="BL222" i="28" a="1"/>
  <c r="BL222" i="28" s="1"/>
  <c r="BM222" i="28" s="1"/>
  <c r="BL256" i="28" a="1"/>
  <c r="BL256" i="28" s="1"/>
  <c r="BM256" i="28" s="1"/>
  <c r="BQ172" i="28" a="1"/>
  <c r="BQ172" i="28" s="1"/>
  <c r="BR172" i="28" s="1"/>
  <c r="BT172" i="28" s="1"/>
  <c r="BQ202" i="28" a="1"/>
  <c r="BQ202" i="28" s="1"/>
  <c r="BS202" i="28" s="1"/>
  <c r="BQ344" i="28" a="1"/>
  <c r="BQ344" i="28" s="1"/>
  <c r="BS344" i="28" s="1"/>
  <c r="BL382" i="28" a="1"/>
  <c r="BL382" i="28" s="1"/>
  <c r="BM382" i="28" s="1"/>
  <c r="BL467" i="28" a="1"/>
  <c r="BL467" i="28" s="1"/>
  <c r="BN467" i="28" s="1"/>
  <c r="BQ470" i="28" a="1"/>
  <c r="BQ470" i="28" s="1"/>
  <c r="BR470" i="28" s="1"/>
  <c r="BT470" i="28" s="1"/>
  <c r="BL192" i="28" a="1"/>
  <c r="BL192" i="28" s="1"/>
  <c r="BM192" i="28" s="1"/>
  <c r="BQ354" i="28" a="1"/>
  <c r="BQ354" i="28" s="1"/>
  <c r="BS354" i="28" s="1"/>
  <c r="BL195" i="28" a="1"/>
  <c r="BL195" i="28" s="1"/>
  <c r="BM195" i="28" s="1"/>
  <c r="BL346" i="28" a="1"/>
  <c r="BL346" i="28" s="1"/>
  <c r="BM346" i="28" s="1"/>
  <c r="BQ129" i="28" a="1"/>
  <c r="BQ129" i="28" s="1"/>
  <c r="BS129" i="28" s="1"/>
  <c r="BQ109" i="28" a="1"/>
  <c r="BQ109" i="28" s="1"/>
  <c r="BS109" i="28" s="1"/>
  <c r="BQ238" i="28" a="1"/>
  <c r="BQ238" i="28" s="1"/>
  <c r="BQ382" i="28" a="1"/>
  <c r="BQ382" i="28" s="1"/>
  <c r="BR382" i="28" s="1"/>
  <c r="BT382" i="28" s="1"/>
  <c r="BQ329" i="28" a="1"/>
  <c r="BQ329" i="28" s="1"/>
  <c r="BR329" i="28" s="1"/>
  <c r="BT329" i="28" s="1"/>
  <c r="BL106" i="28" a="1"/>
  <c r="BL106" i="28" s="1"/>
  <c r="BN106" i="28" s="1"/>
  <c r="BQ146" i="28" a="1"/>
  <c r="BQ146" i="28" s="1"/>
  <c r="BR146" i="28" s="1"/>
  <c r="BT146" i="28" s="1"/>
  <c r="BL152" i="28" a="1"/>
  <c r="BL152" i="28" s="1"/>
  <c r="BM152" i="28" s="1"/>
  <c r="BO152" i="28" s="1"/>
  <c r="S75" i="29"/>
  <c r="T418" i="29"/>
  <c r="S234" i="29"/>
  <c r="T397" i="29"/>
  <c r="S238" i="29"/>
  <c r="BQ176" i="28" a="1"/>
  <c r="BQ176" i="28" s="1"/>
  <c r="BR176" i="28" s="1"/>
  <c r="BT176" i="28" s="1"/>
  <c r="BQ58" i="28" a="1"/>
  <c r="BQ58" i="28" s="1"/>
  <c r="BR58" i="28" s="1"/>
  <c r="BT58" i="28" s="1"/>
  <c r="BQ56" i="28" a="1"/>
  <c r="BQ56" i="28" s="1"/>
  <c r="BR56" i="28" s="1"/>
  <c r="BT56" i="28" s="1"/>
  <c r="BQ121" i="28" a="1"/>
  <c r="BQ121" i="28" s="1"/>
  <c r="BR121" i="28" s="1"/>
  <c r="BT121" i="28" s="1"/>
  <c r="BL457" i="28" a="1"/>
  <c r="BL457" i="28" s="1"/>
  <c r="BN457" i="28" s="1"/>
  <c r="BL312" i="28" a="1"/>
  <c r="BL312" i="28" s="1"/>
  <c r="BM312" i="28" s="1"/>
  <c r="BQ214" i="28" a="1"/>
  <c r="BQ214" i="28" s="1"/>
  <c r="BR214" i="28" s="1"/>
  <c r="BT214" i="28" s="1"/>
  <c r="BQ195" i="28" a="1"/>
  <c r="BQ195" i="28" s="1"/>
  <c r="BS195" i="28" s="1"/>
  <c r="BQ148" i="28" a="1"/>
  <c r="BQ148" i="28" s="1"/>
  <c r="BR148" i="28" s="1"/>
  <c r="BT148" i="28" s="1"/>
  <c r="BL108" i="28" a="1"/>
  <c r="BL108" i="28" s="1"/>
  <c r="BN108" i="28" s="1"/>
  <c r="BQ64" i="28" a="1"/>
  <c r="BQ64" i="28" s="1"/>
  <c r="BR64" i="28" s="1"/>
  <c r="BT64" i="28" s="1"/>
  <c r="BQ317" i="28" a="1"/>
  <c r="BQ317" i="28" s="1"/>
  <c r="BS317" i="28" s="1"/>
  <c r="BQ174" i="28" a="1"/>
  <c r="BQ174" i="28" s="1"/>
  <c r="BR174" i="28" s="1"/>
  <c r="BT174" i="28" s="1"/>
  <c r="BQ327" i="28" a="1"/>
  <c r="BQ327" i="28" s="1"/>
  <c r="BR327" i="28" s="1"/>
  <c r="BT327" i="28" s="1"/>
  <c r="BL191" i="28" a="1"/>
  <c r="BL191" i="28" s="1"/>
  <c r="BN191" i="28" s="1"/>
  <c r="BL188" i="28" a="1"/>
  <c r="BL188" i="28" s="1"/>
  <c r="BN188" i="28" s="1"/>
  <c r="BQ343" i="28" a="1"/>
  <c r="BQ343" i="28" s="1"/>
  <c r="BR343" i="28" s="1"/>
  <c r="BT343" i="28" s="1"/>
  <c r="BQ319" i="28" a="1"/>
  <c r="BQ319" i="28" s="1"/>
  <c r="BR319" i="28" s="1"/>
  <c r="BT319" i="28" s="1"/>
  <c r="BL254" i="28" a="1"/>
  <c r="BL254" i="28" s="1"/>
  <c r="BN254" i="28" s="1"/>
  <c r="BQ114" i="28" a="1"/>
  <c r="BQ114" i="28" s="1"/>
  <c r="BS114" i="28" s="1"/>
  <c r="BQ217" i="28" a="1"/>
  <c r="BQ217" i="28" s="1"/>
  <c r="BS217" i="28" s="1"/>
  <c r="BL69" i="28" a="1"/>
  <c r="BL69" i="28" s="1"/>
  <c r="BM69" i="28" s="1"/>
  <c r="BQ190" i="28" a="1"/>
  <c r="BQ190" i="28" s="1"/>
  <c r="BR190" i="28" s="1"/>
  <c r="BT190" i="28" s="1"/>
  <c r="BL474" i="28" a="1"/>
  <c r="BL474" i="28" s="1"/>
  <c r="BN474" i="28" s="1"/>
  <c r="BL461" i="28" a="1"/>
  <c r="BL461" i="28" s="1"/>
  <c r="BM461" i="28" s="1"/>
  <c r="BQ413" i="28" a="1"/>
  <c r="BQ413" i="28" s="1"/>
  <c r="BR413" i="28" s="1"/>
  <c r="BT413" i="28" s="1"/>
  <c r="BQ349" i="28" a="1"/>
  <c r="BQ349" i="28" s="1"/>
  <c r="BR349" i="28" s="1"/>
  <c r="BT349" i="28" s="1"/>
  <c r="BQ488" i="28" a="1"/>
  <c r="BQ488" i="28" s="1"/>
  <c r="BS488" i="28" s="1"/>
  <c r="BQ122" i="28" a="1"/>
  <c r="BQ122" i="28" s="1"/>
  <c r="BR122" i="28" s="1"/>
  <c r="BT122" i="28" s="1"/>
  <c r="BL329" i="28" a="1"/>
  <c r="BL329" i="28" s="1"/>
  <c r="BM329" i="28" s="1"/>
  <c r="BQ487" i="28" a="1"/>
  <c r="BQ487" i="28" s="1"/>
  <c r="BS487" i="28" s="1"/>
  <c r="BL217" i="28" a="1"/>
  <c r="BL217" i="28" s="1"/>
  <c r="BN217" i="28" s="1"/>
  <c r="BL65" i="28" a="1"/>
  <c r="BL65" i="28" s="1"/>
  <c r="BM65" i="28" s="1"/>
  <c r="BO65" i="28" s="1"/>
  <c r="BQ315" i="28" a="1"/>
  <c r="BQ315" i="28" s="1"/>
  <c r="BR315" i="28" s="1"/>
  <c r="BT315" i="28" s="1"/>
  <c r="BL67" i="28" a="1"/>
  <c r="BL67" i="28" s="1"/>
  <c r="BN67" i="28" s="1"/>
  <c r="BL375" i="28" a="1"/>
  <c r="BL375" i="28" s="1"/>
  <c r="BL110" i="28" a="1"/>
  <c r="BL110" i="28" s="1"/>
  <c r="BN110" i="28" s="1"/>
  <c r="T352" i="29"/>
  <c r="S256" i="29"/>
  <c r="T235" i="29"/>
  <c r="T427" i="29"/>
  <c r="P444" i="29"/>
  <c r="BQ406" i="28" a="1"/>
  <c r="BQ406" i="28" s="1"/>
  <c r="BS406" i="28" s="1"/>
  <c r="BL452" i="28" a="1"/>
  <c r="BL452" i="28" s="1"/>
  <c r="BN452" i="28" s="1"/>
  <c r="BL381" i="28" a="1"/>
  <c r="BL381" i="28" s="1"/>
  <c r="BM381" i="28" s="1"/>
  <c r="BL150" i="28" a="1"/>
  <c r="BL150" i="28" s="1"/>
  <c r="BM150" i="28" s="1"/>
  <c r="BL351" i="28" a="1"/>
  <c r="BL351" i="28" s="1"/>
  <c r="BM351" i="28" s="1"/>
  <c r="BQ416" i="28" a="1"/>
  <c r="BQ416" i="28" s="1"/>
  <c r="BS416" i="28" s="1"/>
  <c r="BL338" i="28" a="1"/>
  <c r="BL338" i="28" s="1"/>
  <c r="BM338" i="28" s="1"/>
  <c r="BL342" i="28" a="1"/>
  <c r="BL342" i="28" s="1"/>
  <c r="BM342" i="28" s="1"/>
  <c r="P34" i="26"/>
  <c r="BL392" i="28" a="1"/>
  <c r="BL392" i="28" s="1"/>
  <c r="BN392" i="28" s="1"/>
  <c r="BQ126" i="28" a="1"/>
  <c r="BQ126" i="28" s="1"/>
  <c r="BR126" i="28" s="1"/>
  <c r="BT126" i="28" s="1"/>
  <c r="BQ60" i="28" a="1"/>
  <c r="BQ60" i="28" s="1"/>
  <c r="BR60" i="28" s="1"/>
  <c r="BT60" i="28" s="1"/>
  <c r="BL465" i="28" a="1"/>
  <c r="BL465" i="28" s="1"/>
  <c r="BM465" i="28" s="1"/>
  <c r="BL451" i="28" a="1"/>
  <c r="BL451" i="28" s="1"/>
  <c r="BN451" i="28" s="1"/>
  <c r="BQ471" i="28" a="1"/>
  <c r="BQ471" i="28" s="1"/>
  <c r="BS471" i="28" s="1"/>
  <c r="BQ143" i="28" a="1"/>
  <c r="BQ143" i="28" s="1"/>
  <c r="BR143" i="28" s="1"/>
  <c r="BT143" i="28" s="1"/>
  <c r="BL454" i="28" a="1"/>
  <c r="BL454" i="28" s="1"/>
  <c r="BM454" i="28" s="1"/>
  <c r="BL458" i="28" a="1"/>
  <c r="BL458" i="28" s="1"/>
  <c r="BN458" i="28" s="1"/>
  <c r="BQ215" i="28" a="1"/>
  <c r="BQ215" i="28" s="1"/>
  <c r="BS215" i="28" s="1"/>
  <c r="BQ438" i="28" a="1"/>
  <c r="BQ438" i="28" s="1"/>
  <c r="BR438" i="28" s="1"/>
  <c r="BT438" i="28" s="1"/>
  <c r="BQ325" i="28" a="1"/>
  <c r="BQ325" i="28" s="1"/>
  <c r="BS325" i="28" s="1"/>
  <c r="BQ469" i="28" a="1"/>
  <c r="BQ469" i="28" s="1"/>
  <c r="BR469" i="28" s="1"/>
  <c r="BT469" i="28" s="1"/>
  <c r="BL215" i="28" a="1"/>
  <c r="BL215" i="28" s="1"/>
  <c r="BM215" i="28" s="1"/>
  <c r="BL463" i="28" a="1"/>
  <c r="BL463" i="28" s="1"/>
  <c r="BN463" i="28" s="1"/>
  <c r="BQ123" i="28" a="1"/>
  <c r="BQ123" i="28" s="1"/>
  <c r="BR123" i="28" s="1"/>
  <c r="BT123" i="28" s="1"/>
  <c r="BQ490" i="28" a="1"/>
  <c r="BQ490" i="28" s="1"/>
  <c r="BR490" i="28" s="1"/>
  <c r="BT490" i="28" s="1"/>
  <c r="BL160" i="28" a="1"/>
  <c r="BL160" i="28" s="1"/>
  <c r="BM160" i="28" s="1"/>
  <c r="BQ127" i="28" a="1"/>
  <c r="BQ127" i="28" s="1"/>
  <c r="BR127" i="28" s="1"/>
  <c r="BT127" i="28" s="1"/>
  <c r="BQ441" i="28" a="1"/>
  <c r="BQ441" i="28" s="1"/>
  <c r="BR441" i="28" s="1"/>
  <c r="BT441" i="28" s="1"/>
  <c r="BQ79" i="28" a="1"/>
  <c r="BQ79" i="28" s="1"/>
  <c r="BR79" i="28" s="1"/>
  <c r="BT79" i="28" s="1"/>
  <c r="BL404" i="28" a="1"/>
  <c r="BL404" i="28" s="1"/>
  <c r="BM404" i="28" s="1"/>
  <c r="BL354" i="28" a="1"/>
  <c r="BL354" i="28" s="1"/>
  <c r="BM354" i="28" s="1"/>
  <c r="BQ196" i="28" a="1"/>
  <c r="BQ196" i="28" s="1"/>
  <c r="BS196" i="28" s="1"/>
  <c r="BQ184" i="28" a="1"/>
  <c r="BQ184" i="28" s="1"/>
  <c r="BR184" i="28" s="1"/>
  <c r="BT184" i="28" s="1"/>
  <c r="BL314" i="28" a="1"/>
  <c r="BL314" i="28" s="1"/>
  <c r="BM314" i="28" s="1"/>
  <c r="BL455" i="28" a="1"/>
  <c r="BL455" i="28" s="1"/>
  <c r="BM455" i="28" s="1"/>
  <c r="BQ85" i="28" a="1"/>
  <c r="BQ85" i="28" s="1"/>
  <c r="BR85" i="28" s="1"/>
  <c r="BT85" i="28" s="1"/>
  <c r="BL151" i="28" a="1"/>
  <c r="BL151" i="28" s="1"/>
  <c r="BM151" i="28" s="1"/>
  <c r="BQ144" i="28" a="1"/>
  <c r="BQ144" i="28" s="1"/>
  <c r="BR144" i="28" s="1"/>
  <c r="BT144" i="28" s="1"/>
  <c r="BQ347" i="28" a="1"/>
  <c r="BQ347" i="28" s="1"/>
  <c r="BR347" i="28" s="1"/>
  <c r="BT347" i="28" s="1"/>
  <c r="BQ258" i="28" a="1"/>
  <c r="BQ258" i="28" s="1"/>
  <c r="BS258" i="28" s="1"/>
  <c r="BL348" i="28" a="1"/>
  <c r="BL348" i="28" s="1"/>
  <c r="BN348" i="28" s="1"/>
  <c r="S338" i="29"/>
  <c r="S296" i="29"/>
  <c r="S498" i="29"/>
  <c r="S151" i="29"/>
  <c r="T256" i="29"/>
  <c r="T217" i="29"/>
  <c r="S235" i="29"/>
  <c r="P268" i="29"/>
  <c r="P269" i="29" s="1"/>
  <c r="P270" i="29" s="1"/>
  <c r="P271" i="29" s="1"/>
  <c r="BL184" i="28" a="1"/>
  <c r="BL184" i="28" s="1"/>
  <c r="BM184" i="28" s="1"/>
  <c r="BQ429" i="28" a="1"/>
  <c r="BQ429" i="28" s="1"/>
  <c r="BR429" i="28" s="1"/>
  <c r="BT429" i="28" s="1"/>
  <c r="BQ482" i="28" a="1"/>
  <c r="BQ482" i="28" s="1"/>
  <c r="BR482" i="28" s="1"/>
  <c r="BT482" i="28" s="1"/>
  <c r="BL341" i="28" a="1"/>
  <c r="BL341" i="28" s="1"/>
  <c r="BM341" i="28" s="1"/>
  <c r="BQ283" i="28" a="1"/>
  <c r="BQ283" i="28" s="1"/>
  <c r="BR283" i="28" s="1"/>
  <c r="BT283" i="28" s="1"/>
  <c r="BL307" i="28" a="1"/>
  <c r="BL307" i="28" s="1"/>
  <c r="BM307" i="28" s="1"/>
  <c r="BL63" i="28" a="1"/>
  <c r="BL63" i="28" s="1"/>
  <c r="BM63" i="28" s="1"/>
  <c r="BL181" i="28" a="1"/>
  <c r="BL181" i="28" s="1"/>
  <c r="BN181" i="28" s="1"/>
  <c r="BQ221" i="28" a="1"/>
  <c r="BQ221" i="28" s="1"/>
  <c r="BR221" i="28" s="1"/>
  <c r="BT221" i="28" s="1"/>
  <c r="BQ140" i="28" a="1"/>
  <c r="BQ140" i="28" s="1"/>
  <c r="BR140" i="28" s="1"/>
  <c r="BT140" i="28" s="1"/>
  <c r="BQ489" i="28" a="1"/>
  <c r="BQ489" i="28" s="1"/>
  <c r="BR489" i="28" s="1"/>
  <c r="BT489" i="28" s="1"/>
  <c r="BQ115" i="28" a="1"/>
  <c r="BQ115" i="28" s="1"/>
  <c r="BR115" i="28" s="1"/>
  <c r="BT115" i="28" s="1"/>
  <c r="BQ180" i="28" a="1"/>
  <c r="BQ180" i="28" s="1"/>
  <c r="BR180" i="28" s="1"/>
  <c r="BT180" i="28" s="1"/>
  <c r="BQ138" i="28" a="1"/>
  <c r="BQ138" i="28" s="1"/>
  <c r="BR138" i="28" s="1"/>
  <c r="BT138" i="28" s="1"/>
  <c r="BQ206" i="28" a="1"/>
  <c r="BQ206" i="28" s="1"/>
  <c r="BR206" i="28" s="1"/>
  <c r="BT206" i="28" s="1"/>
  <c r="BQ59" i="28" a="1"/>
  <c r="BQ59" i="28" s="1"/>
  <c r="BS59" i="28" s="1"/>
  <c r="BL337" i="28" a="1"/>
  <c r="BL337" i="28" s="1"/>
  <c r="BM337" i="28" s="1"/>
  <c r="BQ477" i="28" a="1"/>
  <c r="BQ477" i="28" s="1"/>
  <c r="BS477" i="28" s="1"/>
  <c r="BQ467" i="28" a="1"/>
  <c r="BQ467" i="28" s="1"/>
  <c r="BR467" i="28" s="1"/>
  <c r="BT467" i="28" s="1"/>
  <c r="BL158" i="28" a="1"/>
  <c r="BL158" i="28" s="1"/>
  <c r="BN158" i="28" s="1"/>
  <c r="BQ284" i="28" a="1"/>
  <c r="BQ284" i="28" s="1"/>
  <c r="BS284" i="28" s="1"/>
  <c r="BQ128" i="28" a="1"/>
  <c r="BQ128" i="28" s="1"/>
  <c r="BS128" i="28" s="1"/>
  <c r="BQ252" i="28" a="1"/>
  <c r="BQ252" i="28" s="1"/>
  <c r="BS252" i="28" s="1"/>
  <c r="BQ419" i="28" a="1"/>
  <c r="BQ419" i="28" s="1"/>
  <c r="BR419" i="28" s="1"/>
  <c r="BT419" i="28" s="1"/>
  <c r="BQ150" i="28" a="1"/>
  <c r="BQ150" i="28" s="1"/>
  <c r="BR150" i="28" s="1"/>
  <c r="BT150" i="28" s="1"/>
  <c r="BL383" i="28" a="1"/>
  <c r="BL383" i="28" s="1"/>
  <c r="BM383" i="28" s="1"/>
  <c r="BL306" i="28" a="1"/>
  <c r="BL306" i="28" s="1"/>
  <c r="BN306" i="28" s="1"/>
  <c r="BQ71" i="28" a="1"/>
  <c r="BQ71" i="28" s="1"/>
  <c r="BR71" i="28" s="1"/>
  <c r="BT71" i="28" s="1"/>
  <c r="BQ483" i="28" a="1"/>
  <c r="BQ483" i="28" s="1"/>
  <c r="BS483" i="28" s="1"/>
  <c r="BL453" i="28" a="1"/>
  <c r="BL453" i="28" s="1"/>
  <c r="BM453" i="28" s="1"/>
  <c r="BQ255" i="28" a="1"/>
  <c r="BQ255" i="28" s="1"/>
  <c r="BR255" i="28" s="1"/>
  <c r="BT255" i="28" s="1"/>
  <c r="BQ82" i="28" a="1"/>
  <c r="BQ82" i="28" s="1"/>
  <c r="BR82" i="28" s="1"/>
  <c r="BT82" i="28" s="1"/>
  <c r="BQ339" i="28" a="1"/>
  <c r="BQ339" i="28" s="1"/>
  <c r="BS339" i="28" s="1"/>
  <c r="BQ408" i="28" a="1"/>
  <c r="BQ408" i="28" s="1"/>
  <c r="BS408" i="28" s="1"/>
  <c r="BQ193" i="28" a="1"/>
  <c r="BQ193" i="28" s="1"/>
  <c r="BS193" i="28" s="1"/>
  <c r="BQ199" i="28" a="1"/>
  <c r="BQ199" i="28" s="1"/>
  <c r="BR199" i="28" s="1"/>
  <c r="BT199" i="28" s="1"/>
  <c r="BL250" i="28" a="1"/>
  <c r="BL250" i="28" s="1"/>
  <c r="BN250" i="28" s="1"/>
  <c r="BQ235" i="28" a="1"/>
  <c r="BQ235" i="28" s="1"/>
  <c r="BR235" i="28" s="1"/>
  <c r="BT235" i="28" s="1"/>
  <c r="BQ430" i="28" a="1"/>
  <c r="BQ430" i="28" s="1"/>
  <c r="BR430" i="28" s="1"/>
  <c r="BT430" i="28" s="1"/>
  <c r="BQ112" i="28" a="1"/>
  <c r="BQ112" i="28" s="1"/>
  <c r="BR112" i="28" s="1"/>
  <c r="BT112" i="28" s="1"/>
  <c r="BQ485" i="28" a="1"/>
  <c r="BQ485" i="28" s="1"/>
  <c r="BR485" i="28" s="1"/>
  <c r="BT485" i="28" s="1"/>
  <c r="BQ194" i="28" a="1"/>
  <c r="BQ194" i="28" s="1"/>
  <c r="BR194" i="28" s="1"/>
  <c r="BT194" i="28" s="1"/>
  <c r="BL393" i="28" a="1"/>
  <c r="BL393" i="28" s="1"/>
  <c r="BN393" i="28" s="1"/>
  <c r="BQ431" i="28" a="1"/>
  <c r="BQ431" i="28" s="1"/>
  <c r="BS431" i="28" s="1"/>
  <c r="BQ233" i="28" a="1"/>
  <c r="BQ233" i="28" s="1"/>
  <c r="BR233" i="28" s="1"/>
  <c r="BT233" i="28" s="1"/>
  <c r="BQ473" i="28" a="1"/>
  <c r="BQ473" i="28" s="1"/>
  <c r="BS473" i="28" s="1"/>
  <c r="T338" i="29"/>
  <c r="T296" i="29"/>
  <c r="T151" i="29"/>
  <c r="S352" i="29"/>
  <c r="S430" i="29"/>
  <c r="BQ373" i="28" a="1"/>
  <c r="BQ373" i="28" s="1"/>
  <c r="BS373" i="28" s="1"/>
  <c r="BQ443" i="28" a="1"/>
  <c r="BQ443" i="28" s="1"/>
  <c r="BS443" i="28" s="1"/>
  <c r="BQ186" i="28" a="1"/>
  <c r="BQ186" i="28" s="1"/>
  <c r="BR186" i="28" s="1"/>
  <c r="BT186" i="28" s="1"/>
  <c r="BQ178" i="28" a="1"/>
  <c r="BQ178" i="28" s="1"/>
  <c r="BR178" i="28" s="1"/>
  <c r="BT178" i="28" s="1"/>
  <c r="BQ86" i="28" a="1"/>
  <c r="BQ86" i="28" s="1"/>
  <c r="BR86" i="28" s="1"/>
  <c r="BT86" i="28" s="1"/>
  <c r="BL326" i="28" a="1"/>
  <c r="BL326" i="28" s="1"/>
  <c r="BN326" i="28" s="1"/>
  <c r="BQ207" i="28" a="1"/>
  <c r="BQ207" i="28" s="1"/>
  <c r="BS207" i="28" s="1"/>
  <c r="BL257" i="28" a="1"/>
  <c r="BL257" i="28" s="1"/>
  <c r="BN257" i="28" s="1"/>
  <c r="BQ326" i="28" a="1"/>
  <c r="BQ326" i="28" s="1"/>
  <c r="BS326" i="28" s="1"/>
  <c r="BL199" i="28" a="1"/>
  <c r="BL199" i="28" s="1"/>
  <c r="BN199" i="28" s="1"/>
  <c r="BL185" i="28" a="1"/>
  <c r="BL185" i="28" s="1"/>
  <c r="BN185" i="28" s="1"/>
  <c r="BQ132" i="28" a="1"/>
  <c r="BQ132" i="28" s="1"/>
  <c r="BS132" i="28" s="1"/>
  <c r="BQ405" i="28" a="1"/>
  <c r="BQ405" i="28" s="1"/>
  <c r="BS405" i="28" s="1"/>
  <c r="BQ374" i="28" a="1"/>
  <c r="BQ374" i="28" s="1"/>
  <c r="BR374" i="28" s="1"/>
  <c r="BT374" i="28" s="1"/>
  <c r="BQ57" i="28" a="1"/>
  <c r="BQ57" i="28" s="1"/>
  <c r="BR57" i="28" s="1"/>
  <c r="BT57" i="28" s="1"/>
  <c r="BQ345" i="28" a="1"/>
  <c r="BQ345" i="28" s="1"/>
  <c r="BR345" i="28" s="1"/>
  <c r="BT345" i="28" s="1"/>
  <c r="BQ332" i="28" a="1"/>
  <c r="BQ332" i="28" s="1"/>
  <c r="BR332" i="28" s="1"/>
  <c r="BT332" i="28" s="1"/>
  <c r="BL347" i="28" a="1"/>
  <c r="BL347" i="28" s="1"/>
  <c r="BM347" i="28" s="1"/>
  <c r="BQ351" i="28" a="1"/>
  <c r="BQ351" i="28" s="1"/>
  <c r="BS351" i="28" s="1"/>
  <c r="BL327" i="28" a="1"/>
  <c r="BL327" i="28" s="1"/>
  <c r="BN327" i="28" s="1"/>
  <c r="BL114" i="28" a="1"/>
  <c r="BL114" i="28" s="1"/>
  <c r="BM114" i="28" s="1"/>
  <c r="BQ253" i="28" a="1"/>
  <c r="BQ253" i="28" s="1"/>
  <c r="BS253" i="28" s="1"/>
  <c r="BL380" i="28" a="1"/>
  <c r="BL380" i="28" s="1"/>
  <c r="BN380" i="28" s="1"/>
  <c r="BQ414" i="28" a="1"/>
  <c r="BQ414" i="28" s="1"/>
  <c r="BR414" i="28" s="1"/>
  <c r="BT414" i="28" s="1"/>
  <c r="BL400" i="28" a="1"/>
  <c r="BL400" i="28" s="1"/>
  <c r="BN400" i="28" s="1"/>
  <c r="BQ145" i="28" a="1"/>
  <c r="BQ145" i="28" s="1"/>
  <c r="BR145" i="28" s="1"/>
  <c r="BT145" i="28" s="1"/>
  <c r="BQ474" i="28" a="1"/>
  <c r="BQ474" i="28" s="1"/>
  <c r="BS474" i="28" s="1"/>
  <c r="BQ181" i="28" a="1"/>
  <c r="BQ181" i="28" s="1"/>
  <c r="BR181" i="28" s="1"/>
  <c r="BT181" i="28" s="1"/>
  <c r="BL450" i="28" a="1"/>
  <c r="BL450" i="28" s="1"/>
  <c r="BM450" i="28" s="1"/>
  <c r="O87" i="26"/>
  <c r="BQ412" i="28" a="1"/>
  <c r="BQ412" i="28" s="1"/>
  <c r="BR412" i="28" s="1"/>
  <c r="BT412" i="28" s="1"/>
  <c r="BQ410" i="28" a="1"/>
  <c r="BQ410" i="28" s="1"/>
  <c r="BR410" i="28" s="1"/>
  <c r="BT410" i="28" s="1"/>
  <c r="BQ417" i="28" a="1"/>
  <c r="BQ417" i="28" s="1"/>
  <c r="BR417" i="28" s="1"/>
  <c r="BT417" i="28" s="1"/>
  <c r="BQ261" i="28" a="1"/>
  <c r="BQ261" i="28" s="1"/>
  <c r="BR261" i="28" s="1"/>
  <c r="BT261" i="28" s="1"/>
  <c r="O471" i="26"/>
  <c r="BL353" i="28" a="1"/>
  <c r="BL353" i="28" s="1"/>
  <c r="BM353" i="28" s="1"/>
  <c r="BL117" i="28" a="1"/>
  <c r="BL117" i="28" s="1"/>
  <c r="BM117" i="28" s="1"/>
  <c r="BL471" i="28" a="1"/>
  <c r="BL471" i="28" s="1"/>
  <c r="BM471" i="28" s="1"/>
  <c r="BQ435" i="28" a="1"/>
  <c r="BQ435" i="28" s="1"/>
  <c r="BS435" i="28" s="1"/>
  <c r="BQ353" i="28" a="1"/>
  <c r="BQ353" i="28" s="1"/>
  <c r="BR353" i="28" s="1"/>
  <c r="BT353" i="28" s="1"/>
  <c r="BQ185" i="28" a="1"/>
  <c r="BQ185" i="28" s="1"/>
  <c r="BR185" i="28" s="1"/>
  <c r="BT185" i="28" s="1"/>
  <c r="BQ314" i="28" a="1"/>
  <c r="BQ314" i="28" s="1"/>
  <c r="BR314" i="28" s="1"/>
  <c r="BT314" i="28" s="1"/>
  <c r="BL385" i="28" a="1"/>
  <c r="BL385" i="28" s="1"/>
  <c r="BM385" i="28" s="1"/>
  <c r="BQ182" i="28" a="1"/>
  <c r="BQ182" i="28" s="1"/>
  <c r="BS182" i="28" s="1"/>
  <c r="BL170" i="28" a="1"/>
  <c r="BL170" i="28" s="1"/>
  <c r="BN170" i="28" s="1"/>
  <c r="BL360" i="28" a="1"/>
  <c r="BL360" i="28" s="1"/>
  <c r="BN360" i="28" s="1"/>
  <c r="BL330" i="28" a="1"/>
  <c r="BL330" i="28" s="1"/>
  <c r="BN330" i="28" s="1"/>
  <c r="BQ277" i="28" a="1"/>
  <c r="BQ277" i="28" s="1"/>
  <c r="BR277" i="28" s="1"/>
  <c r="BT277" i="28" s="1"/>
  <c r="T430" i="29"/>
  <c r="S194" i="29"/>
  <c r="BQ442" i="28" a="1"/>
  <c r="BQ442" i="28" s="1"/>
  <c r="BS442" i="28" s="1"/>
  <c r="BQ113" i="28" a="1"/>
  <c r="BQ113" i="28" s="1"/>
  <c r="BR113" i="28" s="1"/>
  <c r="BT113" i="28" s="1"/>
  <c r="BL223" i="28" a="1"/>
  <c r="BL223" i="28" s="1"/>
  <c r="BM223" i="28" s="1"/>
  <c r="BQ151" i="28" a="1"/>
  <c r="BQ151" i="28" s="1"/>
  <c r="BR151" i="28" s="1"/>
  <c r="BT151" i="28" s="1"/>
  <c r="BQ378" i="28" a="1"/>
  <c r="BQ378" i="28" s="1"/>
  <c r="BS378" i="28" s="1"/>
  <c r="BL219" i="28" a="1"/>
  <c r="BL219" i="28" s="1"/>
  <c r="BM219" i="28" s="1"/>
  <c r="BQ117" i="28" a="1"/>
  <c r="BQ117" i="28" s="1"/>
  <c r="BR117" i="28" s="1"/>
  <c r="BT117" i="28" s="1"/>
  <c r="BL259" i="28" a="1"/>
  <c r="BL259" i="28" s="1"/>
  <c r="BN259" i="28" s="1"/>
  <c r="BQ61" i="28" a="1"/>
  <c r="BQ61" i="28" s="1"/>
  <c r="BS61" i="28" s="1"/>
  <c r="BQ411" i="28" a="1"/>
  <c r="BQ411" i="28" s="1"/>
  <c r="BS411" i="28" s="1"/>
  <c r="BQ88" i="28" a="1"/>
  <c r="BQ88" i="28" s="1"/>
  <c r="BR88" i="28" s="1"/>
  <c r="BT88" i="28" s="1"/>
  <c r="BQ118" i="28" a="1"/>
  <c r="BQ118" i="28" s="1"/>
  <c r="BR118" i="28" s="1"/>
  <c r="BT118" i="28" s="1"/>
  <c r="BQ203" i="28" a="1"/>
  <c r="BQ203" i="28" s="1"/>
  <c r="BS203" i="28" s="1"/>
  <c r="BQ479" i="28" a="1"/>
  <c r="BQ479" i="28" s="1"/>
  <c r="BR479" i="28" s="1"/>
  <c r="BT479" i="28" s="1"/>
  <c r="BQ67" i="28" a="1"/>
  <c r="BQ67" i="28" s="1"/>
  <c r="BR67" i="28" s="1"/>
  <c r="BT67" i="28" s="1"/>
  <c r="BL109" i="28" a="1"/>
  <c r="BL109" i="28" s="1"/>
  <c r="BN109" i="28" s="1"/>
  <c r="BQ381" i="28" a="1"/>
  <c r="BQ381" i="28" s="1"/>
  <c r="BR381" i="28" s="1"/>
  <c r="BT381" i="28" s="1"/>
  <c r="BQ439" i="28" a="1"/>
  <c r="BQ439" i="28" s="1"/>
  <c r="BS439" i="28" s="1"/>
  <c r="BL339" i="28" a="1"/>
  <c r="BL339" i="28" s="1"/>
  <c r="BN339" i="28" s="1"/>
  <c r="BL476" i="28" a="1"/>
  <c r="BL476" i="28" s="1"/>
  <c r="BN476" i="28" s="1"/>
  <c r="BQ383" i="28" a="1"/>
  <c r="BQ383" i="28" s="1"/>
  <c r="BR383" i="28" s="1"/>
  <c r="BT383" i="28" s="1"/>
  <c r="BL470" i="28" a="1"/>
  <c r="BL470" i="28" s="1"/>
  <c r="BM470" i="28" s="1"/>
  <c r="BQ486" i="28" a="1"/>
  <c r="BQ486" i="28" s="1"/>
  <c r="BR486" i="28" s="1"/>
  <c r="BT486" i="28" s="1"/>
  <c r="BL183" i="28" a="1"/>
  <c r="BL183" i="28" s="1"/>
  <c r="BN183" i="28" s="1"/>
  <c r="BQ428" i="28" a="1"/>
  <c r="BQ428" i="28" s="1"/>
  <c r="BR428" i="28" s="1"/>
  <c r="BT428" i="28" s="1"/>
  <c r="BL449" i="28" a="1"/>
  <c r="BL449" i="28" s="1"/>
  <c r="BM449" i="28" s="1"/>
  <c r="BQ70" i="28" a="1"/>
  <c r="BQ70" i="28" s="1"/>
  <c r="BR70" i="28" s="1"/>
  <c r="BT70" i="28" s="1"/>
  <c r="BQ189" i="28" a="1"/>
  <c r="BQ189" i="28" s="1"/>
  <c r="BR189" i="28" s="1"/>
  <c r="BT189" i="28" s="1"/>
  <c r="BL391" i="28" a="1"/>
  <c r="BL391" i="28" s="1"/>
  <c r="BN391" i="28" s="1"/>
  <c r="BL340" i="28" a="1"/>
  <c r="BL340" i="28" s="1"/>
  <c r="BM340" i="28" s="1"/>
  <c r="BQ119" i="28" a="1"/>
  <c r="BQ119" i="28" s="1"/>
  <c r="BR119" i="28" s="1"/>
  <c r="BT119" i="28" s="1"/>
  <c r="BQ352" i="28" a="1"/>
  <c r="BQ352" i="28" s="1"/>
  <c r="BR352" i="28" s="1"/>
  <c r="BT352" i="28" s="1"/>
  <c r="S387" i="29"/>
  <c r="S312" i="29"/>
  <c r="S500" i="29"/>
  <c r="S77" i="29"/>
  <c r="BL255" i="28" a="1"/>
  <c r="BL255" i="28" s="1"/>
  <c r="BM255" i="28" s="1"/>
  <c r="BQ316" i="28" a="1"/>
  <c r="BQ316" i="28" s="1"/>
  <c r="BS316" i="28" s="1"/>
  <c r="BQ53" i="28" a="1"/>
  <c r="BQ53" i="28" s="1"/>
  <c r="BR53" i="28" s="1"/>
  <c r="BT53" i="28" s="1"/>
  <c r="BL372" i="28" a="1"/>
  <c r="BL372" i="28" s="1"/>
  <c r="BM372" i="28" s="1"/>
  <c r="BQ401" i="28" a="1"/>
  <c r="BQ401" i="28" s="1"/>
  <c r="BS401" i="28" s="1"/>
  <c r="BL335" i="28" a="1"/>
  <c r="BL335" i="28" s="1"/>
  <c r="BM335" i="28" s="1"/>
  <c r="BQ323" i="28" a="1"/>
  <c r="BQ323" i="28" s="1"/>
  <c r="BR323" i="28" s="1"/>
  <c r="BT323" i="28" s="1"/>
  <c r="BL224" i="28" a="1"/>
  <c r="BL224" i="28" s="1"/>
  <c r="BM224" i="28" s="1"/>
  <c r="BQ372" i="28" a="1"/>
  <c r="BQ372" i="28" s="1"/>
  <c r="BS372" i="28" s="1"/>
  <c r="BL198" i="28" a="1"/>
  <c r="BL198" i="28" s="1"/>
  <c r="BM198" i="28" s="1"/>
  <c r="BQ324" i="28" a="1"/>
  <c r="BQ324" i="28" s="1"/>
  <c r="BS324" i="28" s="1"/>
  <c r="BL111" i="28" a="1"/>
  <c r="BL111" i="28" s="1"/>
  <c r="BN111" i="28" s="1"/>
  <c r="BY356" i="28"/>
  <c r="AB356" i="28"/>
  <c r="AC356" i="28" s="1" a="1"/>
  <c r="AC356" i="28" s="1"/>
  <c r="BY396" i="28"/>
  <c r="AB396" i="28"/>
  <c r="AC396" i="28" s="1" a="1"/>
  <c r="AC396" i="28" s="1"/>
  <c r="S282" i="29"/>
  <c r="BY167" i="28"/>
  <c r="AB167" i="28"/>
  <c r="AC167" i="28" s="1" a="1"/>
  <c r="AC167" i="28" s="1"/>
  <c r="AB488" i="28"/>
  <c r="AC488" i="28" s="1" a="1"/>
  <c r="AC488" i="28" s="1"/>
  <c r="BY488" i="28"/>
  <c r="AB424" i="28"/>
  <c r="AC424" i="28" s="1" a="1"/>
  <c r="AC424" i="28" s="1"/>
  <c r="BY424" i="28"/>
  <c r="T493" i="29"/>
  <c r="AB277" i="28"/>
  <c r="AC277" i="28" s="1" a="1"/>
  <c r="AC277" i="28" s="1"/>
  <c r="BY277" i="28"/>
  <c r="S44" i="29"/>
  <c r="AB32" i="28"/>
  <c r="AC32" i="28" s="1" a="1"/>
  <c r="AC32" i="28" s="1"/>
  <c r="BY32" i="28"/>
  <c r="T215" i="29"/>
  <c r="S493" i="29"/>
  <c r="S141" i="29"/>
  <c r="BY26" i="28"/>
  <c r="AB26" i="28"/>
  <c r="AC26" i="28" s="1" a="1"/>
  <c r="AC26" i="28" s="1"/>
  <c r="P410" i="29"/>
  <c r="T128" i="29"/>
  <c r="T234" i="29"/>
  <c r="S110" i="29"/>
  <c r="AB298" i="28"/>
  <c r="AC298" i="28" s="1" a="1"/>
  <c r="AC298" i="28" s="1"/>
  <c r="BY298" i="28"/>
  <c r="S497" i="29"/>
  <c r="BY367" i="28"/>
  <c r="AB367" i="28"/>
  <c r="AC367" i="28" s="1" a="1"/>
  <c r="AC367" i="28" s="1"/>
  <c r="T60" i="29"/>
  <c r="BY368" i="28"/>
  <c r="AB368" i="28"/>
  <c r="AC368" i="28" s="1" a="1"/>
  <c r="AC368" i="28" s="1"/>
  <c r="BY441" i="28"/>
  <c r="AB441" i="28"/>
  <c r="AC441" i="28" s="1" a="1"/>
  <c r="AC441" i="28" s="1"/>
  <c r="S57" i="29"/>
  <c r="AB341" i="28"/>
  <c r="AC341" i="28" s="1" a="1"/>
  <c r="AC341" i="28" s="1"/>
  <c r="BY341" i="28"/>
  <c r="S224" i="29"/>
  <c r="S427" i="29"/>
  <c r="S115" i="29"/>
  <c r="S351" i="29"/>
  <c r="AB407" i="28"/>
  <c r="AC407" i="28" s="1" a="1"/>
  <c r="AC407" i="28" s="1"/>
  <c r="BY407" i="28"/>
  <c r="AB77" i="28"/>
  <c r="AC77" i="28" s="1" a="1"/>
  <c r="AC77" i="28" s="1"/>
  <c r="BY77" i="28"/>
  <c r="BY95" i="28"/>
  <c r="AB95" i="28"/>
  <c r="AC95" i="28" s="1" a="1"/>
  <c r="AC95" i="28" s="1"/>
  <c r="T238" i="29"/>
  <c r="BY394" i="28"/>
  <c r="AB394" i="28"/>
  <c r="AC394" i="28" s="1" a="1"/>
  <c r="AC394" i="28" s="1"/>
  <c r="T330" i="29"/>
  <c r="T472" i="29"/>
  <c r="BY80" i="28"/>
  <c r="AB80" i="28"/>
  <c r="AC80" i="28" s="1" a="1"/>
  <c r="AC80" i="28" s="1"/>
  <c r="AB305" i="28"/>
  <c r="AC305" i="28" s="1" a="1"/>
  <c r="AC305" i="28" s="1"/>
  <c r="BY305" i="28"/>
  <c r="AB393" i="28"/>
  <c r="AC393" i="28" s="1" a="1"/>
  <c r="AC393" i="28" s="1"/>
  <c r="BY393" i="28"/>
  <c r="S360" i="29"/>
  <c r="BY437" i="28"/>
  <c r="AB437" i="28"/>
  <c r="AC437" i="28" s="1" a="1"/>
  <c r="AC437" i="28" s="1"/>
  <c r="S222" i="29"/>
  <c r="AB213" i="28"/>
  <c r="AC213" i="28" s="1" a="1"/>
  <c r="AC213" i="28" s="1"/>
  <c r="BY213" i="28"/>
  <c r="S27" i="29"/>
  <c r="S240" i="29"/>
  <c r="S445" i="29"/>
  <c r="S97" i="29"/>
  <c r="AB450" i="28"/>
  <c r="AC450" i="28" s="1" a="1"/>
  <c r="AC450" i="28" s="1"/>
  <c r="BY450" i="28"/>
  <c r="BY238" i="28"/>
  <c r="AB238" i="28"/>
  <c r="AC238" i="28" s="1" a="1"/>
  <c r="AC238" i="28" s="1"/>
  <c r="S188" i="29"/>
  <c r="S426" i="29"/>
  <c r="S421" i="29"/>
  <c r="T69" i="29"/>
  <c r="AB222" i="28"/>
  <c r="AC222" i="28" s="1" a="1"/>
  <c r="AC222" i="28" s="1"/>
  <c r="BY222" i="28"/>
  <c r="S381" i="29"/>
  <c r="T70" i="29"/>
  <c r="S87" i="29"/>
  <c r="AB75" i="28"/>
  <c r="AC75" i="28" s="1" a="1"/>
  <c r="AC75" i="28" s="1"/>
  <c r="BY75" i="28"/>
  <c r="S263" i="29"/>
  <c r="S325" i="29"/>
  <c r="T193" i="29"/>
  <c r="T186" i="29"/>
  <c r="S326" i="29"/>
  <c r="T26" i="29"/>
  <c r="T19" i="29"/>
  <c r="T20" i="29"/>
  <c r="T122" i="29"/>
  <c r="T446" i="29"/>
  <c r="AB137" i="28"/>
  <c r="AC137" i="28" s="1" a="1"/>
  <c r="AC137" i="28" s="1"/>
  <c r="BY137" i="28"/>
  <c r="P374" i="29"/>
  <c r="P375" i="29" s="1"/>
  <c r="P376" i="29" s="1"/>
  <c r="P377" i="29" s="1"/>
  <c r="P378" i="29" s="1"/>
  <c r="P379" i="29" s="1"/>
  <c r="P380" i="29" s="1"/>
  <c r="P381" i="29" s="1"/>
  <c r="P382" i="29" s="1"/>
  <c r="P383" i="29" s="1"/>
  <c r="P384" i="29" s="1"/>
  <c r="P385" i="29" s="1"/>
  <c r="P386" i="29" s="1"/>
  <c r="P387" i="29" s="1"/>
  <c r="P388" i="29" s="1"/>
  <c r="P389" i="29" s="1"/>
  <c r="P390" i="29" s="1"/>
  <c r="P391" i="29" s="1"/>
  <c r="P392" i="29" s="1"/>
  <c r="P393" i="29" s="1"/>
  <c r="P394" i="29" s="1"/>
  <c r="P395" i="29" s="1"/>
  <c r="P396" i="29" s="1"/>
  <c r="P397" i="29" s="1"/>
  <c r="P398" i="29" s="1"/>
  <c r="P399" i="29" s="1"/>
  <c r="AB401" i="28"/>
  <c r="AC401" i="28" s="1" a="1"/>
  <c r="AC401" i="28" s="1"/>
  <c r="BY401" i="28"/>
  <c r="BY361" i="28"/>
  <c r="AB361" i="28"/>
  <c r="AC361" i="28" s="1" a="1"/>
  <c r="AC361" i="28" s="1"/>
  <c r="T33" i="29"/>
  <c r="AB458" i="28"/>
  <c r="AC458" i="28" s="1" a="1"/>
  <c r="AC458" i="28" s="1"/>
  <c r="BY458" i="28"/>
  <c r="AB255" i="28"/>
  <c r="AC255" i="28" s="1" a="1"/>
  <c r="AC255" i="28" s="1"/>
  <c r="BY255" i="28"/>
  <c r="AB462" i="28"/>
  <c r="AC462" i="28" s="1" a="1"/>
  <c r="AC462" i="28" s="1"/>
  <c r="BY462" i="28"/>
  <c r="T297" i="29"/>
  <c r="T400" i="29"/>
  <c r="S268" i="29"/>
  <c r="P273" i="29"/>
  <c r="P274" i="29" s="1"/>
  <c r="P275" i="29" s="1"/>
  <c r="P276" i="29" s="1"/>
  <c r="P277" i="29" s="1"/>
  <c r="P278" i="29" s="1"/>
  <c r="P279" i="29" s="1"/>
  <c r="P280" i="29" s="1"/>
  <c r="P281" i="29" s="1"/>
  <c r="P282" i="29" s="1"/>
  <c r="P283" i="29" s="1"/>
  <c r="P284" i="29" s="1"/>
  <c r="P285" i="29" s="1"/>
  <c r="P286" i="29" s="1"/>
  <c r="P287" i="29" s="1"/>
  <c r="P288" i="29" s="1"/>
  <c r="P289" i="29" s="1"/>
  <c r="P290" i="29" s="1"/>
  <c r="P291" i="29" s="1"/>
  <c r="P292" i="29" s="1"/>
  <c r="P293" i="29" s="1"/>
  <c r="P294" i="29" s="1"/>
  <c r="P295" i="29" s="1"/>
  <c r="P296" i="29" s="1"/>
  <c r="P297" i="29" s="1"/>
  <c r="S157" i="29"/>
  <c r="S357" i="29"/>
  <c r="S171" i="29"/>
  <c r="BY342" i="28"/>
  <c r="AB342" i="28"/>
  <c r="AC342" i="28" s="1" a="1"/>
  <c r="AC342" i="28" s="1"/>
  <c r="S376" i="29"/>
  <c r="T244" i="29"/>
  <c r="AB497" i="28"/>
  <c r="AC497" i="28" s="1" a="1"/>
  <c r="AC497" i="28" s="1"/>
  <c r="BY497" i="28"/>
  <c r="AB134" i="28"/>
  <c r="AC134" i="28" s="1" a="1"/>
  <c r="AC134" i="28" s="1"/>
  <c r="BY134" i="28"/>
  <c r="AB418" i="28"/>
  <c r="AC418" i="28" s="1" a="1"/>
  <c r="AC418" i="28" s="1"/>
  <c r="BY418" i="28"/>
  <c r="T373" i="29"/>
  <c r="T241" i="29"/>
  <c r="T86" i="29"/>
  <c r="T116" i="29"/>
  <c r="AB358" i="28"/>
  <c r="AC358" i="28" s="1" a="1"/>
  <c r="AC358" i="28" s="1"/>
  <c r="BY358" i="28"/>
  <c r="T319" i="29"/>
  <c r="T223" i="29"/>
  <c r="T424" i="29"/>
  <c r="S71" i="29"/>
  <c r="S384" i="29"/>
  <c r="T490" i="29"/>
  <c r="T173" i="29"/>
  <c r="BY285" i="28"/>
  <c r="AB285" i="28"/>
  <c r="AC285" i="28" s="1" a="1"/>
  <c r="AC285" i="28" s="1"/>
  <c r="AB250" i="28"/>
  <c r="AC250" i="28" s="1" a="1"/>
  <c r="AC250" i="28" s="1"/>
  <c r="BY250" i="28"/>
  <c r="T231" i="29"/>
  <c r="BY499" i="28"/>
  <c r="AB499" i="28"/>
  <c r="AC499" i="28" s="1" a="1"/>
  <c r="AC499" i="28" s="1"/>
  <c r="T261" i="29"/>
  <c r="T32" i="29"/>
  <c r="AB193" i="28"/>
  <c r="AC193" i="28" s="1" a="1"/>
  <c r="AC193" i="28" s="1"/>
  <c r="BY193" i="28"/>
  <c r="S135" i="29"/>
  <c r="AB37" i="28"/>
  <c r="AC37" i="28" s="1" a="1"/>
  <c r="AC37" i="28" s="1"/>
  <c r="BY37" i="28"/>
  <c r="T339" i="29"/>
  <c r="T129" i="29"/>
  <c r="AB306" i="28"/>
  <c r="AC306" i="28" s="1" a="1"/>
  <c r="AC306" i="28" s="1"/>
  <c r="BY306" i="28"/>
  <c r="AB5" i="28"/>
  <c r="AC5" i="28" s="1" a="1"/>
  <c r="AC5" i="28" s="1"/>
  <c r="BY5" i="28"/>
  <c r="T283" i="29"/>
  <c r="T388" i="29"/>
  <c r="S35" i="29"/>
  <c r="T348" i="29"/>
  <c r="S273" i="29"/>
  <c r="S441" i="29"/>
  <c r="AB289" i="28"/>
  <c r="AC289" i="28" s="1" a="1"/>
  <c r="AC289" i="28" s="1"/>
  <c r="BY289" i="28"/>
  <c r="S402" i="29"/>
  <c r="AB456" i="28"/>
  <c r="AC456" i="28" s="1" a="1"/>
  <c r="AC456" i="28" s="1"/>
  <c r="BY456" i="28"/>
  <c r="P104" i="29"/>
  <c r="P105" i="29" s="1"/>
  <c r="P106" i="29" s="1"/>
  <c r="P107" i="29" s="1"/>
  <c r="P108" i="29" s="1"/>
  <c r="P109" i="29" s="1"/>
  <c r="P110" i="29" s="1"/>
  <c r="P111" i="29" s="1"/>
  <c r="P112" i="29" s="1"/>
  <c r="T433" i="29"/>
  <c r="BY385" i="28"/>
  <c r="AB385" i="28"/>
  <c r="AC385" i="28" s="1" a="1"/>
  <c r="AC385" i="28" s="1"/>
  <c r="BY187" i="28"/>
  <c r="AB187" i="28"/>
  <c r="AC187" i="28" s="1" a="1"/>
  <c r="AC187" i="28" s="1"/>
  <c r="S96" i="29"/>
  <c r="T452" i="29"/>
  <c r="AB192" i="28"/>
  <c r="AC192" i="28" s="1" a="1"/>
  <c r="AC192" i="28" s="1"/>
  <c r="BY192" i="28"/>
  <c r="S265" i="29"/>
  <c r="T42" i="29"/>
  <c r="AB171" i="28"/>
  <c r="AC171" i="28" s="1" a="1"/>
  <c r="AC171" i="28" s="1"/>
  <c r="BY171" i="28"/>
  <c r="T497" i="29"/>
  <c r="AB200" i="28"/>
  <c r="AC200" i="28" s="1" a="1"/>
  <c r="AC200" i="28" s="1"/>
  <c r="BY200" i="28"/>
  <c r="S60" i="29"/>
  <c r="T57" i="29"/>
  <c r="AB266" i="28"/>
  <c r="AC266" i="28" s="1" a="1"/>
  <c r="AC266" i="28" s="1"/>
  <c r="BY266" i="28"/>
  <c r="T115" i="29"/>
  <c r="BY148" i="28"/>
  <c r="AB148" i="28"/>
  <c r="AC148" i="28" s="1" a="1"/>
  <c r="AC148" i="28" s="1"/>
  <c r="T492" i="29"/>
  <c r="AB123" i="28"/>
  <c r="AC123" i="28" s="1" a="1"/>
  <c r="AC123" i="28" s="1"/>
  <c r="BY123" i="28"/>
  <c r="S491" i="29"/>
  <c r="BY53" i="28"/>
  <c r="AB53" i="28"/>
  <c r="AC53" i="28" s="1" a="1"/>
  <c r="AC53" i="28" s="1"/>
  <c r="T370" i="29"/>
  <c r="S330" i="29"/>
  <c r="S472" i="29"/>
  <c r="T48" i="29"/>
  <c r="T360" i="29"/>
  <c r="AB469" i="28"/>
  <c r="AC469" i="28" s="1" a="1"/>
  <c r="AC469" i="28" s="1"/>
  <c r="BY469" i="28"/>
  <c r="BY142" i="28"/>
  <c r="AB142" i="28"/>
  <c r="AC142" i="28" s="1" a="1"/>
  <c r="AC142" i="28" s="1"/>
  <c r="AB473" i="28"/>
  <c r="AC473" i="28" s="1" a="1"/>
  <c r="AC473" i="28" s="1"/>
  <c r="BY473" i="28"/>
  <c r="BY254" i="28"/>
  <c r="AB254" i="28"/>
  <c r="AC254" i="28" s="1" a="1"/>
  <c r="AC254" i="28" s="1"/>
  <c r="BY133" i="28"/>
  <c r="AB133" i="28"/>
  <c r="AC133" i="28" s="1" a="1"/>
  <c r="AC133" i="28" s="1"/>
  <c r="T188" i="29"/>
  <c r="BY327" i="28"/>
  <c r="AB327" i="28"/>
  <c r="AC327" i="28" s="1" a="1"/>
  <c r="AC327" i="28" s="1"/>
  <c r="BY443" i="28"/>
  <c r="AB443" i="28"/>
  <c r="AC443" i="28" s="1" a="1"/>
  <c r="AC443" i="28" s="1"/>
  <c r="S315" i="29"/>
  <c r="T421" i="29"/>
  <c r="T381" i="29"/>
  <c r="T202" i="29"/>
  <c r="AB461" i="28"/>
  <c r="AC461" i="28" s="1" a="1"/>
  <c r="AC461" i="28" s="1"/>
  <c r="BY461" i="28"/>
  <c r="T263" i="29"/>
  <c r="AB403" i="28"/>
  <c r="AC403" i="28" s="1" a="1"/>
  <c r="AC403" i="28" s="1"/>
  <c r="BY403" i="28"/>
  <c r="T254" i="29"/>
  <c r="AB322" i="28"/>
  <c r="AC322" i="28" s="1" a="1"/>
  <c r="AC322" i="28" s="1"/>
  <c r="BY322" i="28"/>
  <c r="AB101" i="28"/>
  <c r="AC101" i="28" s="1" a="1"/>
  <c r="AC101" i="28" s="1"/>
  <c r="BY101" i="28"/>
  <c r="T414" i="29"/>
  <c r="T61" i="29"/>
  <c r="AB241" i="28"/>
  <c r="AC241" i="28" s="1" a="1"/>
  <c r="AC241" i="28" s="1"/>
  <c r="BY241" i="28"/>
  <c r="T401" i="29"/>
  <c r="T495" i="29"/>
  <c r="S148" i="29"/>
  <c r="AB73" i="28"/>
  <c r="AC73" i="28" s="1" a="1"/>
  <c r="AC73" i="28" s="1"/>
  <c r="BY73" i="28"/>
  <c r="S385" i="29"/>
  <c r="S209" i="29"/>
  <c r="S297" i="29"/>
  <c r="T475" i="29"/>
  <c r="S400" i="29"/>
  <c r="T268" i="29"/>
  <c r="S289" i="29"/>
  <c r="T357" i="29"/>
  <c r="S218" i="29"/>
  <c r="AB315" i="28"/>
  <c r="AC315" i="28" s="1" a="1"/>
  <c r="AC315" i="28" s="1"/>
  <c r="BY315" i="28"/>
  <c r="BY205" i="28"/>
  <c r="AB205" i="28"/>
  <c r="AC205" i="28" s="1" a="1"/>
  <c r="AC205" i="28" s="1"/>
  <c r="BY236" i="28"/>
  <c r="AB236" i="28"/>
  <c r="AC236" i="28" s="1" a="1"/>
  <c r="AC236" i="28" s="1"/>
  <c r="T376" i="29"/>
  <c r="S244" i="29"/>
  <c r="S241" i="29"/>
  <c r="AB296" i="28"/>
  <c r="AC296" i="28" s="1" a="1"/>
  <c r="AC296" i="28" s="1"/>
  <c r="BY296" i="28"/>
  <c r="AB13" i="28"/>
  <c r="AC13" i="28" s="1" a="1"/>
  <c r="AC13" i="28" s="1"/>
  <c r="BY13" i="28"/>
  <c r="S116" i="29"/>
  <c r="S319" i="29"/>
  <c r="S424" i="29"/>
  <c r="T71" i="29"/>
  <c r="S173" i="29"/>
  <c r="AB439" i="28"/>
  <c r="AC439" i="28" s="1" a="1"/>
  <c r="AC439" i="28" s="1"/>
  <c r="BY439" i="28"/>
  <c r="AB400" i="28"/>
  <c r="AC400" i="28" s="1" a="1"/>
  <c r="AC400" i="28" s="1"/>
  <c r="BY400" i="28"/>
  <c r="BY481" i="28"/>
  <c r="AB481" i="28"/>
  <c r="AC481" i="28" s="1" a="1"/>
  <c r="AC481" i="28" s="1"/>
  <c r="AB267" i="28"/>
  <c r="AC267" i="28" s="1" a="1"/>
  <c r="AC267" i="28" s="1"/>
  <c r="BY267" i="28"/>
  <c r="AB313" i="28"/>
  <c r="AC313" i="28" s="1" a="1"/>
  <c r="AC313" i="28" s="1"/>
  <c r="BY313" i="28"/>
  <c r="T125" i="29"/>
  <c r="S231" i="29"/>
  <c r="T156" i="29"/>
  <c r="BY444" i="28"/>
  <c r="AB444" i="28"/>
  <c r="AC444" i="28" s="1" a="1"/>
  <c r="AC444" i="28" s="1"/>
  <c r="BY82" i="28"/>
  <c r="AB82" i="28"/>
  <c r="AC82" i="28" s="1" a="1"/>
  <c r="AC82" i="28" s="1"/>
  <c r="S261" i="29"/>
  <c r="BY467" i="28"/>
  <c r="AB467" i="28"/>
  <c r="AC467" i="28" s="1" a="1"/>
  <c r="AC467" i="28" s="1"/>
  <c r="S321" i="29"/>
  <c r="T182" i="29"/>
  <c r="AB357" i="28"/>
  <c r="AC357" i="28" s="1" a="1"/>
  <c r="AC357" i="28" s="1"/>
  <c r="BY357" i="28"/>
  <c r="AB366" i="28"/>
  <c r="AC366" i="28" s="1" a="1"/>
  <c r="AC366" i="28" s="1"/>
  <c r="BY366" i="28"/>
  <c r="S343" i="29"/>
  <c r="S132" i="29"/>
  <c r="S129" i="29"/>
  <c r="S374" i="29"/>
  <c r="S283" i="29"/>
  <c r="T187" i="29"/>
  <c r="S388" i="29"/>
  <c r="T35" i="29"/>
  <c r="S348" i="29"/>
  <c r="S37" i="29"/>
  <c r="AB412" i="28"/>
  <c r="AC412" i="28" s="1" a="1"/>
  <c r="AC412" i="28" s="1"/>
  <c r="BY412" i="28"/>
  <c r="T273" i="29"/>
  <c r="T350" i="29"/>
  <c r="T402" i="29"/>
  <c r="T55" i="29"/>
  <c r="BY317" i="28"/>
  <c r="AB317" i="28"/>
  <c r="AC317" i="28" s="1" a="1"/>
  <c r="AC317" i="28" s="1"/>
  <c r="BY94" i="28"/>
  <c r="AB94" i="28"/>
  <c r="AC94" i="28" s="1" a="1"/>
  <c r="AC94" i="28" s="1"/>
  <c r="S120" i="29"/>
  <c r="T466" i="29"/>
  <c r="BY471" i="28"/>
  <c r="AB471" i="28"/>
  <c r="AC471" i="28" s="1" a="1"/>
  <c r="AC471" i="28" s="1"/>
  <c r="T434" i="29"/>
  <c r="AB291" i="28"/>
  <c r="AC291" i="28" s="1" a="1"/>
  <c r="AC291" i="28" s="1"/>
  <c r="BY291" i="28"/>
  <c r="AB45" i="28"/>
  <c r="AC45" i="28" s="1" a="1"/>
  <c r="AC45" i="28" s="1"/>
  <c r="BY45" i="28"/>
  <c r="S306" i="29"/>
  <c r="T96" i="29"/>
  <c r="T300" i="29"/>
  <c r="S452" i="29"/>
  <c r="S453" i="29"/>
  <c r="AB232" i="28"/>
  <c r="AC232" i="28" s="1" a="1"/>
  <c r="AC232" i="28" s="1"/>
  <c r="BY232" i="28"/>
  <c r="S128" i="29"/>
  <c r="T84" i="29"/>
  <c r="S397" i="29"/>
  <c r="T265" i="29"/>
  <c r="S42" i="29"/>
  <c r="AB244" i="28"/>
  <c r="AC244" i="28" s="1" a="1"/>
  <c r="AC244" i="28" s="1"/>
  <c r="BY244" i="28"/>
  <c r="BY353" i="28"/>
  <c r="AB353" i="28"/>
  <c r="AC353" i="28" s="1" a="1"/>
  <c r="AC353" i="28" s="1"/>
  <c r="AB457" i="28"/>
  <c r="AC457" i="28" s="1" a="1"/>
  <c r="AC457" i="28" s="1"/>
  <c r="BY457" i="28"/>
  <c r="BY351" i="28"/>
  <c r="AB351" i="28"/>
  <c r="AC351" i="28" s="1" a="1"/>
  <c r="AC351" i="28" s="1"/>
  <c r="BY163" i="28"/>
  <c r="AB163" i="28"/>
  <c r="AC163" i="28" s="1" a="1"/>
  <c r="AC163" i="28" s="1"/>
  <c r="T144" i="29"/>
  <c r="S492" i="29"/>
  <c r="T181" i="29"/>
  <c r="S30" i="29"/>
  <c r="AB14" i="28"/>
  <c r="AC14" i="28" s="1" a="1"/>
  <c r="AC14" i="28" s="1"/>
  <c r="BY14" i="28"/>
  <c r="AB10" i="28"/>
  <c r="AC10" i="28" s="1" a="1"/>
  <c r="AC10" i="28" s="1"/>
  <c r="BY10" i="28"/>
  <c r="S370" i="29"/>
  <c r="S48" i="29"/>
  <c r="AB409" i="28"/>
  <c r="AC409" i="28" s="1" a="1"/>
  <c r="AC409" i="28" s="1"/>
  <c r="BY409" i="28"/>
  <c r="BY74" i="28"/>
  <c r="AB74" i="28"/>
  <c r="AC74" i="28" s="1" a="1"/>
  <c r="AC74" i="28" s="1"/>
  <c r="AB93" i="28"/>
  <c r="AC93" i="28" s="1" a="1"/>
  <c r="AC93" i="28" s="1"/>
  <c r="BY93" i="28"/>
  <c r="T473" i="29"/>
  <c r="S464" i="29"/>
  <c r="T451" i="29"/>
  <c r="T103" i="29"/>
  <c r="AB360" i="28"/>
  <c r="AC360" i="28" s="1" a="1"/>
  <c r="AC360" i="28" s="1"/>
  <c r="BY360" i="28"/>
  <c r="T24" i="29"/>
  <c r="AB429" i="28"/>
  <c r="AC429" i="28" s="1" a="1"/>
  <c r="AC429" i="28" s="1"/>
  <c r="BY429" i="28"/>
  <c r="T315" i="29"/>
  <c r="S69" i="29"/>
  <c r="S70" i="29"/>
  <c r="P445" i="29"/>
  <c r="P446" i="29" s="1"/>
  <c r="P447" i="29" s="1"/>
  <c r="P448" i="29" s="1"/>
  <c r="P449" i="29" s="1"/>
  <c r="P450" i="29" s="1"/>
  <c r="P451" i="29" s="1"/>
  <c r="P452" i="29" s="1"/>
  <c r="P453" i="29" s="1"/>
  <c r="P454" i="29" s="1"/>
  <c r="P455" i="29" s="1"/>
  <c r="P456" i="29" s="1"/>
  <c r="P457" i="29" s="1"/>
  <c r="P458" i="29" s="1"/>
  <c r="P459" i="29" s="1"/>
  <c r="P460" i="29" s="1"/>
  <c r="P461" i="29" s="1"/>
  <c r="P462" i="29" s="1"/>
  <c r="P463" i="29" s="1"/>
  <c r="P464" i="29" s="1"/>
  <c r="P465" i="29" s="1"/>
  <c r="P466" i="29" s="1"/>
  <c r="P467" i="29" s="1"/>
  <c r="P468" i="29" s="1"/>
  <c r="P469" i="29" s="1"/>
  <c r="P470" i="29" s="1"/>
  <c r="P471" i="29" s="1"/>
  <c r="P472" i="29" s="1"/>
  <c r="P473" i="29" s="1"/>
  <c r="P474" i="29" s="1"/>
  <c r="P475" i="29" s="1"/>
  <c r="P476" i="29" s="1"/>
  <c r="P477" i="29" s="1"/>
  <c r="P478" i="29" s="1"/>
  <c r="P479" i="29" s="1"/>
  <c r="P480" i="29" s="1"/>
  <c r="P481" i="29" s="1"/>
  <c r="P482" i="29" s="1"/>
  <c r="P483" i="29" s="1"/>
  <c r="P484" i="29" s="1"/>
  <c r="P485" i="29" s="1"/>
  <c r="P486" i="29" s="1"/>
  <c r="P487" i="29" s="1"/>
  <c r="P488" i="29" s="1"/>
  <c r="P489" i="29" s="1"/>
  <c r="P490" i="29" s="1"/>
  <c r="P491" i="29" s="1"/>
  <c r="P492" i="29" s="1"/>
  <c r="P493" i="29" s="1"/>
  <c r="P494" i="29" s="1"/>
  <c r="P495" i="29" s="1"/>
  <c r="P496" i="29" s="1"/>
  <c r="P497" i="29" s="1"/>
  <c r="P498" i="29" s="1"/>
  <c r="P499" i="29" s="1"/>
  <c r="P500" i="29" s="1"/>
  <c r="S334" i="29"/>
  <c r="S202" i="29"/>
  <c r="T163" i="29"/>
  <c r="AB484" i="28"/>
  <c r="AC484" i="28" s="1" a="1"/>
  <c r="AC484" i="28" s="1"/>
  <c r="BY484" i="28"/>
  <c r="AB242" i="28"/>
  <c r="AC242" i="28" s="1" a="1"/>
  <c r="AC242" i="28" s="1"/>
  <c r="BY242" i="28"/>
  <c r="P308" i="29"/>
  <c r="P309" i="29" s="1"/>
  <c r="P310" i="29" s="1"/>
  <c r="P311" i="29" s="1"/>
  <c r="P312" i="29" s="1"/>
  <c r="P313" i="29" s="1"/>
  <c r="P314" i="29" s="1"/>
  <c r="P315" i="29" s="1"/>
  <c r="P316" i="29" s="1"/>
  <c r="P317" i="29" s="1"/>
  <c r="P318" i="29" s="1"/>
  <c r="P319" i="29" s="1"/>
  <c r="P320" i="29" s="1"/>
  <c r="P321" i="29" s="1"/>
  <c r="P322" i="29" s="1"/>
  <c r="P323" i="29" s="1"/>
  <c r="P324" i="29" s="1"/>
  <c r="T221" i="29"/>
  <c r="AB39" i="28"/>
  <c r="AC39" i="28" s="1" a="1"/>
  <c r="AC39" i="28" s="1"/>
  <c r="BY39" i="28"/>
  <c r="AB132" i="28"/>
  <c r="AC132" i="28" s="1" a="1"/>
  <c r="AC132" i="28" s="1"/>
  <c r="BY132" i="28"/>
  <c r="S254" i="29"/>
  <c r="BY234" i="28"/>
  <c r="AB234" i="28"/>
  <c r="AC234" i="28" s="1" a="1"/>
  <c r="AC234" i="28" s="1"/>
  <c r="BY345" i="28"/>
  <c r="AB345" i="28"/>
  <c r="AC345" i="28" s="1" a="1"/>
  <c r="AC345" i="28" s="1"/>
  <c r="AB384" i="28"/>
  <c r="AC384" i="28" s="1" a="1"/>
  <c r="AC384" i="28" s="1"/>
  <c r="BY384" i="28"/>
  <c r="S414" i="29"/>
  <c r="S67" i="29"/>
  <c r="T239" i="29"/>
  <c r="T408" i="29"/>
  <c r="S61" i="29"/>
  <c r="AB307" i="28"/>
  <c r="AC307" i="28" s="1" a="1"/>
  <c r="AC307" i="28" s="1"/>
  <c r="BY307" i="28"/>
  <c r="T152" i="29"/>
  <c r="S495" i="29"/>
  <c r="T148" i="29"/>
  <c r="T385" i="29"/>
  <c r="T109" i="29"/>
  <c r="BY170" i="28"/>
  <c r="AB170" i="28"/>
  <c r="AC170" i="28" s="1" a="1"/>
  <c r="AC170" i="28" s="1"/>
  <c r="T209" i="29"/>
  <c r="T126" i="29"/>
  <c r="S475" i="29"/>
  <c r="T51" i="29"/>
  <c r="T399" i="29"/>
  <c r="T52" i="29"/>
  <c r="T288" i="29"/>
  <c r="AB126" i="28"/>
  <c r="AC126" i="28" s="1" a="1"/>
  <c r="AC126" i="28" s="1"/>
  <c r="BY126" i="28"/>
  <c r="BY331" i="28"/>
  <c r="AB331" i="28"/>
  <c r="AC331" i="28" s="1" a="1"/>
  <c r="AC331" i="28" s="1"/>
  <c r="T392" i="29"/>
  <c r="T171" i="29"/>
  <c r="S372" i="29"/>
  <c r="AB495" i="28"/>
  <c r="AC495" i="28" s="1" a="1"/>
  <c r="AC495" i="28" s="1"/>
  <c r="BY495" i="28"/>
  <c r="S223" i="29"/>
  <c r="BY338" i="28"/>
  <c r="AB338" i="28"/>
  <c r="AC338" i="28" s="1" a="1"/>
  <c r="AC338" i="28" s="1"/>
  <c r="S431" i="29"/>
  <c r="T274" i="29"/>
  <c r="AB216" i="28"/>
  <c r="AC216" i="28" s="1" a="1"/>
  <c r="AC216" i="28" s="1"/>
  <c r="BY216" i="28"/>
  <c r="S125" i="29"/>
  <c r="S156" i="29"/>
  <c r="S45" i="29"/>
  <c r="T114" i="29"/>
  <c r="T470" i="29"/>
  <c r="T343" i="29"/>
  <c r="S211" i="29"/>
  <c r="T132" i="29"/>
  <c r="T337" i="29"/>
  <c r="AB398" i="28"/>
  <c r="AC398" i="28" s="1" a="1"/>
  <c r="AC398" i="28" s="1"/>
  <c r="BY398" i="28"/>
  <c r="AB417" i="28"/>
  <c r="AC417" i="28" s="1" a="1"/>
  <c r="AC417" i="28" s="1"/>
  <c r="BY417" i="28"/>
  <c r="AB340" i="28"/>
  <c r="AC340" i="28" s="1" a="1"/>
  <c r="AC340" i="28" s="1"/>
  <c r="BY340" i="28"/>
  <c r="T374" i="29"/>
  <c r="AB191" i="28"/>
  <c r="AC191" i="28" s="1" a="1"/>
  <c r="AC191" i="28" s="1"/>
  <c r="BY191" i="28"/>
  <c r="AB160" i="28"/>
  <c r="AC160" i="28" s="1" a="1"/>
  <c r="AC160" i="28" s="1"/>
  <c r="BY160" i="28"/>
  <c r="S187" i="29"/>
  <c r="T37" i="29"/>
  <c r="T170" i="29"/>
  <c r="S350" i="29"/>
  <c r="S270" i="29"/>
  <c r="S55" i="29"/>
  <c r="T120" i="29"/>
  <c r="T432" i="29"/>
  <c r="S466" i="29"/>
  <c r="S113" i="29"/>
  <c r="AB369" i="28"/>
  <c r="AC369" i="28" s="1" a="1"/>
  <c r="AC369" i="28" s="1"/>
  <c r="BY369" i="28"/>
  <c r="S300" i="29"/>
  <c r="AB428" i="28"/>
  <c r="AC428" i="28" s="1" a="1"/>
  <c r="AC428" i="28" s="1"/>
  <c r="BY428" i="28"/>
  <c r="S277" i="29"/>
  <c r="T453" i="29"/>
  <c r="AB318" i="28"/>
  <c r="AC318" i="28" s="1" a="1"/>
  <c r="AC318" i="28" s="1"/>
  <c r="BY318" i="28"/>
  <c r="T269" i="29"/>
  <c r="S84" i="29"/>
  <c r="BY270" i="28"/>
  <c r="AB270" i="28"/>
  <c r="AC270" i="28" s="1" a="1"/>
  <c r="AC270" i="28" s="1"/>
  <c r="AB217" i="28"/>
  <c r="AC217" i="28" s="1" a="1"/>
  <c r="AC217" i="28" s="1"/>
  <c r="BY217" i="28"/>
  <c r="AB321" i="28"/>
  <c r="AC321" i="28" s="1" a="1"/>
  <c r="AC321" i="28" s="1"/>
  <c r="BY321" i="28"/>
  <c r="P265" i="29"/>
  <c r="P266" i="29" s="1"/>
  <c r="AB391" i="28"/>
  <c r="AC391" i="28" s="1" a="1"/>
  <c r="AC391" i="28" s="1"/>
  <c r="BY391" i="28"/>
  <c r="AB486" i="28"/>
  <c r="AC486" i="28" s="1" a="1"/>
  <c r="AC486" i="28" s="1"/>
  <c r="BY486" i="28"/>
  <c r="T481" i="29"/>
  <c r="T133" i="29"/>
  <c r="BY220" i="28"/>
  <c r="AB220" i="28"/>
  <c r="AC220" i="28" s="1" a="1"/>
  <c r="AC220" i="28" s="1"/>
  <c r="AB445" i="28"/>
  <c r="AC445" i="28" s="1" a="1"/>
  <c r="AC445" i="28" s="1"/>
  <c r="BY445" i="28"/>
  <c r="AB300" i="28"/>
  <c r="AC300" i="28" s="1" a="1"/>
  <c r="AC300" i="28" s="1"/>
  <c r="BY300" i="28"/>
  <c r="T462" i="29"/>
  <c r="AB459" i="28"/>
  <c r="AC459" i="28" s="1" a="1"/>
  <c r="AC459" i="28" s="1"/>
  <c r="BY459" i="28"/>
  <c r="S144" i="29"/>
  <c r="S181" i="29"/>
  <c r="T30" i="29"/>
  <c r="AB188" i="28"/>
  <c r="AC188" i="28" s="1" a="1"/>
  <c r="AC188" i="28" s="1"/>
  <c r="BY188" i="28"/>
  <c r="AB377" i="28"/>
  <c r="AC377" i="28" s="1" a="1"/>
  <c r="AC377" i="28" s="1"/>
  <c r="BY377" i="28"/>
  <c r="BY319" i="28"/>
  <c r="AB319" i="28"/>
  <c r="AC319" i="28" s="1" a="1"/>
  <c r="AC319" i="28" s="1"/>
  <c r="T491" i="29"/>
  <c r="AB273" i="28"/>
  <c r="AC273" i="28" s="1" a="1"/>
  <c r="AC273" i="28" s="1"/>
  <c r="BY273" i="28"/>
  <c r="T341" i="29"/>
  <c r="T471" i="29"/>
  <c r="S83" i="29"/>
  <c r="AB476" i="28"/>
  <c r="AC476" i="28" s="1" a="1"/>
  <c r="AC476" i="28" s="1"/>
  <c r="BY476" i="28"/>
  <c r="S371" i="29"/>
  <c r="AB460" i="28"/>
  <c r="AC460" i="28" s="1" a="1"/>
  <c r="AC460" i="28" s="1"/>
  <c r="BY460" i="28"/>
  <c r="S257" i="29"/>
  <c r="S473" i="29"/>
  <c r="T362" i="29"/>
  <c r="T464" i="29"/>
  <c r="S451" i="29"/>
  <c r="S103" i="29"/>
  <c r="S24" i="29"/>
  <c r="T444" i="29"/>
  <c r="AB127" i="28"/>
  <c r="AC127" i="28" s="1" a="1"/>
  <c r="AC127" i="28" s="1"/>
  <c r="BY127" i="28"/>
  <c r="AB36" i="28"/>
  <c r="AC36" i="28" s="1" a="1"/>
  <c r="AC36" i="28" s="1"/>
  <c r="BY36" i="28"/>
  <c r="AB117" i="28"/>
  <c r="AC117" i="28" s="1" a="1"/>
  <c r="AC117" i="28" s="1"/>
  <c r="BY117" i="28"/>
  <c r="T440" i="29"/>
  <c r="S437" i="29"/>
  <c r="S456" i="29"/>
  <c r="T145" i="29"/>
  <c r="AB389" i="28"/>
  <c r="AC389" i="28" s="1" a="1"/>
  <c r="AC389" i="28" s="1"/>
  <c r="BY389" i="28"/>
  <c r="T458" i="29"/>
  <c r="T334" i="29"/>
  <c r="T295" i="29"/>
  <c r="S163" i="29"/>
  <c r="T436" i="29"/>
  <c r="T47" i="29"/>
  <c r="T324" i="29"/>
  <c r="S221" i="29"/>
  <c r="BY104" i="28"/>
  <c r="AB104" i="28"/>
  <c r="AC104" i="28" s="1" a="1"/>
  <c r="AC104" i="28" s="1"/>
  <c r="AB189" i="28"/>
  <c r="AC189" i="28" s="1" a="1"/>
  <c r="AC189" i="28" s="1"/>
  <c r="BY189" i="28"/>
  <c r="T67" i="29"/>
  <c r="S239" i="29"/>
  <c r="S408" i="29"/>
  <c r="S152" i="29"/>
  <c r="S401" i="29"/>
  <c r="AB103" i="28"/>
  <c r="AC103" i="28" s="1" a="1"/>
  <c r="AC103" i="28" s="1"/>
  <c r="BY103" i="28"/>
  <c r="BY447" i="28"/>
  <c r="AB447" i="28"/>
  <c r="AC447" i="28" s="1" a="1"/>
  <c r="AC447" i="28" s="1"/>
  <c r="S109" i="29"/>
  <c r="T310" i="29"/>
  <c r="T422" i="29"/>
  <c r="AB348" i="28"/>
  <c r="AC348" i="28" s="1" a="1"/>
  <c r="AC348" i="28" s="1"/>
  <c r="BY348" i="28"/>
  <c r="AB243" i="28"/>
  <c r="AC243" i="28" s="1" a="1"/>
  <c r="AC243" i="28" s="1"/>
  <c r="BY243" i="28"/>
  <c r="S126" i="29"/>
  <c r="S51" i="29"/>
  <c r="S399" i="29"/>
  <c r="T150" i="29"/>
  <c r="S290" i="29"/>
  <c r="BY143" i="28"/>
  <c r="AB143" i="28"/>
  <c r="AC143" i="28" s="1" a="1"/>
  <c r="AC143" i="28" s="1"/>
  <c r="T379" i="29"/>
  <c r="T247" i="29"/>
  <c r="BY54" i="28"/>
  <c r="AB54" i="28"/>
  <c r="AC54" i="28" s="1" a="1"/>
  <c r="AC54" i="28" s="1"/>
  <c r="S375" i="29"/>
  <c r="AB55" i="28"/>
  <c r="AC55" i="28" s="1" a="1"/>
  <c r="AC55" i="28" s="1"/>
  <c r="BY55" i="28"/>
  <c r="BY209" i="28"/>
  <c r="AB209" i="28"/>
  <c r="AC209" i="28" s="1" a="1"/>
  <c r="AC209" i="28" s="1"/>
  <c r="AB25" i="28"/>
  <c r="AC25" i="28" s="1" a="1"/>
  <c r="AC25" i="28" s="1"/>
  <c r="BY25" i="28"/>
  <c r="T372" i="29"/>
  <c r="T25" i="29"/>
  <c r="BY174" i="28"/>
  <c r="AB174" i="28"/>
  <c r="AC174" i="28" s="1" a="1"/>
  <c r="AC174" i="28" s="1"/>
  <c r="T410" i="29"/>
  <c r="S354" i="29"/>
  <c r="AB413" i="28"/>
  <c r="AC413" i="28" s="1" a="1"/>
  <c r="AC413" i="28" s="1"/>
  <c r="BY413" i="28"/>
  <c r="T459" i="29"/>
  <c r="S112" i="29"/>
  <c r="T431" i="29"/>
  <c r="S274" i="29"/>
  <c r="S214" i="29"/>
  <c r="BY67" i="28"/>
  <c r="AB67" i="28"/>
  <c r="AC67" i="28" s="1" a="1"/>
  <c r="AC67" i="28" s="1"/>
  <c r="T386" i="29"/>
  <c r="AB129" i="28"/>
  <c r="AC129" i="28" s="1" a="1"/>
  <c r="AC129" i="28" s="1"/>
  <c r="BY129" i="28"/>
  <c r="T91" i="29"/>
  <c r="S191" i="29"/>
  <c r="T45" i="29"/>
  <c r="S114" i="29"/>
  <c r="S470" i="29"/>
  <c r="T211" i="29"/>
  <c r="AB395" i="28"/>
  <c r="AC395" i="28" s="1" a="1"/>
  <c r="AC395" i="28" s="1"/>
  <c r="BY395" i="28"/>
  <c r="S337" i="29"/>
  <c r="S205" i="29"/>
  <c r="AB392" i="28"/>
  <c r="AC392" i="28" s="1" a="1"/>
  <c r="AC392" i="28" s="1"/>
  <c r="BY392" i="28"/>
  <c r="S449" i="29"/>
  <c r="BY235" i="28"/>
  <c r="AB235" i="28"/>
  <c r="AC235" i="28" s="1" a="1"/>
  <c r="AC235" i="28" s="1"/>
  <c r="S479" i="29"/>
  <c r="AB179" i="28"/>
  <c r="AC179" i="28" s="1" a="1"/>
  <c r="AC179" i="28" s="1"/>
  <c r="BY179" i="28"/>
  <c r="AB183" i="28"/>
  <c r="AC183" i="28" s="1" a="1"/>
  <c r="AC183" i="28" s="1"/>
  <c r="BY183" i="28"/>
  <c r="T318" i="29"/>
  <c r="AB299" i="28"/>
  <c r="AC299" i="28" s="1" a="1"/>
  <c r="AC299" i="28" s="1"/>
  <c r="BY299" i="28"/>
  <c r="S395" i="29"/>
  <c r="AB284" i="28"/>
  <c r="AC284" i="28" s="1" a="1"/>
  <c r="AC284" i="28" s="1"/>
  <c r="BY284" i="28"/>
  <c r="AB124" i="28"/>
  <c r="AC124" i="28" s="1" a="1"/>
  <c r="AC124" i="28" s="1"/>
  <c r="BY124" i="28"/>
  <c r="P86" i="29"/>
  <c r="P87" i="29" s="1"/>
  <c r="P88" i="29" s="1"/>
  <c r="P89" i="29" s="1"/>
  <c r="P90" i="29" s="1"/>
  <c r="P91" i="29" s="1"/>
  <c r="P92" i="29" s="1"/>
  <c r="P93" i="29" s="1"/>
  <c r="P94" i="29" s="1"/>
  <c r="P95" i="29" s="1"/>
  <c r="P96" i="29" s="1"/>
  <c r="P97" i="29" s="1"/>
  <c r="P98" i="29" s="1"/>
  <c r="P99" i="29" s="1"/>
  <c r="P100" i="29" s="1"/>
  <c r="S170" i="29"/>
  <c r="T270" i="29"/>
  <c r="BY71" i="28"/>
  <c r="AB71" i="28"/>
  <c r="AC71" i="28" s="1" a="1"/>
  <c r="AC71" i="28" s="1"/>
  <c r="T413" i="29"/>
  <c r="AB52" i="28"/>
  <c r="AC52" i="28" s="1" a="1"/>
  <c r="AC52" i="28" s="1"/>
  <c r="BY52" i="28"/>
  <c r="BY491" i="28"/>
  <c r="AB491" i="28"/>
  <c r="AC491" i="28" s="1" a="1"/>
  <c r="AC491" i="28" s="1"/>
  <c r="S432" i="29"/>
  <c r="T113" i="29"/>
  <c r="AB500" i="28"/>
  <c r="AC500" i="28" s="1" a="1"/>
  <c r="AC500" i="28" s="1"/>
  <c r="BY500" i="28"/>
  <c r="AB97" i="28"/>
  <c r="AC97" i="28" s="1" a="1"/>
  <c r="AC97" i="28" s="1"/>
  <c r="BY97" i="28"/>
  <c r="S434" i="29"/>
  <c r="AB489" i="28"/>
  <c r="AC489" i="28" s="1" a="1"/>
  <c r="AC489" i="28" s="1"/>
  <c r="BY489" i="28"/>
  <c r="T306" i="29"/>
  <c r="T131" i="29"/>
  <c r="T498" i="29"/>
  <c r="U498" i="29" s="1"/>
  <c r="V498" i="29" s="1"/>
  <c r="BY378" i="28"/>
  <c r="AB378" i="28"/>
  <c r="AC378" i="28" s="1" a="1"/>
  <c r="AC378" i="28" s="1"/>
  <c r="AB136" i="28"/>
  <c r="AC136" i="28" s="1" a="1"/>
  <c r="AC136" i="28" s="1"/>
  <c r="BY136" i="28"/>
  <c r="BY108" i="28"/>
  <c r="AB108" i="28"/>
  <c r="AC108" i="28" s="1" a="1"/>
  <c r="AC108" i="28" s="1"/>
  <c r="T277" i="29"/>
  <c r="S217" i="29"/>
  <c r="AB61" i="28"/>
  <c r="AC61" i="28" s="1" a="1"/>
  <c r="AC61" i="28" s="1"/>
  <c r="BY61" i="28"/>
  <c r="T142" i="29"/>
  <c r="AB262" i="28"/>
  <c r="AC262" i="28" s="1" a="1"/>
  <c r="AC262" i="28" s="1"/>
  <c r="BY262" i="28"/>
  <c r="S269" i="29"/>
  <c r="S366" i="29"/>
  <c r="T119" i="29"/>
  <c r="T49" i="29"/>
  <c r="T176" i="29"/>
  <c r="T284" i="29"/>
  <c r="T281" i="29"/>
  <c r="T484" i="29"/>
  <c r="T95" i="29"/>
  <c r="AB492" i="28"/>
  <c r="AC492" i="28" s="1" a="1"/>
  <c r="AC492" i="28" s="1"/>
  <c r="BY492" i="28"/>
  <c r="S481" i="29"/>
  <c r="S133" i="29"/>
  <c r="BY214" i="28"/>
  <c r="AB214" i="28"/>
  <c r="AC214" i="28" s="1" a="1"/>
  <c r="AC214" i="28" s="1"/>
  <c r="S462" i="29"/>
  <c r="BY85" i="28"/>
  <c r="AB85" i="28"/>
  <c r="AC85" i="28" s="1" a="1"/>
  <c r="AC85" i="28" s="1"/>
  <c r="T179" i="29"/>
  <c r="S276" i="29"/>
  <c r="AB308" i="28"/>
  <c r="AC308" i="28" s="1" a="1"/>
  <c r="AC308" i="28" s="1"/>
  <c r="BY308" i="28"/>
  <c r="BY423" i="28"/>
  <c r="AB423" i="28"/>
  <c r="AC423" i="28" s="1" a="1"/>
  <c r="AC423" i="28" s="1"/>
  <c r="T92" i="29"/>
  <c r="BY157" i="28"/>
  <c r="AB157" i="28"/>
  <c r="AC157" i="28" s="1" a="1"/>
  <c r="AC157" i="28" s="1"/>
  <c r="T369" i="29"/>
  <c r="S22" i="29"/>
  <c r="S341" i="29"/>
  <c r="S471" i="29"/>
  <c r="T83" i="29"/>
  <c r="T371" i="29"/>
  <c r="T257" i="29"/>
  <c r="T74" i="29"/>
  <c r="S362" i="29"/>
  <c r="AB21" i="28"/>
  <c r="AC21" i="28" s="1" a="1"/>
  <c r="AC21" i="28" s="1"/>
  <c r="BY21" i="28"/>
  <c r="S444" i="29"/>
  <c r="AB496" i="28"/>
  <c r="AC496" i="28" s="1" a="1"/>
  <c r="AC496" i="28" s="1"/>
  <c r="BY496" i="28"/>
  <c r="S440" i="29"/>
  <c r="BY346" i="28"/>
  <c r="AB346" i="28"/>
  <c r="AC346" i="28" s="1" a="1"/>
  <c r="AC346" i="28" s="1"/>
  <c r="T437" i="29"/>
  <c r="AB478" i="28"/>
  <c r="AC478" i="28" s="1" a="1"/>
  <c r="AC478" i="28" s="1"/>
  <c r="BY478" i="28"/>
  <c r="S108" i="29"/>
  <c r="T456" i="29"/>
  <c r="S145" i="29"/>
  <c r="T210" i="29"/>
  <c r="S458" i="29"/>
  <c r="S295" i="29"/>
  <c r="S436" i="29"/>
  <c r="S47" i="29"/>
  <c r="S324" i="29"/>
  <c r="S38" i="29"/>
  <c r="S412" i="29"/>
  <c r="S23" i="29"/>
  <c r="T419" i="29"/>
  <c r="BY173" i="28"/>
  <c r="AB173" i="28"/>
  <c r="AC173" i="28" s="1" a="1"/>
  <c r="AC173" i="28" s="1"/>
  <c r="AB23" i="28"/>
  <c r="AC23" i="28" s="1" a="1"/>
  <c r="AC23" i="28" s="1"/>
  <c r="BY23" i="28"/>
  <c r="AB416" i="28"/>
  <c r="AC416" i="28" s="1" a="1"/>
  <c r="AC416" i="28" s="1"/>
  <c r="BY416" i="28"/>
  <c r="T420" i="29"/>
  <c r="S310" i="29"/>
  <c r="T250" i="29"/>
  <c r="S422" i="29"/>
  <c r="T474" i="29"/>
  <c r="T127" i="29"/>
  <c r="S52" i="29"/>
  <c r="S288" i="29"/>
  <c r="AB260" i="28"/>
  <c r="AC260" i="28" s="1" a="1"/>
  <c r="AC260" i="28" s="1"/>
  <c r="BY260" i="28"/>
  <c r="S150" i="29"/>
  <c r="T290" i="29"/>
  <c r="S392" i="29"/>
  <c r="S379" i="29"/>
  <c r="S247" i="29"/>
  <c r="T375" i="29"/>
  <c r="AB130" i="28"/>
  <c r="AC130" i="28" s="1" a="1"/>
  <c r="AC130" i="28" s="1"/>
  <c r="BY130" i="28"/>
  <c r="S25" i="29"/>
  <c r="BY76" i="28"/>
  <c r="AB76" i="28"/>
  <c r="AC76" i="28" s="1" a="1"/>
  <c r="AC76" i="28" s="1"/>
  <c r="AB336" i="28"/>
  <c r="AC336" i="28" s="1" a="1"/>
  <c r="AC336" i="28" s="1"/>
  <c r="BY336" i="28"/>
  <c r="BY118" i="28"/>
  <c r="AB118" i="28"/>
  <c r="AC118" i="28" s="1" a="1"/>
  <c r="AC118" i="28" s="1"/>
  <c r="T354" i="29"/>
  <c r="S459" i="29"/>
  <c r="T112" i="29"/>
  <c r="T214" i="29"/>
  <c r="BY112" i="28"/>
  <c r="AB112" i="28"/>
  <c r="AC112" i="28" s="1" a="1"/>
  <c r="AC112" i="28" s="1"/>
  <c r="BY372" i="28"/>
  <c r="AB372" i="28"/>
  <c r="AC372" i="28" s="1" a="1"/>
  <c r="AC372" i="28" s="1"/>
  <c r="AB465" i="28"/>
  <c r="AC465" i="28" s="1" a="1"/>
  <c r="AC465" i="28" s="1"/>
  <c r="BY465" i="28"/>
  <c r="S386" i="29"/>
  <c r="T478" i="29"/>
  <c r="T130" i="29"/>
  <c r="S91" i="29"/>
  <c r="P175" i="29"/>
  <c r="P176" i="29" s="1"/>
  <c r="P177" i="29" s="1"/>
  <c r="P178" i="29" s="1"/>
  <c r="P179" i="29" s="1"/>
  <c r="P180" i="29" s="1"/>
  <c r="P181" i="29" s="1"/>
  <c r="P182" i="29" s="1"/>
  <c r="P183" i="29" s="1"/>
  <c r="P184" i="29" s="1"/>
  <c r="P185" i="29" s="1"/>
  <c r="P186" i="29" s="1"/>
  <c r="P187" i="29" s="1"/>
  <c r="P188" i="29" s="1"/>
  <c r="P189" i="29" s="1"/>
  <c r="P190" i="29" s="1"/>
  <c r="P191" i="29" s="1"/>
  <c r="P192" i="29" s="1"/>
  <c r="P193" i="29" s="1"/>
  <c r="P194" i="29" s="1"/>
  <c r="P195" i="29" s="1"/>
  <c r="P196" i="29" s="1"/>
  <c r="P197" i="29" s="1"/>
  <c r="P198" i="29" s="1"/>
  <c r="P199" i="29" s="1"/>
  <c r="P200" i="29" s="1"/>
  <c r="P201" i="29" s="1"/>
  <c r="P202" i="29" s="1"/>
  <c r="P203" i="29" s="1"/>
  <c r="P204" i="29" s="1"/>
  <c r="P205" i="29" s="1"/>
  <c r="P206" i="29" s="1"/>
  <c r="P207" i="29" s="1"/>
  <c r="P208" i="29" s="1"/>
  <c r="P209" i="29" s="1"/>
  <c r="P210" i="29" s="1"/>
  <c r="P211" i="29" s="1"/>
  <c r="P212" i="29" s="1"/>
  <c r="P213" i="29" s="1"/>
  <c r="P214" i="29" s="1"/>
  <c r="P215" i="29" s="1"/>
  <c r="P216" i="29" s="1"/>
  <c r="P217" i="29" s="1"/>
  <c r="P218" i="29" s="1"/>
  <c r="P219" i="29" s="1"/>
  <c r="P220" i="29" s="1"/>
  <c r="P221" i="29" s="1"/>
  <c r="P222" i="29" s="1"/>
  <c r="P223" i="29" s="1"/>
  <c r="P224" i="29" s="1"/>
  <c r="P225" i="29" s="1"/>
  <c r="P226" i="29" s="1"/>
  <c r="P227" i="29" s="1"/>
  <c r="P228" i="29" s="1"/>
  <c r="P229" i="29" s="1"/>
  <c r="P230" i="29" s="1"/>
  <c r="P231" i="29" s="1"/>
  <c r="P232" i="29" s="1"/>
  <c r="P233" i="29" s="1"/>
  <c r="P234" i="29" s="1"/>
  <c r="P235" i="29" s="1"/>
  <c r="P236" i="29" s="1"/>
  <c r="P237" i="29" s="1"/>
  <c r="P238" i="29" s="1"/>
  <c r="P239" i="29" s="1"/>
  <c r="P240" i="29" s="1"/>
  <c r="P241" i="29" s="1"/>
  <c r="P242" i="29" s="1"/>
  <c r="P243" i="29" s="1"/>
  <c r="P244" i="29" s="1"/>
  <c r="P245" i="29" s="1"/>
  <c r="P246" i="29" s="1"/>
  <c r="P247" i="29" s="1"/>
  <c r="P248" i="29" s="1"/>
  <c r="P249" i="29" s="1"/>
  <c r="P250" i="29" s="1"/>
  <c r="P251" i="29" s="1"/>
  <c r="P252" i="29" s="1"/>
  <c r="P253" i="29" s="1"/>
  <c r="AB397" i="28"/>
  <c r="AC397" i="28" s="1" a="1"/>
  <c r="AC397" i="28" s="1"/>
  <c r="BY397" i="28"/>
  <c r="AB70" i="28"/>
  <c r="AC70" i="28" s="1" a="1"/>
  <c r="AC70" i="28" s="1"/>
  <c r="BY70" i="28"/>
  <c r="AB125" i="28"/>
  <c r="AC125" i="28" s="1" a="1"/>
  <c r="AC125" i="28" s="1"/>
  <c r="BY125" i="28"/>
  <c r="S356" i="29"/>
  <c r="P326" i="29"/>
  <c r="P327" i="29" s="1"/>
  <c r="P328" i="29" s="1"/>
  <c r="P329" i="29" s="1"/>
  <c r="AB453" i="28"/>
  <c r="AC453" i="28" s="1" a="1"/>
  <c r="AC453" i="28" s="1"/>
  <c r="BY453" i="28"/>
  <c r="P151" i="29"/>
  <c r="P152" i="29" s="1"/>
  <c r="P153" i="29" s="1"/>
  <c r="P154" i="29" s="1"/>
  <c r="P155" i="29" s="1"/>
  <c r="P156" i="29" s="1"/>
  <c r="P157" i="29" s="1"/>
  <c r="P158" i="29" s="1"/>
  <c r="P159" i="29" s="1"/>
  <c r="P160" i="29" s="1"/>
  <c r="P161" i="29" s="1"/>
  <c r="P162" i="29" s="1"/>
  <c r="P163" i="29" s="1"/>
  <c r="P164" i="29" s="1"/>
  <c r="P165" i="29" s="1"/>
  <c r="P166" i="29" s="1"/>
  <c r="P167" i="29" s="1"/>
  <c r="P168" i="29" s="1"/>
  <c r="P169" i="29" s="1"/>
  <c r="P170" i="29" s="1"/>
  <c r="P171" i="29" s="1"/>
  <c r="P172" i="29" s="1"/>
  <c r="T205" i="29"/>
  <c r="T449" i="29"/>
  <c r="T479" i="29"/>
  <c r="T423" i="29"/>
  <c r="S76" i="29"/>
  <c r="T395" i="29"/>
  <c r="T102" i="29"/>
  <c r="T164" i="29"/>
  <c r="S413" i="29"/>
  <c r="BY79" i="28"/>
  <c r="AB79" i="28"/>
  <c r="AC79" i="28" s="1" a="1"/>
  <c r="AC79" i="28" s="1"/>
  <c r="T155" i="29"/>
  <c r="T443" i="29"/>
  <c r="AB402" i="28"/>
  <c r="AC402" i="28" s="1" a="1"/>
  <c r="AC402" i="28" s="1"/>
  <c r="BY402" i="28"/>
  <c r="AB81" i="28"/>
  <c r="AC81" i="28" s="1" a="1"/>
  <c r="AC81" i="28" s="1"/>
  <c r="BY81" i="28"/>
  <c r="AB303" i="28"/>
  <c r="AC303" i="28" s="1" a="1"/>
  <c r="AC303" i="28" s="1"/>
  <c r="BY303" i="28"/>
  <c r="AB201" i="28"/>
  <c r="AC201" i="28" s="1" a="1"/>
  <c r="AC201" i="28" s="1"/>
  <c r="BY201" i="28"/>
  <c r="BY240" i="28"/>
  <c r="AB240" i="28"/>
  <c r="AC240" i="28" s="1" a="1"/>
  <c r="AC240" i="28" s="1"/>
  <c r="S317" i="29"/>
  <c r="S131" i="29"/>
  <c r="T311" i="29"/>
  <c r="BY326" i="28"/>
  <c r="AB326" i="28"/>
  <c r="AC326" i="28" s="1" a="1"/>
  <c r="AC326" i="28" s="1"/>
  <c r="T312" i="29"/>
  <c r="BY3" i="28"/>
  <c r="AB3" i="28"/>
  <c r="AC3" i="28" s="1" a="1"/>
  <c r="AC3" i="28" s="1"/>
  <c r="AB419" i="28"/>
  <c r="AC419" i="28" s="1" a="1"/>
  <c r="AC419" i="28" s="1"/>
  <c r="BY419" i="28"/>
  <c r="T500" i="29"/>
  <c r="P122" i="29"/>
  <c r="P123" i="29" s="1"/>
  <c r="P124" i="29" s="1"/>
  <c r="P125" i="29" s="1"/>
  <c r="P126" i="29" s="1"/>
  <c r="P127" i="29" s="1"/>
  <c r="P128" i="29" s="1"/>
  <c r="P129" i="29" s="1"/>
  <c r="P130" i="29" s="1"/>
  <c r="P131" i="29" s="1"/>
  <c r="P132" i="29" s="1"/>
  <c r="P133" i="29" s="1"/>
  <c r="P134" i="29" s="1"/>
  <c r="P135" i="29" s="1"/>
  <c r="P136" i="29" s="1"/>
  <c r="P137" i="29" s="1"/>
  <c r="P138" i="29" s="1"/>
  <c r="P139" i="29" s="1"/>
  <c r="P140" i="29" s="1"/>
  <c r="P141" i="29" s="1"/>
  <c r="P142" i="29" s="1"/>
  <c r="P143" i="29" s="1"/>
  <c r="AB274" i="28"/>
  <c r="AC274" i="28" s="1" a="1"/>
  <c r="AC274" i="28" s="1"/>
  <c r="BY274" i="28"/>
  <c r="T366" i="29"/>
  <c r="S119" i="29"/>
  <c r="S396" i="29"/>
  <c r="T77" i="29"/>
  <c r="S176" i="29"/>
  <c r="S284" i="29"/>
  <c r="S281" i="29"/>
  <c r="S484" i="29"/>
  <c r="S95" i="29"/>
  <c r="AB68" i="28"/>
  <c r="AC68" i="28" s="1" a="1"/>
  <c r="AC68" i="28" s="1"/>
  <c r="BY68" i="28"/>
  <c r="AB399" i="28"/>
  <c r="AC399" i="28" s="1" a="1"/>
  <c r="AC399" i="28" s="1"/>
  <c r="BY399" i="28"/>
  <c r="AB269" i="28"/>
  <c r="AC269" i="28" s="1" a="1"/>
  <c r="AC269" i="28" s="1"/>
  <c r="BY269" i="28"/>
  <c r="S179" i="29"/>
  <c r="T276" i="29"/>
  <c r="S382" i="29"/>
  <c r="T65" i="29"/>
  <c r="AB49" i="28"/>
  <c r="AC49" i="28" s="1" a="1"/>
  <c r="AC49" i="28" s="1"/>
  <c r="BY49" i="28"/>
  <c r="S92" i="29"/>
  <c r="S369" i="29"/>
  <c r="T22" i="29"/>
  <c r="BY40" i="28"/>
  <c r="AB40" i="28"/>
  <c r="AC40" i="28" s="1" a="1"/>
  <c r="AC40" i="28" s="1"/>
  <c r="AB121" i="28"/>
  <c r="AC121" i="28" s="1" a="1"/>
  <c r="AC121" i="28" s="1"/>
  <c r="BY121" i="28"/>
  <c r="AB105" i="28"/>
  <c r="AC105" i="28" s="1" a="1"/>
  <c r="AC105" i="28" s="1"/>
  <c r="BY105" i="28"/>
  <c r="BY432" i="28"/>
  <c r="AB432" i="28"/>
  <c r="AC432" i="28" s="1" a="1"/>
  <c r="AC432" i="28" s="1"/>
  <c r="T394" i="29"/>
  <c r="T41" i="29"/>
  <c r="T450" i="29"/>
  <c r="AB72" i="28"/>
  <c r="AC72" i="28" s="1" a="1"/>
  <c r="AC72" i="28" s="1"/>
  <c r="BY72" i="28"/>
  <c r="S448" i="29"/>
  <c r="T59" i="29"/>
  <c r="S237" i="29"/>
  <c r="AB141" i="28"/>
  <c r="AC141" i="28" s="1" a="1"/>
  <c r="AC141" i="28" s="1"/>
  <c r="BY141" i="28"/>
  <c r="BY433" i="28"/>
  <c r="AB433" i="28"/>
  <c r="AC433" i="28" s="1" a="1"/>
  <c r="AC433" i="28" s="1"/>
  <c r="BY149" i="28"/>
  <c r="AB149" i="28"/>
  <c r="AC149" i="28" s="1" a="1"/>
  <c r="AC149" i="28" s="1"/>
  <c r="AB225" i="28"/>
  <c r="AC225" i="28" s="1" a="1"/>
  <c r="AC225" i="28" s="1"/>
  <c r="BY225" i="28"/>
  <c r="T108" i="29"/>
  <c r="S210" i="29"/>
  <c r="S461" i="29"/>
  <c r="T455" i="29"/>
  <c r="T333" i="29"/>
  <c r="T294" i="29"/>
  <c r="AB438" i="28"/>
  <c r="AC438" i="28" s="1" a="1"/>
  <c r="AC438" i="28" s="1"/>
  <c r="BY438" i="28"/>
  <c r="AB421" i="28"/>
  <c r="AC421" i="28" s="1" a="1"/>
  <c r="AC421" i="28" s="1"/>
  <c r="BY421" i="28"/>
  <c r="S435" i="29"/>
  <c r="S88" i="29"/>
  <c r="T335" i="29"/>
  <c r="AB350" i="28"/>
  <c r="AC350" i="28" s="1" a="1"/>
  <c r="AC350" i="28" s="1"/>
  <c r="BY350" i="28"/>
  <c r="T38" i="29"/>
  <c r="AB280" i="28"/>
  <c r="AC280" i="28" s="1" a="1"/>
  <c r="AC280" i="28" s="1"/>
  <c r="BY280" i="28"/>
  <c r="BY57" i="28"/>
  <c r="AB57" i="28"/>
  <c r="AC57" i="28" s="1" a="1"/>
  <c r="AC57" i="28" s="1"/>
  <c r="S428" i="29"/>
  <c r="S425" i="29"/>
  <c r="T412" i="29"/>
  <c r="T23" i="29"/>
  <c r="S419" i="29"/>
  <c r="S404" i="29"/>
  <c r="S183" i="29"/>
  <c r="S279" i="29"/>
  <c r="S420" i="29"/>
  <c r="S250" i="29"/>
  <c r="S161" i="29"/>
  <c r="S474" i="29"/>
  <c r="AB248" i="28"/>
  <c r="AC248" i="28" s="1" a="1"/>
  <c r="AC248" i="28" s="1"/>
  <c r="BY248" i="28"/>
  <c r="T299" i="29"/>
  <c r="AB176" i="28"/>
  <c r="AC176" i="28" s="1" a="1"/>
  <c r="AC176" i="28" s="1"/>
  <c r="BY176" i="28"/>
  <c r="BY199" i="28"/>
  <c r="AB199" i="28"/>
  <c r="AC199" i="28" s="1" a="1"/>
  <c r="AC199" i="28" s="1"/>
  <c r="BY116" i="28"/>
  <c r="AB116" i="28"/>
  <c r="AC116" i="28" s="1" a="1"/>
  <c r="AC116" i="28" s="1"/>
  <c r="BY410" i="28"/>
  <c r="AB410" i="28"/>
  <c r="AC410" i="28" s="1" a="1"/>
  <c r="AC410" i="28" s="1"/>
  <c r="S410" i="29"/>
  <c r="AB207" i="28"/>
  <c r="AC207" i="28" s="1" a="1"/>
  <c r="AC207" i="28" s="1"/>
  <c r="BY207" i="28"/>
  <c r="AB316" i="28"/>
  <c r="AC316" i="28" s="1" a="1"/>
  <c r="AC316" i="28" s="1"/>
  <c r="BY316" i="28"/>
  <c r="BY237" i="28"/>
  <c r="AB237" i="28"/>
  <c r="AC237" i="28" s="1" a="1"/>
  <c r="AC237" i="28" s="1"/>
  <c r="BY50" i="28"/>
  <c r="AB50" i="28"/>
  <c r="AC50" i="28" s="1" a="1"/>
  <c r="AC50" i="28" s="1"/>
  <c r="S213" i="29"/>
  <c r="T309" i="29"/>
  <c r="AB115" i="28"/>
  <c r="AC115" i="28" s="1" a="1"/>
  <c r="AC115" i="28" s="1"/>
  <c r="BY115" i="28"/>
  <c r="T206" i="29"/>
  <c r="S200" i="29"/>
  <c r="S478" i="29"/>
  <c r="S130" i="29"/>
  <c r="BY352" i="28"/>
  <c r="AB352" i="28"/>
  <c r="AC352" i="28" s="1" a="1"/>
  <c r="AC352" i="28" s="1"/>
  <c r="T191" i="29"/>
  <c r="BY449" i="28"/>
  <c r="AB449" i="28"/>
  <c r="AC449" i="28" s="1" a="1"/>
  <c r="AC449" i="28" s="1"/>
  <c r="AB156" i="28"/>
  <c r="AC156" i="28" s="1" a="1"/>
  <c r="AC156" i="28" s="1"/>
  <c r="BY156" i="28"/>
  <c r="T469" i="29"/>
  <c r="T121" i="29"/>
  <c r="AB109" i="28"/>
  <c r="AC109" i="28" s="1" a="1"/>
  <c r="AC109" i="28" s="1"/>
  <c r="BY109" i="28"/>
  <c r="T356" i="29"/>
  <c r="S342" i="29"/>
  <c r="T167" i="29"/>
  <c r="T488" i="29"/>
  <c r="AB18" i="28"/>
  <c r="AC18" i="28" s="1" a="1"/>
  <c r="AC18" i="28" s="1"/>
  <c r="BY18" i="28"/>
  <c r="AB110" i="28"/>
  <c r="AC110" i="28" s="1" a="1"/>
  <c r="AC110" i="28" s="1"/>
  <c r="BY110" i="28"/>
  <c r="AB219" i="28"/>
  <c r="AC219" i="28" s="1" a="1"/>
  <c r="AC219" i="28" s="1"/>
  <c r="BY219" i="28"/>
  <c r="S318" i="29"/>
  <c r="S423" i="29"/>
  <c r="T76" i="29"/>
  <c r="S102" i="29"/>
  <c r="S164" i="29"/>
  <c r="T54" i="29"/>
  <c r="S155" i="29"/>
  <c r="S154" i="29"/>
  <c r="S320" i="29"/>
  <c r="T317" i="29"/>
  <c r="S311" i="29"/>
  <c r="BY390" i="28"/>
  <c r="AB390" i="28"/>
  <c r="AC390" i="28" s="1" a="1"/>
  <c r="AC390" i="28" s="1"/>
  <c r="T40" i="29"/>
  <c r="BY90" i="28"/>
  <c r="AB90" i="28"/>
  <c r="AC90" i="28" s="1" a="1"/>
  <c r="AC90" i="28" s="1"/>
  <c r="T134" i="29"/>
  <c r="AB30" i="28"/>
  <c r="AC30" i="28" s="1" a="1"/>
  <c r="AC30" i="28" s="1"/>
  <c r="BY30" i="28"/>
  <c r="S406" i="29"/>
  <c r="T53" i="29"/>
  <c r="T396" i="29"/>
  <c r="S49" i="29"/>
  <c r="BY264" i="28"/>
  <c r="AB264" i="28"/>
  <c r="AC264" i="28" s="1" a="1"/>
  <c r="AC264" i="28" s="1"/>
  <c r="T487" i="29"/>
  <c r="S63" i="29"/>
  <c r="BY198" i="28"/>
  <c r="AB198" i="28"/>
  <c r="AC198" i="28" s="1" a="1"/>
  <c r="AC198" i="28" s="1"/>
  <c r="T483" i="29"/>
  <c r="S136" i="29"/>
  <c r="T480" i="29"/>
  <c r="AB56" i="28"/>
  <c r="AC56" i="28" s="1" a="1"/>
  <c r="AC56" i="28" s="1"/>
  <c r="BY56" i="28"/>
  <c r="BY371" i="28"/>
  <c r="AB371" i="28"/>
  <c r="AC371" i="28" s="1" a="1"/>
  <c r="AC371" i="28" s="1"/>
  <c r="S476" i="29"/>
  <c r="S255" i="29"/>
  <c r="T382" i="29"/>
  <c r="S65" i="29"/>
  <c r="BY33" i="28"/>
  <c r="AB33" i="28"/>
  <c r="AC33" i="28" s="1" a="1"/>
  <c r="AC33" i="28" s="1"/>
  <c r="AB430" i="28"/>
  <c r="AC430" i="28" s="1" a="1"/>
  <c r="AC430" i="28" s="1"/>
  <c r="BY430" i="28"/>
  <c r="AB65" i="28"/>
  <c r="AC65" i="28" s="1" a="1"/>
  <c r="AC65" i="28" s="1"/>
  <c r="BY65" i="28"/>
  <c r="T198" i="29"/>
  <c r="T123" i="29"/>
  <c r="T482" i="29"/>
  <c r="T124" i="29"/>
  <c r="AB63" i="28"/>
  <c r="AC63" i="28" s="1" a="1"/>
  <c r="AC63" i="28" s="1"/>
  <c r="BY63" i="28"/>
  <c r="BY12" i="28"/>
  <c r="AB12" i="28"/>
  <c r="AC12" i="28" s="1" a="1"/>
  <c r="AC12" i="28" s="1"/>
  <c r="AB172" i="28"/>
  <c r="AC172" i="28" s="1" a="1"/>
  <c r="AC172" i="28" s="1"/>
  <c r="BY172" i="28"/>
  <c r="BY323" i="28"/>
  <c r="AB323" i="28"/>
  <c r="AC323" i="28" s="1" a="1"/>
  <c r="AC323" i="28" s="1"/>
  <c r="S394" i="29"/>
  <c r="S41" i="29"/>
  <c r="S74" i="29"/>
  <c r="S140" i="29"/>
  <c r="BY89" i="28"/>
  <c r="AB89" i="28"/>
  <c r="AC89" i="28" s="1" a="1"/>
  <c r="AC89" i="28" s="1"/>
  <c r="S450" i="29"/>
  <c r="S59" i="29"/>
  <c r="T237" i="29"/>
  <c r="BY379" i="28"/>
  <c r="AB379" i="28"/>
  <c r="AC379" i="28" s="1" a="1"/>
  <c r="AC379" i="28" s="1"/>
  <c r="AB215" i="28"/>
  <c r="AC215" i="28" s="1" a="1"/>
  <c r="AC215" i="28" s="1"/>
  <c r="BY215" i="28"/>
  <c r="AB312" i="28"/>
  <c r="AC312" i="28" s="1" a="1"/>
  <c r="AC312" i="28" s="1"/>
  <c r="BY312" i="28"/>
  <c r="BY17" i="28"/>
  <c r="AB17" i="28"/>
  <c r="AC17" i="28" s="1" a="1"/>
  <c r="AC17" i="28" s="1"/>
  <c r="AB253" i="28"/>
  <c r="AC253" i="28" s="1" a="1"/>
  <c r="AC253" i="28" s="1"/>
  <c r="BY253" i="28"/>
  <c r="BY258" i="28"/>
  <c r="AB258" i="28"/>
  <c r="AC258" i="28" s="1" a="1"/>
  <c r="AC258" i="28" s="1"/>
  <c r="T219" i="29"/>
  <c r="T496" i="29"/>
  <c r="S143" i="29"/>
  <c r="S245" i="29"/>
  <c r="T461" i="29"/>
  <c r="S455" i="29"/>
  <c r="S333" i="29"/>
  <c r="S294" i="29"/>
  <c r="AB196" i="28"/>
  <c r="AC196" i="28" s="1" a="1"/>
  <c r="AC196" i="28" s="1"/>
  <c r="BY196" i="28"/>
  <c r="T435" i="29"/>
  <c r="S335" i="29"/>
  <c r="T358" i="29"/>
  <c r="T262" i="29"/>
  <c r="BY155" i="28"/>
  <c r="AB155" i="28"/>
  <c r="AC155" i="28" s="1" a="1"/>
  <c r="AC155" i="28" s="1"/>
  <c r="P412" i="29"/>
  <c r="P413" i="29" s="1"/>
  <c r="P414" i="29" s="1"/>
  <c r="P415" i="29" s="1"/>
  <c r="P416" i="29" s="1"/>
  <c r="P417" i="29" s="1"/>
  <c r="P418" i="29" s="1"/>
  <c r="P419" i="29" s="1"/>
  <c r="P420" i="29" s="1"/>
  <c r="P421" i="29" s="1"/>
  <c r="P422" i="29" s="1"/>
  <c r="P423" i="29" s="1"/>
  <c r="P424" i="29" s="1"/>
  <c r="P425" i="29" s="1"/>
  <c r="P426" i="29" s="1"/>
  <c r="P427" i="29" s="1"/>
  <c r="P428" i="29" s="1"/>
  <c r="P429" i="29" s="1"/>
  <c r="P430" i="29" s="1"/>
  <c r="P431" i="29" s="1"/>
  <c r="P432" i="29" s="1"/>
  <c r="P433" i="29" s="1"/>
  <c r="P434" i="29" s="1"/>
  <c r="P435" i="29" s="1"/>
  <c r="P436" i="29" s="1"/>
  <c r="P437" i="29" s="1"/>
  <c r="P438" i="29" s="1"/>
  <c r="P439" i="29" s="1"/>
  <c r="P440" i="29" s="1"/>
  <c r="T425" i="29"/>
  <c r="P7" i="29"/>
  <c r="P8" i="29" s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P19" i="29" s="1"/>
  <c r="P20" i="29" s="1"/>
  <c r="P21" i="29" s="1"/>
  <c r="P22" i="29" s="1"/>
  <c r="P23" i="29" s="1"/>
  <c r="P24" i="29" s="1"/>
  <c r="P25" i="29" s="1"/>
  <c r="P26" i="29" s="1"/>
  <c r="P27" i="29" s="1"/>
  <c r="P28" i="29" s="1"/>
  <c r="P29" i="29" s="1"/>
  <c r="P30" i="29" s="1"/>
  <c r="P31" i="29" s="1"/>
  <c r="P32" i="29" s="1"/>
  <c r="P33" i="29" s="1"/>
  <c r="P34" i="29" s="1"/>
  <c r="P35" i="29" s="1"/>
  <c r="P36" i="29" s="1"/>
  <c r="P37" i="29" s="1"/>
  <c r="P38" i="29" s="1"/>
  <c r="P39" i="29" s="1"/>
  <c r="P40" i="29" s="1"/>
  <c r="P41" i="29" s="1"/>
  <c r="P42" i="29" s="1"/>
  <c r="P43" i="29" s="1"/>
  <c r="P44" i="29" s="1"/>
  <c r="P45" i="29" s="1"/>
  <c r="P46" i="29" s="1"/>
  <c r="P47" i="29" s="1"/>
  <c r="P48" i="29" s="1"/>
  <c r="P49" i="29" s="1"/>
  <c r="P50" i="29" s="1"/>
  <c r="P51" i="29" s="1"/>
  <c r="P52" i="29" s="1"/>
  <c r="P53" i="29" s="1"/>
  <c r="P54" i="29" s="1"/>
  <c r="P55" i="29" s="1"/>
  <c r="P56" i="29" s="1"/>
  <c r="P57" i="29" s="1"/>
  <c r="P58" i="29" s="1"/>
  <c r="P59" i="29" s="1"/>
  <c r="P60" i="29" s="1"/>
  <c r="P61" i="29" s="1"/>
  <c r="P62" i="29" s="1"/>
  <c r="P63" i="29" s="1"/>
  <c r="P64" i="29" s="1"/>
  <c r="P65" i="29" s="1"/>
  <c r="P66" i="29" s="1"/>
  <c r="P67" i="29" s="1"/>
  <c r="P68" i="29" s="1"/>
  <c r="P69" i="29" s="1"/>
  <c r="P70" i="29" s="1"/>
  <c r="P71" i="29" s="1"/>
  <c r="P72" i="29" s="1"/>
  <c r="P73" i="29" s="1"/>
  <c r="P74" i="29" s="1"/>
  <c r="P75" i="29" s="1"/>
  <c r="P76" i="29" s="1"/>
  <c r="P77" i="29" s="1"/>
  <c r="P78" i="29" s="1"/>
  <c r="P79" i="29" s="1"/>
  <c r="P80" i="29" s="1"/>
  <c r="P81" i="29" s="1"/>
  <c r="P82" i="29" s="1"/>
  <c r="S344" i="29"/>
  <c r="T404" i="29"/>
  <c r="T183" i="29"/>
  <c r="AB19" i="28"/>
  <c r="AC19" i="28" s="1" a="1"/>
  <c r="AC19" i="28" s="1"/>
  <c r="BY19" i="28"/>
  <c r="T279" i="29"/>
  <c r="AB470" i="28"/>
  <c r="AC470" i="28" s="1" a="1"/>
  <c r="AC470" i="28" s="1"/>
  <c r="BY470" i="28"/>
  <c r="BY252" i="28"/>
  <c r="AB252" i="28"/>
  <c r="AC252" i="28" s="1" a="1"/>
  <c r="AC252" i="28" s="1"/>
  <c r="AB435" i="28"/>
  <c r="AC435" i="28" s="1" a="1"/>
  <c r="AC435" i="28" s="1"/>
  <c r="BY435" i="28"/>
  <c r="AB493" i="28"/>
  <c r="AC493" i="28" s="1" a="1"/>
  <c r="AC493" i="28" s="1"/>
  <c r="BY493" i="28"/>
  <c r="T345" i="29"/>
  <c r="BY186" i="28"/>
  <c r="AB186" i="28"/>
  <c r="AC186" i="28" s="1" a="1"/>
  <c r="AC186" i="28" s="1"/>
  <c r="AB297" i="28"/>
  <c r="AC297" i="28" s="1" a="1"/>
  <c r="AC297" i="28" s="1"/>
  <c r="BY297" i="28"/>
  <c r="T161" i="29"/>
  <c r="S127" i="29"/>
  <c r="S192" i="29"/>
  <c r="S299" i="29"/>
  <c r="T185" i="29"/>
  <c r="S467" i="29"/>
  <c r="S31" i="29"/>
  <c r="AB415" i="28"/>
  <c r="AC415" i="28" s="1" a="1"/>
  <c r="AC415" i="28" s="1"/>
  <c r="BY415" i="28"/>
  <c r="AB388" i="28"/>
  <c r="AC388" i="28" s="1" a="1"/>
  <c r="AC388" i="28" s="1"/>
  <c r="BY388" i="28"/>
  <c r="S168" i="29"/>
  <c r="T383" i="29"/>
  <c r="AB48" i="28"/>
  <c r="AC48" i="28" s="1" a="1"/>
  <c r="AC48" i="28" s="1"/>
  <c r="BY48" i="28"/>
  <c r="AB86" i="28"/>
  <c r="AC86" i="28" s="1" a="1"/>
  <c r="AC86" i="28" s="1"/>
  <c r="BY86" i="28"/>
  <c r="T368" i="29"/>
  <c r="BY4" i="28"/>
  <c r="AB4" i="28"/>
  <c r="AC4" i="28" s="1" a="1"/>
  <c r="AC4" i="28" s="1"/>
  <c r="BY408" i="28"/>
  <c r="AB408" i="28"/>
  <c r="AC408" i="28" s="1" a="1"/>
  <c r="AC408" i="28" s="1"/>
  <c r="T213" i="29"/>
  <c r="S309" i="29"/>
  <c r="S206" i="29"/>
  <c r="T439" i="29"/>
  <c r="T364" i="29"/>
  <c r="S469" i="29"/>
  <c r="T149" i="29"/>
  <c r="T342" i="29"/>
  <c r="BY434" i="28"/>
  <c r="AB434" i="28"/>
  <c r="AC434" i="28" s="1" a="1"/>
  <c r="AC434" i="28" s="1"/>
  <c r="S167" i="29"/>
  <c r="T336" i="29"/>
  <c r="S488" i="29"/>
  <c r="BY168" i="28"/>
  <c r="AB168" i="28"/>
  <c r="AC168" i="28" s="1" a="1"/>
  <c r="AC168" i="28" s="1"/>
  <c r="AB161" i="28"/>
  <c r="AC161" i="28" s="1" a="1"/>
  <c r="AC161" i="28" s="1"/>
  <c r="BY161" i="28"/>
  <c r="S80" i="29"/>
  <c r="T332" i="29"/>
  <c r="AB202" i="28"/>
  <c r="AC202" i="28" s="1" a="1"/>
  <c r="AC202" i="28" s="1"/>
  <c r="BY202" i="28"/>
  <c r="T329" i="29"/>
  <c r="S177" i="29"/>
  <c r="S454" i="29"/>
  <c r="S137" i="29"/>
  <c r="S54" i="29"/>
  <c r="S195" i="29"/>
  <c r="S328" i="29"/>
  <c r="S443" i="29"/>
  <c r="T154" i="29"/>
  <c r="AB494" i="28"/>
  <c r="AC494" i="28" s="1" a="1"/>
  <c r="AC494" i="28" s="1"/>
  <c r="BY494" i="28"/>
  <c r="AB276" i="28"/>
  <c r="AC276" i="28" s="1" a="1"/>
  <c r="AC276" i="28" s="1"/>
  <c r="BY276" i="28"/>
  <c r="T320" i="29"/>
  <c r="T304" i="29"/>
  <c r="T230" i="29"/>
  <c r="T282" i="29"/>
  <c r="AB320" i="28"/>
  <c r="AC320" i="28" s="1" a="1"/>
  <c r="AC320" i="28" s="1"/>
  <c r="BY320" i="28"/>
  <c r="T387" i="29"/>
  <c r="S40" i="29"/>
  <c r="AB287" i="28"/>
  <c r="AC287" i="28" s="1" a="1"/>
  <c r="AC287" i="28" s="1"/>
  <c r="BY287" i="28"/>
  <c r="S134" i="29"/>
  <c r="T406" i="29"/>
  <c r="S53" i="29"/>
  <c r="T377" i="29"/>
  <c r="S292" i="29"/>
  <c r="T465" i="29"/>
  <c r="S118" i="29"/>
  <c r="S487" i="29"/>
  <c r="S483" i="29"/>
  <c r="T136" i="29"/>
  <c r="S480" i="29"/>
  <c r="S302" i="29"/>
  <c r="AB483" i="28"/>
  <c r="AC483" i="28" s="1" a="1"/>
  <c r="AC483" i="28" s="1"/>
  <c r="BY483" i="28"/>
  <c r="T476" i="29"/>
  <c r="T255" i="29"/>
  <c r="AB482" i="28"/>
  <c r="AC482" i="28" s="1" a="1"/>
  <c r="AC482" i="28" s="1"/>
  <c r="BY482" i="28"/>
  <c r="T323" i="29"/>
  <c r="T417" i="29"/>
  <c r="S106" i="29"/>
  <c r="AB212" i="28"/>
  <c r="AC212" i="28" s="1" a="1"/>
  <c r="AC212" i="28" s="1"/>
  <c r="BY212" i="28"/>
  <c r="T98" i="29"/>
  <c r="S198" i="29"/>
  <c r="S123" i="29"/>
  <c r="T153" i="29"/>
  <c r="T140" i="29"/>
  <c r="AB411" i="28"/>
  <c r="AC411" i="28" s="1" a="1"/>
  <c r="AC411" i="28" s="1"/>
  <c r="BY411" i="28"/>
  <c r="T448" i="29"/>
  <c r="AB224" i="28"/>
  <c r="AC224" i="28" s="1" a="1"/>
  <c r="AC224" i="28" s="1"/>
  <c r="BY224" i="28"/>
  <c r="AB375" i="28"/>
  <c r="AC375" i="28" s="1" a="1"/>
  <c r="AC375" i="28" s="1"/>
  <c r="BY375" i="28"/>
  <c r="AB24" i="28"/>
  <c r="AC24" i="28" s="1" a="1"/>
  <c r="AC24" i="28" s="1"/>
  <c r="BY24" i="28"/>
  <c r="S219" i="29"/>
  <c r="S496" i="29"/>
  <c r="T143" i="29"/>
  <c r="BY175" i="28"/>
  <c r="AB175" i="28"/>
  <c r="AC175" i="28" s="1" a="1"/>
  <c r="AC175" i="28" s="1"/>
  <c r="T88" i="29"/>
  <c r="S358" i="29"/>
  <c r="S262" i="29"/>
  <c r="AB44" i="28"/>
  <c r="AC44" i="28" s="1" a="1"/>
  <c r="AC44" i="28" s="1"/>
  <c r="BY44" i="28"/>
  <c r="AB311" i="28"/>
  <c r="AC311" i="28" s="1" a="1"/>
  <c r="AC311" i="28" s="1"/>
  <c r="BY311" i="28"/>
  <c r="AB454" i="28"/>
  <c r="AC454" i="28" s="1" a="1"/>
  <c r="AC454" i="28" s="1"/>
  <c r="BY454" i="28"/>
  <c r="T428" i="29"/>
  <c r="T207" i="29"/>
  <c r="T411" i="29"/>
  <c r="T201" i="29"/>
  <c r="T344" i="29"/>
  <c r="T355" i="29"/>
  <c r="T72" i="29"/>
  <c r="AB452" i="28"/>
  <c r="AC452" i="28" s="1" a="1"/>
  <c r="AC452" i="28" s="1"/>
  <c r="BY452" i="28"/>
  <c r="AB182" i="28"/>
  <c r="AC182" i="28" s="1" a="1"/>
  <c r="AC182" i="28" s="1"/>
  <c r="BY182" i="28"/>
  <c r="S249" i="29"/>
  <c r="AB147" i="28"/>
  <c r="AC147" i="28" s="1" a="1"/>
  <c r="AC147" i="28" s="1"/>
  <c r="BY147" i="28"/>
  <c r="AB96" i="28"/>
  <c r="AC96" i="28" s="1" a="1"/>
  <c r="AC96" i="28" s="1"/>
  <c r="BY96" i="28"/>
  <c r="S345" i="29"/>
  <c r="S34" i="29"/>
  <c r="S485" i="29"/>
  <c r="T192" i="29"/>
  <c r="S185" i="29"/>
  <c r="AB283" i="28"/>
  <c r="AC283" i="28" s="1" a="1"/>
  <c r="AC283" i="28" s="1"/>
  <c r="BY283" i="28"/>
  <c r="T467" i="29"/>
  <c r="AB279" i="28"/>
  <c r="AC279" i="28" s="1" a="1"/>
  <c r="AC279" i="28" s="1"/>
  <c r="BY279" i="28"/>
  <c r="T378" i="29"/>
  <c r="T168" i="29"/>
  <c r="S383" i="29"/>
  <c r="AB464" i="28"/>
  <c r="AC464" i="28" s="1" a="1"/>
  <c r="AC464" i="28" s="1"/>
  <c r="BY464" i="28"/>
  <c r="AB485" i="28"/>
  <c r="AC485" i="28" s="1" a="1"/>
  <c r="AC485" i="28" s="1"/>
  <c r="BY485" i="28"/>
  <c r="T308" i="29"/>
  <c r="S368" i="29"/>
  <c r="T365" i="29"/>
  <c r="T252" i="29"/>
  <c r="AB66" i="28"/>
  <c r="AC66" i="28" s="1" a="1"/>
  <c r="AC66" i="28" s="1"/>
  <c r="BY66" i="28"/>
  <c r="AB446" i="28"/>
  <c r="AC446" i="28" s="1" a="1"/>
  <c r="AC446" i="28" s="1"/>
  <c r="BY446" i="28"/>
  <c r="BY84" i="28"/>
  <c r="AB84" i="28"/>
  <c r="AC84" i="28" s="1" a="1"/>
  <c r="AC84" i="28" s="1"/>
  <c r="AB286" i="28"/>
  <c r="AC286" i="28" s="1" a="1"/>
  <c r="AC286" i="28" s="1"/>
  <c r="BY286" i="28"/>
  <c r="T28" i="29"/>
  <c r="T200" i="29"/>
  <c r="S477" i="29"/>
  <c r="S439" i="29"/>
  <c r="S364" i="29"/>
  <c r="T232" i="29"/>
  <c r="S121" i="29"/>
  <c r="S149" i="29"/>
  <c r="AB229" i="28"/>
  <c r="AC229" i="28" s="1" a="1"/>
  <c r="AC229" i="28" s="1"/>
  <c r="BY229" i="28"/>
  <c r="S353" i="29"/>
  <c r="S336" i="29"/>
  <c r="S266" i="29"/>
  <c r="T80" i="29"/>
  <c r="S332" i="29"/>
  <c r="S329" i="29"/>
  <c r="T216" i="29"/>
  <c r="T177" i="29"/>
  <c r="T454" i="29"/>
  <c r="T137" i="29"/>
  <c r="S442" i="29"/>
  <c r="T89" i="29"/>
  <c r="T195" i="29"/>
  <c r="T328" i="29"/>
  <c r="S196" i="29"/>
  <c r="T225" i="29"/>
  <c r="T285" i="29"/>
  <c r="AB114" i="28"/>
  <c r="AC114" i="28" s="1" a="1"/>
  <c r="AC114" i="28" s="1"/>
  <c r="BY114" i="28"/>
  <c r="BY206" i="28"/>
  <c r="AB206" i="28"/>
  <c r="AC206" i="28" s="1" a="1"/>
  <c r="AC206" i="28" s="1"/>
  <c r="BY455" i="28"/>
  <c r="AB455" i="28"/>
  <c r="AC455" i="28" s="1" a="1"/>
  <c r="AC455" i="28" s="1"/>
  <c r="S146" i="29"/>
  <c r="AB15" i="28"/>
  <c r="AC15" i="28" s="1" a="1"/>
  <c r="AC15" i="28" s="1"/>
  <c r="BY15" i="28"/>
  <c r="T99" i="29"/>
  <c r="S172" i="29"/>
  <c r="T93" i="29"/>
  <c r="S230" i="29"/>
  <c r="BY271" i="28"/>
  <c r="AB271" i="28"/>
  <c r="AC271" i="28" s="1" a="1"/>
  <c r="AC271" i="28" s="1"/>
  <c r="AB38" i="28"/>
  <c r="AC38" i="28" s="1" a="1"/>
  <c r="AC38" i="28" s="1"/>
  <c r="BY38" i="28"/>
  <c r="S359" i="29"/>
  <c r="T66" i="29"/>
  <c r="S377" i="29"/>
  <c r="T292" i="29"/>
  <c r="T160" i="29"/>
  <c r="T407" i="29"/>
  <c r="S465" i="29"/>
  <c r="T118" i="29"/>
  <c r="T398" i="29"/>
  <c r="BY210" i="28"/>
  <c r="AB210" i="28"/>
  <c r="AC210" i="28" s="1" a="1"/>
  <c r="AC210" i="28" s="1"/>
  <c r="T63" i="29"/>
  <c r="AB332" i="28"/>
  <c r="AC332" i="28" s="1" a="1"/>
  <c r="AC332" i="28" s="1"/>
  <c r="BY332" i="28"/>
  <c r="BY330" i="28"/>
  <c r="AB330" i="28"/>
  <c r="AC330" i="28" s="1" a="1"/>
  <c r="AC330" i="28" s="1"/>
  <c r="AB111" i="28"/>
  <c r="AC111" i="28" s="1" a="1"/>
  <c r="AC111" i="28" s="1"/>
  <c r="BY111" i="28"/>
  <c r="AB204" i="28"/>
  <c r="AC204" i="28" s="1" a="1"/>
  <c r="AC204" i="28" s="1"/>
  <c r="BY204" i="28"/>
  <c r="BY387" i="28"/>
  <c r="AB387" i="28"/>
  <c r="AC387" i="28" s="1" a="1"/>
  <c r="AC387" i="28" s="1"/>
  <c r="T302" i="29"/>
  <c r="BY226" i="28"/>
  <c r="AB226" i="28"/>
  <c r="AC226" i="28" s="1" a="1"/>
  <c r="AC226" i="28" s="1"/>
  <c r="BY436" i="28"/>
  <c r="AB436" i="28"/>
  <c r="AC436" i="28" s="1" a="1"/>
  <c r="AC436" i="28" s="1"/>
  <c r="T220" i="29"/>
  <c r="S323" i="29"/>
  <c r="S417" i="29"/>
  <c r="T106" i="29"/>
  <c r="S98" i="29"/>
  <c r="AB309" i="28"/>
  <c r="AC309" i="28" s="1" a="1"/>
  <c r="AC309" i="28" s="1"/>
  <c r="BY309" i="28"/>
  <c r="BY247" i="28"/>
  <c r="AB247" i="28"/>
  <c r="AC247" i="28" s="1" a="1"/>
  <c r="AC247" i="28" s="1"/>
  <c r="AB83" i="28"/>
  <c r="AC83" i="28" s="1" a="1"/>
  <c r="AC83" i="28" s="1"/>
  <c r="BY83" i="28"/>
  <c r="BY162" i="28"/>
  <c r="AB162" i="28"/>
  <c r="AC162" i="28" s="1" a="1"/>
  <c r="AC162" i="28" s="1"/>
  <c r="S482" i="29"/>
  <c r="S124" i="29"/>
  <c r="AB426" i="28"/>
  <c r="AC426" i="28" s="1" a="1"/>
  <c r="AC426" i="28" s="1"/>
  <c r="BY426" i="28"/>
  <c r="S153" i="29"/>
  <c r="AB290" i="28"/>
  <c r="AC290" i="28" s="1" a="1"/>
  <c r="AC290" i="28" s="1"/>
  <c r="BY290" i="28"/>
  <c r="AB251" i="28"/>
  <c r="AC251" i="28" s="1" a="1"/>
  <c r="AC251" i="28" s="1"/>
  <c r="BY251" i="28"/>
  <c r="S447" i="29"/>
  <c r="T380" i="29"/>
  <c r="BY106" i="28"/>
  <c r="AB106" i="28"/>
  <c r="AC106" i="28" s="1" a="1"/>
  <c r="AC106" i="28" s="1"/>
  <c r="BY304" i="28"/>
  <c r="AB304" i="28"/>
  <c r="AC304" i="28" s="1" a="1"/>
  <c r="AC304" i="28" s="1"/>
  <c r="T391" i="29"/>
  <c r="T79" i="29"/>
  <c r="BY344" i="28"/>
  <c r="AB344" i="28"/>
  <c r="AC344" i="28" s="1" a="1"/>
  <c r="AC344" i="28" s="1"/>
  <c r="AB268" i="28"/>
  <c r="AC268" i="28" s="1" a="1"/>
  <c r="AC268" i="28" s="1"/>
  <c r="BY268" i="28"/>
  <c r="T245" i="29"/>
  <c r="T56" i="29"/>
  <c r="S162" i="29"/>
  <c r="T305" i="29"/>
  <c r="T228" i="29"/>
  <c r="T117" i="29"/>
  <c r="T46" i="29"/>
  <c r="BY58" i="28"/>
  <c r="AB58" i="28"/>
  <c r="AC58" i="28" s="1" a="1"/>
  <c r="AC58" i="28" s="1"/>
  <c r="T104" i="29"/>
  <c r="AB166" i="28"/>
  <c r="AC166" i="28" s="1" a="1"/>
  <c r="AC166" i="28" s="1"/>
  <c r="BY166" i="28"/>
  <c r="S207" i="29"/>
  <c r="S411" i="29"/>
  <c r="S64" i="29"/>
  <c r="S201" i="29"/>
  <c r="AB59" i="28"/>
  <c r="AC59" i="28" s="1" a="1"/>
  <c r="AC59" i="28" s="1"/>
  <c r="BY59" i="28"/>
  <c r="S355" i="29"/>
  <c r="T259" i="29"/>
  <c r="T249" i="29"/>
  <c r="T34" i="29"/>
  <c r="T166" i="29"/>
  <c r="T485" i="29"/>
  <c r="AB8" i="28"/>
  <c r="AC8" i="28" s="1" a="1"/>
  <c r="AC8" i="28" s="1"/>
  <c r="BY8" i="28"/>
  <c r="P306" i="29"/>
  <c r="T226" i="29"/>
  <c r="S378" i="29"/>
  <c r="T31" i="29"/>
  <c r="AB164" i="28"/>
  <c r="AC164" i="28" s="1" a="1"/>
  <c r="AC164" i="28" s="1"/>
  <c r="BY164" i="28"/>
  <c r="BY88" i="28"/>
  <c r="AB88" i="28"/>
  <c r="AC88" i="28" s="1" a="1"/>
  <c r="AC88" i="28" s="1"/>
  <c r="AB60" i="28"/>
  <c r="AC60" i="28" s="1" a="1"/>
  <c r="AC60" i="28" s="1"/>
  <c r="BY60" i="28"/>
  <c r="AB9" i="28"/>
  <c r="AC9" i="28" s="1" a="1"/>
  <c r="AC9" i="28" s="1"/>
  <c r="BY9" i="28"/>
  <c r="S165" i="29"/>
  <c r="BY197" i="28"/>
  <c r="AB197" i="28"/>
  <c r="AC197" i="28" s="1" a="1"/>
  <c r="AC197" i="28" s="1"/>
  <c r="S308" i="29"/>
  <c r="AB282" i="28"/>
  <c r="AC282" i="28" s="1" a="1"/>
  <c r="AC282" i="28" s="1"/>
  <c r="BY282" i="28"/>
  <c r="BY339" i="28"/>
  <c r="AB339" i="28"/>
  <c r="AC339" i="28" s="1" a="1"/>
  <c r="AC339" i="28" s="1"/>
  <c r="S365" i="29"/>
  <c r="S252" i="29"/>
  <c r="T138" i="29"/>
  <c r="AB233" i="28"/>
  <c r="AC233" i="28" s="1" a="1"/>
  <c r="AC233" i="28" s="1"/>
  <c r="BY233" i="28"/>
  <c r="BY158" i="28"/>
  <c r="AB158" i="28"/>
  <c r="AC158" i="28" s="1" a="1"/>
  <c r="AC158" i="28" s="1"/>
  <c r="S28" i="29"/>
  <c r="AB301" i="28"/>
  <c r="AC301" i="28" s="1" a="1"/>
  <c r="AC301" i="28" s="1"/>
  <c r="BY301" i="28"/>
  <c r="T477" i="29"/>
  <c r="AB231" i="28"/>
  <c r="AC231" i="28" s="1" a="1"/>
  <c r="AC231" i="28" s="1"/>
  <c r="BY231" i="28"/>
  <c r="S232" i="29"/>
  <c r="AB472" i="28"/>
  <c r="AC472" i="28" s="1" a="1"/>
  <c r="AC472" i="28" s="1"/>
  <c r="BY472" i="28"/>
  <c r="BY479" i="28"/>
  <c r="AB479" i="28"/>
  <c r="AC479" i="28" s="1" a="1"/>
  <c r="AC479" i="28" s="1"/>
  <c r="S468" i="29"/>
  <c r="BY28" i="28"/>
  <c r="AB28" i="28"/>
  <c r="AC28" i="28" s="1" a="1"/>
  <c r="AC28" i="28" s="1"/>
  <c r="S286" i="29"/>
  <c r="AB334" i="28"/>
  <c r="AC334" i="28" s="1" a="1"/>
  <c r="AC334" i="28" s="1"/>
  <c r="BY334" i="28"/>
  <c r="T248" i="29"/>
  <c r="AB354" i="28"/>
  <c r="AC354" i="28" s="1" a="1"/>
  <c r="AC354" i="28" s="1"/>
  <c r="BY354" i="28"/>
  <c r="T353" i="29"/>
  <c r="S340" i="29"/>
  <c r="T208" i="29"/>
  <c r="P331" i="29"/>
  <c r="P332" i="29" s="1"/>
  <c r="P333" i="29" s="1"/>
  <c r="BY20" i="28"/>
  <c r="AB20" i="28"/>
  <c r="AC20" i="28" s="1" a="1"/>
  <c r="AC20" i="28" s="1"/>
  <c r="AB329" i="28"/>
  <c r="AC329" i="28" s="1" a="1"/>
  <c r="AC329" i="28" s="1"/>
  <c r="BY329" i="28"/>
  <c r="AB180" i="28"/>
  <c r="AC180" i="28" s="1" a="1"/>
  <c r="AC180" i="28" s="1"/>
  <c r="BY180" i="28"/>
  <c r="T266" i="29"/>
  <c r="BY46" i="28"/>
  <c r="AB46" i="28"/>
  <c r="AC46" i="28" s="1" a="1"/>
  <c r="AC46" i="28" s="1"/>
  <c r="S216" i="29"/>
  <c r="AB78" i="28"/>
  <c r="AC78" i="28" s="1" a="1"/>
  <c r="AC78" i="28" s="1"/>
  <c r="BY78" i="28"/>
  <c r="T442" i="29"/>
  <c r="S89" i="29"/>
  <c r="BY343" i="28"/>
  <c r="AB343" i="28"/>
  <c r="AC343" i="28" s="1" a="1"/>
  <c r="AC343" i="28" s="1"/>
  <c r="AB294" i="28"/>
  <c r="AC294" i="28" s="1" a="1"/>
  <c r="AC294" i="28" s="1"/>
  <c r="BY294" i="28"/>
  <c r="BY386" i="28"/>
  <c r="AB386" i="28"/>
  <c r="AC386" i="28" s="1" a="1"/>
  <c r="AC386" i="28" s="1"/>
  <c r="AB203" i="28"/>
  <c r="AC203" i="28" s="1" a="1"/>
  <c r="AC203" i="28" s="1"/>
  <c r="BY203" i="28"/>
  <c r="T196" i="29"/>
  <c r="S225" i="29"/>
  <c r="U225" i="29" s="1"/>
  <c r="V225" i="29" s="1"/>
  <c r="S285" i="29"/>
  <c r="U285" i="29" s="1"/>
  <c r="V285" i="29" s="1"/>
  <c r="T146" i="29"/>
  <c r="T212" i="29"/>
  <c r="S99" i="29"/>
  <c r="S304" i="29"/>
  <c r="T172" i="29"/>
  <c r="S93" i="29"/>
  <c r="AB29" i="28"/>
  <c r="AC29" i="28" s="1" a="1"/>
  <c r="AC29" i="28" s="1"/>
  <c r="BY29" i="28"/>
  <c r="T260" i="29"/>
  <c r="S180" i="29"/>
  <c r="T359" i="29"/>
  <c r="BY153" i="28"/>
  <c r="AB153" i="28"/>
  <c r="AC153" i="28" s="1" a="1"/>
  <c r="AC153" i="28" s="1"/>
  <c r="S407" i="29"/>
  <c r="BY475" i="28"/>
  <c r="AB475" i="28"/>
  <c r="AC475" i="28" s="1" a="1"/>
  <c r="AC475" i="28" s="1"/>
  <c r="P102" i="29"/>
  <c r="S398" i="29"/>
  <c r="BY349" i="28"/>
  <c r="AB349" i="28"/>
  <c r="AC349" i="28" s="1" a="1"/>
  <c r="AC349" i="28" s="1"/>
  <c r="BY256" i="28"/>
  <c r="AB256" i="28"/>
  <c r="AC256" i="28" s="1" a="1"/>
  <c r="AC256" i="28" s="1"/>
  <c r="T139" i="29"/>
  <c r="AB128" i="28"/>
  <c r="AC128" i="28" s="1" a="1"/>
  <c r="AC128" i="28" s="1"/>
  <c r="BY128" i="28"/>
  <c r="BY278" i="28"/>
  <c r="AB278" i="28"/>
  <c r="AC278" i="28" s="1" a="1"/>
  <c r="AC278" i="28" s="1"/>
  <c r="AB383" i="28"/>
  <c r="AC383" i="28" s="1" a="1"/>
  <c r="AC383" i="28" s="1"/>
  <c r="BY383" i="28"/>
  <c r="P259" i="29"/>
  <c r="BY451" i="28"/>
  <c r="AB451" i="28"/>
  <c r="AC451" i="28" s="1" a="1"/>
  <c r="AC451" i="28" s="1"/>
  <c r="BY328" i="28"/>
  <c r="AB328" i="28"/>
  <c r="AC328" i="28" s="1" a="1"/>
  <c r="AC328" i="28" s="1"/>
  <c r="S316" i="29"/>
  <c r="S220" i="29"/>
  <c r="BY135" i="28"/>
  <c r="AB135" i="28"/>
  <c r="AC135" i="28" s="1" a="1"/>
  <c r="AC135" i="28" s="1"/>
  <c r="BY228" i="28"/>
  <c r="AB228" i="28"/>
  <c r="AC228" i="28" s="1" a="1"/>
  <c r="AC228" i="28" s="1"/>
  <c r="AB169" i="28"/>
  <c r="AC169" i="28" s="1" a="1"/>
  <c r="AC169" i="28" s="1"/>
  <c r="BY169" i="28"/>
  <c r="T233" i="29"/>
  <c r="AB208" i="28"/>
  <c r="AC208" i="28" s="1" a="1"/>
  <c r="AC208" i="28" s="1"/>
  <c r="BY208" i="28"/>
  <c r="T264" i="29"/>
  <c r="BY31" i="28"/>
  <c r="AB31" i="28"/>
  <c r="AC31" i="28" s="1" a="1"/>
  <c r="AC31" i="28" s="1"/>
  <c r="S229" i="29"/>
  <c r="T429" i="29"/>
  <c r="S82" i="29"/>
  <c r="BY190" i="28"/>
  <c r="AB190" i="28"/>
  <c r="AC190" i="28" s="1" a="1"/>
  <c r="AC190" i="28" s="1"/>
  <c r="BY139" i="28"/>
  <c r="AB139" i="28"/>
  <c r="AC139" i="28" s="1" a="1"/>
  <c r="AC139" i="28" s="1"/>
  <c r="AB337" i="28"/>
  <c r="AC337" i="28" s="1" a="1"/>
  <c r="AC337" i="28" s="1"/>
  <c r="BY337" i="28"/>
  <c r="T243" i="29"/>
  <c r="T447" i="29"/>
  <c r="S100" i="29"/>
  <c r="T21" i="29"/>
  <c r="AB145" i="28"/>
  <c r="AC145" i="28" s="1" a="1"/>
  <c r="AC145" i="28" s="1"/>
  <c r="BY145" i="28"/>
  <c r="AB47" i="28"/>
  <c r="AC47" i="28" s="1" a="1"/>
  <c r="AC47" i="28" s="1"/>
  <c r="BY47" i="28"/>
  <c r="S79" i="29"/>
  <c r="T280" i="29"/>
  <c r="T184" i="29"/>
  <c r="T287" i="29"/>
  <c r="T346" i="29"/>
  <c r="S29" i="29"/>
  <c r="T62" i="29"/>
  <c r="T162" i="29"/>
  <c r="S305" i="29"/>
  <c r="BY150" i="28"/>
  <c r="AB150" i="28"/>
  <c r="AC150" i="28" s="1" a="1"/>
  <c r="AC150" i="28" s="1"/>
  <c r="S228" i="29"/>
  <c r="S117" i="29"/>
  <c r="S393" i="29"/>
  <c r="S46" i="29"/>
  <c r="BY62" i="28"/>
  <c r="AB62" i="28"/>
  <c r="AC62" i="28" s="1" a="1"/>
  <c r="AC62" i="28" s="1"/>
  <c r="S104" i="29"/>
  <c r="T64" i="29"/>
  <c r="BY355" i="28"/>
  <c r="AB355" i="28"/>
  <c r="AC355" i="28" s="1" a="1"/>
  <c r="AC355" i="28" s="1"/>
  <c r="S259" i="29"/>
  <c r="BY246" i="28"/>
  <c r="AB246" i="28"/>
  <c r="AC246" i="28" s="1" a="1"/>
  <c r="AC246" i="28" s="1"/>
  <c r="S72" i="29"/>
  <c r="AB431" i="28"/>
  <c r="AC431" i="28" s="1" a="1"/>
  <c r="AC431" i="28" s="1"/>
  <c r="BY431" i="28"/>
  <c r="AB376" i="28"/>
  <c r="AC376" i="28" s="1" a="1"/>
  <c r="AC376" i="28" s="1"/>
  <c r="BY376" i="28"/>
  <c r="S298" i="29"/>
  <c r="S166" i="29"/>
  <c r="S227" i="29"/>
  <c r="S81" i="29"/>
  <c r="T322" i="29"/>
  <c r="T68" i="29"/>
  <c r="BY154" i="28"/>
  <c r="AB154" i="28"/>
  <c r="AC154" i="28" s="1" a="1"/>
  <c r="AC154" i="28" s="1"/>
  <c r="BY422" i="28"/>
  <c r="AB422" i="28"/>
  <c r="AC422" i="28" s="1" a="1"/>
  <c r="AC422" i="28" s="1"/>
  <c r="T165" i="29"/>
  <c r="AB122" i="28"/>
  <c r="AC122" i="28" s="1" a="1"/>
  <c r="AC122" i="28" s="1"/>
  <c r="BY122" i="28"/>
  <c r="BY184" i="28"/>
  <c r="AB184" i="28"/>
  <c r="AC184" i="28" s="1" a="1"/>
  <c r="AC184" i="28" s="1"/>
  <c r="BY249" i="28"/>
  <c r="AB249" i="28"/>
  <c r="AC249" i="28" s="1" a="1"/>
  <c r="AC249" i="28" s="1"/>
  <c r="AB51" i="28"/>
  <c r="AC51" i="28" s="1" a="1"/>
  <c r="AC51" i="28" s="1"/>
  <c r="BY51" i="28"/>
  <c r="T147" i="29"/>
  <c r="AB27" i="28"/>
  <c r="AC27" i="28" s="1" a="1"/>
  <c r="AC27" i="28" s="1"/>
  <c r="BY27" i="28"/>
  <c r="AB120" i="28"/>
  <c r="AC120" i="28" s="1" a="1"/>
  <c r="AC120" i="28" s="1"/>
  <c r="BY120" i="28"/>
  <c r="S36" i="29"/>
  <c r="T349" i="29"/>
  <c r="T73" i="29"/>
  <c r="S138" i="29"/>
  <c r="AB468" i="28"/>
  <c r="AC468" i="28" s="1" a="1"/>
  <c r="AC468" i="28" s="1"/>
  <c r="BY468" i="28"/>
  <c r="S438" i="29"/>
  <c r="S363" i="29"/>
  <c r="S190" i="29"/>
  <c r="S248" i="29"/>
  <c r="BY146" i="28"/>
  <c r="AB146" i="28"/>
  <c r="AC146" i="28" s="1" a="1"/>
  <c r="AC146" i="28" s="1"/>
  <c r="T340" i="29"/>
  <c r="S208" i="29"/>
  <c r="S347" i="29"/>
  <c r="T272" i="29"/>
  <c r="AB64" i="28"/>
  <c r="AC64" i="28" s="1" a="1"/>
  <c r="AC64" i="28" s="1"/>
  <c r="BY64" i="28"/>
  <c r="AB448" i="28"/>
  <c r="AC448" i="28" s="1" a="1"/>
  <c r="AC448" i="28" s="1"/>
  <c r="BY448" i="28"/>
  <c r="S499" i="29"/>
  <c r="S251" i="29"/>
  <c r="S489" i="29"/>
  <c r="S178" i="29"/>
  <c r="BY325" i="28"/>
  <c r="AB325" i="28"/>
  <c r="AC325" i="28" s="1" a="1"/>
  <c r="AC325" i="28" s="1"/>
  <c r="T403" i="29"/>
  <c r="P255" i="29"/>
  <c r="P256" i="29" s="1"/>
  <c r="BY6" i="28"/>
  <c r="AB6" i="28"/>
  <c r="AC6" i="28" s="1" a="1"/>
  <c r="AC6" i="28" s="1"/>
  <c r="AB98" i="28"/>
  <c r="AC98" i="28" s="1" a="1"/>
  <c r="AC98" i="28" s="1"/>
  <c r="BY98" i="28"/>
  <c r="S327" i="29"/>
  <c r="AB404" i="28"/>
  <c r="AC404" i="28" s="1" a="1"/>
  <c r="AC404" i="28" s="1"/>
  <c r="BY404" i="28"/>
  <c r="S212" i="29"/>
  <c r="AB310" i="28"/>
  <c r="AC310" i="28" s="1" a="1"/>
  <c r="AC310" i="28" s="1"/>
  <c r="BY310" i="28"/>
  <c r="T301" i="29"/>
  <c r="T169" i="29"/>
  <c r="T293" i="29"/>
  <c r="BY102" i="28"/>
  <c r="AB102" i="28"/>
  <c r="AC102" i="28" s="1" a="1"/>
  <c r="AC102" i="28" s="1"/>
  <c r="AB487" i="28"/>
  <c r="AC487" i="28" s="1" a="1"/>
  <c r="AC487" i="28" s="1"/>
  <c r="BY487" i="28"/>
  <c r="AB257" i="28"/>
  <c r="AC257" i="28" s="1" a="1"/>
  <c r="AC257" i="28" s="1"/>
  <c r="BY257" i="28"/>
  <c r="AB466" i="28"/>
  <c r="AC466" i="28" s="1" a="1"/>
  <c r="AC466" i="28" s="1"/>
  <c r="BY466" i="28"/>
  <c r="BY314" i="28"/>
  <c r="AB314" i="28"/>
  <c r="AC314" i="28" s="1" a="1"/>
  <c r="AC314" i="28" s="1"/>
  <c r="BY22" i="28"/>
  <c r="AB22" i="28"/>
  <c r="AC22" i="28" s="1" a="1"/>
  <c r="AC22" i="28" s="1"/>
  <c r="S66" i="29"/>
  <c r="T405" i="29"/>
  <c r="S58" i="29"/>
  <c r="T291" i="29"/>
  <c r="BY152" i="28"/>
  <c r="AB152" i="28"/>
  <c r="AC152" i="28" s="1" a="1"/>
  <c r="AC152" i="28" s="1"/>
  <c r="BY427" i="28"/>
  <c r="AB427" i="28"/>
  <c r="AC427" i="28" s="1" a="1"/>
  <c r="AC427" i="28" s="1"/>
  <c r="T258" i="29"/>
  <c r="T110" i="29"/>
  <c r="BY131" i="28"/>
  <c r="AB131" i="28"/>
  <c r="AC131" i="28" s="1" a="1"/>
  <c r="AC131" i="28" s="1"/>
  <c r="S486" i="29"/>
  <c r="S139" i="29"/>
  <c r="AB365" i="28"/>
  <c r="AC365" i="28" s="1" a="1"/>
  <c r="AC365" i="28" s="1"/>
  <c r="BY365" i="28"/>
  <c r="T494" i="29"/>
  <c r="T275" i="29"/>
  <c r="AB99" i="28"/>
  <c r="AC99" i="28" s="1" a="1"/>
  <c r="AC99" i="28" s="1"/>
  <c r="BY99" i="28"/>
  <c r="T416" i="29"/>
  <c r="AB195" i="28"/>
  <c r="AC195" i="28" s="1" a="1"/>
  <c r="AC195" i="28" s="1"/>
  <c r="BY195" i="28"/>
  <c r="T39" i="29"/>
  <c r="BY194" i="28"/>
  <c r="AB194" i="28"/>
  <c r="AC194" i="28" s="1" a="1"/>
  <c r="AC194" i="28" s="1"/>
  <c r="P335" i="29"/>
  <c r="P336" i="29" s="1"/>
  <c r="P337" i="29" s="1"/>
  <c r="P338" i="29" s="1"/>
  <c r="P339" i="29" s="1"/>
  <c r="S457" i="29"/>
  <c r="S105" i="29"/>
  <c r="T246" i="29"/>
  <c r="AB498" i="28"/>
  <c r="AC498" i="28" s="1" a="1"/>
  <c r="AC498" i="28" s="1"/>
  <c r="BY498" i="28"/>
  <c r="T278" i="29"/>
  <c r="BY223" i="28"/>
  <c r="AB223" i="28"/>
  <c r="AC223" i="28" s="1" a="1"/>
  <c r="AC223" i="28" s="1"/>
  <c r="S233" i="29"/>
  <c r="T331" i="29"/>
  <c r="T199" i="29"/>
  <c r="S264" i="29"/>
  <c r="T361" i="29"/>
  <c r="T229" i="29"/>
  <c r="S429" i="29"/>
  <c r="T82" i="29"/>
  <c r="S243" i="29"/>
  <c r="T100" i="29"/>
  <c r="S21" i="29"/>
  <c r="S380" i="29"/>
  <c r="T158" i="29"/>
  <c r="AB35" i="28"/>
  <c r="AC35" i="28" s="1" a="1"/>
  <c r="AC35" i="28" s="1"/>
  <c r="BY35" i="28"/>
  <c r="S391" i="29"/>
  <c r="S280" i="29"/>
  <c r="S184" i="29"/>
  <c r="S287" i="29"/>
  <c r="S346" i="29"/>
  <c r="S62" i="29"/>
  <c r="S56" i="29"/>
  <c r="T197" i="29"/>
  <c r="BY185" i="28"/>
  <c r="AB185" i="28"/>
  <c r="AC185" i="28" s="1" a="1"/>
  <c r="AC185" i="28" s="1"/>
  <c r="BY363" i="28"/>
  <c r="AB363" i="28"/>
  <c r="AC363" i="28" s="1" a="1"/>
  <c r="AC363" i="28" s="1"/>
  <c r="BY347" i="28"/>
  <c r="AB347" i="28"/>
  <c r="AC347" i="28" s="1" a="1"/>
  <c r="AC347" i="28" s="1"/>
  <c r="T393" i="29"/>
  <c r="AB425" i="28"/>
  <c r="AC425" i="28" s="1" a="1"/>
  <c r="AC425" i="28" s="1"/>
  <c r="BY425" i="28"/>
  <c r="AB159" i="28"/>
  <c r="AC159" i="28" s="1" a="1"/>
  <c r="AC159" i="28" s="1"/>
  <c r="BY159" i="28"/>
  <c r="T415" i="29"/>
  <c r="T204" i="29"/>
  <c r="T409" i="29"/>
  <c r="S390" i="29"/>
  <c r="S43" i="29"/>
  <c r="T460" i="29"/>
  <c r="T107" i="29"/>
  <c r="AB34" i="28"/>
  <c r="AC34" i="28" s="1" a="1"/>
  <c r="AC34" i="28" s="1"/>
  <c r="BY34" i="28"/>
  <c r="AB275" i="28"/>
  <c r="AC275" i="28" s="1" a="1"/>
  <c r="AC275" i="28" s="1"/>
  <c r="BY275" i="28"/>
  <c r="T174" i="29"/>
  <c r="S242" i="29"/>
  <c r="S236" i="29"/>
  <c r="T298" i="29"/>
  <c r="T267" i="29"/>
  <c r="T227" i="29"/>
  <c r="T81" i="29"/>
  <c r="S322" i="29"/>
  <c r="S226" i="29"/>
  <c r="BY292" i="28"/>
  <c r="AB292" i="28"/>
  <c r="AC292" i="28" s="1" a="1"/>
  <c r="AC292" i="28" s="1"/>
  <c r="AB211" i="28"/>
  <c r="AC211" i="28" s="1" a="1"/>
  <c r="AC211" i="28" s="1"/>
  <c r="BY211" i="28"/>
  <c r="S68" i="29"/>
  <c r="S389" i="29"/>
  <c r="AB43" i="28"/>
  <c r="AC43" i="28" s="1" a="1"/>
  <c r="AC43" i="28" s="1"/>
  <c r="BY43" i="28"/>
  <c r="AB100" i="28"/>
  <c r="AC100" i="28" s="1" a="1"/>
  <c r="AC100" i="28" s="1"/>
  <c r="BY100" i="28"/>
  <c r="T203" i="29"/>
  <c r="AB92" i="28"/>
  <c r="AC92" i="28" s="1" a="1"/>
  <c r="AC92" i="28" s="1"/>
  <c r="BY92" i="28"/>
  <c r="AB227" i="28"/>
  <c r="AC227" i="28" s="1" a="1"/>
  <c r="AC227" i="28" s="1"/>
  <c r="BY227" i="28"/>
  <c r="T36" i="29"/>
  <c r="S349" i="29"/>
  <c r="S73" i="29"/>
  <c r="AB463" i="28"/>
  <c r="AC463" i="28" s="1" a="1"/>
  <c r="AC463" i="28" s="1"/>
  <c r="BY463" i="28"/>
  <c r="BY263" i="28"/>
  <c r="AB263" i="28"/>
  <c r="AC263" i="28" s="1" a="1"/>
  <c r="AC263" i="28" s="1"/>
  <c r="AB221" i="28"/>
  <c r="AC221" i="28" s="1" a="1"/>
  <c r="AC221" i="28" s="1"/>
  <c r="BY221" i="28"/>
  <c r="AB165" i="28"/>
  <c r="AC165" i="28" s="1" a="1"/>
  <c r="AC165" i="28" s="1"/>
  <c r="BY165" i="28"/>
  <c r="S90" i="29"/>
  <c r="T438" i="29"/>
  <c r="T468" i="29"/>
  <c r="AB288" i="28"/>
  <c r="AC288" i="28" s="1" a="1"/>
  <c r="AC288" i="28" s="1"/>
  <c r="BY288" i="28"/>
  <c r="T286" i="29"/>
  <c r="T190" i="29"/>
  <c r="T347" i="29"/>
  <c r="S272" i="29"/>
  <c r="S50" i="29"/>
  <c r="AB293" i="28"/>
  <c r="AC293" i="28" s="1" a="1"/>
  <c r="AC293" i="28" s="1"/>
  <c r="BY293" i="28"/>
  <c r="T499" i="29"/>
  <c r="T111" i="29"/>
  <c r="T251" i="29"/>
  <c r="T313" i="29"/>
  <c r="T253" i="29"/>
  <c r="T489" i="29"/>
  <c r="T178" i="29"/>
  <c r="BY107" i="28"/>
  <c r="AB107" i="28"/>
  <c r="AC107" i="28" s="1" a="1"/>
  <c r="AC107" i="28" s="1"/>
  <c r="S94" i="29"/>
  <c r="S403" i="29"/>
  <c r="S271" i="29"/>
  <c r="T327" i="29"/>
  <c r="S433" i="29"/>
  <c r="T85" i="29"/>
  <c r="T78" i="29"/>
  <c r="AB91" i="28"/>
  <c r="AC91" i="28" s="1" a="1"/>
  <c r="AC91" i="28" s="1"/>
  <c r="BY91" i="28"/>
  <c r="AB490" i="28"/>
  <c r="AC490" i="28" s="1" a="1"/>
  <c r="AC490" i="28" s="1"/>
  <c r="BY490" i="28"/>
  <c r="AB11" i="28"/>
  <c r="AC11" i="28" s="1" a="1"/>
  <c r="AC11" i="28" s="1"/>
  <c r="BY11" i="28"/>
  <c r="BY333" i="28"/>
  <c r="AB333" i="28"/>
  <c r="AC333" i="28" s="1" a="1"/>
  <c r="AC333" i="28" s="1"/>
  <c r="T307" i="29"/>
  <c r="S175" i="29"/>
  <c r="S303" i="29"/>
  <c r="S301" i="29"/>
  <c r="S169" i="29"/>
  <c r="AB480" i="28"/>
  <c r="AC480" i="28" s="1" a="1"/>
  <c r="AC480" i="28" s="1"/>
  <c r="BY480" i="28"/>
  <c r="S405" i="29"/>
  <c r="T58" i="29"/>
  <c r="S291" i="29"/>
  <c r="S258" i="29"/>
  <c r="BY259" i="28"/>
  <c r="AB259" i="28"/>
  <c r="AC259" i="28" s="1" a="1"/>
  <c r="AC259" i="28" s="1"/>
  <c r="T486" i="29"/>
  <c r="AB440" i="28"/>
  <c r="AC440" i="28" s="1" a="1"/>
  <c r="AC440" i="28" s="1"/>
  <c r="BY440" i="28"/>
  <c r="S494" i="29"/>
  <c r="AB42" i="28"/>
  <c r="AC42" i="28" s="1" a="1"/>
  <c r="AC42" i="28" s="1"/>
  <c r="BY42" i="28"/>
  <c r="S275" i="29"/>
  <c r="S416" i="29"/>
  <c r="T224" i="29"/>
  <c r="AB144" i="28"/>
  <c r="AC144" i="28" s="1" a="1"/>
  <c r="AC144" i="28" s="1"/>
  <c r="BY144" i="28"/>
  <c r="S39" i="29"/>
  <c r="AB373" i="28"/>
  <c r="AC373" i="28" s="1" a="1"/>
  <c r="AC373" i="28" s="1"/>
  <c r="BY373" i="28"/>
  <c r="T351" i="29"/>
  <c r="T457" i="29"/>
  <c r="T105" i="29"/>
  <c r="S246" i="29"/>
  <c r="AB272" i="28"/>
  <c r="AC272" i="28" s="1" a="1"/>
  <c r="AC272" i="28" s="1"/>
  <c r="BY272" i="28"/>
  <c r="AB302" i="28"/>
  <c r="AC302" i="28" s="1" a="1"/>
  <c r="AC302" i="28" s="1"/>
  <c r="BY302" i="28"/>
  <c r="S278" i="29"/>
  <c r="S331" i="29"/>
  <c r="S199" i="29"/>
  <c r="BY138" i="28"/>
  <c r="AB138" i="28"/>
  <c r="AC138" i="28" s="1" a="1"/>
  <c r="AC138" i="28" s="1"/>
  <c r="BY230" i="28"/>
  <c r="AB230" i="28"/>
  <c r="AC230" i="28" s="1" a="1"/>
  <c r="AC230" i="28" s="1"/>
  <c r="AB335" i="28"/>
  <c r="AC335" i="28" s="1" a="1"/>
  <c r="AC335" i="28" s="1"/>
  <c r="BY335" i="28"/>
  <c r="S361" i="29"/>
  <c r="AB362" i="28"/>
  <c r="AC362" i="28" s="1" a="1"/>
  <c r="AC362" i="28" s="1"/>
  <c r="BY362" i="28"/>
  <c r="BY381" i="28"/>
  <c r="AB381" i="28"/>
  <c r="AC381" i="28" s="1" a="1"/>
  <c r="AC381" i="28" s="1"/>
  <c r="T222" i="29"/>
  <c r="AB119" i="28"/>
  <c r="AC119" i="28" s="1" a="1"/>
  <c r="AC119" i="28" s="1"/>
  <c r="BY119" i="28"/>
  <c r="T27" i="29"/>
  <c r="T240" i="29"/>
  <c r="T445" i="29"/>
  <c r="T97" i="29"/>
  <c r="AB87" i="28"/>
  <c r="AC87" i="28" s="1" a="1"/>
  <c r="AC87" i="28" s="1"/>
  <c r="BY87" i="28"/>
  <c r="AB324" i="28"/>
  <c r="AC324" i="28" s="1" a="1"/>
  <c r="AC324" i="28" s="1"/>
  <c r="BY324" i="28"/>
  <c r="S158" i="29"/>
  <c r="T426" i="29"/>
  <c r="AB380" i="28"/>
  <c r="AC380" i="28" s="1" a="1"/>
  <c r="AC380" i="28" s="1"/>
  <c r="BY380" i="28"/>
  <c r="T29" i="29"/>
  <c r="AB181" i="28"/>
  <c r="AC181" i="28" s="1" a="1"/>
  <c r="AC181" i="28" s="1"/>
  <c r="BY181" i="28"/>
  <c r="S197" i="29"/>
  <c r="T87" i="29"/>
  <c r="BY405" i="28"/>
  <c r="AB405" i="28"/>
  <c r="AC405" i="28" s="1" a="1"/>
  <c r="AC405" i="28" s="1"/>
  <c r="T325" i="29"/>
  <c r="S193" i="29"/>
  <c r="S186" i="29"/>
  <c r="BY16" i="28"/>
  <c r="AB16" i="28"/>
  <c r="AC16" i="28" s="1" a="1"/>
  <c r="AC16" i="28" s="1"/>
  <c r="AB420" i="28"/>
  <c r="AC420" i="28" s="1" a="1"/>
  <c r="AC420" i="28" s="1"/>
  <c r="BY420" i="28"/>
  <c r="T326" i="29"/>
  <c r="AB477" i="28"/>
  <c r="AC477" i="28" s="1" a="1"/>
  <c r="AC477" i="28" s="1"/>
  <c r="BY477" i="28"/>
  <c r="S415" i="29"/>
  <c r="S26" i="29"/>
  <c r="S204" i="29"/>
  <c r="S409" i="29"/>
  <c r="S20" i="29"/>
  <c r="S19" i="29"/>
  <c r="S122" i="29"/>
  <c r="S446" i="29"/>
  <c r="T390" i="29"/>
  <c r="T43" i="29"/>
  <c r="S460" i="29"/>
  <c r="S107" i="29"/>
  <c r="S33" i="29"/>
  <c r="S174" i="29"/>
  <c r="T242" i="29"/>
  <c r="T236" i="29"/>
  <c r="S267" i="29"/>
  <c r="T289" i="29"/>
  <c r="T157" i="29"/>
  <c r="BY414" i="28"/>
  <c r="AB414" i="28"/>
  <c r="AC414" i="28" s="1" a="1"/>
  <c r="AC414" i="28" s="1"/>
  <c r="P341" i="29"/>
  <c r="P342" i="29" s="1"/>
  <c r="P343" i="29" s="1"/>
  <c r="P344" i="29" s="1"/>
  <c r="P345" i="29" s="1"/>
  <c r="P346" i="29" s="1"/>
  <c r="P347" i="29" s="1"/>
  <c r="P348" i="29" s="1"/>
  <c r="P349" i="29" s="1"/>
  <c r="P350" i="29" s="1"/>
  <c r="P351" i="29" s="1"/>
  <c r="P352" i="29" s="1"/>
  <c r="P353" i="29" s="1"/>
  <c r="P354" i="29" s="1"/>
  <c r="P355" i="29" s="1"/>
  <c r="P356" i="29" s="1"/>
  <c r="P357" i="29" s="1"/>
  <c r="P358" i="29" s="1"/>
  <c r="P359" i="29" s="1"/>
  <c r="P360" i="29" s="1"/>
  <c r="P361" i="29" s="1"/>
  <c r="P362" i="29" s="1"/>
  <c r="P363" i="29" s="1"/>
  <c r="P364" i="29" s="1"/>
  <c r="P365" i="29" s="1"/>
  <c r="P366" i="29" s="1"/>
  <c r="P367" i="29" s="1"/>
  <c r="P368" i="29" s="1"/>
  <c r="P369" i="29" s="1"/>
  <c r="P370" i="29" s="1"/>
  <c r="P371" i="29" s="1"/>
  <c r="T218" i="29"/>
  <c r="AB113" i="28"/>
  <c r="AC113" i="28" s="1" a="1"/>
  <c r="AC113" i="28" s="1"/>
  <c r="BY113" i="28"/>
  <c r="AB177" i="28"/>
  <c r="AC177" i="28" s="1" a="1"/>
  <c r="AC177" i="28" s="1"/>
  <c r="BY177" i="28"/>
  <c r="T389" i="29"/>
  <c r="BY140" i="28"/>
  <c r="AB140" i="28"/>
  <c r="AC140" i="28" s="1" a="1"/>
  <c r="AC140" i="28" s="1"/>
  <c r="S203" i="29"/>
  <c r="AB474" i="28"/>
  <c r="AC474" i="28" s="1" a="1"/>
  <c r="AC474" i="28" s="1"/>
  <c r="BY474" i="28"/>
  <c r="BY239" i="28"/>
  <c r="AB239" i="28"/>
  <c r="AC239" i="28" s="1" a="1"/>
  <c r="AC239" i="28" s="1"/>
  <c r="S373" i="29"/>
  <c r="AB364" i="28"/>
  <c r="AC364" i="28" s="1" a="1"/>
  <c r="AC364" i="28" s="1"/>
  <c r="BY364" i="28"/>
  <c r="AB406" i="28"/>
  <c r="AC406" i="28" s="1" a="1"/>
  <c r="AC406" i="28" s="1"/>
  <c r="BY406" i="28"/>
  <c r="S86" i="29"/>
  <c r="S147" i="29"/>
  <c r="T384" i="29"/>
  <c r="S490" i="29"/>
  <c r="AB442" i="28"/>
  <c r="AC442" i="28" s="1" a="1"/>
  <c r="AC442" i="28" s="1"/>
  <c r="BY442" i="28"/>
  <c r="AB295" i="28"/>
  <c r="AC295" i="28" s="1" a="1"/>
  <c r="AC295" i="28" s="1"/>
  <c r="BY295" i="28"/>
  <c r="T90" i="29"/>
  <c r="T363" i="29"/>
  <c r="BY7" i="28"/>
  <c r="AB7" i="28"/>
  <c r="AC7" i="28" s="1" a="1"/>
  <c r="AC7" i="28" s="1"/>
  <c r="BY374" i="28"/>
  <c r="AB374" i="28"/>
  <c r="AC374" i="28" s="1" a="1"/>
  <c r="AC374" i="28" s="1"/>
  <c r="AB370" i="28"/>
  <c r="AC370" i="28" s="1" a="1"/>
  <c r="AC370" i="28" s="1"/>
  <c r="BY370" i="28"/>
  <c r="AB218" i="28"/>
  <c r="AC218" i="28" s="1" a="1"/>
  <c r="AC218" i="28" s="1"/>
  <c r="BY218" i="28"/>
  <c r="T321" i="29"/>
  <c r="S182" i="29"/>
  <c r="S32" i="29"/>
  <c r="T135" i="29"/>
  <c r="S339" i="29"/>
  <c r="P113" i="29"/>
  <c r="P114" i="29" s="1"/>
  <c r="P115" i="29" s="1"/>
  <c r="P116" i="29" s="1"/>
  <c r="BY151" i="28"/>
  <c r="AB151" i="28"/>
  <c r="AC151" i="28" s="1" a="1"/>
  <c r="AC151" i="28" s="1"/>
  <c r="AB359" i="28"/>
  <c r="AC359" i="28" s="1" a="1"/>
  <c r="AC359" i="28" s="1"/>
  <c r="BY359" i="28"/>
  <c r="T50" i="29"/>
  <c r="AB261" i="28"/>
  <c r="AC261" i="28" s="1" a="1"/>
  <c r="AC261" i="28" s="1"/>
  <c r="BY261" i="28"/>
  <c r="AB265" i="28"/>
  <c r="AC265" i="28" s="1" a="1"/>
  <c r="AC265" i="28" s="1"/>
  <c r="BY265" i="28"/>
  <c r="S111" i="29"/>
  <c r="AB69" i="28"/>
  <c r="AC69" i="28" s="1" a="1"/>
  <c r="AC69" i="28" s="1"/>
  <c r="BY69" i="28"/>
  <c r="S313" i="29"/>
  <c r="S253" i="29"/>
  <c r="AB245" i="28"/>
  <c r="AC245" i="28" s="1" a="1"/>
  <c r="AC245" i="28" s="1"/>
  <c r="BY245" i="28"/>
  <c r="T441" i="29"/>
  <c r="T94" i="29"/>
  <c r="AB41" i="28"/>
  <c r="AC41" i="28" s="1" a="1"/>
  <c r="AC41" i="28" s="1"/>
  <c r="BY41" i="28"/>
  <c r="T271" i="29"/>
  <c r="AB382" i="28"/>
  <c r="AC382" i="28" s="1" a="1"/>
  <c r="AC382" i="28" s="1"/>
  <c r="BY382" i="28"/>
  <c r="S85" i="29"/>
  <c r="S78" i="29"/>
  <c r="BY281" i="28"/>
  <c r="AB281" i="28"/>
  <c r="AC281" i="28" s="1" a="1"/>
  <c r="AC281" i="28" s="1"/>
  <c r="AB178" i="28"/>
  <c r="AC178" i="28" s="1" a="1"/>
  <c r="AC178" i="28" s="1"/>
  <c r="BY178" i="28"/>
  <c r="S307" i="29"/>
  <c r="T175" i="29"/>
  <c r="T303" i="29"/>
  <c r="P52" i="26"/>
  <c r="O500" i="26"/>
  <c r="O482" i="26"/>
  <c r="O492" i="26"/>
  <c r="O15" i="26"/>
  <c r="O491" i="26"/>
  <c r="O488" i="26"/>
  <c r="P468" i="26"/>
  <c r="O62" i="26"/>
  <c r="O47" i="26"/>
  <c r="O16" i="26"/>
  <c r="O89" i="26"/>
  <c r="O30" i="26"/>
  <c r="O92" i="26"/>
  <c r="O73" i="26"/>
  <c r="O17" i="26"/>
  <c r="O109" i="26"/>
  <c r="P110" i="26"/>
  <c r="P11" i="26"/>
  <c r="O86" i="26"/>
  <c r="O90" i="26"/>
  <c r="L82" i="29"/>
  <c r="L119" i="29"/>
  <c r="L298" i="29"/>
  <c r="O483" i="26"/>
  <c r="O64" i="26"/>
  <c r="O38" i="26"/>
  <c r="Z84" i="28"/>
  <c r="O116" i="26"/>
  <c r="P49" i="26"/>
  <c r="L419" i="29"/>
  <c r="L94" i="29"/>
  <c r="O53" i="26"/>
  <c r="P480" i="26"/>
  <c r="L425" i="29"/>
  <c r="P76" i="26"/>
  <c r="L198" i="29"/>
  <c r="L131" i="29"/>
  <c r="L88" i="29"/>
  <c r="L97" i="29"/>
  <c r="L103" i="29"/>
  <c r="L126" i="29"/>
  <c r="Z292" i="28"/>
  <c r="O27" i="26"/>
  <c r="L310" i="29"/>
  <c r="L413" i="29"/>
  <c r="L77" i="29"/>
  <c r="L38" i="29"/>
  <c r="L326" i="29"/>
  <c r="Z14" i="28"/>
  <c r="Z359" i="28"/>
  <c r="O65" i="26"/>
  <c r="Z456" i="28"/>
  <c r="L139" i="29"/>
  <c r="Z68" i="28"/>
  <c r="L207" i="29"/>
  <c r="L24" i="29"/>
  <c r="O495" i="26"/>
  <c r="L286" i="29"/>
  <c r="L204" i="29"/>
  <c r="Z373" i="28"/>
  <c r="Z213" i="28"/>
  <c r="L258" i="29"/>
  <c r="L41" i="29"/>
  <c r="Z329" i="28"/>
  <c r="L67" i="29"/>
  <c r="L448" i="29"/>
  <c r="L201" i="29"/>
  <c r="L407" i="29"/>
  <c r="L319" i="29"/>
  <c r="L89" i="29"/>
  <c r="L316" i="29"/>
  <c r="L182" i="29"/>
  <c r="L454" i="29"/>
  <c r="L165" i="29"/>
  <c r="L371" i="29"/>
  <c r="O103" i="26"/>
  <c r="Z472" i="28"/>
  <c r="L116" i="29"/>
  <c r="L468" i="29"/>
  <c r="L195" i="29"/>
  <c r="O31" i="26"/>
  <c r="L128" i="29"/>
  <c r="P83" i="26"/>
  <c r="L373" i="29"/>
  <c r="L19" i="29"/>
  <c r="L394" i="29"/>
  <c r="Z16" i="28"/>
  <c r="Z353" i="28"/>
  <c r="L115" i="29"/>
  <c r="Z428" i="28"/>
  <c r="L377" i="29"/>
  <c r="L469" i="29"/>
  <c r="L431" i="29"/>
  <c r="L327" i="29"/>
  <c r="L252" i="29"/>
  <c r="L10" i="29"/>
  <c r="Z88" i="28"/>
  <c r="Z85" i="28"/>
  <c r="L160" i="29"/>
  <c r="L397" i="29"/>
  <c r="L438" i="29"/>
  <c r="L460" i="29"/>
  <c r="Z6" i="28"/>
  <c r="L474" i="29"/>
  <c r="L360" i="29"/>
  <c r="L27" i="29"/>
  <c r="Z356" i="28"/>
  <c r="L495" i="29"/>
  <c r="L261" i="29"/>
  <c r="Z13" i="28"/>
  <c r="L317" i="29"/>
  <c r="L486" i="29"/>
  <c r="L434" i="29"/>
  <c r="L322" i="29"/>
  <c r="Z77" i="28"/>
  <c r="Z267" i="28"/>
  <c r="L456" i="29"/>
  <c r="L342" i="29"/>
  <c r="L311" i="29"/>
  <c r="L450" i="29"/>
  <c r="L169" i="29"/>
  <c r="Z498" i="28"/>
  <c r="L366" i="29"/>
  <c r="L102" i="29"/>
  <c r="L242" i="29"/>
  <c r="L442" i="29"/>
  <c r="L112" i="29"/>
  <c r="L181" i="29"/>
  <c r="L482" i="29"/>
  <c r="Z7" i="28"/>
  <c r="L237" i="29"/>
  <c r="L259" i="29"/>
  <c r="L5" i="29"/>
  <c r="L447" i="29"/>
  <c r="Z381" i="28"/>
  <c r="L266" i="29"/>
  <c r="L231" i="29"/>
  <c r="L364" i="29"/>
  <c r="L444" i="29"/>
  <c r="L269" i="29"/>
  <c r="L57" i="29"/>
  <c r="L476" i="29"/>
  <c r="L200" i="29"/>
  <c r="Z71" i="28"/>
  <c r="L74" i="29"/>
  <c r="L63" i="29"/>
  <c r="L294" i="29"/>
  <c r="Z114" i="28"/>
  <c r="Z261" i="28"/>
  <c r="L239" i="29"/>
  <c r="Z270" i="28"/>
  <c r="L107" i="29"/>
  <c r="L193" i="29"/>
  <c r="L405" i="29"/>
  <c r="P51" i="26"/>
  <c r="L153" i="29"/>
  <c r="L144" i="29"/>
  <c r="L500" i="29"/>
  <c r="L211" i="29"/>
  <c r="L344" i="29"/>
  <c r="Z152" i="28"/>
  <c r="Z45" i="28"/>
  <c r="Z275" i="28"/>
  <c r="L194" i="29"/>
  <c r="L411" i="29"/>
  <c r="Z398" i="28"/>
  <c r="L278" i="29"/>
  <c r="L246" i="29"/>
  <c r="Z276" i="28"/>
  <c r="L328" i="29"/>
  <c r="Z389" i="28"/>
  <c r="L164" i="29"/>
  <c r="L155" i="29"/>
  <c r="Z15" i="28"/>
  <c r="L346" i="29"/>
  <c r="Z42" i="28"/>
  <c r="O496" i="26"/>
  <c r="L287" i="29"/>
  <c r="L458" i="29"/>
  <c r="L428" i="29"/>
  <c r="L113" i="29"/>
  <c r="Z461" i="28"/>
  <c r="L9" i="29"/>
  <c r="L11" i="29"/>
  <c r="L357" i="29"/>
  <c r="Z17" i="28"/>
  <c r="L140" i="29"/>
  <c r="L315" i="29"/>
  <c r="L98" i="29"/>
  <c r="L152" i="29"/>
  <c r="L205" i="29"/>
  <c r="Z403" i="28"/>
  <c r="L138" i="29"/>
  <c r="L93" i="29"/>
  <c r="Z79" i="28"/>
  <c r="L217" i="29"/>
  <c r="L61" i="29"/>
  <c r="Z401" i="28"/>
  <c r="Z94" i="28"/>
  <c r="L426" i="29"/>
  <c r="Z414" i="28"/>
  <c r="L291" i="29"/>
  <c r="Z450" i="28"/>
  <c r="Z460" i="28"/>
  <c r="L336" i="29"/>
  <c r="L212" i="29"/>
  <c r="L340" i="29"/>
  <c r="Z36" i="28"/>
  <c r="Z426" i="28"/>
  <c r="L329" i="29"/>
  <c r="L433" i="29"/>
  <c r="Z41" i="28"/>
  <c r="Z23" i="28"/>
  <c r="Z411" i="28"/>
  <c r="L392" i="29"/>
  <c r="Z173" i="28"/>
  <c r="O496" i="30"/>
  <c r="P496" i="30" s="1"/>
  <c r="W496" i="30" s="1"/>
  <c r="Z496" i="30" s="1"/>
  <c r="L304" i="29"/>
  <c r="L90" i="29"/>
  <c r="Z476" i="28"/>
  <c r="L409" i="29"/>
  <c r="L275" i="29"/>
  <c r="Z21" i="28"/>
  <c r="L464" i="29"/>
  <c r="L32" i="29"/>
  <c r="L92" i="29"/>
  <c r="L470" i="29"/>
  <c r="L122" i="29"/>
  <c r="L42" i="29"/>
  <c r="Z383" i="28"/>
  <c r="L499" i="29"/>
  <c r="Z202" i="28"/>
  <c r="L348" i="29"/>
  <c r="O95" i="26"/>
  <c r="L125" i="29"/>
  <c r="L177" i="29"/>
  <c r="L416" i="29"/>
  <c r="L87" i="29"/>
  <c r="L300" i="29"/>
  <c r="O458" i="30"/>
  <c r="P458" i="30" s="1"/>
  <c r="W458" i="30" s="1"/>
  <c r="Z458" i="30" s="1"/>
  <c r="L78" i="29"/>
  <c r="O422" i="30"/>
  <c r="P422" i="30" s="1"/>
  <c r="W422" i="30" s="1"/>
  <c r="Z422" i="30" s="1"/>
  <c r="Z238" i="28"/>
  <c r="O434" i="30"/>
  <c r="P434" i="30" s="1"/>
  <c r="W434" i="30" s="1"/>
  <c r="Z434" i="30" s="1"/>
  <c r="Z465" i="28"/>
  <c r="Z72" i="28"/>
  <c r="Z220" i="28"/>
  <c r="Z375" i="28"/>
  <c r="L423" i="29"/>
  <c r="L337" i="29"/>
  <c r="L264" i="29"/>
  <c r="Z315" i="28"/>
  <c r="L75" i="29"/>
  <c r="Z480" i="28"/>
  <c r="L312" i="29"/>
  <c r="L34" i="29"/>
  <c r="L494" i="29"/>
  <c r="L100" i="29"/>
  <c r="L339" i="29"/>
  <c r="Z123" i="28"/>
  <c r="Z289" i="28"/>
  <c r="Z106" i="28"/>
  <c r="L479" i="29"/>
  <c r="L120" i="29"/>
  <c r="S463" i="30"/>
  <c r="T463" i="30" s="1"/>
  <c r="Y463" i="30" s="1"/>
  <c r="AA463" i="30" s="1"/>
  <c r="Z107" i="28"/>
  <c r="L226" i="29"/>
  <c r="Z176" i="28"/>
  <c r="L307" i="29"/>
  <c r="L133" i="29"/>
  <c r="Z44" i="28"/>
  <c r="Z81" i="28"/>
  <c r="L296" i="29"/>
  <c r="L135" i="29"/>
  <c r="L276" i="29"/>
  <c r="L121" i="29"/>
  <c r="S428" i="30"/>
  <c r="T428" i="30" s="1"/>
  <c r="Y428" i="30" s="1"/>
  <c r="AA428" i="30" s="1"/>
  <c r="L249" i="29"/>
  <c r="L347" i="29"/>
  <c r="L478" i="29"/>
  <c r="L484" i="29"/>
  <c r="Z442" i="28"/>
  <c r="O424" i="30"/>
  <c r="P424" i="30" s="1"/>
  <c r="W424" i="30" s="1"/>
  <c r="Z424" i="30" s="1"/>
  <c r="O484" i="30"/>
  <c r="P484" i="30" s="1"/>
  <c r="W484" i="30" s="1"/>
  <c r="Z484" i="30" s="1"/>
  <c r="Z484" i="28"/>
  <c r="Z115" i="28"/>
  <c r="Z193" i="28"/>
  <c r="L117" i="29"/>
  <c r="Z129" i="28"/>
  <c r="L314" i="29"/>
  <c r="Z374" i="28"/>
  <c r="L206" i="29"/>
  <c r="L406" i="29"/>
  <c r="Z101" i="28"/>
  <c r="Z223" i="28"/>
  <c r="S487" i="30"/>
  <c r="T487" i="30" s="1"/>
  <c r="Y487" i="30" s="1"/>
  <c r="AA487" i="30" s="1"/>
  <c r="Z150" i="28"/>
  <c r="Z248" i="28"/>
  <c r="Z89" i="28"/>
  <c r="L354" i="29"/>
  <c r="O409" i="30"/>
  <c r="P409" i="30" s="1"/>
  <c r="W409" i="30" s="1"/>
  <c r="Z409" i="30" s="1"/>
  <c r="L129" i="29"/>
  <c r="Z29" i="28"/>
  <c r="S410" i="30"/>
  <c r="T410" i="30" s="1"/>
  <c r="Y410" i="30" s="1"/>
  <c r="AA410" i="30" s="1"/>
  <c r="P91" i="26"/>
  <c r="O480" i="30"/>
  <c r="P480" i="30" s="1"/>
  <c r="W480" i="30" s="1"/>
  <c r="Z480" i="30" s="1"/>
  <c r="O460" i="30"/>
  <c r="P460" i="30" s="1"/>
  <c r="W460" i="30" s="1"/>
  <c r="Z460" i="30" s="1"/>
  <c r="O417" i="30"/>
  <c r="P417" i="30" s="1"/>
  <c r="W417" i="30" s="1"/>
  <c r="Z417" i="30" s="1"/>
  <c r="L268" i="29"/>
  <c r="Z257" i="28"/>
  <c r="O405" i="30"/>
  <c r="P405" i="30" s="1"/>
  <c r="W405" i="30" s="1"/>
  <c r="Z405" i="30" s="1"/>
  <c r="L453" i="29"/>
  <c r="S479" i="30"/>
  <c r="T479" i="30" s="1"/>
  <c r="Y479" i="30" s="1"/>
  <c r="AA479" i="30" s="1"/>
  <c r="L158" i="29"/>
  <c r="L466" i="29"/>
  <c r="O423" i="30"/>
  <c r="P423" i="30" s="1"/>
  <c r="W423" i="30" s="1"/>
  <c r="Z423" i="30" s="1"/>
  <c r="L352" i="29"/>
  <c r="L365" i="29"/>
  <c r="Z64" i="28"/>
  <c r="Z144" i="28"/>
  <c r="Z268" i="28"/>
  <c r="L376" i="29"/>
  <c r="L149" i="29"/>
  <c r="L393" i="29"/>
  <c r="L318" i="29"/>
  <c r="S457" i="30"/>
  <c r="T457" i="30" s="1"/>
  <c r="Y457" i="30" s="1"/>
  <c r="AA457" i="30" s="1"/>
  <c r="L108" i="29"/>
  <c r="L383" i="29"/>
  <c r="L299" i="29"/>
  <c r="Z108" i="28"/>
  <c r="L20" i="29"/>
  <c r="L156" i="29"/>
  <c r="Z161" i="28"/>
  <c r="L64" i="29"/>
  <c r="L22" i="29"/>
  <c r="Z489" i="28"/>
  <c r="O467" i="30"/>
  <c r="P467" i="30" s="1"/>
  <c r="W467" i="30" s="1"/>
  <c r="L159" i="29"/>
  <c r="L189" i="29"/>
  <c r="L323" i="29"/>
  <c r="L402" i="29"/>
  <c r="L214" i="29"/>
  <c r="L137" i="29"/>
  <c r="L179" i="29"/>
  <c r="L202" i="29"/>
  <c r="L483" i="29"/>
  <c r="S391" i="30"/>
  <c r="T391" i="30" s="1"/>
  <c r="Y391" i="30" s="1"/>
  <c r="L497" i="29"/>
  <c r="L235" i="29"/>
  <c r="O474" i="30"/>
  <c r="P474" i="30" s="1"/>
  <c r="W474" i="30" s="1"/>
  <c r="Z474" i="30" s="1"/>
  <c r="S390" i="30"/>
  <c r="T390" i="30" s="1"/>
  <c r="Y390" i="30" s="1"/>
  <c r="S417" i="30"/>
  <c r="T417" i="30" s="1"/>
  <c r="Y417" i="30" s="1"/>
  <c r="AA417" i="30" s="1"/>
  <c r="L185" i="29"/>
  <c r="L313" i="29"/>
  <c r="L247" i="29"/>
  <c r="L6" i="29"/>
  <c r="S450" i="30"/>
  <c r="T450" i="30" s="1"/>
  <c r="Y450" i="30" s="1"/>
  <c r="AA450" i="30" s="1"/>
  <c r="L380" i="29"/>
  <c r="L65" i="29"/>
  <c r="Z205" i="28"/>
  <c r="L53" i="29"/>
  <c r="L288" i="29"/>
  <c r="Z363" i="28"/>
  <c r="L496" i="29"/>
  <c r="L170" i="29"/>
  <c r="L381" i="29"/>
  <c r="L45" i="29"/>
  <c r="Z70" i="28"/>
  <c r="Z349" i="28"/>
  <c r="L157" i="29"/>
  <c r="L209" i="29"/>
  <c r="L265" i="29"/>
  <c r="L162" i="29"/>
  <c r="L151" i="29"/>
  <c r="L37" i="29"/>
  <c r="L443" i="29"/>
  <c r="O427" i="30"/>
  <c r="P427" i="30" s="1"/>
  <c r="W427" i="30" s="1"/>
  <c r="Z427" i="30" s="1"/>
  <c r="S401" i="30"/>
  <c r="T401" i="30" s="1"/>
  <c r="Y401" i="30" s="1"/>
  <c r="AA401" i="30" s="1"/>
  <c r="L333" i="29"/>
  <c r="L173" i="29"/>
  <c r="L435" i="29"/>
  <c r="L321" i="29"/>
  <c r="Z278" i="28"/>
  <c r="O495" i="30"/>
  <c r="P495" i="30" s="1"/>
  <c r="W495" i="30" s="1"/>
  <c r="Z495" i="30" s="1"/>
  <c r="O430" i="30"/>
  <c r="P430" i="30" s="1"/>
  <c r="W430" i="30" s="1"/>
  <c r="Z430" i="30" s="1"/>
  <c r="Z86" i="28"/>
  <c r="L62" i="29"/>
  <c r="Z78" i="28"/>
  <c r="P489" i="26"/>
  <c r="Z154" i="28"/>
  <c r="L349" i="29"/>
  <c r="Z187" i="28"/>
  <c r="L84" i="29"/>
  <c r="L477" i="29"/>
  <c r="L363" i="29"/>
  <c r="O476" i="30"/>
  <c r="P476" i="30" s="1"/>
  <c r="W476" i="30" s="1"/>
  <c r="Z476" i="30" s="1"/>
  <c r="L388" i="29"/>
  <c r="S405" i="30"/>
  <c r="T405" i="30" s="1"/>
  <c r="Y405" i="30" s="1"/>
  <c r="AA405" i="30" s="1"/>
  <c r="O400" i="30"/>
  <c r="P400" i="30" s="1"/>
  <c r="W400" i="30" s="1"/>
  <c r="Z400" i="30" s="1"/>
  <c r="O438" i="30"/>
  <c r="P438" i="30" s="1"/>
  <c r="W438" i="30" s="1"/>
  <c r="Z438" i="30" s="1"/>
  <c r="L13" i="29"/>
  <c r="L324" i="29"/>
  <c r="L31" i="29"/>
  <c r="Z11" i="28"/>
  <c r="L234" i="29"/>
  <c r="Z272" i="28"/>
  <c r="Z12" i="28"/>
  <c r="L16" i="29"/>
  <c r="L284" i="29"/>
  <c r="L418" i="29"/>
  <c r="L163" i="29"/>
  <c r="Z151" i="28"/>
  <c r="L222" i="29"/>
  <c r="L175" i="29"/>
  <c r="L176" i="29"/>
  <c r="L186" i="29"/>
  <c r="L72" i="29"/>
  <c r="L473" i="29"/>
  <c r="L197" i="29"/>
  <c r="L50" i="29"/>
  <c r="L422" i="29"/>
  <c r="S408" i="30"/>
  <c r="T408" i="30" s="1"/>
  <c r="Y408" i="30" s="1"/>
  <c r="AA408" i="30" s="1"/>
  <c r="O390" i="30"/>
  <c r="P390" i="30" s="1"/>
  <c r="W390" i="30" s="1"/>
  <c r="S495" i="30"/>
  <c r="T495" i="30" s="1"/>
  <c r="Y495" i="30" s="1"/>
  <c r="AA495" i="30" s="1"/>
  <c r="O398" i="30"/>
  <c r="P398" i="30" s="1"/>
  <c r="W398" i="30" s="1"/>
  <c r="Z398" i="30" s="1"/>
  <c r="O396" i="30"/>
  <c r="P396" i="30" s="1"/>
  <c r="W396" i="30" s="1"/>
  <c r="Z396" i="30" s="1"/>
  <c r="Z439" i="28"/>
  <c r="Z178" i="28"/>
  <c r="L256" i="29"/>
  <c r="L14" i="29"/>
  <c r="L386" i="29"/>
  <c r="Z311" i="28"/>
  <c r="L49" i="29"/>
  <c r="S398" i="30"/>
  <c r="T398" i="30" s="1"/>
  <c r="Y398" i="30" s="1"/>
  <c r="AA398" i="30" s="1"/>
  <c r="Z412" i="28"/>
  <c r="O420" i="30"/>
  <c r="P420" i="30" s="1"/>
  <c r="W420" i="30" s="1"/>
  <c r="Z420" i="30" s="1"/>
  <c r="L48" i="29"/>
  <c r="L106" i="29"/>
  <c r="L18" i="29"/>
  <c r="L76" i="29"/>
  <c r="Z425" i="28"/>
  <c r="Z73" i="28"/>
  <c r="L414" i="29"/>
  <c r="Z407" i="28"/>
  <c r="L457" i="29"/>
  <c r="Z91" i="28"/>
  <c r="L253" i="29"/>
  <c r="L421" i="29"/>
  <c r="S418" i="30"/>
  <c r="T418" i="30" s="1"/>
  <c r="Y418" i="30" s="1"/>
  <c r="AA418" i="30" s="1"/>
  <c r="Z235" i="28"/>
  <c r="L142" i="29"/>
  <c r="L68" i="29"/>
  <c r="L52" i="29"/>
  <c r="S434" i="30"/>
  <c r="T434" i="30" s="1"/>
  <c r="Y434" i="30" s="1"/>
  <c r="AA434" i="30" s="1"/>
  <c r="L289" i="29"/>
  <c r="O485" i="30"/>
  <c r="P485" i="30" s="1"/>
  <c r="W485" i="30" s="1"/>
  <c r="Z485" i="30" s="1"/>
  <c r="L43" i="29"/>
  <c r="L320" i="29"/>
  <c r="L221" i="29"/>
  <c r="L145" i="29"/>
  <c r="L40" i="29"/>
  <c r="L161" i="29"/>
  <c r="L8" i="29"/>
  <c r="L270" i="29"/>
  <c r="L480" i="29"/>
  <c r="L430" i="29"/>
  <c r="Z468" i="28"/>
  <c r="Z434" i="28"/>
  <c r="L429" i="29"/>
  <c r="Z282" i="28"/>
  <c r="Z82" i="28"/>
  <c r="L245" i="29"/>
  <c r="Z297" i="28"/>
  <c r="Z410" i="28"/>
  <c r="L408" i="29"/>
  <c r="L4" i="29"/>
  <c r="L471" i="29"/>
  <c r="Z22" i="28"/>
  <c r="Z295" i="28"/>
  <c r="L39" i="29"/>
  <c r="L272" i="29"/>
  <c r="L132" i="29"/>
  <c r="L410" i="29"/>
  <c r="L295" i="29"/>
  <c r="L3" i="29"/>
  <c r="L118" i="29"/>
  <c r="Z470" i="28"/>
  <c r="O412" i="30"/>
  <c r="P412" i="30" s="1"/>
  <c r="W412" i="30" s="1"/>
  <c r="Z412" i="30" s="1"/>
  <c r="S490" i="30"/>
  <c r="T490" i="30" s="1"/>
  <c r="Y490" i="30" s="1"/>
  <c r="AA490" i="30" s="1"/>
  <c r="O391" i="30"/>
  <c r="P391" i="30" s="1"/>
  <c r="W391" i="30" s="1"/>
  <c r="O447" i="30"/>
  <c r="P447" i="30" s="1"/>
  <c r="W447" i="30" s="1"/>
  <c r="Z447" i="30" s="1"/>
  <c r="L56" i="29"/>
  <c r="Z181" i="28"/>
  <c r="L134" i="29"/>
  <c r="L293" i="29"/>
  <c r="Z447" i="28"/>
  <c r="Z104" i="28"/>
  <c r="S473" i="30"/>
  <c r="T473" i="30" s="1"/>
  <c r="Y473" i="30" s="1"/>
  <c r="AA473" i="30" s="1"/>
  <c r="S470" i="30"/>
  <c r="T470" i="30" s="1"/>
  <c r="Y470" i="30" s="1"/>
  <c r="AA470" i="30" s="1"/>
  <c r="Z209" i="28"/>
  <c r="P256" i="26"/>
  <c r="O256" i="26"/>
  <c r="O473" i="30"/>
  <c r="P473" i="30" s="1"/>
  <c r="W473" i="30" s="1"/>
  <c r="Z473" i="30" s="1"/>
  <c r="S444" i="30"/>
  <c r="T444" i="30" s="1"/>
  <c r="Y444" i="30" s="1"/>
  <c r="AA444" i="30" s="1"/>
  <c r="O225" i="26"/>
  <c r="P225" i="26"/>
  <c r="S421" i="30"/>
  <c r="T421" i="30" s="1"/>
  <c r="Y421" i="30" s="1"/>
  <c r="AA421" i="30" s="1"/>
  <c r="O475" i="30"/>
  <c r="P475" i="30" s="1"/>
  <c r="W475" i="30" s="1"/>
  <c r="Z475" i="30" s="1"/>
  <c r="S498" i="30"/>
  <c r="T498" i="30" s="1"/>
  <c r="Y498" i="30" s="1"/>
  <c r="AA498" i="30" s="1"/>
  <c r="P123" i="26"/>
  <c r="O123" i="26"/>
  <c r="S407" i="30"/>
  <c r="T407" i="30" s="1"/>
  <c r="Y407" i="30" s="1"/>
  <c r="AA407" i="30" s="1"/>
  <c r="Z471" i="28"/>
  <c r="P195" i="26"/>
  <c r="O195" i="26"/>
  <c r="O440" i="30"/>
  <c r="P440" i="30" s="1"/>
  <c r="W440" i="30" s="1"/>
  <c r="Z440" i="30" s="1"/>
  <c r="Z171" i="28"/>
  <c r="P328" i="26"/>
  <c r="O328" i="26"/>
  <c r="S480" i="30"/>
  <c r="T480" i="30" s="1"/>
  <c r="Y480" i="30" s="1"/>
  <c r="AA480" i="30" s="1"/>
  <c r="Z8" i="28"/>
  <c r="O392" i="30"/>
  <c r="P392" i="30" s="1"/>
  <c r="W392" i="30" s="1"/>
  <c r="Z137" i="28"/>
  <c r="Z420" i="28"/>
  <c r="Z390" i="28"/>
  <c r="O155" i="26"/>
  <c r="P155" i="26"/>
  <c r="P322" i="26"/>
  <c r="O322" i="26"/>
  <c r="L389" i="29"/>
  <c r="P373" i="26"/>
  <c r="O373" i="26"/>
  <c r="P204" i="26"/>
  <c r="O204" i="26"/>
  <c r="L285" i="29"/>
  <c r="L384" i="29"/>
  <c r="L54" i="29"/>
  <c r="L439" i="29"/>
  <c r="O466" i="30"/>
  <c r="P466" i="30" s="1"/>
  <c r="W466" i="30" s="1"/>
  <c r="Z466" i="30" s="1"/>
  <c r="O210" i="26"/>
  <c r="P210" i="26"/>
  <c r="L216" i="29"/>
  <c r="L280" i="29"/>
  <c r="O282" i="26"/>
  <c r="P282" i="26"/>
  <c r="Z24" i="28"/>
  <c r="P268" i="26"/>
  <c r="O268" i="26"/>
  <c r="S437" i="30"/>
  <c r="T437" i="30" s="1"/>
  <c r="Y437" i="30" s="1"/>
  <c r="AA437" i="30" s="1"/>
  <c r="P445" i="26"/>
  <c r="O445" i="26"/>
  <c r="Z153" i="28"/>
  <c r="P347" i="26"/>
  <c r="O347" i="26"/>
  <c r="Z249" i="28"/>
  <c r="O199" i="26"/>
  <c r="P199" i="26"/>
  <c r="L172" i="29"/>
  <c r="O477" i="30"/>
  <c r="P477" i="30" s="1"/>
  <c r="W477" i="30" s="1"/>
  <c r="Z477" i="30" s="1"/>
  <c r="S394" i="30"/>
  <c r="T394" i="30" s="1"/>
  <c r="Y394" i="30" s="1"/>
  <c r="AA394" i="30" s="1"/>
  <c r="P350" i="26"/>
  <c r="O350" i="26"/>
  <c r="Z368" i="28"/>
  <c r="Z444" i="28"/>
  <c r="S497" i="30"/>
  <c r="T497" i="30" s="1"/>
  <c r="Y497" i="30" s="1"/>
  <c r="AA497" i="30" s="1"/>
  <c r="L240" i="29"/>
  <c r="Z167" i="28"/>
  <c r="O399" i="30"/>
  <c r="P399" i="30" s="1"/>
  <c r="W399" i="30" s="1"/>
  <c r="Z399" i="30" s="1"/>
  <c r="Z299" i="28"/>
  <c r="P351" i="26"/>
  <c r="O351" i="26"/>
  <c r="P150" i="26"/>
  <c r="O150" i="26"/>
  <c r="S482" i="30"/>
  <c r="T482" i="30" s="1"/>
  <c r="Y482" i="30" s="1"/>
  <c r="AA482" i="30" s="1"/>
  <c r="L228" i="29"/>
  <c r="P36" i="26"/>
  <c r="O36" i="26"/>
  <c r="Z441" i="28"/>
  <c r="O483" i="30"/>
  <c r="P483" i="30" s="1"/>
  <c r="W483" i="30" s="1"/>
  <c r="Z483" i="30" s="1"/>
  <c r="P431" i="26"/>
  <c r="O431" i="26"/>
  <c r="P166" i="26"/>
  <c r="O166" i="26"/>
  <c r="O395" i="30"/>
  <c r="P395" i="30" s="1"/>
  <c r="W395" i="30" s="1"/>
  <c r="Z395" i="30" s="1"/>
  <c r="O170" i="26"/>
  <c r="P170" i="26"/>
  <c r="Z488" i="28"/>
  <c r="S488" i="30"/>
  <c r="T488" i="30" s="1"/>
  <c r="Y488" i="30" s="1"/>
  <c r="AA488" i="30" s="1"/>
  <c r="L367" i="29"/>
  <c r="O381" i="26"/>
  <c r="P381" i="26"/>
  <c r="Z198" i="28"/>
  <c r="O240" i="26"/>
  <c r="P240" i="26"/>
  <c r="L30" i="29"/>
  <c r="Z355" i="28"/>
  <c r="O131" i="26"/>
  <c r="P131" i="26"/>
  <c r="P362" i="26"/>
  <c r="O362" i="26"/>
  <c r="P222" i="26"/>
  <c r="O222" i="26"/>
  <c r="P286" i="26"/>
  <c r="O286" i="26"/>
  <c r="L47" i="29"/>
  <c r="L463" i="29"/>
  <c r="L306" i="29"/>
  <c r="Z87" i="28"/>
  <c r="Z324" i="28"/>
  <c r="L69" i="29"/>
  <c r="S451" i="30"/>
  <c r="T451" i="30" s="1"/>
  <c r="Y451" i="30" s="1"/>
  <c r="AA451" i="30" s="1"/>
  <c r="S435" i="30"/>
  <c r="T435" i="30" s="1"/>
  <c r="Y435" i="30" s="1"/>
  <c r="AA435" i="30" s="1"/>
  <c r="P443" i="26"/>
  <c r="O443" i="26"/>
  <c r="L58" i="29"/>
  <c r="Z271" i="28"/>
  <c r="L203" i="29"/>
  <c r="P292" i="26"/>
  <c r="O292" i="26"/>
  <c r="L369" i="29"/>
  <c r="O386" i="26"/>
  <c r="P386" i="26"/>
  <c r="O336" i="26"/>
  <c r="P336" i="26"/>
  <c r="P280" i="26"/>
  <c r="O280" i="26"/>
  <c r="S404" i="30"/>
  <c r="T404" i="30" s="1"/>
  <c r="Y404" i="30" s="1"/>
  <c r="AA404" i="30" s="1"/>
  <c r="S486" i="30"/>
  <c r="T486" i="30" s="1"/>
  <c r="Y486" i="30" s="1"/>
  <c r="AA486" i="30" s="1"/>
  <c r="P270" i="26"/>
  <c r="O270" i="26"/>
  <c r="Z378" i="28"/>
  <c r="O411" i="30"/>
  <c r="P411" i="30" s="1"/>
  <c r="W411" i="30" s="1"/>
  <c r="Z411" i="30" s="1"/>
  <c r="Z399" i="28"/>
  <c r="L55" i="29"/>
  <c r="O313" i="26"/>
  <c r="P313" i="26"/>
  <c r="O401" i="30"/>
  <c r="P401" i="30" s="1"/>
  <c r="W401" i="30" s="1"/>
  <c r="Z401" i="30" s="1"/>
  <c r="P228" i="26"/>
  <c r="O228" i="26"/>
  <c r="O387" i="30"/>
  <c r="P387" i="30" s="1"/>
  <c r="W387" i="30" s="1"/>
  <c r="L309" i="29"/>
  <c r="Z240" i="28"/>
  <c r="P255" i="26"/>
  <c r="O255" i="26"/>
  <c r="Z118" i="28"/>
  <c r="S446" i="30"/>
  <c r="T446" i="30" s="1"/>
  <c r="Y446" i="30" s="1"/>
  <c r="AA446" i="30" s="1"/>
  <c r="Z100" i="28"/>
  <c r="Z62" i="28"/>
  <c r="S459" i="30"/>
  <c r="T459" i="30" s="1"/>
  <c r="Y459" i="30" s="1"/>
  <c r="AA459" i="30" s="1"/>
  <c r="P114" i="26"/>
  <c r="O114" i="26"/>
  <c r="L303" i="29"/>
  <c r="O383" i="26"/>
  <c r="P383" i="26"/>
  <c r="Z391" i="28"/>
  <c r="L498" i="29"/>
  <c r="O415" i="30"/>
  <c r="P415" i="30" s="1"/>
  <c r="W415" i="30" s="1"/>
  <c r="Z415" i="30" s="1"/>
  <c r="Z495" i="28"/>
  <c r="L28" i="29"/>
  <c r="O452" i="26"/>
  <c r="P452" i="26"/>
  <c r="P98" i="26"/>
  <c r="O98" i="26"/>
  <c r="S422" i="30"/>
  <c r="T422" i="30" s="1"/>
  <c r="Y422" i="30" s="1"/>
  <c r="AA422" i="30" s="1"/>
  <c r="P252" i="26"/>
  <c r="O252" i="26"/>
  <c r="O176" i="26"/>
  <c r="P176" i="26"/>
  <c r="P278" i="26"/>
  <c r="O278" i="26"/>
  <c r="O218" i="26"/>
  <c r="P218" i="26"/>
  <c r="P172" i="26"/>
  <c r="O172" i="26"/>
  <c r="O68" i="26"/>
  <c r="P68" i="26"/>
  <c r="O469" i="30"/>
  <c r="P469" i="30" s="1"/>
  <c r="W469" i="30" s="1"/>
  <c r="Z469" i="30" s="1"/>
  <c r="L229" i="29"/>
  <c r="Z423" i="28"/>
  <c r="O319" i="26"/>
  <c r="P319" i="26"/>
  <c r="O407" i="30"/>
  <c r="P407" i="30" s="1"/>
  <c r="W407" i="30" s="1"/>
  <c r="Z407" i="30" s="1"/>
  <c r="O251" i="26"/>
  <c r="P251" i="26"/>
  <c r="Z52" i="28"/>
  <c r="L465" i="29"/>
  <c r="P245" i="26"/>
  <c r="O245" i="26"/>
  <c r="Z346" i="28"/>
  <c r="O265" i="26"/>
  <c r="P265" i="26"/>
  <c r="Z431" i="28"/>
  <c r="L183" i="29"/>
  <c r="P410" i="26"/>
  <c r="O410" i="26"/>
  <c r="Z63" i="28"/>
  <c r="Z74" i="28"/>
  <c r="P463" i="26"/>
  <c r="O463" i="26"/>
  <c r="O389" i="30"/>
  <c r="P389" i="30" s="1"/>
  <c r="W389" i="30" s="1"/>
  <c r="L232" i="29"/>
  <c r="P75" i="26"/>
  <c r="O75" i="26"/>
  <c r="Z122" i="28"/>
  <c r="Z18" i="28"/>
  <c r="Z28" i="28"/>
  <c r="O26" i="26"/>
  <c r="P26" i="26"/>
  <c r="O467" i="26"/>
  <c r="P467" i="26"/>
  <c r="Z496" i="28"/>
  <c r="P215" i="26"/>
  <c r="O215" i="26"/>
  <c r="Z305" i="28"/>
  <c r="O494" i="30"/>
  <c r="P494" i="30" s="1"/>
  <c r="W494" i="30" s="1"/>
  <c r="Z494" i="30" s="1"/>
  <c r="P59" i="26"/>
  <c r="O59" i="26"/>
  <c r="O462" i="30"/>
  <c r="P462" i="30" s="1"/>
  <c r="W462" i="30" s="1"/>
  <c r="Z462" i="30" s="1"/>
  <c r="P191" i="26"/>
  <c r="O191" i="26"/>
  <c r="O214" i="26"/>
  <c r="P214" i="26"/>
  <c r="Z197" i="28"/>
  <c r="Z141" i="28"/>
  <c r="Z430" i="28"/>
  <c r="Z59" i="28"/>
  <c r="S412" i="30"/>
  <c r="T412" i="30" s="1"/>
  <c r="Y412" i="30" s="1"/>
  <c r="AA412" i="30" s="1"/>
  <c r="Z362" i="28"/>
  <c r="S494" i="30"/>
  <c r="T494" i="30" s="1"/>
  <c r="Y494" i="30" s="1"/>
  <c r="AA494" i="30" s="1"/>
  <c r="P9" i="26"/>
  <c r="O9" i="26"/>
  <c r="Z113" i="28"/>
  <c r="Z388" i="28"/>
  <c r="O33" i="26"/>
  <c r="P33" i="26"/>
  <c r="S424" i="30"/>
  <c r="T424" i="30" s="1"/>
  <c r="Y424" i="30" s="1"/>
  <c r="AA424" i="30" s="1"/>
  <c r="P208" i="26"/>
  <c r="O208" i="26"/>
  <c r="L424" i="29"/>
  <c r="S419" i="30"/>
  <c r="T419" i="30" s="1"/>
  <c r="Y419" i="30" s="1"/>
  <c r="AA419" i="30" s="1"/>
  <c r="L110" i="29"/>
  <c r="O104" i="26"/>
  <c r="P104" i="26"/>
  <c r="L308" i="29"/>
  <c r="P232" i="26"/>
  <c r="O232" i="26"/>
  <c r="Z217" i="28"/>
  <c r="O441" i="30"/>
  <c r="P441" i="30" s="1"/>
  <c r="W441" i="30" s="1"/>
  <c r="Z441" i="30" s="1"/>
  <c r="L292" i="29"/>
  <c r="Z244" i="28"/>
  <c r="P221" i="26"/>
  <c r="O221" i="26"/>
  <c r="P207" i="26"/>
  <c r="O207" i="26"/>
  <c r="P206" i="26"/>
  <c r="O206" i="26"/>
  <c r="O156" i="26"/>
  <c r="P156" i="26"/>
  <c r="P428" i="26"/>
  <c r="O428" i="26"/>
  <c r="L148" i="29"/>
  <c r="Z215" i="28"/>
  <c r="O241" i="26"/>
  <c r="P241" i="26"/>
  <c r="O19" i="26"/>
  <c r="P19" i="26"/>
  <c r="Z467" i="28"/>
  <c r="L485" i="29"/>
  <c r="O301" i="26"/>
  <c r="P301" i="26"/>
  <c r="Z291" i="28"/>
  <c r="L440" i="29"/>
  <c r="O446" i="30"/>
  <c r="P446" i="30" s="1"/>
  <c r="W446" i="30" s="1"/>
  <c r="Z446" i="30" s="1"/>
  <c r="Z54" i="28"/>
  <c r="S431" i="30"/>
  <c r="T431" i="30" s="1"/>
  <c r="Y431" i="30" s="1"/>
  <c r="AA431" i="30" s="1"/>
  <c r="Z130" i="28"/>
  <c r="S461" i="30"/>
  <c r="T461" i="30" s="1"/>
  <c r="Y461" i="30" s="1"/>
  <c r="AA461" i="30" s="1"/>
  <c r="Z437" i="28"/>
  <c r="Z132" i="28"/>
  <c r="Z322" i="28"/>
  <c r="L254" i="29"/>
  <c r="P283" i="26"/>
  <c r="O283" i="26"/>
  <c r="P479" i="26"/>
  <c r="O479" i="26"/>
  <c r="O403" i="30"/>
  <c r="P403" i="30" s="1"/>
  <c r="W403" i="30" s="1"/>
  <c r="Z403" i="30" s="1"/>
  <c r="P219" i="26"/>
  <c r="O219" i="26"/>
  <c r="P321" i="26"/>
  <c r="O321" i="26"/>
  <c r="S438" i="30"/>
  <c r="T438" i="30" s="1"/>
  <c r="Y438" i="30" s="1"/>
  <c r="AA438" i="30" s="1"/>
  <c r="P349" i="26"/>
  <c r="O349" i="26"/>
  <c r="O179" i="26"/>
  <c r="P179" i="26"/>
  <c r="P437" i="26"/>
  <c r="O437" i="26"/>
  <c r="P132" i="26"/>
  <c r="O132" i="26"/>
  <c r="S484" i="30"/>
  <c r="T484" i="30" s="1"/>
  <c r="Y484" i="30" s="1"/>
  <c r="AA484" i="30" s="1"/>
  <c r="P449" i="26"/>
  <c r="O449" i="26"/>
  <c r="L95" i="29"/>
  <c r="Z131" i="28"/>
  <c r="P450" i="26"/>
  <c r="O450" i="26"/>
  <c r="P100" i="26"/>
  <c r="O100" i="26"/>
  <c r="Z196" i="28"/>
  <c r="Z347" i="28"/>
  <c r="O396" i="26"/>
  <c r="P396" i="26"/>
  <c r="Z288" i="28"/>
  <c r="P196" i="26"/>
  <c r="O196" i="26"/>
  <c r="Z200" i="28"/>
  <c r="P113" i="26"/>
  <c r="O113" i="26"/>
  <c r="L330" i="29"/>
  <c r="P406" i="26"/>
  <c r="O406" i="26"/>
  <c r="Z227" i="28"/>
  <c r="P290" i="26"/>
  <c r="O290" i="26"/>
  <c r="Z172" i="28"/>
  <c r="P193" i="26"/>
  <c r="O193" i="26"/>
  <c r="Z246" i="28"/>
  <c r="L368" i="29"/>
  <c r="O482" i="30"/>
  <c r="P482" i="30" s="1"/>
  <c r="W482" i="30" s="1"/>
  <c r="Z482" i="30" s="1"/>
  <c r="Z49" i="28"/>
  <c r="O249" i="26"/>
  <c r="P249" i="26"/>
  <c r="L283" i="29"/>
  <c r="Z485" i="28"/>
  <c r="P171" i="26"/>
  <c r="O171" i="26"/>
  <c r="Z156" i="28"/>
  <c r="O442" i="30"/>
  <c r="P442" i="30" s="1"/>
  <c r="W442" i="30" s="1"/>
  <c r="Z442" i="30" s="1"/>
  <c r="Z487" i="28"/>
  <c r="P3" i="26"/>
  <c r="O3" i="26"/>
  <c r="S416" i="30"/>
  <c r="T416" i="30" s="1"/>
  <c r="Y416" i="30" s="1"/>
  <c r="AA416" i="30" s="1"/>
  <c r="L12" i="29"/>
  <c r="Z60" i="28"/>
  <c r="Z451" i="28"/>
  <c r="O367" i="26"/>
  <c r="P367" i="26"/>
  <c r="Z405" i="28"/>
  <c r="O22" i="26"/>
  <c r="P22" i="26"/>
  <c r="O357" i="26"/>
  <c r="P357" i="26"/>
  <c r="O395" i="26"/>
  <c r="P395" i="26"/>
  <c r="Z458" i="28"/>
  <c r="P411" i="26"/>
  <c r="O411" i="26"/>
  <c r="P143" i="26"/>
  <c r="O143" i="26"/>
  <c r="Z320" i="28"/>
  <c r="S481" i="30"/>
  <c r="T481" i="30" s="1"/>
  <c r="Y481" i="30" s="1"/>
  <c r="AA481" i="30" s="1"/>
  <c r="Z283" i="28"/>
  <c r="Z314" i="28"/>
  <c r="O119" i="26"/>
  <c r="P119" i="26"/>
  <c r="O479" i="30"/>
  <c r="P479" i="30" s="1"/>
  <c r="W479" i="30" s="1"/>
  <c r="Z479" i="30" s="1"/>
  <c r="Z236" i="28"/>
  <c r="O142" i="26"/>
  <c r="P142" i="26"/>
  <c r="L382" i="29"/>
  <c r="L491" i="29"/>
  <c r="Z454" i="28"/>
  <c r="P220" i="26"/>
  <c r="O220" i="26"/>
  <c r="Z112" i="28"/>
  <c r="Z56" i="28"/>
  <c r="P136" i="26"/>
  <c r="O136" i="26"/>
  <c r="S436" i="30"/>
  <c r="T436" i="30" s="1"/>
  <c r="Y436" i="30" s="1"/>
  <c r="AA436" i="30" s="1"/>
  <c r="O32" i="26"/>
  <c r="P32" i="26"/>
  <c r="S489" i="30"/>
  <c r="T489" i="30" s="1"/>
  <c r="Y489" i="30" s="1"/>
  <c r="AA489" i="30" s="1"/>
  <c r="Z302" i="28"/>
  <c r="O169" i="26"/>
  <c r="P169" i="26"/>
  <c r="O137" i="26"/>
  <c r="P137" i="26"/>
  <c r="Z494" i="28"/>
  <c r="O426" i="26"/>
  <c r="P426" i="26"/>
  <c r="P334" i="26"/>
  <c r="O334" i="26"/>
  <c r="L91" i="29"/>
  <c r="S492" i="30"/>
  <c r="T492" i="30" s="1"/>
  <c r="Y492" i="30" s="1"/>
  <c r="AA492" i="30" s="1"/>
  <c r="S397" i="30"/>
  <c r="T397" i="30" s="1"/>
  <c r="Y397" i="30" s="1"/>
  <c r="AA397" i="30" s="1"/>
  <c r="Z43" i="28"/>
  <c r="Z313" i="28"/>
  <c r="Z418" i="28"/>
  <c r="O326" i="26"/>
  <c r="P326" i="26"/>
  <c r="Z186" i="28"/>
  <c r="O428" i="30"/>
  <c r="P428" i="30" s="1"/>
  <c r="W428" i="30" s="1"/>
  <c r="Z428" i="30" s="1"/>
  <c r="P427" i="26"/>
  <c r="O427" i="26"/>
  <c r="Z32" i="28"/>
  <c r="Z4" i="28"/>
  <c r="Z190" i="28"/>
  <c r="O450" i="30"/>
  <c r="P450" i="30" s="1"/>
  <c r="W450" i="30" s="1"/>
  <c r="Z450" i="30" s="1"/>
  <c r="O454" i="30"/>
  <c r="P454" i="30" s="1"/>
  <c r="W454" i="30" s="1"/>
  <c r="Z454" i="30" s="1"/>
  <c r="Z116" i="28"/>
  <c r="S392" i="30"/>
  <c r="T392" i="30" s="1"/>
  <c r="Y392" i="30" s="1"/>
  <c r="O429" i="26"/>
  <c r="P429" i="26"/>
  <c r="P314" i="26"/>
  <c r="O314" i="26"/>
  <c r="O486" i="30"/>
  <c r="P486" i="30" s="1"/>
  <c r="W486" i="30" s="1"/>
  <c r="Z486" i="30" s="1"/>
  <c r="P42" i="26"/>
  <c r="O42" i="26"/>
  <c r="P72" i="26"/>
  <c r="O72" i="26"/>
  <c r="S415" i="30"/>
  <c r="T415" i="30" s="1"/>
  <c r="Y415" i="30" s="1"/>
  <c r="AA415" i="30" s="1"/>
  <c r="L436" i="29"/>
  <c r="O380" i="26"/>
  <c r="P380" i="26"/>
  <c r="P107" i="26"/>
  <c r="O107" i="26"/>
  <c r="Z298" i="28"/>
  <c r="O178" i="26"/>
  <c r="P178" i="26"/>
  <c r="S443" i="30"/>
  <c r="T443" i="30" s="1"/>
  <c r="Y443" i="30" s="1"/>
  <c r="AA443" i="30" s="1"/>
  <c r="O309" i="26"/>
  <c r="P309" i="26"/>
  <c r="Z478" i="28"/>
  <c r="O112" i="26"/>
  <c r="P112" i="26"/>
  <c r="O413" i="30"/>
  <c r="P413" i="30" s="1"/>
  <c r="W413" i="30" s="1"/>
  <c r="Z413" i="30" s="1"/>
  <c r="P66" i="26"/>
  <c r="O66" i="26"/>
  <c r="S388" i="30"/>
  <c r="T388" i="30" s="1"/>
  <c r="Y388" i="30" s="1"/>
  <c r="P28" i="26"/>
  <c r="O28" i="26"/>
  <c r="L143" i="29"/>
  <c r="P124" i="26"/>
  <c r="O124" i="26"/>
  <c r="O333" i="26"/>
  <c r="P333" i="26"/>
  <c r="S413" i="30"/>
  <c r="T413" i="30" s="1"/>
  <c r="Y413" i="30" s="1"/>
  <c r="AA413" i="30" s="1"/>
  <c r="Z325" i="28"/>
  <c r="P41" i="26"/>
  <c r="O41" i="26"/>
  <c r="Z364" i="28"/>
  <c r="O296" i="26"/>
  <c r="P296" i="26"/>
  <c r="Z162" i="28"/>
  <c r="P173" i="26"/>
  <c r="O173" i="26"/>
  <c r="L248" i="29"/>
  <c r="Z357" i="28"/>
  <c r="P298" i="26"/>
  <c r="O298" i="26"/>
  <c r="S469" i="30"/>
  <c r="T469" i="30" s="1"/>
  <c r="Y469" i="30" s="1"/>
  <c r="AA469" i="30" s="1"/>
  <c r="Z33" i="28"/>
  <c r="O448" i="26"/>
  <c r="P448" i="26"/>
  <c r="Z457" i="28"/>
  <c r="Z274" i="28"/>
  <c r="O439" i="26"/>
  <c r="P439" i="26"/>
  <c r="O391" i="26"/>
  <c r="P391" i="26"/>
  <c r="S439" i="30"/>
  <c r="T439" i="30" s="1"/>
  <c r="Y439" i="30" s="1"/>
  <c r="AA439" i="30" s="1"/>
  <c r="O488" i="30"/>
  <c r="P488" i="30" s="1"/>
  <c r="W488" i="30" s="1"/>
  <c r="Z488" i="30" s="1"/>
  <c r="Z147" i="28"/>
  <c r="P230" i="26"/>
  <c r="O230" i="26"/>
  <c r="Z400" i="28"/>
  <c r="Z163" i="28"/>
  <c r="O481" i="30"/>
  <c r="P481" i="30" s="1"/>
  <c r="W481" i="30" s="1"/>
  <c r="Z481" i="30" s="1"/>
  <c r="P192" i="26"/>
  <c r="O192" i="26"/>
  <c r="S389" i="30"/>
  <c r="T389" i="30" s="1"/>
  <c r="Y389" i="30" s="1"/>
  <c r="O269" i="26"/>
  <c r="P269" i="26"/>
  <c r="S400" i="30"/>
  <c r="T400" i="30" s="1"/>
  <c r="Y400" i="30" s="1"/>
  <c r="AA400" i="30" s="1"/>
  <c r="S476" i="30"/>
  <c r="T476" i="30" s="1"/>
  <c r="Y476" i="30" s="1"/>
  <c r="AA476" i="30" s="1"/>
  <c r="P473" i="26"/>
  <c r="O473" i="26"/>
  <c r="Z280" i="28"/>
  <c r="O259" i="26"/>
  <c r="P259" i="26"/>
  <c r="M154" i="26"/>
  <c r="X154" i="26" s="1"/>
  <c r="Y154" i="26" s="1"/>
  <c r="P315" i="26"/>
  <c r="O315" i="26"/>
  <c r="O417" i="26"/>
  <c r="P417" i="26"/>
  <c r="Z306" i="28"/>
  <c r="Z40" i="28"/>
  <c r="Z369" i="28"/>
  <c r="Z331" i="28"/>
  <c r="Z482" i="28"/>
  <c r="Z348" i="28"/>
  <c r="P174" i="26"/>
  <c r="O174" i="26"/>
  <c r="L461" i="29"/>
  <c r="Z219" i="28"/>
  <c r="P160" i="26"/>
  <c r="O160" i="26"/>
  <c r="Z350" i="28"/>
  <c r="L481" i="29"/>
  <c r="Z422" i="28"/>
  <c r="S465" i="30"/>
  <c r="T465" i="30" s="1"/>
  <c r="Y465" i="30" s="1"/>
  <c r="AA465" i="30" s="1"/>
  <c r="L489" i="29"/>
  <c r="L99" i="29"/>
  <c r="P466" i="26"/>
  <c r="O466" i="26"/>
  <c r="O229" i="26"/>
  <c r="P229" i="26"/>
  <c r="S447" i="30"/>
  <c r="T447" i="30" s="1"/>
  <c r="Y447" i="30" s="1"/>
  <c r="AA447" i="30" s="1"/>
  <c r="Z67" i="28"/>
  <c r="Z232" i="28"/>
  <c r="L184" i="29"/>
  <c r="Z110" i="28"/>
  <c r="O311" i="26"/>
  <c r="P311" i="26"/>
  <c r="S454" i="30"/>
  <c r="T454" i="30" s="1"/>
  <c r="Y454" i="30" s="1"/>
  <c r="AA454" i="30" s="1"/>
  <c r="S475" i="30"/>
  <c r="T475" i="30" s="1"/>
  <c r="Y475" i="30" s="1"/>
  <c r="AA475" i="30" s="1"/>
  <c r="O472" i="30"/>
  <c r="P472" i="30" s="1"/>
  <c r="W472" i="30" s="1"/>
  <c r="Z472" i="30" s="1"/>
  <c r="P353" i="26"/>
  <c r="O353" i="26"/>
  <c r="Z309" i="28"/>
  <c r="S499" i="30"/>
  <c r="T499" i="30" s="1"/>
  <c r="Y499" i="30" s="1"/>
  <c r="AA499" i="30" s="1"/>
  <c r="Z99" i="28"/>
  <c r="L493" i="29"/>
  <c r="P420" i="26"/>
  <c r="O420" i="26"/>
  <c r="Z393" i="28"/>
  <c r="Z358" i="28"/>
  <c r="Z183" i="28"/>
  <c r="L273" i="29"/>
  <c r="L355" i="29"/>
  <c r="P363" i="26"/>
  <c r="O363" i="26"/>
  <c r="O499" i="26"/>
  <c r="P499" i="26"/>
  <c r="P211" i="26"/>
  <c r="O211" i="26"/>
  <c r="Z264" i="28"/>
  <c r="Z222" i="28"/>
  <c r="Z233" i="28"/>
  <c r="O393" i="30"/>
  <c r="P393" i="30" s="1"/>
  <c r="W393" i="30" s="1"/>
  <c r="Z157" i="28"/>
  <c r="P139" i="26"/>
  <c r="O139" i="26"/>
  <c r="P60" i="26"/>
  <c r="O60" i="26"/>
  <c r="P407" i="26"/>
  <c r="O407" i="26"/>
  <c r="P184" i="26"/>
  <c r="O184" i="26"/>
  <c r="Z27" i="28"/>
  <c r="Z473" i="28"/>
  <c r="L385" i="29"/>
  <c r="O239" i="26"/>
  <c r="P239" i="26"/>
  <c r="O325" i="26"/>
  <c r="P325" i="26"/>
  <c r="L224" i="29"/>
  <c r="Z250" i="28"/>
  <c r="S455" i="30"/>
  <c r="T455" i="30" s="1"/>
  <c r="Y455" i="30" s="1"/>
  <c r="AA455" i="30" s="1"/>
  <c r="P377" i="26"/>
  <c r="O377" i="26"/>
  <c r="O237" i="26"/>
  <c r="P237" i="26"/>
  <c r="L459" i="29"/>
  <c r="P404" i="26"/>
  <c r="O404" i="26"/>
  <c r="P40" i="26"/>
  <c r="O40" i="26"/>
  <c r="P378" i="26"/>
  <c r="O378" i="26"/>
  <c r="P461" i="26"/>
  <c r="O461" i="26"/>
  <c r="Z445" i="28"/>
  <c r="O146" i="26"/>
  <c r="P146" i="26"/>
  <c r="O323" i="26"/>
  <c r="P323" i="26"/>
  <c r="O165" i="26"/>
  <c r="P165" i="26"/>
  <c r="Z323" i="28"/>
  <c r="Z58" i="28"/>
  <c r="Z102" i="28"/>
  <c r="O486" i="26"/>
  <c r="P486" i="26"/>
  <c r="Z360" i="28"/>
  <c r="P277" i="26"/>
  <c r="O277" i="26"/>
  <c r="Z307" i="28"/>
  <c r="O364" i="26"/>
  <c r="P364" i="26"/>
  <c r="O497" i="30"/>
  <c r="P497" i="30" s="1"/>
  <c r="W497" i="30" s="1"/>
  <c r="Z497" i="30" s="1"/>
  <c r="Z195" i="28"/>
  <c r="M156" i="26"/>
  <c r="X156" i="26" s="1"/>
  <c r="Y156" i="26" s="1"/>
  <c r="O226" i="26"/>
  <c r="P226" i="26"/>
  <c r="O416" i="30"/>
  <c r="P416" i="30" s="1"/>
  <c r="W416" i="30" s="1"/>
  <c r="Z416" i="30" s="1"/>
  <c r="Z453" i="28"/>
  <c r="O224" i="26"/>
  <c r="P224" i="26"/>
  <c r="Z319" i="28"/>
  <c r="Z376" i="28"/>
  <c r="Z296" i="28"/>
  <c r="O490" i="30"/>
  <c r="P490" i="30" s="1"/>
  <c r="W490" i="30" s="1"/>
  <c r="Z490" i="30" s="1"/>
  <c r="Z80" i="28"/>
  <c r="P358" i="26"/>
  <c r="O358" i="26"/>
  <c r="L302" i="29"/>
  <c r="Z155" i="28"/>
  <c r="Z96" i="28"/>
  <c r="Z330" i="28"/>
  <c r="Z301" i="28"/>
  <c r="L277" i="29"/>
  <c r="Z103" i="28"/>
  <c r="O487" i="30"/>
  <c r="P487" i="30" s="1"/>
  <c r="W487" i="30" s="1"/>
  <c r="Z487" i="30" s="1"/>
  <c r="L343" i="29"/>
  <c r="BM269" i="28"/>
  <c r="M155" i="26"/>
  <c r="X155" i="26" s="1"/>
  <c r="Y155" i="26" s="1"/>
  <c r="L335" i="29"/>
  <c r="Z446" i="28"/>
  <c r="Z440" i="28"/>
  <c r="L187" i="29"/>
  <c r="L399" i="29"/>
  <c r="Z75" i="28"/>
  <c r="Z117" i="28"/>
  <c r="O444" i="30"/>
  <c r="P444" i="30" s="1"/>
  <c r="W444" i="30" s="1"/>
  <c r="Z444" i="30" s="1"/>
  <c r="P187" i="26"/>
  <c r="O187" i="26"/>
  <c r="O70" i="26"/>
  <c r="P70" i="26"/>
  <c r="Z164" i="28"/>
  <c r="P293" i="26"/>
  <c r="O293" i="26"/>
  <c r="Z230" i="28"/>
  <c r="Z149" i="28"/>
  <c r="L351" i="29"/>
  <c r="P355" i="26"/>
  <c r="O355" i="26"/>
  <c r="L334" i="29"/>
  <c r="P148" i="26"/>
  <c r="O148" i="26"/>
  <c r="O414" i="26"/>
  <c r="P414" i="26"/>
  <c r="P182" i="26"/>
  <c r="O182" i="26"/>
  <c r="Z83" i="28"/>
  <c r="Z133" i="28"/>
  <c r="P201" i="26"/>
  <c r="O201" i="26"/>
  <c r="P432" i="26"/>
  <c r="O432" i="26"/>
  <c r="Z5" i="28"/>
  <c r="Z90" i="28"/>
  <c r="Z159" i="28"/>
  <c r="Z493" i="28"/>
  <c r="Z189" i="28"/>
  <c r="O397" i="30"/>
  <c r="P397" i="30" s="1"/>
  <c r="W397" i="30" s="1"/>
  <c r="Z397" i="30" s="1"/>
  <c r="Z212" i="28"/>
  <c r="Z321" i="28"/>
  <c r="P149" i="26"/>
  <c r="O149" i="26"/>
  <c r="Z449" i="28"/>
  <c r="O134" i="26"/>
  <c r="P134" i="26"/>
  <c r="Z436" i="28"/>
  <c r="O97" i="26"/>
  <c r="P97" i="26"/>
  <c r="Z191" i="28"/>
  <c r="P394" i="26"/>
  <c r="O394" i="26"/>
  <c r="BS470" i="28"/>
  <c r="O439" i="30"/>
  <c r="P439" i="30" s="1"/>
  <c r="W439" i="30" s="1"/>
  <c r="Z439" i="30" s="1"/>
  <c r="P330" i="26"/>
  <c r="O330" i="26"/>
  <c r="O419" i="30"/>
  <c r="P419" i="30" s="1"/>
  <c r="W419" i="30" s="1"/>
  <c r="Z419" i="30" s="1"/>
  <c r="S411" i="30"/>
  <c r="T411" i="30" s="1"/>
  <c r="Y411" i="30" s="1"/>
  <c r="AA411" i="30" s="1"/>
  <c r="Z119" i="28"/>
  <c r="O431" i="30"/>
  <c r="P431" i="30" s="1"/>
  <c r="W431" i="30" s="1"/>
  <c r="Z431" i="30" s="1"/>
  <c r="S425" i="30"/>
  <c r="T425" i="30" s="1"/>
  <c r="Y425" i="30" s="1"/>
  <c r="AA425" i="30" s="1"/>
  <c r="O475" i="26"/>
  <c r="P475" i="26"/>
  <c r="S453" i="30"/>
  <c r="T453" i="30" s="1"/>
  <c r="Y453" i="30" s="1"/>
  <c r="AA453" i="30" s="1"/>
  <c r="P446" i="26"/>
  <c r="O446" i="26"/>
  <c r="O461" i="30"/>
  <c r="P461" i="30" s="1"/>
  <c r="W461" i="30" s="1"/>
  <c r="Z461" i="30" s="1"/>
  <c r="Z179" i="28"/>
  <c r="Z396" i="28"/>
  <c r="Z345" i="28"/>
  <c r="Z55" i="28"/>
  <c r="L451" i="29"/>
  <c r="Z490" i="28"/>
  <c r="L262" i="29"/>
  <c r="L475" i="29"/>
  <c r="P274" i="26"/>
  <c r="O274" i="26"/>
  <c r="Z310" i="28"/>
  <c r="O127" i="26"/>
  <c r="P127" i="26"/>
  <c r="P331" i="26"/>
  <c r="O331" i="26"/>
  <c r="O81" i="26"/>
  <c r="P81" i="26"/>
  <c r="Z143" i="28"/>
  <c r="O388" i="30"/>
  <c r="P388" i="30" s="1"/>
  <c r="W388" i="30" s="1"/>
  <c r="P476" i="26"/>
  <c r="O476" i="26"/>
  <c r="Z34" i="28"/>
  <c r="P138" i="26"/>
  <c r="O138" i="26"/>
  <c r="P284" i="26"/>
  <c r="O284" i="26"/>
  <c r="P474" i="26"/>
  <c r="O474" i="26"/>
  <c r="P35" i="26"/>
  <c r="O35" i="26"/>
  <c r="Z499" i="28"/>
  <c r="O281" i="26"/>
  <c r="P281" i="26"/>
  <c r="Z127" i="28"/>
  <c r="O471" i="30"/>
  <c r="P471" i="30" s="1"/>
  <c r="W471" i="30" s="1"/>
  <c r="O452" i="30"/>
  <c r="P452" i="30" s="1"/>
  <c r="W452" i="30" s="1"/>
  <c r="Z452" i="30" s="1"/>
  <c r="Z402" i="28"/>
  <c r="L267" i="29"/>
  <c r="O106" i="26"/>
  <c r="P106" i="26"/>
  <c r="Z387" i="28"/>
  <c r="S467" i="30"/>
  <c r="T467" i="30" s="1"/>
  <c r="Y467" i="30" s="1"/>
  <c r="AA467" i="30" s="1"/>
  <c r="Z47" i="28"/>
  <c r="L415" i="29"/>
  <c r="S432" i="30"/>
  <c r="T432" i="30" s="1"/>
  <c r="Y432" i="30" s="1"/>
  <c r="AA432" i="30" s="1"/>
  <c r="S409" i="30"/>
  <c r="T409" i="30" s="1"/>
  <c r="Y409" i="30" s="1"/>
  <c r="AA409" i="30" s="1"/>
  <c r="L241" i="29"/>
  <c r="L26" i="29"/>
  <c r="Z125" i="28"/>
  <c r="Z259" i="28"/>
  <c r="O359" i="26"/>
  <c r="P359" i="26"/>
  <c r="Z66" i="28"/>
  <c r="L467" i="29"/>
  <c r="L147" i="29"/>
  <c r="P74" i="26"/>
  <c r="O74" i="26"/>
  <c r="O493" i="30"/>
  <c r="P493" i="30" s="1"/>
  <c r="W493" i="30" s="1"/>
  <c r="Z493" i="30" s="1"/>
  <c r="L353" i="29"/>
  <c r="Z175" i="28"/>
  <c r="Z105" i="28"/>
  <c r="L243" i="29"/>
  <c r="O261" i="26"/>
  <c r="P261" i="26"/>
  <c r="O433" i="30"/>
  <c r="P433" i="30" s="1"/>
  <c r="W433" i="30" s="1"/>
  <c r="Z433" i="30" s="1"/>
  <c r="Z477" i="28"/>
  <c r="O462" i="26"/>
  <c r="P462" i="26"/>
  <c r="P121" i="26"/>
  <c r="O121" i="26"/>
  <c r="L199" i="29"/>
  <c r="P294" i="26"/>
  <c r="O294" i="26"/>
  <c r="L51" i="29"/>
  <c r="Z308" i="28"/>
  <c r="O299" i="26"/>
  <c r="P299" i="26"/>
  <c r="Z415" i="28"/>
  <c r="Z169" i="28"/>
  <c r="L111" i="29"/>
  <c r="L455" i="29"/>
  <c r="Z50" i="28"/>
  <c r="S403" i="30"/>
  <c r="T403" i="30" s="1"/>
  <c r="Y403" i="30" s="1"/>
  <c r="AA403" i="30" s="1"/>
  <c r="O468" i="30"/>
  <c r="P468" i="30" s="1"/>
  <c r="W468" i="30" s="1"/>
  <c r="Z468" i="30" s="1"/>
  <c r="Z177" i="28"/>
  <c r="Z462" i="28"/>
  <c r="O451" i="30"/>
  <c r="P451" i="30" s="1"/>
  <c r="W451" i="30" s="1"/>
  <c r="Z451" i="30" s="1"/>
  <c r="L71" i="29"/>
  <c r="S414" i="30"/>
  <c r="T414" i="30" s="1"/>
  <c r="Y414" i="30" s="1"/>
  <c r="AA414" i="30" s="1"/>
  <c r="Z427" i="28"/>
  <c r="O445" i="30"/>
  <c r="P445" i="30" s="1"/>
  <c r="W445" i="30" s="1"/>
  <c r="Z445" i="30" s="1"/>
  <c r="Z97" i="28"/>
  <c r="O120" i="26"/>
  <c r="P120" i="26"/>
  <c r="L301" i="29"/>
  <c r="S468" i="30"/>
  <c r="T468" i="30" s="1"/>
  <c r="Y468" i="30" s="1"/>
  <c r="AA468" i="30" s="1"/>
  <c r="L15" i="29"/>
  <c r="Z210" i="28"/>
  <c r="O438" i="26"/>
  <c r="P438" i="26"/>
  <c r="Z312" i="28"/>
  <c r="S395" i="30"/>
  <c r="T395" i="30" s="1"/>
  <c r="Y395" i="30" s="1"/>
  <c r="AA395" i="30" s="1"/>
  <c r="P401" i="26"/>
  <c r="O401" i="26"/>
  <c r="P460" i="26"/>
  <c r="O460" i="26"/>
  <c r="Z334" i="28"/>
  <c r="L23" i="29"/>
  <c r="Z124" i="28"/>
  <c r="L375" i="29"/>
  <c r="Z256" i="28"/>
  <c r="S483" i="30"/>
  <c r="T483" i="30" s="1"/>
  <c r="Y483" i="30" s="1"/>
  <c r="AA483" i="30" s="1"/>
  <c r="P243" i="26"/>
  <c r="O243" i="26"/>
  <c r="P399" i="26"/>
  <c r="O399" i="26"/>
  <c r="Z214" i="28"/>
  <c r="L345" i="29"/>
  <c r="S462" i="30"/>
  <c r="T462" i="30" s="1"/>
  <c r="Y462" i="30" s="1"/>
  <c r="AA462" i="30" s="1"/>
  <c r="Z166" i="28"/>
  <c r="Z469" i="28"/>
  <c r="L227" i="29"/>
  <c r="Z65" i="28"/>
  <c r="Z231" i="28"/>
  <c r="L236" i="29"/>
  <c r="Z158" i="28"/>
  <c r="L398" i="29"/>
  <c r="L358" i="29"/>
  <c r="Z497" i="28"/>
  <c r="P481" i="26"/>
  <c r="O481" i="26"/>
  <c r="P77" i="26"/>
  <c r="O77" i="26"/>
  <c r="Z92" i="28"/>
  <c r="O408" i="30"/>
  <c r="P408" i="30" s="1"/>
  <c r="W408" i="30" s="1"/>
  <c r="Z408" i="30" s="1"/>
  <c r="O429" i="30"/>
  <c r="P429" i="30" s="1"/>
  <c r="W429" i="30" s="1"/>
  <c r="Z429" i="30" s="1"/>
  <c r="O25" i="26"/>
  <c r="P25" i="26"/>
  <c r="L174" i="29"/>
  <c r="P307" i="26"/>
  <c r="O307" i="26"/>
  <c r="L488" i="29"/>
  <c r="O354" i="26"/>
  <c r="P354" i="26"/>
  <c r="O157" i="26"/>
  <c r="P157" i="26"/>
  <c r="P262" i="26"/>
  <c r="O262" i="26"/>
  <c r="L167" i="29"/>
  <c r="Z136" i="28"/>
  <c r="L260" i="29"/>
  <c r="P356" i="26"/>
  <c r="O356" i="26"/>
  <c r="L362" i="29"/>
  <c r="Z342" i="28"/>
  <c r="P412" i="26"/>
  <c r="O412" i="26"/>
  <c r="O499" i="30"/>
  <c r="P499" i="30" s="1"/>
  <c r="W499" i="30" s="1"/>
  <c r="Z499" i="30" s="1"/>
  <c r="L150" i="29"/>
  <c r="L219" i="29"/>
  <c r="Z452" i="28"/>
  <c r="L356" i="29"/>
  <c r="O403" i="26"/>
  <c r="P403" i="26"/>
  <c r="Z491" i="28"/>
  <c r="Z35" i="28"/>
  <c r="S491" i="30"/>
  <c r="T491" i="30" s="1"/>
  <c r="Y491" i="30" s="1"/>
  <c r="AA491" i="30" s="1"/>
  <c r="P459" i="26"/>
  <c r="O459" i="26"/>
  <c r="Z416" i="28"/>
  <c r="Z424" i="28"/>
  <c r="P490" i="26"/>
  <c r="O490" i="26"/>
  <c r="P183" i="26"/>
  <c r="O183" i="26"/>
  <c r="L437" i="29"/>
  <c r="Z146" i="28"/>
  <c r="O410" i="30"/>
  <c r="P410" i="30" s="1"/>
  <c r="W410" i="30" s="1"/>
  <c r="Z410" i="30" s="1"/>
  <c r="M3" i="30"/>
  <c r="M4" i="30" s="1"/>
  <c r="L36" i="29"/>
  <c r="S466" i="30"/>
  <c r="T466" i="30" s="1"/>
  <c r="Y466" i="30" s="1"/>
  <c r="AA466" i="30" s="1"/>
  <c r="P317" i="26"/>
  <c r="O317" i="26"/>
  <c r="O448" i="30"/>
  <c r="P448" i="30" s="1"/>
  <c r="W448" i="30" s="1"/>
  <c r="Z448" i="30" s="1"/>
  <c r="O253" i="26"/>
  <c r="P253" i="26"/>
  <c r="S452" i="30"/>
  <c r="T452" i="30" s="1"/>
  <c r="Y452" i="30" s="1"/>
  <c r="AA452" i="30" s="1"/>
  <c r="P444" i="26"/>
  <c r="O444" i="26"/>
  <c r="P338" i="26"/>
  <c r="O338" i="26"/>
  <c r="P487" i="26"/>
  <c r="O487" i="26"/>
  <c r="Z247" i="28"/>
  <c r="O470" i="30"/>
  <c r="P470" i="30" s="1"/>
  <c r="W470" i="30" s="1"/>
  <c r="Z470" i="30" s="1"/>
  <c r="P205" i="26"/>
  <c r="O205" i="26"/>
  <c r="O236" i="26"/>
  <c r="P236" i="26"/>
  <c r="O385" i="26"/>
  <c r="P385" i="26"/>
  <c r="P197" i="26"/>
  <c r="O197" i="26"/>
  <c r="P376" i="26"/>
  <c r="O376" i="26"/>
  <c r="O152" i="26"/>
  <c r="P152" i="26"/>
  <c r="Z184" i="28"/>
  <c r="S485" i="30"/>
  <c r="T485" i="30" s="1"/>
  <c r="Y485" i="30" s="1"/>
  <c r="AA485" i="30" s="1"/>
  <c r="P454" i="26"/>
  <c r="O454" i="26"/>
  <c r="O158" i="26"/>
  <c r="P158" i="26"/>
  <c r="S433" i="30"/>
  <c r="T433" i="30" s="1"/>
  <c r="Y433" i="30" s="1"/>
  <c r="AA433" i="30" s="1"/>
  <c r="O177" i="26"/>
  <c r="P177" i="26"/>
  <c r="Z262" i="28"/>
  <c r="Z483" i="28"/>
  <c r="P48" i="26"/>
  <c r="O48" i="26"/>
  <c r="S442" i="30"/>
  <c r="T442" i="30" s="1"/>
  <c r="Y442" i="30" s="1"/>
  <c r="AA442" i="30" s="1"/>
  <c r="Z199" i="28"/>
  <c r="P464" i="26"/>
  <c r="O464" i="26"/>
  <c r="P320" i="26"/>
  <c r="O320" i="26"/>
  <c r="O115" i="26"/>
  <c r="P115" i="26"/>
  <c r="S427" i="30"/>
  <c r="T427" i="30" s="1"/>
  <c r="Y427" i="30" s="1"/>
  <c r="AA427" i="30" s="1"/>
  <c r="P198" i="26"/>
  <c r="O198" i="26"/>
  <c r="Z279" i="28"/>
  <c r="P342" i="26"/>
  <c r="O342" i="26"/>
  <c r="Z239" i="28"/>
  <c r="O465" i="30"/>
  <c r="P465" i="30" s="1"/>
  <c r="W465" i="30" s="1"/>
  <c r="Z465" i="30" s="1"/>
  <c r="O360" i="26"/>
  <c r="P360" i="26"/>
  <c r="S474" i="30"/>
  <c r="T474" i="30" s="1"/>
  <c r="Y474" i="30" s="1"/>
  <c r="AA474" i="30" s="1"/>
  <c r="Z367" i="28"/>
  <c r="P409" i="26"/>
  <c r="O409" i="26"/>
  <c r="P5" i="26"/>
  <c r="O5" i="26"/>
  <c r="Z20" i="28"/>
  <c r="Z293" i="28"/>
  <c r="P258" i="26"/>
  <c r="O258" i="26"/>
  <c r="S441" i="30"/>
  <c r="T441" i="30" s="1"/>
  <c r="Y441" i="30" s="1"/>
  <c r="AA441" i="30" s="1"/>
  <c r="P398" i="26"/>
  <c r="O398" i="26"/>
  <c r="Z371" i="28"/>
  <c r="S387" i="30"/>
  <c r="T387" i="30" s="1"/>
  <c r="Y387" i="30" s="1"/>
  <c r="Z201" i="28"/>
  <c r="P418" i="26"/>
  <c r="O418" i="26"/>
  <c r="Z10" i="28"/>
  <c r="Z486" i="28"/>
  <c r="Z365" i="28"/>
  <c r="O213" i="26"/>
  <c r="P213" i="26"/>
  <c r="O202" i="26"/>
  <c r="P202" i="26"/>
  <c r="O345" i="26"/>
  <c r="P345" i="26"/>
  <c r="P397" i="26"/>
  <c r="O397" i="26"/>
  <c r="P185" i="26"/>
  <c r="O185" i="26"/>
  <c r="P305" i="26"/>
  <c r="O305" i="26"/>
  <c r="P304" i="26"/>
  <c r="O304" i="26"/>
  <c r="P267" i="26"/>
  <c r="O267" i="26"/>
  <c r="O443" i="30"/>
  <c r="P443" i="30" s="1"/>
  <c r="W443" i="30" s="1"/>
  <c r="Z443" i="30" s="1"/>
  <c r="O400" i="26"/>
  <c r="P400" i="26"/>
  <c r="O432" i="30"/>
  <c r="P432" i="30" s="1"/>
  <c r="W432" i="30" s="1"/>
  <c r="Z432" i="30" s="1"/>
  <c r="S471" i="30"/>
  <c r="T471" i="30" s="1"/>
  <c r="Y471" i="30" s="1"/>
  <c r="AA471" i="30" s="1"/>
  <c r="O455" i="30"/>
  <c r="P455" i="30" s="1"/>
  <c r="W455" i="30" s="1"/>
  <c r="Z455" i="30" s="1"/>
  <c r="O464" i="30"/>
  <c r="P464" i="30" s="1"/>
  <c r="W464" i="30" s="1"/>
  <c r="Z464" i="30" s="1"/>
  <c r="O167" i="26"/>
  <c r="P167" i="26"/>
  <c r="L350" i="29"/>
  <c r="Z265" i="28"/>
  <c r="S448" i="30"/>
  <c r="T448" i="30" s="1"/>
  <c r="Y448" i="30" s="1"/>
  <c r="AA448" i="30" s="1"/>
  <c r="S458" i="30"/>
  <c r="T458" i="30" s="1"/>
  <c r="Y458" i="30" s="1"/>
  <c r="AA458" i="30" s="1"/>
  <c r="Z194" i="28"/>
  <c r="L401" i="29"/>
  <c r="Z228" i="28"/>
  <c r="O389" i="26"/>
  <c r="P389" i="26"/>
  <c r="P372" i="26"/>
  <c r="O372" i="26"/>
  <c r="S496" i="30"/>
  <c r="T496" i="30" s="1"/>
  <c r="Y496" i="30" s="1"/>
  <c r="AA496" i="30" s="1"/>
  <c r="P316" i="26"/>
  <c r="O316" i="26"/>
  <c r="Z48" i="28"/>
  <c r="Z300" i="28"/>
  <c r="O306" i="26"/>
  <c r="P306" i="26"/>
  <c r="O394" i="30"/>
  <c r="P394" i="30" s="1"/>
  <c r="W394" i="30" s="1"/>
  <c r="Z394" i="30" s="1"/>
  <c r="S493" i="30"/>
  <c r="T493" i="30" s="1"/>
  <c r="Y493" i="30" s="1"/>
  <c r="AA493" i="30" s="1"/>
  <c r="L325" i="29"/>
  <c r="Z438" i="28"/>
  <c r="L66" i="29"/>
  <c r="L379" i="29"/>
  <c r="O390" i="26"/>
  <c r="P390" i="26"/>
  <c r="O154" i="26"/>
  <c r="P154" i="26"/>
  <c r="O80" i="26"/>
  <c r="P80" i="26"/>
  <c r="L441" i="29"/>
  <c r="Z192" i="28"/>
  <c r="Z185" i="28"/>
  <c r="BR335" i="28"/>
  <c r="BT335" i="28" s="1"/>
  <c r="Z126" i="28"/>
  <c r="L417" i="29"/>
  <c r="Z419" i="28"/>
  <c r="Z354" i="28"/>
  <c r="Z95" i="28"/>
  <c r="P419" i="26"/>
  <c r="O419" i="26"/>
  <c r="P246" i="26"/>
  <c r="O246" i="26"/>
  <c r="Z208" i="28"/>
  <c r="P310" i="26"/>
  <c r="O310" i="26"/>
  <c r="Z335" i="28"/>
  <c r="P303" i="26"/>
  <c r="O303" i="26"/>
  <c r="Z281" i="28"/>
  <c r="P388" i="26"/>
  <c r="O388" i="26"/>
  <c r="L370" i="29"/>
  <c r="P456" i="26"/>
  <c r="O456" i="26"/>
  <c r="O366" i="26"/>
  <c r="P366" i="26"/>
  <c r="Z370" i="28"/>
  <c r="Z385" i="28"/>
  <c r="P43" i="26"/>
  <c r="O43" i="26"/>
  <c r="P289" i="26"/>
  <c r="O289" i="26"/>
  <c r="Z182" i="28"/>
  <c r="P168" i="26"/>
  <c r="O168" i="26"/>
  <c r="P485" i="26"/>
  <c r="O485" i="26"/>
  <c r="P361" i="26"/>
  <c r="O361" i="26"/>
  <c r="L168" i="29"/>
  <c r="L446" i="29"/>
  <c r="Z260" i="28"/>
  <c r="Z269" i="28"/>
  <c r="L127" i="29"/>
  <c r="Z170" i="28"/>
  <c r="L17" i="29"/>
  <c r="Z377" i="28"/>
  <c r="P497" i="26"/>
  <c r="O497" i="26"/>
  <c r="P344" i="26"/>
  <c r="O344" i="26"/>
  <c r="P287" i="26"/>
  <c r="O287" i="26"/>
  <c r="O129" i="26"/>
  <c r="P129" i="26"/>
  <c r="Z225" i="28"/>
  <c r="S396" i="30"/>
  <c r="T396" i="30" s="1"/>
  <c r="Y396" i="30" s="1"/>
  <c r="AA396" i="30" s="1"/>
  <c r="Z429" i="28"/>
  <c r="L490" i="29"/>
  <c r="S472" i="30"/>
  <c r="T472" i="30" s="1"/>
  <c r="Y472" i="30" s="1"/>
  <c r="AA472" i="30" s="1"/>
  <c r="L432" i="29"/>
  <c r="Z160" i="28"/>
  <c r="P352" i="26"/>
  <c r="O352" i="26"/>
  <c r="O459" i="30"/>
  <c r="P459" i="30" s="1"/>
  <c r="W459" i="30" s="1"/>
  <c r="Z459" i="30" s="1"/>
  <c r="O190" i="26"/>
  <c r="P190" i="26"/>
  <c r="L263" i="29"/>
  <c r="L361" i="29"/>
  <c r="S500" i="30"/>
  <c r="T500" i="30" s="1"/>
  <c r="Y500" i="30" s="1"/>
  <c r="AA500" i="30" s="1"/>
  <c r="L191" i="29"/>
  <c r="Z352" i="28"/>
  <c r="Z433" i="28"/>
  <c r="P374" i="26"/>
  <c r="O374" i="26"/>
  <c r="Z226" i="28"/>
  <c r="O478" i="30"/>
  <c r="P478" i="30" s="1"/>
  <c r="W478" i="30" s="1"/>
  <c r="Z478" i="30" s="1"/>
  <c r="L445" i="29"/>
  <c r="P365" i="26"/>
  <c r="O365" i="26"/>
  <c r="P387" i="26"/>
  <c r="O387" i="26"/>
  <c r="P111" i="26"/>
  <c r="O111" i="26"/>
  <c r="S402" i="30"/>
  <c r="T402" i="30" s="1"/>
  <c r="Y402" i="30" s="1"/>
  <c r="AA402" i="30" s="1"/>
  <c r="L472" i="29"/>
  <c r="L230" i="29"/>
  <c r="Z474" i="28"/>
  <c r="Z174" i="28"/>
  <c r="P254" i="26"/>
  <c r="O254" i="26"/>
  <c r="L244" i="29"/>
  <c r="S478" i="30"/>
  <c r="T478" i="30" s="1"/>
  <c r="Y478" i="30" s="1"/>
  <c r="AA478" i="30" s="1"/>
  <c r="Z392" i="28"/>
  <c r="L396" i="29"/>
  <c r="Z328" i="28"/>
  <c r="L452" i="29"/>
  <c r="O393" i="26"/>
  <c r="P393" i="26"/>
  <c r="S406" i="30"/>
  <c r="T406" i="30" s="1"/>
  <c r="Y406" i="30" s="1"/>
  <c r="AA406" i="30" s="1"/>
  <c r="O276" i="26"/>
  <c r="P276" i="26"/>
  <c r="P415" i="26"/>
  <c r="O415" i="26"/>
  <c r="O426" i="30"/>
  <c r="P426" i="30" s="1"/>
  <c r="W426" i="30" s="1"/>
  <c r="Z426" i="30" s="1"/>
  <c r="P147" i="26"/>
  <c r="O147" i="26"/>
  <c r="P50" i="26"/>
  <c r="O50" i="26"/>
  <c r="Z61" i="28"/>
  <c r="P250" i="26"/>
  <c r="O250" i="26"/>
  <c r="P402" i="26"/>
  <c r="O402" i="26"/>
  <c r="P343" i="26"/>
  <c r="O343" i="26"/>
  <c r="Z245" i="28"/>
  <c r="Z273" i="28"/>
  <c r="O449" i="30"/>
  <c r="P449" i="30" s="1"/>
  <c r="W449" i="30" s="1"/>
  <c r="Z449" i="30" s="1"/>
  <c r="L104" i="29"/>
  <c r="Z258" i="28"/>
  <c r="Z39" i="28"/>
  <c r="Z148" i="28"/>
  <c r="P424" i="26"/>
  <c r="O424" i="26"/>
  <c r="Z234" i="28"/>
  <c r="Z303" i="28"/>
  <c r="O223" i="26"/>
  <c r="P223" i="26"/>
  <c r="Z284" i="28"/>
  <c r="P227" i="26"/>
  <c r="O227" i="26"/>
  <c r="Z25" i="28"/>
  <c r="P329" i="26"/>
  <c r="O329" i="26"/>
  <c r="O405" i="26"/>
  <c r="P405" i="26"/>
  <c r="P447" i="26"/>
  <c r="O447" i="26"/>
  <c r="Z254" i="28"/>
  <c r="Z294" i="28"/>
  <c r="S464" i="30"/>
  <c r="T464" i="30" s="1"/>
  <c r="Y464" i="30" s="1"/>
  <c r="AA464" i="30" s="1"/>
  <c r="P162" i="26"/>
  <c r="O162" i="26"/>
  <c r="L208" i="29"/>
  <c r="L25" i="29"/>
  <c r="Z304" i="28"/>
  <c r="Z206" i="28"/>
  <c r="O117" i="26"/>
  <c r="P117" i="26"/>
  <c r="Z252" i="28"/>
  <c r="L404" i="29"/>
  <c r="O494" i="26"/>
  <c r="P494" i="26"/>
  <c r="L188" i="29"/>
  <c r="L218" i="29"/>
  <c r="Z317" i="28"/>
  <c r="Z218" i="28"/>
  <c r="L101" i="29"/>
  <c r="L338" i="29"/>
  <c r="Z46" i="28"/>
  <c r="O457" i="26"/>
  <c r="P457" i="26"/>
  <c r="Z344" i="28"/>
  <c r="L400" i="29"/>
  <c r="L290" i="29"/>
  <c r="Z76" i="28"/>
  <c r="L180" i="29"/>
  <c r="O339" i="26"/>
  <c r="P339" i="26"/>
  <c r="Z53" i="28"/>
  <c r="O133" i="26"/>
  <c r="P133" i="26"/>
  <c r="L141" i="29"/>
  <c r="P271" i="26"/>
  <c r="O271" i="26"/>
  <c r="L390" i="29"/>
  <c r="L412" i="29"/>
  <c r="L487" i="29"/>
  <c r="L46" i="29"/>
  <c r="O8" i="26"/>
  <c r="P8" i="26"/>
  <c r="L223" i="29"/>
  <c r="P247" i="26"/>
  <c r="O247" i="26"/>
  <c r="Z286" i="28"/>
  <c r="Z109" i="28"/>
  <c r="Z237" i="28"/>
  <c r="S477" i="30"/>
  <c r="T477" i="30" s="1"/>
  <c r="Y477" i="30" s="1"/>
  <c r="AA477" i="30" s="1"/>
  <c r="L130" i="29"/>
  <c r="L59" i="29"/>
  <c r="O180" i="26"/>
  <c r="P180" i="26"/>
  <c r="Z221" i="28"/>
  <c r="O105" i="26"/>
  <c r="P105" i="26"/>
  <c r="Z492" i="28"/>
  <c r="L70" i="29"/>
  <c r="L136" i="29"/>
  <c r="Z51" i="28"/>
  <c r="L341" i="29"/>
  <c r="S399" i="30"/>
  <c r="T399" i="30" s="1"/>
  <c r="Y399" i="30" s="1"/>
  <c r="AA399" i="30" s="1"/>
  <c r="Z69" i="28"/>
  <c r="Z380" i="28"/>
  <c r="Z26" i="28"/>
  <c r="O453" i="26"/>
  <c r="P453" i="26"/>
  <c r="Z463" i="28"/>
  <c r="Z140" i="28"/>
  <c r="L297" i="29"/>
  <c r="L171" i="29"/>
  <c r="P159" i="26"/>
  <c r="O159" i="26"/>
  <c r="L29" i="29"/>
  <c r="L196" i="29"/>
  <c r="Z3" i="28"/>
  <c r="Z333" i="28"/>
  <c r="L192" i="29"/>
  <c r="Z135" i="28"/>
  <c r="Z263" i="28"/>
  <c r="O217" i="26"/>
  <c r="P217" i="26"/>
  <c r="L86" i="29"/>
  <c r="Z290" i="28"/>
  <c r="Z464" i="28"/>
  <c r="O441" i="26"/>
  <c r="P441" i="26"/>
  <c r="L281" i="29"/>
  <c r="P413" i="26"/>
  <c r="O413" i="26"/>
  <c r="O273" i="26"/>
  <c r="P273" i="26"/>
  <c r="P126" i="26"/>
  <c r="O126" i="26"/>
  <c r="L331" i="29"/>
  <c r="P346" i="26"/>
  <c r="O346" i="26"/>
  <c r="L190" i="29"/>
  <c r="P425" i="26"/>
  <c r="O425" i="26"/>
  <c r="O458" i="26"/>
  <c r="P458" i="26"/>
  <c r="L80" i="29"/>
  <c r="L255" i="29"/>
  <c r="L96" i="29"/>
  <c r="Z386" i="28"/>
  <c r="O57" i="26"/>
  <c r="P57" i="26"/>
  <c r="L35" i="29"/>
  <c r="P433" i="26"/>
  <c r="O433" i="26"/>
  <c r="Z241" i="28"/>
  <c r="Z337" i="28"/>
  <c r="O500" i="30"/>
  <c r="P500" i="30" s="1"/>
  <c r="W500" i="30" s="1"/>
  <c r="Z500" i="30" s="1"/>
  <c r="L427" i="29"/>
  <c r="Z266" i="28"/>
  <c r="Z285" i="28"/>
  <c r="O404" i="30"/>
  <c r="P404" i="30" s="1"/>
  <c r="W404" i="30" s="1"/>
  <c r="Z404" i="30" s="1"/>
  <c r="L279" i="29"/>
  <c r="L123" i="29"/>
  <c r="P288" i="26"/>
  <c r="O288" i="26"/>
  <c r="Z417" i="28"/>
  <c r="P341" i="26"/>
  <c r="O341" i="26"/>
  <c r="Z421" i="28"/>
  <c r="O235" i="26"/>
  <c r="P235" i="26"/>
  <c r="L271" i="29"/>
  <c r="Z475" i="28"/>
  <c r="P13" i="26"/>
  <c r="O13" i="26"/>
  <c r="P200" i="26"/>
  <c r="O200" i="26"/>
  <c r="O118" i="26"/>
  <c r="P118" i="26"/>
  <c r="P233" i="26"/>
  <c r="O233" i="26"/>
  <c r="O402" i="30"/>
  <c r="P402" i="30" s="1"/>
  <c r="W402" i="30" s="1"/>
  <c r="Z402" i="30" s="1"/>
  <c r="S430" i="30"/>
  <c r="T430" i="30" s="1"/>
  <c r="Y430" i="30" s="1"/>
  <c r="AA430" i="30" s="1"/>
  <c r="L372" i="29"/>
  <c r="Z332" i="28"/>
  <c r="O285" i="26"/>
  <c r="P285" i="26"/>
  <c r="Z406" i="28"/>
  <c r="Z413" i="28"/>
  <c r="Z395" i="28"/>
  <c r="Z394" i="28"/>
  <c r="Z409" i="28"/>
  <c r="Z397" i="28"/>
  <c r="Z139" i="28"/>
  <c r="P340" i="26"/>
  <c r="O340" i="26"/>
  <c r="O455" i="26"/>
  <c r="P455" i="26"/>
  <c r="P375" i="26"/>
  <c r="O375" i="26"/>
  <c r="O130" i="26"/>
  <c r="P130" i="26"/>
  <c r="O406" i="30"/>
  <c r="P406" i="30" s="1"/>
  <c r="W406" i="30" s="1"/>
  <c r="Z406" i="30" s="1"/>
  <c r="P7" i="26"/>
  <c r="O7" i="26"/>
  <c r="Z432" i="28"/>
  <c r="Z408" i="28"/>
  <c r="BM85" i="28"/>
  <c r="O295" i="26"/>
  <c r="P295" i="26"/>
  <c r="O477" i="26"/>
  <c r="P477" i="26"/>
  <c r="O189" i="26"/>
  <c r="P189" i="26"/>
  <c r="L492" i="29"/>
  <c r="S429" i="30"/>
  <c r="T429" i="30" s="1"/>
  <c r="Y429" i="30" s="1"/>
  <c r="AA429" i="30" s="1"/>
  <c r="P151" i="26"/>
  <c r="O151" i="26"/>
  <c r="Z366" i="28"/>
  <c r="P181" i="26"/>
  <c r="O181" i="26"/>
  <c r="Z142" i="28"/>
  <c r="P257" i="26"/>
  <c r="O257" i="26"/>
  <c r="P478" i="26"/>
  <c r="O478" i="26"/>
  <c r="L114" i="29"/>
  <c r="S449" i="30"/>
  <c r="T449" i="30" s="1"/>
  <c r="Y449" i="30" s="1"/>
  <c r="AA449" i="30" s="1"/>
  <c r="L274" i="29"/>
  <c r="S440" i="30"/>
  <c r="T440" i="30" s="1"/>
  <c r="Y440" i="30" s="1"/>
  <c r="AA440" i="30" s="1"/>
  <c r="L60" i="29"/>
  <c r="O456" i="30"/>
  <c r="P456" i="30" s="1"/>
  <c r="W456" i="30" s="1"/>
  <c r="Z456" i="30" s="1"/>
  <c r="Z134" i="28"/>
  <c r="P337" i="26"/>
  <c r="O337" i="26"/>
  <c r="Z168" i="28"/>
  <c r="Z253" i="28"/>
  <c r="L166" i="29"/>
  <c r="P302" i="26"/>
  <c r="O302" i="26"/>
  <c r="Z481" i="28"/>
  <c r="S456" i="30"/>
  <c r="T456" i="30" s="1"/>
  <c r="Y456" i="30" s="1"/>
  <c r="AA456" i="30" s="1"/>
  <c r="Z31" i="28"/>
  <c r="P430" i="26"/>
  <c r="O430" i="26"/>
  <c r="O164" i="26"/>
  <c r="P164" i="26"/>
  <c r="P125" i="26"/>
  <c r="O125" i="26"/>
  <c r="O457" i="30"/>
  <c r="P457" i="30" s="1"/>
  <c r="W457" i="30" s="1"/>
  <c r="Z457" i="30" s="1"/>
  <c r="Z9" i="28"/>
  <c r="Z343" i="28"/>
  <c r="O335" i="26"/>
  <c r="P335" i="26"/>
  <c r="Z327" i="28"/>
  <c r="P275" i="26"/>
  <c r="O275" i="26"/>
  <c r="P423" i="26"/>
  <c r="O423" i="26"/>
  <c r="P382" i="26"/>
  <c r="O382" i="26"/>
  <c r="S423" i="30"/>
  <c r="T423" i="30" s="1"/>
  <c r="Y423" i="30" s="1"/>
  <c r="AA423" i="30" s="1"/>
  <c r="O238" i="26"/>
  <c r="P238" i="26"/>
  <c r="P242" i="26"/>
  <c r="O242" i="26"/>
  <c r="S426" i="30"/>
  <c r="T426" i="30" s="1"/>
  <c r="Y426" i="30" s="1"/>
  <c r="AA426" i="30" s="1"/>
  <c r="O308" i="26"/>
  <c r="P308" i="26"/>
  <c r="P434" i="26"/>
  <c r="O434" i="26"/>
  <c r="P384" i="26"/>
  <c r="O384" i="26"/>
  <c r="S420" i="30"/>
  <c r="T420" i="30" s="1"/>
  <c r="Y420" i="30" s="1"/>
  <c r="AA420" i="30" s="1"/>
  <c r="P392" i="26"/>
  <c r="O392" i="26"/>
  <c r="P416" i="26"/>
  <c r="O416" i="26"/>
  <c r="P312" i="26"/>
  <c r="O312" i="26"/>
  <c r="Z326" i="28"/>
  <c r="O96" i="26"/>
  <c r="P96" i="26"/>
  <c r="P54" i="26"/>
  <c r="O54" i="26"/>
  <c r="S445" i="30"/>
  <c r="T445" i="30" s="1"/>
  <c r="Y445" i="30" s="1"/>
  <c r="AA445" i="30" s="1"/>
  <c r="O440" i="26"/>
  <c r="P440" i="26"/>
  <c r="Z229" i="28"/>
  <c r="P451" i="26"/>
  <c r="O451" i="26"/>
  <c r="Z251" i="28"/>
  <c r="S460" i="30"/>
  <c r="T460" i="30" s="1"/>
  <c r="Y460" i="30" s="1"/>
  <c r="AA460" i="30" s="1"/>
  <c r="O489" i="30"/>
  <c r="P489" i="30" s="1"/>
  <c r="W489" i="30" s="1"/>
  <c r="Z489" i="30" s="1"/>
  <c r="P248" i="26"/>
  <c r="O248" i="26"/>
  <c r="P421" i="26"/>
  <c r="O421" i="26"/>
  <c r="O266" i="26"/>
  <c r="P266" i="26"/>
  <c r="P442" i="26"/>
  <c r="O442" i="26"/>
  <c r="O453" i="30"/>
  <c r="P453" i="30" s="1"/>
  <c r="W453" i="30" s="1"/>
  <c r="Z453" i="30" s="1"/>
  <c r="P234" i="26"/>
  <c r="O234" i="26"/>
  <c r="P231" i="26"/>
  <c r="O231" i="26"/>
  <c r="O300" i="26"/>
  <c r="P300" i="26"/>
  <c r="M153" i="26"/>
  <c r="X153" i="26" s="1"/>
  <c r="Y153" i="26" s="1"/>
  <c r="P263" i="26"/>
  <c r="O263" i="26"/>
  <c r="P332" i="26"/>
  <c r="O332" i="26"/>
  <c r="O418" i="30"/>
  <c r="P418" i="30" s="1"/>
  <c r="W418" i="30" s="1"/>
  <c r="Z418" i="30" s="1"/>
  <c r="Z277" i="28"/>
  <c r="Z121" i="28"/>
  <c r="O498" i="30"/>
  <c r="P498" i="30" s="1"/>
  <c r="W498" i="30" s="1"/>
  <c r="Z498" i="30" s="1"/>
  <c r="Z448" i="28"/>
  <c r="O425" i="30"/>
  <c r="P425" i="30" s="1"/>
  <c r="W425" i="30" s="1"/>
  <c r="Z425" i="30" s="1"/>
  <c r="P186" i="26"/>
  <c r="O186" i="26"/>
  <c r="O436" i="30"/>
  <c r="P436" i="30" s="1"/>
  <c r="W436" i="30" s="1"/>
  <c r="P194" i="26"/>
  <c r="O194" i="26"/>
  <c r="P216" i="26"/>
  <c r="O216" i="26"/>
  <c r="O141" i="26"/>
  <c r="P141" i="26"/>
  <c r="L44" i="29"/>
  <c r="L374" i="29"/>
  <c r="L178" i="29"/>
  <c r="O140" i="26"/>
  <c r="P140" i="26"/>
  <c r="Z341" i="28"/>
  <c r="P279" i="26"/>
  <c r="O279" i="26"/>
  <c r="P435" i="26"/>
  <c r="O435" i="26"/>
  <c r="Z459" i="28"/>
  <c r="O437" i="30"/>
  <c r="P437" i="30" s="1"/>
  <c r="W437" i="30" s="1"/>
  <c r="Z437" i="30" s="1"/>
  <c r="P422" i="26"/>
  <c r="O422" i="26"/>
  <c r="P244" i="26"/>
  <c r="O244" i="26"/>
  <c r="Z180" i="28"/>
  <c r="O212" i="26"/>
  <c r="P212" i="26"/>
  <c r="S393" i="30"/>
  <c r="T393" i="30" s="1"/>
  <c r="Y393" i="30" s="1"/>
  <c r="Z318" i="28"/>
  <c r="Z224" i="28"/>
  <c r="P264" i="26"/>
  <c r="O264" i="26"/>
  <c r="P291" i="26"/>
  <c r="O291" i="26"/>
  <c r="L81" i="29"/>
  <c r="Z216" i="28"/>
  <c r="Z165" i="28"/>
  <c r="O463" i="30"/>
  <c r="P463" i="30" s="1"/>
  <c r="W463" i="30" s="1"/>
  <c r="Z463" i="30" s="1"/>
  <c r="L7" i="29"/>
  <c r="Z243" i="28"/>
  <c r="L395" i="29"/>
  <c r="Z351" i="28"/>
  <c r="O414" i="30"/>
  <c r="P414" i="30" s="1"/>
  <c r="W414" i="30" s="1"/>
  <c r="Z414" i="30" s="1"/>
  <c r="Z38" i="28"/>
  <c r="Z57" i="28"/>
  <c r="L403" i="29"/>
  <c r="O108" i="26"/>
  <c r="P108" i="26"/>
  <c r="L83" i="29"/>
  <c r="P175" i="26"/>
  <c r="O175" i="26"/>
  <c r="P370" i="26"/>
  <c r="O370" i="26"/>
  <c r="L105" i="29"/>
  <c r="Z98" i="28"/>
  <c r="O435" i="30"/>
  <c r="P435" i="30" s="1"/>
  <c r="W435" i="30" s="1"/>
  <c r="Z435" i="30" s="1"/>
  <c r="L387" i="29"/>
  <c r="Z361" i="28"/>
  <c r="L332" i="29"/>
  <c r="Z435" i="28"/>
  <c r="Z372" i="28"/>
  <c r="O324" i="26"/>
  <c r="P324" i="26"/>
  <c r="O318" i="26"/>
  <c r="P318" i="26"/>
  <c r="Z379" i="28"/>
  <c r="L146" i="29"/>
  <c r="Z340" i="28"/>
  <c r="P436" i="26"/>
  <c r="O436" i="26"/>
  <c r="Z382" i="28"/>
  <c r="Z138" i="28"/>
  <c r="Z207" i="28"/>
  <c r="P203" i="26"/>
  <c r="O203" i="26"/>
  <c r="Z338" i="28"/>
  <c r="Z443" i="28"/>
  <c r="Z384" i="28"/>
  <c r="L233" i="29"/>
  <c r="O145" i="26"/>
  <c r="P145" i="26"/>
  <c r="Z111" i="28"/>
  <c r="O369" i="26"/>
  <c r="P369" i="26"/>
  <c r="L109" i="29"/>
  <c r="L420" i="29"/>
  <c r="O24" i="26"/>
  <c r="P24" i="26"/>
  <c r="L251" i="29"/>
  <c r="Z339" i="28"/>
  <c r="Z455" i="28"/>
  <c r="P153" i="26"/>
  <c r="O153" i="26"/>
  <c r="L378" i="29"/>
  <c r="Z188" i="28"/>
  <c r="P379" i="26"/>
  <c r="O379" i="26"/>
  <c r="L225" i="29"/>
  <c r="L359" i="29"/>
  <c r="O408" i="26"/>
  <c r="P408" i="26"/>
  <c r="O421" i="30"/>
  <c r="P421" i="30" s="1"/>
  <c r="W421" i="30" s="1"/>
  <c r="Z421" i="30" s="1"/>
  <c r="L73" i="29"/>
  <c r="P272" i="26"/>
  <c r="O272" i="26"/>
  <c r="L85" i="29"/>
  <c r="Z145" i="28"/>
  <c r="L250" i="29"/>
  <c r="Z242" i="28"/>
  <c r="Z203" i="28"/>
  <c r="O371" i="26"/>
  <c r="P371" i="26"/>
  <c r="Z93" i="28"/>
  <c r="L305" i="29"/>
  <c r="O368" i="26"/>
  <c r="P368" i="26"/>
  <c r="O297" i="26"/>
  <c r="P297" i="26"/>
  <c r="Z287" i="28"/>
  <c r="O492" i="30"/>
  <c r="P492" i="30" s="1"/>
  <c r="W492" i="30" s="1"/>
  <c r="Z492" i="30" s="1"/>
  <c r="L257" i="29"/>
  <c r="Z37" i="28"/>
  <c r="Z204" i="28"/>
  <c r="L220" i="29"/>
  <c r="Z30" i="28"/>
  <c r="O465" i="26"/>
  <c r="P465" i="26"/>
  <c r="L79" i="29"/>
  <c r="L33" i="29"/>
  <c r="P209" i="26"/>
  <c r="O209" i="26"/>
  <c r="P163" i="26"/>
  <c r="O163" i="26"/>
  <c r="L282" i="29"/>
  <c r="Z316" i="28"/>
  <c r="Z404" i="28"/>
  <c r="O491" i="30"/>
  <c r="P491" i="30" s="1"/>
  <c r="W491" i="30" s="1"/>
  <c r="Z491" i="30" s="1"/>
  <c r="L238" i="29"/>
  <c r="Z19" i="28"/>
  <c r="O128" i="26"/>
  <c r="P128" i="26"/>
  <c r="O46" i="26"/>
  <c r="P46" i="26"/>
  <c r="Z211" i="28"/>
  <c r="P161" i="26"/>
  <c r="O161" i="26"/>
  <c r="L124" i="29"/>
  <c r="P327" i="26"/>
  <c r="O327" i="26"/>
  <c r="L154" i="29"/>
  <c r="O188" i="26"/>
  <c r="P188" i="26"/>
  <c r="Z255" i="28"/>
  <c r="L391" i="29"/>
  <c r="Z128" i="28"/>
  <c r="Z500" i="28"/>
  <c r="P348" i="26"/>
  <c r="O348" i="26"/>
  <c r="P135" i="26"/>
  <c r="O135" i="26"/>
  <c r="L215" i="29"/>
  <c r="Z120" i="28"/>
  <c r="Z466" i="28"/>
  <c r="P122" i="26"/>
  <c r="O122" i="26"/>
  <c r="P144" i="26"/>
  <c r="O144" i="26"/>
  <c r="O69" i="26"/>
  <c r="P69" i="26"/>
  <c r="Z336" i="28"/>
  <c r="Z479" i="28"/>
  <c r="L21" i="29"/>
  <c r="O260" i="26"/>
  <c r="P260" i="26"/>
  <c r="L213" i="29"/>
  <c r="L462" i="29"/>
  <c r="L449" i="29"/>
  <c r="M159" i="26"/>
  <c r="X158" i="26"/>
  <c r="Y158" i="26" s="1"/>
  <c r="J158" i="27"/>
  <c r="G159" i="27"/>
  <c r="H159" i="27" s="1"/>
  <c r="I159" i="27" s="1"/>
  <c r="AE477" i="28" l="1"/>
  <c r="AG477" i="28" s="1"/>
  <c r="AD477" i="28"/>
  <c r="AF477" i="28" s="1"/>
  <c r="AD391" i="28"/>
  <c r="AF391" i="28" s="1"/>
  <c r="AE391" i="28"/>
  <c r="AG391" i="28" s="1"/>
  <c r="AD443" i="28"/>
  <c r="AF443" i="28" s="1"/>
  <c r="AE443" i="28"/>
  <c r="AG443" i="28" s="1"/>
  <c r="AD388" i="28"/>
  <c r="AF388" i="28" s="1"/>
  <c r="AE388" i="28"/>
  <c r="AG388" i="28" s="1"/>
  <c r="AD424" i="28"/>
  <c r="AF424" i="28" s="1"/>
  <c r="AE424" i="28"/>
  <c r="AG424" i="28" s="1"/>
  <c r="AD408" i="28"/>
  <c r="AF408" i="28" s="1"/>
  <c r="AE408" i="28"/>
  <c r="AG408" i="28" s="1"/>
  <c r="AD401" i="28"/>
  <c r="AF401" i="28" s="1"/>
  <c r="AE401" i="28"/>
  <c r="AG401" i="28" s="1"/>
  <c r="AE447" i="28"/>
  <c r="AG447" i="28" s="1"/>
  <c r="AD447" i="28"/>
  <c r="AF447" i="28" s="1"/>
  <c r="AD456" i="28"/>
  <c r="AF456" i="28" s="1"/>
  <c r="AE456" i="28"/>
  <c r="AG456" i="28" s="1"/>
  <c r="AD439" i="28"/>
  <c r="AF439" i="28" s="1"/>
  <c r="AE439" i="28"/>
  <c r="AG439" i="28" s="1"/>
  <c r="AD458" i="28"/>
  <c r="AF458" i="28" s="1"/>
  <c r="AE458" i="28"/>
  <c r="AG458" i="28" s="1"/>
  <c r="AD479" i="28"/>
  <c r="AF479" i="28" s="1"/>
  <c r="AE479" i="28"/>
  <c r="AG479" i="28" s="1"/>
  <c r="AD473" i="28"/>
  <c r="AF473" i="28" s="1"/>
  <c r="AE473" i="28"/>
  <c r="AG473" i="28" s="1"/>
  <c r="AD487" i="28"/>
  <c r="AF487" i="28" s="1"/>
  <c r="AE487" i="28"/>
  <c r="AG487" i="28" s="1"/>
  <c r="AD476" i="28"/>
  <c r="AF476" i="28" s="1"/>
  <c r="AE476" i="28"/>
  <c r="AG476" i="28" s="1"/>
  <c r="AD418" i="28"/>
  <c r="AF418" i="28" s="1"/>
  <c r="AE418" i="28"/>
  <c r="AG418" i="28" s="1"/>
  <c r="AD430" i="28"/>
  <c r="AF430" i="28" s="1"/>
  <c r="AE430" i="28"/>
  <c r="AG430" i="28" s="1"/>
  <c r="AE399" i="28"/>
  <c r="AG399" i="28" s="1"/>
  <c r="AD399" i="28"/>
  <c r="AF399" i="28" s="1"/>
  <c r="AE429" i="28"/>
  <c r="AG429" i="28" s="1"/>
  <c r="AD429" i="28"/>
  <c r="AF429" i="28" s="1"/>
  <c r="AD397" i="28"/>
  <c r="AF397" i="28" s="1"/>
  <c r="AE397" i="28"/>
  <c r="AG397" i="28" s="1"/>
  <c r="AE459" i="28"/>
  <c r="AG459" i="28" s="1"/>
  <c r="AD459" i="28"/>
  <c r="AF459" i="28" s="1"/>
  <c r="AD474" i="28"/>
  <c r="AF474" i="28" s="1"/>
  <c r="AE474" i="28"/>
  <c r="AG474" i="28" s="1"/>
  <c r="AD389" i="28"/>
  <c r="AF389" i="28" s="1"/>
  <c r="AE389" i="28"/>
  <c r="AG389" i="28" s="1"/>
  <c r="AD497" i="28"/>
  <c r="AF497" i="28" s="1"/>
  <c r="AE497" i="28"/>
  <c r="AG497" i="28" s="1"/>
  <c r="AE471" i="28"/>
  <c r="AG471" i="28" s="1"/>
  <c r="AD471" i="28"/>
  <c r="AF471" i="28" s="1"/>
  <c r="AD395" i="28"/>
  <c r="AF395" i="28" s="1"/>
  <c r="AE395" i="28"/>
  <c r="AG395" i="28" s="1"/>
  <c r="AD491" i="28"/>
  <c r="AF491" i="28" s="1"/>
  <c r="AE491" i="28"/>
  <c r="AG491" i="28" s="1"/>
  <c r="AE411" i="28"/>
  <c r="AG411" i="28" s="1"/>
  <c r="AD411" i="28"/>
  <c r="AF411" i="28" s="1"/>
  <c r="AD413" i="28"/>
  <c r="AF413" i="28" s="1"/>
  <c r="AE413" i="28"/>
  <c r="AG413" i="28" s="1"/>
  <c r="AE393" i="28"/>
  <c r="AG393" i="28" s="1"/>
  <c r="AD393" i="28"/>
  <c r="AF393" i="28" s="1"/>
  <c r="AD392" i="28"/>
  <c r="AF392" i="28" s="1"/>
  <c r="AE392" i="28"/>
  <c r="AG392" i="28" s="1"/>
  <c r="AD468" i="28"/>
  <c r="AF468" i="28" s="1"/>
  <c r="AE468" i="28"/>
  <c r="AG468" i="28" s="1"/>
  <c r="AD428" i="28"/>
  <c r="AF428" i="28" s="1"/>
  <c r="AE428" i="28"/>
  <c r="AG428" i="28" s="1"/>
  <c r="AD470" i="28"/>
  <c r="AF470" i="28" s="1"/>
  <c r="AE470" i="28"/>
  <c r="AG470" i="28" s="1"/>
  <c r="AD493" i="28"/>
  <c r="AF493" i="28" s="1"/>
  <c r="AE493" i="28"/>
  <c r="AG493" i="28" s="1"/>
  <c r="AD452" i="28"/>
  <c r="AF452" i="28" s="1"/>
  <c r="AE452" i="28"/>
  <c r="AG452" i="28" s="1"/>
  <c r="AD463" i="28"/>
  <c r="AF463" i="28" s="1"/>
  <c r="AE463" i="28"/>
  <c r="AG463" i="28" s="1"/>
  <c r="AD445" i="28"/>
  <c r="AF445" i="28" s="1"/>
  <c r="AE445" i="28"/>
  <c r="AG445" i="28" s="1"/>
  <c r="AD436" i="28"/>
  <c r="AF436" i="28" s="1"/>
  <c r="AE436" i="28"/>
  <c r="AG436" i="28" s="1"/>
  <c r="AD438" i="28"/>
  <c r="AF438" i="28" s="1"/>
  <c r="AE438" i="28"/>
  <c r="AG438" i="28" s="1"/>
  <c r="AD420" i="28"/>
  <c r="AF420" i="28" s="1"/>
  <c r="AE420" i="28"/>
  <c r="AG420" i="28" s="1"/>
  <c r="AD466" i="28"/>
  <c r="AF466" i="28" s="1"/>
  <c r="AE466" i="28"/>
  <c r="AG466" i="28" s="1"/>
  <c r="AE453" i="28"/>
  <c r="AG453" i="28" s="1"/>
  <c r="AD453" i="28"/>
  <c r="AF453" i="28" s="1"/>
  <c r="AD425" i="28"/>
  <c r="AF425" i="28" s="1"/>
  <c r="AE425" i="28"/>
  <c r="AG425" i="28" s="1"/>
  <c r="AD467" i="28"/>
  <c r="AF467" i="28" s="1"/>
  <c r="AE467" i="28"/>
  <c r="AG467" i="28" s="1"/>
  <c r="AD461" i="28"/>
  <c r="AF461" i="28" s="1"/>
  <c r="AE461" i="28"/>
  <c r="AG461" i="28" s="1"/>
  <c r="AD410" i="28"/>
  <c r="AF410" i="28" s="1"/>
  <c r="AE410" i="28"/>
  <c r="AG410" i="28" s="1"/>
  <c r="AD446" i="28"/>
  <c r="AF446" i="28" s="1"/>
  <c r="AE446" i="28"/>
  <c r="AG446" i="28" s="1"/>
  <c r="AD462" i="28"/>
  <c r="AF462" i="28" s="1"/>
  <c r="AE462" i="28"/>
  <c r="AG462" i="28" s="1"/>
  <c r="AD484" i="28"/>
  <c r="AF484" i="28" s="1"/>
  <c r="AE484" i="28"/>
  <c r="AG484" i="28" s="1"/>
  <c r="AD486" i="28"/>
  <c r="AF486" i="28" s="1"/>
  <c r="AE486" i="28"/>
  <c r="AG486" i="28" s="1"/>
  <c r="AD482" i="28"/>
  <c r="AF482" i="28" s="1"/>
  <c r="AE482" i="28"/>
  <c r="AG482" i="28" s="1"/>
  <c r="AD444" i="28"/>
  <c r="AF444" i="28" s="1"/>
  <c r="AE444" i="28"/>
  <c r="AG444" i="28" s="1"/>
  <c r="AD432" i="28"/>
  <c r="AF432" i="28" s="1"/>
  <c r="AE432" i="28"/>
  <c r="AG432" i="28" s="1"/>
  <c r="AE441" i="28"/>
  <c r="AG441" i="28" s="1"/>
  <c r="AD441" i="28"/>
  <c r="AF441" i="28" s="1"/>
  <c r="AD433" i="28"/>
  <c r="AF433" i="28" s="1"/>
  <c r="AE433" i="28"/>
  <c r="AG433" i="28" s="1"/>
  <c r="AD469" i="28"/>
  <c r="AF469" i="28" s="1"/>
  <c r="AE469" i="28"/>
  <c r="AG469" i="28" s="1"/>
  <c r="AD455" i="28"/>
  <c r="AF455" i="28" s="1"/>
  <c r="AE455" i="28"/>
  <c r="AG455" i="28" s="1"/>
  <c r="AD451" i="28"/>
  <c r="AF451" i="28" s="1"/>
  <c r="AE451" i="28"/>
  <c r="AG451" i="28" s="1"/>
  <c r="AD423" i="28"/>
  <c r="AF423" i="28" s="1"/>
  <c r="AE423" i="28"/>
  <c r="AG423" i="28" s="1"/>
  <c r="AD426" i="28"/>
  <c r="AF426" i="28" s="1"/>
  <c r="AE426" i="28"/>
  <c r="AG426" i="28" s="1"/>
  <c r="AD419" i="28"/>
  <c r="AF419" i="28" s="1"/>
  <c r="AE419" i="28"/>
  <c r="AG419" i="28" s="1"/>
  <c r="AD390" i="28"/>
  <c r="AF390" i="28" s="1"/>
  <c r="AE390" i="28"/>
  <c r="AG390" i="28" s="1"/>
  <c r="AE435" i="28"/>
  <c r="AG435" i="28" s="1"/>
  <c r="AD435" i="28"/>
  <c r="AF435" i="28" s="1"/>
  <c r="AD431" i="28"/>
  <c r="AF431" i="28" s="1"/>
  <c r="AE431" i="28"/>
  <c r="AG431" i="28" s="1"/>
  <c r="AD472" i="28"/>
  <c r="AF472" i="28" s="1"/>
  <c r="AE472" i="28"/>
  <c r="AG472" i="28" s="1"/>
  <c r="AD422" i="28"/>
  <c r="AF422" i="28" s="1"/>
  <c r="AE422" i="28"/>
  <c r="AG422" i="28" s="1"/>
  <c r="AD499" i="28"/>
  <c r="AF499" i="28" s="1"/>
  <c r="AE499" i="28"/>
  <c r="AG499" i="28" s="1"/>
  <c r="AD492" i="28"/>
  <c r="AF492" i="28" s="1"/>
  <c r="AE492" i="28"/>
  <c r="AG492" i="28" s="1"/>
  <c r="AD437" i="28"/>
  <c r="AF437" i="28" s="1"/>
  <c r="AE437" i="28"/>
  <c r="AG437" i="28" s="1"/>
  <c r="AD421" i="28"/>
  <c r="AF421" i="28" s="1"/>
  <c r="AE421" i="28"/>
  <c r="AG421" i="28" s="1"/>
  <c r="AD464" i="28"/>
  <c r="AF464" i="28" s="1"/>
  <c r="AE464" i="28"/>
  <c r="AG464" i="28" s="1"/>
  <c r="AD475" i="28"/>
  <c r="AF475" i="28" s="1"/>
  <c r="AE475" i="28"/>
  <c r="AG475" i="28" s="1"/>
  <c r="AD427" i="28"/>
  <c r="AF427" i="28" s="1"/>
  <c r="AE427" i="28"/>
  <c r="AG427" i="28" s="1"/>
  <c r="AD406" i="28"/>
  <c r="AF406" i="28" s="1"/>
  <c r="AE406" i="28"/>
  <c r="AG406" i="28" s="1"/>
  <c r="AD448" i="28"/>
  <c r="AF448" i="28" s="1"/>
  <c r="AE448" i="28"/>
  <c r="AG448" i="28" s="1"/>
  <c r="AD442" i="28"/>
  <c r="AF442" i="28" s="1"/>
  <c r="AE442" i="28"/>
  <c r="AG442" i="28" s="1"/>
  <c r="AD480" i="28"/>
  <c r="AF480" i="28" s="1"/>
  <c r="AE480" i="28"/>
  <c r="AG480" i="28" s="1"/>
  <c r="AD449" i="28"/>
  <c r="AF449" i="28" s="1"/>
  <c r="AE449" i="28"/>
  <c r="AG449" i="28" s="1"/>
  <c r="AD440" i="28"/>
  <c r="AF440" i="28" s="1"/>
  <c r="AE440" i="28"/>
  <c r="AG440" i="28" s="1"/>
  <c r="AD494" i="28"/>
  <c r="AF494" i="28" s="1"/>
  <c r="AE494" i="28"/>
  <c r="AG494" i="28" s="1"/>
  <c r="AD387" i="28"/>
  <c r="AF387" i="28" s="1"/>
  <c r="AE387" i="28"/>
  <c r="AG387" i="28" s="1"/>
  <c r="AD481" i="28"/>
  <c r="AF481" i="28" s="1"/>
  <c r="AE481" i="28"/>
  <c r="AG481" i="28" s="1"/>
  <c r="AE495" i="28"/>
  <c r="AG495" i="28" s="1"/>
  <c r="AD495" i="28"/>
  <c r="AF495" i="28" s="1"/>
  <c r="AD400" i="28"/>
  <c r="AF400" i="28" s="1"/>
  <c r="AE400" i="28"/>
  <c r="AG400" i="28" s="1"/>
  <c r="AD450" i="28"/>
  <c r="AF450" i="28" s="1"/>
  <c r="AE450" i="28"/>
  <c r="AG450" i="28" s="1"/>
  <c r="AD500" i="28"/>
  <c r="AF500" i="28" s="1"/>
  <c r="AE500" i="28"/>
  <c r="AG500" i="28" s="1"/>
  <c r="AE489" i="28"/>
  <c r="AG489" i="28" s="1"/>
  <c r="AD489" i="28"/>
  <c r="AF489" i="28" s="1"/>
  <c r="AD460" i="28"/>
  <c r="AF460" i="28" s="1"/>
  <c r="AE460" i="28"/>
  <c r="AG460" i="28" s="1"/>
  <c r="AD407" i="28"/>
  <c r="AF407" i="28" s="1"/>
  <c r="AE407" i="28"/>
  <c r="AG407" i="28" s="1"/>
  <c r="AD488" i="28"/>
  <c r="AF488" i="28" s="1"/>
  <c r="AE488" i="28"/>
  <c r="AG488" i="28" s="1"/>
  <c r="AD394" i="28"/>
  <c r="AF394" i="28" s="1"/>
  <c r="AE394" i="28"/>
  <c r="AG394" i="28" s="1"/>
  <c r="AE483" i="28"/>
  <c r="AG483" i="28" s="1"/>
  <c r="AD483" i="28"/>
  <c r="AF483" i="28" s="1"/>
  <c r="AD404" i="28"/>
  <c r="AF404" i="28" s="1"/>
  <c r="AE404" i="28"/>
  <c r="AG404" i="28" s="1"/>
  <c r="AD412" i="28"/>
  <c r="AF412" i="28" s="1"/>
  <c r="AE412" i="28"/>
  <c r="AG412" i="28" s="1"/>
  <c r="AD498" i="28"/>
  <c r="AF498" i="28" s="1"/>
  <c r="AE498" i="28"/>
  <c r="AG498" i="28" s="1"/>
  <c r="AD402" i="28"/>
  <c r="AF402" i="28" s="1"/>
  <c r="AE402" i="28"/>
  <c r="AG402" i="28" s="1"/>
  <c r="AD434" i="28"/>
  <c r="AF434" i="28" s="1"/>
  <c r="AE434" i="28"/>
  <c r="AG434" i="28" s="1"/>
  <c r="AD409" i="28"/>
  <c r="AF409" i="28" s="1"/>
  <c r="AE409" i="28"/>
  <c r="AG409" i="28" s="1"/>
  <c r="AD485" i="28"/>
  <c r="AF485" i="28" s="1"/>
  <c r="AE485" i="28"/>
  <c r="AG485" i="28" s="1"/>
  <c r="AD490" i="28"/>
  <c r="AF490" i="28" s="1"/>
  <c r="AE490" i="28"/>
  <c r="AG490" i="28" s="1"/>
  <c r="AD457" i="28"/>
  <c r="AF457" i="28" s="1"/>
  <c r="AE457" i="28"/>
  <c r="AG457" i="28" s="1"/>
  <c r="AD415" i="28"/>
  <c r="AF415" i="28" s="1"/>
  <c r="AE415" i="28"/>
  <c r="AG415" i="28" s="1"/>
  <c r="AD403" i="28"/>
  <c r="AF403" i="28" s="1"/>
  <c r="AE403" i="28"/>
  <c r="AG403" i="28" s="1"/>
  <c r="AD396" i="28"/>
  <c r="AF396" i="28" s="1"/>
  <c r="AE396" i="28"/>
  <c r="AG396" i="28" s="1"/>
  <c r="AE417" i="28"/>
  <c r="AG417" i="28" s="1"/>
  <c r="AD417" i="28"/>
  <c r="AF417" i="28" s="1"/>
  <c r="AD414" i="28"/>
  <c r="AF414" i="28" s="1"/>
  <c r="AE414" i="28"/>
  <c r="AG414" i="28" s="1"/>
  <c r="AE465" i="28"/>
  <c r="AG465" i="28" s="1"/>
  <c r="AD465" i="28"/>
  <c r="AF465" i="28" s="1"/>
  <c r="AD454" i="28"/>
  <c r="AF454" i="28" s="1"/>
  <c r="AE454" i="28"/>
  <c r="AG454" i="28" s="1"/>
  <c r="AD496" i="28"/>
  <c r="AF496" i="28" s="1"/>
  <c r="AE496" i="28"/>
  <c r="AG496" i="28" s="1"/>
  <c r="AE405" i="28"/>
  <c r="AG405" i="28" s="1"/>
  <c r="AD405" i="28"/>
  <c r="AF405" i="28" s="1"/>
  <c r="AD398" i="28"/>
  <c r="AF398" i="28" s="1"/>
  <c r="AE398" i="28"/>
  <c r="AG398" i="28" s="1"/>
  <c r="AD478" i="28"/>
  <c r="AF478" i="28" s="1"/>
  <c r="AE478" i="28"/>
  <c r="AG478" i="28" s="1"/>
  <c r="AD416" i="28"/>
  <c r="AF416" i="28" s="1"/>
  <c r="AE416" i="28"/>
  <c r="AG416" i="28" s="1"/>
  <c r="BR389" i="28"/>
  <c r="BT389" i="28" s="1"/>
  <c r="BM344" i="28"/>
  <c r="BS52" i="28"/>
  <c r="BM53" i="28"/>
  <c r="BO53" i="28" s="1"/>
  <c r="AL146" i="28"/>
  <c r="AM146" i="28" s="1"/>
  <c r="BR274" i="28"/>
  <c r="BT274" i="28" s="1"/>
  <c r="AN94" i="28"/>
  <c r="AO94" i="28" s="1"/>
  <c r="BS265" i="28"/>
  <c r="BS185" i="28"/>
  <c r="BN223" i="28"/>
  <c r="BN71" i="28"/>
  <c r="BN75" i="28"/>
  <c r="BS67" i="28"/>
  <c r="BN116" i="28"/>
  <c r="BS70" i="28"/>
  <c r="BM188" i="28"/>
  <c r="BO188" i="28" s="1"/>
  <c r="AL37" i="28"/>
  <c r="AM37" i="28" s="1"/>
  <c r="BS175" i="28"/>
  <c r="BN270" i="28"/>
  <c r="AL91" i="28"/>
  <c r="AM91" i="28" s="1"/>
  <c r="AL188" i="28"/>
  <c r="AM188" i="28" s="1"/>
  <c r="AL369" i="28"/>
  <c r="AM369" i="28" s="1"/>
  <c r="AN419" i="28"/>
  <c r="AO419" i="28" s="1"/>
  <c r="AL216" i="28"/>
  <c r="AM216" i="28" s="1"/>
  <c r="AL135" i="28"/>
  <c r="AM135" i="28" s="1"/>
  <c r="AL424" i="28"/>
  <c r="AM424" i="28" s="1"/>
  <c r="AL377" i="28"/>
  <c r="AM377" i="28" s="1"/>
  <c r="AL3" i="28"/>
  <c r="AM3" i="28" s="1"/>
  <c r="CD3" i="28"/>
  <c r="AL395" i="28"/>
  <c r="AM395" i="28" s="1"/>
  <c r="AL286" i="28"/>
  <c r="AM286" i="28" s="1"/>
  <c r="BN73" i="28"/>
  <c r="BR363" i="28"/>
  <c r="BT363" i="28" s="1"/>
  <c r="BS353" i="28"/>
  <c r="BM228" i="28"/>
  <c r="BO228" i="28" s="1"/>
  <c r="BM191" i="28"/>
  <c r="BO191" i="28" s="1"/>
  <c r="BS124" i="28"/>
  <c r="BS230" i="28"/>
  <c r="BN395" i="28"/>
  <c r="BM179" i="28"/>
  <c r="BX179" i="28" s="1"/>
  <c r="BM207" i="28"/>
  <c r="BM274" i="28"/>
  <c r="BX274" i="28" s="1"/>
  <c r="BR344" i="28"/>
  <c r="BT344" i="28" s="1"/>
  <c r="BS469" i="28"/>
  <c r="BS121" i="28"/>
  <c r="BS86" i="28"/>
  <c r="BS82" i="28"/>
  <c r="BS139" i="28"/>
  <c r="BM448" i="28"/>
  <c r="BO448" i="28" s="1"/>
  <c r="BR488" i="28"/>
  <c r="BT488" i="28" s="1"/>
  <c r="BM392" i="28"/>
  <c r="BO392" i="28" s="1"/>
  <c r="BM373" i="28"/>
  <c r="BO373" i="28" s="1"/>
  <c r="BR394" i="28"/>
  <c r="BT394" i="28" s="1"/>
  <c r="BN54" i="28"/>
  <c r="BN472" i="28"/>
  <c r="U215" i="29"/>
  <c r="V215" i="29" s="1"/>
  <c r="BM181" i="28"/>
  <c r="BO181" i="28" s="1"/>
  <c r="BM158" i="28"/>
  <c r="BO158" i="28" s="1"/>
  <c r="BS329" i="28"/>
  <c r="BN155" i="28"/>
  <c r="BR173" i="28"/>
  <c r="BT173" i="28" s="1"/>
  <c r="BN378" i="28"/>
  <c r="BR280" i="28"/>
  <c r="BT280" i="28" s="1"/>
  <c r="BS184" i="28"/>
  <c r="BS192" i="28"/>
  <c r="BS332" i="28"/>
  <c r="BS53" i="28"/>
  <c r="BN450" i="28"/>
  <c r="BM364" i="28"/>
  <c r="BO364" i="28" s="1"/>
  <c r="BR348" i="28"/>
  <c r="BT348" i="28" s="1"/>
  <c r="BR431" i="28"/>
  <c r="BT431" i="28" s="1"/>
  <c r="BM74" i="28"/>
  <c r="BO74" i="28" s="1"/>
  <c r="AO12" i="28"/>
  <c r="AT395" i="28"/>
  <c r="AV395" i="28" s="1"/>
  <c r="CG395" i="28" s="1"/>
  <c r="AO110" i="28"/>
  <c r="AO470" i="28"/>
  <c r="AO429" i="28"/>
  <c r="AO489" i="28"/>
  <c r="AO468" i="28"/>
  <c r="AO491" i="28"/>
  <c r="AO436" i="28"/>
  <c r="AO452" i="28"/>
  <c r="AT452" i="28"/>
  <c r="AV452" i="28" s="1"/>
  <c r="CG452" i="28" s="1"/>
  <c r="AO433" i="28"/>
  <c r="AO496" i="28"/>
  <c r="AO392" i="28"/>
  <c r="AO390" i="28"/>
  <c r="AT390" i="28"/>
  <c r="AV390" i="28" s="1"/>
  <c r="CG390" i="28" s="1"/>
  <c r="AO492" i="28"/>
  <c r="AT391" i="28"/>
  <c r="AV391" i="28" s="1"/>
  <c r="CG391" i="28" s="1"/>
  <c r="AO476" i="28"/>
  <c r="AO397" i="28"/>
  <c r="AT397" i="28"/>
  <c r="AV397" i="28" s="1"/>
  <c r="CG397" i="28" s="1"/>
  <c r="AO398" i="28"/>
  <c r="AT398" i="28"/>
  <c r="AV398" i="28" s="1"/>
  <c r="CG398" i="28" s="1"/>
  <c r="AO475" i="28"/>
  <c r="AO474" i="28"/>
  <c r="AO393" i="28"/>
  <c r="AT393" i="28"/>
  <c r="AV393" i="28" s="1"/>
  <c r="CG393" i="28" s="1"/>
  <c r="AO388" i="28"/>
  <c r="AO414" i="28"/>
  <c r="AO422" i="28"/>
  <c r="AO428" i="28"/>
  <c r="AT387" i="28"/>
  <c r="AV387" i="28" s="1"/>
  <c r="CG387" i="28" s="1"/>
  <c r="AT413" i="28"/>
  <c r="AV413" i="28" s="1"/>
  <c r="CG413" i="28" s="1"/>
  <c r="AO394" i="28"/>
  <c r="AT394" i="28"/>
  <c r="AV394" i="28" s="1"/>
  <c r="CG394" i="28" s="1"/>
  <c r="AO426" i="28"/>
  <c r="AO417" i="28"/>
  <c r="AO412" i="28"/>
  <c r="AO409" i="28"/>
  <c r="AT409" i="28"/>
  <c r="AV409" i="28" s="1"/>
  <c r="CG409" i="28" s="1"/>
  <c r="AO418" i="28"/>
  <c r="AO466" i="28"/>
  <c r="AT403" i="28"/>
  <c r="AV403" i="28" s="1"/>
  <c r="CG403" i="28" s="1"/>
  <c r="AT471" i="28"/>
  <c r="AV471" i="28" s="1"/>
  <c r="CG471" i="28" s="1"/>
  <c r="AT411" i="28"/>
  <c r="AV411" i="28" s="1"/>
  <c r="CG411" i="28" s="1"/>
  <c r="AT400" i="28"/>
  <c r="AV400" i="28" s="1"/>
  <c r="CG400" i="28" s="1"/>
  <c r="AO457" i="28"/>
  <c r="AO497" i="28"/>
  <c r="AO396" i="28"/>
  <c r="AT396" i="28"/>
  <c r="AV396" i="28" s="1"/>
  <c r="CG396" i="28" s="1"/>
  <c r="AO401" i="28"/>
  <c r="AT401" i="28"/>
  <c r="AV401" i="28" s="1"/>
  <c r="CG401" i="28" s="1"/>
  <c r="AO487" i="28"/>
  <c r="AO459" i="28"/>
  <c r="AO427" i="28"/>
  <c r="AO415" i="28"/>
  <c r="AT415" i="28"/>
  <c r="AV415" i="28" s="1"/>
  <c r="CG415" i="28" s="1"/>
  <c r="AT410" i="28"/>
  <c r="AV410" i="28" s="1"/>
  <c r="CG410" i="28" s="1"/>
  <c r="AT389" i="28"/>
  <c r="AV389" i="28" s="1"/>
  <c r="CG389" i="28" s="1"/>
  <c r="AT406" i="28"/>
  <c r="AV406" i="28" s="1"/>
  <c r="CG406" i="28" s="1"/>
  <c r="AO416" i="28"/>
  <c r="AT416" i="28"/>
  <c r="AV416" i="28" s="1"/>
  <c r="CG416" i="28" s="1"/>
  <c r="AO467" i="28"/>
  <c r="AO399" i="28"/>
  <c r="AT399" i="28"/>
  <c r="AV399" i="28" s="1"/>
  <c r="CG399" i="28" s="1"/>
  <c r="AO488" i="28"/>
  <c r="BS255" i="28"/>
  <c r="BR316" i="28"/>
  <c r="BT316" i="28" s="1"/>
  <c r="BS479" i="28"/>
  <c r="BR202" i="28"/>
  <c r="BT202" i="28" s="1"/>
  <c r="BR325" i="28"/>
  <c r="BT325" i="28" s="1"/>
  <c r="AM473" i="28"/>
  <c r="AM42" i="28"/>
  <c r="AM116" i="28"/>
  <c r="AM478" i="28"/>
  <c r="AM51" i="28"/>
  <c r="AM390" i="28"/>
  <c r="AM409" i="28"/>
  <c r="AM393" i="28"/>
  <c r="AM457" i="28"/>
  <c r="AM492" i="28"/>
  <c r="AM460" i="28"/>
  <c r="AM486" i="28"/>
  <c r="AM414" i="28"/>
  <c r="AM426" i="28"/>
  <c r="AM456" i="28"/>
  <c r="AM396" i="28"/>
  <c r="AM428" i="28"/>
  <c r="AM399" i="28"/>
  <c r="AM491" i="28"/>
  <c r="AM487" i="28"/>
  <c r="AM388" i="28"/>
  <c r="AM412" i="28"/>
  <c r="AM500" i="28"/>
  <c r="AM496" i="28"/>
  <c r="AM483" i="28"/>
  <c r="AM450" i="28"/>
  <c r="AM476" i="28"/>
  <c r="AM404" i="28"/>
  <c r="AM433" i="28"/>
  <c r="AM402" i="28"/>
  <c r="AM432" i="28"/>
  <c r="AM466" i="28"/>
  <c r="BS268" i="28"/>
  <c r="AM440" i="28"/>
  <c r="AM408" i="28"/>
  <c r="AM482" i="28"/>
  <c r="AM437" i="28"/>
  <c r="AM490" i="28"/>
  <c r="BM68" i="28"/>
  <c r="BO68" i="28" s="1"/>
  <c r="AM394" i="28"/>
  <c r="AM389" i="28"/>
  <c r="AM448" i="28"/>
  <c r="AM441" i="28"/>
  <c r="AM494" i="28"/>
  <c r="AM391" i="28"/>
  <c r="BN272" i="28"/>
  <c r="AM413" i="28"/>
  <c r="AM419" i="28"/>
  <c r="AM459" i="28"/>
  <c r="AM436" i="28"/>
  <c r="AM415" i="28"/>
  <c r="AM488" i="28"/>
  <c r="BS466" i="28"/>
  <c r="BS297" i="28"/>
  <c r="BR342" i="28"/>
  <c r="BT342" i="28" s="1"/>
  <c r="BR308" i="28"/>
  <c r="BT308" i="28" s="1"/>
  <c r="BR101" i="28"/>
  <c r="BT101" i="28" s="1"/>
  <c r="BS226" i="28"/>
  <c r="BM56" i="28"/>
  <c r="BO56" i="28" s="1"/>
  <c r="BM103" i="28"/>
  <c r="BO103" i="28" s="1"/>
  <c r="BM200" i="28"/>
  <c r="BO200" i="28" s="1"/>
  <c r="BR478" i="28"/>
  <c r="BT478" i="28" s="1"/>
  <c r="BN209" i="28"/>
  <c r="BS397" i="28"/>
  <c r="BN305" i="28"/>
  <c r="BM264" i="28"/>
  <c r="BO264" i="28" s="1"/>
  <c r="BS495" i="28"/>
  <c r="BN97" i="28"/>
  <c r="BN323" i="28"/>
  <c r="BR458" i="28"/>
  <c r="BT458" i="28" s="1"/>
  <c r="BR313" i="28"/>
  <c r="BT313" i="28" s="1"/>
  <c r="BR338" i="28"/>
  <c r="BT338" i="28" s="1"/>
  <c r="BM102" i="28"/>
  <c r="BO102" i="28" s="1"/>
  <c r="BN235" i="28"/>
  <c r="BR62" i="28"/>
  <c r="BT62" i="28" s="1"/>
  <c r="BM121" i="28"/>
  <c r="BO121" i="28" s="1"/>
  <c r="BR496" i="28"/>
  <c r="BT496" i="28" s="1"/>
  <c r="BS134" i="28"/>
  <c r="BN473" i="28"/>
  <c r="BR271" i="28"/>
  <c r="BT271" i="28" s="1"/>
  <c r="BR392" i="28"/>
  <c r="BT392" i="28" s="1"/>
  <c r="BS299" i="28"/>
  <c r="BM267" i="28"/>
  <c r="BO267" i="28" s="1"/>
  <c r="BR272" i="28"/>
  <c r="BT272" i="28" s="1"/>
  <c r="BN72" i="28"/>
  <c r="BS167" i="28"/>
  <c r="BN70" i="28"/>
  <c r="BS164" i="28"/>
  <c r="BM91" i="28"/>
  <c r="BO91" i="28" s="1"/>
  <c r="BR408" i="28"/>
  <c r="BT408" i="28" s="1"/>
  <c r="BS140" i="28"/>
  <c r="BN212" i="28"/>
  <c r="BS319" i="28"/>
  <c r="BS451" i="28"/>
  <c r="BN159" i="28"/>
  <c r="BR300" i="28"/>
  <c r="BT300" i="28" s="1"/>
  <c r="BM463" i="28"/>
  <c r="BO463" i="28" s="1"/>
  <c r="BN447" i="28"/>
  <c r="BM317" i="28"/>
  <c r="BO317" i="28" s="1"/>
  <c r="BR421" i="28"/>
  <c r="BT421" i="28" s="1"/>
  <c r="BS93" i="28"/>
  <c r="BN455" i="28"/>
  <c r="BS106" i="28"/>
  <c r="BR155" i="28"/>
  <c r="BT155" i="28" s="1"/>
  <c r="BM279" i="28"/>
  <c r="BO279" i="28" s="1"/>
  <c r="BM352" i="28"/>
  <c r="BX352" i="28" s="1"/>
  <c r="BR361" i="28"/>
  <c r="BT361" i="28" s="1"/>
  <c r="BR401" i="28"/>
  <c r="BT401" i="28" s="1"/>
  <c r="BS60" i="28"/>
  <c r="BM92" i="28"/>
  <c r="BO92" i="28" s="1"/>
  <c r="BS141" i="28"/>
  <c r="BR473" i="28"/>
  <c r="BT473" i="28" s="1"/>
  <c r="U193" i="29"/>
  <c r="V193" i="29" s="1"/>
  <c r="BR449" i="28"/>
  <c r="BT449" i="28" s="1"/>
  <c r="BS381" i="28"/>
  <c r="BS286" i="28"/>
  <c r="BM481" i="28"/>
  <c r="BX481" i="28" s="1"/>
  <c r="BM146" i="28"/>
  <c r="BO146" i="28" s="1"/>
  <c r="BM391" i="28"/>
  <c r="BO391" i="28" s="1"/>
  <c r="BR378" i="28"/>
  <c r="BT378" i="28" s="1"/>
  <c r="BR128" i="28"/>
  <c r="BT128" i="28" s="1"/>
  <c r="BM435" i="28"/>
  <c r="BO435" i="28" s="1"/>
  <c r="BM137" i="28"/>
  <c r="BO137" i="28" s="1"/>
  <c r="BS269" i="28"/>
  <c r="BM130" i="28"/>
  <c r="BO130" i="28" s="1"/>
  <c r="BR351" i="28"/>
  <c r="BT351" i="28" s="1"/>
  <c r="BN76" i="28"/>
  <c r="BM428" i="28"/>
  <c r="BO428" i="28" s="1"/>
  <c r="BS412" i="28"/>
  <c r="BR207" i="28"/>
  <c r="BT207" i="28" s="1"/>
  <c r="BS425" i="28"/>
  <c r="BS404" i="28"/>
  <c r="BM334" i="28"/>
  <c r="BO334" i="28" s="1"/>
  <c r="BR262" i="28"/>
  <c r="BT262" i="28" s="1"/>
  <c r="BN486" i="28"/>
  <c r="U217" i="29"/>
  <c r="V217" i="29" s="1"/>
  <c r="BR446" i="28"/>
  <c r="BT446" i="28" s="1"/>
  <c r="BN141" i="28"/>
  <c r="BR240" i="28"/>
  <c r="BT240" i="28" s="1"/>
  <c r="BN210" i="28"/>
  <c r="BM436" i="28"/>
  <c r="BO436" i="28" s="1"/>
  <c r="BN178" i="28"/>
  <c r="BR285" i="28"/>
  <c r="BT285" i="28" s="1"/>
  <c r="BN480" i="28"/>
  <c r="BM349" i="28"/>
  <c r="BO349" i="28" s="1"/>
  <c r="BN329" i="28"/>
  <c r="BS445" i="28"/>
  <c r="BN385" i="28"/>
  <c r="BN401" i="28"/>
  <c r="BS77" i="28"/>
  <c r="U314" i="29"/>
  <c r="V314" i="29" s="1"/>
  <c r="BN311" i="28"/>
  <c r="BN152" i="28"/>
  <c r="BS211" i="28"/>
  <c r="BS214" i="28"/>
  <c r="BS290" i="28"/>
  <c r="BM220" i="28"/>
  <c r="BO220" i="28" s="1"/>
  <c r="BS380" i="28"/>
  <c r="BS187" i="28"/>
  <c r="BM437" i="28"/>
  <c r="BO437" i="28" s="1"/>
  <c r="BM260" i="28"/>
  <c r="BO260" i="28" s="1"/>
  <c r="BS358" i="28"/>
  <c r="BM365" i="28"/>
  <c r="BO365" i="28" s="1"/>
  <c r="BM229" i="28"/>
  <c r="BO229" i="28" s="1"/>
  <c r="BM313" i="28"/>
  <c r="BO313" i="28" s="1"/>
  <c r="BR196" i="28"/>
  <c r="BT196" i="28" s="1"/>
  <c r="BS243" i="28"/>
  <c r="U226" i="29"/>
  <c r="V226" i="29" s="1"/>
  <c r="BN496" i="28"/>
  <c r="BM393" i="28"/>
  <c r="BO393" i="28" s="1"/>
  <c r="BM439" i="28"/>
  <c r="BO439" i="28" s="1"/>
  <c r="U74" i="29"/>
  <c r="V74" i="29" s="1"/>
  <c r="BS345" i="28"/>
  <c r="BS113" i="28"/>
  <c r="BN449" i="28"/>
  <c r="BS181" i="28"/>
  <c r="BN63" i="28"/>
  <c r="BS349" i="28"/>
  <c r="BN225" i="28"/>
  <c r="BS467" i="28"/>
  <c r="BS178" i="28"/>
  <c r="U462" i="29"/>
  <c r="V462" i="29" s="1"/>
  <c r="BS364" i="28"/>
  <c r="BM202" i="28"/>
  <c r="BO202" i="28" s="1"/>
  <c r="BN415" i="28"/>
  <c r="BN55" i="28"/>
  <c r="BM243" i="28"/>
  <c r="BX243" i="28" s="1"/>
  <c r="BN268" i="28"/>
  <c r="BR104" i="28"/>
  <c r="BT104" i="28" s="1"/>
  <c r="BM82" i="28"/>
  <c r="BO82" i="28" s="1"/>
  <c r="BN382" i="28"/>
  <c r="BM345" i="28"/>
  <c r="BO345" i="28" s="1"/>
  <c r="BR336" i="28"/>
  <c r="BT336" i="28" s="1"/>
  <c r="BS499" i="28"/>
  <c r="BS476" i="28"/>
  <c r="BS465" i="28"/>
  <c r="BS131" i="28"/>
  <c r="BN479" i="28"/>
  <c r="BS463" i="28"/>
  <c r="BN288" i="28"/>
  <c r="BN118" i="28"/>
  <c r="BS51" i="28"/>
  <c r="BN227" i="28"/>
  <c r="U160" i="29"/>
  <c r="V160" i="29" s="1"/>
  <c r="BS237" i="28"/>
  <c r="BN253" i="28"/>
  <c r="BM457" i="28"/>
  <c r="BX457" i="28" s="1"/>
  <c r="U260" i="29"/>
  <c r="V260" i="29" s="1"/>
  <c r="BS189" i="28"/>
  <c r="BN162" i="28"/>
  <c r="BR484" i="28"/>
  <c r="BT484" i="28" s="1"/>
  <c r="BN427" i="28"/>
  <c r="BN460" i="28"/>
  <c r="BR320" i="28"/>
  <c r="BT320" i="28" s="1"/>
  <c r="BM242" i="28"/>
  <c r="BO242" i="28" s="1"/>
  <c r="BS147" i="28"/>
  <c r="BS423" i="28"/>
  <c r="BN232" i="28"/>
  <c r="BS204" i="28"/>
  <c r="BS444" i="28"/>
  <c r="BN500" i="28"/>
  <c r="BS295" i="28"/>
  <c r="BM433" i="28"/>
  <c r="BO433" i="28" s="1"/>
  <c r="BN405" i="28"/>
  <c r="BM370" i="28"/>
  <c r="BO370" i="28" s="1"/>
  <c r="BM343" i="28"/>
  <c r="BX343" i="28" s="1"/>
  <c r="BS367" i="28"/>
  <c r="BS384" i="28"/>
  <c r="BN186" i="28"/>
  <c r="BN424" i="28"/>
  <c r="BS105" i="28"/>
  <c r="BS398" i="28"/>
  <c r="BS266" i="28"/>
  <c r="BS218" i="28"/>
  <c r="BR282" i="28"/>
  <c r="BT282" i="28" s="1"/>
  <c r="BN211" i="28"/>
  <c r="BN387" i="28"/>
  <c r="BR475" i="28"/>
  <c r="BT475" i="28" s="1"/>
  <c r="U75" i="29"/>
  <c r="V75" i="29" s="1"/>
  <c r="BM132" i="28"/>
  <c r="BO132" i="28" s="1"/>
  <c r="BN414" i="28"/>
  <c r="BM51" i="28"/>
  <c r="BO51" i="28" s="1"/>
  <c r="BM467" i="28"/>
  <c r="BO467" i="28" s="1"/>
  <c r="BS231" i="28"/>
  <c r="BN122" i="28"/>
  <c r="BM402" i="28"/>
  <c r="BO402" i="28" s="1"/>
  <c r="BM494" i="28"/>
  <c r="BX494" i="28" s="1"/>
  <c r="BN275" i="28"/>
  <c r="BS370" i="28"/>
  <c r="BM167" i="28"/>
  <c r="BX167" i="28" s="1"/>
  <c r="BM216" i="28"/>
  <c r="BO216" i="28" s="1"/>
  <c r="BS494" i="28"/>
  <c r="BN410" i="28"/>
  <c r="BS275" i="28"/>
  <c r="BS146" i="28"/>
  <c r="BS468" i="28"/>
  <c r="BN206" i="28"/>
  <c r="BS166" i="28"/>
  <c r="BS395" i="28"/>
  <c r="BN59" i="28"/>
  <c r="BR78" i="28"/>
  <c r="BT78" i="28" s="1"/>
  <c r="BS125" i="28"/>
  <c r="BM183" i="28"/>
  <c r="BO183" i="28" s="1"/>
  <c r="BM332" i="28"/>
  <c r="BX332" i="28" s="1"/>
  <c r="BN221" i="28"/>
  <c r="BM290" i="28"/>
  <c r="BO290" i="28" s="1"/>
  <c r="BR220" i="28"/>
  <c r="BT220" i="28" s="1"/>
  <c r="BM484" i="28"/>
  <c r="BO484" i="28" s="1"/>
  <c r="BN491" i="28"/>
  <c r="BR305" i="28"/>
  <c r="BT305" i="28" s="1"/>
  <c r="BM262" i="28"/>
  <c r="BO262" i="28" s="1"/>
  <c r="BM299" i="28"/>
  <c r="BX299" i="28" s="1"/>
  <c r="BM61" i="28"/>
  <c r="BO61" i="28" s="1"/>
  <c r="BM478" i="28"/>
  <c r="BO478" i="28" s="1"/>
  <c r="BN389" i="28"/>
  <c r="BS130" i="28"/>
  <c r="BR391" i="28"/>
  <c r="BT391" i="28" s="1"/>
  <c r="BN239" i="28"/>
  <c r="BS90" i="28"/>
  <c r="BS83" i="28"/>
  <c r="BN420" i="28"/>
  <c r="BS368" i="28"/>
  <c r="BS95" i="28"/>
  <c r="BN338" i="28"/>
  <c r="BS374" i="28"/>
  <c r="BN123" i="28"/>
  <c r="BS415" i="28"/>
  <c r="BR161" i="28"/>
  <c r="BT161" i="28" s="1"/>
  <c r="BM418" i="28"/>
  <c r="BO418" i="28" s="1"/>
  <c r="BR215" i="28"/>
  <c r="BT215" i="28" s="1"/>
  <c r="BN149" i="28"/>
  <c r="BM134" i="28"/>
  <c r="BO134" i="28" s="1"/>
  <c r="BM111" i="28"/>
  <c r="BX111" i="28" s="1"/>
  <c r="BN431" i="28"/>
  <c r="BN271" i="28"/>
  <c r="BS170" i="28"/>
  <c r="BN173" i="28"/>
  <c r="BR422" i="28"/>
  <c r="BT422" i="28" s="1"/>
  <c r="BR205" i="28"/>
  <c r="BT205" i="28" s="1"/>
  <c r="BN78" i="28"/>
  <c r="BS112" i="28"/>
  <c r="BR405" i="28"/>
  <c r="BT405" i="28" s="1"/>
  <c r="BM474" i="28"/>
  <c r="BO474" i="28" s="1"/>
  <c r="BN477" i="28"/>
  <c r="BR362" i="28"/>
  <c r="BT362" i="28" s="1"/>
  <c r="BS157" i="28"/>
  <c r="BS160" i="28"/>
  <c r="BN81" i="28"/>
  <c r="BS154" i="28"/>
  <c r="BR234" i="28"/>
  <c r="BT234" i="28" s="1"/>
  <c r="BR273" i="28"/>
  <c r="BT273" i="28" s="1"/>
  <c r="BN384" i="28"/>
  <c r="BR416" i="28"/>
  <c r="BT416" i="28" s="1"/>
  <c r="BM79" i="28"/>
  <c r="BX79" i="28" s="1"/>
  <c r="BN256" i="28"/>
  <c r="BS174" i="28"/>
  <c r="BN126" i="28"/>
  <c r="BS311" i="28"/>
  <c r="BS403" i="28"/>
  <c r="BR288" i="28"/>
  <c r="BT288" i="28" s="1"/>
  <c r="BR109" i="28"/>
  <c r="BT109" i="28" s="1"/>
  <c r="BR436" i="28"/>
  <c r="BT436" i="28" s="1"/>
  <c r="BS88" i="28"/>
  <c r="BN341" i="28"/>
  <c r="BR373" i="28"/>
  <c r="BT373" i="28" s="1"/>
  <c r="BS176" i="28"/>
  <c r="BS79" i="28"/>
  <c r="BM458" i="28"/>
  <c r="BO458" i="28" s="1"/>
  <c r="U500" i="29"/>
  <c r="V500" i="29" s="1"/>
  <c r="BN117" i="28"/>
  <c r="BR59" i="28"/>
  <c r="BT59" i="28" s="1"/>
  <c r="BS71" i="28"/>
  <c r="BM400" i="28"/>
  <c r="BO400" i="28" s="1"/>
  <c r="U274" i="29"/>
  <c r="V274" i="29" s="1"/>
  <c r="BS486" i="28"/>
  <c r="BR324" i="28"/>
  <c r="BT324" i="28" s="1"/>
  <c r="BM348" i="28"/>
  <c r="BO348" i="28" s="1"/>
  <c r="BS263" i="28"/>
  <c r="BR158" i="28"/>
  <c r="BT158" i="28" s="1"/>
  <c r="U443" i="29"/>
  <c r="V443" i="29" s="1"/>
  <c r="BS413" i="28"/>
  <c r="BS239" i="28"/>
  <c r="BM101" i="28"/>
  <c r="BO101" i="28" s="1"/>
  <c r="BS267" i="28"/>
  <c r="BN140" i="28"/>
  <c r="BN261" i="28"/>
  <c r="BS426" i="28"/>
  <c r="BR474" i="28"/>
  <c r="BT474" i="28" s="1"/>
  <c r="BS498" i="28"/>
  <c r="BN50" i="28"/>
  <c r="BN263" i="28"/>
  <c r="BM127" i="28"/>
  <c r="BO127" i="28" s="1"/>
  <c r="BN309" i="28"/>
  <c r="BS222" i="28"/>
  <c r="BR500" i="28"/>
  <c r="BT500" i="28" s="1"/>
  <c r="BS163" i="28"/>
  <c r="BN273" i="28"/>
  <c r="BR219" i="28"/>
  <c r="BT219" i="28" s="1"/>
  <c r="BN303" i="28"/>
  <c r="BN168" i="28"/>
  <c r="BN366" i="28"/>
  <c r="BS162" i="28"/>
  <c r="BR312" i="28"/>
  <c r="BT312" i="28" s="1"/>
  <c r="BS318" i="28"/>
  <c r="BN171" i="28"/>
  <c r="BM276" i="28"/>
  <c r="BO276" i="28" s="1"/>
  <c r="BN131" i="28"/>
  <c r="BR191" i="28"/>
  <c r="BT191" i="28" s="1"/>
  <c r="BN164" i="28"/>
  <c r="BR497" i="28"/>
  <c r="BT497" i="28" s="1"/>
  <c r="BM90" i="28"/>
  <c r="BO90" i="28" s="1"/>
  <c r="BM283" i="28"/>
  <c r="BO283" i="28" s="1"/>
  <c r="BM84" i="28"/>
  <c r="BO84" i="28" s="1"/>
  <c r="BN58" i="28"/>
  <c r="BN113" i="28"/>
  <c r="BN100" i="28"/>
  <c r="U335" i="29"/>
  <c r="V335" i="29" s="1"/>
  <c r="BR309" i="28"/>
  <c r="BT309" i="28" s="1"/>
  <c r="BM174" i="28"/>
  <c r="BX174" i="28" s="1"/>
  <c r="BM379" i="28"/>
  <c r="BO379" i="28" s="1"/>
  <c r="BR100" i="28"/>
  <c r="BT100" i="28" s="1"/>
  <c r="BN321" i="28"/>
  <c r="BR400" i="28"/>
  <c r="BT400" i="28" s="1"/>
  <c r="BS63" i="28"/>
  <c r="BN136" i="28"/>
  <c r="BS68" i="28"/>
  <c r="U60" i="29"/>
  <c r="V60" i="29" s="1"/>
  <c r="BR73" i="28"/>
  <c r="BT73" i="28" s="1"/>
  <c r="BM166" i="28"/>
  <c r="BO166" i="28" s="1"/>
  <c r="BN495" i="28"/>
  <c r="BR228" i="28"/>
  <c r="BT228" i="28" s="1"/>
  <c r="BN369" i="28"/>
  <c r="BN169" i="28"/>
  <c r="BM411" i="28"/>
  <c r="BO411" i="28" s="1"/>
  <c r="BR291" i="28"/>
  <c r="BT291" i="28" s="1"/>
  <c r="BN129" i="28"/>
  <c r="BR433" i="28"/>
  <c r="BT433" i="28" s="1"/>
  <c r="BN426" i="28"/>
  <c r="BS168" i="28"/>
  <c r="BM322" i="28"/>
  <c r="BO322" i="28" s="1"/>
  <c r="BS246" i="28"/>
  <c r="BS236" i="28"/>
  <c r="BR396" i="28"/>
  <c r="BT396" i="28" s="1"/>
  <c r="BM422" i="28"/>
  <c r="BO422" i="28" s="1"/>
  <c r="BS248" i="28"/>
  <c r="BM252" i="28"/>
  <c r="BO252" i="28" s="1"/>
  <c r="BS276" i="28"/>
  <c r="BR69" i="28"/>
  <c r="BT69" i="28" s="1"/>
  <c r="BM94" i="28"/>
  <c r="BO94" i="28" s="1"/>
  <c r="BR247" i="28"/>
  <c r="BT247" i="28" s="1"/>
  <c r="BR75" i="28"/>
  <c r="BT75" i="28" s="1"/>
  <c r="BN98" i="28"/>
  <c r="BR165" i="28"/>
  <c r="BT165" i="28" s="1"/>
  <c r="BS210" i="28"/>
  <c r="BR454" i="28"/>
  <c r="BT454" i="28" s="1"/>
  <c r="BR92" i="28"/>
  <c r="BT92" i="28" s="1"/>
  <c r="BN293" i="28"/>
  <c r="U52" i="29"/>
  <c r="V52" i="29" s="1"/>
  <c r="U19" i="29"/>
  <c r="BM483" i="28"/>
  <c r="BO483" i="28" s="1"/>
  <c r="BN182" i="28"/>
  <c r="BN249" i="28"/>
  <c r="BS337" i="28"/>
  <c r="BR310" i="28"/>
  <c r="BT310" i="28" s="1"/>
  <c r="BS491" i="28"/>
  <c r="BM497" i="28"/>
  <c r="BO497" i="28" s="1"/>
  <c r="BM499" i="28"/>
  <c r="BX499" i="28" s="1"/>
  <c r="BN133" i="28"/>
  <c r="BM371" i="28"/>
  <c r="BO371" i="28" s="1"/>
  <c r="BS302" i="28"/>
  <c r="BR110" i="28"/>
  <c r="BT110" i="28" s="1"/>
  <c r="BM300" i="28"/>
  <c r="BO300" i="28" s="1"/>
  <c r="BN493" i="28"/>
  <c r="BS480" i="28"/>
  <c r="BN247" i="28"/>
  <c r="BN419" i="28"/>
  <c r="BS472" i="28"/>
  <c r="BS294" i="28"/>
  <c r="BN204" i="28"/>
  <c r="BN357" i="28"/>
  <c r="BS304" i="28"/>
  <c r="BN119" i="28"/>
  <c r="BN80" i="28"/>
  <c r="BS216" i="28"/>
  <c r="BN112" i="28"/>
  <c r="BN226" i="28"/>
  <c r="BS120" i="28"/>
  <c r="BM108" i="28"/>
  <c r="BX108" i="28" s="1"/>
  <c r="BN144" i="28"/>
  <c r="BS108" i="28"/>
  <c r="BN281" i="28"/>
  <c r="BN350" i="28"/>
  <c r="BN363" i="28"/>
  <c r="BR193" i="28"/>
  <c r="BT193" i="28" s="1"/>
  <c r="BN413" i="28"/>
  <c r="BN412" i="28"/>
  <c r="BN417" i="28"/>
  <c r="BN407" i="28"/>
  <c r="BS144" i="28"/>
  <c r="BM286" i="28"/>
  <c r="BX286" i="28" s="1"/>
  <c r="BR292" i="28"/>
  <c r="BT292" i="28" s="1"/>
  <c r="BN241" i="28"/>
  <c r="BN203" i="28"/>
  <c r="BM177" i="28"/>
  <c r="BO177" i="28" s="1"/>
  <c r="BM124" i="28"/>
  <c r="BO124" i="28" s="1"/>
  <c r="BM409" i="28"/>
  <c r="BX409" i="28" s="1"/>
  <c r="BN296" i="28"/>
  <c r="BS447" i="28"/>
  <c r="BR432" i="28"/>
  <c r="BT432" i="28" s="1"/>
  <c r="BS169" i="28"/>
  <c r="BS457" i="28"/>
  <c r="BS249" i="28"/>
  <c r="BM52" i="28"/>
  <c r="BO52" i="28" s="1"/>
  <c r="BN443" i="28"/>
  <c r="BN244" i="28"/>
  <c r="BM284" i="28"/>
  <c r="BO284" i="28" s="1"/>
  <c r="BM201" i="28"/>
  <c r="BO201" i="28" s="1"/>
  <c r="BS371" i="28"/>
  <c r="BM368" i="28"/>
  <c r="BO368" i="28" s="1"/>
  <c r="BM394" i="28"/>
  <c r="BO394" i="28" s="1"/>
  <c r="BR424" i="28"/>
  <c r="BT424" i="28" s="1"/>
  <c r="BN57" i="28"/>
  <c r="BN99" i="28"/>
  <c r="BS289" i="28"/>
  <c r="BM406" i="28"/>
  <c r="BO406" i="28" s="1"/>
  <c r="BM416" i="28"/>
  <c r="BS386" i="28"/>
  <c r="BS387" i="28"/>
  <c r="BS199" i="28"/>
  <c r="BN151" i="28"/>
  <c r="BM217" i="28"/>
  <c r="BO217" i="28" s="1"/>
  <c r="BS409" i="28"/>
  <c r="BS419" i="28"/>
  <c r="BR354" i="28"/>
  <c r="BT354" i="28" s="1"/>
  <c r="BR84" i="28"/>
  <c r="BT84" i="28" s="1"/>
  <c r="BM339" i="28"/>
  <c r="BO339" i="28" s="1"/>
  <c r="BR114" i="28"/>
  <c r="BT114" i="28" s="1"/>
  <c r="BN320" i="28"/>
  <c r="BR340" i="28"/>
  <c r="BT340" i="28" s="1"/>
  <c r="BN331" i="28"/>
  <c r="BR326" i="28"/>
  <c r="BT326" i="28" s="1"/>
  <c r="BN114" i="28"/>
  <c r="BS117" i="28"/>
  <c r="BS119" i="28"/>
  <c r="BS115" i="28"/>
  <c r="BM325" i="28"/>
  <c r="BS298" i="28"/>
  <c r="BS357" i="28"/>
  <c r="BN189" i="28"/>
  <c r="BM475" i="28"/>
  <c r="BO475" i="28" s="1"/>
  <c r="U53" i="29"/>
  <c r="V53" i="29" s="1"/>
  <c r="U269" i="29"/>
  <c r="V269" i="29" s="1"/>
  <c r="BS328" i="28"/>
  <c r="BS65" i="28"/>
  <c r="BM452" i="28"/>
  <c r="BX452" i="28" s="1"/>
  <c r="BM240" i="28"/>
  <c r="BO240" i="28" s="1"/>
  <c r="BM451" i="28"/>
  <c r="BO451" i="28" s="1"/>
  <c r="BS490" i="28"/>
  <c r="BM356" i="28"/>
  <c r="BO356" i="28" s="1"/>
  <c r="BN468" i="28"/>
  <c r="BM218" i="28"/>
  <c r="BO218" i="28" s="1"/>
  <c r="BS417" i="28"/>
  <c r="BS323" i="28"/>
  <c r="BS148" i="28"/>
  <c r="BM170" i="28"/>
  <c r="BO170" i="28" s="1"/>
  <c r="BN442" i="28"/>
  <c r="BS270" i="28"/>
  <c r="BS72" i="28"/>
  <c r="BN423" i="28"/>
  <c r="BM265" i="28"/>
  <c r="BO265" i="28" s="1"/>
  <c r="BS85" i="28"/>
  <c r="BM362" i="28"/>
  <c r="BO362" i="28" s="1"/>
  <c r="BN459" i="28"/>
  <c r="BM104" i="28"/>
  <c r="BO104" i="28" s="1"/>
  <c r="BM355" i="28"/>
  <c r="BO355" i="28" s="1"/>
  <c r="BN287" i="28"/>
  <c r="BN316" i="28"/>
  <c r="BN445" i="28"/>
  <c r="BS453" i="28"/>
  <c r="BM280" i="28"/>
  <c r="BS360" i="28"/>
  <c r="BM421" i="28"/>
  <c r="BO421" i="28" s="1"/>
  <c r="BR365" i="28"/>
  <c r="BT365" i="28" s="1"/>
  <c r="BS171" i="28"/>
  <c r="BR254" i="28"/>
  <c r="BT254" i="28" s="1"/>
  <c r="BM438" i="28"/>
  <c r="BO438" i="28" s="1"/>
  <c r="BR388" i="28"/>
  <c r="BT388" i="28" s="1"/>
  <c r="BN208" i="28"/>
  <c r="U475" i="29"/>
  <c r="V475" i="29" s="1"/>
  <c r="U101" i="29"/>
  <c r="V101" i="29" s="1"/>
  <c r="U399" i="29"/>
  <c r="V399" i="29" s="1"/>
  <c r="U156" i="29"/>
  <c r="V156" i="29" s="1"/>
  <c r="BN246" i="28"/>
  <c r="BN340" i="28"/>
  <c r="BN231" i="28"/>
  <c r="BR149" i="28"/>
  <c r="BT149" i="28" s="1"/>
  <c r="BR487" i="28"/>
  <c r="BT487" i="28" s="1"/>
  <c r="BM327" i="28"/>
  <c r="BO327" i="28" s="1"/>
  <c r="BM257" i="28"/>
  <c r="BX257" i="28" s="1"/>
  <c r="BS54" i="28"/>
  <c r="BN128" i="28"/>
  <c r="BS489" i="28"/>
  <c r="BS96" i="28"/>
  <c r="BS259" i="28"/>
  <c r="BM285" i="28"/>
  <c r="BO285" i="28" s="1"/>
  <c r="BN105" i="28"/>
  <c r="U490" i="29"/>
  <c r="V490" i="29" s="1"/>
  <c r="BN359" i="28"/>
  <c r="U159" i="29"/>
  <c r="V159" i="29" s="1"/>
  <c r="BN192" i="28"/>
  <c r="BR252" i="28"/>
  <c r="BT252" i="28" s="1"/>
  <c r="BS50" i="28"/>
  <c r="BS136" i="28"/>
  <c r="BN465" i="28"/>
  <c r="BS223" i="28"/>
  <c r="BR439" i="28"/>
  <c r="BT439" i="28" s="1"/>
  <c r="BM254" i="28"/>
  <c r="BO254" i="28" s="1"/>
  <c r="BR195" i="28"/>
  <c r="BT195" i="28" s="1"/>
  <c r="BS177" i="28"/>
  <c r="BS437" i="28"/>
  <c r="BN219" i="28"/>
  <c r="BM234" i="28"/>
  <c r="BO234" i="28" s="1"/>
  <c r="BS462" i="28"/>
  <c r="U44" i="29"/>
  <c r="V44" i="29" s="1"/>
  <c r="BS183" i="28"/>
  <c r="BN335" i="28"/>
  <c r="BR182" i="28"/>
  <c r="BT182" i="28" s="1"/>
  <c r="BN153" i="28"/>
  <c r="BS76" i="28"/>
  <c r="BR406" i="28"/>
  <c r="BT406" i="28" s="1"/>
  <c r="BS123" i="28"/>
  <c r="U480" i="29"/>
  <c r="V480" i="29" s="1"/>
  <c r="U91" i="29"/>
  <c r="V91" i="29" s="1"/>
  <c r="U194" i="29"/>
  <c r="V194" i="29" s="1"/>
  <c r="BM456" i="28"/>
  <c r="BO456" i="28" s="1"/>
  <c r="BS410" i="28"/>
  <c r="BM498" i="28"/>
  <c r="BO498" i="28" s="1"/>
  <c r="BN408" i="28"/>
  <c r="BM185" i="28"/>
  <c r="BO185" i="28" s="1"/>
  <c r="BS260" i="28"/>
  <c r="BN83" i="28"/>
  <c r="U367" i="29"/>
  <c r="V367" i="29" s="1"/>
  <c r="BN77" i="28"/>
  <c r="BM135" i="28"/>
  <c r="BO135" i="28" s="1"/>
  <c r="BN425" i="28"/>
  <c r="BR450" i="28"/>
  <c r="BT450" i="28" s="1"/>
  <c r="BS224" i="28"/>
  <c r="BN383" i="28"/>
  <c r="U387" i="29"/>
  <c r="V387" i="29" s="1"/>
  <c r="BR281" i="28"/>
  <c r="BT281" i="28" s="1"/>
  <c r="BR241" i="28"/>
  <c r="BT241" i="28" s="1"/>
  <c r="BM251" i="28"/>
  <c r="BM213" i="28"/>
  <c r="BO213" i="28" s="1"/>
  <c r="BR427" i="28"/>
  <c r="BT427" i="28" s="1"/>
  <c r="BN161" i="28"/>
  <c r="BN489" i="28"/>
  <c r="BS375" i="28"/>
  <c r="BN238" i="28"/>
  <c r="BR372" i="28"/>
  <c r="BT372" i="28" s="1"/>
  <c r="BN248" i="28"/>
  <c r="BN490" i="28"/>
  <c r="BR366" i="28"/>
  <c r="BT366" i="28" s="1"/>
  <c r="BN353" i="28"/>
  <c r="BM154" i="28"/>
  <c r="BX154" i="28" s="1"/>
  <c r="BS135" i="28"/>
  <c r="BR91" i="28"/>
  <c r="BT91" i="28" s="1"/>
  <c r="BM330" i="28"/>
  <c r="BO330" i="28" s="1"/>
  <c r="U397" i="29"/>
  <c r="V397" i="29" s="1"/>
  <c r="U413" i="29"/>
  <c r="V413" i="29" s="1"/>
  <c r="BR493" i="28"/>
  <c r="BT493" i="28" s="1"/>
  <c r="BN277" i="28"/>
  <c r="BN444" i="28"/>
  <c r="BS303" i="28"/>
  <c r="U121" i="29"/>
  <c r="V121" i="29" s="1"/>
  <c r="BX491" i="28"/>
  <c r="BN236" i="28"/>
  <c r="BN120" i="28"/>
  <c r="BM143" i="28"/>
  <c r="BX143" i="28" s="1"/>
  <c r="BN397" i="28"/>
  <c r="BM87" i="28"/>
  <c r="BX87" i="28" s="1"/>
  <c r="BS402" i="28"/>
  <c r="BN69" i="28"/>
  <c r="BS127" i="28"/>
  <c r="BN205" i="28"/>
  <c r="BN176" i="28"/>
  <c r="BS137" i="28"/>
  <c r="BN66" i="28"/>
  <c r="BN318" i="28"/>
  <c r="U418" i="29"/>
  <c r="V418" i="29" s="1"/>
  <c r="BM187" i="28"/>
  <c r="BO187" i="28" s="1"/>
  <c r="BS138" i="28"/>
  <c r="BS399" i="28"/>
  <c r="BN147" i="28"/>
  <c r="BR301" i="28"/>
  <c r="BT301" i="28" s="1"/>
  <c r="BN304" i="28"/>
  <c r="BM163" i="28"/>
  <c r="BX163" i="28" s="1"/>
  <c r="BR346" i="28"/>
  <c r="BT346" i="28" s="1"/>
  <c r="BS429" i="28"/>
  <c r="BS359" i="28"/>
  <c r="BS89" i="28"/>
  <c r="BM278" i="28"/>
  <c r="BO278" i="28" s="1"/>
  <c r="BN233" i="28"/>
  <c r="BS143" i="28"/>
  <c r="BN446" i="28"/>
  <c r="BR61" i="28"/>
  <c r="BT61" i="28" s="1"/>
  <c r="BR393" i="28"/>
  <c r="BT393" i="28" s="1"/>
  <c r="BN222" i="28"/>
  <c r="BM310" i="28"/>
  <c r="BO310" i="28" s="1"/>
  <c r="BN95" i="28"/>
  <c r="BN86" i="28"/>
  <c r="BS227" i="28"/>
  <c r="BN150" i="28"/>
  <c r="BN125" i="28"/>
  <c r="BR94" i="28"/>
  <c r="BT94" i="28" s="1"/>
  <c r="U86" i="29"/>
  <c r="V86" i="29" s="1"/>
  <c r="U20" i="29"/>
  <c r="V20" i="29" s="1"/>
  <c r="U98" i="29"/>
  <c r="V98" i="29" s="1"/>
  <c r="BN142" i="28"/>
  <c r="BN396" i="28"/>
  <c r="BR250" i="28"/>
  <c r="BT250" i="28" s="1"/>
  <c r="BM298" i="28"/>
  <c r="BX298" i="28" s="1"/>
  <c r="BN399" i="28"/>
  <c r="BN328" i="28"/>
  <c r="BM297" i="28"/>
  <c r="BO297" i="28" s="1"/>
  <c r="U166" i="29"/>
  <c r="V166" i="29" s="1"/>
  <c r="U394" i="29"/>
  <c r="V394" i="29" s="1"/>
  <c r="BR244" i="28"/>
  <c r="BT244" i="28" s="1"/>
  <c r="BR350" i="28"/>
  <c r="BT350" i="28" s="1"/>
  <c r="BS369" i="28"/>
  <c r="BN115" i="28"/>
  <c r="BR460" i="28"/>
  <c r="BT460" i="28" s="1"/>
  <c r="BN294" i="28"/>
  <c r="BS235" i="28"/>
  <c r="BR464" i="28"/>
  <c r="BT464" i="28" s="1"/>
  <c r="BS347" i="28"/>
  <c r="BS97" i="28"/>
  <c r="BR411" i="28"/>
  <c r="BT411" i="28" s="1"/>
  <c r="BS245" i="28"/>
  <c r="BR296" i="28"/>
  <c r="BT296" i="28" s="1"/>
  <c r="BM380" i="28"/>
  <c r="BO380" i="28" s="1"/>
  <c r="BN237" i="28"/>
  <c r="BS383" i="28"/>
  <c r="BN346" i="28"/>
  <c r="BS107" i="28"/>
  <c r="U386" i="29"/>
  <c r="V386" i="29" s="1"/>
  <c r="BN88" i="28"/>
  <c r="BN145" i="28"/>
  <c r="BN492" i="28"/>
  <c r="BS333" i="28"/>
  <c r="BN361" i="28"/>
  <c r="BS64" i="28"/>
  <c r="BS87" i="28"/>
  <c r="BS306" i="28"/>
  <c r="BS315" i="28"/>
  <c r="BR440" i="28"/>
  <c r="BT440" i="28" s="1"/>
  <c r="BR317" i="28"/>
  <c r="BT317" i="28" s="1"/>
  <c r="BR418" i="28"/>
  <c r="BT418" i="28" s="1"/>
  <c r="U433" i="29"/>
  <c r="V433" i="29" s="1"/>
  <c r="U219" i="29"/>
  <c r="V219" i="29" s="1"/>
  <c r="U481" i="29"/>
  <c r="V481" i="29" s="1"/>
  <c r="U55" i="29"/>
  <c r="V55" i="29" s="1"/>
  <c r="U235" i="29"/>
  <c r="V235" i="29" s="1"/>
  <c r="U32" i="29"/>
  <c r="V32" i="29" s="1"/>
  <c r="U272" i="29"/>
  <c r="V272" i="29" s="1"/>
  <c r="U206" i="29"/>
  <c r="V206" i="29" s="1"/>
  <c r="U145" i="29"/>
  <c r="V145" i="29" s="1"/>
  <c r="U470" i="29"/>
  <c r="V470" i="29" s="1"/>
  <c r="U451" i="29"/>
  <c r="V451" i="29" s="1"/>
  <c r="U429" i="29"/>
  <c r="V429" i="29" s="1"/>
  <c r="U212" i="29"/>
  <c r="V212" i="29" s="1"/>
  <c r="U419" i="29"/>
  <c r="V419" i="29" s="1"/>
  <c r="U69" i="29"/>
  <c r="V69" i="29" s="1"/>
  <c r="U338" i="29"/>
  <c r="V338" i="29" s="1"/>
  <c r="U207" i="29"/>
  <c r="V207" i="29" s="1"/>
  <c r="U79" i="29"/>
  <c r="V79" i="29" s="1"/>
  <c r="U398" i="29"/>
  <c r="V398" i="29" s="1"/>
  <c r="U358" i="29"/>
  <c r="V358" i="29" s="1"/>
  <c r="U495" i="29"/>
  <c r="V495" i="29" s="1"/>
  <c r="U48" i="29"/>
  <c r="V48" i="29" s="1"/>
  <c r="U128" i="29"/>
  <c r="V128" i="29" s="1"/>
  <c r="U150" i="29"/>
  <c r="V150" i="29" s="1"/>
  <c r="U493" i="29"/>
  <c r="V493" i="29" s="1"/>
  <c r="BR225" i="28"/>
  <c r="BT225" i="28" s="1"/>
  <c r="BM96" i="28"/>
  <c r="BX96" i="28" s="1"/>
  <c r="BM333" i="28"/>
  <c r="BO333" i="28" s="1"/>
  <c r="BR355" i="28"/>
  <c r="BT355" i="28" s="1"/>
  <c r="BS481" i="28"/>
  <c r="BM462" i="28"/>
  <c r="BO462" i="28" s="1"/>
  <c r="U216" i="29"/>
  <c r="V216" i="29" s="1"/>
  <c r="BM326" i="28"/>
  <c r="BO326" i="28" s="1"/>
  <c r="BN156" i="28"/>
  <c r="BN312" i="28"/>
  <c r="BM386" i="28"/>
  <c r="BO386" i="28" s="1"/>
  <c r="BS343" i="28"/>
  <c r="BN372" i="28"/>
  <c r="BR102" i="28"/>
  <c r="BT102" i="28" s="1"/>
  <c r="BS126" i="28"/>
  <c r="BN196" i="28"/>
  <c r="U72" i="29"/>
  <c r="V72" i="29" s="1"/>
  <c r="BM106" i="28"/>
  <c r="BO106" i="28" s="1"/>
  <c r="BS307" i="28"/>
  <c r="BN291" i="28"/>
  <c r="BN319" i="28"/>
  <c r="U410" i="29"/>
  <c r="V410" i="29" s="1"/>
  <c r="U484" i="29"/>
  <c r="V484" i="29" s="1"/>
  <c r="U187" i="29"/>
  <c r="V187" i="29" s="1"/>
  <c r="BR242" i="28"/>
  <c r="BT242" i="28" s="1"/>
  <c r="BR284" i="28"/>
  <c r="BT284" i="28" s="1"/>
  <c r="U463" i="29"/>
  <c r="V463" i="29" s="1"/>
  <c r="BS66" i="28"/>
  <c r="BM109" i="28"/>
  <c r="BO109" i="28" s="1"/>
  <c r="BR81" i="28"/>
  <c r="BT81" i="28" s="1"/>
  <c r="BS379" i="28"/>
  <c r="BS221" i="28"/>
  <c r="BS151" i="28"/>
  <c r="BS122" i="28"/>
  <c r="BS293" i="28"/>
  <c r="U223" i="29"/>
  <c r="V223" i="29" s="1"/>
  <c r="U141" i="29"/>
  <c r="V141" i="29" s="1"/>
  <c r="BN214" i="28"/>
  <c r="BN314" i="28"/>
  <c r="BM139" i="28"/>
  <c r="BO139" i="28" s="1"/>
  <c r="BN336" i="28"/>
  <c r="BS459" i="28"/>
  <c r="BS420" i="28"/>
  <c r="U56" i="29"/>
  <c r="V56" i="29" s="1"/>
  <c r="U254" i="29"/>
  <c r="V254" i="29" s="1"/>
  <c r="BS314" i="28"/>
  <c r="BN367" i="28"/>
  <c r="BR339" i="28"/>
  <c r="BT339" i="28" s="1"/>
  <c r="BM440" i="28"/>
  <c r="BO440" i="28" s="1"/>
  <c r="BR321" i="28"/>
  <c r="BT321" i="28" s="1"/>
  <c r="BS452" i="28"/>
  <c r="BS74" i="28"/>
  <c r="BS461" i="28"/>
  <c r="U297" i="29"/>
  <c r="V297" i="29" s="1"/>
  <c r="BN347" i="28"/>
  <c r="BM302" i="28"/>
  <c r="BX302" i="28" s="1"/>
  <c r="BS213" i="28"/>
  <c r="BR448" i="28"/>
  <c r="BT448" i="28" s="1"/>
  <c r="BN215" i="28"/>
  <c r="BS233" i="28"/>
  <c r="U124" i="29"/>
  <c r="V124" i="29" s="1"/>
  <c r="U427" i="29"/>
  <c r="V427" i="29" s="1"/>
  <c r="U180" i="29"/>
  <c r="V180" i="29" s="1"/>
  <c r="U482" i="29"/>
  <c r="V482" i="29" s="1"/>
  <c r="U107" i="29"/>
  <c r="V107" i="29" s="1"/>
  <c r="U361" i="29"/>
  <c r="V361" i="29" s="1"/>
  <c r="U40" i="29"/>
  <c r="V40" i="29" s="1"/>
  <c r="U299" i="29"/>
  <c r="V299" i="29" s="1"/>
  <c r="U414" i="29"/>
  <c r="V414" i="29" s="1"/>
  <c r="U259" i="29"/>
  <c r="V259" i="29" s="1"/>
  <c r="U198" i="29"/>
  <c r="V198" i="29" s="1"/>
  <c r="U134" i="29"/>
  <c r="V134" i="29" s="1"/>
  <c r="U77" i="29"/>
  <c r="V77" i="29" s="1"/>
  <c r="U409" i="29"/>
  <c r="V409" i="29" s="1"/>
  <c r="U158" i="29"/>
  <c r="V158" i="29" s="1"/>
  <c r="U39" i="29"/>
  <c r="V39" i="29" s="1"/>
  <c r="U151" i="29"/>
  <c r="V151" i="29" s="1"/>
  <c r="BM60" i="28"/>
  <c r="BO60" i="28" s="1"/>
  <c r="BM376" i="28"/>
  <c r="BX376" i="28" s="1"/>
  <c r="BN301" i="28"/>
  <c r="BN308" i="28"/>
  <c r="BR287" i="28"/>
  <c r="BT287" i="28" s="1"/>
  <c r="BN461" i="28"/>
  <c r="BS145" i="28"/>
  <c r="U122" i="29"/>
  <c r="V122" i="29" s="1"/>
  <c r="U311" i="29"/>
  <c r="V311" i="29" s="1"/>
  <c r="U474" i="29"/>
  <c r="V474" i="29" s="1"/>
  <c r="U47" i="29"/>
  <c r="V47" i="29" s="1"/>
  <c r="U471" i="29"/>
  <c r="V471" i="29" s="1"/>
  <c r="BS283" i="28"/>
  <c r="BR443" i="28"/>
  <c r="BT443" i="28" s="1"/>
  <c r="BS55" i="28"/>
  <c r="BS257" i="28"/>
  <c r="BS376" i="28"/>
  <c r="BS99" i="28"/>
  <c r="U380" i="29"/>
  <c r="V380" i="29" s="1"/>
  <c r="U54" i="29"/>
  <c r="V54" i="29" s="1"/>
  <c r="U434" i="29"/>
  <c r="V434" i="29" s="1"/>
  <c r="BN471" i="28"/>
  <c r="BM110" i="28"/>
  <c r="BO110" i="28" s="1"/>
  <c r="U488" i="29"/>
  <c r="V488" i="29" s="1"/>
  <c r="U352" i="29"/>
  <c r="V352" i="29" s="1"/>
  <c r="BR208" i="28"/>
  <c r="BT208" i="28" s="1"/>
  <c r="BN377" i="28"/>
  <c r="U339" i="29"/>
  <c r="V339" i="29" s="1"/>
  <c r="U220" i="29"/>
  <c r="V220" i="29" s="1"/>
  <c r="BS198" i="28"/>
  <c r="U111" i="29"/>
  <c r="V111" i="29" s="1"/>
  <c r="U174" i="29"/>
  <c r="V174" i="29" s="1"/>
  <c r="U258" i="29"/>
  <c r="V258" i="29" s="1"/>
  <c r="U430" i="29"/>
  <c r="V430" i="29" s="1"/>
  <c r="BM62" i="28"/>
  <c r="BO62" i="28" s="1"/>
  <c r="BS327" i="28"/>
  <c r="BN107" i="28"/>
  <c r="U416" i="29"/>
  <c r="V416" i="29" s="1"/>
  <c r="BS492" i="28"/>
  <c r="BS156" i="28"/>
  <c r="BN404" i="28"/>
  <c r="BS485" i="28"/>
  <c r="BN398" i="28"/>
  <c r="U452" i="29"/>
  <c r="V452" i="29" s="1"/>
  <c r="BS118" i="28"/>
  <c r="BM464" i="28"/>
  <c r="BO464" i="28" s="1"/>
  <c r="BN337" i="28"/>
  <c r="BS407" i="28"/>
  <c r="U70" i="29"/>
  <c r="V70" i="29" s="1"/>
  <c r="BN172" i="28"/>
  <c r="BS58" i="28"/>
  <c r="BR483" i="28"/>
  <c r="BT483" i="28" s="1"/>
  <c r="BS172" i="28"/>
  <c r="U459" i="29"/>
  <c r="V459" i="29" s="1"/>
  <c r="U152" i="29"/>
  <c r="V152" i="29" s="1"/>
  <c r="BN148" i="28"/>
  <c r="U487" i="29"/>
  <c r="V487" i="29" s="1"/>
  <c r="U127" i="29"/>
  <c r="V127" i="29" s="1"/>
  <c r="U324" i="29"/>
  <c r="V324" i="29" s="1"/>
  <c r="BN307" i="28"/>
  <c r="BR203" i="28"/>
  <c r="BT203" i="28" s="1"/>
  <c r="BM93" i="28"/>
  <c r="BX93" i="28" s="1"/>
  <c r="BS356" i="28"/>
  <c r="BN255" i="28"/>
  <c r="BN193" i="28"/>
  <c r="BS56" i="28"/>
  <c r="BR330" i="28"/>
  <c r="BT330" i="28" s="1"/>
  <c r="U24" i="29"/>
  <c r="V24" i="29" s="1"/>
  <c r="BS57" i="28"/>
  <c r="BS186" i="28"/>
  <c r="U403" i="29"/>
  <c r="V403" i="29" s="1"/>
  <c r="U84" i="29"/>
  <c r="V84" i="29" s="1"/>
  <c r="U241" i="29"/>
  <c r="V241" i="29" s="1"/>
  <c r="BN453" i="28"/>
  <c r="BR442" i="28"/>
  <c r="BT442" i="28" s="1"/>
  <c r="BS279" i="28"/>
  <c r="U87" i="29"/>
  <c r="V87" i="29" s="1"/>
  <c r="BN342" i="28"/>
  <c r="BN403" i="28"/>
  <c r="BR103" i="28"/>
  <c r="BT103" i="28" s="1"/>
  <c r="BN258" i="28"/>
  <c r="BN292" i="28"/>
  <c r="BS382" i="28"/>
  <c r="U357" i="29"/>
  <c r="V357" i="29" s="1"/>
  <c r="BN429" i="28"/>
  <c r="BS341" i="28"/>
  <c r="BR477" i="28"/>
  <c r="BT477" i="28" s="1"/>
  <c r="BS179" i="28"/>
  <c r="BM230" i="28"/>
  <c r="BO230" i="28" s="1"/>
  <c r="BN441" i="28"/>
  <c r="BN315" i="28"/>
  <c r="BS385" i="28"/>
  <c r="U307" i="29"/>
  <c r="V307" i="29" s="1"/>
  <c r="U234" i="29"/>
  <c r="V234" i="29" s="1"/>
  <c r="BS428" i="28"/>
  <c r="BS194" i="28"/>
  <c r="BN434" i="28"/>
  <c r="U142" i="29"/>
  <c r="V142" i="29" s="1"/>
  <c r="U296" i="29"/>
  <c r="V296" i="29" s="1"/>
  <c r="U189" i="29"/>
  <c r="V189" i="29" s="1"/>
  <c r="BS98" i="28"/>
  <c r="BN487" i="28"/>
  <c r="BM157" i="28"/>
  <c r="BO157" i="28" s="1"/>
  <c r="BN165" i="28"/>
  <c r="BS212" i="28"/>
  <c r="BR278" i="28"/>
  <c r="BT278" i="28" s="1"/>
  <c r="BM266" i="28"/>
  <c r="BO266" i="28" s="1"/>
  <c r="BS264" i="28"/>
  <c r="BR159" i="28"/>
  <c r="BT159" i="28" s="1"/>
  <c r="BS334" i="28"/>
  <c r="U446" i="29"/>
  <c r="V446" i="29" s="1"/>
  <c r="U92" i="29"/>
  <c r="V92" i="29" s="1"/>
  <c r="U401" i="29"/>
  <c r="V401" i="29" s="1"/>
  <c r="BN89" i="28"/>
  <c r="BR435" i="28"/>
  <c r="BT435" i="28" s="1"/>
  <c r="U66" i="29"/>
  <c r="V66" i="29" s="1"/>
  <c r="U163" i="29"/>
  <c r="V163" i="29" s="1"/>
  <c r="BN138" i="28"/>
  <c r="BS438" i="28"/>
  <c r="BN354" i="28"/>
  <c r="BS197" i="28"/>
  <c r="U301" i="29"/>
  <c r="V301" i="29" s="1"/>
  <c r="U293" i="29"/>
  <c r="V293" i="29" s="1"/>
  <c r="U304" i="29"/>
  <c r="V304" i="29" s="1"/>
  <c r="BR201" i="28"/>
  <c r="BT201" i="28" s="1"/>
  <c r="U21" i="29"/>
  <c r="V21" i="29" s="1"/>
  <c r="U440" i="29"/>
  <c r="V440" i="29" s="1"/>
  <c r="U341" i="29"/>
  <c r="V341" i="29" s="1"/>
  <c r="BM488" i="28"/>
  <c r="BO488" i="28" s="1"/>
  <c r="BM476" i="28"/>
  <c r="BX476" i="28" s="1"/>
  <c r="BN64" i="28"/>
  <c r="U186" i="29"/>
  <c r="V186" i="29" s="1"/>
  <c r="U68" i="29"/>
  <c r="V68" i="29" s="1"/>
  <c r="U239" i="29"/>
  <c r="V239" i="29" s="1"/>
  <c r="U388" i="29"/>
  <c r="V388" i="29" s="1"/>
  <c r="BR331" i="28"/>
  <c r="BT331" i="28" s="1"/>
  <c r="BM199" i="28"/>
  <c r="BX199" i="28" s="1"/>
  <c r="BN482" i="28"/>
  <c r="U350" i="29"/>
  <c r="V350" i="29" s="1"/>
  <c r="U492" i="29"/>
  <c r="V492" i="29" s="1"/>
  <c r="BR200" i="28"/>
  <c r="BT200" i="28" s="1"/>
  <c r="BM245" i="28"/>
  <c r="BX245" i="28" s="1"/>
  <c r="BN324" i="28"/>
  <c r="BS352" i="28"/>
  <c r="BS377" i="28"/>
  <c r="BS188" i="28"/>
  <c r="BS150" i="28"/>
  <c r="BN289" i="28"/>
  <c r="BM374" i="28"/>
  <c r="BO374" i="28" s="1"/>
  <c r="BS153" i="28"/>
  <c r="U28" i="29"/>
  <c r="V28" i="29" s="1"/>
  <c r="U308" i="29"/>
  <c r="V308" i="29" s="1"/>
  <c r="U167" i="29"/>
  <c r="V167" i="29" s="1"/>
  <c r="BN358" i="28"/>
  <c r="BN184" i="28"/>
  <c r="BM295" i="28"/>
  <c r="BO295" i="28" s="1"/>
  <c r="BN224" i="28"/>
  <c r="BM259" i="28"/>
  <c r="BO259" i="28" s="1"/>
  <c r="BS261" i="28"/>
  <c r="U291" i="29"/>
  <c r="V291" i="29" s="1"/>
  <c r="U287" i="29"/>
  <c r="V287" i="29" s="1"/>
  <c r="U104" i="29"/>
  <c r="V104" i="29" s="1"/>
  <c r="U417" i="29"/>
  <c r="V417" i="29" s="1"/>
  <c r="U368" i="29"/>
  <c r="V368" i="29" s="1"/>
  <c r="U129" i="29"/>
  <c r="V129" i="29" s="1"/>
  <c r="BS390" i="28"/>
  <c r="BN466" i="28"/>
  <c r="BS229" i="28"/>
  <c r="BR232" i="28"/>
  <c r="BT232" i="28" s="1"/>
  <c r="U182" i="29"/>
  <c r="V182" i="29" s="1"/>
  <c r="U201" i="29"/>
  <c r="V201" i="29" s="1"/>
  <c r="U323" i="29"/>
  <c r="V323" i="29" s="1"/>
  <c r="BR471" i="28"/>
  <c r="BT471" i="28" s="1"/>
  <c r="BM250" i="28"/>
  <c r="BO250" i="28" s="1"/>
  <c r="BN160" i="28"/>
  <c r="BS180" i="28"/>
  <c r="BN469" i="28"/>
  <c r="BS209" i="28"/>
  <c r="BR253" i="28"/>
  <c r="BT253" i="28" s="1"/>
  <c r="BS455" i="28"/>
  <c r="BN432" i="28"/>
  <c r="BN195" i="28"/>
  <c r="BS434" i="28"/>
  <c r="BS142" i="28"/>
  <c r="BN390" i="28"/>
  <c r="BN381" i="28"/>
  <c r="BN485" i="28"/>
  <c r="BM197" i="28"/>
  <c r="BO197" i="28" s="1"/>
  <c r="U248" i="29"/>
  <c r="V248" i="29" s="1"/>
  <c r="U130" i="29"/>
  <c r="V130" i="29" s="1"/>
  <c r="BN282" i="28"/>
  <c r="BM175" i="28"/>
  <c r="BO175" i="28" s="1"/>
  <c r="BR217" i="28"/>
  <c r="BT217" i="28" s="1"/>
  <c r="BS111" i="28"/>
  <c r="BM360" i="28"/>
  <c r="U423" i="29"/>
  <c r="V423" i="29" s="1"/>
  <c r="BN190" i="28"/>
  <c r="BN65" i="28"/>
  <c r="BS456" i="28"/>
  <c r="BR456" i="28"/>
  <c r="BT456" i="28" s="1"/>
  <c r="BX152" i="28"/>
  <c r="BS152" i="28"/>
  <c r="U384" i="29"/>
  <c r="V384" i="29" s="1"/>
  <c r="BM430" i="28"/>
  <c r="BO430" i="28" s="1"/>
  <c r="BN430" i="28"/>
  <c r="U233" i="29"/>
  <c r="V233" i="29" s="1"/>
  <c r="U230" i="29"/>
  <c r="V230" i="29" s="1"/>
  <c r="U284" i="29"/>
  <c r="V284" i="29" s="1"/>
  <c r="U283" i="29"/>
  <c r="V283" i="29" s="1"/>
  <c r="U450" i="29"/>
  <c r="V450" i="29" s="1"/>
  <c r="U103" i="29"/>
  <c r="V103" i="29" s="1"/>
  <c r="U184" i="29"/>
  <c r="V184" i="29" s="1"/>
  <c r="U65" i="29"/>
  <c r="V65" i="29" s="1"/>
  <c r="U460" i="29"/>
  <c r="V460" i="29" s="1"/>
  <c r="U362" i="29"/>
  <c r="V362" i="29" s="1"/>
  <c r="U202" i="29"/>
  <c r="V202" i="29" s="1"/>
  <c r="U45" i="29"/>
  <c r="V45" i="29" s="1"/>
  <c r="U372" i="29"/>
  <c r="V372" i="29" s="1"/>
  <c r="U348" i="29"/>
  <c r="V348" i="29" s="1"/>
  <c r="U95" i="29"/>
  <c r="V95" i="29" s="1"/>
  <c r="U78" i="29"/>
  <c r="V78" i="29" s="1"/>
  <c r="U313" i="29"/>
  <c r="V313" i="29" s="1"/>
  <c r="U267" i="29"/>
  <c r="V267" i="29" s="1"/>
  <c r="U199" i="29"/>
  <c r="V199" i="29" s="1"/>
  <c r="U168" i="29"/>
  <c r="V168" i="29" s="1"/>
  <c r="U262" i="29"/>
  <c r="V262" i="29" s="1"/>
  <c r="U436" i="29"/>
  <c r="V436" i="29" s="1"/>
  <c r="U331" i="29"/>
  <c r="V331" i="29" s="1"/>
  <c r="U138" i="29"/>
  <c r="V138" i="29" s="1"/>
  <c r="U250" i="29"/>
  <c r="V250" i="29" s="1"/>
  <c r="U204" i="29"/>
  <c r="V204" i="29" s="1"/>
  <c r="U89" i="29"/>
  <c r="V89" i="29" s="1"/>
  <c r="U355" i="29"/>
  <c r="V355" i="29" s="1"/>
  <c r="U439" i="29"/>
  <c r="V439" i="29" s="1"/>
  <c r="U36" i="29"/>
  <c r="V36" i="29" s="1"/>
  <c r="U298" i="29"/>
  <c r="V298" i="29" s="1"/>
  <c r="U29" i="29"/>
  <c r="V29" i="29" s="1"/>
  <c r="U172" i="29"/>
  <c r="V172" i="29" s="1"/>
  <c r="U123" i="29"/>
  <c r="V123" i="29" s="1"/>
  <c r="U405" i="29"/>
  <c r="V405" i="29" s="1"/>
  <c r="U280" i="29"/>
  <c r="V280" i="29" s="1"/>
  <c r="U114" i="29"/>
  <c r="V114" i="29" s="1"/>
  <c r="U432" i="29"/>
  <c r="V432" i="29" s="1"/>
  <c r="U466" i="29"/>
  <c r="V466" i="29" s="1"/>
  <c r="U312" i="29"/>
  <c r="V312" i="29" s="1"/>
  <c r="U238" i="29"/>
  <c r="V238" i="29" s="1"/>
  <c r="BN388" i="28"/>
  <c r="BR251" i="28"/>
  <c r="BT251" i="28" s="1"/>
  <c r="BN454" i="28"/>
  <c r="U310" i="29"/>
  <c r="V310" i="29" s="1"/>
  <c r="U231" i="29"/>
  <c r="V231" i="29" s="1"/>
  <c r="BM375" i="28"/>
  <c r="BO375" i="28" s="1"/>
  <c r="BN375" i="28"/>
  <c r="BS414" i="28"/>
  <c r="BS80" i="28"/>
  <c r="BM194" i="28"/>
  <c r="BX194" i="28" s="1"/>
  <c r="BR256" i="28"/>
  <c r="BT256" i="28" s="1"/>
  <c r="BN470" i="28"/>
  <c r="U85" i="29"/>
  <c r="V85" i="29" s="1"/>
  <c r="U81" i="29"/>
  <c r="V81" i="29" s="1"/>
  <c r="U364" i="29"/>
  <c r="V364" i="29" s="1"/>
  <c r="U292" i="29"/>
  <c r="V292" i="29" s="1"/>
  <c r="U161" i="29"/>
  <c r="V161" i="29" s="1"/>
  <c r="U205" i="29"/>
  <c r="V205" i="29" s="1"/>
  <c r="U371" i="29"/>
  <c r="V371" i="29" s="1"/>
  <c r="U30" i="29"/>
  <c r="V30" i="29" s="1"/>
  <c r="U424" i="29"/>
  <c r="V424" i="29" s="1"/>
  <c r="U385" i="29"/>
  <c r="V385" i="29" s="1"/>
  <c r="U472" i="29"/>
  <c r="V472" i="29" s="1"/>
  <c r="U115" i="29"/>
  <c r="V115" i="29" s="1"/>
  <c r="BR132" i="28"/>
  <c r="BT132" i="28" s="1"/>
  <c r="BN198" i="28"/>
  <c r="U320" i="29"/>
  <c r="V320" i="29" s="1"/>
  <c r="U382" i="29"/>
  <c r="V382" i="29" s="1"/>
  <c r="U281" i="29"/>
  <c r="V281" i="29" s="1"/>
  <c r="U356" i="29"/>
  <c r="V356" i="29" s="1"/>
  <c r="U295" i="29"/>
  <c r="V295" i="29" s="1"/>
  <c r="U22" i="29"/>
  <c r="V22" i="29" s="1"/>
  <c r="U270" i="29"/>
  <c r="V270" i="29" s="1"/>
  <c r="U125" i="29"/>
  <c r="V125" i="29" s="1"/>
  <c r="U120" i="29"/>
  <c r="V120" i="29" s="1"/>
  <c r="BS441" i="28"/>
  <c r="U26" i="29"/>
  <c r="V26" i="29" s="1"/>
  <c r="U465" i="29"/>
  <c r="V465" i="29" s="1"/>
  <c r="U332" i="29"/>
  <c r="V332" i="29" s="1"/>
  <c r="U477" i="29"/>
  <c r="V477" i="29" s="1"/>
  <c r="U249" i="29"/>
  <c r="V249" i="29" s="1"/>
  <c r="U496" i="29"/>
  <c r="V496" i="29" s="1"/>
  <c r="U177" i="29"/>
  <c r="V177" i="29" s="1"/>
  <c r="U154" i="29"/>
  <c r="V154" i="29" s="1"/>
  <c r="U213" i="29"/>
  <c r="V213" i="29" s="1"/>
  <c r="U420" i="29"/>
  <c r="V420" i="29" s="1"/>
  <c r="U42" i="29"/>
  <c r="V42" i="29" s="1"/>
  <c r="U33" i="29"/>
  <c r="V33" i="29" s="1"/>
  <c r="U415" i="29"/>
  <c r="V415" i="29" s="1"/>
  <c r="U316" i="29"/>
  <c r="V316" i="29" s="1"/>
  <c r="U468" i="29"/>
  <c r="V468" i="29" s="1"/>
  <c r="U378" i="29"/>
  <c r="V378" i="29" s="1"/>
  <c r="BM180" i="28"/>
  <c r="BO180" i="28" s="1"/>
  <c r="BS430" i="28"/>
  <c r="BR258" i="28"/>
  <c r="BT258" i="28" s="1"/>
  <c r="U373" i="29"/>
  <c r="V373" i="29" s="1"/>
  <c r="U94" i="29"/>
  <c r="V94" i="29" s="1"/>
  <c r="U50" i="29"/>
  <c r="V50" i="29" s="1"/>
  <c r="U105" i="29"/>
  <c r="V105" i="29" s="1"/>
  <c r="U178" i="29"/>
  <c r="V178" i="29" s="1"/>
  <c r="U266" i="29"/>
  <c r="V266" i="29" s="1"/>
  <c r="U170" i="29"/>
  <c r="V170" i="29" s="1"/>
  <c r="U109" i="29"/>
  <c r="V109" i="29" s="1"/>
  <c r="U261" i="29"/>
  <c r="V261" i="29" s="1"/>
  <c r="U408" i="29"/>
  <c r="V408" i="29" s="1"/>
  <c r="BR322" i="28"/>
  <c r="BT322" i="28" s="1"/>
  <c r="BR133" i="28"/>
  <c r="BT133" i="28" s="1"/>
  <c r="U197" i="29"/>
  <c r="V197" i="29" s="1"/>
  <c r="U322" i="29"/>
  <c r="V322" i="29" s="1"/>
  <c r="U457" i="29"/>
  <c r="V457" i="29" s="1"/>
  <c r="U489" i="29"/>
  <c r="V489" i="29" s="1"/>
  <c r="U210" i="29"/>
  <c r="V210" i="29" s="1"/>
  <c r="U133" i="29"/>
  <c r="V133" i="29" s="1"/>
  <c r="U144" i="29"/>
  <c r="V144" i="29" s="1"/>
  <c r="BS190" i="28"/>
  <c r="BN351" i="28"/>
  <c r="U119" i="29"/>
  <c r="V119" i="29" s="1"/>
  <c r="BS206" i="28"/>
  <c r="BM306" i="28"/>
  <c r="BX306" i="28" s="1"/>
  <c r="BM67" i="28"/>
  <c r="BO67" i="28" s="1"/>
  <c r="U43" i="29"/>
  <c r="V43" i="29" s="1"/>
  <c r="U485" i="29"/>
  <c r="V485" i="29" s="1"/>
  <c r="U469" i="29"/>
  <c r="V469" i="29" s="1"/>
  <c r="U455" i="29"/>
  <c r="V455" i="29" s="1"/>
  <c r="U256" i="29"/>
  <c r="V256" i="29" s="1"/>
  <c r="BR116" i="28"/>
  <c r="BT116" i="28" s="1"/>
  <c r="BS482" i="28"/>
  <c r="BR129" i="28"/>
  <c r="BT129" i="28" s="1"/>
  <c r="U390" i="29"/>
  <c r="V390" i="29" s="1"/>
  <c r="U478" i="29"/>
  <c r="V478" i="29" s="1"/>
  <c r="U473" i="29"/>
  <c r="V473" i="29" s="1"/>
  <c r="U244" i="29"/>
  <c r="V244" i="29" s="1"/>
  <c r="U400" i="29"/>
  <c r="V400" i="29" s="1"/>
  <c r="BS277" i="28"/>
  <c r="U425" i="29"/>
  <c r="V425" i="29" s="1"/>
  <c r="U38" i="29"/>
  <c r="V38" i="29" s="1"/>
  <c r="U449" i="29"/>
  <c r="V449" i="29" s="1"/>
  <c r="U126" i="29"/>
  <c r="V126" i="29" s="1"/>
  <c r="U257" i="29"/>
  <c r="V257" i="29" s="1"/>
  <c r="BS238" i="28"/>
  <c r="BR238" i="28"/>
  <c r="BT238" i="28" s="1"/>
  <c r="U209" i="29"/>
  <c r="V209" i="29" s="1"/>
  <c r="U315" i="29"/>
  <c r="V315" i="29" s="1"/>
  <c r="U135" i="29"/>
  <c r="V135" i="29" s="1"/>
  <c r="U27" i="29"/>
  <c r="V27" i="29" s="1"/>
  <c r="U351" i="29"/>
  <c r="V351" i="29" s="1"/>
  <c r="U67" i="29"/>
  <c r="V67" i="29" s="1"/>
  <c r="U35" i="29"/>
  <c r="V35" i="29" s="1"/>
  <c r="U157" i="29"/>
  <c r="V157" i="29" s="1"/>
  <c r="U326" i="29"/>
  <c r="V326" i="29" s="1"/>
  <c r="U275" i="29"/>
  <c r="V275" i="29" s="1"/>
  <c r="U196" i="29"/>
  <c r="V196" i="29" s="1"/>
  <c r="U31" i="29"/>
  <c r="V31" i="29" s="1"/>
  <c r="U458" i="29"/>
  <c r="V458" i="29" s="1"/>
  <c r="U321" i="29"/>
  <c r="V321" i="29" s="1"/>
  <c r="U497" i="29"/>
  <c r="V497" i="29" s="1"/>
  <c r="U246" i="29"/>
  <c r="V246" i="29" s="1"/>
  <c r="U391" i="29"/>
  <c r="V391" i="29" s="1"/>
  <c r="U264" i="29"/>
  <c r="V264" i="29" s="1"/>
  <c r="U58" i="29"/>
  <c r="V58" i="29" s="1"/>
  <c r="U251" i="29"/>
  <c r="V251" i="29" s="1"/>
  <c r="U46" i="29"/>
  <c r="V46" i="29" s="1"/>
  <c r="U340" i="29"/>
  <c r="V340" i="29" s="1"/>
  <c r="U165" i="29"/>
  <c r="V165" i="29" s="1"/>
  <c r="U64" i="29"/>
  <c r="V64" i="29" s="1"/>
  <c r="U162" i="29"/>
  <c r="V162" i="29" s="1"/>
  <c r="U336" i="29"/>
  <c r="V336" i="29" s="1"/>
  <c r="U185" i="29"/>
  <c r="V185" i="29" s="1"/>
  <c r="U302" i="29"/>
  <c r="V302" i="29" s="1"/>
  <c r="U467" i="29"/>
  <c r="V467" i="29" s="1"/>
  <c r="U344" i="29"/>
  <c r="V344" i="29" s="1"/>
  <c r="U294" i="29"/>
  <c r="V294" i="29" s="1"/>
  <c r="U63" i="29"/>
  <c r="V63" i="29" s="1"/>
  <c r="U155" i="29"/>
  <c r="V155" i="29" s="1"/>
  <c r="U279" i="29"/>
  <c r="V279" i="29" s="1"/>
  <c r="U237" i="29"/>
  <c r="V237" i="29" s="1"/>
  <c r="U179" i="29"/>
  <c r="V179" i="29" s="1"/>
  <c r="U176" i="29"/>
  <c r="V176" i="29" s="1"/>
  <c r="U444" i="29"/>
  <c r="V444" i="29" s="1"/>
  <c r="U214" i="29"/>
  <c r="V214" i="29" s="1"/>
  <c r="U83" i="29"/>
  <c r="V83" i="29" s="1"/>
  <c r="U306" i="29"/>
  <c r="V306" i="29" s="1"/>
  <c r="U116" i="29"/>
  <c r="V116" i="29" s="1"/>
  <c r="U71" i="29"/>
  <c r="V71" i="29" s="1"/>
  <c r="U268" i="29"/>
  <c r="V268" i="29" s="1"/>
  <c r="U426" i="29"/>
  <c r="V426" i="29" s="1"/>
  <c r="U222" i="29"/>
  <c r="V222" i="29" s="1"/>
  <c r="U224" i="29"/>
  <c r="V224" i="29" s="1"/>
  <c r="U139" i="29"/>
  <c r="V139" i="29" s="1"/>
  <c r="U327" i="29"/>
  <c r="V327" i="29" s="1"/>
  <c r="U499" i="29"/>
  <c r="V499" i="29" s="1"/>
  <c r="U190" i="29"/>
  <c r="V190" i="29" s="1"/>
  <c r="U393" i="29"/>
  <c r="V393" i="29" s="1"/>
  <c r="U411" i="29"/>
  <c r="V411" i="29" s="1"/>
  <c r="U377" i="29"/>
  <c r="V377" i="29" s="1"/>
  <c r="U353" i="29"/>
  <c r="V353" i="29" s="1"/>
  <c r="U333" i="29"/>
  <c r="V333" i="29" s="1"/>
  <c r="U140" i="29"/>
  <c r="V140" i="29" s="1"/>
  <c r="U255" i="29"/>
  <c r="V255" i="29" s="1"/>
  <c r="U183" i="29"/>
  <c r="V183" i="29" s="1"/>
  <c r="U461" i="29"/>
  <c r="V461" i="29" s="1"/>
  <c r="U59" i="29"/>
  <c r="V59" i="29" s="1"/>
  <c r="U76" i="29"/>
  <c r="V76" i="29" s="1"/>
  <c r="U366" i="29"/>
  <c r="V366" i="29" s="1"/>
  <c r="U181" i="29"/>
  <c r="V181" i="29" s="1"/>
  <c r="U148" i="29"/>
  <c r="V148" i="29" s="1"/>
  <c r="U325" i="29"/>
  <c r="V325" i="29" s="1"/>
  <c r="U188" i="29"/>
  <c r="V188" i="29" s="1"/>
  <c r="U494" i="29"/>
  <c r="V494" i="29" s="1"/>
  <c r="U486" i="29"/>
  <c r="V486" i="29" s="1"/>
  <c r="U363" i="29"/>
  <c r="V363" i="29" s="1"/>
  <c r="U117" i="29"/>
  <c r="V117" i="29" s="1"/>
  <c r="U447" i="29"/>
  <c r="V447" i="29" s="1"/>
  <c r="U146" i="29"/>
  <c r="V146" i="29" s="1"/>
  <c r="U80" i="29"/>
  <c r="V80" i="29" s="1"/>
  <c r="U476" i="29"/>
  <c r="V476" i="29" s="1"/>
  <c r="U164" i="29"/>
  <c r="V164" i="29" s="1"/>
  <c r="U404" i="29"/>
  <c r="V404" i="29" s="1"/>
  <c r="U448" i="29"/>
  <c r="V448" i="29" s="1"/>
  <c r="U396" i="29"/>
  <c r="V396" i="29" s="1"/>
  <c r="U25" i="29"/>
  <c r="V25" i="29" s="1"/>
  <c r="U290" i="29"/>
  <c r="V290" i="29" s="1"/>
  <c r="U456" i="29"/>
  <c r="V456" i="29" s="1"/>
  <c r="U300" i="29"/>
  <c r="V300" i="29" s="1"/>
  <c r="U337" i="29"/>
  <c r="V337" i="29" s="1"/>
  <c r="U431" i="29"/>
  <c r="V431" i="29" s="1"/>
  <c r="U374" i="29"/>
  <c r="V374" i="29" s="1"/>
  <c r="U218" i="29"/>
  <c r="V218" i="29" s="1"/>
  <c r="U265" i="29"/>
  <c r="V265" i="29" s="1"/>
  <c r="U263" i="29"/>
  <c r="V263" i="29" s="1"/>
  <c r="U110" i="29"/>
  <c r="V110" i="29" s="1"/>
  <c r="U282" i="29"/>
  <c r="V282" i="29" s="1"/>
  <c r="U203" i="29"/>
  <c r="V203" i="29" s="1"/>
  <c r="U169" i="29"/>
  <c r="V169" i="29" s="1"/>
  <c r="U438" i="29"/>
  <c r="V438" i="29" s="1"/>
  <c r="U228" i="29"/>
  <c r="V228" i="29" s="1"/>
  <c r="U93" i="29"/>
  <c r="V93" i="29" s="1"/>
  <c r="U232" i="29"/>
  <c r="V232" i="29" s="1"/>
  <c r="U252" i="29"/>
  <c r="V252" i="29" s="1"/>
  <c r="U359" i="29"/>
  <c r="V359" i="29" s="1"/>
  <c r="U442" i="29"/>
  <c r="V442" i="29" s="1"/>
  <c r="U34" i="29"/>
  <c r="V34" i="29" s="1"/>
  <c r="U106" i="29"/>
  <c r="V106" i="29" s="1"/>
  <c r="U483" i="29"/>
  <c r="V483" i="29" s="1"/>
  <c r="U192" i="29"/>
  <c r="V192" i="29" s="1"/>
  <c r="U41" i="29"/>
  <c r="V41" i="29" s="1"/>
  <c r="U102" i="29"/>
  <c r="V102" i="29" s="1"/>
  <c r="U342" i="29"/>
  <c r="V342" i="29" s="1"/>
  <c r="U108" i="29"/>
  <c r="V108" i="29" s="1"/>
  <c r="U479" i="29"/>
  <c r="V479" i="29" s="1"/>
  <c r="U112" i="29"/>
  <c r="V112" i="29" s="1"/>
  <c r="U221" i="29"/>
  <c r="V221" i="29" s="1"/>
  <c r="U437" i="29"/>
  <c r="V437" i="29" s="1"/>
  <c r="U288" i="29"/>
  <c r="V288" i="29" s="1"/>
  <c r="U319" i="29"/>
  <c r="V319" i="29" s="1"/>
  <c r="U360" i="29"/>
  <c r="V360" i="29" s="1"/>
  <c r="U57" i="29"/>
  <c r="V57" i="29" s="1"/>
  <c r="U253" i="29"/>
  <c r="V253" i="29" s="1"/>
  <c r="U147" i="29"/>
  <c r="V147" i="29" s="1"/>
  <c r="U73" i="29"/>
  <c r="V73" i="29" s="1"/>
  <c r="U389" i="29"/>
  <c r="V389" i="29" s="1"/>
  <c r="U236" i="29"/>
  <c r="V236" i="29" s="1"/>
  <c r="U365" i="29"/>
  <c r="V365" i="29" s="1"/>
  <c r="U149" i="29"/>
  <c r="V149" i="29" s="1"/>
  <c r="U383" i="29"/>
  <c r="V383" i="29" s="1"/>
  <c r="U345" i="29"/>
  <c r="V345" i="29" s="1"/>
  <c r="U328" i="29"/>
  <c r="V328" i="29" s="1"/>
  <c r="U245" i="29"/>
  <c r="V245" i="29" s="1"/>
  <c r="U88" i="29"/>
  <c r="V88" i="29" s="1"/>
  <c r="U23" i="29"/>
  <c r="V23" i="29" s="1"/>
  <c r="U211" i="29"/>
  <c r="V211" i="29" s="1"/>
  <c r="U370" i="29"/>
  <c r="V370" i="29" s="1"/>
  <c r="U132" i="29"/>
  <c r="V132" i="29" s="1"/>
  <c r="U289" i="29"/>
  <c r="V289" i="29" s="1"/>
  <c r="U330" i="29"/>
  <c r="V330" i="29" s="1"/>
  <c r="U402" i="29"/>
  <c r="V402" i="29" s="1"/>
  <c r="U303" i="29"/>
  <c r="V303" i="29" s="1"/>
  <c r="U349" i="29"/>
  <c r="V349" i="29" s="1"/>
  <c r="U242" i="29"/>
  <c r="V242" i="29" s="1"/>
  <c r="U82" i="29"/>
  <c r="V82" i="29" s="1"/>
  <c r="U118" i="29"/>
  <c r="V118" i="29" s="1"/>
  <c r="U195" i="29"/>
  <c r="V195" i="29" s="1"/>
  <c r="U143" i="29"/>
  <c r="V143" i="29" s="1"/>
  <c r="U49" i="29"/>
  <c r="V49" i="29" s="1"/>
  <c r="U435" i="29"/>
  <c r="V435" i="29" s="1"/>
  <c r="U369" i="29"/>
  <c r="V369" i="29" s="1"/>
  <c r="U131" i="29"/>
  <c r="V131" i="29" s="1"/>
  <c r="U422" i="29"/>
  <c r="V422" i="29" s="1"/>
  <c r="U412" i="29"/>
  <c r="V412" i="29" s="1"/>
  <c r="U191" i="29"/>
  <c r="V191" i="29" s="1"/>
  <c r="U51" i="29"/>
  <c r="V51" i="29" s="1"/>
  <c r="U491" i="29"/>
  <c r="V491" i="29" s="1"/>
  <c r="U113" i="29"/>
  <c r="V113" i="29" s="1"/>
  <c r="U343" i="29"/>
  <c r="V343" i="29" s="1"/>
  <c r="U376" i="29"/>
  <c r="V376" i="29" s="1"/>
  <c r="U175" i="29"/>
  <c r="V175" i="29" s="1"/>
  <c r="U305" i="29"/>
  <c r="V305" i="29" s="1"/>
  <c r="U407" i="29"/>
  <c r="V407" i="29" s="1"/>
  <c r="U99" i="29"/>
  <c r="V99" i="29" s="1"/>
  <c r="U309" i="29"/>
  <c r="V309" i="29" s="1"/>
  <c r="U318" i="29"/>
  <c r="V318" i="29" s="1"/>
  <c r="U200" i="29"/>
  <c r="V200" i="29" s="1"/>
  <c r="U317" i="29"/>
  <c r="V317" i="29" s="1"/>
  <c r="U247" i="29"/>
  <c r="V247" i="29" s="1"/>
  <c r="U97" i="29"/>
  <c r="V97" i="29" s="1"/>
  <c r="U278" i="29"/>
  <c r="V278" i="29" s="1"/>
  <c r="U90" i="29"/>
  <c r="V90" i="29" s="1"/>
  <c r="U62" i="29"/>
  <c r="V62" i="29" s="1"/>
  <c r="U243" i="29"/>
  <c r="V243" i="29" s="1"/>
  <c r="U347" i="29"/>
  <c r="V347" i="29" s="1"/>
  <c r="U227" i="29"/>
  <c r="V227" i="29" s="1"/>
  <c r="U229" i="29"/>
  <c r="V229" i="29" s="1"/>
  <c r="U286" i="29"/>
  <c r="V286" i="29" s="1"/>
  <c r="U153" i="29"/>
  <c r="V153" i="29" s="1"/>
  <c r="U137" i="29"/>
  <c r="V137" i="29" s="1"/>
  <c r="U428" i="29"/>
  <c r="V428" i="29" s="1"/>
  <c r="U379" i="29"/>
  <c r="V379" i="29" s="1"/>
  <c r="U276" i="29"/>
  <c r="V276" i="29" s="1"/>
  <c r="U395" i="29"/>
  <c r="V395" i="29" s="1"/>
  <c r="U354" i="29"/>
  <c r="V354" i="29" s="1"/>
  <c r="U375" i="29"/>
  <c r="V375" i="29" s="1"/>
  <c r="U277" i="29"/>
  <c r="V277" i="29" s="1"/>
  <c r="U61" i="29"/>
  <c r="V61" i="29" s="1"/>
  <c r="U334" i="29"/>
  <c r="V334" i="29" s="1"/>
  <c r="U464" i="29"/>
  <c r="V464" i="29" s="1"/>
  <c r="U96" i="29"/>
  <c r="V96" i="29" s="1"/>
  <c r="U441" i="29"/>
  <c r="V441" i="29" s="1"/>
  <c r="U381" i="29"/>
  <c r="V381" i="29" s="1"/>
  <c r="U445" i="29"/>
  <c r="V445" i="29" s="1"/>
  <c r="U271" i="29"/>
  <c r="V271" i="29" s="1"/>
  <c r="U346" i="29"/>
  <c r="V346" i="29" s="1"/>
  <c r="U208" i="29"/>
  <c r="V208" i="29" s="1"/>
  <c r="U100" i="29"/>
  <c r="V100" i="29" s="1"/>
  <c r="U329" i="29"/>
  <c r="V329" i="29" s="1"/>
  <c r="U454" i="29"/>
  <c r="V454" i="29" s="1"/>
  <c r="U136" i="29"/>
  <c r="V136" i="29" s="1"/>
  <c r="U406" i="29"/>
  <c r="V406" i="29" s="1"/>
  <c r="U392" i="29"/>
  <c r="V392" i="29" s="1"/>
  <c r="U453" i="29"/>
  <c r="V453" i="29" s="1"/>
  <c r="U37" i="29"/>
  <c r="V37" i="29" s="1"/>
  <c r="U173" i="29"/>
  <c r="V173" i="29" s="1"/>
  <c r="U421" i="29"/>
  <c r="V421" i="29" s="1"/>
  <c r="U273" i="29"/>
  <c r="V273" i="29" s="1"/>
  <c r="U171" i="29"/>
  <c r="V171" i="29" s="1"/>
  <c r="U240" i="29"/>
  <c r="V240" i="29" s="1"/>
  <c r="BX417" i="28"/>
  <c r="BX227" i="28"/>
  <c r="BX122" i="28"/>
  <c r="BX190" i="28"/>
  <c r="M55" i="29"/>
  <c r="M51" i="29"/>
  <c r="M278" i="29"/>
  <c r="M276" i="29"/>
  <c r="CH193" i="28"/>
  <c r="CK193" i="28" s="1"/>
  <c r="M62" i="29"/>
  <c r="M142" i="29"/>
  <c r="CH282" i="28"/>
  <c r="CK282" i="28" s="1"/>
  <c r="M179" i="29"/>
  <c r="M460" i="29"/>
  <c r="M199" i="29"/>
  <c r="M315" i="29"/>
  <c r="M324" i="29"/>
  <c r="CH375" i="28"/>
  <c r="CK375" i="28" s="1"/>
  <c r="CH68" i="28"/>
  <c r="CK68" i="28" s="1"/>
  <c r="M282" i="29"/>
  <c r="M327" i="29"/>
  <c r="M210" i="29"/>
  <c r="M490" i="29"/>
  <c r="M464" i="29"/>
  <c r="CH356" i="28"/>
  <c r="CK356" i="28" s="1"/>
  <c r="M383" i="29"/>
  <c r="M67" i="29"/>
  <c r="M481" i="29"/>
  <c r="CH411" i="28"/>
  <c r="CK411" i="28" s="1"/>
  <c r="M485" i="29"/>
  <c r="M293" i="29"/>
  <c r="CH484" i="28"/>
  <c r="CK484" i="28" s="1"/>
  <c r="CH353" i="28"/>
  <c r="CK353" i="28" s="1"/>
  <c r="M186" i="29"/>
  <c r="M196" i="29"/>
  <c r="M119" i="29"/>
  <c r="CH86" i="28"/>
  <c r="CK86" i="28" s="1"/>
  <c r="Q445" i="26"/>
  <c r="S445" i="26" s="1"/>
  <c r="U445" i="26" s="1"/>
  <c r="M267" i="29"/>
  <c r="M242" i="29"/>
  <c r="M437" i="29"/>
  <c r="CH270" i="28"/>
  <c r="CK270" i="28" s="1"/>
  <c r="CH154" i="28"/>
  <c r="CK154" i="28" s="1"/>
  <c r="CH401" i="28"/>
  <c r="CK401" i="28" s="1"/>
  <c r="M38" i="29"/>
  <c r="CH500" i="28"/>
  <c r="CK500" i="28" s="1"/>
  <c r="M102" i="29"/>
  <c r="M202" i="29"/>
  <c r="M390" i="29"/>
  <c r="R472" i="26"/>
  <c r="T472" i="26" s="1"/>
  <c r="V472" i="26" s="1"/>
  <c r="Q423" i="26"/>
  <c r="S423" i="26" s="1"/>
  <c r="U423" i="26" s="1"/>
  <c r="CH29" i="28"/>
  <c r="CK29" i="28" s="1"/>
  <c r="M287" i="29"/>
  <c r="M355" i="29"/>
  <c r="CH410" i="28"/>
  <c r="CK410" i="28" s="1"/>
  <c r="R493" i="26"/>
  <c r="T493" i="26" s="1"/>
  <c r="V493" i="26" s="1"/>
  <c r="M448" i="29"/>
  <c r="CH104" i="28"/>
  <c r="CK104" i="28" s="1"/>
  <c r="CH36" i="28"/>
  <c r="CK36" i="28" s="1"/>
  <c r="M314" i="29"/>
  <c r="M141" i="29"/>
  <c r="M50" i="29"/>
  <c r="CH443" i="28"/>
  <c r="CK443" i="28" s="1"/>
  <c r="CH64" i="28"/>
  <c r="CK64" i="28" s="1"/>
  <c r="M61" i="29"/>
  <c r="Q468" i="26"/>
  <c r="S468" i="26" s="1"/>
  <c r="U468" i="26" s="1"/>
  <c r="CH187" i="28"/>
  <c r="CK187" i="28" s="1"/>
  <c r="M329" i="29"/>
  <c r="CH257" i="28"/>
  <c r="CK257" i="28" s="1"/>
  <c r="M117" i="29"/>
  <c r="CH373" i="28"/>
  <c r="CK373" i="28" s="1"/>
  <c r="M414" i="29"/>
  <c r="CH85" i="28"/>
  <c r="CK85" i="28" s="1"/>
  <c r="CH123" i="28"/>
  <c r="CK123" i="28" s="1"/>
  <c r="M493" i="29"/>
  <c r="M104" i="29"/>
  <c r="M110" i="29"/>
  <c r="CH78" i="28"/>
  <c r="CK78" i="28" s="1"/>
  <c r="R498" i="26"/>
  <c r="T498" i="26" s="1"/>
  <c r="V498" i="26" s="1"/>
  <c r="BX398" i="28"/>
  <c r="BX178" i="28"/>
  <c r="M294" i="29"/>
  <c r="M423" i="29"/>
  <c r="CH151" i="28"/>
  <c r="CK151" i="28" s="1"/>
  <c r="M175" i="29"/>
  <c r="M365" i="29"/>
  <c r="CH435" i="28"/>
  <c r="CK435" i="28" s="1"/>
  <c r="M73" i="29"/>
  <c r="CH275" i="28"/>
  <c r="CK275" i="28" s="1"/>
  <c r="CH316" i="28"/>
  <c r="CK316" i="28" s="1"/>
  <c r="M274" i="29"/>
  <c r="CH93" i="28"/>
  <c r="CK93" i="28" s="1"/>
  <c r="M89" i="29"/>
  <c r="M349" i="29"/>
  <c r="M211" i="29"/>
  <c r="CH428" i="28"/>
  <c r="CK428" i="28" s="1"/>
  <c r="R484" i="26"/>
  <c r="T484" i="26" s="1"/>
  <c r="V484" i="26" s="1"/>
  <c r="CH311" i="28"/>
  <c r="CK311" i="28" s="1"/>
  <c r="M337" i="29"/>
  <c r="CH213" i="28"/>
  <c r="CK213" i="28" s="1"/>
  <c r="Q498" i="26"/>
  <c r="S498" i="26" s="1"/>
  <c r="U498" i="26" s="1"/>
  <c r="CH489" i="28"/>
  <c r="CK489" i="28" s="1"/>
  <c r="M264" i="29"/>
  <c r="R496" i="26"/>
  <c r="T496" i="26" s="1"/>
  <c r="V496" i="26" s="1"/>
  <c r="CH465" i="28"/>
  <c r="CK465" i="28" s="1"/>
  <c r="CH426" i="28"/>
  <c r="CK426" i="28" s="1"/>
  <c r="M66" i="29"/>
  <c r="M444" i="29"/>
  <c r="M103" i="29"/>
  <c r="Q484" i="26"/>
  <c r="S484" i="26" s="1"/>
  <c r="U484" i="26" s="1"/>
  <c r="M371" i="29"/>
  <c r="CH108" i="28"/>
  <c r="CK108" i="28" s="1"/>
  <c r="CH79" i="28"/>
  <c r="CK79" i="28" s="1"/>
  <c r="M361" i="29"/>
  <c r="CH329" i="28"/>
  <c r="CK329" i="28" s="1"/>
  <c r="Q500" i="26"/>
  <c r="S500" i="26" s="1"/>
  <c r="U500" i="26" s="1"/>
  <c r="M299" i="29"/>
  <c r="M394" i="29"/>
  <c r="M465" i="29"/>
  <c r="CH498" i="28"/>
  <c r="CK498" i="28" s="1"/>
  <c r="CH287" i="28"/>
  <c r="CK287" i="28" s="1"/>
  <c r="M21" i="29"/>
  <c r="M497" i="29"/>
  <c r="M33" i="29"/>
  <c r="CH202" i="28"/>
  <c r="CK202" i="28" s="1"/>
  <c r="M433" i="29"/>
  <c r="CH205" i="28"/>
  <c r="CK205" i="28" s="1"/>
  <c r="M491" i="29"/>
  <c r="M343" i="29"/>
  <c r="M358" i="29"/>
  <c r="M92" i="29"/>
  <c r="CH111" i="28"/>
  <c r="CK111" i="28" s="1"/>
  <c r="CH379" i="28"/>
  <c r="CK379" i="28" s="1"/>
  <c r="CH318" i="28"/>
  <c r="CK318" i="28" s="1"/>
  <c r="Q495" i="26"/>
  <c r="S495" i="26" s="1"/>
  <c r="U495" i="26" s="1"/>
  <c r="M41" i="29"/>
  <c r="M256" i="29"/>
  <c r="CH407" i="28"/>
  <c r="CK407" i="28" s="1"/>
  <c r="M203" i="29"/>
  <c r="CH161" i="28"/>
  <c r="CK161" i="28" s="1"/>
  <c r="M412" i="29"/>
  <c r="CH238" i="28"/>
  <c r="CK238" i="28" s="1"/>
  <c r="CH285" i="28"/>
  <c r="CK285" i="28" s="1"/>
  <c r="CH361" i="28"/>
  <c r="CK361" i="28" s="1"/>
  <c r="M479" i="29"/>
  <c r="M171" i="29"/>
  <c r="M404" i="29"/>
  <c r="M100" i="29"/>
  <c r="CH181" i="28"/>
  <c r="CK181" i="28" s="1"/>
  <c r="CH72" i="28"/>
  <c r="CK72" i="28" s="1"/>
  <c r="M223" i="29"/>
  <c r="M275" i="29"/>
  <c r="M259" i="29"/>
  <c r="M198" i="29"/>
  <c r="CH23" i="28"/>
  <c r="CK23" i="28" s="1"/>
  <c r="M431" i="29"/>
  <c r="CH203" i="28"/>
  <c r="CK203" i="28" s="1"/>
  <c r="R491" i="26"/>
  <c r="T491" i="26" s="1"/>
  <c r="V491" i="26" s="1"/>
  <c r="CH235" i="28"/>
  <c r="CK235" i="28" s="1"/>
  <c r="M440" i="29"/>
  <c r="M382" i="29"/>
  <c r="M388" i="29"/>
  <c r="CH42" i="28"/>
  <c r="CK42" i="28" s="1"/>
  <c r="CH129" i="28"/>
  <c r="CK129" i="28" s="1"/>
  <c r="M63" i="29"/>
  <c r="M243" i="29"/>
  <c r="M208" i="29"/>
  <c r="CH209" i="28"/>
  <c r="CK209" i="28" s="1"/>
  <c r="CH267" i="28"/>
  <c r="CK267" i="28" s="1"/>
  <c r="CH466" i="28"/>
  <c r="CK466" i="28" s="1"/>
  <c r="CH145" i="28"/>
  <c r="CK145" i="28" s="1"/>
  <c r="Q493" i="26"/>
  <c r="S493" i="26" s="1"/>
  <c r="U493" i="26" s="1"/>
  <c r="M322" i="29"/>
  <c r="M228" i="29"/>
  <c r="R445" i="26"/>
  <c r="T445" i="26" s="1"/>
  <c r="V445" i="26" s="1"/>
  <c r="CH242" i="28"/>
  <c r="CK242" i="28" s="1"/>
  <c r="M376" i="29"/>
  <c r="CH455" i="28"/>
  <c r="CK455" i="28" s="1"/>
  <c r="M250" i="29"/>
  <c r="Q492" i="26"/>
  <c r="S492" i="26" s="1"/>
  <c r="U492" i="26" s="1"/>
  <c r="M98" i="29"/>
  <c r="M195" i="29"/>
  <c r="CH295" i="28"/>
  <c r="CK295" i="28" s="1"/>
  <c r="M129" i="29"/>
  <c r="CH414" i="28"/>
  <c r="CK414" i="28" s="1"/>
  <c r="M207" i="29"/>
  <c r="CH272" i="28"/>
  <c r="CK272" i="28" s="1"/>
  <c r="CH41" i="28"/>
  <c r="CK41" i="28" s="1"/>
  <c r="M452" i="29"/>
  <c r="M39" i="29"/>
  <c r="CH447" i="28"/>
  <c r="CK447" i="28" s="1"/>
  <c r="Q482" i="26"/>
  <c r="S482" i="26" s="1"/>
  <c r="U482" i="26" s="1"/>
  <c r="X4" i="30"/>
  <c r="V4" i="30"/>
  <c r="M5" i="30"/>
  <c r="BO226" i="28"/>
  <c r="BX226" i="28"/>
  <c r="M226" i="29"/>
  <c r="M255" i="29"/>
  <c r="CH37" i="28"/>
  <c r="CK37" i="28" s="1"/>
  <c r="M126" i="29"/>
  <c r="CH384" i="28"/>
  <c r="CK384" i="28" s="1"/>
  <c r="CH138" i="28"/>
  <c r="CK138" i="28" s="1"/>
  <c r="CH459" i="28"/>
  <c r="CK459" i="28" s="1"/>
  <c r="BO126" i="28"/>
  <c r="BX126" i="28"/>
  <c r="M31" i="29"/>
  <c r="R430" i="26"/>
  <c r="T430" i="26" s="1"/>
  <c r="V430" i="26" s="1"/>
  <c r="M291" i="29"/>
  <c r="M28" i="29"/>
  <c r="M113" i="29"/>
  <c r="M348" i="29"/>
  <c r="M213" i="29"/>
  <c r="CH69" i="28"/>
  <c r="CK69" i="28" s="1"/>
  <c r="M407" i="29"/>
  <c r="CH76" i="28"/>
  <c r="CK76" i="28" s="1"/>
  <c r="M205" i="29"/>
  <c r="CH22" i="28"/>
  <c r="CK22" i="28" s="1"/>
  <c r="CH328" i="28"/>
  <c r="CK328" i="28" s="1"/>
  <c r="M487" i="29"/>
  <c r="M489" i="29"/>
  <c r="CH385" i="28"/>
  <c r="CK385" i="28" s="1"/>
  <c r="BO162" i="28"/>
  <c r="BX162" i="28"/>
  <c r="M428" i="29"/>
  <c r="BO341" i="28"/>
  <c r="BX341" i="28"/>
  <c r="M312" i="29"/>
  <c r="M488" i="29"/>
  <c r="M474" i="29"/>
  <c r="BO179" i="28"/>
  <c r="BO309" i="28"/>
  <c r="M333" i="29"/>
  <c r="M470" i="29"/>
  <c r="CH146" i="28"/>
  <c r="CK146" i="28" s="1"/>
  <c r="CH424" i="28"/>
  <c r="CK424" i="28" s="1"/>
  <c r="CH452" i="28"/>
  <c r="CK452" i="28" s="1"/>
  <c r="M253" i="29"/>
  <c r="BX353" i="28"/>
  <c r="BO353" i="28"/>
  <c r="CH403" i="28"/>
  <c r="CK403" i="28" s="1"/>
  <c r="Q438" i="26"/>
  <c r="S438" i="26" s="1"/>
  <c r="U438" i="26" s="1"/>
  <c r="M32" i="29"/>
  <c r="M88" i="29"/>
  <c r="M472" i="29"/>
  <c r="CH308" i="28"/>
  <c r="CK308" i="28" s="1"/>
  <c r="Q462" i="26"/>
  <c r="S462" i="26" s="1"/>
  <c r="U462" i="26" s="1"/>
  <c r="R476" i="26"/>
  <c r="T476" i="26" s="1"/>
  <c r="V476" i="26" s="1"/>
  <c r="M339" i="29"/>
  <c r="BO426" i="28"/>
  <c r="BX426" i="28"/>
  <c r="M468" i="29"/>
  <c r="Q475" i="26"/>
  <c r="S475" i="26" s="1"/>
  <c r="U475" i="26" s="1"/>
  <c r="CH191" i="28"/>
  <c r="CK191" i="28" s="1"/>
  <c r="M336" i="29"/>
  <c r="M351" i="29"/>
  <c r="CH75" i="28"/>
  <c r="CK75" i="28" s="1"/>
  <c r="CH96" i="28"/>
  <c r="CK96" i="28" s="1"/>
  <c r="CH101" i="28"/>
  <c r="CK101" i="28" s="1"/>
  <c r="M341" i="29"/>
  <c r="Q486" i="26"/>
  <c r="S486" i="26" s="1"/>
  <c r="U486" i="26" s="1"/>
  <c r="CH264" i="28"/>
  <c r="CK264" i="28" s="1"/>
  <c r="M59" i="29"/>
  <c r="CH476" i="28"/>
  <c r="CK476" i="28" s="1"/>
  <c r="CH422" i="28"/>
  <c r="CK422" i="28" s="1"/>
  <c r="CH152" i="28"/>
  <c r="CK152" i="28" s="1"/>
  <c r="CH348" i="28"/>
  <c r="CK348" i="28" s="1"/>
  <c r="Q417" i="26"/>
  <c r="S417" i="26" s="1"/>
  <c r="U417" i="26" s="1"/>
  <c r="CH261" i="28"/>
  <c r="CK261" i="28" s="1"/>
  <c r="BO172" i="28"/>
  <c r="BX172" i="28"/>
  <c r="R448" i="26"/>
  <c r="T448" i="26" s="1"/>
  <c r="V448" i="26" s="1"/>
  <c r="CH162" i="28"/>
  <c r="CK162" i="28" s="1"/>
  <c r="CH412" i="28"/>
  <c r="CK412" i="28" s="1"/>
  <c r="M57" i="29"/>
  <c r="CH190" i="28"/>
  <c r="CK190" i="28" s="1"/>
  <c r="CH494" i="28"/>
  <c r="CK494" i="28" s="1"/>
  <c r="CH56" i="28"/>
  <c r="CK56" i="28" s="1"/>
  <c r="M399" i="29"/>
  <c r="M345" i="29"/>
  <c r="CH485" i="28"/>
  <c r="CK485" i="28" s="1"/>
  <c r="M385" i="29"/>
  <c r="Q479" i="26"/>
  <c r="S479" i="26" s="1"/>
  <c r="U479" i="26" s="1"/>
  <c r="M270" i="29"/>
  <c r="M271" i="29"/>
  <c r="M496" i="29"/>
  <c r="BO113" i="28"/>
  <c r="BX113" i="28"/>
  <c r="M246" i="29"/>
  <c r="M424" i="29"/>
  <c r="CH495" i="28"/>
  <c r="CK495" i="28" s="1"/>
  <c r="CH271" i="28"/>
  <c r="CK271" i="28" s="1"/>
  <c r="BO383" i="28"/>
  <c r="BX383" i="28"/>
  <c r="CH368" i="28"/>
  <c r="CK368" i="28" s="1"/>
  <c r="CH153" i="28"/>
  <c r="CK153" i="28" s="1"/>
  <c r="R468" i="26"/>
  <c r="T468" i="26" s="1"/>
  <c r="V468" i="26" s="1"/>
  <c r="CH45" i="28"/>
  <c r="CK45" i="28" s="1"/>
  <c r="BO445" i="28"/>
  <c r="BX445" i="28"/>
  <c r="Q465" i="26"/>
  <c r="S465" i="26" s="1"/>
  <c r="U465" i="26" s="1"/>
  <c r="CH120" i="28"/>
  <c r="CK120" i="28" s="1"/>
  <c r="BO72" i="28"/>
  <c r="BX72" i="28"/>
  <c r="CH128" i="28"/>
  <c r="CK128" i="28" s="1"/>
  <c r="R492" i="26"/>
  <c r="T492" i="26" s="1"/>
  <c r="V492" i="26" s="1"/>
  <c r="CH372" i="28"/>
  <c r="CK372" i="28" s="1"/>
  <c r="BO244" i="28"/>
  <c r="M471" i="29"/>
  <c r="BO307" i="28"/>
  <c r="BX307" i="28"/>
  <c r="BO236" i="28"/>
  <c r="BX236" i="28"/>
  <c r="BO495" i="28"/>
  <c r="BX495" i="28"/>
  <c r="M193" i="29"/>
  <c r="CH343" i="28"/>
  <c r="CK343" i="28" s="1"/>
  <c r="M101" i="29"/>
  <c r="CH142" i="28"/>
  <c r="CK142" i="28" s="1"/>
  <c r="R477" i="26"/>
  <c r="T477" i="26" s="1"/>
  <c r="V477" i="26" s="1"/>
  <c r="BO115" i="28"/>
  <c r="BX115" i="28"/>
  <c r="BO169" i="28"/>
  <c r="BX169" i="28"/>
  <c r="BO192" i="28"/>
  <c r="BX192" i="28"/>
  <c r="CH417" i="28"/>
  <c r="CK417" i="28" s="1"/>
  <c r="M272" i="29"/>
  <c r="BO193" i="28"/>
  <c r="CH286" i="28"/>
  <c r="CK286" i="28" s="1"/>
  <c r="M307" i="29"/>
  <c r="R494" i="26"/>
  <c r="T494" i="26" s="1"/>
  <c r="V494" i="26" s="1"/>
  <c r="CH284" i="28"/>
  <c r="CK284" i="28" s="1"/>
  <c r="Q415" i="26"/>
  <c r="S415" i="26" s="1"/>
  <c r="U415" i="26" s="1"/>
  <c r="M413" i="29"/>
  <c r="M378" i="29"/>
  <c r="BO272" i="28"/>
  <c r="M27" i="29"/>
  <c r="CH419" i="28"/>
  <c r="CK419" i="28" s="1"/>
  <c r="R500" i="26"/>
  <c r="T500" i="26" s="1"/>
  <c r="V500" i="26" s="1"/>
  <c r="M363" i="29"/>
  <c r="CH365" i="28"/>
  <c r="CK365" i="28" s="1"/>
  <c r="M316" i="29"/>
  <c r="CH363" i="28"/>
  <c r="CK363" i="28" s="1"/>
  <c r="BO147" i="28"/>
  <c r="BX147" i="28"/>
  <c r="CH468" i="28"/>
  <c r="CK468" i="28" s="1"/>
  <c r="CH416" i="28"/>
  <c r="CK416" i="28" s="1"/>
  <c r="M236" i="29"/>
  <c r="BO469" i="28"/>
  <c r="BX469" i="28"/>
  <c r="BO471" i="28"/>
  <c r="CH166" i="28"/>
  <c r="CK166" i="28" s="1"/>
  <c r="CH256" i="28"/>
  <c r="CK256" i="28" s="1"/>
  <c r="M68" i="29"/>
  <c r="BO465" i="28"/>
  <c r="BX465" i="28"/>
  <c r="M284" i="29"/>
  <c r="CH127" i="28"/>
  <c r="CK127" i="28" s="1"/>
  <c r="BO165" i="28"/>
  <c r="CH106" i="28"/>
  <c r="CK106" i="28" s="1"/>
  <c r="BO117" i="28"/>
  <c r="BX117" i="28"/>
  <c r="R414" i="26"/>
  <c r="T414" i="26" s="1"/>
  <c r="V414" i="26" s="1"/>
  <c r="M416" i="29"/>
  <c r="BO205" i="28"/>
  <c r="M338" i="29"/>
  <c r="BO118" i="28"/>
  <c r="BX118" i="28"/>
  <c r="M402" i="29"/>
  <c r="M372" i="29"/>
  <c r="BO461" i="28"/>
  <c r="BX461" i="28"/>
  <c r="Q466" i="26"/>
  <c r="S466" i="26" s="1"/>
  <c r="U466" i="26" s="1"/>
  <c r="BO404" i="28"/>
  <c r="BX404" i="28"/>
  <c r="Q448" i="26"/>
  <c r="S448" i="26" s="1"/>
  <c r="U448" i="26" s="1"/>
  <c r="M160" i="29"/>
  <c r="BO466" i="28"/>
  <c r="BX466" i="28"/>
  <c r="M453" i="29"/>
  <c r="CH186" i="28"/>
  <c r="CK186" i="28" s="1"/>
  <c r="M217" i="29"/>
  <c r="M445" i="29"/>
  <c r="CH314" i="28"/>
  <c r="CK314" i="28" s="1"/>
  <c r="BO408" i="28"/>
  <c r="M300" i="29"/>
  <c r="CH172" i="28"/>
  <c r="CK172" i="28" s="1"/>
  <c r="CH200" i="28"/>
  <c r="CK200" i="28" s="1"/>
  <c r="Q450" i="26"/>
  <c r="S450" i="26" s="1"/>
  <c r="U450" i="26" s="1"/>
  <c r="BO136" i="28"/>
  <c r="BX136" i="28"/>
  <c r="R479" i="26"/>
  <c r="T479" i="26" s="1"/>
  <c r="V479" i="26" s="1"/>
  <c r="M168" i="29"/>
  <c r="BO81" i="28"/>
  <c r="CH74" i="28"/>
  <c r="CK74" i="28" s="1"/>
  <c r="CH431" i="28"/>
  <c r="CK431" i="28" s="1"/>
  <c r="BO287" i="28"/>
  <c r="CH62" i="28"/>
  <c r="CK62" i="28" s="1"/>
  <c r="BO401" i="28"/>
  <c r="M72" i="29"/>
  <c r="CH378" i="28"/>
  <c r="CK378" i="28" s="1"/>
  <c r="M75" i="29"/>
  <c r="BO328" i="28"/>
  <c r="BX328" i="28"/>
  <c r="CH198" i="28"/>
  <c r="CK198" i="28" s="1"/>
  <c r="Q431" i="26"/>
  <c r="S431" i="26" s="1"/>
  <c r="U431" i="26" s="1"/>
  <c r="CH167" i="28"/>
  <c r="CK167" i="28" s="1"/>
  <c r="CH24" i="28"/>
  <c r="CK24" i="28" s="1"/>
  <c r="M456" i="29"/>
  <c r="BO319" i="28"/>
  <c r="BX319" i="28"/>
  <c r="CH471" i="28"/>
  <c r="CK471" i="28" s="1"/>
  <c r="CH339" i="28"/>
  <c r="CK339" i="28" s="1"/>
  <c r="CH382" i="28"/>
  <c r="CK382" i="28" s="1"/>
  <c r="CH98" i="28"/>
  <c r="CK98" i="28" s="1"/>
  <c r="M364" i="29"/>
  <c r="BO148" i="28"/>
  <c r="BX148" i="28"/>
  <c r="M408" i="29"/>
  <c r="CH404" i="28"/>
  <c r="CK404" i="28" s="1"/>
  <c r="CH188" i="28"/>
  <c r="CK188" i="28" s="1"/>
  <c r="M268" i="29"/>
  <c r="Q436" i="26"/>
  <c r="S436" i="26" s="1"/>
  <c r="U436" i="26" s="1"/>
  <c r="M122" i="29"/>
  <c r="M419" i="29"/>
  <c r="M420" i="29"/>
  <c r="CH243" i="28"/>
  <c r="CK243" i="28" s="1"/>
  <c r="CH456" i="28"/>
  <c r="CK456" i="28" s="1"/>
  <c r="M134" i="29"/>
  <c r="M44" i="29"/>
  <c r="CH480" i="28"/>
  <c r="CK480" i="28" s="1"/>
  <c r="CH121" i="28"/>
  <c r="CK121" i="28" s="1"/>
  <c r="M473" i="29"/>
  <c r="M266" i="29"/>
  <c r="Q421" i="26"/>
  <c r="S421" i="26" s="1"/>
  <c r="U421" i="26" s="1"/>
  <c r="BO429" i="28"/>
  <c r="BX429" i="28"/>
  <c r="BO120" i="28"/>
  <c r="BX120" i="28"/>
  <c r="Q434" i="26"/>
  <c r="S434" i="26" s="1"/>
  <c r="U434" i="26" s="1"/>
  <c r="R423" i="26"/>
  <c r="T423" i="26" s="1"/>
  <c r="V423" i="26" s="1"/>
  <c r="CH223" i="28"/>
  <c r="CK223" i="28" s="1"/>
  <c r="Q477" i="26"/>
  <c r="S477" i="26" s="1"/>
  <c r="U477" i="26" s="1"/>
  <c r="BO85" i="28"/>
  <c r="BX85" i="28"/>
  <c r="CH397" i="28"/>
  <c r="CK397" i="28" s="1"/>
  <c r="CH332" i="28"/>
  <c r="CK332" i="28" s="1"/>
  <c r="M26" i="29"/>
  <c r="M97" i="29"/>
  <c r="CH492" i="28"/>
  <c r="CK492" i="28" s="1"/>
  <c r="M76" i="29"/>
  <c r="M118" i="29"/>
  <c r="Q494" i="26"/>
  <c r="S494" i="26" s="1"/>
  <c r="U494" i="26" s="1"/>
  <c r="BX57" i="28"/>
  <c r="BO57" i="28"/>
  <c r="CH294" i="28"/>
  <c r="CK294" i="28" s="1"/>
  <c r="BO138" i="28"/>
  <c r="BX138" i="28"/>
  <c r="R415" i="26"/>
  <c r="T415" i="26" s="1"/>
  <c r="V415" i="26" s="1"/>
  <c r="CH392" i="28"/>
  <c r="CK392" i="28" s="1"/>
  <c r="M462" i="29"/>
  <c r="CH160" i="28"/>
  <c r="CK160" i="28" s="1"/>
  <c r="BO97" i="28"/>
  <c r="BX97" i="28"/>
  <c r="R480" i="26"/>
  <c r="T480" i="26" s="1"/>
  <c r="V480" i="26" s="1"/>
  <c r="M144" i="29"/>
  <c r="BO160" i="28"/>
  <c r="BX160" i="28"/>
  <c r="Q456" i="26"/>
  <c r="S456" i="26" s="1"/>
  <c r="U456" i="26" s="1"/>
  <c r="M124" i="29"/>
  <c r="M80" i="29"/>
  <c r="M83" i="29"/>
  <c r="CH300" i="28"/>
  <c r="CK300" i="28" s="1"/>
  <c r="R389" i="26"/>
  <c r="T389" i="26" s="1"/>
  <c r="V389" i="26" s="1"/>
  <c r="M22" i="29"/>
  <c r="R400" i="26"/>
  <c r="T400" i="26" s="1"/>
  <c r="V400" i="26" s="1"/>
  <c r="CH486" i="28"/>
  <c r="CK486" i="28" s="1"/>
  <c r="M190" i="29"/>
  <c r="BX222" i="28"/>
  <c r="BO222" i="28"/>
  <c r="BO487" i="28"/>
  <c r="M305" i="29"/>
  <c r="BO78" i="28"/>
  <c r="BO237" i="28"/>
  <c r="BX237" i="28"/>
  <c r="CH247" i="28"/>
  <c r="CK247" i="28" s="1"/>
  <c r="BO367" i="28"/>
  <c r="BX367" i="28"/>
  <c r="BO151" i="28"/>
  <c r="BX151" i="28"/>
  <c r="Q459" i="26"/>
  <c r="S459" i="26" s="1"/>
  <c r="U459" i="26" s="1"/>
  <c r="M167" i="29"/>
  <c r="M277" i="29"/>
  <c r="M191" i="29"/>
  <c r="Q481" i="26"/>
  <c r="S481" i="26" s="1"/>
  <c r="U481" i="26" s="1"/>
  <c r="M392" i="29"/>
  <c r="BO173" i="28"/>
  <c r="CH462" i="28"/>
  <c r="CK462" i="28" s="1"/>
  <c r="BO381" i="28"/>
  <c r="BX381" i="28"/>
  <c r="M164" i="29"/>
  <c r="Q489" i="26"/>
  <c r="S489" i="26" s="1"/>
  <c r="U489" i="26" s="1"/>
  <c r="M176" i="29"/>
  <c r="BO329" i="28"/>
  <c r="BX329" i="28"/>
  <c r="M114" i="29"/>
  <c r="BO455" i="28"/>
  <c r="BX455" i="28"/>
  <c r="BO69" i="28"/>
  <c r="Q414" i="26"/>
  <c r="S414" i="26" s="1"/>
  <c r="U414" i="26" s="1"/>
  <c r="CH164" i="28"/>
  <c r="CK164" i="28" s="1"/>
  <c r="M204" i="29"/>
  <c r="BO444" i="28"/>
  <c r="BX444" i="28"/>
  <c r="CH376" i="28"/>
  <c r="CK376" i="28" s="1"/>
  <c r="Q461" i="26"/>
  <c r="S461" i="26" s="1"/>
  <c r="U461" i="26" s="1"/>
  <c r="CH250" i="28"/>
  <c r="CK250" i="28" s="1"/>
  <c r="R489" i="26"/>
  <c r="T489" i="26" s="1"/>
  <c r="V489" i="26" s="1"/>
  <c r="CH473" i="28"/>
  <c r="CK473" i="28" s="1"/>
  <c r="Q407" i="26"/>
  <c r="S407" i="26" s="1"/>
  <c r="U407" i="26" s="1"/>
  <c r="M331" i="29"/>
  <c r="M290" i="29"/>
  <c r="CH67" i="28"/>
  <c r="CK67" i="28" s="1"/>
  <c r="R466" i="26"/>
  <c r="T466" i="26" s="1"/>
  <c r="V466" i="26" s="1"/>
  <c r="BO405" i="28"/>
  <c r="CH40" i="28"/>
  <c r="CK40" i="28" s="1"/>
  <c r="BX65" i="28"/>
  <c r="BO410" i="28"/>
  <c r="BX410" i="28"/>
  <c r="CH33" i="28"/>
  <c r="CK33" i="28" s="1"/>
  <c r="BO424" i="28"/>
  <c r="BO363" i="28"/>
  <c r="CH32" i="28"/>
  <c r="CK32" i="28" s="1"/>
  <c r="M105" i="29"/>
  <c r="M269" i="29"/>
  <c r="R396" i="26"/>
  <c r="T396" i="26" s="1"/>
  <c r="V396" i="26" s="1"/>
  <c r="R450" i="26"/>
  <c r="T450" i="26" s="1"/>
  <c r="V450" i="26" s="1"/>
  <c r="BO189" i="28"/>
  <c r="BX189" i="28"/>
  <c r="M350" i="29"/>
  <c r="CH215" i="28"/>
  <c r="CK215" i="28" s="1"/>
  <c r="CH217" i="28"/>
  <c r="CK217" i="28" s="1"/>
  <c r="M127" i="29"/>
  <c r="CH122" i="28"/>
  <c r="CK122" i="28" s="1"/>
  <c r="M397" i="29"/>
  <c r="M442" i="29"/>
  <c r="M86" i="29"/>
  <c r="R431" i="26"/>
  <c r="T431" i="26" s="1"/>
  <c r="V431" i="26" s="1"/>
  <c r="M245" i="29"/>
  <c r="M354" i="29"/>
  <c r="M71" i="29"/>
  <c r="M292" i="29"/>
  <c r="CH255" i="28"/>
  <c r="CK255" i="28" s="1"/>
  <c r="Q435" i="26"/>
  <c r="S435" i="26" s="1"/>
  <c r="U435" i="26" s="1"/>
  <c r="R421" i="26"/>
  <c r="T421" i="26" s="1"/>
  <c r="V421" i="26" s="1"/>
  <c r="CH251" i="28"/>
  <c r="CK251" i="28" s="1"/>
  <c r="M239" i="29"/>
  <c r="M436" i="29"/>
  <c r="R434" i="26"/>
  <c r="T434" i="26" s="1"/>
  <c r="V434" i="26" s="1"/>
  <c r="M435" i="29"/>
  <c r="BO446" i="28"/>
  <c r="CH408" i="28"/>
  <c r="CK408" i="28" s="1"/>
  <c r="CH442" i="28"/>
  <c r="CK442" i="28" s="1"/>
  <c r="CH409" i="28"/>
  <c r="CK409" i="28" s="1"/>
  <c r="M389" i="29"/>
  <c r="CH337" i="28"/>
  <c r="CK337" i="28" s="1"/>
  <c r="Q433" i="26"/>
  <c r="S433" i="26" s="1"/>
  <c r="U433" i="26" s="1"/>
  <c r="Q480" i="26"/>
  <c r="S480" i="26" s="1"/>
  <c r="U480" i="26" s="1"/>
  <c r="CH290" i="28"/>
  <c r="CK290" i="28" s="1"/>
  <c r="CH51" i="28"/>
  <c r="CK51" i="28" s="1"/>
  <c r="M158" i="29"/>
  <c r="BO248" i="28"/>
  <c r="BX248" i="28"/>
  <c r="CH254" i="28"/>
  <c r="CK254" i="28" s="1"/>
  <c r="CH273" i="28"/>
  <c r="CK273" i="28" s="1"/>
  <c r="M85" i="29"/>
  <c r="BX142" i="28"/>
  <c r="M449" i="29"/>
  <c r="CH269" i="28"/>
  <c r="CK269" i="28" s="1"/>
  <c r="BO144" i="28"/>
  <c r="BX144" i="28"/>
  <c r="CH370" i="28"/>
  <c r="CK370" i="28" s="1"/>
  <c r="R456" i="26"/>
  <c r="T456" i="26" s="1"/>
  <c r="V456" i="26" s="1"/>
  <c r="Q419" i="26"/>
  <c r="S419" i="26" s="1"/>
  <c r="U419" i="26" s="1"/>
  <c r="R390" i="26"/>
  <c r="T390" i="26" s="1"/>
  <c r="V390" i="26" s="1"/>
  <c r="CH48" i="28"/>
  <c r="CK48" i="28" s="1"/>
  <c r="Q389" i="26"/>
  <c r="S389" i="26" s="1"/>
  <c r="U389" i="26" s="1"/>
  <c r="BO145" i="28"/>
  <c r="BX145" i="28"/>
  <c r="Q400" i="26"/>
  <c r="S400" i="26" s="1"/>
  <c r="U400" i="26" s="1"/>
  <c r="Q397" i="26"/>
  <c r="S397" i="26" s="1"/>
  <c r="U397" i="26" s="1"/>
  <c r="M91" i="29"/>
  <c r="CH239" i="28"/>
  <c r="CK239" i="28" s="1"/>
  <c r="CH81" i="28"/>
  <c r="CK81" i="28" s="1"/>
  <c r="Q464" i="26"/>
  <c r="S464" i="26" s="1"/>
  <c r="U464" i="26" s="1"/>
  <c r="M353" i="29"/>
  <c r="R459" i="26"/>
  <c r="T459" i="26" s="1"/>
  <c r="V459" i="26" s="1"/>
  <c r="CH136" i="28"/>
  <c r="CK136" i="28" s="1"/>
  <c r="R481" i="26"/>
  <c r="T481" i="26" s="1"/>
  <c r="V481" i="26" s="1"/>
  <c r="M318" i="29"/>
  <c r="M128" i="29"/>
  <c r="CH477" i="28"/>
  <c r="CK477" i="28" s="1"/>
  <c r="BO288" i="28"/>
  <c r="M484" i="29"/>
  <c r="M432" i="29"/>
  <c r="M500" i="29"/>
  <c r="CH310" i="28"/>
  <c r="CK310" i="28" s="1"/>
  <c r="CH179" i="28"/>
  <c r="CK179" i="28" s="1"/>
  <c r="M438" i="29"/>
  <c r="M310" i="29"/>
  <c r="M368" i="29"/>
  <c r="CH440" i="28"/>
  <c r="CK440" i="28" s="1"/>
  <c r="CH80" i="28"/>
  <c r="CK80" i="28" s="1"/>
  <c r="CH319" i="28"/>
  <c r="CK319" i="28" s="1"/>
  <c r="CH195" i="28"/>
  <c r="CK195" i="28" s="1"/>
  <c r="M65" i="29"/>
  <c r="M197" i="29"/>
  <c r="R461" i="26"/>
  <c r="T461" i="26" s="1"/>
  <c r="V461" i="26" s="1"/>
  <c r="BO58" i="28"/>
  <c r="BX58" i="28"/>
  <c r="M241" i="29"/>
  <c r="CH27" i="28"/>
  <c r="CK27" i="28" s="1"/>
  <c r="R407" i="26"/>
  <c r="T407" i="26" s="1"/>
  <c r="V407" i="26" s="1"/>
  <c r="CH183" i="28"/>
  <c r="CK183" i="28" s="1"/>
  <c r="M116" i="29"/>
  <c r="M410" i="29"/>
  <c r="M461" i="29"/>
  <c r="M283" i="29"/>
  <c r="CH364" i="28"/>
  <c r="CK364" i="28" s="1"/>
  <c r="BO209" i="28"/>
  <c r="BX209" i="28"/>
  <c r="BO486" i="28"/>
  <c r="BX486" i="28"/>
  <c r="M78" i="29"/>
  <c r="Q427" i="26"/>
  <c r="S427" i="26" s="1"/>
  <c r="U427" i="26" s="1"/>
  <c r="M286" i="29"/>
  <c r="CH292" i="28"/>
  <c r="CK292" i="28" s="1"/>
  <c r="M29" i="29"/>
  <c r="CH156" i="28"/>
  <c r="CK156" i="28" s="1"/>
  <c r="CH246" i="28"/>
  <c r="CK246" i="28" s="1"/>
  <c r="CH227" i="28"/>
  <c r="CK227" i="28" s="1"/>
  <c r="Q396" i="26"/>
  <c r="S396" i="26" s="1"/>
  <c r="U396" i="26" s="1"/>
  <c r="CH131" i="28"/>
  <c r="CK131" i="28" s="1"/>
  <c r="CH54" i="28"/>
  <c r="CK54" i="28" s="1"/>
  <c r="M165" i="29"/>
  <c r="BO208" i="28"/>
  <c r="BO482" i="28"/>
  <c r="BX482" i="28"/>
  <c r="CH63" i="28"/>
  <c r="CK63" i="28" s="1"/>
  <c r="BO395" i="28"/>
  <c r="BX395" i="28"/>
  <c r="CH399" i="28"/>
  <c r="CK399" i="28" s="1"/>
  <c r="BO292" i="28"/>
  <c r="CH324" i="28"/>
  <c r="CK324" i="28" s="1"/>
  <c r="BO247" i="28"/>
  <c r="CH488" i="28"/>
  <c r="CK488" i="28" s="1"/>
  <c r="BO335" i="28"/>
  <c r="BX335" i="28"/>
  <c r="BX150" i="28"/>
  <c r="BO150" i="28"/>
  <c r="CH171" i="28"/>
  <c r="CK171" i="28" s="1"/>
  <c r="M357" i="29"/>
  <c r="CH207" i="28"/>
  <c r="CK207" i="28" s="1"/>
  <c r="Q430" i="26"/>
  <c r="S430" i="26" s="1"/>
  <c r="U430" i="26" s="1"/>
  <c r="R436" i="26"/>
  <c r="T436" i="26" s="1"/>
  <c r="V436" i="26" s="1"/>
  <c r="BO388" i="28"/>
  <c r="CH57" i="28"/>
  <c r="CK57" i="28" s="1"/>
  <c r="BX425" i="28"/>
  <c r="BO425" i="28"/>
  <c r="BO443" i="28"/>
  <c r="CH211" i="28"/>
  <c r="CK211" i="28" s="1"/>
  <c r="BO164" i="28"/>
  <c r="BX164" i="28"/>
  <c r="Q451" i="26"/>
  <c r="S451" i="26" s="1"/>
  <c r="U451" i="26" s="1"/>
  <c r="M398" i="29"/>
  <c r="M35" i="29"/>
  <c r="M183" i="29"/>
  <c r="CH134" i="28"/>
  <c r="CK134" i="28" s="1"/>
  <c r="M366" i="29"/>
  <c r="CH432" i="28"/>
  <c r="CK432" i="28" s="1"/>
  <c r="M154" i="29"/>
  <c r="CH394" i="28"/>
  <c r="CK394" i="28" s="1"/>
  <c r="M140" i="29"/>
  <c r="R433" i="26"/>
  <c r="T433" i="26" s="1"/>
  <c r="V433" i="26" s="1"/>
  <c r="R458" i="26"/>
  <c r="T458" i="26" s="1"/>
  <c r="V458" i="26" s="1"/>
  <c r="CH140" i="28"/>
  <c r="CK140" i="28" s="1"/>
  <c r="M153" i="29"/>
  <c r="BO182" i="28"/>
  <c r="M417" i="29"/>
  <c r="BX88" i="28"/>
  <c r="BO88" i="28"/>
  <c r="Q447" i="26"/>
  <c r="S447" i="26" s="1"/>
  <c r="U447" i="26" s="1"/>
  <c r="CH303" i="28"/>
  <c r="CK303" i="28" s="1"/>
  <c r="BO232" i="28"/>
  <c r="Q402" i="26"/>
  <c r="S402" i="26" s="1"/>
  <c r="U402" i="26" s="1"/>
  <c r="CH226" i="28"/>
  <c r="CK226" i="28" s="1"/>
  <c r="CH260" i="28"/>
  <c r="CK260" i="28" s="1"/>
  <c r="Q485" i="26"/>
  <c r="S485" i="26" s="1"/>
  <c r="U485" i="26" s="1"/>
  <c r="BO206" i="28"/>
  <c r="BX206" i="28"/>
  <c r="R419" i="26"/>
  <c r="T419" i="26" s="1"/>
  <c r="V419" i="26" s="1"/>
  <c r="M434" i="29"/>
  <c r="BO480" i="28"/>
  <c r="BX480" i="28"/>
  <c r="Q390" i="26"/>
  <c r="S390" i="26" s="1"/>
  <c r="U390" i="26" s="1"/>
  <c r="BO249" i="28"/>
  <c r="BX249" i="28"/>
  <c r="M369" i="29"/>
  <c r="CH228" i="28"/>
  <c r="CK228" i="28" s="1"/>
  <c r="R397" i="26"/>
  <c r="T397" i="26" s="1"/>
  <c r="V397" i="26" s="1"/>
  <c r="CH71" i="28"/>
  <c r="CK71" i="28" s="1"/>
  <c r="BO314" i="28"/>
  <c r="BX314" i="28"/>
  <c r="Q409" i="26"/>
  <c r="S409" i="26" s="1"/>
  <c r="U409" i="26" s="1"/>
  <c r="CH44" i="28"/>
  <c r="CK44" i="28" s="1"/>
  <c r="R464" i="26"/>
  <c r="T464" i="26" s="1"/>
  <c r="V464" i="26" s="1"/>
  <c r="CH262" i="28"/>
  <c r="CK262" i="28" s="1"/>
  <c r="BO75" i="28"/>
  <c r="CH82" i="28"/>
  <c r="CK82" i="28" s="1"/>
  <c r="Q412" i="26"/>
  <c r="S412" i="26" s="1"/>
  <c r="U412" i="26" s="1"/>
  <c r="M184" i="29"/>
  <c r="BO253" i="28"/>
  <c r="CH497" i="28"/>
  <c r="CK497" i="28" s="1"/>
  <c r="BO361" i="28"/>
  <c r="BX168" i="28"/>
  <c r="BO168" i="28"/>
  <c r="BO308" i="28"/>
  <c r="Q483" i="26"/>
  <c r="S483" i="26" s="1"/>
  <c r="U483" i="26" s="1"/>
  <c r="CH47" i="28"/>
  <c r="CK47" i="28" s="1"/>
  <c r="CH499" i="28"/>
  <c r="CK499" i="28" s="1"/>
  <c r="CH143" i="28"/>
  <c r="CK143" i="28" s="1"/>
  <c r="M81" i="29"/>
  <c r="M422" i="29"/>
  <c r="M120" i="29"/>
  <c r="CH321" i="28"/>
  <c r="CK321" i="28" s="1"/>
  <c r="CH149" i="28"/>
  <c r="CK149" i="28" s="1"/>
  <c r="BO186" i="28"/>
  <c r="BX186" i="28"/>
  <c r="M447" i="29"/>
  <c r="M49" i="29"/>
  <c r="CH360" i="28"/>
  <c r="CK360" i="28" s="1"/>
  <c r="M99" i="29"/>
  <c r="Q404" i="26"/>
  <c r="S404" i="26" s="1"/>
  <c r="U404" i="26" s="1"/>
  <c r="M125" i="29"/>
  <c r="CH358" i="28"/>
  <c r="CK358" i="28" s="1"/>
  <c r="M143" i="29"/>
  <c r="Q471" i="26"/>
  <c r="S471" i="26" s="1"/>
  <c r="U471" i="26" s="1"/>
  <c r="CH280" i="28"/>
  <c r="CK280" i="28" s="1"/>
  <c r="R391" i="26"/>
  <c r="T391" i="26" s="1"/>
  <c r="V391" i="26" s="1"/>
  <c r="BO366" i="28"/>
  <c r="BO99" i="28"/>
  <c r="BX99" i="28"/>
  <c r="M194" i="29"/>
  <c r="R427" i="26"/>
  <c r="T427" i="26" s="1"/>
  <c r="V427" i="26" s="1"/>
  <c r="CH283" i="28"/>
  <c r="CK283" i="28" s="1"/>
  <c r="Q411" i="26"/>
  <c r="S411" i="26" s="1"/>
  <c r="U411" i="26" s="1"/>
  <c r="Q406" i="26"/>
  <c r="S406" i="26" s="1"/>
  <c r="U406" i="26" s="1"/>
  <c r="M30" i="29"/>
  <c r="CH347" i="28"/>
  <c r="CK347" i="28" s="1"/>
  <c r="BO468" i="28"/>
  <c r="BX468" i="28"/>
  <c r="BO83" i="28"/>
  <c r="BX83" i="28"/>
  <c r="Q428" i="26"/>
  <c r="S428" i="26" s="1"/>
  <c r="U428" i="26" s="1"/>
  <c r="CH388" i="28"/>
  <c r="CK388" i="28" s="1"/>
  <c r="CH91" i="28"/>
  <c r="CK91" i="28" s="1"/>
  <c r="BO66" i="28"/>
  <c r="BX66" i="28"/>
  <c r="CH276" i="28"/>
  <c r="CK276" i="28" s="1"/>
  <c r="Q410" i="26"/>
  <c r="S410" i="26" s="1"/>
  <c r="U410" i="26" s="1"/>
  <c r="M303" i="29"/>
  <c r="BO340" i="28"/>
  <c r="M320" i="29"/>
  <c r="CH240" i="28"/>
  <c r="CK240" i="28" s="1"/>
  <c r="M386" i="29"/>
  <c r="CH87" i="28"/>
  <c r="CK87" i="28" s="1"/>
  <c r="CH268" i="28"/>
  <c r="CK268" i="28" s="1"/>
  <c r="M257" i="29"/>
  <c r="M297" i="29"/>
  <c r="CH390" i="28"/>
  <c r="CK390" i="28" s="1"/>
  <c r="M36" i="29"/>
  <c r="M306" i="29"/>
  <c r="BO479" i="28"/>
  <c r="BX479" i="28"/>
  <c r="M90" i="29"/>
  <c r="BO358" i="28"/>
  <c r="BX358" i="28"/>
  <c r="CH338" i="28"/>
  <c r="CK338" i="28" s="1"/>
  <c r="CH340" i="28"/>
  <c r="CK340" i="28" s="1"/>
  <c r="CH38" i="28"/>
  <c r="CK38" i="28" s="1"/>
  <c r="BO473" i="28"/>
  <c r="R435" i="26"/>
  <c r="T435" i="26" s="1"/>
  <c r="V435" i="26" s="1"/>
  <c r="M182" i="29"/>
  <c r="BO77" i="28"/>
  <c r="BX77" i="28"/>
  <c r="BO128" i="28"/>
  <c r="M466" i="29"/>
  <c r="CH479" i="28"/>
  <c r="CK479" i="28" s="1"/>
  <c r="M395" i="29"/>
  <c r="M163" i="29"/>
  <c r="Q422" i="26"/>
  <c r="S422" i="26" s="1"/>
  <c r="U422" i="26" s="1"/>
  <c r="M377" i="29"/>
  <c r="BO153" i="28"/>
  <c r="BX153" i="28"/>
  <c r="CH374" i="28"/>
  <c r="CK374" i="28" s="1"/>
  <c r="BO159" i="28"/>
  <c r="M273" i="29"/>
  <c r="CH277" i="28"/>
  <c r="CK277" i="28" s="1"/>
  <c r="Q442" i="26"/>
  <c r="S442" i="26" s="1"/>
  <c r="U442" i="26" s="1"/>
  <c r="BO116" i="28"/>
  <c r="R451" i="26"/>
  <c r="T451" i="26" s="1"/>
  <c r="V451" i="26" s="1"/>
  <c r="BO420" i="28"/>
  <c r="BX420" i="28"/>
  <c r="BX71" i="28"/>
  <c r="BO71" i="28"/>
  <c r="CH31" i="28"/>
  <c r="CK31" i="28" s="1"/>
  <c r="CH253" i="28"/>
  <c r="CK253" i="28" s="1"/>
  <c r="M494" i="29"/>
  <c r="M84" i="29"/>
  <c r="M254" i="29"/>
  <c r="R455" i="26"/>
  <c r="T455" i="26" s="1"/>
  <c r="V455" i="26" s="1"/>
  <c r="CH395" i="28"/>
  <c r="CK395" i="28" s="1"/>
  <c r="M296" i="29"/>
  <c r="M52" i="29"/>
  <c r="Q458" i="26"/>
  <c r="S458" i="26" s="1"/>
  <c r="U458" i="26" s="1"/>
  <c r="Q413" i="26"/>
  <c r="S413" i="26" s="1"/>
  <c r="U413" i="26" s="1"/>
  <c r="M46" i="29"/>
  <c r="CH463" i="28"/>
  <c r="CK463" i="28" s="1"/>
  <c r="CH221" i="28"/>
  <c r="CK221" i="28" s="1"/>
  <c r="M147" i="29"/>
  <c r="CH344" i="28"/>
  <c r="CK344" i="28" s="1"/>
  <c r="CH218" i="28"/>
  <c r="CK218" i="28" s="1"/>
  <c r="CH206" i="28"/>
  <c r="CK206" i="28" s="1"/>
  <c r="R447" i="26"/>
  <c r="T447" i="26" s="1"/>
  <c r="V447" i="26" s="1"/>
  <c r="CH234" i="28"/>
  <c r="CK234" i="28" s="1"/>
  <c r="BO390" i="28"/>
  <c r="BX390" i="28"/>
  <c r="M483" i="29"/>
  <c r="R402" i="26"/>
  <c r="T402" i="26" s="1"/>
  <c r="V402" i="26" s="1"/>
  <c r="BO442" i="28"/>
  <c r="Q497" i="26"/>
  <c r="S497" i="26" s="1"/>
  <c r="U497" i="26" s="1"/>
  <c r="M463" i="29"/>
  <c r="R485" i="26"/>
  <c r="T485" i="26" s="1"/>
  <c r="V485" i="26" s="1"/>
  <c r="BO214" i="28"/>
  <c r="BX214" i="28"/>
  <c r="BO389" i="28"/>
  <c r="BX389" i="28"/>
  <c r="CH335" i="28"/>
  <c r="CK335" i="28" s="1"/>
  <c r="M311" i="29"/>
  <c r="CH185" i="28"/>
  <c r="CK185" i="28" s="1"/>
  <c r="CH438" i="28"/>
  <c r="CK438" i="28" s="1"/>
  <c r="BO492" i="28"/>
  <c r="BX492" i="28"/>
  <c r="CH371" i="28"/>
  <c r="CK371" i="28" s="1"/>
  <c r="M427" i="29"/>
  <c r="R409" i="26"/>
  <c r="T409" i="26" s="1"/>
  <c r="V409" i="26" s="1"/>
  <c r="M150" i="29"/>
  <c r="M451" i="29"/>
  <c r="BO305" i="28"/>
  <c r="CH199" i="28"/>
  <c r="CK199" i="28" s="1"/>
  <c r="BO303" i="28"/>
  <c r="BX303" i="28"/>
  <c r="M123" i="29"/>
  <c r="M454" i="29"/>
  <c r="CH35" i="28"/>
  <c r="CK35" i="28" s="1"/>
  <c r="R412" i="26"/>
  <c r="T412" i="26" s="1"/>
  <c r="V412" i="26" s="1"/>
  <c r="M375" i="29"/>
  <c r="CH231" i="28"/>
  <c r="CK231" i="28" s="1"/>
  <c r="M362" i="29"/>
  <c r="CH124" i="28"/>
  <c r="CK124" i="28" s="1"/>
  <c r="CH259" i="28"/>
  <c r="CK259" i="28" s="1"/>
  <c r="M56" i="29"/>
  <c r="CH315" i="28"/>
  <c r="CK315" i="28" s="1"/>
  <c r="CH55" i="28"/>
  <c r="CK55" i="28" s="1"/>
  <c r="M115" i="29"/>
  <c r="CH212" i="28"/>
  <c r="CK212" i="28" s="1"/>
  <c r="CH83" i="28"/>
  <c r="CK83" i="28" s="1"/>
  <c r="BO453" i="28"/>
  <c r="BX453" i="28"/>
  <c r="BO269" i="28"/>
  <c r="BX269" i="28"/>
  <c r="CH155" i="28"/>
  <c r="CK155" i="28" s="1"/>
  <c r="R404" i="26"/>
  <c r="T404" i="26" s="1"/>
  <c r="V404" i="26" s="1"/>
  <c r="BX231" i="28"/>
  <c r="CH297" i="28"/>
  <c r="CK297" i="28" s="1"/>
  <c r="CH393" i="28"/>
  <c r="CK393" i="28" s="1"/>
  <c r="M156" i="29"/>
  <c r="M498" i="29"/>
  <c r="M172" i="29"/>
  <c r="M133" i="29"/>
  <c r="Q391" i="26"/>
  <c r="S391" i="26" s="1"/>
  <c r="U391" i="26" s="1"/>
  <c r="R439" i="26"/>
  <c r="T439" i="26" s="1"/>
  <c r="V439" i="26" s="1"/>
  <c r="BO304" i="28"/>
  <c r="BX304" i="28"/>
  <c r="BO246" i="28"/>
  <c r="BX246" i="28"/>
  <c r="CH116" i="28"/>
  <c r="CK116" i="28" s="1"/>
  <c r="M321" i="29"/>
  <c r="CH418" i="28"/>
  <c r="CK418" i="28" s="1"/>
  <c r="M111" i="29"/>
  <c r="R411" i="26"/>
  <c r="T411" i="26" s="1"/>
  <c r="V411" i="26" s="1"/>
  <c r="M486" i="29"/>
  <c r="R406" i="26"/>
  <c r="T406" i="26" s="1"/>
  <c r="V406" i="26" s="1"/>
  <c r="BO112" i="28"/>
  <c r="BX112" i="28"/>
  <c r="CH196" i="28"/>
  <c r="CK196" i="28" s="1"/>
  <c r="M112" i="29"/>
  <c r="Q437" i="26"/>
  <c r="S437" i="26" s="1"/>
  <c r="U437" i="26" s="1"/>
  <c r="CH322" i="28"/>
  <c r="CK322" i="28" s="1"/>
  <c r="CH173" i="28"/>
  <c r="CK173" i="28" s="1"/>
  <c r="R428" i="26"/>
  <c r="T428" i="26" s="1"/>
  <c r="V428" i="26" s="1"/>
  <c r="CH439" i="28"/>
  <c r="CK439" i="28" s="1"/>
  <c r="CH496" i="28"/>
  <c r="CK496" i="28" s="1"/>
  <c r="R410" i="26"/>
  <c r="T410" i="26" s="1"/>
  <c r="V410" i="26" s="1"/>
  <c r="CH346" i="28"/>
  <c r="CK346" i="28" s="1"/>
  <c r="BO351" i="28"/>
  <c r="R452" i="26"/>
  <c r="T452" i="26" s="1"/>
  <c r="V452" i="26" s="1"/>
  <c r="M323" i="29"/>
  <c r="M233" i="29"/>
  <c r="M401" i="29"/>
  <c r="M406" i="29"/>
  <c r="CH420" i="28"/>
  <c r="CK420" i="28" s="1"/>
  <c r="M96" i="29"/>
  <c r="R408" i="26"/>
  <c r="T408" i="26" s="1"/>
  <c r="V408" i="26" s="1"/>
  <c r="BO331" i="28"/>
  <c r="R422" i="26"/>
  <c r="T422" i="26" s="1"/>
  <c r="V422" i="26" s="1"/>
  <c r="M391" i="29"/>
  <c r="CH168" i="28"/>
  <c r="CK168" i="28" s="1"/>
  <c r="Q455" i="26"/>
  <c r="S455" i="26" s="1"/>
  <c r="U455" i="26" s="1"/>
  <c r="CH475" i="28"/>
  <c r="CK475" i="28" s="1"/>
  <c r="Q425" i="26"/>
  <c r="S425" i="26" s="1"/>
  <c r="U425" i="26" s="1"/>
  <c r="R413" i="26"/>
  <c r="T413" i="26" s="1"/>
  <c r="V413" i="26" s="1"/>
  <c r="R453" i="26"/>
  <c r="T453" i="26" s="1"/>
  <c r="V453" i="26" s="1"/>
  <c r="BO70" i="28"/>
  <c r="BX70" i="28"/>
  <c r="M240" i="29"/>
  <c r="R457" i="26"/>
  <c r="T457" i="26" s="1"/>
  <c r="V457" i="26" s="1"/>
  <c r="CH317" i="28"/>
  <c r="CK317" i="28" s="1"/>
  <c r="CH304" i="28"/>
  <c r="CK304" i="28" s="1"/>
  <c r="R405" i="26"/>
  <c r="T405" i="26" s="1"/>
  <c r="V405" i="26" s="1"/>
  <c r="Q424" i="26"/>
  <c r="S424" i="26" s="1"/>
  <c r="U424" i="26" s="1"/>
  <c r="CH245" i="28"/>
  <c r="CK245" i="28" s="1"/>
  <c r="M261" i="29"/>
  <c r="M280" i="29"/>
  <c r="CH225" i="28"/>
  <c r="CK225" i="28" s="1"/>
  <c r="R497" i="26"/>
  <c r="T497" i="26" s="1"/>
  <c r="V497" i="26" s="1"/>
  <c r="M185" i="29"/>
  <c r="M387" i="29"/>
  <c r="CH95" i="28"/>
  <c r="CK95" i="28" s="1"/>
  <c r="BO378" i="28"/>
  <c r="M342" i="29"/>
  <c r="CH265" i="28"/>
  <c r="CK265" i="28" s="1"/>
  <c r="Q418" i="26"/>
  <c r="S418" i="26" s="1"/>
  <c r="U418" i="26" s="1"/>
  <c r="Q398" i="26"/>
  <c r="S398" i="26" s="1"/>
  <c r="U398" i="26" s="1"/>
  <c r="CH367" i="28"/>
  <c r="CK367" i="28" s="1"/>
  <c r="M425" i="29"/>
  <c r="M335" i="29"/>
  <c r="M174" i="29"/>
  <c r="BO129" i="28"/>
  <c r="CH342" i="28"/>
  <c r="CK342" i="28" s="1"/>
  <c r="BO301" i="28"/>
  <c r="M40" i="29"/>
  <c r="BO281" i="28"/>
  <c r="BO450" i="28"/>
  <c r="CH97" i="28"/>
  <c r="CK97" i="28" s="1"/>
  <c r="CH169" i="28"/>
  <c r="CK169" i="28" s="1"/>
  <c r="M216" i="29"/>
  <c r="BO312" i="28"/>
  <c r="CH175" i="28"/>
  <c r="CK175" i="28" s="1"/>
  <c r="CH66" i="28"/>
  <c r="CK66" i="28" s="1"/>
  <c r="BO338" i="28"/>
  <c r="Q472" i="26"/>
  <c r="S472" i="26" s="1"/>
  <c r="U472" i="26" s="1"/>
  <c r="BO63" i="28"/>
  <c r="BX63" i="28"/>
  <c r="CH450" i="28"/>
  <c r="CK450" i="28" s="1"/>
  <c r="M332" i="29"/>
  <c r="CH436" i="28"/>
  <c r="CK436" i="28" s="1"/>
  <c r="M138" i="29"/>
  <c r="M152" i="29"/>
  <c r="M477" i="29"/>
  <c r="CH230" i="28"/>
  <c r="CK230" i="28" s="1"/>
  <c r="CH446" i="28"/>
  <c r="CK446" i="28" s="1"/>
  <c r="M319" i="29"/>
  <c r="BX224" i="28"/>
  <c r="BO224" i="28"/>
  <c r="CH445" i="28"/>
  <c r="CK445" i="28" s="1"/>
  <c r="M476" i="29"/>
  <c r="M201" i="29"/>
  <c r="BO489" i="28"/>
  <c r="BX489" i="28"/>
  <c r="M155" i="29"/>
  <c r="CH350" i="28"/>
  <c r="CK350" i="28" s="1"/>
  <c r="M181" i="29"/>
  <c r="BO212" i="28"/>
  <c r="BX212" i="28"/>
  <c r="Q473" i="26"/>
  <c r="S473" i="26" s="1"/>
  <c r="U473" i="26" s="1"/>
  <c r="M381" i="29"/>
  <c r="BO211" i="28"/>
  <c r="BX211" i="28"/>
  <c r="CH381" i="28"/>
  <c r="CK381" i="28" s="1"/>
  <c r="Q439" i="26"/>
  <c r="S439" i="26" s="1"/>
  <c r="U439" i="26" s="1"/>
  <c r="M467" i="29"/>
  <c r="BO350" i="28"/>
  <c r="BO387" i="28"/>
  <c r="BX387" i="28"/>
  <c r="CH313" i="28"/>
  <c r="CK313" i="28" s="1"/>
  <c r="M108" i="29"/>
  <c r="M439" i="29"/>
  <c r="M356" i="29"/>
  <c r="BO354" i="28"/>
  <c r="CH112" i="28"/>
  <c r="CK112" i="28" s="1"/>
  <c r="CH458" i="28"/>
  <c r="CK458" i="28" s="1"/>
  <c r="CH49" i="28"/>
  <c r="CK49" i="28" s="1"/>
  <c r="M347" i="29"/>
  <c r="R437" i="26"/>
  <c r="T437" i="26" s="1"/>
  <c r="V437" i="26" s="1"/>
  <c r="CH132" i="28"/>
  <c r="CK132" i="28" s="1"/>
  <c r="M137" i="29"/>
  <c r="Q470" i="26"/>
  <c r="S470" i="26" s="1"/>
  <c r="U470" i="26" s="1"/>
  <c r="CH362" i="28"/>
  <c r="CK362" i="28" s="1"/>
  <c r="BO73" i="28"/>
  <c r="BO485" i="28"/>
  <c r="BX485" i="28"/>
  <c r="M249" i="29"/>
  <c r="BX64" i="28"/>
  <c r="BO64" i="28"/>
  <c r="Q452" i="26"/>
  <c r="S452" i="26" s="1"/>
  <c r="U452" i="26" s="1"/>
  <c r="BO413" i="28"/>
  <c r="BX413" i="28"/>
  <c r="Q443" i="26"/>
  <c r="S443" i="26" s="1"/>
  <c r="U443" i="26" s="1"/>
  <c r="M480" i="29"/>
  <c r="CH441" i="28"/>
  <c r="CK441" i="28" s="1"/>
  <c r="CH444" i="28"/>
  <c r="CK444" i="28" s="1"/>
  <c r="M189" i="29"/>
  <c r="CH137" i="28"/>
  <c r="CK137" i="28" s="1"/>
  <c r="BO50" i="28"/>
  <c r="BX50" i="28"/>
  <c r="CH204" i="28"/>
  <c r="CK204" i="28" s="1"/>
  <c r="BO233" i="28"/>
  <c r="BX233" i="28"/>
  <c r="CH336" i="28"/>
  <c r="CK336" i="28" s="1"/>
  <c r="BO275" i="28"/>
  <c r="BX275" i="28"/>
  <c r="R442" i="26"/>
  <c r="T442" i="26" s="1"/>
  <c r="V442" i="26" s="1"/>
  <c r="Q416" i="26"/>
  <c r="S416" i="26" s="1"/>
  <c r="U416" i="26" s="1"/>
  <c r="M232" i="29"/>
  <c r="R465" i="26"/>
  <c r="T465" i="26" s="1"/>
  <c r="V465" i="26" s="1"/>
  <c r="Q408" i="26"/>
  <c r="S408" i="26" s="1"/>
  <c r="U408" i="26" s="1"/>
  <c r="BO407" i="28"/>
  <c r="BX407" i="28"/>
  <c r="BX141" i="28"/>
  <c r="BO141" i="28"/>
  <c r="M24" i="29"/>
  <c r="CH224" i="28"/>
  <c r="CK224" i="28" s="1"/>
  <c r="CH115" i="28"/>
  <c r="CK115" i="28" s="1"/>
  <c r="CH180" i="28"/>
  <c r="CK180" i="28" s="1"/>
  <c r="BO161" i="28"/>
  <c r="CH229" i="28"/>
  <c r="CK229" i="28" s="1"/>
  <c r="R416" i="26"/>
  <c r="T416" i="26" s="1"/>
  <c r="V416" i="26" s="1"/>
  <c r="CH434" i="28"/>
  <c r="CK434" i="28" s="1"/>
  <c r="CH327" i="28"/>
  <c r="CK327" i="28" s="1"/>
  <c r="CH481" i="28"/>
  <c r="CK481" i="28" s="1"/>
  <c r="M77" i="29"/>
  <c r="M131" i="29"/>
  <c r="R482" i="26"/>
  <c r="T482" i="26" s="1"/>
  <c r="V482" i="26" s="1"/>
  <c r="BX89" i="28"/>
  <c r="BO89" i="28"/>
  <c r="M288" i="29"/>
  <c r="BO238" i="28"/>
  <c r="R425" i="26"/>
  <c r="T425" i="26" s="1"/>
  <c r="V425" i="26" s="1"/>
  <c r="M298" i="29"/>
  <c r="CH263" i="28"/>
  <c r="CK263" i="28" s="1"/>
  <c r="Q453" i="26"/>
  <c r="S453" i="26" s="1"/>
  <c r="U453" i="26" s="1"/>
  <c r="M87" i="29"/>
  <c r="CH237" i="28"/>
  <c r="CK237" i="28" s="1"/>
  <c r="Q457" i="26"/>
  <c r="S457" i="26" s="1"/>
  <c r="U457" i="26" s="1"/>
  <c r="M235" i="29"/>
  <c r="M42" i="29"/>
  <c r="Q405" i="26"/>
  <c r="S405" i="26" s="1"/>
  <c r="U405" i="26" s="1"/>
  <c r="R424" i="26"/>
  <c r="T424" i="26" s="1"/>
  <c r="V424" i="26" s="1"/>
  <c r="CH433" i="28"/>
  <c r="CK433" i="28" s="1"/>
  <c r="Q388" i="26"/>
  <c r="S388" i="26" s="1"/>
  <c r="U388" i="26" s="1"/>
  <c r="M418" i="29"/>
  <c r="M367" i="29"/>
  <c r="M238" i="29"/>
  <c r="M107" i="29"/>
  <c r="R418" i="26"/>
  <c r="T418" i="26" s="1"/>
  <c r="V418" i="26" s="1"/>
  <c r="R398" i="26"/>
  <c r="T398" i="26" s="1"/>
  <c r="V398" i="26" s="1"/>
  <c r="Q488" i="26"/>
  <c r="S488" i="26" s="1"/>
  <c r="U488" i="26" s="1"/>
  <c r="M301" i="29"/>
  <c r="Q454" i="26"/>
  <c r="S454" i="26" s="1"/>
  <c r="U454" i="26" s="1"/>
  <c r="Q487" i="26"/>
  <c r="S487" i="26" s="1"/>
  <c r="U487" i="26" s="1"/>
  <c r="BO323" i="28"/>
  <c r="BX323" i="28"/>
  <c r="Q496" i="26"/>
  <c r="S496" i="26" s="1"/>
  <c r="U496" i="26" s="1"/>
  <c r="M206" i="29"/>
  <c r="M53" i="29"/>
  <c r="BO256" i="28"/>
  <c r="CH334" i="28"/>
  <c r="CK334" i="28" s="1"/>
  <c r="CH210" i="28"/>
  <c r="CK210" i="28" s="1"/>
  <c r="CH50" i="28"/>
  <c r="CK50" i="28" s="1"/>
  <c r="CH415" i="28"/>
  <c r="CK415" i="28" s="1"/>
  <c r="BO344" i="28"/>
  <c r="CH402" i="28"/>
  <c r="CK402" i="28" s="1"/>
  <c r="M403" i="29"/>
  <c r="Q446" i="26"/>
  <c r="S446" i="26" s="1"/>
  <c r="U446" i="26" s="1"/>
  <c r="CH119" i="28"/>
  <c r="CK119" i="28" s="1"/>
  <c r="Q432" i="26"/>
  <c r="S432" i="26" s="1"/>
  <c r="U432" i="26" s="1"/>
  <c r="BO377" i="28"/>
  <c r="BX377" i="28"/>
  <c r="R471" i="26"/>
  <c r="T471" i="26" s="1"/>
  <c r="V471" i="26" s="1"/>
  <c r="M393" i="29"/>
  <c r="M360" i="29"/>
  <c r="CH301" i="28"/>
  <c r="CK301" i="28" s="1"/>
  <c r="BO114" i="28"/>
  <c r="CH453" i="28"/>
  <c r="CK453" i="28" s="1"/>
  <c r="BO86" i="28"/>
  <c r="BX86" i="28"/>
  <c r="BO98" i="28"/>
  <c r="BX98" i="28"/>
  <c r="M446" i="29"/>
  <c r="BO385" i="28"/>
  <c r="BX385" i="28"/>
  <c r="CH99" i="28"/>
  <c r="CK99" i="28" s="1"/>
  <c r="CH232" i="28"/>
  <c r="CK232" i="28" s="1"/>
  <c r="M478" i="29"/>
  <c r="M475" i="29"/>
  <c r="R473" i="26"/>
  <c r="T473" i="26" s="1"/>
  <c r="V473" i="26" s="1"/>
  <c r="M248" i="29"/>
  <c r="CH400" i="28"/>
  <c r="CK400" i="28" s="1"/>
  <c r="M265" i="29"/>
  <c r="BO324" i="28"/>
  <c r="BO432" i="28"/>
  <c r="M344" i="29"/>
  <c r="R395" i="26"/>
  <c r="T395" i="26" s="1"/>
  <c r="V395" i="26" s="1"/>
  <c r="CH405" i="28"/>
  <c r="CK405" i="28" s="1"/>
  <c r="CH451" i="28"/>
  <c r="CK451" i="28" s="1"/>
  <c r="CH437" i="28"/>
  <c r="CK437" i="28" s="1"/>
  <c r="BO140" i="28"/>
  <c r="BX140" i="28"/>
  <c r="CH291" i="28"/>
  <c r="CK291" i="28" s="1"/>
  <c r="CH244" i="28"/>
  <c r="CK244" i="28" s="1"/>
  <c r="M325" i="29"/>
  <c r="M441" i="29"/>
  <c r="M450" i="29"/>
  <c r="BO268" i="28"/>
  <c r="BX268" i="28"/>
  <c r="CH391" i="28"/>
  <c r="CK391" i="28" s="1"/>
  <c r="BO293" i="28"/>
  <c r="BX293" i="28"/>
  <c r="R443" i="26"/>
  <c r="T443" i="26" s="1"/>
  <c r="V443" i="26" s="1"/>
  <c r="M64" i="29"/>
  <c r="CH355" i="28"/>
  <c r="CK355" i="28" s="1"/>
  <c r="BO196" i="28"/>
  <c r="CH341" i="28"/>
  <c r="CK341" i="28" s="1"/>
  <c r="M218" i="29"/>
  <c r="BO271" i="28"/>
  <c r="M359" i="29"/>
  <c r="M214" i="29"/>
  <c r="CH326" i="28"/>
  <c r="CK326" i="28" s="1"/>
  <c r="M222" i="29"/>
  <c r="BO384" i="28"/>
  <c r="BX384" i="28"/>
  <c r="Q478" i="26"/>
  <c r="S478" i="26" s="1"/>
  <c r="U478" i="26" s="1"/>
  <c r="BO423" i="28"/>
  <c r="BX423" i="28"/>
  <c r="BO282" i="28"/>
  <c r="CH383" i="28"/>
  <c r="CK383" i="28" s="1"/>
  <c r="CH413" i="28"/>
  <c r="CK413" i="28" s="1"/>
  <c r="CH386" i="28"/>
  <c r="CK386" i="28" s="1"/>
  <c r="R441" i="26"/>
  <c r="T441" i="26" s="1"/>
  <c r="V441" i="26" s="1"/>
  <c r="CH135" i="28"/>
  <c r="CK135" i="28" s="1"/>
  <c r="CH26" i="28"/>
  <c r="CK26" i="28" s="1"/>
  <c r="CH109" i="28"/>
  <c r="CK109" i="28" s="1"/>
  <c r="CH53" i="28"/>
  <c r="CK53" i="28" s="1"/>
  <c r="BO270" i="28"/>
  <c r="BX270" i="28"/>
  <c r="BO123" i="28"/>
  <c r="BX123" i="28"/>
  <c r="M225" i="29"/>
  <c r="CH148" i="28"/>
  <c r="CK148" i="28" s="1"/>
  <c r="CH61" i="28"/>
  <c r="CK61" i="28" s="1"/>
  <c r="CH352" i="28"/>
  <c r="CK352" i="28" s="1"/>
  <c r="BO382" i="28"/>
  <c r="BX382" i="28"/>
  <c r="R488" i="26"/>
  <c r="T488" i="26" s="1"/>
  <c r="V488" i="26" s="1"/>
  <c r="R388" i="26"/>
  <c r="T388" i="26" s="1"/>
  <c r="V388" i="26" s="1"/>
  <c r="BO76" i="28"/>
  <c r="BX76" i="28"/>
  <c r="CH192" i="28"/>
  <c r="CK192" i="28" s="1"/>
  <c r="BO100" i="28"/>
  <c r="M252" i="29"/>
  <c r="M443" i="29"/>
  <c r="CH201" i="28"/>
  <c r="CK201" i="28" s="1"/>
  <c r="M149" i="29"/>
  <c r="M173" i="29"/>
  <c r="M400" i="29"/>
  <c r="M221" i="29"/>
  <c r="R454" i="26"/>
  <c r="T454" i="26" s="1"/>
  <c r="V454" i="26" s="1"/>
  <c r="BX490" i="28"/>
  <c r="BO490" i="28"/>
  <c r="R487" i="26"/>
  <c r="T487" i="26" s="1"/>
  <c r="V487" i="26" s="1"/>
  <c r="Q444" i="26"/>
  <c r="S444" i="26" s="1"/>
  <c r="U444" i="26" s="1"/>
  <c r="M405" i="29"/>
  <c r="X3" i="30"/>
  <c r="V3" i="30"/>
  <c r="Q490" i="26"/>
  <c r="S490" i="26" s="1"/>
  <c r="U490" i="26" s="1"/>
  <c r="CH491" i="28"/>
  <c r="CK491" i="28" s="1"/>
  <c r="M415" i="29"/>
  <c r="CH65" i="28"/>
  <c r="CK65" i="28" s="1"/>
  <c r="CH214" i="28"/>
  <c r="CK214" i="28" s="1"/>
  <c r="Q460" i="26"/>
  <c r="S460" i="26" s="1"/>
  <c r="U460" i="26" s="1"/>
  <c r="CH427" i="28"/>
  <c r="CK427" i="28" s="1"/>
  <c r="M370" i="29"/>
  <c r="CH125" i="28"/>
  <c r="CK125" i="28" s="1"/>
  <c r="M234" i="29"/>
  <c r="CH345" i="28"/>
  <c r="CK345" i="28" s="1"/>
  <c r="R446" i="26"/>
  <c r="T446" i="26" s="1"/>
  <c r="V446" i="26" s="1"/>
  <c r="CH189" i="28"/>
  <c r="CK189" i="28" s="1"/>
  <c r="R432" i="26"/>
  <c r="T432" i="26" s="1"/>
  <c r="V432" i="26" s="1"/>
  <c r="Q491" i="26"/>
  <c r="S491" i="26" s="1"/>
  <c r="U491" i="26" s="1"/>
  <c r="BO294" i="28"/>
  <c r="BX294" i="28"/>
  <c r="M48" i="29"/>
  <c r="BO496" i="28"/>
  <c r="M79" i="29"/>
  <c r="CH157" i="28"/>
  <c r="CK157" i="28" s="1"/>
  <c r="CH88" i="28"/>
  <c r="CK88" i="28" s="1"/>
  <c r="BX318" i="28"/>
  <c r="M132" i="29"/>
  <c r="CH482" i="28"/>
  <c r="CK482" i="28" s="1"/>
  <c r="CH306" i="28"/>
  <c r="CK306" i="28" s="1"/>
  <c r="Z154" i="26"/>
  <c r="Z155" i="26" s="1"/>
  <c r="Z156" i="26" s="1"/>
  <c r="Z157" i="26" s="1"/>
  <c r="Z158" i="26" s="1"/>
  <c r="CH70" i="28"/>
  <c r="CK70" i="28" s="1"/>
  <c r="CH163" i="28"/>
  <c r="CK163" i="28" s="1"/>
  <c r="M70" i="29"/>
  <c r="BO372" i="28"/>
  <c r="M95" i="29"/>
  <c r="BO171" i="28"/>
  <c r="BX171" i="28"/>
  <c r="R429" i="26"/>
  <c r="T429" i="26" s="1"/>
  <c r="V429" i="26" s="1"/>
  <c r="BO346" i="28"/>
  <c r="M54" i="29"/>
  <c r="CH236" i="28"/>
  <c r="CK236" i="28" s="1"/>
  <c r="Q395" i="26"/>
  <c r="S395" i="26" s="1"/>
  <c r="U395" i="26" s="1"/>
  <c r="M295" i="29"/>
  <c r="CH487" i="28"/>
  <c r="CK487" i="28" s="1"/>
  <c r="M330" i="29"/>
  <c r="R495" i="26"/>
  <c r="T495" i="26" s="1"/>
  <c r="V495" i="26" s="1"/>
  <c r="Q449" i="26"/>
  <c r="S449" i="26" s="1"/>
  <c r="U449" i="26" s="1"/>
  <c r="BO119" i="28"/>
  <c r="BX119" i="28"/>
  <c r="BO321" i="28"/>
  <c r="M457" i="29"/>
  <c r="CH467" i="28"/>
  <c r="CK467" i="28" s="1"/>
  <c r="CH59" i="28"/>
  <c r="CK59" i="28" s="1"/>
  <c r="CH305" i="28"/>
  <c r="CK305" i="28" s="1"/>
  <c r="BO441" i="28"/>
  <c r="BX441" i="28"/>
  <c r="Q463" i="26"/>
  <c r="S463" i="26" s="1"/>
  <c r="U463" i="26" s="1"/>
  <c r="M200" i="29"/>
  <c r="M482" i="29"/>
  <c r="CH460" i="28"/>
  <c r="CK460" i="28" s="1"/>
  <c r="M47" i="29"/>
  <c r="M384" i="29"/>
  <c r="M229" i="29"/>
  <c r="BO215" i="28"/>
  <c r="M302" i="29"/>
  <c r="M495" i="29"/>
  <c r="M215" i="29"/>
  <c r="CH30" i="28"/>
  <c r="CK30" i="28" s="1"/>
  <c r="CH165" i="28"/>
  <c r="CK165" i="28" s="1"/>
  <c r="M285" i="29"/>
  <c r="M135" i="29"/>
  <c r="R440" i="26"/>
  <c r="T440" i="26" s="1"/>
  <c r="V440" i="26" s="1"/>
  <c r="BO235" i="28"/>
  <c r="BX235" i="28"/>
  <c r="Q392" i="26"/>
  <c r="S392" i="26" s="1"/>
  <c r="U392" i="26" s="1"/>
  <c r="M187" i="29"/>
  <c r="BX255" i="28"/>
  <c r="BO255" i="28"/>
  <c r="R478" i="26"/>
  <c r="T478" i="26" s="1"/>
  <c r="V478" i="26" s="1"/>
  <c r="CH366" i="28"/>
  <c r="CK366" i="28" s="1"/>
  <c r="CH139" i="28"/>
  <c r="CK139" i="28" s="1"/>
  <c r="CH406" i="28"/>
  <c r="CK406" i="28" s="1"/>
  <c r="BO427" i="28"/>
  <c r="CH461" i="28"/>
  <c r="CK461" i="28" s="1"/>
  <c r="Q441" i="26"/>
  <c r="S441" i="26" s="1"/>
  <c r="U441" i="26" s="1"/>
  <c r="M209" i="29"/>
  <c r="CH380" i="28"/>
  <c r="CK380" i="28" s="1"/>
  <c r="BO204" i="28"/>
  <c r="BX204" i="28"/>
  <c r="M421" i="29"/>
  <c r="CH39" i="28"/>
  <c r="CK39" i="28" s="1"/>
  <c r="BO342" i="28"/>
  <c r="BO54" i="28"/>
  <c r="BX54" i="28"/>
  <c r="M219" i="29"/>
  <c r="R393" i="26"/>
  <c r="T393" i="26" s="1"/>
  <c r="V393" i="26" s="1"/>
  <c r="CH174" i="28"/>
  <c r="CK174" i="28" s="1"/>
  <c r="CH377" i="28"/>
  <c r="CK377" i="28" s="1"/>
  <c r="BO447" i="28"/>
  <c r="BX447" i="28"/>
  <c r="M146" i="29"/>
  <c r="BO397" i="28"/>
  <c r="BX397" i="28"/>
  <c r="M169" i="29"/>
  <c r="M109" i="29"/>
  <c r="M396" i="29"/>
  <c r="CH293" i="28"/>
  <c r="CK293" i="28" s="1"/>
  <c r="CH279" i="28"/>
  <c r="CK279" i="28" s="1"/>
  <c r="M192" i="29"/>
  <c r="CH349" i="28"/>
  <c r="CK349" i="28" s="1"/>
  <c r="CH483" i="28"/>
  <c r="CK483" i="28" s="1"/>
  <c r="Q469" i="26"/>
  <c r="S469" i="26" s="1"/>
  <c r="U469" i="26" s="1"/>
  <c r="M106" i="29"/>
  <c r="R444" i="26"/>
  <c r="T444" i="26" s="1"/>
  <c r="V444" i="26" s="1"/>
  <c r="M60" i="29"/>
  <c r="R490" i="26"/>
  <c r="T490" i="26" s="1"/>
  <c r="V490" i="26" s="1"/>
  <c r="R403" i="26"/>
  <c r="T403" i="26" s="1"/>
  <c r="V403" i="26" s="1"/>
  <c r="M379" i="29"/>
  <c r="CH158" i="28"/>
  <c r="CK158" i="28" s="1"/>
  <c r="M244" i="29"/>
  <c r="Q399" i="26"/>
  <c r="S399" i="26" s="1"/>
  <c r="U399" i="26" s="1"/>
  <c r="R460" i="26"/>
  <c r="T460" i="26" s="1"/>
  <c r="V460" i="26" s="1"/>
  <c r="M43" i="29"/>
  <c r="BO273" i="28"/>
  <c r="BO149" i="28"/>
  <c r="Q474" i="26"/>
  <c r="S474" i="26" s="1"/>
  <c r="U474" i="26" s="1"/>
  <c r="BX55" i="28"/>
  <c r="BO55" i="28"/>
  <c r="M308" i="29"/>
  <c r="M492" i="29"/>
  <c r="CH396" i="28"/>
  <c r="CK396" i="28" s="1"/>
  <c r="M231" i="29"/>
  <c r="BO221" i="28"/>
  <c r="BX221" i="28"/>
  <c r="Q394" i="26"/>
  <c r="S394" i="26" s="1"/>
  <c r="U394" i="26" s="1"/>
  <c r="CH449" i="28"/>
  <c r="CK449" i="28" s="1"/>
  <c r="CH493" i="28"/>
  <c r="CK493" i="28" s="1"/>
  <c r="BO210" i="28"/>
  <c r="BX210" i="28"/>
  <c r="M352" i="29"/>
  <c r="CH330" i="28"/>
  <c r="CK330" i="28" s="1"/>
  <c r="CH296" i="28"/>
  <c r="CK296" i="28" s="1"/>
  <c r="CH102" i="28"/>
  <c r="CK102" i="28" s="1"/>
  <c r="M145" i="29"/>
  <c r="R499" i="26"/>
  <c r="T499" i="26" s="1"/>
  <c r="V499" i="26" s="1"/>
  <c r="CH73" i="28"/>
  <c r="CK73" i="28" s="1"/>
  <c r="CH309" i="28"/>
  <c r="CK309" i="28" s="1"/>
  <c r="BO258" i="28"/>
  <c r="CH331" i="28"/>
  <c r="CK331" i="28" s="1"/>
  <c r="CH472" i="28"/>
  <c r="CK472" i="28" s="1"/>
  <c r="M93" i="29"/>
  <c r="BO176" i="28"/>
  <c r="BX176" i="28"/>
  <c r="BO219" i="28"/>
  <c r="M459" i="29"/>
  <c r="CH298" i="28"/>
  <c r="CK298" i="28" s="1"/>
  <c r="M317" i="29"/>
  <c r="BX359" i="28"/>
  <c r="BO359" i="28"/>
  <c r="Q429" i="26"/>
  <c r="S429" i="26" s="1"/>
  <c r="U429" i="26" s="1"/>
  <c r="BO311" i="28"/>
  <c r="BX311" i="28"/>
  <c r="M74" i="29"/>
  <c r="CH302" i="28"/>
  <c r="CK302" i="28" s="1"/>
  <c r="M130" i="29"/>
  <c r="CH454" i="28"/>
  <c r="CK454" i="28" s="1"/>
  <c r="CH320" i="28"/>
  <c r="CK320" i="28" s="1"/>
  <c r="M262" i="29"/>
  <c r="BO107" i="28"/>
  <c r="BX107" i="28"/>
  <c r="R449" i="26"/>
  <c r="T449" i="26" s="1"/>
  <c r="V449" i="26" s="1"/>
  <c r="M166" i="29"/>
  <c r="M148" i="29"/>
  <c r="BO477" i="28"/>
  <c r="CH430" i="28"/>
  <c r="CK430" i="28" s="1"/>
  <c r="M346" i="29"/>
  <c r="CH28" i="28"/>
  <c r="CK28" i="28" s="1"/>
  <c r="R463" i="26"/>
  <c r="T463" i="26" s="1"/>
  <c r="V463" i="26" s="1"/>
  <c r="CH52" i="28"/>
  <c r="CK52" i="28" s="1"/>
  <c r="BO80" i="28"/>
  <c r="BX80" i="28"/>
  <c r="BO315" i="28"/>
  <c r="BX315" i="28"/>
  <c r="BO454" i="28"/>
  <c r="M45" i="29"/>
  <c r="CH470" i="28"/>
  <c r="CK470" i="28" s="1"/>
  <c r="CH100" i="28"/>
  <c r="CK100" i="28" s="1"/>
  <c r="M326" i="29"/>
  <c r="M220" i="29"/>
  <c r="CH77" i="28"/>
  <c r="CK77" i="28" s="1"/>
  <c r="CH299" i="28"/>
  <c r="CK299" i="28" s="1"/>
  <c r="BO198" i="28"/>
  <c r="BX198" i="28"/>
  <c r="CH249" i="28"/>
  <c r="CK249" i="28" s="1"/>
  <c r="BO500" i="28"/>
  <c r="CH359" i="28"/>
  <c r="CK359" i="28" s="1"/>
  <c r="CH107" i="28"/>
  <c r="CK107" i="28" s="1"/>
  <c r="M159" i="29"/>
  <c r="M230" i="29"/>
  <c r="BO419" i="28"/>
  <c r="BX419" i="28"/>
  <c r="M237" i="29"/>
  <c r="BO263" i="28"/>
  <c r="BX263" i="28"/>
  <c r="CH351" i="28"/>
  <c r="CK351" i="28" s="1"/>
  <c r="CH216" i="28"/>
  <c r="CK216" i="28" s="1"/>
  <c r="BO347" i="28"/>
  <c r="BX347" i="28"/>
  <c r="M380" i="29"/>
  <c r="CH448" i="28"/>
  <c r="CK448" i="28" s="1"/>
  <c r="M409" i="29"/>
  <c r="Q440" i="26"/>
  <c r="S440" i="26" s="1"/>
  <c r="U440" i="26" s="1"/>
  <c r="R392" i="26"/>
  <c r="T392" i="26" s="1"/>
  <c r="V392" i="26" s="1"/>
  <c r="BX277" i="28"/>
  <c r="BO277" i="28"/>
  <c r="BX369" i="28"/>
  <c r="BO369" i="28"/>
  <c r="CH421" i="28"/>
  <c r="CK421" i="28" s="1"/>
  <c r="CH266" i="28"/>
  <c r="CK266" i="28" s="1"/>
  <c r="CH241" i="28"/>
  <c r="CK241" i="28" s="1"/>
  <c r="CH464" i="28"/>
  <c r="CK464" i="28" s="1"/>
  <c r="CH333" i="28"/>
  <c r="CK333" i="28" s="1"/>
  <c r="M188" i="29"/>
  <c r="CH46" i="28"/>
  <c r="CK46" i="28" s="1"/>
  <c r="CH252" i="28"/>
  <c r="CK252" i="28" s="1"/>
  <c r="CH25" i="28"/>
  <c r="CK25" i="28" s="1"/>
  <c r="CH258" i="28"/>
  <c r="CK258" i="28" s="1"/>
  <c r="CH94" i="28"/>
  <c r="CK94" i="28" s="1"/>
  <c r="BO472" i="28"/>
  <c r="BX472" i="28"/>
  <c r="Q393" i="26"/>
  <c r="S393" i="26" s="1"/>
  <c r="U393" i="26" s="1"/>
  <c r="CH474" i="28"/>
  <c r="CK474" i="28" s="1"/>
  <c r="Q387" i="26"/>
  <c r="S387" i="26" s="1"/>
  <c r="U387" i="26" s="1"/>
  <c r="CH429" i="28"/>
  <c r="CK429" i="28" s="1"/>
  <c r="M34" i="29"/>
  <c r="BO460" i="28"/>
  <c r="BO156" i="28"/>
  <c r="BX156" i="28"/>
  <c r="BO403" i="28"/>
  <c r="BX403" i="28"/>
  <c r="CH281" i="28"/>
  <c r="CK281" i="28" s="1"/>
  <c r="CH208" i="28"/>
  <c r="CK208" i="28" s="1"/>
  <c r="M458" i="29"/>
  <c r="M251" i="29"/>
  <c r="CH220" i="28"/>
  <c r="CK220" i="28" s="1"/>
  <c r="BO59" i="28"/>
  <c r="BO184" i="28"/>
  <c r="BX184" i="28"/>
  <c r="CH176" i="28"/>
  <c r="CK176" i="28" s="1"/>
  <c r="BO357" i="28"/>
  <c r="BX357" i="28"/>
  <c r="M20" i="29"/>
  <c r="M289" i="29"/>
  <c r="M313" i="29"/>
  <c r="CH184" i="28"/>
  <c r="CK184" i="28" s="1"/>
  <c r="M281" i="29"/>
  <c r="BO396" i="28"/>
  <c r="M411" i="29"/>
  <c r="M328" i="29"/>
  <c r="M177" i="29"/>
  <c r="M430" i="29"/>
  <c r="BO289" i="28"/>
  <c r="BX289" i="28"/>
  <c r="Q403" i="26"/>
  <c r="S403" i="26" s="1"/>
  <c r="U403" i="26" s="1"/>
  <c r="CH469" i="28"/>
  <c r="CK469" i="28" s="1"/>
  <c r="R399" i="26"/>
  <c r="T399" i="26" s="1"/>
  <c r="V399" i="26" s="1"/>
  <c r="Q401" i="26"/>
  <c r="S401" i="26" s="1"/>
  <c r="U401" i="26" s="1"/>
  <c r="CH312" i="28"/>
  <c r="CK312" i="28" s="1"/>
  <c r="CH177" i="28"/>
  <c r="CK177" i="28" s="1"/>
  <c r="CH425" i="28"/>
  <c r="CK425" i="28" s="1"/>
  <c r="M260" i="29"/>
  <c r="M258" i="29"/>
  <c r="CH387" i="28"/>
  <c r="CK387" i="28" s="1"/>
  <c r="R474" i="26"/>
  <c r="T474" i="26" s="1"/>
  <c r="V474" i="26" s="1"/>
  <c r="CH34" i="28"/>
  <c r="CK34" i="28" s="1"/>
  <c r="M279" i="29"/>
  <c r="R394" i="26"/>
  <c r="T394" i="26" s="1"/>
  <c r="V394" i="26" s="1"/>
  <c r="CH159" i="28"/>
  <c r="CK159" i="28" s="1"/>
  <c r="BO95" i="28"/>
  <c r="BX95" i="28"/>
  <c r="BO239" i="28"/>
  <c r="BX239" i="28"/>
  <c r="BO414" i="28"/>
  <c r="BX414" i="28"/>
  <c r="CH58" i="28"/>
  <c r="CK58" i="28" s="1"/>
  <c r="M170" i="29"/>
  <c r="CH233" i="28"/>
  <c r="CK233" i="28" s="1"/>
  <c r="Q499" i="26"/>
  <c r="S499" i="26" s="1"/>
  <c r="U499" i="26" s="1"/>
  <c r="CH144" i="28"/>
  <c r="CK144" i="28" s="1"/>
  <c r="Q420" i="26"/>
  <c r="S420" i="26" s="1"/>
  <c r="U420" i="26" s="1"/>
  <c r="BO449" i="28"/>
  <c r="M151" i="29"/>
  <c r="CH274" i="28"/>
  <c r="CK274" i="28" s="1"/>
  <c r="CH357" i="28"/>
  <c r="CK357" i="28" s="1"/>
  <c r="CH325" i="28"/>
  <c r="CK325" i="28" s="1"/>
  <c r="M25" i="29"/>
  <c r="CH478" i="28"/>
  <c r="CK478" i="28" s="1"/>
  <c r="BO223" i="28"/>
  <c r="BX223" i="28"/>
  <c r="CH289" i="28"/>
  <c r="CK289" i="28" s="1"/>
  <c r="M139" i="29"/>
  <c r="BO434" i="28"/>
  <c r="BX434" i="28"/>
  <c r="BO195" i="28"/>
  <c r="CH43" i="28"/>
  <c r="CK43" i="28" s="1"/>
  <c r="R426" i="26"/>
  <c r="T426" i="26" s="1"/>
  <c r="V426" i="26" s="1"/>
  <c r="R470" i="26"/>
  <c r="T470" i="26" s="1"/>
  <c r="V470" i="26" s="1"/>
  <c r="M212" i="29"/>
  <c r="CH60" i="28"/>
  <c r="CK60" i="28" s="1"/>
  <c r="BO415" i="28"/>
  <c r="BX415" i="28"/>
  <c r="M162" i="29"/>
  <c r="M334" i="29"/>
  <c r="BO291" i="28"/>
  <c r="M309" i="29"/>
  <c r="CH113" i="28"/>
  <c r="CK113" i="28" s="1"/>
  <c r="CH141" i="28"/>
  <c r="CK141" i="28" s="1"/>
  <c r="BO431" i="28"/>
  <c r="R467" i="26"/>
  <c r="T467" i="26" s="1"/>
  <c r="V467" i="26" s="1"/>
  <c r="CH398" i="28"/>
  <c r="CK398" i="28" s="1"/>
  <c r="BO399" i="28"/>
  <c r="BX399" i="28"/>
  <c r="M82" i="29"/>
  <c r="BO412" i="28"/>
  <c r="BX412" i="28"/>
  <c r="CH248" i="28"/>
  <c r="CK248" i="28" s="1"/>
  <c r="CH389" i="28"/>
  <c r="CK389" i="28" s="1"/>
  <c r="M429" i="29"/>
  <c r="M121" i="29"/>
  <c r="M469" i="29"/>
  <c r="M247" i="29"/>
  <c r="R387" i="26"/>
  <c r="T387" i="26" s="1"/>
  <c r="V387" i="26" s="1"/>
  <c r="CH170" i="28"/>
  <c r="CK170" i="28" s="1"/>
  <c r="M227" i="29"/>
  <c r="CH182" i="28"/>
  <c r="CK182" i="28" s="1"/>
  <c r="CH354" i="28"/>
  <c r="CK354" i="28" s="1"/>
  <c r="CH126" i="28"/>
  <c r="CK126" i="28" s="1"/>
  <c r="CH194" i="28"/>
  <c r="CK194" i="28" s="1"/>
  <c r="BO337" i="28"/>
  <c r="BX337" i="28"/>
  <c r="BX261" i="28"/>
  <c r="BO261" i="28"/>
  <c r="M37" i="29"/>
  <c r="CH178" i="28"/>
  <c r="CK178" i="28" s="1"/>
  <c r="CH114" i="28"/>
  <c r="CK114" i="28" s="1"/>
  <c r="R483" i="26"/>
  <c r="T483" i="26" s="1"/>
  <c r="V483" i="26" s="1"/>
  <c r="M161" i="29"/>
  <c r="M373" i="29"/>
  <c r="CH92" i="28"/>
  <c r="CK92" i="28" s="1"/>
  <c r="R401" i="26"/>
  <c r="T401" i="26" s="1"/>
  <c r="V401" i="26" s="1"/>
  <c r="R438" i="26"/>
  <c r="T438" i="26" s="1"/>
  <c r="V438" i="26" s="1"/>
  <c r="BO336" i="28"/>
  <c r="R469" i="26"/>
  <c r="T469" i="26" s="1"/>
  <c r="V469" i="26" s="1"/>
  <c r="R462" i="26"/>
  <c r="T462" i="26" s="1"/>
  <c r="V462" i="26" s="1"/>
  <c r="CH105" i="28"/>
  <c r="CK105" i="28" s="1"/>
  <c r="Q476" i="26"/>
  <c r="S476" i="26" s="1"/>
  <c r="U476" i="26" s="1"/>
  <c r="M58" i="29"/>
  <c r="BO459" i="28"/>
  <c r="BX459" i="28"/>
  <c r="CH490" i="28"/>
  <c r="CK490" i="28" s="1"/>
  <c r="R475" i="26"/>
  <c r="T475" i="26" s="1"/>
  <c r="V475" i="26" s="1"/>
  <c r="M157" i="29"/>
  <c r="CH90" i="28"/>
  <c r="CK90" i="28" s="1"/>
  <c r="CH133" i="28"/>
  <c r="CK133" i="28" s="1"/>
  <c r="M455" i="29"/>
  <c r="CH117" i="28"/>
  <c r="CK117" i="28" s="1"/>
  <c r="CH103" i="28"/>
  <c r="CK103" i="28" s="1"/>
  <c r="CH307" i="28"/>
  <c r="CK307" i="28" s="1"/>
  <c r="R486" i="26"/>
  <c r="T486" i="26" s="1"/>
  <c r="V486" i="26" s="1"/>
  <c r="CH323" i="28"/>
  <c r="CK323" i="28" s="1"/>
  <c r="M136" i="29"/>
  <c r="CH222" i="28"/>
  <c r="CK222" i="28" s="1"/>
  <c r="M340" i="29"/>
  <c r="M23" i="29"/>
  <c r="M426" i="29"/>
  <c r="R420" i="26"/>
  <c r="T420" i="26" s="1"/>
  <c r="V420" i="26" s="1"/>
  <c r="CH110" i="28"/>
  <c r="CK110" i="28" s="1"/>
  <c r="CH219" i="28"/>
  <c r="CK219" i="28" s="1"/>
  <c r="CH369" i="28"/>
  <c r="CK369" i="28" s="1"/>
  <c r="R417" i="26"/>
  <c r="T417" i="26" s="1"/>
  <c r="V417" i="26" s="1"/>
  <c r="M263" i="29"/>
  <c r="CH147" i="28"/>
  <c r="CK147" i="28" s="1"/>
  <c r="CH457" i="28"/>
  <c r="CK457" i="28" s="1"/>
  <c r="M178" i="29"/>
  <c r="CH84" i="28"/>
  <c r="CK84" i="28" s="1"/>
  <c r="M224" i="29"/>
  <c r="Q426" i="26"/>
  <c r="S426" i="26" s="1"/>
  <c r="U426" i="26" s="1"/>
  <c r="M94" i="29"/>
  <c r="M499" i="29"/>
  <c r="BO320" i="28"/>
  <c r="CH288" i="28"/>
  <c r="CK288" i="28" s="1"/>
  <c r="M69" i="29"/>
  <c r="CH130" i="28"/>
  <c r="CK130" i="28" s="1"/>
  <c r="M374" i="29"/>
  <c r="CH197" i="28"/>
  <c r="CK197" i="28" s="1"/>
  <c r="BO207" i="28"/>
  <c r="Q467" i="26"/>
  <c r="S467" i="26" s="1"/>
  <c r="U467" i="26" s="1"/>
  <c r="CH89" i="28"/>
  <c r="CK89" i="28" s="1"/>
  <c r="BO225" i="28"/>
  <c r="BO133" i="28"/>
  <c r="CH423" i="28"/>
  <c r="CK423" i="28" s="1"/>
  <c r="CH118" i="28"/>
  <c r="CK118" i="28" s="1"/>
  <c r="BO131" i="28"/>
  <c r="BX131" i="28"/>
  <c r="BO470" i="28"/>
  <c r="BX470" i="28"/>
  <c r="M180" i="29"/>
  <c r="CH150" i="28"/>
  <c r="CK150" i="28" s="1"/>
  <c r="M304" i="29"/>
  <c r="BO125" i="28"/>
  <c r="BX125" i="28"/>
  <c r="CH278" i="28"/>
  <c r="CK278" i="28" s="1"/>
  <c r="BO105" i="28"/>
  <c r="BX105" i="28"/>
  <c r="J159" i="27"/>
  <c r="M160" i="26"/>
  <c r="X159" i="26"/>
  <c r="Y159" i="26" s="1"/>
  <c r="G160" i="27"/>
  <c r="H160" i="27" s="1"/>
  <c r="I160" i="27" s="1"/>
  <c r="BO274" i="28" l="1"/>
  <c r="AT441" i="28"/>
  <c r="AV441" i="28" s="1"/>
  <c r="CG441" i="28" s="1"/>
  <c r="AT478" i="28"/>
  <c r="AV478" i="28" s="1"/>
  <c r="CG478" i="28" s="1"/>
  <c r="AT484" i="28"/>
  <c r="AV484" i="28" s="1"/>
  <c r="CG484" i="28" s="1"/>
  <c r="AT495" i="28"/>
  <c r="AV495" i="28" s="1"/>
  <c r="CG495" i="28" s="1"/>
  <c r="AT433" i="28"/>
  <c r="AV433" i="28" s="1"/>
  <c r="CG433" i="28" s="1"/>
  <c r="BX342" i="28"/>
  <c r="AU394" i="28"/>
  <c r="AW394" i="28" s="1"/>
  <c r="CE394" i="28" s="1"/>
  <c r="BX53" i="28"/>
  <c r="AT467" i="28"/>
  <c r="AV467" i="28" s="1"/>
  <c r="CG467" i="28" s="1"/>
  <c r="AT430" i="28"/>
  <c r="AV430" i="28" s="1"/>
  <c r="CG430" i="28" s="1"/>
  <c r="AT407" i="28"/>
  <c r="AV407" i="28" s="1"/>
  <c r="CG407" i="28" s="1"/>
  <c r="AT408" i="28"/>
  <c r="AV408" i="28" s="1"/>
  <c r="CG408" i="28" s="1"/>
  <c r="AT418" i="28"/>
  <c r="AV418" i="28" s="1"/>
  <c r="CG418" i="28" s="1"/>
  <c r="AT402" i="28"/>
  <c r="AV402" i="28" s="1"/>
  <c r="CG402" i="28" s="1"/>
  <c r="AT405" i="28"/>
  <c r="AV405" i="28" s="1"/>
  <c r="CG405" i="28" s="1"/>
  <c r="AT404" i="28"/>
  <c r="AV404" i="28" s="1"/>
  <c r="CG404" i="28" s="1"/>
  <c r="BX188" i="28"/>
  <c r="AT412" i="28"/>
  <c r="AV412" i="28" s="1"/>
  <c r="CG412" i="28" s="1"/>
  <c r="AT422" i="28"/>
  <c r="AV422" i="28" s="1"/>
  <c r="CG422" i="28" s="1"/>
  <c r="AT392" i="28"/>
  <c r="AV392" i="28" s="1"/>
  <c r="CG392" i="28" s="1"/>
  <c r="AT417" i="28"/>
  <c r="AV417" i="28" s="1"/>
  <c r="CG417" i="28" s="1"/>
  <c r="AT414" i="28"/>
  <c r="AV414" i="28" s="1"/>
  <c r="CG414" i="28" s="1"/>
  <c r="AT388" i="28"/>
  <c r="AV388" i="28" s="1"/>
  <c r="CG388" i="28" s="1"/>
  <c r="AT437" i="28"/>
  <c r="AV437" i="28" s="1"/>
  <c r="CG437" i="28" s="1"/>
  <c r="AT487" i="28"/>
  <c r="AV487" i="28" s="1"/>
  <c r="CG487" i="28" s="1"/>
  <c r="AT445" i="28"/>
  <c r="AV445" i="28" s="1"/>
  <c r="CG445" i="28" s="1"/>
  <c r="AT421" i="28"/>
  <c r="AV421" i="28" s="1"/>
  <c r="CG421" i="28" s="1"/>
  <c r="AT450" i="28"/>
  <c r="AV450" i="28" s="1"/>
  <c r="CG450" i="28" s="1"/>
  <c r="AT477" i="28"/>
  <c r="AV477" i="28" s="1"/>
  <c r="CG477" i="28" s="1"/>
  <c r="AT435" i="28"/>
  <c r="AV435" i="28" s="1"/>
  <c r="CG435" i="28" s="1"/>
  <c r="AT425" i="28"/>
  <c r="AV425" i="28" s="1"/>
  <c r="CG425" i="28" s="1"/>
  <c r="AT442" i="28"/>
  <c r="AV442" i="28" s="1"/>
  <c r="CG442" i="28" s="1"/>
  <c r="AT431" i="28"/>
  <c r="AV431" i="28" s="1"/>
  <c r="CG431" i="28" s="1"/>
  <c r="AT491" i="28"/>
  <c r="AV491" i="28" s="1"/>
  <c r="CG491" i="28" s="1"/>
  <c r="AT449" i="28"/>
  <c r="AV449" i="28" s="1"/>
  <c r="CG449" i="28" s="1"/>
  <c r="AT448" i="28"/>
  <c r="AV448" i="28" s="1"/>
  <c r="CG448" i="28" s="1"/>
  <c r="AT419" i="28"/>
  <c r="AV419" i="28" s="1"/>
  <c r="CG419" i="28" s="1"/>
  <c r="AT476" i="28"/>
  <c r="AV476" i="28" s="1"/>
  <c r="CG476" i="28" s="1"/>
  <c r="AT464" i="28"/>
  <c r="AV464" i="28" s="1"/>
  <c r="CG464" i="28" s="1"/>
  <c r="AT453" i="28"/>
  <c r="AV453" i="28" s="1"/>
  <c r="CG453" i="28" s="1"/>
  <c r="AT473" i="28"/>
  <c r="AV473" i="28" s="1"/>
  <c r="CG473" i="28" s="1"/>
  <c r="AT490" i="28"/>
  <c r="AV490" i="28" s="1"/>
  <c r="CG490" i="28" s="1"/>
  <c r="AT492" i="28"/>
  <c r="AV492" i="28" s="1"/>
  <c r="CG492" i="28" s="1"/>
  <c r="AT462" i="28"/>
  <c r="AV462" i="28" s="1"/>
  <c r="CG462" i="28" s="1"/>
  <c r="AT460" i="28"/>
  <c r="AV460" i="28" s="1"/>
  <c r="CG460" i="28" s="1"/>
  <c r="AT497" i="28"/>
  <c r="AV497" i="28" s="1"/>
  <c r="CG497" i="28" s="1"/>
  <c r="AT444" i="28"/>
  <c r="AV444" i="28" s="1"/>
  <c r="CG444" i="28" s="1"/>
  <c r="AT482" i="28"/>
  <c r="AV482" i="28" s="1"/>
  <c r="CG482" i="28" s="1"/>
  <c r="AT472" i="28"/>
  <c r="AV472" i="28" s="1"/>
  <c r="CG472" i="28" s="1"/>
  <c r="AT486" i="28"/>
  <c r="AV486" i="28" s="1"/>
  <c r="CG486" i="28" s="1"/>
  <c r="AT429" i="28"/>
  <c r="AV429" i="28" s="1"/>
  <c r="CG429" i="28" s="1"/>
  <c r="AT500" i="28"/>
  <c r="AV500" i="28" s="1"/>
  <c r="CG500" i="28" s="1"/>
  <c r="AT454" i="28"/>
  <c r="AV454" i="28" s="1"/>
  <c r="CG454" i="28" s="1"/>
  <c r="AT463" i="28"/>
  <c r="AV463" i="28" s="1"/>
  <c r="CG463" i="28" s="1"/>
  <c r="AT420" i="28"/>
  <c r="AV420" i="28" s="1"/>
  <c r="CG420" i="28" s="1"/>
  <c r="AT469" i="28"/>
  <c r="AV469" i="28" s="1"/>
  <c r="CG469" i="28" s="1"/>
  <c r="AT458" i="28"/>
  <c r="AV458" i="28" s="1"/>
  <c r="CG458" i="28" s="1"/>
  <c r="AT498" i="28"/>
  <c r="AV498" i="28" s="1"/>
  <c r="CG498" i="28" s="1"/>
  <c r="AT427" i="28"/>
  <c r="AV427" i="28" s="1"/>
  <c r="CG427" i="28" s="1"/>
  <c r="AT457" i="28"/>
  <c r="AV457" i="28" s="1"/>
  <c r="CG457" i="28" s="1"/>
  <c r="AT426" i="28"/>
  <c r="AV426" i="28" s="1"/>
  <c r="CG426" i="28" s="1"/>
  <c r="AT438" i="28"/>
  <c r="AV438" i="28" s="1"/>
  <c r="CG438" i="28" s="1"/>
  <c r="AT474" i="28"/>
  <c r="AV474" i="28" s="1"/>
  <c r="CG474" i="28" s="1"/>
  <c r="AT485" i="28"/>
  <c r="AV485" i="28" s="1"/>
  <c r="CG485" i="28" s="1"/>
  <c r="AT488" i="28"/>
  <c r="AV488" i="28" s="1"/>
  <c r="CG488" i="28" s="1"/>
  <c r="AT456" i="28"/>
  <c r="AV456" i="28" s="1"/>
  <c r="CG456" i="28" s="1"/>
  <c r="AT440" i="28"/>
  <c r="AV440" i="28" s="1"/>
  <c r="CG440" i="28" s="1"/>
  <c r="AT424" i="28"/>
  <c r="AV424" i="28" s="1"/>
  <c r="CG424" i="28" s="1"/>
  <c r="AT451" i="28"/>
  <c r="AV451" i="28" s="1"/>
  <c r="CG451" i="28" s="1"/>
  <c r="AT483" i="28"/>
  <c r="AV483" i="28" s="1"/>
  <c r="CG483" i="28" s="1"/>
  <c r="AT480" i="28"/>
  <c r="AV480" i="28" s="1"/>
  <c r="CG480" i="28" s="1"/>
  <c r="AT432" i="28"/>
  <c r="AV432" i="28" s="1"/>
  <c r="CG432" i="28" s="1"/>
  <c r="AT459" i="28"/>
  <c r="AV459" i="28" s="1"/>
  <c r="CG459" i="28" s="1"/>
  <c r="AT446" i="28"/>
  <c r="AV446" i="28" s="1"/>
  <c r="CG446" i="28" s="1"/>
  <c r="AT466" i="28"/>
  <c r="AV466" i="28" s="1"/>
  <c r="CG466" i="28" s="1"/>
  <c r="AT455" i="28"/>
  <c r="AV455" i="28" s="1"/>
  <c r="CG455" i="28" s="1"/>
  <c r="AT475" i="28"/>
  <c r="AV475" i="28" s="1"/>
  <c r="CG475" i="28" s="1"/>
  <c r="AT447" i="28"/>
  <c r="AV447" i="28" s="1"/>
  <c r="CG447" i="28" s="1"/>
  <c r="AT499" i="28"/>
  <c r="AV499" i="28" s="1"/>
  <c r="CG499" i="28" s="1"/>
  <c r="AT434" i="28"/>
  <c r="AV434" i="28" s="1"/>
  <c r="CG434" i="28" s="1"/>
  <c r="AT428" i="28"/>
  <c r="AV428" i="28" s="1"/>
  <c r="CG428" i="28" s="1"/>
  <c r="AT461" i="28"/>
  <c r="AV461" i="28" s="1"/>
  <c r="CG461" i="28" s="1"/>
  <c r="AT481" i="28"/>
  <c r="AV481" i="28" s="1"/>
  <c r="CG481" i="28" s="1"/>
  <c r="AT496" i="28"/>
  <c r="AV496" i="28" s="1"/>
  <c r="CG496" i="28" s="1"/>
  <c r="AT423" i="28"/>
  <c r="AV423" i="28" s="1"/>
  <c r="CG423" i="28" s="1"/>
  <c r="BX363" i="28"/>
  <c r="BX181" i="28"/>
  <c r="BX364" i="28"/>
  <c r="BX74" i="28"/>
  <c r="AP485" i="28"/>
  <c r="AR485" i="28" s="1"/>
  <c r="CD485" i="28" s="1"/>
  <c r="AP419" i="28"/>
  <c r="AR419" i="28" s="1"/>
  <c r="CD419" i="28" s="1"/>
  <c r="AP420" i="28"/>
  <c r="AR420" i="28" s="1"/>
  <c r="CD420" i="28" s="1"/>
  <c r="AP431" i="28"/>
  <c r="AR431" i="28" s="1"/>
  <c r="CD431" i="28" s="1"/>
  <c r="AP475" i="28"/>
  <c r="AR475" i="28" s="1"/>
  <c r="CD475" i="28" s="1"/>
  <c r="AP497" i="28"/>
  <c r="AR497" i="28" s="1"/>
  <c r="CD497" i="28" s="1"/>
  <c r="AP412" i="28"/>
  <c r="AR412" i="28" s="1"/>
  <c r="CD412" i="28" s="1"/>
  <c r="AP454" i="28"/>
  <c r="AR454" i="28" s="1"/>
  <c r="CD454" i="28" s="1"/>
  <c r="AP453" i="28"/>
  <c r="AR453" i="28" s="1"/>
  <c r="CD453" i="28" s="1"/>
  <c r="AP443" i="28"/>
  <c r="AR443" i="28" s="1"/>
  <c r="CD443" i="28" s="1"/>
  <c r="AP413" i="28"/>
  <c r="AR413" i="28" s="1"/>
  <c r="CD413" i="28" s="1"/>
  <c r="AP480" i="28"/>
  <c r="AR480" i="28" s="1"/>
  <c r="CD480" i="28" s="1"/>
  <c r="AP463" i="28"/>
  <c r="AR463" i="28" s="1"/>
  <c r="CD463" i="28" s="1"/>
  <c r="AP388" i="28"/>
  <c r="AR388" i="28" s="1"/>
  <c r="CD388" i="28" s="1"/>
  <c r="AP446" i="28"/>
  <c r="AR446" i="28" s="1"/>
  <c r="CD446" i="28" s="1"/>
  <c r="AP404" i="28"/>
  <c r="AR404" i="28" s="1"/>
  <c r="CD404" i="28" s="1"/>
  <c r="AU389" i="28"/>
  <c r="AW389" i="28" s="1"/>
  <c r="CE389" i="28" s="1"/>
  <c r="AP408" i="28"/>
  <c r="AR408" i="28" s="1"/>
  <c r="CD408" i="28" s="1"/>
  <c r="AP487" i="28"/>
  <c r="AR487" i="28" s="1"/>
  <c r="CD487" i="28" s="1"/>
  <c r="AT436" i="28"/>
  <c r="AV436" i="28" s="1"/>
  <c r="CG436" i="28" s="1"/>
  <c r="AP476" i="28"/>
  <c r="AR476" i="28" s="1"/>
  <c r="CD476" i="28" s="1"/>
  <c r="AP440" i="28"/>
  <c r="AR440" i="28" s="1"/>
  <c r="CD440" i="28" s="1"/>
  <c r="BX338" i="28"/>
  <c r="AT465" i="28"/>
  <c r="AV465" i="28" s="1"/>
  <c r="CG465" i="28" s="1"/>
  <c r="AP395" i="28"/>
  <c r="AR395" i="28" s="1"/>
  <c r="CD395" i="28" s="1"/>
  <c r="AP448" i="28"/>
  <c r="AR448" i="28" s="1"/>
  <c r="CD448" i="28" s="1"/>
  <c r="AP444" i="28"/>
  <c r="AR444" i="28" s="1"/>
  <c r="CD444" i="28" s="1"/>
  <c r="AP458" i="28"/>
  <c r="AR458" i="28" s="1"/>
  <c r="CD458" i="28" s="1"/>
  <c r="AP445" i="28"/>
  <c r="AR445" i="28" s="1"/>
  <c r="CD445" i="28" s="1"/>
  <c r="AP451" i="28"/>
  <c r="AR451" i="28" s="1"/>
  <c r="CD451" i="28" s="1"/>
  <c r="AP414" i="28"/>
  <c r="AR414" i="28" s="1"/>
  <c r="CD414" i="28" s="1"/>
  <c r="AP409" i="28"/>
  <c r="AR409" i="28" s="1"/>
  <c r="CD409" i="28" s="1"/>
  <c r="AP473" i="28"/>
  <c r="AR473" i="28" s="1"/>
  <c r="CD473" i="28" s="1"/>
  <c r="AP461" i="28"/>
  <c r="AR461" i="28" s="1"/>
  <c r="CD461" i="28" s="1"/>
  <c r="AP389" i="28"/>
  <c r="AR389" i="28" s="1"/>
  <c r="CD389" i="28" s="1"/>
  <c r="AP406" i="28"/>
  <c r="AR406" i="28" s="1"/>
  <c r="CD406" i="28" s="1"/>
  <c r="AP410" i="28"/>
  <c r="AR410" i="28" s="1"/>
  <c r="CD410" i="28" s="1"/>
  <c r="AP398" i="28"/>
  <c r="AR398" i="28" s="1"/>
  <c r="CD398" i="28" s="1"/>
  <c r="AP392" i="28"/>
  <c r="AR392" i="28" s="1"/>
  <c r="CD392" i="28" s="1"/>
  <c r="AP486" i="28"/>
  <c r="AR486" i="28" s="1"/>
  <c r="CD486" i="28" s="1"/>
  <c r="AP390" i="28"/>
  <c r="AR390" i="28" s="1"/>
  <c r="CD390" i="28" s="1"/>
  <c r="AP387" i="28"/>
  <c r="AR387" i="28" s="1"/>
  <c r="CD387" i="28" s="1"/>
  <c r="AP493" i="28"/>
  <c r="AR493" i="28" s="1"/>
  <c r="CD493" i="28" s="1"/>
  <c r="AP394" i="28"/>
  <c r="AR394" i="28" s="1"/>
  <c r="CD394" i="28" s="1"/>
  <c r="AP455" i="28"/>
  <c r="AR455" i="28" s="1"/>
  <c r="CD455" i="28" s="1"/>
  <c r="AP477" i="28"/>
  <c r="AR477" i="28" s="1"/>
  <c r="CD477" i="28" s="1"/>
  <c r="AP442" i="28"/>
  <c r="AR442" i="28" s="1"/>
  <c r="CD442" i="28" s="1"/>
  <c r="AP498" i="28"/>
  <c r="AR498" i="28" s="1"/>
  <c r="CD498" i="28" s="1"/>
  <c r="AP438" i="28"/>
  <c r="AR438" i="28" s="1"/>
  <c r="CD438" i="28" s="1"/>
  <c r="AP460" i="28"/>
  <c r="AR460" i="28" s="1"/>
  <c r="CD460" i="28" s="1"/>
  <c r="AP435" i="28"/>
  <c r="AR435" i="28" s="1"/>
  <c r="CD435" i="28" s="1"/>
  <c r="AP488" i="28"/>
  <c r="AR488" i="28" s="1"/>
  <c r="CD488" i="28" s="1"/>
  <c r="AP397" i="28"/>
  <c r="AR397" i="28" s="1"/>
  <c r="CD397" i="28" s="1"/>
  <c r="AP407" i="28"/>
  <c r="AR407" i="28" s="1"/>
  <c r="CD407" i="28" s="1"/>
  <c r="AP449" i="28"/>
  <c r="AR449" i="28" s="1"/>
  <c r="CD449" i="28" s="1"/>
  <c r="AP450" i="28"/>
  <c r="AR450" i="28" s="1"/>
  <c r="CD450" i="28" s="1"/>
  <c r="AP447" i="28"/>
  <c r="AR447" i="28" s="1"/>
  <c r="CD447" i="28" s="1"/>
  <c r="AP491" i="28"/>
  <c r="AR491" i="28" s="1"/>
  <c r="CD491" i="28" s="1"/>
  <c r="AP484" i="28"/>
  <c r="AR484" i="28" s="1"/>
  <c r="CD484" i="28" s="1"/>
  <c r="AP479" i="28"/>
  <c r="AR479" i="28" s="1"/>
  <c r="CD479" i="28" s="1"/>
  <c r="AU387" i="28"/>
  <c r="AW387" i="28" s="1"/>
  <c r="CE387" i="28" s="1"/>
  <c r="AP411" i="28"/>
  <c r="AR411" i="28" s="1"/>
  <c r="CD411" i="28" s="1"/>
  <c r="AP391" i="28"/>
  <c r="AR391" i="28" s="1"/>
  <c r="CD391" i="28" s="1"/>
  <c r="AP403" i="28"/>
  <c r="AR403" i="28" s="1"/>
  <c r="CD403" i="28" s="1"/>
  <c r="AP466" i="28"/>
  <c r="AR466" i="28" s="1"/>
  <c r="CD466" i="28" s="1"/>
  <c r="AP469" i="28"/>
  <c r="AR469" i="28" s="1"/>
  <c r="CD469" i="28" s="1"/>
  <c r="AP430" i="28"/>
  <c r="AR430" i="28" s="1"/>
  <c r="CD430" i="28" s="1"/>
  <c r="AP401" i="28"/>
  <c r="AR401" i="28" s="1"/>
  <c r="CD401" i="28" s="1"/>
  <c r="AP434" i="28"/>
  <c r="AR434" i="28" s="1"/>
  <c r="CD434" i="28" s="1"/>
  <c r="AP492" i="28"/>
  <c r="AR492" i="28" s="1"/>
  <c r="CD492" i="28" s="1"/>
  <c r="AP478" i="28"/>
  <c r="AR478" i="28" s="1"/>
  <c r="CD478" i="28" s="1"/>
  <c r="AP415" i="28"/>
  <c r="AR415" i="28" s="1"/>
  <c r="CD415" i="28" s="1"/>
  <c r="AP424" i="28"/>
  <c r="AR424" i="28" s="1"/>
  <c r="CD424" i="28" s="1"/>
  <c r="AP489" i="28"/>
  <c r="AR489" i="28" s="1"/>
  <c r="CD489" i="28" s="1"/>
  <c r="AP490" i="28"/>
  <c r="AR490" i="28" s="1"/>
  <c r="CD490" i="28" s="1"/>
  <c r="AP405" i="28"/>
  <c r="AR405" i="28" s="1"/>
  <c r="CD405" i="28" s="1"/>
  <c r="AP483" i="28"/>
  <c r="AR483" i="28" s="1"/>
  <c r="CD483" i="28" s="1"/>
  <c r="AP472" i="28"/>
  <c r="AR472" i="28" s="1"/>
  <c r="CD472" i="28" s="1"/>
  <c r="AP399" i="28"/>
  <c r="AR399" i="28" s="1"/>
  <c r="CD399" i="28" s="1"/>
  <c r="AP428" i="28"/>
  <c r="AR428" i="28" s="1"/>
  <c r="CD428" i="28" s="1"/>
  <c r="AP421" i="28"/>
  <c r="AR421" i="28" s="1"/>
  <c r="CD421" i="28" s="1"/>
  <c r="AP417" i="28"/>
  <c r="AR417" i="28" s="1"/>
  <c r="CD417" i="28" s="1"/>
  <c r="AP494" i="28"/>
  <c r="AR494" i="28" s="1"/>
  <c r="CD494" i="28" s="1"/>
  <c r="AP452" i="28"/>
  <c r="AR452" i="28" s="1"/>
  <c r="CD452" i="28" s="1"/>
  <c r="AP432" i="28"/>
  <c r="AR432" i="28" s="1"/>
  <c r="CD432" i="28" s="1"/>
  <c r="AP416" i="28"/>
  <c r="AR416" i="28" s="1"/>
  <c r="CD416" i="28" s="1"/>
  <c r="AP462" i="28"/>
  <c r="AR462" i="28" s="1"/>
  <c r="CD462" i="28" s="1"/>
  <c r="AP429" i="28"/>
  <c r="AR429" i="28" s="1"/>
  <c r="CD429" i="28" s="1"/>
  <c r="AP457" i="28"/>
  <c r="AR457" i="28" s="1"/>
  <c r="CD457" i="28" s="1"/>
  <c r="AP499" i="28"/>
  <c r="AR499" i="28" s="1"/>
  <c r="CD499" i="28" s="1"/>
  <c r="AU388" i="28"/>
  <c r="AW388" i="28" s="1"/>
  <c r="CE388" i="28" s="1"/>
  <c r="BX280" i="28"/>
  <c r="AP436" i="28"/>
  <c r="AR436" i="28" s="1"/>
  <c r="CD436" i="28" s="1"/>
  <c r="AP468" i="28"/>
  <c r="AR468" i="28" s="1"/>
  <c r="CD468" i="28" s="1"/>
  <c r="AP467" i="28"/>
  <c r="AR467" i="28" s="1"/>
  <c r="CD467" i="28" s="1"/>
  <c r="AP437" i="28"/>
  <c r="AR437" i="28" s="1"/>
  <c r="CD437" i="28" s="1"/>
  <c r="AP402" i="28"/>
  <c r="AR402" i="28" s="1"/>
  <c r="CD402" i="28" s="1"/>
  <c r="AP496" i="28"/>
  <c r="AR496" i="28" s="1"/>
  <c r="CD496" i="28" s="1"/>
  <c r="AP422" i="28"/>
  <c r="AR422" i="28" s="1"/>
  <c r="CD422" i="28" s="1"/>
  <c r="AP474" i="28"/>
  <c r="AR474" i="28" s="1"/>
  <c r="CD474" i="28" s="1"/>
  <c r="AP396" i="28"/>
  <c r="AR396" i="28" s="1"/>
  <c r="CD396" i="28" s="1"/>
  <c r="AP470" i="28"/>
  <c r="AR470" i="28" s="1"/>
  <c r="CD470" i="28" s="1"/>
  <c r="AP423" i="28"/>
  <c r="AR423" i="28" s="1"/>
  <c r="CD423" i="28" s="1"/>
  <c r="AP441" i="28"/>
  <c r="AR441" i="28" s="1"/>
  <c r="CD441" i="28" s="1"/>
  <c r="AP439" i="28"/>
  <c r="AR439" i="28" s="1"/>
  <c r="CD439" i="28" s="1"/>
  <c r="AP495" i="28"/>
  <c r="AR495" i="28" s="1"/>
  <c r="CD495" i="28" s="1"/>
  <c r="AP464" i="28"/>
  <c r="AR464" i="28" s="1"/>
  <c r="CD464" i="28" s="1"/>
  <c r="AP465" i="28"/>
  <c r="AR465" i="28" s="1"/>
  <c r="CD465" i="28" s="1"/>
  <c r="AP426" i="28"/>
  <c r="AR426" i="28" s="1"/>
  <c r="CD426" i="28" s="1"/>
  <c r="AP393" i="28"/>
  <c r="AR393" i="28" s="1"/>
  <c r="CD393" i="28" s="1"/>
  <c r="AP425" i="28"/>
  <c r="AR425" i="28" s="1"/>
  <c r="CD425" i="28" s="1"/>
  <c r="AP459" i="28"/>
  <c r="AR459" i="28" s="1"/>
  <c r="CD459" i="28" s="1"/>
  <c r="AP427" i="28"/>
  <c r="AR427" i="28" s="1"/>
  <c r="CD427" i="28" s="1"/>
  <c r="AP471" i="28"/>
  <c r="AR471" i="28" s="1"/>
  <c r="CD471" i="28" s="1"/>
  <c r="AP482" i="28"/>
  <c r="AR482" i="28" s="1"/>
  <c r="CD482" i="28" s="1"/>
  <c r="AP481" i="28"/>
  <c r="AR481" i="28" s="1"/>
  <c r="CD481" i="28" s="1"/>
  <c r="AP433" i="28"/>
  <c r="AR433" i="28" s="1"/>
  <c r="CD433" i="28" s="1"/>
  <c r="AP500" i="28"/>
  <c r="AR500" i="28" s="1"/>
  <c r="CD500" i="28" s="1"/>
  <c r="AP400" i="28"/>
  <c r="AR400" i="28" s="1"/>
  <c r="CD400" i="28" s="1"/>
  <c r="AP418" i="28"/>
  <c r="AR418" i="28" s="1"/>
  <c r="CD418" i="28" s="1"/>
  <c r="AP456" i="28"/>
  <c r="AR456" i="28" s="1"/>
  <c r="CD456" i="28" s="1"/>
  <c r="AT494" i="28"/>
  <c r="AV494" i="28" s="1"/>
  <c r="CG494" i="28" s="1"/>
  <c r="AT493" i="28"/>
  <c r="AV493" i="28" s="1"/>
  <c r="CG493" i="28" s="1"/>
  <c r="AT468" i="28"/>
  <c r="AV468" i="28" s="1"/>
  <c r="CG468" i="28" s="1"/>
  <c r="AT439" i="28"/>
  <c r="AV439" i="28" s="1"/>
  <c r="CG439" i="28" s="1"/>
  <c r="AT443" i="28"/>
  <c r="AV443" i="28" s="1"/>
  <c r="CG443" i="28" s="1"/>
  <c r="AT489" i="28"/>
  <c r="AV489" i="28" s="1"/>
  <c r="CG489" i="28" s="1"/>
  <c r="AT479" i="28"/>
  <c r="AV479" i="28" s="1"/>
  <c r="CG479" i="28" s="1"/>
  <c r="AT470" i="28"/>
  <c r="AV470" i="28" s="1"/>
  <c r="CG470" i="28" s="1"/>
  <c r="BX173" i="28"/>
  <c r="BX316" i="28"/>
  <c r="BX496" i="28"/>
  <c r="BX325" i="28"/>
  <c r="BX446" i="28"/>
  <c r="BO111" i="28"/>
  <c r="BX130" i="28"/>
  <c r="BX260" i="28"/>
  <c r="BX344" i="28"/>
  <c r="AQ404" i="28"/>
  <c r="AS404" i="28" s="1"/>
  <c r="CB404" i="28" s="1"/>
  <c r="AQ388" i="28"/>
  <c r="AS388" i="28" s="1"/>
  <c r="CB388" i="28" s="1"/>
  <c r="AQ401" i="28"/>
  <c r="AS401" i="28" s="1"/>
  <c r="CB401" i="28" s="1"/>
  <c r="AU391" i="28"/>
  <c r="AW391" i="28" s="1"/>
  <c r="CE391" i="28" s="1"/>
  <c r="BX431" i="28"/>
  <c r="AU393" i="28"/>
  <c r="AW393" i="28" s="1"/>
  <c r="CE393" i="28" s="1"/>
  <c r="BX449" i="28"/>
  <c r="AU500" i="28"/>
  <c r="AW500" i="28" s="1"/>
  <c r="CE500" i="28" s="1"/>
  <c r="AU488" i="28"/>
  <c r="AW488" i="28" s="1"/>
  <c r="CE488" i="28" s="1"/>
  <c r="AU444" i="28"/>
  <c r="AW444" i="28" s="1"/>
  <c r="CE444" i="28" s="1"/>
  <c r="AU473" i="28"/>
  <c r="AW473" i="28" s="1"/>
  <c r="CE473" i="28" s="1"/>
  <c r="AU442" i="28"/>
  <c r="AW442" i="28" s="1"/>
  <c r="CE442" i="28" s="1"/>
  <c r="AU477" i="28"/>
  <c r="AW477" i="28" s="1"/>
  <c r="CE477" i="28" s="1"/>
  <c r="AU439" i="28"/>
  <c r="AW439" i="28" s="1"/>
  <c r="CE439" i="28" s="1"/>
  <c r="AU392" i="28"/>
  <c r="AW392" i="28" s="1"/>
  <c r="CE392" i="28" s="1"/>
  <c r="AU468" i="28"/>
  <c r="AW468" i="28" s="1"/>
  <c r="CE468" i="28" s="1"/>
  <c r="AU456" i="28"/>
  <c r="AW456" i="28" s="1"/>
  <c r="CE456" i="28" s="1"/>
  <c r="AU399" i="28"/>
  <c r="AW399" i="28" s="1"/>
  <c r="CE399" i="28" s="1"/>
  <c r="AU403" i="28"/>
  <c r="AW403" i="28" s="1"/>
  <c r="CE403" i="28" s="1"/>
  <c r="AU463" i="28"/>
  <c r="AW463" i="28" s="1"/>
  <c r="CE463" i="28" s="1"/>
  <c r="AU428" i="28"/>
  <c r="AW428" i="28" s="1"/>
  <c r="CE428" i="28" s="1"/>
  <c r="AU419" i="28"/>
  <c r="AW419" i="28" s="1"/>
  <c r="CE419" i="28" s="1"/>
  <c r="AU479" i="28"/>
  <c r="AW479" i="28" s="1"/>
  <c r="CE479" i="28" s="1"/>
  <c r="AU496" i="28"/>
  <c r="AW496" i="28" s="1"/>
  <c r="CE496" i="28" s="1"/>
  <c r="AU489" i="28"/>
  <c r="AW489" i="28" s="1"/>
  <c r="CE489" i="28" s="1"/>
  <c r="AU454" i="28"/>
  <c r="AW454" i="28" s="1"/>
  <c r="CE454" i="28" s="1"/>
  <c r="AU466" i="28"/>
  <c r="AW466" i="28" s="1"/>
  <c r="CE466" i="28" s="1"/>
  <c r="AU475" i="28"/>
  <c r="AW475" i="28" s="1"/>
  <c r="CE475" i="28" s="1"/>
  <c r="AQ423" i="28"/>
  <c r="AS423" i="28" s="1"/>
  <c r="CB423" i="28" s="1"/>
  <c r="AU432" i="28"/>
  <c r="AW432" i="28" s="1"/>
  <c r="CE432" i="28" s="1"/>
  <c r="AU487" i="28"/>
  <c r="AW487" i="28" s="1"/>
  <c r="CE487" i="28" s="1"/>
  <c r="AU440" i="28"/>
  <c r="AW440" i="28" s="1"/>
  <c r="CE440" i="28" s="1"/>
  <c r="AU418" i="28"/>
  <c r="AW418" i="28" s="1"/>
  <c r="CE418" i="28" s="1"/>
  <c r="AU438" i="28"/>
  <c r="AW438" i="28" s="1"/>
  <c r="CE438" i="28" s="1"/>
  <c r="AU490" i="28"/>
  <c r="AW490" i="28" s="1"/>
  <c r="CE490" i="28" s="1"/>
  <c r="AU398" i="28"/>
  <c r="AW398" i="28" s="1"/>
  <c r="CE398" i="28" s="1"/>
  <c r="AU431" i="28"/>
  <c r="AW431" i="28" s="1"/>
  <c r="CE431" i="28" s="1"/>
  <c r="AU480" i="28"/>
  <c r="AW480" i="28" s="1"/>
  <c r="CE480" i="28" s="1"/>
  <c r="AU459" i="28"/>
  <c r="AW459" i="28" s="1"/>
  <c r="CE459" i="28" s="1"/>
  <c r="AU478" i="28"/>
  <c r="AW478" i="28" s="1"/>
  <c r="CE478" i="28" s="1"/>
  <c r="BX351" i="28"/>
  <c r="AU434" i="28"/>
  <c r="AW434" i="28" s="1"/>
  <c r="CE434" i="28" s="1"/>
  <c r="AU467" i="28"/>
  <c r="AW467" i="28" s="1"/>
  <c r="CE467" i="28" s="1"/>
  <c r="AU446" i="28"/>
  <c r="AW446" i="28" s="1"/>
  <c r="CE446" i="28" s="1"/>
  <c r="AU424" i="28"/>
  <c r="AW424" i="28" s="1"/>
  <c r="CE424" i="28" s="1"/>
  <c r="AU422" i="28"/>
  <c r="AW422" i="28" s="1"/>
  <c r="CE422" i="28" s="1"/>
  <c r="AU482" i="28"/>
  <c r="AW482" i="28" s="1"/>
  <c r="CE482" i="28" s="1"/>
  <c r="AU407" i="28"/>
  <c r="AW407" i="28" s="1"/>
  <c r="CE407" i="28" s="1"/>
  <c r="AU499" i="28"/>
  <c r="AW499" i="28" s="1"/>
  <c r="CE499" i="28" s="1"/>
  <c r="AU433" i="28"/>
  <c r="AW433" i="28" s="1"/>
  <c r="CE433" i="28" s="1"/>
  <c r="AU429" i="28"/>
  <c r="AW429" i="28" s="1"/>
  <c r="CE429" i="28" s="1"/>
  <c r="AU437" i="28"/>
  <c r="AW437" i="28" s="1"/>
  <c r="CE437" i="28" s="1"/>
  <c r="AU400" i="28"/>
  <c r="AW400" i="28" s="1"/>
  <c r="CE400" i="28" s="1"/>
  <c r="AU401" i="28"/>
  <c r="AW401" i="28" s="1"/>
  <c r="CE401" i="28" s="1"/>
  <c r="AU409" i="28"/>
  <c r="AW409" i="28" s="1"/>
  <c r="CE409" i="28" s="1"/>
  <c r="AU455" i="28"/>
  <c r="AW455" i="28" s="1"/>
  <c r="CE455" i="28" s="1"/>
  <c r="AU420" i="28"/>
  <c r="AW420" i="28" s="1"/>
  <c r="CE420" i="28" s="1"/>
  <c r="AU397" i="28"/>
  <c r="AW397" i="28" s="1"/>
  <c r="CE397" i="28" s="1"/>
  <c r="AU404" i="28"/>
  <c r="AW404" i="28" s="1"/>
  <c r="CE404" i="28" s="1"/>
  <c r="AU423" i="28"/>
  <c r="AW423" i="28" s="1"/>
  <c r="CE423" i="28" s="1"/>
  <c r="AQ410" i="28"/>
  <c r="AS410" i="28" s="1"/>
  <c r="CB410" i="28" s="1"/>
  <c r="AU416" i="28"/>
  <c r="AW416" i="28" s="1"/>
  <c r="CE416" i="28" s="1"/>
  <c r="AU445" i="28"/>
  <c r="AW445" i="28" s="1"/>
  <c r="CE445" i="28" s="1"/>
  <c r="AU421" i="28"/>
  <c r="AW421" i="28" s="1"/>
  <c r="CE421" i="28" s="1"/>
  <c r="AU414" i="28"/>
  <c r="AW414" i="28" s="1"/>
  <c r="CE414" i="28" s="1"/>
  <c r="AU395" i="28"/>
  <c r="AW395" i="28" s="1"/>
  <c r="CE395" i="28" s="1"/>
  <c r="AU472" i="28"/>
  <c r="AW472" i="28" s="1"/>
  <c r="CE472" i="28" s="1"/>
  <c r="AU435" i="28"/>
  <c r="AW435" i="28" s="1"/>
  <c r="CE435" i="28" s="1"/>
  <c r="AU452" i="28"/>
  <c r="AW452" i="28" s="1"/>
  <c r="CE452" i="28" s="1"/>
  <c r="AU470" i="28"/>
  <c r="AW470" i="28" s="1"/>
  <c r="CE470" i="28" s="1"/>
  <c r="AU498" i="28"/>
  <c r="AW498" i="28" s="1"/>
  <c r="CE498" i="28" s="1"/>
  <c r="AU410" i="28"/>
  <c r="AW410" i="28" s="1"/>
  <c r="CE410" i="28" s="1"/>
  <c r="AU495" i="28"/>
  <c r="AW495" i="28" s="1"/>
  <c r="CE495" i="28" s="1"/>
  <c r="AU396" i="28"/>
  <c r="AW396" i="28" s="1"/>
  <c r="CE396" i="28" s="1"/>
  <c r="AU430" i="28"/>
  <c r="AW430" i="28" s="1"/>
  <c r="CE430" i="28" s="1"/>
  <c r="AU412" i="28"/>
  <c r="AW412" i="28" s="1"/>
  <c r="CE412" i="28" s="1"/>
  <c r="AU451" i="28"/>
  <c r="AW451" i="28" s="1"/>
  <c r="CE451" i="28" s="1"/>
  <c r="AU469" i="28"/>
  <c r="AW469" i="28" s="1"/>
  <c r="CE469" i="28" s="1"/>
  <c r="AU476" i="28"/>
  <c r="AW476" i="28" s="1"/>
  <c r="CE476" i="28" s="1"/>
  <c r="AU465" i="28"/>
  <c r="AW465" i="28" s="1"/>
  <c r="CE465" i="28" s="1"/>
  <c r="AU443" i="28"/>
  <c r="AW443" i="28" s="1"/>
  <c r="CE443" i="28" s="1"/>
  <c r="AU484" i="28"/>
  <c r="AW484" i="28" s="1"/>
  <c r="CE484" i="28" s="1"/>
  <c r="AU411" i="28"/>
  <c r="AW411" i="28" s="1"/>
  <c r="CE411" i="28" s="1"/>
  <c r="AU425" i="28"/>
  <c r="AW425" i="28" s="1"/>
  <c r="CE425" i="28" s="1"/>
  <c r="AU405" i="28"/>
  <c r="AW405" i="28" s="1"/>
  <c r="CE405" i="28" s="1"/>
  <c r="AU485" i="28"/>
  <c r="AW485" i="28" s="1"/>
  <c r="CE485" i="28" s="1"/>
  <c r="AU462" i="28"/>
  <c r="AW462" i="28" s="1"/>
  <c r="CE462" i="28" s="1"/>
  <c r="AU492" i="28"/>
  <c r="AW492" i="28" s="1"/>
  <c r="CE492" i="28" s="1"/>
  <c r="AU436" i="28"/>
  <c r="AW436" i="28" s="1"/>
  <c r="CE436" i="28" s="1"/>
  <c r="AU494" i="28"/>
  <c r="AW494" i="28" s="1"/>
  <c r="CE494" i="28" s="1"/>
  <c r="BX264" i="28"/>
  <c r="BX408" i="28"/>
  <c r="AU449" i="28"/>
  <c r="AW449" i="28" s="1"/>
  <c r="CE449" i="28" s="1"/>
  <c r="AU415" i="28"/>
  <c r="AW415" i="28" s="1"/>
  <c r="CE415" i="28" s="1"/>
  <c r="AU471" i="28"/>
  <c r="AW471" i="28" s="1"/>
  <c r="CE471" i="28" s="1"/>
  <c r="AU497" i="28"/>
  <c r="AW497" i="28" s="1"/>
  <c r="CE497" i="28" s="1"/>
  <c r="AU402" i="28"/>
  <c r="AW402" i="28" s="1"/>
  <c r="CE402" i="28" s="1"/>
  <c r="AU417" i="28"/>
  <c r="AW417" i="28" s="1"/>
  <c r="CE417" i="28" s="1"/>
  <c r="AU461" i="28"/>
  <c r="AW461" i="28" s="1"/>
  <c r="CE461" i="28" s="1"/>
  <c r="AU483" i="28"/>
  <c r="AW483" i="28" s="1"/>
  <c r="CE483" i="28" s="1"/>
  <c r="AU486" i="28"/>
  <c r="AW486" i="28" s="1"/>
  <c r="CE486" i="28" s="1"/>
  <c r="AU406" i="28"/>
  <c r="AW406" i="28" s="1"/>
  <c r="CE406" i="28" s="1"/>
  <c r="AU464" i="28"/>
  <c r="AW464" i="28" s="1"/>
  <c r="CE464" i="28" s="1"/>
  <c r="AU448" i="28"/>
  <c r="AW448" i="28" s="1"/>
  <c r="CE448" i="28" s="1"/>
  <c r="AU493" i="28"/>
  <c r="AW493" i="28" s="1"/>
  <c r="CE493" i="28" s="1"/>
  <c r="AU450" i="28"/>
  <c r="AW450" i="28" s="1"/>
  <c r="CE450" i="28" s="1"/>
  <c r="AU447" i="28"/>
  <c r="AW447" i="28" s="1"/>
  <c r="CE447" i="28" s="1"/>
  <c r="AU458" i="28"/>
  <c r="AW458" i="28" s="1"/>
  <c r="CE458" i="28" s="1"/>
  <c r="AU390" i="28"/>
  <c r="AW390" i="28" s="1"/>
  <c r="CE390" i="28" s="1"/>
  <c r="AU491" i="28"/>
  <c r="AW491" i="28" s="1"/>
  <c r="CE491" i="28" s="1"/>
  <c r="AQ459" i="28"/>
  <c r="AS459" i="28" s="1"/>
  <c r="CB459" i="28" s="1"/>
  <c r="AQ425" i="28"/>
  <c r="AS425" i="28" s="1"/>
  <c r="CB425" i="28" s="1"/>
  <c r="AU460" i="28"/>
  <c r="AW460" i="28" s="1"/>
  <c r="CE460" i="28" s="1"/>
  <c r="AU427" i="28"/>
  <c r="AW427" i="28" s="1"/>
  <c r="CE427" i="28" s="1"/>
  <c r="AU453" i="28"/>
  <c r="AW453" i="28" s="1"/>
  <c r="CE453" i="28" s="1"/>
  <c r="AU457" i="28"/>
  <c r="AW457" i="28" s="1"/>
  <c r="CE457" i="28" s="1"/>
  <c r="AU413" i="28"/>
  <c r="AW413" i="28" s="1"/>
  <c r="CE413" i="28" s="1"/>
  <c r="AU426" i="28"/>
  <c r="AW426" i="28" s="1"/>
  <c r="CE426" i="28" s="1"/>
  <c r="AU441" i="28"/>
  <c r="AW441" i="28" s="1"/>
  <c r="CE441" i="28" s="1"/>
  <c r="AU474" i="28"/>
  <c r="AW474" i="28" s="1"/>
  <c r="CE474" i="28" s="1"/>
  <c r="AU481" i="28"/>
  <c r="AW481" i="28" s="1"/>
  <c r="CE481" i="28" s="1"/>
  <c r="AU408" i="28"/>
  <c r="AW408" i="28" s="1"/>
  <c r="CE408" i="28" s="1"/>
  <c r="BX271" i="28"/>
  <c r="BX368" i="28"/>
  <c r="BX56" i="28"/>
  <c r="BX225" i="28"/>
  <c r="BX68" i="28"/>
  <c r="AQ482" i="28"/>
  <c r="AS482" i="28" s="1"/>
  <c r="CB482" i="28" s="1"/>
  <c r="AQ412" i="28"/>
  <c r="AS412" i="28" s="1"/>
  <c r="CB412" i="28" s="1"/>
  <c r="AQ406" i="28"/>
  <c r="AS406" i="28" s="1"/>
  <c r="CB406" i="28" s="1"/>
  <c r="AQ427" i="28"/>
  <c r="AS427" i="28" s="1"/>
  <c r="CB427" i="28" s="1"/>
  <c r="AQ419" i="28"/>
  <c r="AS419" i="28" s="1"/>
  <c r="CB419" i="28" s="1"/>
  <c r="AQ453" i="28"/>
  <c r="AS453" i="28" s="1"/>
  <c r="CB453" i="28" s="1"/>
  <c r="AQ446" i="28"/>
  <c r="AS446" i="28" s="1"/>
  <c r="CB446" i="28" s="1"/>
  <c r="AQ454" i="28"/>
  <c r="AS454" i="28" s="1"/>
  <c r="CB454" i="28" s="1"/>
  <c r="AQ455" i="28"/>
  <c r="AS455" i="28" s="1"/>
  <c r="CB455" i="28" s="1"/>
  <c r="AQ389" i="28"/>
  <c r="AS389" i="28" s="1"/>
  <c r="CB389" i="28" s="1"/>
  <c r="AQ405" i="28"/>
  <c r="AS405" i="28" s="1"/>
  <c r="CB405" i="28" s="1"/>
  <c r="AQ430" i="28"/>
  <c r="AS430" i="28" s="1"/>
  <c r="CB430" i="28" s="1"/>
  <c r="AQ474" i="28"/>
  <c r="AS474" i="28" s="1"/>
  <c r="CB474" i="28" s="1"/>
  <c r="AQ491" i="28"/>
  <c r="AS491" i="28" s="1"/>
  <c r="CB491" i="28" s="1"/>
  <c r="AQ438" i="28"/>
  <c r="AS438" i="28" s="1"/>
  <c r="CB438" i="28" s="1"/>
  <c r="AQ492" i="28"/>
  <c r="AS492" i="28" s="1"/>
  <c r="CB492" i="28" s="1"/>
  <c r="AQ478" i="28"/>
  <c r="AS478" i="28" s="1"/>
  <c r="CB478" i="28" s="1"/>
  <c r="AQ461" i="28"/>
  <c r="AS461" i="28" s="1"/>
  <c r="CB461" i="28" s="1"/>
  <c r="AQ413" i="28"/>
  <c r="AS413" i="28" s="1"/>
  <c r="CB413" i="28" s="1"/>
  <c r="AQ407" i="28"/>
  <c r="AS407" i="28" s="1"/>
  <c r="CB407" i="28" s="1"/>
  <c r="AQ440" i="28"/>
  <c r="AS440" i="28" s="1"/>
  <c r="CB440" i="28" s="1"/>
  <c r="AQ416" i="28"/>
  <c r="AS416" i="28" s="1"/>
  <c r="CB416" i="28" s="1"/>
  <c r="AQ472" i="28"/>
  <c r="AS472" i="28" s="1"/>
  <c r="CB472" i="28" s="1"/>
  <c r="AQ450" i="28"/>
  <c r="AS450" i="28" s="1"/>
  <c r="CB450" i="28" s="1"/>
  <c r="AQ465" i="28"/>
  <c r="AS465" i="28" s="1"/>
  <c r="CB465" i="28" s="1"/>
  <c r="AQ387" i="28"/>
  <c r="AS387" i="28" s="1"/>
  <c r="CB387" i="28" s="1"/>
  <c r="AQ479" i="28"/>
  <c r="AS479" i="28" s="1"/>
  <c r="CB479" i="28" s="1"/>
  <c r="AQ449" i="28"/>
  <c r="AS449" i="28" s="1"/>
  <c r="CB449" i="28" s="1"/>
  <c r="AQ442" i="28"/>
  <c r="AS442" i="28" s="1"/>
  <c r="CB442" i="28" s="1"/>
  <c r="AQ435" i="28"/>
  <c r="AS435" i="28" s="1"/>
  <c r="CB435" i="28" s="1"/>
  <c r="AQ395" i="28"/>
  <c r="AS395" i="28" s="1"/>
  <c r="CB395" i="28" s="1"/>
  <c r="AQ408" i="28"/>
  <c r="AS408" i="28" s="1"/>
  <c r="CB408" i="28" s="1"/>
  <c r="AQ487" i="28"/>
  <c r="AS487" i="28" s="1"/>
  <c r="CB487" i="28" s="1"/>
  <c r="AQ431" i="28"/>
  <c r="AS431" i="28" s="1"/>
  <c r="CB431" i="28" s="1"/>
  <c r="AQ403" i="28"/>
  <c r="AS403" i="28" s="1"/>
  <c r="CB403" i="28" s="1"/>
  <c r="AQ394" i="28"/>
  <c r="AS394" i="28" s="1"/>
  <c r="CB394" i="28" s="1"/>
  <c r="AQ499" i="28"/>
  <c r="AS499" i="28" s="1"/>
  <c r="CB499" i="28" s="1"/>
  <c r="AQ418" i="28"/>
  <c r="AS418" i="28" s="1"/>
  <c r="CB418" i="28" s="1"/>
  <c r="AQ434" i="28"/>
  <c r="AS434" i="28" s="1"/>
  <c r="CB434" i="28" s="1"/>
  <c r="AQ421" i="28"/>
  <c r="AS421" i="28" s="1"/>
  <c r="CB421" i="28" s="1"/>
  <c r="AQ457" i="28"/>
  <c r="AS457" i="28" s="1"/>
  <c r="CB457" i="28" s="1"/>
  <c r="AQ392" i="28"/>
  <c r="AS392" i="28" s="1"/>
  <c r="CB392" i="28" s="1"/>
  <c r="BX392" i="28"/>
  <c r="AQ493" i="28"/>
  <c r="AS493" i="28" s="1"/>
  <c r="CB493" i="28" s="1"/>
  <c r="AQ488" i="28"/>
  <c r="AS488" i="28" s="1"/>
  <c r="CB488" i="28" s="1"/>
  <c r="AQ489" i="28"/>
  <c r="AS489" i="28" s="1"/>
  <c r="CB489" i="28" s="1"/>
  <c r="AQ495" i="28"/>
  <c r="AS495" i="28" s="1"/>
  <c r="CB495" i="28" s="1"/>
  <c r="AQ466" i="28"/>
  <c r="AS466" i="28" s="1"/>
  <c r="CB466" i="28" s="1"/>
  <c r="AQ462" i="28"/>
  <c r="AS462" i="28" s="1"/>
  <c r="CB462" i="28" s="1"/>
  <c r="AQ483" i="28"/>
  <c r="AS483" i="28" s="1"/>
  <c r="CB483" i="28" s="1"/>
  <c r="AQ451" i="28"/>
  <c r="AS451" i="28" s="1"/>
  <c r="CB451" i="28" s="1"/>
  <c r="AQ429" i="28"/>
  <c r="AS429" i="28" s="1"/>
  <c r="CB429" i="28" s="1"/>
  <c r="AQ470" i="28"/>
  <c r="AS470" i="28" s="1"/>
  <c r="CB470" i="28" s="1"/>
  <c r="AQ397" i="28"/>
  <c r="AS397" i="28" s="1"/>
  <c r="CB397" i="28" s="1"/>
  <c r="AQ452" i="28"/>
  <c r="AS452" i="28" s="1"/>
  <c r="CB452" i="28" s="1"/>
  <c r="AQ391" i="28"/>
  <c r="AS391" i="28" s="1"/>
  <c r="CB391" i="28" s="1"/>
  <c r="AQ481" i="28"/>
  <c r="AS481" i="28" s="1"/>
  <c r="CB481" i="28" s="1"/>
  <c r="AQ422" i="28"/>
  <c r="AS422" i="28" s="1"/>
  <c r="CB422" i="28" s="1"/>
  <c r="AQ420" i="28"/>
  <c r="AS420" i="28" s="1"/>
  <c r="CB420" i="28" s="1"/>
  <c r="AQ426" i="28"/>
  <c r="AS426" i="28" s="1"/>
  <c r="CB426" i="28" s="1"/>
  <c r="AQ393" i="28"/>
  <c r="AS393" i="28" s="1"/>
  <c r="CB393" i="28" s="1"/>
  <c r="BX308" i="28"/>
  <c r="AQ476" i="28"/>
  <c r="AS476" i="28" s="1"/>
  <c r="CB476" i="28" s="1"/>
  <c r="AQ411" i="28"/>
  <c r="AS411" i="28" s="1"/>
  <c r="CB411" i="28" s="1"/>
  <c r="AQ415" i="28"/>
  <c r="AS415" i="28" s="1"/>
  <c r="CB415" i="28" s="1"/>
  <c r="AQ467" i="28"/>
  <c r="AS467" i="28" s="1"/>
  <c r="CB467" i="28" s="1"/>
  <c r="AQ490" i="28"/>
  <c r="AS490" i="28" s="1"/>
  <c r="CB490" i="28" s="1"/>
  <c r="AQ458" i="28"/>
  <c r="AS458" i="28" s="1"/>
  <c r="CB458" i="28" s="1"/>
  <c r="AQ432" i="28"/>
  <c r="AS432" i="28" s="1"/>
  <c r="CB432" i="28" s="1"/>
  <c r="AQ464" i="28"/>
  <c r="AS464" i="28" s="1"/>
  <c r="CB464" i="28" s="1"/>
  <c r="AQ496" i="28"/>
  <c r="AS496" i="28" s="1"/>
  <c r="CB496" i="28" s="1"/>
  <c r="AQ398" i="28"/>
  <c r="AS398" i="28" s="1"/>
  <c r="CB398" i="28" s="1"/>
  <c r="AQ399" i="28"/>
  <c r="AS399" i="28" s="1"/>
  <c r="CB399" i="28" s="1"/>
  <c r="AQ428" i="28"/>
  <c r="AS428" i="28" s="1"/>
  <c r="CB428" i="28" s="1"/>
  <c r="AQ456" i="28"/>
  <c r="AS456" i="28" s="1"/>
  <c r="CB456" i="28" s="1"/>
  <c r="AQ475" i="28"/>
  <c r="AS475" i="28" s="1"/>
  <c r="CB475" i="28" s="1"/>
  <c r="AQ477" i="28"/>
  <c r="AS477" i="28" s="1"/>
  <c r="CB477" i="28" s="1"/>
  <c r="AQ469" i="28"/>
  <c r="AS469" i="28" s="1"/>
  <c r="CB469" i="28" s="1"/>
  <c r="AQ424" i="28"/>
  <c r="AS424" i="28" s="1"/>
  <c r="CB424" i="28" s="1"/>
  <c r="AQ439" i="28"/>
  <c r="AS439" i="28" s="1"/>
  <c r="CB439" i="28" s="1"/>
  <c r="AQ494" i="28"/>
  <c r="AS494" i="28" s="1"/>
  <c r="CB494" i="28" s="1"/>
  <c r="AQ497" i="28"/>
  <c r="AS497" i="28" s="1"/>
  <c r="CB497" i="28" s="1"/>
  <c r="AQ402" i="28"/>
  <c r="AS402" i="28" s="1"/>
  <c r="CB402" i="28" s="1"/>
  <c r="AQ400" i="28"/>
  <c r="AS400" i="28" s="1"/>
  <c r="CB400" i="28" s="1"/>
  <c r="AQ485" i="28"/>
  <c r="AS485" i="28" s="1"/>
  <c r="CB485" i="28" s="1"/>
  <c r="AQ414" i="28"/>
  <c r="AS414" i="28" s="1"/>
  <c r="CB414" i="28" s="1"/>
  <c r="AQ409" i="28"/>
  <c r="AS409" i="28" s="1"/>
  <c r="CB409" i="28" s="1"/>
  <c r="AQ473" i="28"/>
  <c r="AS473" i="28" s="1"/>
  <c r="CB473" i="28" s="1"/>
  <c r="AQ417" i="28"/>
  <c r="AS417" i="28" s="1"/>
  <c r="CB417" i="28" s="1"/>
  <c r="AQ436" i="28"/>
  <c r="AS436" i="28" s="1"/>
  <c r="CB436" i="28" s="1"/>
  <c r="AQ471" i="28"/>
  <c r="AS471" i="28" s="1"/>
  <c r="CB471" i="28" s="1"/>
  <c r="AQ437" i="28"/>
  <c r="AS437" i="28" s="1"/>
  <c r="CB437" i="28" s="1"/>
  <c r="AQ445" i="28"/>
  <c r="AS445" i="28" s="1"/>
  <c r="CB445" i="28" s="1"/>
  <c r="AQ500" i="28"/>
  <c r="AS500" i="28" s="1"/>
  <c r="CB500" i="28" s="1"/>
  <c r="AQ498" i="28"/>
  <c r="AS498" i="28" s="1"/>
  <c r="CB498" i="28" s="1"/>
  <c r="AQ396" i="28"/>
  <c r="AS396" i="28" s="1"/>
  <c r="CB396" i="28" s="1"/>
  <c r="AQ480" i="28"/>
  <c r="AS480" i="28" s="1"/>
  <c r="CB480" i="28" s="1"/>
  <c r="AQ448" i="28"/>
  <c r="AS448" i="28" s="1"/>
  <c r="CB448" i="28" s="1"/>
  <c r="AQ460" i="28"/>
  <c r="AS460" i="28" s="1"/>
  <c r="CB460" i="28" s="1"/>
  <c r="AQ447" i="28"/>
  <c r="AS447" i="28" s="1"/>
  <c r="CB447" i="28" s="1"/>
  <c r="AQ468" i="28"/>
  <c r="AS468" i="28" s="1"/>
  <c r="CB468" i="28" s="1"/>
  <c r="AQ444" i="28"/>
  <c r="AS444" i="28" s="1"/>
  <c r="CB444" i="28" s="1"/>
  <c r="AQ441" i="28"/>
  <c r="AS441" i="28" s="1"/>
  <c r="CB441" i="28" s="1"/>
  <c r="AQ443" i="28"/>
  <c r="AS443" i="28" s="1"/>
  <c r="CB443" i="28" s="1"/>
  <c r="AQ433" i="28"/>
  <c r="AS433" i="28" s="1"/>
  <c r="CB433" i="28" s="1"/>
  <c r="AQ484" i="28"/>
  <c r="AS484" i="28" s="1"/>
  <c r="CB484" i="28" s="1"/>
  <c r="AQ463" i="28"/>
  <c r="AS463" i="28" s="1"/>
  <c r="CB463" i="28" s="1"/>
  <c r="AQ486" i="28"/>
  <c r="AS486" i="28" s="1"/>
  <c r="CB486" i="28" s="1"/>
  <c r="AQ390" i="28"/>
  <c r="AS390" i="28" s="1"/>
  <c r="CB390" i="28" s="1"/>
  <c r="BX135" i="28"/>
  <c r="BX202" i="28"/>
  <c r="BX437" i="28"/>
  <c r="BX73" i="28"/>
  <c r="BX334" i="28"/>
  <c r="BX127" i="28"/>
  <c r="BX134" i="28"/>
  <c r="BX458" i="28"/>
  <c r="BX121" i="28"/>
  <c r="BO108" i="28"/>
  <c r="BO286" i="28"/>
  <c r="BX473" i="28"/>
  <c r="BX463" i="28"/>
  <c r="BX349" i="28"/>
  <c r="BX128" i="28"/>
  <c r="BX273" i="28"/>
  <c r="BX242" i="28"/>
  <c r="BX205" i="28"/>
  <c r="BX182" i="28"/>
  <c r="BO243" i="28"/>
  <c r="BX103" i="28"/>
  <c r="BX101" i="28"/>
  <c r="BO494" i="28"/>
  <c r="BX267" i="28"/>
  <c r="BX185" i="28"/>
  <c r="BX90" i="28"/>
  <c r="BX378" i="28"/>
  <c r="BX291" i="28"/>
  <c r="BX116" i="28"/>
  <c r="BX216" i="28"/>
  <c r="BX361" i="28"/>
  <c r="BX183" i="28"/>
  <c r="BO452" i="28"/>
  <c r="BX401" i="28"/>
  <c r="BX272" i="28"/>
  <c r="BX155" i="28"/>
  <c r="BX229" i="28"/>
  <c r="BX428" i="28"/>
  <c r="BX207" i="28"/>
  <c r="BO481" i="28"/>
  <c r="BX196" i="28"/>
  <c r="BX324" i="28"/>
  <c r="CL348" i="28"/>
  <c r="CM348" i="28" s="1"/>
  <c r="BX345" i="28"/>
  <c r="CL459" i="28"/>
  <c r="CM459" i="28" s="1"/>
  <c r="BX370" i="28"/>
  <c r="BX82" i="28"/>
  <c r="CL329" i="28"/>
  <c r="CM329" i="28" s="1"/>
  <c r="BO352" i="28"/>
  <c r="BX241" i="28"/>
  <c r="BX313" i="28"/>
  <c r="BX146" i="28"/>
  <c r="BX320" i="28"/>
  <c r="CL404" i="28"/>
  <c r="CM404" i="28" s="1"/>
  <c r="BX279" i="28"/>
  <c r="BO343" i="28"/>
  <c r="BX467" i="28"/>
  <c r="BO457" i="28"/>
  <c r="BX137" i="28"/>
  <c r="BO79" i="28"/>
  <c r="BX262" i="28"/>
  <c r="BX309" i="28"/>
  <c r="BX305" i="28"/>
  <c r="BX402" i="28"/>
  <c r="BX290" i="28"/>
  <c r="BX51" i="28"/>
  <c r="BX405" i="28"/>
  <c r="BX215" i="28"/>
  <c r="BX373" i="28"/>
  <c r="BX391" i="28"/>
  <c r="BX220" i="28"/>
  <c r="BO332" i="28"/>
  <c r="BX336" i="28"/>
  <c r="CL311" i="28"/>
  <c r="CM311" i="28" s="1"/>
  <c r="BX348" i="28"/>
  <c r="BX416" i="28"/>
  <c r="CL135" i="28"/>
  <c r="CM135" i="28" s="1"/>
  <c r="BX161" i="28"/>
  <c r="CL304" i="28"/>
  <c r="CM304" i="28" s="1"/>
  <c r="BX282" i="28"/>
  <c r="BO174" i="28"/>
  <c r="BX484" i="28"/>
  <c r="BX500" i="28"/>
  <c r="BX59" i="28"/>
  <c r="CL203" i="28"/>
  <c r="CM203" i="28" s="1"/>
  <c r="CL79" i="28"/>
  <c r="CM79" i="28" s="1"/>
  <c r="BO167" i="28"/>
  <c r="CL27" i="28"/>
  <c r="CM27" i="28" s="1"/>
  <c r="BX78" i="28"/>
  <c r="BX478" i="28"/>
  <c r="BO299" i="28"/>
  <c r="BX288" i="28"/>
  <c r="BX400" i="28"/>
  <c r="BX436" i="28"/>
  <c r="BX166" i="28"/>
  <c r="BX312" i="28"/>
  <c r="BX158" i="28"/>
  <c r="CL408" i="28"/>
  <c r="CM408" i="28" s="1"/>
  <c r="CL385" i="28"/>
  <c r="CM385" i="28" s="1"/>
  <c r="CL32" i="28"/>
  <c r="CM32" i="28" s="1"/>
  <c r="BX276" i="28"/>
  <c r="CL187" i="28"/>
  <c r="CM187" i="28" s="1"/>
  <c r="CL379" i="28"/>
  <c r="CM379" i="28" s="1"/>
  <c r="CL186" i="28"/>
  <c r="CM186" i="28" s="1"/>
  <c r="BX283" i="28"/>
  <c r="BX251" i="28"/>
  <c r="CL149" i="28"/>
  <c r="CM149" i="28" s="1"/>
  <c r="CL371" i="28"/>
  <c r="CM371" i="28" s="1"/>
  <c r="CL472" i="28"/>
  <c r="CM472" i="28" s="1"/>
  <c r="CL68" i="28"/>
  <c r="CM68" i="28" s="1"/>
  <c r="CL128" i="28"/>
  <c r="CM128" i="28" s="1"/>
  <c r="BX321" i="28"/>
  <c r="BO251" i="28"/>
  <c r="BX474" i="28"/>
  <c r="BO96" i="28"/>
  <c r="BX297" i="28"/>
  <c r="BX488" i="28"/>
  <c r="BX240" i="28"/>
  <c r="BX69" i="28"/>
  <c r="BX102" i="28"/>
  <c r="BX200" i="28"/>
  <c r="BX439" i="28"/>
  <c r="BX394" i="28"/>
  <c r="BO154" i="28"/>
  <c r="BO280" i="28"/>
  <c r="BX300" i="28"/>
  <c r="BX219" i="28"/>
  <c r="BX497" i="28"/>
  <c r="BX165" i="28"/>
  <c r="BX292" i="28"/>
  <c r="BO499" i="28"/>
  <c r="BX177" i="28"/>
  <c r="BX284" i="28"/>
  <c r="BX191" i="28"/>
  <c r="BO257" i="28"/>
  <c r="BX379" i="28"/>
  <c r="BX340" i="28"/>
  <c r="BX422" i="28"/>
  <c r="BX396" i="28"/>
  <c r="BX454" i="28"/>
  <c r="BX92" i="28"/>
  <c r="BX228" i="28"/>
  <c r="CL476" i="28"/>
  <c r="CM476" i="28" s="1"/>
  <c r="BO298" i="28"/>
  <c r="BX498" i="28"/>
  <c r="CL143" i="28"/>
  <c r="CM143" i="28" s="1"/>
  <c r="CL55" i="28"/>
  <c r="CM55" i="28" s="1"/>
  <c r="BX418" i="28"/>
  <c r="BX371" i="28"/>
  <c r="BX346" i="28"/>
  <c r="BX170" i="28"/>
  <c r="BX100" i="28"/>
  <c r="BX124" i="28"/>
  <c r="CL492" i="28"/>
  <c r="CM492" i="28" s="1"/>
  <c r="BO409" i="28"/>
  <c r="BX366" i="28"/>
  <c r="BX193" i="28"/>
  <c r="BX281" i="28"/>
  <c r="CL30" i="28"/>
  <c r="CM30" i="28" s="1"/>
  <c r="CL343" i="28"/>
  <c r="CM343" i="28" s="1"/>
  <c r="CL67" i="28"/>
  <c r="CM67" i="28" s="1"/>
  <c r="BX213" i="28"/>
  <c r="BX432" i="28"/>
  <c r="BX411" i="28"/>
  <c r="BX285" i="28"/>
  <c r="BX451" i="28"/>
  <c r="BX333" i="28"/>
  <c r="BX424" i="28"/>
  <c r="BX433" i="28"/>
  <c r="CL400" i="28"/>
  <c r="CM400" i="28" s="1"/>
  <c r="BX84" i="28"/>
  <c r="CL180" i="28"/>
  <c r="CM180" i="28" s="1"/>
  <c r="BX75" i="28"/>
  <c r="BX247" i="28"/>
  <c r="BX365" i="28"/>
  <c r="BO325" i="28"/>
  <c r="BX175" i="28"/>
  <c r="BX354" i="28"/>
  <c r="BX356" i="28"/>
  <c r="BO143" i="28"/>
  <c r="CL94" i="28"/>
  <c r="CM94" i="28" s="1"/>
  <c r="CL432" i="28"/>
  <c r="CM432" i="28" s="1"/>
  <c r="CL167" i="28"/>
  <c r="CM167" i="28" s="1"/>
  <c r="CL389" i="28"/>
  <c r="CM389" i="28" s="1"/>
  <c r="CL353" i="28"/>
  <c r="CM353" i="28" s="1"/>
  <c r="CL338" i="28"/>
  <c r="CM338" i="28" s="1"/>
  <c r="BO306" i="28"/>
  <c r="BO87" i="28"/>
  <c r="BX60" i="28"/>
  <c r="BX133" i="28"/>
  <c r="CL315" i="28"/>
  <c r="CM315" i="28" s="1"/>
  <c r="BX258" i="28"/>
  <c r="BX149" i="28"/>
  <c r="CL265" i="28"/>
  <c r="CM265" i="28" s="1"/>
  <c r="CL436" i="28"/>
  <c r="CM436" i="28" s="1"/>
  <c r="BX350" i="28"/>
  <c r="BX232" i="28"/>
  <c r="BX81" i="28"/>
  <c r="BX362" i="28"/>
  <c r="CL471" i="28"/>
  <c r="CM471" i="28" s="1"/>
  <c r="CL446" i="28"/>
  <c r="CM446" i="28" s="1"/>
  <c r="CL344" i="28"/>
  <c r="CM344" i="28" s="1"/>
  <c r="BX380" i="28"/>
  <c r="BX203" i="28"/>
  <c r="BX217" i="28"/>
  <c r="BX462" i="28"/>
  <c r="CL456" i="28"/>
  <c r="CM456" i="28" s="1"/>
  <c r="BX159" i="28"/>
  <c r="CL347" i="28"/>
  <c r="CM347" i="28" s="1"/>
  <c r="CL107" i="28"/>
  <c r="CM107" i="28" s="1"/>
  <c r="CL36" i="28"/>
  <c r="CM36" i="28" s="1"/>
  <c r="CL319" i="28"/>
  <c r="CM319" i="28" s="1"/>
  <c r="CL376" i="28"/>
  <c r="CM376" i="28" s="1"/>
  <c r="CL120" i="28"/>
  <c r="CM120" i="28" s="1"/>
  <c r="CL425" i="28"/>
  <c r="CM425" i="28" s="1"/>
  <c r="CL238" i="28"/>
  <c r="CM238" i="28" s="1"/>
  <c r="BX234" i="28"/>
  <c r="BX477" i="28"/>
  <c r="BO416" i="28"/>
  <c r="BX254" i="28"/>
  <c r="BX456" i="28"/>
  <c r="BX327" i="28"/>
  <c r="BO376" i="28"/>
  <c r="BX438" i="28"/>
  <c r="BO302" i="28"/>
  <c r="BX450" i="28"/>
  <c r="BX487" i="28"/>
  <c r="BX475" i="28"/>
  <c r="BX104" i="28"/>
  <c r="BX208" i="28"/>
  <c r="BO93" i="28"/>
  <c r="BX67" i="28"/>
  <c r="BX61" i="28"/>
  <c r="BX443" i="28"/>
  <c r="BX114" i="28"/>
  <c r="BX259" i="28"/>
  <c r="BX52" i="28"/>
  <c r="BX218" i="28"/>
  <c r="BX252" i="28"/>
  <c r="BX388" i="28"/>
  <c r="BO194" i="28"/>
  <c r="BX94" i="28"/>
  <c r="BX427" i="28"/>
  <c r="BX355" i="28"/>
  <c r="BX187" i="28"/>
  <c r="BX253" i="28"/>
  <c r="BX139" i="28"/>
  <c r="BX265" i="28"/>
  <c r="BX421" i="28"/>
  <c r="BX406" i="28"/>
  <c r="BX195" i="28"/>
  <c r="BX91" i="28"/>
  <c r="BO163" i="28"/>
  <c r="BX448" i="28"/>
  <c r="BX197" i="28"/>
  <c r="BX331" i="28"/>
  <c r="CL251" i="28"/>
  <c r="CM251" i="28" s="1"/>
  <c r="BX440" i="28"/>
  <c r="CL76" i="28"/>
  <c r="CM76" i="28" s="1"/>
  <c r="CL427" i="28"/>
  <c r="CM427" i="28" s="1"/>
  <c r="CL283" i="28"/>
  <c r="CM283" i="28" s="1"/>
  <c r="CL63" i="28"/>
  <c r="CM63" i="28" s="1"/>
  <c r="BX372" i="28"/>
  <c r="CL489" i="28"/>
  <c r="CM489" i="28" s="1"/>
  <c r="CL239" i="28"/>
  <c r="CM239" i="28" s="1"/>
  <c r="CL247" i="28"/>
  <c r="CM247" i="28" s="1"/>
  <c r="CL268" i="28"/>
  <c r="CM268" i="28" s="1"/>
  <c r="CL373" i="28"/>
  <c r="CM373" i="28" s="1"/>
  <c r="BX483" i="28"/>
  <c r="CL463" i="28"/>
  <c r="CM463" i="28" s="1"/>
  <c r="CL45" i="28"/>
  <c r="CM45" i="28" s="1"/>
  <c r="BX460" i="28"/>
  <c r="CL254" i="28"/>
  <c r="CM254" i="28" s="1"/>
  <c r="CL356" i="28"/>
  <c r="CM356" i="28" s="1"/>
  <c r="BX471" i="28"/>
  <c r="BX393" i="28"/>
  <c r="BX374" i="28"/>
  <c r="BX201" i="28"/>
  <c r="BX230" i="28"/>
  <c r="BO199" i="28"/>
  <c r="BX256" i="28"/>
  <c r="BX493" i="28"/>
  <c r="BX310" i="28"/>
  <c r="BX287" i="28"/>
  <c r="BX317" i="28"/>
  <c r="BX326" i="28"/>
  <c r="BX301" i="28"/>
  <c r="CL314" i="28"/>
  <c r="CM314" i="28" s="1"/>
  <c r="CL212" i="28"/>
  <c r="CM212" i="28" s="1"/>
  <c r="CL443" i="28"/>
  <c r="CM443" i="28" s="1"/>
  <c r="CL477" i="28"/>
  <c r="CM477" i="28" s="1"/>
  <c r="CL271" i="28"/>
  <c r="CM271" i="28" s="1"/>
  <c r="BX109" i="28"/>
  <c r="CL291" i="28"/>
  <c r="CM291" i="28" s="1"/>
  <c r="CL146" i="28"/>
  <c r="CM146" i="28" s="1"/>
  <c r="CL336" i="28"/>
  <c r="CM336" i="28" s="1"/>
  <c r="CL121" i="28"/>
  <c r="CM121" i="28" s="1"/>
  <c r="BX244" i="28"/>
  <c r="BX430" i="28"/>
  <c r="BX296" i="28"/>
  <c r="CL260" i="28"/>
  <c r="CM260" i="28" s="1"/>
  <c r="CL415" i="28"/>
  <c r="CM415" i="28" s="1"/>
  <c r="BX295" i="28"/>
  <c r="CL255" i="28"/>
  <c r="CM255" i="28" s="1"/>
  <c r="BX375" i="28"/>
  <c r="CL72" i="28"/>
  <c r="CM72" i="28" s="1"/>
  <c r="CL206" i="28"/>
  <c r="CM206" i="28" s="1"/>
  <c r="BX322" i="28"/>
  <c r="CL172" i="28"/>
  <c r="CM172" i="28" s="1"/>
  <c r="CL411" i="28"/>
  <c r="CM411" i="28" s="1"/>
  <c r="BX106" i="28"/>
  <c r="CL132" i="28"/>
  <c r="CM132" i="28" s="1"/>
  <c r="CL295" i="28"/>
  <c r="CM295" i="28" s="1"/>
  <c r="BX386" i="28"/>
  <c r="BX278" i="28"/>
  <c r="BX435" i="28"/>
  <c r="BX250" i="28"/>
  <c r="BX464" i="28"/>
  <c r="BX339" i="28"/>
  <c r="BX62" i="28"/>
  <c r="BX266" i="28"/>
  <c r="BX110" i="28"/>
  <c r="BX442" i="28"/>
  <c r="BX157" i="28"/>
  <c r="CL109" i="28"/>
  <c r="CM109" i="28" s="1"/>
  <c r="CL226" i="28"/>
  <c r="CM226" i="28" s="1"/>
  <c r="CL395" i="28"/>
  <c r="CM395" i="28" s="1"/>
  <c r="CL41" i="28"/>
  <c r="CM41" i="28" s="1"/>
  <c r="CL42" i="28"/>
  <c r="CM42" i="28" s="1"/>
  <c r="CL431" i="28"/>
  <c r="CM431" i="28" s="1"/>
  <c r="CL162" i="28"/>
  <c r="CM162" i="28" s="1"/>
  <c r="CL161" i="28"/>
  <c r="CM161" i="28" s="1"/>
  <c r="CL451" i="28"/>
  <c r="CM451" i="28" s="1"/>
  <c r="CL91" i="28"/>
  <c r="CM91" i="28" s="1"/>
  <c r="CL116" i="28"/>
  <c r="CM116" i="28" s="1"/>
  <c r="CL129" i="28"/>
  <c r="CM129" i="28" s="1"/>
  <c r="CL466" i="28"/>
  <c r="CM466" i="28" s="1"/>
  <c r="CL69" i="28"/>
  <c r="CM69" i="28" s="1"/>
  <c r="BX330" i="28"/>
  <c r="CL243" i="28"/>
  <c r="CM243" i="28" s="1"/>
  <c r="CL485" i="28"/>
  <c r="CM485" i="28" s="1"/>
  <c r="CL257" i="28"/>
  <c r="CM257" i="28" s="1"/>
  <c r="CL286" i="28"/>
  <c r="CM286" i="28" s="1"/>
  <c r="CL280" i="28"/>
  <c r="CM280" i="28" s="1"/>
  <c r="BO245" i="28"/>
  <c r="BO476" i="28"/>
  <c r="BX132" i="28"/>
  <c r="BO360" i="28"/>
  <c r="BX360" i="28"/>
  <c r="BX180" i="28"/>
  <c r="BX238" i="28"/>
  <c r="BX129" i="28"/>
  <c r="CL92" i="28"/>
  <c r="CM92" i="28" s="1"/>
  <c r="CL438" i="28"/>
  <c r="CM438" i="28" s="1"/>
  <c r="CL440" i="28"/>
  <c r="CM440" i="28" s="1"/>
  <c r="CL423" i="28"/>
  <c r="CM423" i="28" s="1"/>
  <c r="CL298" i="28"/>
  <c r="CM298" i="28" s="1"/>
  <c r="CL351" i="28"/>
  <c r="CM351" i="28" s="1"/>
  <c r="CL335" i="28"/>
  <c r="CM335" i="28" s="1"/>
  <c r="CL75" i="28"/>
  <c r="CM75" i="28" s="1"/>
  <c r="CL368" i="28"/>
  <c r="CM368" i="28" s="1"/>
  <c r="CL227" i="28"/>
  <c r="CM227" i="28" s="1"/>
  <c r="CL322" i="28"/>
  <c r="CM322" i="28" s="1"/>
  <c r="CL224" i="28"/>
  <c r="CM224" i="28" s="1"/>
  <c r="CL62" i="28"/>
  <c r="CM62" i="28" s="1"/>
  <c r="CL250" i="28"/>
  <c r="CM250" i="28" s="1"/>
  <c r="CL480" i="28"/>
  <c r="CM480" i="28" s="1"/>
  <c r="CL246" i="28"/>
  <c r="CM246" i="28" s="1"/>
  <c r="CL417" i="28"/>
  <c r="CM417" i="28" s="1"/>
  <c r="CL231" i="28"/>
  <c r="CM231" i="28" s="1"/>
  <c r="CL57" i="28"/>
  <c r="CM57" i="28" s="1"/>
  <c r="CL270" i="28"/>
  <c r="CM270" i="28" s="1"/>
  <c r="CL285" i="28"/>
  <c r="CM285" i="28" s="1"/>
  <c r="CL199" i="28"/>
  <c r="CM199" i="28" s="1"/>
  <c r="CL325" i="28"/>
  <c r="CM325" i="28" s="1"/>
  <c r="CL60" i="28"/>
  <c r="CM60" i="28" s="1"/>
  <c r="CL96" i="28"/>
  <c r="CM96" i="28" s="1"/>
  <c r="CL301" i="28"/>
  <c r="CM301" i="28" s="1"/>
  <c r="CL447" i="28"/>
  <c r="CM447" i="28" s="1"/>
  <c r="CL317" i="28"/>
  <c r="CM317" i="28" s="1"/>
  <c r="CL37" i="28"/>
  <c r="CM37" i="28" s="1"/>
  <c r="CL33" i="28"/>
  <c r="CM33" i="28" s="1"/>
  <c r="CL340" i="28"/>
  <c r="CM340" i="28" s="1"/>
  <c r="CL210" i="28"/>
  <c r="CM210" i="28" s="1"/>
  <c r="CL137" i="28"/>
  <c r="CM137" i="28" s="1"/>
  <c r="CL498" i="28"/>
  <c r="CM498" i="28" s="1"/>
  <c r="CL261" i="28"/>
  <c r="CM261" i="28" s="1"/>
  <c r="CL499" i="28"/>
  <c r="CM499" i="28" s="1"/>
  <c r="CL309" i="28"/>
  <c r="CM309" i="28" s="1"/>
  <c r="CL276" i="28"/>
  <c r="CM276" i="28" s="1"/>
  <c r="CL393" i="28"/>
  <c r="CM393" i="28" s="1"/>
  <c r="CL439" i="28"/>
  <c r="CM439" i="28" s="1"/>
  <c r="CL327" i="28"/>
  <c r="CM327" i="28" s="1"/>
  <c r="CL221" i="28"/>
  <c r="CM221" i="28" s="1"/>
  <c r="CL102" i="28"/>
  <c r="CM102" i="28" s="1"/>
  <c r="CL191" i="28"/>
  <c r="CM191" i="28" s="1"/>
  <c r="CL54" i="28"/>
  <c r="CM54" i="28" s="1"/>
  <c r="CL86" i="28"/>
  <c r="CM86" i="28" s="1"/>
  <c r="CL112" i="28"/>
  <c r="CM112" i="28" s="1"/>
  <c r="CL196" i="28"/>
  <c r="CM196" i="28" s="1"/>
  <c r="CL359" i="28"/>
  <c r="CM359" i="28" s="1"/>
  <c r="CL382" i="28"/>
  <c r="CM382" i="28" s="1"/>
  <c r="CL152" i="28"/>
  <c r="CM152" i="28" s="1"/>
  <c r="CL391" i="28"/>
  <c r="CM391" i="28" s="1"/>
  <c r="CL218" i="28"/>
  <c r="CM218" i="28" s="1"/>
  <c r="CL361" i="28"/>
  <c r="CM361" i="28" s="1"/>
  <c r="CL97" i="28"/>
  <c r="CM97" i="28" s="1"/>
  <c r="CL495" i="28"/>
  <c r="CM495" i="28" s="1"/>
  <c r="CL364" i="28"/>
  <c r="CM364" i="28" s="1"/>
  <c r="CL105" i="28"/>
  <c r="CM105" i="28" s="1"/>
  <c r="CL332" i="28"/>
  <c r="CM332" i="28" s="1"/>
  <c r="CL159" i="28"/>
  <c r="CM159" i="28" s="1"/>
  <c r="CL150" i="28"/>
  <c r="CM150" i="28" s="1"/>
  <c r="CL402" i="28"/>
  <c r="CM402" i="28" s="1"/>
  <c r="CL441" i="28"/>
  <c r="CM441" i="28" s="1"/>
  <c r="CL305" i="28"/>
  <c r="CM305" i="28" s="1"/>
  <c r="CL396" i="28"/>
  <c r="CM396" i="28" s="1"/>
  <c r="CL29" i="28"/>
  <c r="CM29" i="28" s="1"/>
  <c r="CL275" i="28"/>
  <c r="CM275" i="28" s="1"/>
  <c r="CL444" i="28"/>
  <c r="CM444" i="28" s="1"/>
  <c r="CL249" i="28"/>
  <c r="CM249" i="28" s="1"/>
  <c r="CL399" i="28"/>
  <c r="CM399" i="28" s="1"/>
  <c r="CL144" i="28"/>
  <c r="CM144" i="28" s="1"/>
  <c r="CL414" i="28"/>
  <c r="CM414" i="28" s="1"/>
  <c r="CL416" i="28"/>
  <c r="CM416" i="28" s="1"/>
  <c r="CL183" i="28"/>
  <c r="CM183" i="28" s="1"/>
  <c r="CL491" i="28"/>
  <c r="CM491" i="28" s="1"/>
  <c r="CL318" i="28"/>
  <c r="CM318" i="28" s="1"/>
  <c r="CL80" i="28"/>
  <c r="CM80" i="28" s="1"/>
  <c r="CL412" i="28"/>
  <c r="CM412" i="28" s="1"/>
  <c r="CL156" i="28"/>
  <c r="CM156" i="28" s="1"/>
  <c r="CL70" i="28"/>
  <c r="CM70" i="28" s="1"/>
  <c r="CL115" i="28"/>
  <c r="CM115" i="28" s="1"/>
  <c r="CL281" i="28"/>
  <c r="CM281" i="28" s="1"/>
  <c r="CL388" i="28"/>
  <c r="CM388" i="28" s="1"/>
  <c r="CL352" i="28"/>
  <c r="CM352" i="28" s="1"/>
  <c r="CL448" i="28"/>
  <c r="CM448" i="28" s="1"/>
  <c r="CL306" i="28"/>
  <c r="CM306" i="28" s="1"/>
  <c r="CL208" i="28"/>
  <c r="CM208" i="28" s="1"/>
  <c r="CL397" i="28"/>
  <c r="CM397" i="28" s="1"/>
  <c r="CL213" i="28"/>
  <c r="CM213" i="28" s="1"/>
  <c r="CL209" i="28"/>
  <c r="CM209" i="28" s="1"/>
  <c r="CL326" i="28"/>
  <c r="CM326" i="28" s="1"/>
  <c r="CL372" i="28"/>
  <c r="CM372" i="28" s="1"/>
  <c r="CL256" i="28"/>
  <c r="CM256" i="28" s="1"/>
  <c r="CL410" i="28"/>
  <c r="CM410" i="28" s="1"/>
  <c r="CL35" i="28"/>
  <c r="CM35" i="28" s="1"/>
  <c r="CL488" i="28"/>
  <c r="CM488" i="28" s="1"/>
  <c r="CL64" i="28"/>
  <c r="CM64" i="28" s="1"/>
  <c r="CL202" i="28"/>
  <c r="CM202" i="28" s="1"/>
  <c r="CL188" i="28"/>
  <c r="CM188" i="28" s="1"/>
  <c r="CL367" i="28"/>
  <c r="CM367" i="28" s="1"/>
  <c r="CL164" i="28"/>
  <c r="CM164" i="28" s="1"/>
  <c r="CL266" i="28"/>
  <c r="CM266" i="28" s="1"/>
  <c r="CL461" i="28"/>
  <c r="CM461" i="28" s="1"/>
  <c r="CL204" i="28"/>
  <c r="CM204" i="28" s="1"/>
  <c r="CL81" i="28"/>
  <c r="CM81" i="28" s="1"/>
  <c r="CL277" i="28"/>
  <c r="CM277" i="28" s="1"/>
  <c r="CL272" i="28"/>
  <c r="CM272" i="28" s="1"/>
  <c r="CL377" i="28"/>
  <c r="CM377" i="28" s="1"/>
  <c r="CL474" i="28"/>
  <c r="CM474" i="28" s="1"/>
  <c r="CL160" i="28"/>
  <c r="CM160" i="28" s="1"/>
  <c r="CL165" i="28"/>
  <c r="CM165" i="28" s="1"/>
  <c r="CL493" i="28"/>
  <c r="CM493" i="28" s="1"/>
  <c r="CL328" i="28"/>
  <c r="CM328" i="28" s="1"/>
  <c r="CL455" i="28"/>
  <c r="CM455" i="28" s="1"/>
  <c r="CL51" i="28"/>
  <c r="CM51" i="28" s="1"/>
  <c r="CL232" i="28"/>
  <c r="CM232" i="28" s="1"/>
  <c r="CL170" i="28"/>
  <c r="CM170" i="28" s="1"/>
  <c r="CL175" i="28"/>
  <c r="CM175" i="28" s="1"/>
  <c r="CL220" i="28"/>
  <c r="CM220" i="28" s="1"/>
  <c r="CL282" i="28"/>
  <c r="CM282" i="28" s="1"/>
  <c r="CL434" i="28"/>
  <c r="CM434" i="28" s="1"/>
  <c r="CL248" i="28"/>
  <c r="CM248" i="28" s="1"/>
  <c r="CL181" i="28"/>
  <c r="CM181" i="28" s="1"/>
  <c r="CL296" i="28"/>
  <c r="CM296" i="28" s="1"/>
  <c r="CL458" i="28"/>
  <c r="CM458" i="28" s="1"/>
  <c r="CL26" i="28"/>
  <c r="CM26" i="28" s="1"/>
  <c r="CL174" i="28"/>
  <c r="CM174" i="28" s="1"/>
  <c r="CL419" i="28"/>
  <c r="CM419" i="28" s="1"/>
  <c r="CL47" i="28"/>
  <c r="CM47" i="28" s="1"/>
  <c r="CL454" i="28"/>
  <c r="CM454" i="28" s="1"/>
  <c r="CL330" i="28"/>
  <c r="CM330" i="28" s="1"/>
  <c r="CL140" i="28"/>
  <c r="CM140" i="28" s="1"/>
  <c r="CL297" i="28"/>
  <c r="CM297" i="28" s="1"/>
  <c r="CL147" i="28"/>
  <c r="CM147" i="28" s="1"/>
  <c r="CL237" i="28"/>
  <c r="CM237" i="28" s="1"/>
  <c r="CL110" i="28"/>
  <c r="CM110" i="28" s="1"/>
  <c r="CL215" i="28"/>
  <c r="CM215" i="28" s="1"/>
  <c r="CL66" i="28"/>
  <c r="CM66" i="28" s="1"/>
  <c r="CL413" i="28"/>
  <c r="CM413" i="28" s="1"/>
  <c r="CL290" i="28"/>
  <c r="CM290" i="28" s="1"/>
  <c r="CL119" i="28"/>
  <c r="CM119" i="28" s="1"/>
  <c r="CL179" i="28"/>
  <c r="CM179" i="28" s="1"/>
  <c r="CL222" i="28"/>
  <c r="CM222" i="28" s="1"/>
  <c r="CL333" i="28"/>
  <c r="CM333" i="28" s="1"/>
  <c r="CL462" i="28"/>
  <c r="CM462" i="28" s="1"/>
  <c r="CL453" i="28"/>
  <c r="CM453" i="28" s="1"/>
  <c r="CL182" i="28"/>
  <c r="CM182" i="28" s="1"/>
  <c r="CL460" i="28"/>
  <c r="CM460" i="28" s="1"/>
  <c r="CL177" i="28"/>
  <c r="CM177" i="28" s="1"/>
  <c r="CL324" i="28"/>
  <c r="CM324" i="28" s="1"/>
  <c r="CL420" i="28"/>
  <c r="CM420" i="28" s="1"/>
  <c r="CL85" i="28"/>
  <c r="CM85" i="28" s="1"/>
  <c r="CL346" i="28"/>
  <c r="CM346" i="28" s="1"/>
  <c r="CL349" i="28"/>
  <c r="CM349" i="28" s="1"/>
  <c r="CL73" i="28"/>
  <c r="CM73" i="28" s="1"/>
  <c r="CL173" i="28"/>
  <c r="CM173" i="28" s="1"/>
  <c r="CL158" i="28"/>
  <c r="CM158" i="28" s="1"/>
  <c r="CL312" i="28"/>
  <c r="CM312" i="28" s="1"/>
  <c r="CL378" i="28"/>
  <c r="CM378" i="28" s="1"/>
  <c r="CL245" i="28"/>
  <c r="CM245" i="28" s="1"/>
  <c r="CL100" i="28"/>
  <c r="CM100" i="28" s="1"/>
  <c r="CL169" i="28"/>
  <c r="CM169" i="28" s="1"/>
  <c r="CL374" i="28"/>
  <c r="CM374" i="28" s="1"/>
  <c r="CL426" i="28"/>
  <c r="CM426" i="28" s="1"/>
  <c r="CL24" i="28"/>
  <c r="CM24" i="28" s="1"/>
  <c r="CL386" i="28"/>
  <c r="CM386" i="28" s="1"/>
  <c r="CL468" i="28"/>
  <c r="CM468" i="28" s="1"/>
  <c r="CL437" i="28"/>
  <c r="CM437" i="28" s="1"/>
  <c r="CL445" i="28"/>
  <c r="CM445" i="28" s="1"/>
  <c r="CL31" i="28"/>
  <c r="CM31" i="28" s="1"/>
  <c r="CL407" i="28"/>
  <c r="CM407" i="28" s="1"/>
  <c r="CL483" i="28"/>
  <c r="CM483" i="28" s="1"/>
  <c r="CL117" i="28"/>
  <c r="CM117" i="28" s="1"/>
  <c r="CL114" i="28"/>
  <c r="CM114" i="28" s="1"/>
  <c r="CL369" i="28"/>
  <c r="CM369" i="28" s="1"/>
  <c r="CL214" i="28"/>
  <c r="CM214" i="28" s="1"/>
  <c r="CL126" i="28"/>
  <c r="CM126" i="28" s="1"/>
  <c r="CL151" i="28"/>
  <c r="CM151" i="28" s="1"/>
  <c r="CL84" i="28"/>
  <c r="CM84" i="28" s="1"/>
  <c r="CL136" i="28"/>
  <c r="CM136" i="28" s="1"/>
  <c r="CL124" i="28"/>
  <c r="CM124" i="28" s="1"/>
  <c r="CL34" i="28"/>
  <c r="CM34" i="28" s="1"/>
  <c r="CL123" i="28"/>
  <c r="CM123" i="28" s="1"/>
  <c r="CL384" i="28"/>
  <c r="CM384" i="28" s="1"/>
  <c r="CL433" i="28"/>
  <c r="CM433" i="28" s="1"/>
  <c r="CL345" i="28"/>
  <c r="CM345" i="28" s="1"/>
  <c r="CL155" i="28"/>
  <c r="CM155" i="28" s="1"/>
  <c r="CL58" i="28"/>
  <c r="CM58" i="28" s="1"/>
  <c r="CL103" i="28"/>
  <c r="CM103" i="28" s="1"/>
  <c r="CL148" i="28"/>
  <c r="CM148" i="28" s="1"/>
  <c r="CL269" i="28"/>
  <c r="CM269" i="28" s="1"/>
  <c r="CL205" i="28"/>
  <c r="CM205" i="28" s="1"/>
  <c r="CL320" i="28"/>
  <c r="CM320" i="28" s="1"/>
  <c r="CL313" i="28"/>
  <c r="CM313" i="28" s="1"/>
  <c r="CL125" i="28"/>
  <c r="CM125" i="28" s="1"/>
  <c r="CL308" i="28"/>
  <c r="CM308" i="28" s="1"/>
  <c r="CL127" i="28"/>
  <c r="CM127" i="28" s="1"/>
  <c r="CL303" i="28"/>
  <c r="CM303" i="28" s="1"/>
  <c r="CL383" i="28"/>
  <c r="CM383" i="28" s="1"/>
  <c r="CL118" i="28"/>
  <c r="CM118" i="28" s="1"/>
  <c r="CL392" i="28"/>
  <c r="CM392" i="28" s="1"/>
  <c r="CL278" i="28"/>
  <c r="CM278" i="28" s="1"/>
  <c r="CL360" i="28"/>
  <c r="CM360" i="28" s="1"/>
  <c r="CL323" i="28"/>
  <c r="CM323" i="28" s="1"/>
  <c r="CL230" i="28"/>
  <c r="CM230" i="28" s="1"/>
  <c r="CL294" i="28"/>
  <c r="CM294" i="28" s="1"/>
  <c r="CL366" i="28"/>
  <c r="CM366" i="28" s="1"/>
  <c r="CL138" i="28"/>
  <c r="CM138" i="28" s="1"/>
  <c r="CL53" i="28"/>
  <c r="CM53" i="28" s="1"/>
  <c r="CL482" i="28"/>
  <c r="CM482" i="28" s="1"/>
  <c r="CL341" i="28"/>
  <c r="CM341" i="28" s="1"/>
  <c r="CL200" i="28"/>
  <c r="CM200" i="28" s="1"/>
  <c r="CL418" i="28"/>
  <c r="CM418" i="28" s="1"/>
  <c r="CL370" i="28"/>
  <c r="CM370" i="28" s="1"/>
  <c r="CL496" i="28"/>
  <c r="CM496" i="28" s="1"/>
  <c r="CL263" i="28"/>
  <c r="CM263" i="28" s="1"/>
  <c r="CL98" i="28"/>
  <c r="CM98" i="28" s="1"/>
  <c r="CL310" i="28"/>
  <c r="CM310" i="28" s="1"/>
  <c r="CL78" i="28"/>
  <c r="CM78" i="28" s="1"/>
  <c r="CL39" i="28"/>
  <c r="CM39" i="28" s="1"/>
  <c r="CL211" i="28"/>
  <c r="CM211" i="28" s="1"/>
  <c r="CL363" i="28"/>
  <c r="CM363" i="28" s="1"/>
  <c r="CL381" i="28"/>
  <c r="CM381" i="28" s="1"/>
  <c r="CL289" i="28"/>
  <c r="CM289" i="28" s="1"/>
  <c r="CL87" i="28"/>
  <c r="CM87" i="28" s="1"/>
  <c r="CL141" i="28"/>
  <c r="CM141" i="28" s="1"/>
  <c r="CL484" i="28"/>
  <c r="CM484" i="28" s="1"/>
  <c r="CL101" i="28"/>
  <c r="CM101" i="28" s="1"/>
  <c r="CL198" i="28"/>
  <c r="CM198" i="28" s="1"/>
  <c r="CL233" i="28"/>
  <c r="CM233" i="28" s="1"/>
  <c r="CL201" i="28"/>
  <c r="CM201" i="28" s="1"/>
  <c r="CL223" i="28"/>
  <c r="CM223" i="28" s="1"/>
  <c r="CL279" i="28"/>
  <c r="CM279" i="28" s="1"/>
  <c r="CL59" i="28"/>
  <c r="CM59" i="28" s="1"/>
  <c r="CL401" i="28"/>
  <c r="CM401" i="28" s="1"/>
  <c r="CL292" i="28"/>
  <c r="CM292" i="28" s="1"/>
  <c r="CL219" i="28"/>
  <c r="CM219" i="28" s="1"/>
  <c r="CL225" i="28"/>
  <c r="CM225" i="28" s="1"/>
  <c r="CL470" i="28"/>
  <c r="CM470" i="28" s="1"/>
  <c r="CL421" i="28"/>
  <c r="CM421" i="28" s="1"/>
  <c r="CL192" i="28"/>
  <c r="CM192" i="28" s="1"/>
  <c r="CL77" i="28"/>
  <c r="CM77" i="28" s="1"/>
  <c r="CL449" i="28"/>
  <c r="CM449" i="28" s="1"/>
  <c r="CL25" i="28"/>
  <c r="CM25" i="28" s="1"/>
  <c r="CL287" i="28"/>
  <c r="CM287" i="28" s="1"/>
  <c r="CL113" i="28"/>
  <c r="CM113" i="28" s="1"/>
  <c r="CL500" i="28"/>
  <c r="CM500" i="28" s="1"/>
  <c r="CL430" i="28"/>
  <c r="CM430" i="28" s="1"/>
  <c r="CL153" i="28"/>
  <c r="CM153" i="28" s="1"/>
  <c r="CL88" i="28"/>
  <c r="CM88" i="28" s="1"/>
  <c r="CL358" i="28"/>
  <c r="CM358" i="28" s="1"/>
  <c r="CL450" i="28"/>
  <c r="CM450" i="28" s="1"/>
  <c r="CL300" i="28"/>
  <c r="CM300" i="28" s="1"/>
  <c r="CL429" i="28"/>
  <c r="CM429" i="28" s="1"/>
  <c r="CL357" i="28"/>
  <c r="CM357" i="28" s="1"/>
  <c r="CL171" i="28"/>
  <c r="CM171" i="28" s="1"/>
  <c r="CL267" i="28"/>
  <c r="CM267" i="28" s="1"/>
  <c r="CL299" i="28"/>
  <c r="CM299" i="28" s="1"/>
  <c r="CL465" i="28"/>
  <c r="CM465" i="28" s="1"/>
  <c r="CL481" i="28"/>
  <c r="CM481" i="28" s="1"/>
  <c r="CL40" i="28"/>
  <c r="CM40" i="28" s="1"/>
  <c r="CL264" i="28"/>
  <c r="CM264" i="28" s="1"/>
  <c r="CL262" i="28"/>
  <c r="CM262" i="28" s="1"/>
  <c r="CL56" i="28"/>
  <c r="CM56" i="28" s="1"/>
  <c r="CL197" i="28"/>
  <c r="CM197" i="28" s="1"/>
  <c r="CL475" i="28"/>
  <c r="CM475" i="28" s="1"/>
  <c r="CL166" i="28"/>
  <c r="CM166" i="28" s="1"/>
  <c r="CL302" i="28"/>
  <c r="CM302" i="28" s="1"/>
  <c r="CL108" i="28"/>
  <c r="CM108" i="28" s="1"/>
  <c r="CL130" i="28"/>
  <c r="CM130" i="28" s="1"/>
  <c r="CL350" i="28"/>
  <c r="CM350" i="28" s="1"/>
  <c r="CL457" i="28"/>
  <c r="CM457" i="28" s="1"/>
  <c r="CL240" i="28"/>
  <c r="CM240" i="28" s="1"/>
  <c r="CL375" i="28"/>
  <c r="CM375" i="28" s="1"/>
  <c r="CL38" i="28"/>
  <c r="CM38" i="28" s="1"/>
  <c r="CL284" i="28"/>
  <c r="CM284" i="28" s="1"/>
  <c r="CL176" i="28"/>
  <c r="CM176" i="28" s="1"/>
  <c r="CL435" i="28"/>
  <c r="CM435" i="28" s="1"/>
  <c r="CL139" i="28"/>
  <c r="CM139" i="28" s="1"/>
  <c r="CL452" i="28"/>
  <c r="CM452" i="28" s="1"/>
  <c r="CL99" i="28"/>
  <c r="CM99" i="28" s="1"/>
  <c r="CL342" i="28"/>
  <c r="CM342" i="28" s="1"/>
  <c r="CL93" i="28"/>
  <c r="CM93" i="28" s="1"/>
  <c r="CL228" i="28"/>
  <c r="CM228" i="28" s="1"/>
  <c r="CL142" i="28"/>
  <c r="CM142" i="28" s="1"/>
  <c r="CL321" i="28"/>
  <c r="CM321" i="28" s="1"/>
  <c r="CL217" i="28"/>
  <c r="CM217" i="28" s="1"/>
  <c r="CL494" i="28"/>
  <c r="CM494" i="28" s="1"/>
  <c r="CL473" i="28"/>
  <c r="CM473" i="28" s="1"/>
  <c r="CL288" i="28"/>
  <c r="CM288" i="28" s="1"/>
  <c r="CL273" i="28"/>
  <c r="CM273" i="28" s="1"/>
  <c r="CL154" i="28"/>
  <c r="CM154" i="28" s="1"/>
  <c r="CL428" i="28"/>
  <c r="CM428" i="28" s="1"/>
  <c r="CL106" i="28"/>
  <c r="CM106" i="28" s="1"/>
  <c r="CL307" i="28"/>
  <c r="CM307" i="28" s="1"/>
  <c r="CL111" i="28"/>
  <c r="CM111" i="28" s="1"/>
  <c r="CL293" i="28"/>
  <c r="CM293" i="28" s="1"/>
  <c r="CL52" i="28"/>
  <c r="CM52" i="28" s="1"/>
  <c r="CL134" i="28"/>
  <c r="CM134" i="28" s="1"/>
  <c r="CL337" i="28"/>
  <c r="CM337" i="28" s="1"/>
  <c r="CL89" i="28"/>
  <c r="CM89" i="28" s="1"/>
  <c r="CL390" i="28"/>
  <c r="CM390" i="28" s="1"/>
  <c r="CL46" i="28"/>
  <c r="CM46" i="28" s="1"/>
  <c r="CL133" i="28"/>
  <c r="CM133" i="28" s="1"/>
  <c r="CL82" i="28"/>
  <c r="CM82" i="28" s="1"/>
  <c r="CL479" i="28"/>
  <c r="CM479" i="28" s="1"/>
  <c r="CL83" i="28"/>
  <c r="CM83" i="28" s="1"/>
  <c r="CL50" i="28"/>
  <c r="CM50" i="28" s="1"/>
  <c r="CL339" i="28"/>
  <c r="CM339" i="28" s="1"/>
  <c r="CL252" i="28"/>
  <c r="CM252" i="28" s="1"/>
  <c r="CL190" i="28"/>
  <c r="CM190" i="28" s="1"/>
  <c r="CL380" i="28"/>
  <c r="CM380" i="28" s="1"/>
  <c r="CL258" i="28"/>
  <c r="CM258" i="28" s="1"/>
  <c r="CL365" i="28"/>
  <c r="CM365" i="28" s="1"/>
  <c r="CL487" i="28"/>
  <c r="CM487" i="28" s="1"/>
  <c r="CL424" i="28"/>
  <c r="CM424" i="28" s="1"/>
  <c r="CL193" i="28"/>
  <c r="CM193" i="28" s="1"/>
  <c r="CL387" i="28"/>
  <c r="CM387" i="28" s="1"/>
  <c r="CL71" i="28"/>
  <c r="CM71" i="28" s="1"/>
  <c r="CL43" i="28"/>
  <c r="CM43" i="28" s="1"/>
  <c r="CL244" i="28"/>
  <c r="CM244" i="28" s="1"/>
  <c r="CL131" i="28"/>
  <c r="CM131" i="28" s="1"/>
  <c r="CL163" i="28"/>
  <c r="CM163" i="28" s="1"/>
  <c r="CL467" i="28"/>
  <c r="CM467" i="28" s="1"/>
  <c r="CL259" i="28"/>
  <c r="CM259" i="28" s="1"/>
  <c r="CL178" i="28"/>
  <c r="CM178" i="28" s="1"/>
  <c r="CL104" i="28"/>
  <c r="CM104" i="28" s="1"/>
  <c r="CL398" i="28"/>
  <c r="CM398" i="28" s="1"/>
  <c r="CL61" i="28"/>
  <c r="CM61" i="28" s="1"/>
  <c r="CL354" i="28"/>
  <c r="CM354" i="28" s="1"/>
  <c r="CL28" i="28"/>
  <c r="CM28" i="28" s="1"/>
  <c r="CL157" i="28"/>
  <c r="CM157" i="28" s="1"/>
  <c r="CL490" i="28"/>
  <c r="CM490" i="28" s="1"/>
  <c r="CL442" i="28"/>
  <c r="CM442" i="28" s="1"/>
  <c r="CL241" i="28"/>
  <c r="CM241" i="28" s="1"/>
  <c r="CL253" i="28"/>
  <c r="CM253" i="28" s="1"/>
  <c r="CL394" i="28"/>
  <c r="CM394" i="28" s="1"/>
  <c r="CL406" i="28"/>
  <c r="CM406" i="28" s="1"/>
  <c r="CL316" i="28"/>
  <c r="CM316" i="28" s="1"/>
  <c r="CL122" i="28"/>
  <c r="CM122" i="28" s="1"/>
  <c r="CL405" i="28"/>
  <c r="CM405" i="28" s="1"/>
  <c r="CL274" i="28"/>
  <c r="CM274" i="28" s="1"/>
  <c r="CL44" i="28"/>
  <c r="CM44" i="28" s="1"/>
  <c r="CL95" i="28"/>
  <c r="CM95" i="28" s="1"/>
  <c r="CL355" i="28"/>
  <c r="CM355" i="28" s="1"/>
  <c r="CL469" i="28"/>
  <c r="CM469" i="28" s="1"/>
  <c r="CL90" i="28"/>
  <c r="CM90" i="28" s="1"/>
  <c r="CL216" i="28"/>
  <c r="CM216" i="28" s="1"/>
  <c r="CL194" i="28"/>
  <c r="CM194" i="28" s="1"/>
  <c r="CL422" i="28"/>
  <c r="CM422" i="28" s="1"/>
  <c r="CL236" i="28"/>
  <c r="CM236" i="28" s="1"/>
  <c r="CL242" i="28"/>
  <c r="CM242" i="28" s="1"/>
  <c r="CL362" i="28"/>
  <c r="CM362" i="28" s="1"/>
  <c r="CL145" i="28"/>
  <c r="CM145" i="28" s="1"/>
  <c r="CL65" i="28"/>
  <c r="CM65" i="28" s="1"/>
  <c r="CL229" i="28"/>
  <c r="CM229" i="28" s="1"/>
  <c r="CL464" i="28"/>
  <c r="CM464" i="28" s="1"/>
  <c r="CL334" i="28"/>
  <c r="CM334" i="28" s="1"/>
  <c r="CL168" i="28"/>
  <c r="CM168" i="28" s="1"/>
  <c r="CL497" i="28"/>
  <c r="CM497" i="28" s="1"/>
  <c r="CL478" i="28"/>
  <c r="CM478" i="28" s="1"/>
  <c r="CL74" i="28"/>
  <c r="CM74" i="28" s="1"/>
  <c r="CL409" i="28"/>
  <c r="CM409" i="28" s="1"/>
  <c r="CL207" i="28"/>
  <c r="CM207" i="28" s="1"/>
  <c r="CL331" i="28"/>
  <c r="CM331" i="28" s="1"/>
  <c r="CL189" i="28"/>
  <c r="CM189" i="28" s="1"/>
  <c r="CL403" i="28"/>
  <c r="CM403" i="28" s="1"/>
  <c r="CL486" i="28"/>
  <c r="CM486" i="28" s="1"/>
  <c r="CL195" i="28"/>
  <c r="CM195" i="28" s="1"/>
  <c r="CL234" i="28"/>
  <c r="CM234" i="28" s="1"/>
  <c r="CL235" i="28"/>
  <c r="CM235" i="28" s="1"/>
  <c r="CL184" i="28"/>
  <c r="CM184" i="28" s="1"/>
  <c r="CL185" i="28"/>
  <c r="CM185" i="28" s="1"/>
  <c r="CL48" i="28"/>
  <c r="CM48" i="28" s="1"/>
  <c r="CL49" i="28"/>
  <c r="CM49" i="28" s="1"/>
  <c r="X5" i="30"/>
  <c r="V5" i="30"/>
  <c r="M6" i="30"/>
  <c r="Z159" i="26"/>
  <c r="J160" i="27"/>
  <c r="M161" i="26"/>
  <c r="X160" i="26"/>
  <c r="Y160" i="26" s="1"/>
  <c r="G161" i="27"/>
  <c r="H161" i="27" s="1"/>
  <c r="I161" i="27" s="1"/>
  <c r="J161" i="27" l="1"/>
  <c r="Z160" i="26"/>
  <c r="V6" i="30"/>
  <c r="X6" i="30"/>
  <c r="M7" i="30"/>
  <c r="X161" i="26"/>
  <c r="Y161" i="26" s="1"/>
  <c r="M162" i="26"/>
  <c r="G162" i="27"/>
  <c r="H162" i="27" s="1"/>
  <c r="I162" i="27" s="1"/>
  <c r="J162" i="27" l="1"/>
  <c r="Z161" i="26"/>
  <c r="X7" i="30"/>
  <c r="V7" i="30"/>
  <c r="M8" i="30"/>
  <c r="M163" i="26"/>
  <c r="X162" i="26"/>
  <c r="Y162" i="26" s="1"/>
  <c r="G163" i="27"/>
  <c r="H163" i="27" s="1"/>
  <c r="I163" i="27" s="1"/>
  <c r="J163" i="27" l="1"/>
  <c r="Z162" i="26"/>
  <c r="M9" i="30"/>
  <c r="X8" i="30"/>
  <c r="V8" i="30"/>
  <c r="X163" i="26"/>
  <c r="Y163" i="26" s="1"/>
  <c r="M164" i="26"/>
  <c r="G164" i="27"/>
  <c r="H164" i="27" s="1"/>
  <c r="I164" i="27" s="1"/>
  <c r="J164" i="27" l="1"/>
  <c r="Z163" i="26"/>
  <c r="V9" i="30"/>
  <c r="X9" i="30"/>
  <c r="M10" i="30"/>
  <c r="X164" i="26"/>
  <c r="Y164" i="26" s="1"/>
  <c r="M165" i="26"/>
  <c r="G165" i="27"/>
  <c r="H165" i="27" s="1"/>
  <c r="I165" i="27" s="1"/>
  <c r="J165" i="27" l="1"/>
  <c r="Z164" i="26"/>
  <c r="V10" i="30"/>
  <c r="X10" i="30"/>
  <c r="M11" i="30"/>
  <c r="M166" i="26"/>
  <c r="X165" i="26"/>
  <c r="Y165" i="26" s="1"/>
  <c r="G166" i="27"/>
  <c r="H166" i="27" s="1"/>
  <c r="I166" i="27" s="1"/>
  <c r="J166" i="27" l="1"/>
  <c r="Z165" i="26"/>
  <c r="M12" i="30"/>
  <c r="X11" i="30"/>
  <c r="V11" i="30"/>
  <c r="M167" i="26"/>
  <c r="X166" i="26"/>
  <c r="Y166" i="26" s="1"/>
  <c r="G167" i="27"/>
  <c r="H167" i="27" s="1"/>
  <c r="I167" i="27" s="1"/>
  <c r="J167" i="27" l="1"/>
  <c r="Z166" i="26"/>
  <c r="M13" i="30"/>
  <c r="V12" i="30"/>
  <c r="X12" i="30"/>
  <c r="X167" i="26"/>
  <c r="Y167" i="26" s="1"/>
  <c r="M168" i="26"/>
  <c r="G168" i="27"/>
  <c r="H168" i="27" s="1"/>
  <c r="I168" i="27" s="1"/>
  <c r="J168" i="27" l="1"/>
  <c r="Z167" i="26"/>
  <c r="X13" i="30"/>
  <c r="M14" i="30"/>
  <c r="V13" i="30"/>
  <c r="M169" i="26"/>
  <c r="X168" i="26"/>
  <c r="Y168" i="26" s="1"/>
  <c r="G169" i="27"/>
  <c r="H169" i="27" s="1"/>
  <c r="I169" i="27" s="1"/>
  <c r="J169" i="27" l="1"/>
  <c r="Z168" i="26"/>
  <c r="V14" i="30"/>
  <c r="M15" i="30"/>
  <c r="X14" i="30"/>
  <c r="X169" i="26"/>
  <c r="Y169" i="26" s="1"/>
  <c r="M170" i="26"/>
  <c r="G170" i="27"/>
  <c r="H170" i="27" s="1"/>
  <c r="I170" i="27" s="1"/>
  <c r="J170" i="27" l="1"/>
  <c r="Z169" i="26"/>
  <c r="X15" i="30"/>
  <c r="V15" i="30"/>
  <c r="M16" i="30"/>
  <c r="M171" i="26"/>
  <c r="X170" i="26"/>
  <c r="Y170" i="26" s="1"/>
  <c r="G171" i="27"/>
  <c r="H171" i="27" s="1"/>
  <c r="I171" i="27" s="1"/>
  <c r="J171" i="27" s="1"/>
  <c r="Z170" i="26" l="1"/>
  <c r="V16" i="30"/>
  <c r="X16" i="30"/>
  <c r="M17" i="30"/>
  <c r="X171" i="26"/>
  <c r="Y171" i="26" s="1"/>
  <c r="M172" i="26"/>
  <c r="G172" i="27"/>
  <c r="H172" i="27" s="1"/>
  <c r="I172" i="27" s="1"/>
  <c r="J172" i="27" s="1"/>
  <c r="Z171" i="26" l="1"/>
  <c r="X17" i="30"/>
  <c r="M18" i="30"/>
  <c r="V17" i="30"/>
  <c r="X172" i="26"/>
  <c r="Y172" i="26" s="1"/>
  <c r="M173" i="26"/>
  <c r="G173" i="27"/>
  <c r="H173" i="27" s="1"/>
  <c r="I173" i="27" s="1"/>
  <c r="J173" i="27" s="1"/>
  <c r="Z172" i="26" l="1"/>
  <c r="X18" i="30"/>
  <c r="V18" i="30"/>
  <c r="M19" i="30"/>
  <c r="M174" i="26"/>
  <c r="X173" i="26"/>
  <c r="Y173" i="26" s="1"/>
  <c r="G174" i="27"/>
  <c r="H174" i="27" s="1"/>
  <c r="I174" i="27" s="1"/>
  <c r="J174" i="27" s="1"/>
  <c r="Z173" i="26" l="1"/>
  <c r="X19" i="30"/>
  <c r="V19" i="30"/>
  <c r="M20" i="30"/>
  <c r="M175" i="26"/>
  <c r="X174" i="26"/>
  <c r="Y174" i="26" s="1"/>
  <c r="G175" i="27"/>
  <c r="H175" i="27" s="1"/>
  <c r="I175" i="27" s="1"/>
  <c r="J175" i="27" s="1"/>
  <c r="Z174" i="26" l="1"/>
  <c r="V20" i="30"/>
  <c r="X20" i="30"/>
  <c r="M21" i="30"/>
  <c r="M176" i="26"/>
  <c r="X175" i="26"/>
  <c r="Y175" i="26" s="1"/>
  <c r="K175" i="27"/>
  <c r="L175" i="27"/>
  <c r="G176" i="27"/>
  <c r="H176" i="27" s="1"/>
  <c r="I176" i="27" s="1"/>
  <c r="J176" i="27" s="1"/>
  <c r="Z175" i="26" l="1"/>
  <c r="AA175" i="26" s="1"/>
  <c r="AB175" i="26" s="1"/>
  <c r="AC175" i="26" s="1"/>
  <c r="V21" i="30"/>
  <c r="M22" i="30"/>
  <c r="X21" i="30"/>
  <c r="X176" i="26"/>
  <c r="Y176" i="26" s="1"/>
  <c r="M177" i="26"/>
  <c r="K176" i="27"/>
  <c r="L176" i="27"/>
  <c r="G177" i="27"/>
  <c r="H177" i="27" s="1"/>
  <c r="I177" i="27" s="1"/>
  <c r="J177" i="27" s="1"/>
  <c r="Z176" i="26" l="1"/>
  <c r="AD176" i="26" s="1"/>
  <c r="AE176" i="26" s="1"/>
  <c r="AF176" i="26" s="1"/>
  <c r="AD175" i="26"/>
  <c r="AE175" i="26" s="1"/>
  <c r="AF175" i="26" s="1"/>
  <c r="X22" i="30"/>
  <c r="V22" i="30"/>
  <c r="M23" i="30"/>
  <c r="M178" i="26"/>
  <c r="X177" i="26"/>
  <c r="Y177" i="26" s="1"/>
  <c r="K177" i="27"/>
  <c r="L177" i="27"/>
  <c r="G178" i="27"/>
  <c r="H178" i="27" s="1"/>
  <c r="I178" i="27" s="1"/>
  <c r="J178" i="27" s="1"/>
  <c r="Z177" i="26" l="1"/>
  <c r="AD177" i="26" s="1"/>
  <c r="AE177" i="26" s="1"/>
  <c r="AF177" i="26" s="1"/>
  <c r="AA176" i="26"/>
  <c r="AB176" i="26" s="1"/>
  <c r="AC176" i="26" s="1"/>
  <c r="V23" i="30"/>
  <c r="M24" i="30"/>
  <c r="X23" i="30"/>
  <c r="M179" i="26"/>
  <c r="X178" i="26"/>
  <c r="Y178" i="26" s="1"/>
  <c r="L178" i="27"/>
  <c r="K178" i="27"/>
  <c r="G179" i="27"/>
  <c r="H179" i="27" s="1"/>
  <c r="I179" i="27" s="1"/>
  <c r="J179" i="27" s="1"/>
  <c r="Z178" i="26" l="1"/>
  <c r="AA177" i="26"/>
  <c r="AB177" i="26" s="1"/>
  <c r="AC177" i="26" s="1"/>
  <c r="M25" i="30"/>
  <c r="V24" i="30"/>
  <c r="X24" i="30"/>
  <c r="M180" i="26"/>
  <c r="X179" i="26"/>
  <c r="Y179" i="26" s="1"/>
  <c r="Z179" i="26" s="1"/>
  <c r="AD178" i="26"/>
  <c r="AE178" i="26" s="1"/>
  <c r="AF178" i="26" s="1"/>
  <c r="AA178" i="26"/>
  <c r="AB178" i="26" s="1"/>
  <c r="AC178" i="26" s="1"/>
  <c r="L179" i="27"/>
  <c r="K179" i="27"/>
  <c r="G180" i="27"/>
  <c r="H180" i="27" s="1"/>
  <c r="I180" i="27" s="1"/>
  <c r="J180" i="27" s="1"/>
  <c r="X25" i="30" l="1"/>
  <c r="V25" i="30"/>
  <c r="M26" i="30"/>
  <c r="AA179" i="26"/>
  <c r="AB179" i="26" s="1"/>
  <c r="AC179" i="26" s="1"/>
  <c r="AD179" i="26"/>
  <c r="AE179" i="26" s="1"/>
  <c r="AF179" i="26" s="1"/>
  <c r="M181" i="26"/>
  <c r="X180" i="26"/>
  <c r="Y180" i="26" s="1"/>
  <c r="Z180" i="26" s="1"/>
  <c r="L180" i="27"/>
  <c r="K180" i="27"/>
  <c r="G181" i="27"/>
  <c r="H181" i="27" s="1"/>
  <c r="I181" i="27" s="1"/>
  <c r="J181" i="27" s="1"/>
  <c r="X26" i="30" l="1"/>
  <c r="M27" i="30"/>
  <c r="V26" i="30"/>
  <c r="AA180" i="26"/>
  <c r="AB180" i="26" s="1"/>
  <c r="AC180" i="26" s="1"/>
  <c r="AD180" i="26"/>
  <c r="AE180" i="26" s="1"/>
  <c r="AF180" i="26" s="1"/>
  <c r="X181" i="26"/>
  <c r="Y181" i="26" s="1"/>
  <c r="Z181" i="26" s="1"/>
  <c r="M182" i="26"/>
  <c r="K181" i="27"/>
  <c r="L181" i="27"/>
  <c r="G182" i="27"/>
  <c r="H182" i="27" s="1"/>
  <c r="I182" i="27" s="1"/>
  <c r="J182" i="27" s="1"/>
  <c r="X27" i="30" l="1"/>
  <c r="M28" i="30"/>
  <c r="V27" i="30"/>
  <c r="X182" i="26"/>
  <c r="Y182" i="26" s="1"/>
  <c r="Z182" i="26" s="1"/>
  <c r="M183" i="26"/>
  <c r="AA181" i="26"/>
  <c r="AB181" i="26" s="1"/>
  <c r="AC181" i="26" s="1"/>
  <c r="AD181" i="26"/>
  <c r="AE181" i="26" s="1"/>
  <c r="AF181" i="26" s="1"/>
  <c r="K182" i="27"/>
  <c r="L182" i="27"/>
  <c r="G183" i="27"/>
  <c r="H183" i="27" s="1"/>
  <c r="I183" i="27" s="1"/>
  <c r="J183" i="27" s="1"/>
  <c r="V28" i="30" l="1"/>
  <c r="X28" i="30"/>
  <c r="M29" i="30"/>
  <c r="X183" i="26"/>
  <c r="Y183" i="26" s="1"/>
  <c r="Z183" i="26" s="1"/>
  <c r="M184" i="26"/>
  <c r="AA182" i="26"/>
  <c r="AB182" i="26" s="1"/>
  <c r="AC182" i="26" s="1"/>
  <c r="AD182" i="26"/>
  <c r="AE182" i="26" s="1"/>
  <c r="AF182" i="26" s="1"/>
  <c r="L183" i="27"/>
  <c r="K183" i="27"/>
  <c r="G184" i="27"/>
  <c r="H184" i="27" s="1"/>
  <c r="I184" i="27" s="1"/>
  <c r="J184" i="27" s="1"/>
  <c r="X29" i="30" l="1"/>
  <c r="M30" i="30"/>
  <c r="V29" i="30"/>
  <c r="X184" i="26"/>
  <c r="Y184" i="26" s="1"/>
  <c r="Z184" i="26" s="1"/>
  <c r="M185" i="26"/>
  <c r="AD183" i="26"/>
  <c r="AE183" i="26" s="1"/>
  <c r="AF183" i="26" s="1"/>
  <c r="AA183" i="26"/>
  <c r="AB183" i="26" s="1"/>
  <c r="AC183" i="26" s="1"/>
  <c r="K184" i="27"/>
  <c r="L184" i="27"/>
  <c r="G185" i="27"/>
  <c r="H185" i="27" s="1"/>
  <c r="I185" i="27" s="1"/>
  <c r="J185" i="27" s="1"/>
  <c r="V30" i="30" l="1"/>
  <c r="M31" i="30"/>
  <c r="X30" i="30"/>
  <c r="AD184" i="26"/>
  <c r="AE184" i="26" s="1"/>
  <c r="AF184" i="26" s="1"/>
  <c r="AA184" i="26"/>
  <c r="AB184" i="26" s="1"/>
  <c r="AC184" i="26" s="1"/>
  <c r="X185" i="26"/>
  <c r="Y185" i="26" s="1"/>
  <c r="Z185" i="26" s="1"/>
  <c r="M186" i="26"/>
  <c r="K185" i="27"/>
  <c r="L185" i="27"/>
  <c r="G186" i="27"/>
  <c r="H186" i="27" s="1"/>
  <c r="I186" i="27" s="1"/>
  <c r="J186" i="27" s="1"/>
  <c r="M32" i="30" l="1"/>
  <c r="X31" i="30"/>
  <c r="V31" i="30"/>
  <c r="M187" i="26"/>
  <c r="X186" i="26"/>
  <c r="Y186" i="26" s="1"/>
  <c r="Z186" i="26" s="1"/>
  <c r="AD185" i="26"/>
  <c r="AE185" i="26" s="1"/>
  <c r="AF185" i="26" s="1"/>
  <c r="AA185" i="26"/>
  <c r="AB185" i="26" s="1"/>
  <c r="AC185" i="26" s="1"/>
  <c r="L186" i="27"/>
  <c r="K186" i="27"/>
  <c r="G187" i="27"/>
  <c r="H187" i="27" s="1"/>
  <c r="I187" i="27" s="1"/>
  <c r="J187" i="27" s="1"/>
  <c r="X32" i="30" l="1"/>
  <c r="M33" i="30"/>
  <c r="V32" i="30"/>
  <c r="AD186" i="26"/>
  <c r="AE186" i="26" s="1"/>
  <c r="AF186" i="26" s="1"/>
  <c r="AA186" i="26"/>
  <c r="AB186" i="26" s="1"/>
  <c r="AC186" i="26" s="1"/>
  <c r="M188" i="26"/>
  <c r="X187" i="26"/>
  <c r="Y187" i="26" s="1"/>
  <c r="Z187" i="26" s="1"/>
  <c r="K187" i="27"/>
  <c r="L187" i="27"/>
  <c r="G188" i="27"/>
  <c r="H188" i="27" s="1"/>
  <c r="I188" i="27" s="1"/>
  <c r="J188" i="27" s="1"/>
  <c r="X33" i="30" l="1"/>
  <c r="V33" i="30"/>
  <c r="M34" i="30"/>
  <c r="AA187" i="26"/>
  <c r="AB187" i="26" s="1"/>
  <c r="AC187" i="26" s="1"/>
  <c r="AD187" i="26"/>
  <c r="AE187" i="26" s="1"/>
  <c r="AF187" i="26" s="1"/>
  <c r="M189" i="26"/>
  <c r="X188" i="26"/>
  <c r="Y188" i="26" s="1"/>
  <c r="Z188" i="26" s="1"/>
  <c r="K188" i="27"/>
  <c r="L188" i="27"/>
  <c r="G189" i="27"/>
  <c r="H189" i="27" s="1"/>
  <c r="I189" i="27" s="1"/>
  <c r="J189" i="27" s="1"/>
  <c r="M35" i="30" l="1"/>
  <c r="X34" i="30"/>
  <c r="V34" i="30"/>
  <c r="AD188" i="26"/>
  <c r="AE188" i="26" s="1"/>
  <c r="AF188" i="26" s="1"/>
  <c r="AA188" i="26"/>
  <c r="AB188" i="26" s="1"/>
  <c r="AC188" i="26" s="1"/>
  <c r="X189" i="26"/>
  <c r="Y189" i="26" s="1"/>
  <c r="Z189" i="26" s="1"/>
  <c r="M190" i="26"/>
  <c r="K189" i="27"/>
  <c r="L189" i="27"/>
  <c r="G190" i="27"/>
  <c r="H190" i="27" s="1"/>
  <c r="I190" i="27" s="1"/>
  <c r="J190" i="27" s="1"/>
  <c r="X35" i="30" l="1"/>
  <c r="M36" i="30"/>
  <c r="V35" i="30"/>
  <c r="X190" i="26"/>
  <c r="Y190" i="26" s="1"/>
  <c r="Z190" i="26" s="1"/>
  <c r="M191" i="26"/>
  <c r="AD189" i="26"/>
  <c r="AE189" i="26" s="1"/>
  <c r="AF189" i="26" s="1"/>
  <c r="AA189" i="26"/>
  <c r="AB189" i="26" s="1"/>
  <c r="AC189" i="26" s="1"/>
  <c r="L190" i="27"/>
  <c r="K190" i="27"/>
  <c r="G191" i="27"/>
  <c r="H191" i="27" s="1"/>
  <c r="I191" i="27" s="1"/>
  <c r="J191" i="27" s="1"/>
  <c r="X36" i="30" l="1"/>
  <c r="V36" i="30"/>
  <c r="M37" i="30"/>
  <c r="X191" i="26"/>
  <c r="Y191" i="26" s="1"/>
  <c r="Z191" i="26" s="1"/>
  <c r="M192" i="26"/>
  <c r="AD190" i="26"/>
  <c r="AE190" i="26" s="1"/>
  <c r="AF190" i="26" s="1"/>
  <c r="AA190" i="26"/>
  <c r="AB190" i="26" s="1"/>
  <c r="AC190" i="26" s="1"/>
  <c r="L191" i="27"/>
  <c r="K191" i="27"/>
  <c r="G192" i="27"/>
  <c r="H192" i="27" s="1"/>
  <c r="I192" i="27" s="1"/>
  <c r="J192" i="27" s="1"/>
  <c r="V37" i="30" l="1"/>
  <c r="M38" i="30"/>
  <c r="X37" i="30"/>
  <c r="M193" i="26"/>
  <c r="X192" i="26"/>
  <c r="Y192" i="26" s="1"/>
  <c r="Z192" i="26" s="1"/>
  <c r="AD191" i="26"/>
  <c r="AE191" i="26" s="1"/>
  <c r="AF191" i="26" s="1"/>
  <c r="AA191" i="26"/>
  <c r="AB191" i="26" s="1"/>
  <c r="AC191" i="26" s="1"/>
  <c r="L192" i="27"/>
  <c r="K192" i="27"/>
  <c r="G193" i="27"/>
  <c r="H193" i="27" s="1"/>
  <c r="I193" i="27" s="1"/>
  <c r="J193" i="27" s="1"/>
  <c r="X38" i="30" l="1"/>
  <c r="M39" i="30"/>
  <c r="V38" i="30"/>
  <c r="AD192" i="26"/>
  <c r="AE192" i="26" s="1"/>
  <c r="AF192" i="26" s="1"/>
  <c r="AA192" i="26"/>
  <c r="AB192" i="26" s="1"/>
  <c r="AC192" i="26" s="1"/>
  <c r="M194" i="26"/>
  <c r="X193" i="26"/>
  <c r="Y193" i="26" s="1"/>
  <c r="Z193" i="26" s="1"/>
  <c r="K193" i="27"/>
  <c r="L193" i="27"/>
  <c r="G194" i="27"/>
  <c r="H194" i="27" s="1"/>
  <c r="I194" i="27" s="1"/>
  <c r="J194" i="27" s="1"/>
  <c r="V39" i="30" l="1"/>
  <c r="M40" i="30"/>
  <c r="X39" i="30"/>
  <c r="X194" i="26"/>
  <c r="Y194" i="26" s="1"/>
  <c r="Z194" i="26" s="1"/>
  <c r="M195" i="26"/>
  <c r="AD193" i="26"/>
  <c r="AE193" i="26" s="1"/>
  <c r="AF193" i="26" s="1"/>
  <c r="AA193" i="26"/>
  <c r="AB193" i="26" s="1"/>
  <c r="AC193" i="26" s="1"/>
  <c r="K194" i="27"/>
  <c r="L194" i="27"/>
  <c r="G195" i="27"/>
  <c r="H195" i="27" s="1"/>
  <c r="I195" i="27" s="1"/>
  <c r="J195" i="27" s="1"/>
  <c r="X40" i="30" l="1"/>
  <c r="V40" i="30"/>
  <c r="M41" i="30"/>
  <c r="M196" i="26"/>
  <c r="X195" i="26"/>
  <c r="Y195" i="26" s="1"/>
  <c r="Z195" i="26" s="1"/>
  <c r="AD194" i="26"/>
  <c r="AE194" i="26" s="1"/>
  <c r="AF194" i="26" s="1"/>
  <c r="AA194" i="26"/>
  <c r="AB194" i="26" s="1"/>
  <c r="AC194" i="26" s="1"/>
  <c r="L195" i="27"/>
  <c r="K195" i="27"/>
  <c r="G196" i="27"/>
  <c r="H196" i="27" s="1"/>
  <c r="I196" i="27" s="1"/>
  <c r="J196" i="27" s="1"/>
  <c r="V41" i="30" l="1"/>
  <c r="M42" i="30"/>
  <c r="X41" i="30"/>
  <c r="AA195" i="26"/>
  <c r="AB195" i="26" s="1"/>
  <c r="AC195" i="26" s="1"/>
  <c r="AD195" i="26"/>
  <c r="AE195" i="26" s="1"/>
  <c r="AF195" i="26" s="1"/>
  <c r="X196" i="26"/>
  <c r="Y196" i="26" s="1"/>
  <c r="Z196" i="26" s="1"/>
  <c r="M197" i="26"/>
  <c r="K196" i="27"/>
  <c r="L196" i="27"/>
  <c r="G197" i="27"/>
  <c r="H197" i="27" s="1"/>
  <c r="I197" i="27" s="1"/>
  <c r="J197" i="27" s="1"/>
  <c r="X42" i="30" l="1"/>
  <c r="V42" i="30"/>
  <c r="M43" i="30"/>
  <c r="X197" i="26"/>
  <c r="Y197" i="26" s="1"/>
  <c r="Z197" i="26" s="1"/>
  <c r="M198" i="26"/>
  <c r="AD196" i="26"/>
  <c r="AE196" i="26" s="1"/>
  <c r="AF196" i="26" s="1"/>
  <c r="AA196" i="26"/>
  <c r="AB196" i="26" s="1"/>
  <c r="AC196" i="26" s="1"/>
  <c r="K197" i="27"/>
  <c r="L197" i="27"/>
  <c r="G198" i="27"/>
  <c r="H198" i="27" s="1"/>
  <c r="I198" i="27" s="1"/>
  <c r="J198" i="27" s="1"/>
  <c r="V43" i="30" l="1"/>
  <c r="X43" i="30"/>
  <c r="M44" i="30"/>
  <c r="X198" i="26"/>
  <c r="Y198" i="26" s="1"/>
  <c r="Z198" i="26" s="1"/>
  <c r="M199" i="26"/>
  <c r="AA197" i="26"/>
  <c r="AB197" i="26" s="1"/>
  <c r="AC197" i="26" s="1"/>
  <c r="AD197" i="26"/>
  <c r="AE197" i="26" s="1"/>
  <c r="AF197" i="26" s="1"/>
  <c r="L198" i="27"/>
  <c r="K198" i="27"/>
  <c r="G199" i="27"/>
  <c r="H199" i="27" s="1"/>
  <c r="I199" i="27" s="1"/>
  <c r="J199" i="27" s="1"/>
  <c r="X44" i="30" l="1"/>
  <c r="V44" i="30"/>
  <c r="M45" i="30"/>
  <c r="M200" i="26"/>
  <c r="X199" i="26"/>
  <c r="Y199" i="26" s="1"/>
  <c r="Z199" i="26" s="1"/>
  <c r="AD198" i="26"/>
  <c r="AE198" i="26" s="1"/>
  <c r="AF198" i="26" s="1"/>
  <c r="AA198" i="26"/>
  <c r="AB198" i="26" s="1"/>
  <c r="AC198" i="26" s="1"/>
  <c r="K199" i="27"/>
  <c r="L199" i="27"/>
  <c r="G200" i="27"/>
  <c r="H200" i="27" s="1"/>
  <c r="I200" i="27" s="1"/>
  <c r="J200" i="27" s="1"/>
  <c r="X45" i="30" l="1"/>
  <c r="V45" i="30"/>
  <c r="M46" i="30"/>
  <c r="AD199" i="26"/>
  <c r="AE199" i="26" s="1"/>
  <c r="AF199" i="26" s="1"/>
  <c r="AA199" i="26"/>
  <c r="AB199" i="26" s="1"/>
  <c r="AC199" i="26" s="1"/>
  <c r="X200" i="26"/>
  <c r="Y200" i="26" s="1"/>
  <c r="Z200" i="26" s="1"/>
  <c r="M201" i="26"/>
  <c r="K200" i="27"/>
  <c r="L200" i="27"/>
  <c r="G201" i="27"/>
  <c r="H201" i="27" s="1"/>
  <c r="I201" i="27" s="1"/>
  <c r="J201" i="27" s="1"/>
  <c r="V46" i="30" l="1"/>
  <c r="X46" i="30"/>
  <c r="M47" i="30"/>
  <c r="X201" i="26"/>
  <c r="Y201" i="26" s="1"/>
  <c r="Z201" i="26" s="1"/>
  <c r="M202" i="26"/>
  <c r="AD200" i="26"/>
  <c r="AE200" i="26" s="1"/>
  <c r="AF200" i="26" s="1"/>
  <c r="AA200" i="26"/>
  <c r="AB200" i="26" s="1"/>
  <c r="AC200" i="26" s="1"/>
  <c r="K201" i="27"/>
  <c r="L201" i="27"/>
  <c r="G202" i="27"/>
  <c r="H202" i="27" s="1"/>
  <c r="I202" i="27" s="1"/>
  <c r="J202" i="27" s="1"/>
  <c r="V47" i="30" l="1"/>
  <c r="X47" i="30"/>
  <c r="M48" i="30"/>
  <c r="X202" i="26"/>
  <c r="Y202" i="26" s="1"/>
  <c r="Z202" i="26" s="1"/>
  <c r="M203" i="26"/>
  <c r="AD201" i="26"/>
  <c r="AE201" i="26" s="1"/>
  <c r="AF201" i="26" s="1"/>
  <c r="AA201" i="26"/>
  <c r="AB201" i="26" s="1"/>
  <c r="AC201" i="26" s="1"/>
  <c r="L202" i="27"/>
  <c r="K202" i="27"/>
  <c r="G203" i="27"/>
  <c r="H203" i="27" s="1"/>
  <c r="I203" i="27" s="1"/>
  <c r="J203" i="27" s="1"/>
  <c r="M49" i="30" l="1"/>
  <c r="X48" i="30"/>
  <c r="V48" i="30"/>
  <c r="M204" i="26"/>
  <c r="X203" i="26"/>
  <c r="Y203" i="26" s="1"/>
  <c r="Z203" i="26" s="1"/>
  <c r="AD202" i="26"/>
  <c r="AE202" i="26" s="1"/>
  <c r="AF202" i="26" s="1"/>
  <c r="AA202" i="26"/>
  <c r="AB202" i="26" s="1"/>
  <c r="AC202" i="26" s="1"/>
  <c r="L203" i="27"/>
  <c r="K203" i="27"/>
  <c r="G204" i="27"/>
  <c r="H204" i="27" s="1"/>
  <c r="I204" i="27" s="1"/>
  <c r="J204" i="27" s="1"/>
  <c r="X49" i="30" l="1"/>
  <c r="V49" i="30"/>
  <c r="M50" i="30"/>
  <c r="AD203" i="26"/>
  <c r="AE203" i="26" s="1"/>
  <c r="AF203" i="26" s="1"/>
  <c r="AA203" i="26"/>
  <c r="AB203" i="26" s="1"/>
  <c r="AC203" i="26" s="1"/>
  <c r="M205" i="26"/>
  <c r="X204" i="26"/>
  <c r="Y204" i="26" s="1"/>
  <c r="Z204" i="26" s="1"/>
  <c r="L204" i="27"/>
  <c r="K204" i="27"/>
  <c r="G205" i="27"/>
  <c r="H205" i="27" s="1"/>
  <c r="I205" i="27" s="1"/>
  <c r="J205" i="27" s="1"/>
  <c r="X50" i="30" l="1"/>
  <c r="V50" i="30"/>
  <c r="M51" i="30"/>
  <c r="AA204" i="26"/>
  <c r="AB204" i="26" s="1"/>
  <c r="AC204" i="26" s="1"/>
  <c r="AD204" i="26"/>
  <c r="AE204" i="26" s="1"/>
  <c r="AF204" i="26" s="1"/>
  <c r="X205" i="26"/>
  <c r="Y205" i="26" s="1"/>
  <c r="Z205" i="26" s="1"/>
  <c r="M206" i="26"/>
  <c r="K205" i="27"/>
  <c r="L205" i="27"/>
  <c r="G206" i="27"/>
  <c r="H206" i="27" s="1"/>
  <c r="I206" i="27" s="1"/>
  <c r="J206" i="27" s="1"/>
  <c r="X51" i="30" l="1"/>
  <c r="V51" i="30"/>
  <c r="M52" i="30"/>
  <c r="AD205" i="26"/>
  <c r="AE205" i="26" s="1"/>
  <c r="AF205" i="26" s="1"/>
  <c r="AA205" i="26"/>
  <c r="AB205" i="26" s="1"/>
  <c r="AC205" i="26" s="1"/>
  <c r="X206" i="26"/>
  <c r="Y206" i="26" s="1"/>
  <c r="Z206" i="26" s="1"/>
  <c r="M207" i="26"/>
  <c r="K206" i="27"/>
  <c r="L206" i="27"/>
  <c r="G207" i="27"/>
  <c r="H207" i="27" s="1"/>
  <c r="I207" i="27" s="1"/>
  <c r="J207" i="27" s="1"/>
  <c r="X52" i="30" l="1"/>
  <c r="V52" i="30"/>
  <c r="M53" i="30"/>
  <c r="X207" i="26"/>
  <c r="Y207" i="26" s="1"/>
  <c r="Z207" i="26" s="1"/>
  <c r="M208" i="26"/>
  <c r="AA206" i="26"/>
  <c r="AB206" i="26" s="1"/>
  <c r="AC206" i="26" s="1"/>
  <c r="AD206" i="26"/>
  <c r="AE206" i="26" s="1"/>
  <c r="AF206" i="26" s="1"/>
  <c r="L207" i="27"/>
  <c r="K207" i="27"/>
  <c r="G208" i="27"/>
  <c r="H208" i="27" s="1"/>
  <c r="I208" i="27" s="1"/>
  <c r="J208" i="27" s="1"/>
  <c r="X53" i="30" l="1"/>
  <c r="V53" i="30"/>
  <c r="M54" i="30"/>
  <c r="X208" i="26"/>
  <c r="Y208" i="26" s="1"/>
  <c r="Z208" i="26" s="1"/>
  <c r="M209" i="26"/>
  <c r="AA207" i="26"/>
  <c r="AB207" i="26" s="1"/>
  <c r="AC207" i="26" s="1"/>
  <c r="AD207" i="26"/>
  <c r="AE207" i="26" s="1"/>
  <c r="AF207" i="26" s="1"/>
  <c r="K208" i="27"/>
  <c r="L208" i="27"/>
  <c r="G209" i="27"/>
  <c r="H209" i="27" s="1"/>
  <c r="I209" i="27" s="1"/>
  <c r="J209" i="27" s="1"/>
  <c r="X54" i="30" l="1"/>
  <c r="V54" i="30"/>
  <c r="M55" i="30"/>
  <c r="M210" i="26"/>
  <c r="X209" i="26"/>
  <c r="Y209" i="26" s="1"/>
  <c r="Z209" i="26" s="1"/>
  <c r="AA208" i="26"/>
  <c r="AB208" i="26" s="1"/>
  <c r="AC208" i="26" s="1"/>
  <c r="AD208" i="26"/>
  <c r="AE208" i="26" s="1"/>
  <c r="AF208" i="26" s="1"/>
  <c r="K209" i="27"/>
  <c r="L209" i="27"/>
  <c r="G210" i="27"/>
  <c r="H210" i="27" s="1"/>
  <c r="I210" i="27" s="1"/>
  <c r="J210" i="27" s="1"/>
  <c r="X55" i="30" l="1"/>
  <c r="V55" i="30"/>
  <c r="M56" i="30"/>
  <c r="AD209" i="26"/>
  <c r="AE209" i="26" s="1"/>
  <c r="AF209" i="26" s="1"/>
  <c r="AA209" i="26"/>
  <c r="AB209" i="26" s="1"/>
  <c r="AC209" i="26" s="1"/>
  <c r="X210" i="26"/>
  <c r="Y210" i="26" s="1"/>
  <c r="Z210" i="26" s="1"/>
  <c r="M211" i="26"/>
  <c r="L210" i="27"/>
  <c r="K210" i="27"/>
  <c r="G211" i="27"/>
  <c r="H211" i="27" s="1"/>
  <c r="I211" i="27" s="1"/>
  <c r="J211" i="27" s="1"/>
  <c r="X56" i="30" l="1"/>
  <c r="V56" i="30"/>
  <c r="M57" i="30"/>
  <c r="AD210" i="26"/>
  <c r="AE210" i="26" s="1"/>
  <c r="AF210" i="26" s="1"/>
  <c r="AA210" i="26"/>
  <c r="AB210" i="26" s="1"/>
  <c r="AC210" i="26" s="1"/>
  <c r="M212" i="26"/>
  <c r="X211" i="26"/>
  <c r="Y211" i="26" s="1"/>
  <c r="Z211" i="26" s="1"/>
  <c r="K211" i="27"/>
  <c r="L211" i="27"/>
  <c r="G212" i="27"/>
  <c r="H212" i="27" s="1"/>
  <c r="I212" i="27" s="1"/>
  <c r="J212" i="27" s="1"/>
  <c r="V57" i="30" l="1"/>
  <c r="X57" i="30"/>
  <c r="M58" i="30"/>
  <c r="M213" i="26"/>
  <c r="X212" i="26"/>
  <c r="Y212" i="26" s="1"/>
  <c r="Z212" i="26" s="1"/>
  <c r="AD211" i="26"/>
  <c r="AE211" i="26" s="1"/>
  <c r="AF211" i="26" s="1"/>
  <c r="AA211" i="26"/>
  <c r="AB211" i="26" s="1"/>
  <c r="AC211" i="26" s="1"/>
  <c r="K212" i="27"/>
  <c r="L212" i="27"/>
  <c r="G213" i="27"/>
  <c r="H213" i="27" s="1"/>
  <c r="I213" i="27" s="1"/>
  <c r="J213" i="27" s="1"/>
  <c r="V58" i="30" l="1"/>
  <c r="M59" i="30"/>
  <c r="X58" i="30"/>
  <c r="AD212" i="26"/>
  <c r="AE212" i="26" s="1"/>
  <c r="AF212" i="26" s="1"/>
  <c r="AA212" i="26"/>
  <c r="AB212" i="26" s="1"/>
  <c r="AC212" i="26" s="1"/>
  <c r="M214" i="26"/>
  <c r="X213" i="26"/>
  <c r="Y213" i="26" s="1"/>
  <c r="Z213" i="26" s="1"/>
  <c r="K213" i="27"/>
  <c r="L213" i="27"/>
  <c r="G214" i="27"/>
  <c r="H214" i="27" s="1"/>
  <c r="I214" i="27" s="1"/>
  <c r="J214" i="27" s="1"/>
  <c r="V59" i="30" l="1"/>
  <c r="M60" i="30"/>
  <c r="X59" i="30"/>
  <c r="X214" i="26"/>
  <c r="Y214" i="26" s="1"/>
  <c r="Z214" i="26" s="1"/>
  <c r="M215" i="26"/>
  <c r="AA213" i="26"/>
  <c r="AB213" i="26" s="1"/>
  <c r="AC213" i="26" s="1"/>
  <c r="AD213" i="26"/>
  <c r="AE213" i="26" s="1"/>
  <c r="AF213" i="26" s="1"/>
  <c r="K214" i="27"/>
  <c r="L214" i="27"/>
  <c r="G215" i="27"/>
  <c r="H215" i="27" s="1"/>
  <c r="I215" i="27" s="1"/>
  <c r="J215" i="27" s="1"/>
  <c r="V60" i="30" l="1"/>
  <c r="M61" i="30"/>
  <c r="X60" i="30"/>
  <c r="M216" i="26"/>
  <c r="X215" i="26"/>
  <c r="Y215" i="26" s="1"/>
  <c r="Z215" i="26" s="1"/>
  <c r="AD214" i="26"/>
  <c r="AE214" i="26" s="1"/>
  <c r="AF214" i="26" s="1"/>
  <c r="AA214" i="26"/>
  <c r="AB214" i="26" s="1"/>
  <c r="AC214" i="26" s="1"/>
  <c r="L215" i="27"/>
  <c r="K215" i="27"/>
  <c r="G216" i="27"/>
  <c r="H216" i="27" s="1"/>
  <c r="I216" i="27" s="1"/>
  <c r="J216" i="27" s="1"/>
  <c r="V61" i="30" l="1"/>
  <c r="X61" i="30"/>
  <c r="M62" i="30"/>
  <c r="AD215" i="26"/>
  <c r="AE215" i="26" s="1"/>
  <c r="AF215" i="26" s="1"/>
  <c r="AA215" i="26"/>
  <c r="AB215" i="26" s="1"/>
  <c r="AC215" i="26" s="1"/>
  <c r="M217" i="26"/>
  <c r="X216" i="26"/>
  <c r="Y216" i="26" s="1"/>
  <c r="Z216" i="26" s="1"/>
  <c r="L216" i="27"/>
  <c r="K216" i="27"/>
  <c r="G217" i="27"/>
  <c r="H217" i="27" s="1"/>
  <c r="I217" i="27" s="1"/>
  <c r="J217" i="27" s="1"/>
  <c r="V62" i="30" l="1"/>
  <c r="M63" i="30"/>
  <c r="X62" i="30"/>
  <c r="X217" i="26"/>
  <c r="Y217" i="26" s="1"/>
  <c r="Z217" i="26" s="1"/>
  <c r="M218" i="26"/>
  <c r="AA216" i="26"/>
  <c r="AB216" i="26" s="1"/>
  <c r="AC216" i="26" s="1"/>
  <c r="AD216" i="26"/>
  <c r="AE216" i="26" s="1"/>
  <c r="AF216" i="26" s="1"/>
  <c r="K217" i="27"/>
  <c r="L217" i="27"/>
  <c r="G218" i="27"/>
  <c r="H218" i="27" s="1"/>
  <c r="I218" i="27" s="1"/>
  <c r="J218" i="27" s="1"/>
  <c r="X63" i="30" l="1"/>
  <c r="M64" i="30"/>
  <c r="V63" i="30"/>
  <c r="M219" i="26"/>
  <c r="X218" i="26"/>
  <c r="Y218" i="26" s="1"/>
  <c r="Z218" i="26" s="1"/>
  <c r="AD217" i="26"/>
  <c r="AE217" i="26" s="1"/>
  <c r="AF217" i="26" s="1"/>
  <c r="AA217" i="26"/>
  <c r="AB217" i="26" s="1"/>
  <c r="AC217" i="26" s="1"/>
  <c r="K218" i="27"/>
  <c r="L218" i="27"/>
  <c r="G219" i="27"/>
  <c r="H219" i="27" s="1"/>
  <c r="I219" i="27" s="1"/>
  <c r="J219" i="27" s="1"/>
  <c r="X64" i="30" l="1"/>
  <c r="M65" i="30"/>
  <c r="V64" i="30"/>
  <c r="AD218" i="26"/>
  <c r="AE218" i="26" s="1"/>
  <c r="AF218" i="26" s="1"/>
  <c r="AA218" i="26"/>
  <c r="AB218" i="26" s="1"/>
  <c r="AC218" i="26" s="1"/>
  <c r="M220" i="26"/>
  <c r="X219" i="26"/>
  <c r="Y219" i="26" s="1"/>
  <c r="Z219" i="26" s="1"/>
  <c r="L219" i="27"/>
  <c r="K219" i="27"/>
  <c r="G220" i="27"/>
  <c r="H220" i="27" s="1"/>
  <c r="I220" i="27" s="1"/>
  <c r="J220" i="27" s="1"/>
  <c r="X65" i="30" l="1"/>
  <c r="M66" i="30"/>
  <c r="V65" i="30"/>
  <c r="X220" i="26"/>
  <c r="Y220" i="26" s="1"/>
  <c r="Z220" i="26" s="1"/>
  <c r="M221" i="26"/>
  <c r="AD219" i="26"/>
  <c r="AE219" i="26" s="1"/>
  <c r="AF219" i="26" s="1"/>
  <c r="AA219" i="26"/>
  <c r="AB219" i="26" s="1"/>
  <c r="AC219" i="26" s="1"/>
  <c r="K220" i="27"/>
  <c r="L220" i="27"/>
  <c r="G221" i="27"/>
  <c r="H221" i="27" s="1"/>
  <c r="I221" i="27" s="1"/>
  <c r="J221" i="27" s="1"/>
  <c r="X66" i="30" l="1"/>
  <c r="M67" i="30"/>
  <c r="V66" i="30"/>
  <c r="M222" i="26"/>
  <c r="X221" i="26"/>
  <c r="Y221" i="26" s="1"/>
  <c r="Z221" i="26" s="1"/>
  <c r="AD220" i="26"/>
  <c r="AE220" i="26" s="1"/>
  <c r="AF220" i="26" s="1"/>
  <c r="AA220" i="26"/>
  <c r="AB220" i="26" s="1"/>
  <c r="AC220" i="26" s="1"/>
  <c r="K221" i="27"/>
  <c r="L221" i="27"/>
  <c r="G222" i="27"/>
  <c r="H222" i="27" s="1"/>
  <c r="I222" i="27" s="1"/>
  <c r="J222" i="27" s="1"/>
  <c r="V67" i="30" l="1"/>
  <c r="M68" i="30"/>
  <c r="X67" i="30"/>
  <c r="AD221" i="26"/>
  <c r="AE221" i="26" s="1"/>
  <c r="AF221" i="26" s="1"/>
  <c r="AA221" i="26"/>
  <c r="AB221" i="26" s="1"/>
  <c r="AC221" i="26" s="1"/>
  <c r="M223" i="26"/>
  <c r="X222" i="26"/>
  <c r="Y222" i="26" s="1"/>
  <c r="Z222" i="26" s="1"/>
  <c r="L222" i="27"/>
  <c r="K222" i="27"/>
  <c r="G223" i="27"/>
  <c r="H223" i="27" s="1"/>
  <c r="I223" i="27" s="1"/>
  <c r="J223" i="27" s="1"/>
  <c r="X68" i="30" l="1"/>
  <c r="V68" i="30"/>
  <c r="M69" i="30"/>
  <c r="X223" i="26"/>
  <c r="Y223" i="26" s="1"/>
  <c r="Z223" i="26" s="1"/>
  <c r="M224" i="26"/>
  <c r="AD222" i="26"/>
  <c r="AE222" i="26" s="1"/>
  <c r="AF222" i="26" s="1"/>
  <c r="AA222" i="26"/>
  <c r="AB222" i="26" s="1"/>
  <c r="AC222" i="26" s="1"/>
  <c r="K223" i="27"/>
  <c r="L223" i="27"/>
  <c r="G224" i="27"/>
  <c r="H224" i="27" s="1"/>
  <c r="I224" i="27" s="1"/>
  <c r="J224" i="27" s="1"/>
  <c r="V69" i="30" l="1"/>
  <c r="M70" i="30"/>
  <c r="X69" i="30"/>
  <c r="M225" i="26"/>
  <c r="X224" i="26"/>
  <c r="Y224" i="26" s="1"/>
  <c r="Z224" i="26" s="1"/>
  <c r="AD223" i="26"/>
  <c r="AE223" i="26" s="1"/>
  <c r="AF223" i="26" s="1"/>
  <c r="AA223" i="26"/>
  <c r="AB223" i="26" s="1"/>
  <c r="AC223" i="26" s="1"/>
  <c r="K224" i="27"/>
  <c r="L224" i="27"/>
  <c r="G225" i="27"/>
  <c r="H225" i="27" s="1"/>
  <c r="I225" i="27" s="1"/>
  <c r="J225" i="27" s="1"/>
  <c r="V70" i="30" l="1"/>
  <c r="X70" i="30"/>
  <c r="M71" i="30"/>
  <c r="AA224" i="26"/>
  <c r="AB224" i="26" s="1"/>
  <c r="AC224" i="26" s="1"/>
  <c r="AD224" i="26"/>
  <c r="AE224" i="26" s="1"/>
  <c r="AF224" i="26" s="1"/>
  <c r="X225" i="26"/>
  <c r="Y225" i="26" s="1"/>
  <c r="Z225" i="26" s="1"/>
  <c r="M226" i="26"/>
  <c r="K225" i="27"/>
  <c r="L225" i="27"/>
  <c r="G226" i="27"/>
  <c r="H226" i="27" s="1"/>
  <c r="I226" i="27" s="1"/>
  <c r="J226" i="27" s="1"/>
  <c r="M72" i="30" l="1"/>
  <c r="V71" i="30"/>
  <c r="X71" i="30"/>
  <c r="X226" i="26"/>
  <c r="Y226" i="26" s="1"/>
  <c r="Z226" i="26" s="1"/>
  <c r="M227" i="26"/>
  <c r="AD225" i="26"/>
  <c r="AE225" i="26" s="1"/>
  <c r="AF225" i="26" s="1"/>
  <c r="AA225" i="26"/>
  <c r="AB225" i="26" s="1"/>
  <c r="AC225" i="26" s="1"/>
  <c r="K226" i="27"/>
  <c r="L226" i="27"/>
  <c r="G227" i="27"/>
  <c r="H227" i="27" s="1"/>
  <c r="I227" i="27" s="1"/>
  <c r="J227" i="27" s="1"/>
  <c r="X72" i="30" l="1"/>
  <c r="V72" i="30"/>
  <c r="M73" i="30"/>
  <c r="X227" i="26"/>
  <c r="Y227" i="26" s="1"/>
  <c r="Z227" i="26" s="1"/>
  <c r="M228" i="26"/>
  <c r="AA226" i="26"/>
  <c r="AB226" i="26" s="1"/>
  <c r="AC226" i="26" s="1"/>
  <c r="AD226" i="26"/>
  <c r="AE226" i="26" s="1"/>
  <c r="AF226" i="26" s="1"/>
  <c r="L227" i="27"/>
  <c r="K227" i="27"/>
  <c r="G228" i="27"/>
  <c r="H228" i="27" s="1"/>
  <c r="I228" i="27" s="1"/>
  <c r="J228" i="27" s="1"/>
  <c r="M74" i="30" l="1"/>
  <c r="V73" i="30"/>
  <c r="X73" i="30"/>
  <c r="M229" i="26"/>
  <c r="X228" i="26"/>
  <c r="Y228" i="26" s="1"/>
  <c r="Z228" i="26" s="1"/>
  <c r="AD227" i="26"/>
  <c r="AE227" i="26" s="1"/>
  <c r="AF227" i="26" s="1"/>
  <c r="AA227" i="26"/>
  <c r="AB227" i="26" s="1"/>
  <c r="AC227" i="26" s="1"/>
  <c r="L228" i="27"/>
  <c r="K228" i="27"/>
  <c r="G229" i="27"/>
  <c r="H229" i="27" s="1"/>
  <c r="I229" i="27" s="1"/>
  <c r="J229" i="27" s="1"/>
  <c r="V74" i="30" l="1"/>
  <c r="X74" i="30"/>
  <c r="M75" i="30"/>
  <c r="AD228" i="26"/>
  <c r="AE228" i="26" s="1"/>
  <c r="AF228" i="26" s="1"/>
  <c r="AA228" i="26"/>
  <c r="AB228" i="26" s="1"/>
  <c r="AC228" i="26" s="1"/>
  <c r="X229" i="26"/>
  <c r="Y229" i="26" s="1"/>
  <c r="Z229" i="26" s="1"/>
  <c r="M230" i="26"/>
  <c r="K229" i="27"/>
  <c r="L229" i="27"/>
  <c r="G230" i="27"/>
  <c r="H230" i="27" s="1"/>
  <c r="I230" i="27" s="1"/>
  <c r="J230" i="27" s="1"/>
  <c r="X75" i="30" l="1"/>
  <c r="V75" i="30"/>
  <c r="M76" i="30"/>
  <c r="AA229" i="26"/>
  <c r="AB229" i="26" s="1"/>
  <c r="AC229" i="26" s="1"/>
  <c r="AD229" i="26"/>
  <c r="AE229" i="26" s="1"/>
  <c r="AF229" i="26" s="1"/>
  <c r="M231" i="26"/>
  <c r="X230" i="26"/>
  <c r="Y230" i="26" s="1"/>
  <c r="Z230" i="26" s="1"/>
  <c r="K230" i="27"/>
  <c r="L230" i="27"/>
  <c r="G231" i="27"/>
  <c r="H231" i="27" s="1"/>
  <c r="I231" i="27" s="1"/>
  <c r="J231" i="27" s="1"/>
  <c r="X76" i="30" l="1"/>
  <c r="M77" i="30"/>
  <c r="V76" i="30"/>
  <c r="X231" i="26"/>
  <c r="Y231" i="26" s="1"/>
  <c r="Z231" i="26" s="1"/>
  <c r="M232" i="26"/>
  <c r="AD230" i="26"/>
  <c r="AE230" i="26" s="1"/>
  <c r="AF230" i="26" s="1"/>
  <c r="AA230" i="26"/>
  <c r="AB230" i="26" s="1"/>
  <c r="AC230" i="26" s="1"/>
  <c r="L231" i="27"/>
  <c r="K231" i="27"/>
  <c r="G232" i="27"/>
  <c r="H232" i="27" s="1"/>
  <c r="I232" i="27" s="1"/>
  <c r="J232" i="27" s="1"/>
  <c r="X77" i="30" l="1"/>
  <c r="M78" i="30"/>
  <c r="V77" i="30"/>
  <c r="M233" i="26"/>
  <c r="X232" i="26"/>
  <c r="Y232" i="26" s="1"/>
  <c r="Z232" i="26" s="1"/>
  <c r="AD231" i="26"/>
  <c r="AE231" i="26" s="1"/>
  <c r="AF231" i="26" s="1"/>
  <c r="AA231" i="26"/>
  <c r="AB231" i="26" s="1"/>
  <c r="AC231" i="26" s="1"/>
  <c r="K232" i="27"/>
  <c r="L232" i="27"/>
  <c r="G233" i="27"/>
  <c r="H233" i="27" s="1"/>
  <c r="I233" i="27" s="1"/>
  <c r="J233" i="27" s="1"/>
  <c r="M79" i="30" l="1"/>
  <c r="V78" i="30"/>
  <c r="X78" i="30"/>
  <c r="AD232" i="26"/>
  <c r="AE232" i="26" s="1"/>
  <c r="AF232" i="26" s="1"/>
  <c r="AA232" i="26"/>
  <c r="AB232" i="26" s="1"/>
  <c r="AC232" i="26" s="1"/>
  <c r="X233" i="26"/>
  <c r="Y233" i="26" s="1"/>
  <c r="Z233" i="26" s="1"/>
  <c r="M234" i="26"/>
  <c r="K233" i="27"/>
  <c r="L233" i="27"/>
  <c r="G234" i="27"/>
  <c r="H234" i="27" s="1"/>
  <c r="I234" i="27" s="1"/>
  <c r="J234" i="27" s="1"/>
  <c r="X79" i="30" l="1"/>
  <c r="V79" i="30"/>
  <c r="M80" i="30"/>
  <c r="M235" i="26"/>
  <c r="X234" i="26"/>
  <c r="Y234" i="26" s="1"/>
  <c r="Z234" i="26" s="1"/>
  <c r="AD233" i="26"/>
  <c r="AE233" i="26" s="1"/>
  <c r="AF233" i="26" s="1"/>
  <c r="AA233" i="26"/>
  <c r="AB233" i="26" s="1"/>
  <c r="AC233" i="26" s="1"/>
  <c r="L234" i="27"/>
  <c r="K234" i="27"/>
  <c r="G235" i="27"/>
  <c r="H235" i="27" s="1"/>
  <c r="I235" i="27" s="1"/>
  <c r="J235" i="27" s="1"/>
  <c r="X80" i="30" l="1"/>
  <c r="V80" i="30"/>
  <c r="M81" i="30"/>
  <c r="AA234" i="26"/>
  <c r="AB234" i="26" s="1"/>
  <c r="AC234" i="26" s="1"/>
  <c r="AD234" i="26"/>
  <c r="AE234" i="26" s="1"/>
  <c r="AF234" i="26" s="1"/>
  <c r="M236" i="26"/>
  <c r="X235" i="26"/>
  <c r="Y235" i="26" s="1"/>
  <c r="Z235" i="26" s="1"/>
  <c r="K235" i="27"/>
  <c r="L235" i="27"/>
  <c r="G236" i="27"/>
  <c r="H236" i="27" s="1"/>
  <c r="I236" i="27" s="1"/>
  <c r="J236" i="27" s="1"/>
  <c r="X81" i="30" l="1"/>
  <c r="M82" i="30"/>
  <c r="V81" i="30"/>
  <c r="M237" i="26"/>
  <c r="X236" i="26"/>
  <c r="Y236" i="26" s="1"/>
  <c r="Z236" i="26" s="1"/>
  <c r="AD235" i="26"/>
  <c r="AE235" i="26" s="1"/>
  <c r="AF235" i="26" s="1"/>
  <c r="AA235" i="26"/>
  <c r="AB235" i="26" s="1"/>
  <c r="AC235" i="26" s="1"/>
  <c r="K236" i="27"/>
  <c r="L236" i="27"/>
  <c r="G237" i="27"/>
  <c r="H237" i="27" s="1"/>
  <c r="I237" i="27" s="1"/>
  <c r="J237" i="27" s="1"/>
  <c r="X82" i="30" l="1"/>
  <c r="M83" i="30"/>
  <c r="V82" i="30"/>
  <c r="AD236" i="26"/>
  <c r="AE236" i="26" s="1"/>
  <c r="AF236" i="26" s="1"/>
  <c r="AA236" i="26"/>
  <c r="AB236" i="26" s="1"/>
  <c r="AC236" i="26" s="1"/>
  <c r="X237" i="26"/>
  <c r="Y237" i="26" s="1"/>
  <c r="Z237" i="26" s="1"/>
  <c r="M238" i="26"/>
  <c r="K237" i="27"/>
  <c r="L237" i="27"/>
  <c r="G238" i="27"/>
  <c r="H238" i="27" s="1"/>
  <c r="I238" i="27" s="1"/>
  <c r="J238" i="27" s="1"/>
  <c r="X83" i="30" l="1"/>
  <c r="V83" i="30"/>
  <c r="M84" i="30"/>
  <c r="M239" i="26"/>
  <c r="X238" i="26"/>
  <c r="Y238" i="26" s="1"/>
  <c r="Z238" i="26" s="1"/>
  <c r="AD237" i="26"/>
  <c r="AE237" i="26" s="1"/>
  <c r="AF237" i="26" s="1"/>
  <c r="AA237" i="26"/>
  <c r="AB237" i="26" s="1"/>
  <c r="AC237" i="26" s="1"/>
  <c r="L238" i="27"/>
  <c r="K238" i="27"/>
  <c r="G239" i="27"/>
  <c r="H239" i="27" s="1"/>
  <c r="I239" i="27" s="1"/>
  <c r="J239" i="27" s="1"/>
  <c r="X84" i="30" l="1"/>
  <c r="V84" i="30"/>
  <c r="M85" i="30"/>
  <c r="AD238" i="26"/>
  <c r="AE238" i="26" s="1"/>
  <c r="AF238" i="26" s="1"/>
  <c r="AA238" i="26"/>
  <c r="AB238" i="26" s="1"/>
  <c r="AC238" i="26" s="1"/>
  <c r="X239" i="26"/>
  <c r="Y239" i="26" s="1"/>
  <c r="Z239" i="26" s="1"/>
  <c r="M240" i="26"/>
  <c r="L239" i="27"/>
  <c r="K239" i="27"/>
  <c r="G240" i="27"/>
  <c r="H240" i="27" s="1"/>
  <c r="I240" i="27" s="1"/>
  <c r="J240" i="27" s="1"/>
  <c r="M86" i="30" l="1"/>
  <c r="X85" i="30"/>
  <c r="V85" i="30"/>
  <c r="AD239" i="26"/>
  <c r="AE239" i="26" s="1"/>
  <c r="AF239" i="26" s="1"/>
  <c r="AA239" i="26"/>
  <c r="AB239" i="26" s="1"/>
  <c r="AC239" i="26" s="1"/>
  <c r="X240" i="26"/>
  <c r="Y240" i="26" s="1"/>
  <c r="Z240" i="26" s="1"/>
  <c r="M241" i="26"/>
  <c r="L240" i="27"/>
  <c r="K240" i="27"/>
  <c r="G241" i="27"/>
  <c r="H241" i="27" s="1"/>
  <c r="I241" i="27" s="1"/>
  <c r="J241" i="27" s="1"/>
  <c r="M87" i="30" l="1"/>
  <c r="V86" i="30"/>
  <c r="X86" i="30"/>
  <c r="AA240" i="26"/>
  <c r="AB240" i="26" s="1"/>
  <c r="AC240" i="26" s="1"/>
  <c r="AD240" i="26"/>
  <c r="AE240" i="26" s="1"/>
  <c r="AF240" i="26" s="1"/>
  <c r="M242" i="26"/>
  <c r="X241" i="26"/>
  <c r="Y241" i="26" s="1"/>
  <c r="Z241" i="26" s="1"/>
  <c r="K241" i="27"/>
  <c r="L241" i="27"/>
  <c r="G242" i="27"/>
  <c r="H242" i="27" s="1"/>
  <c r="I242" i="27" s="1"/>
  <c r="J242" i="27" s="1"/>
  <c r="X87" i="30" l="1"/>
  <c r="V87" i="30"/>
  <c r="M88" i="30"/>
  <c r="AD241" i="26"/>
  <c r="AE241" i="26" s="1"/>
  <c r="AF241" i="26" s="1"/>
  <c r="AA241" i="26"/>
  <c r="AB241" i="26" s="1"/>
  <c r="AC241" i="26" s="1"/>
  <c r="X242" i="26"/>
  <c r="Y242" i="26" s="1"/>
  <c r="Z242" i="26" s="1"/>
  <c r="M243" i="26"/>
  <c r="K242" i="27"/>
  <c r="L242" i="27"/>
  <c r="G243" i="27"/>
  <c r="H243" i="27" s="1"/>
  <c r="I243" i="27" s="1"/>
  <c r="J243" i="27" s="1"/>
  <c r="X88" i="30" l="1"/>
  <c r="V88" i="30"/>
  <c r="M89" i="30"/>
  <c r="M244" i="26"/>
  <c r="X243" i="26"/>
  <c r="Y243" i="26" s="1"/>
  <c r="Z243" i="26" s="1"/>
  <c r="AD242" i="26"/>
  <c r="AE242" i="26" s="1"/>
  <c r="AF242" i="26" s="1"/>
  <c r="AA242" i="26"/>
  <c r="AB242" i="26" s="1"/>
  <c r="AC242" i="26" s="1"/>
  <c r="L243" i="27"/>
  <c r="K243" i="27"/>
  <c r="G244" i="27"/>
  <c r="H244" i="27" s="1"/>
  <c r="I244" i="27" s="1"/>
  <c r="J244" i="27" s="1"/>
  <c r="V89" i="30" l="1"/>
  <c r="M90" i="30"/>
  <c r="X89" i="30"/>
  <c r="AA243" i="26"/>
  <c r="AB243" i="26" s="1"/>
  <c r="AC243" i="26" s="1"/>
  <c r="AD243" i="26"/>
  <c r="AE243" i="26" s="1"/>
  <c r="AF243" i="26" s="1"/>
  <c r="M245" i="26"/>
  <c r="X244" i="26"/>
  <c r="Y244" i="26" s="1"/>
  <c r="Z244" i="26" s="1"/>
  <c r="K244" i="27"/>
  <c r="L244" i="27"/>
  <c r="G245" i="27"/>
  <c r="H245" i="27" s="1"/>
  <c r="I245" i="27" s="1"/>
  <c r="J245" i="27" s="1"/>
  <c r="X90" i="30" l="1"/>
  <c r="V90" i="30"/>
  <c r="M91" i="30"/>
  <c r="AD244" i="26"/>
  <c r="AE244" i="26" s="1"/>
  <c r="AF244" i="26" s="1"/>
  <c r="AA244" i="26"/>
  <c r="AB244" i="26" s="1"/>
  <c r="AC244" i="26" s="1"/>
  <c r="X245" i="26"/>
  <c r="Y245" i="26" s="1"/>
  <c r="Z245" i="26" s="1"/>
  <c r="M246" i="26"/>
  <c r="K245" i="27"/>
  <c r="L245" i="27"/>
  <c r="G246" i="27"/>
  <c r="H246" i="27" s="1"/>
  <c r="I246" i="27" s="1"/>
  <c r="J246" i="27" s="1"/>
  <c r="V91" i="30" l="1"/>
  <c r="X91" i="30"/>
  <c r="M92" i="30"/>
  <c r="X246" i="26"/>
  <c r="Y246" i="26" s="1"/>
  <c r="Z246" i="26" s="1"/>
  <c r="M247" i="26"/>
  <c r="AA245" i="26"/>
  <c r="AB245" i="26" s="1"/>
  <c r="AC245" i="26" s="1"/>
  <c r="AD245" i="26"/>
  <c r="AE245" i="26" s="1"/>
  <c r="AF245" i="26" s="1"/>
  <c r="L246" i="27"/>
  <c r="K246" i="27"/>
  <c r="G247" i="27"/>
  <c r="H247" i="27" s="1"/>
  <c r="I247" i="27" s="1"/>
  <c r="J247" i="27" s="1"/>
  <c r="X92" i="30" l="1"/>
  <c r="V92" i="30"/>
  <c r="M93" i="30"/>
  <c r="X247" i="26"/>
  <c r="Y247" i="26" s="1"/>
  <c r="Z247" i="26" s="1"/>
  <c r="M248" i="26"/>
  <c r="AA246" i="26"/>
  <c r="AB246" i="26" s="1"/>
  <c r="AC246" i="26" s="1"/>
  <c r="AD246" i="26"/>
  <c r="AE246" i="26" s="1"/>
  <c r="AF246" i="26" s="1"/>
  <c r="K247" i="27"/>
  <c r="L247" i="27"/>
  <c r="G248" i="27"/>
  <c r="H248" i="27" s="1"/>
  <c r="I248" i="27" s="1"/>
  <c r="J248" i="27" s="1"/>
  <c r="V93" i="30" l="1"/>
  <c r="M94" i="30"/>
  <c r="X93" i="30"/>
  <c r="X248" i="26"/>
  <c r="Y248" i="26" s="1"/>
  <c r="Z248" i="26" s="1"/>
  <c r="M249" i="26"/>
  <c r="AD247" i="26"/>
  <c r="AE247" i="26" s="1"/>
  <c r="AF247" i="26" s="1"/>
  <c r="AA247" i="26"/>
  <c r="AB247" i="26" s="1"/>
  <c r="AC247" i="26" s="1"/>
  <c r="K248" i="27"/>
  <c r="L248" i="27"/>
  <c r="G249" i="27"/>
  <c r="H249" i="27" s="1"/>
  <c r="I249" i="27" s="1"/>
  <c r="J249" i="27" s="1"/>
  <c r="V94" i="30" l="1"/>
  <c r="M95" i="30"/>
  <c r="X94" i="30"/>
  <c r="X249" i="26"/>
  <c r="Y249" i="26" s="1"/>
  <c r="Z249" i="26" s="1"/>
  <c r="M250" i="26"/>
  <c r="AD248" i="26"/>
  <c r="AE248" i="26" s="1"/>
  <c r="AF248" i="26" s="1"/>
  <c r="AA248" i="26"/>
  <c r="AB248" i="26" s="1"/>
  <c r="AC248" i="26" s="1"/>
  <c r="K249" i="27"/>
  <c r="L249" i="27"/>
  <c r="G250" i="27"/>
  <c r="H250" i="27" s="1"/>
  <c r="I250" i="27" s="1"/>
  <c r="J250" i="27" s="1"/>
  <c r="V95" i="30" l="1"/>
  <c r="X95" i="30"/>
  <c r="M96" i="30"/>
  <c r="M251" i="26"/>
  <c r="X250" i="26"/>
  <c r="Y250" i="26" s="1"/>
  <c r="Z250" i="26" s="1"/>
  <c r="AD249" i="26"/>
  <c r="AE249" i="26" s="1"/>
  <c r="AF249" i="26" s="1"/>
  <c r="AA249" i="26"/>
  <c r="AB249" i="26" s="1"/>
  <c r="AC249" i="26" s="1"/>
  <c r="L250" i="27"/>
  <c r="K250" i="27"/>
  <c r="G251" i="27"/>
  <c r="H251" i="27" s="1"/>
  <c r="I251" i="27" s="1"/>
  <c r="J251" i="27" s="1"/>
  <c r="V96" i="30" l="1"/>
  <c r="M97" i="30"/>
  <c r="X96" i="30"/>
  <c r="AD250" i="26"/>
  <c r="AE250" i="26" s="1"/>
  <c r="AF250" i="26" s="1"/>
  <c r="AA250" i="26"/>
  <c r="AB250" i="26" s="1"/>
  <c r="AC250" i="26" s="1"/>
  <c r="X251" i="26"/>
  <c r="Y251" i="26" s="1"/>
  <c r="Z251" i="26" s="1"/>
  <c r="M252" i="26"/>
  <c r="L251" i="27"/>
  <c r="K251" i="27"/>
  <c r="G252" i="27"/>
  <c r="H252" i="27" s="1"/>
  <c r="I252" i="27" s="1"/>
  <c r="J252" i="27" s="1"/>
  <c r="X97" i="30" l="1"/>
  <c r="M98" i="30"/>
  <c r="V97" i="30"/>
  <c r="X252" i="26"/>
  <c r="Y252" i="26" s="1"/>
  <c r="Z252" i="26" s="1"/>
  <c r="M253" i="26"/>
  <c r="AD251" i="26"/>
  <c r="AE251" i="26" s="1"/>
  <c r="AF251" i="26" s="1"/>
  <c r="AA251" i="26"/>
  <c r="AB251" i="26" s="1"/>
  <c r="AC251" i="26" s="1"/>
  <c r="L252" i="27"/>
  <c r="K252" i="27"/>
  <c r="G253" i="27"/>
  <c r="H253" i="27" s="1"/>
  <c r="I253" i="27" s="1"/>
  <c r="J253" i="27" s="1"/>
  <c r="V98" i="30" l="1"/>
  <c r="X98" i="30"/>
  <c r="M99" i="30"/>
  <c r="M254" i="26"/>
  <c r="X253" i="26"/>
  <c r="Y253" i="26" s="1"/>
  <c r="Z253" i="26" s="1"/>
  <c r="AD252" i="26"/>
  <c r="AE252" i="26" s="1"/>
  <c r="AF252" i="26" s="1"/>
  <c r="AA252" i="26"/>
  <c r="AB252" i="26" s="1"/>
  <c r="AC252" i="26" s="1"/>
  <c r="K253" i="27"/>
  <c r="L253" i="27"/>
  <c r="G254" i="27"/>
  <c r="H254" i="27" s="1"/>
  <c r="I254" i="27" s="1"/>
  <c r="J254" i="27" s="1"/>
  <c r="X99" i="30" l="1"/>
  <c r="M100" i="30"/>
  <c r="V99" i="30"/>
  <c r="AD253" i="26"/>
  <c r="AE253" i="26" s="1"/>
  <c r="AF253" i="26" s="1"/>
  <c r="AA253" i="26"/>
  <c r="AB253" i="26" s="1"/>
  <c r="AC253" i="26" s="1"/>
  <c r="X254" i="26"/>
  <c r="Y254" i="26" s="1"/>
  <c r="Z254" i="26" s="1"/>
  <c r="M255" i="26"/>
  <c r="K254" i="27"/>
  <c r="L254" i="27"/>
  <c r="G255" i="27"/>
  <c r="H255" i="27" s="1"/>
  <c r="I255" i="27" s="1"/>
  <c r="J255" i="27" s="1"/>
  <c r="X100" i="30" l="1"/>
  <c r="V100" i="30"/>
  <c r="M101" i="30"/>
  <c r="X255" i="26"/>
  <c r="Y255" i="26" s="1"/>
  <c r="Z255" i="26" s="1"/>
  <c r="M256" i="26"/>
  <c r="AD254" i="26"/>
  <c r="AE254" i="26" s="1"/>
  <c r="AF254" i="26" s="1"/>
  <c r="AA254" i="26"/>
  <c r="AB254" i="26" s="1"/>
  <c r="AC254" i="26" s="1"/>
  <c r="L255" i="27"/>
  <c r="K255" i="27"/>
  <c r="G256" i="27"/>
  <c r="H256" i="27" s="1"/>
  <c r="I256" i="27" s="1"/>
  <c r="J256" i="27" s="1"/>
  <c r="V101" i="30" l="1"/>
  <c r="M102" i="30"/>
  <c r="X101" i="30"/>
  <c r="M257" i="26"/>
  <c r="X256" i="26"/>
  <c r="Y256" i="26" s="1"/>
  <c r="Z256" i="26" s="1"/>
  <c r="AA255" i="26"/>
  <c r="AB255" i="26" s="1"/>
  <c r="AC255" i="26" s="1"/>
  <c r="AD255" i="26"/>
  <c r="AE255" i="26" s="1"/>
  <c r="AF255" i="26" s="1"/>
  <c r="K256" i="27"/>
  <c r="L256" i="27"/>
  <c r="G257" i="27"/>
  <c r="H257" i="27" s="1"/>
  <c r="I257" i="27" s="1"/>
  <c r="J257" i="27" s="1"/>
  <c r="M103" i="30" l="1"/>
  <c r="X102" i="30"/>
  <c r="V102" i="30"/>
  <c r="AD256" i="26"/>
  <c r="AE256" i="26" s="1"/>
  <c r="AF256" i="26" s="1"/>
  <c r="AA256" i="26"/>
  <c r="AB256" i="26" s="1"/>
  <c r="AC256" i="26" s="1"/>
  <c r="M258" i="26"/>
  <c r="X257" i="26"/>
  <c r="Y257" i="26" s="1"/>
  <c r="Z257" i="26" s="1"/>
  <c r="K257" i="27"/>
  <c r="L257" i="27"/>
  <c r="G258" i="27"/>
  <c r="H258" i="27" s="1"/>
  <c r="I258" i="27" s="1"/>
  <c r="J258" i="27" s="1"/>
  <c r="X103" i="30" l="1"/>
  <c r="M104" i="30"/>
  <c r="V103" i="30"/>
  <c r="AD257" i="26"/>
  <c r="AE257" i="26" s="1"/>
  <c r="AF257" i="26" s="1"/>
  <c r="AA257" i="26"/>
  <c r="AB257" i="26" s="1"/>
  <c r="AC257" i="26" s="1"/>
  <c r="X258" i="26"/>
  <c r="Y258" i="26" s="1"/>
  <c r="Z258" i="26" s="1"/>
  <c r="M259" i="26"/>
  <c r="L258" i="27"/>
  <c r="K258" i="27"/>
  <c r="G259" i="27"/>
  <c r="H259" i="27" s="1"/>
  <c r="I259" i="27" s="1"/>
  <c r="J259" i="27" s="1"/>
  <c r="V104" i="30" l="1"/>
  <c r="X104" i="30"/>
  <c r="M105" i="30"/>
  <c r="X259" i="26"/>
  <c r="Y259" i="26" s="1"/>
  <c r="Z259" i="26" s="1"/>
  <c r="M260" i="26"/>
  <c r="AA258" i="26"/>
  <c r="AB258" i="26" s="1"/>
  <c r="AC258" i="26" s="1"/>
  <c r="AD258" i="26"/>
  <c r="AE258" i="26" s="1"/>
  <c r="AF258" i="26" s="1"/>
  <c r="K259" i="27"/>
  <c r="L259" i="27"/>
  <c r="G260" i="27"/>
  <c r="H260" i="27" s="1"/>
  <c r="I260" i="27" s="1"/>
  <c r="J260" i="27" s="1"/>
  <c r="X105" i="30" l="1"/>
  <c r="M106" i="30"/>
  <c r="V105" i="30"/>
  <c r="M261" i="26"/>
  <c r="X260" i="26"/>
  <c r="Y260" i="26" s="1"/>
  <c r="Z260" i="26" s="1"/>
  <c r="AD259" i="26"/>
  <c r="AE259" i="26" s="1"/>
  <c r="AF259" i="26" s="1"/>
  <c r="AA259" i="26"/>
  <c r="AB259" i="26" s="1"/>
  <c r="AC259" i="26" s="1"/>
  <c r="K260" i="27"/>
  <c r="L260" i="27"/>
  <c r="G261" i="27"/>
  <c r="H261" i="27" s="1"/>
  <c r="I261" i="27" s="1"/>
  <c r="J261" i="27" s="1"/>
  <c r="M107" i="30" l="1"/>
  <c r="X106" i="30"/>
  <c r="V106" i="30"/>
  <c r="AD260" i="26"/>
  <c r="AE260" i="26" s="1"/>
  <c r="AF260" i="26" s="1"/>
  <c r="AA260" i="26"/>
  <c r="AB260" i="26" s="1"/>
  <c r="AC260" i="26" s="1"/>
  <c r="M262" i="26"/>
  <c r="X261" i="26"/>
  <c r="Y261" i="26" s="1"/>
  <c r="Z261" i="26" s="1"/>
  <c r="K261" i="27"/>
  <c r="L261" i="27"/>
  <c r="G262" i="27"/>
  <c r="H262" i="27" s="1"/>
  <c r="I262" i="27" s="1"/>
  <c r="J262" i="27" s="1"/>
  <c r="X107" i="30" l="1"/>
  <c r="V107" i="30"/>
  <c r="M108" i="30"/>
  <c r="AD261" i="26"/>
  <c r="AE261" i="26" s="1"/>
  <c r="AF261" i="26" s="1"/>
  <c r="AA261" i="26"/>
  <c r="AB261" i="26" s="1"/>
  <c r="AC261" i="26" s="1"/>
  <c r="M263" i="26"/>
  <c r="X262" i="26"/>
  <c r="Y262" i="26" s="1"/>
  <c r="Z262" i="26" s="1"/>
  <c r="L262" i="27"/>
  <c r="K262" i="27"/>
  <c r="G263" i="27"/>
  <c r="H263" i="27" s="1"/>
  <c r="I263" i="27" s="1"/>
  <c r="J263" i="27" s="1"/>
  <c r="V108" i="30" l="1"/>
  <c r="X108" i="30"/>
  <c r="M109" i="30"/>
  <c r="AA262" i="26"/>
  <c r="AB262" i="26" s="1"/>
  <c r="AC262" i="26" s="1"/>
  <c r="AD262" i="26"/>
  <c r="AE262" i="26" s="1"/>
  <c r="AF262" i="26" s="1"/>
  <c r="X263" i="26"/>
  <c r="Y263" i="26" s="1"/>
  <c r="Z263" i="26" s="1"/>
  <c r="M264" i="26"/>
  <c r="L263" i="27"/>
  <c r="K263" i="27"/>
  <c r="G264" i="27"/>
  <c r="H264" i="27" s="1"/>
  <c r="I264" i="27" s="1"/>
  <c r="J264" i="27" s="1"/>
  <c r="X109" i="30" l="1"/>
  <c r="V109" i="30"/>
  <c r="M110" i="30"/>
  <c r="AA263" i="26"/>
  <c r="AB263" i="26" s="1"/>
  <c r="AC263" i="26" s="1"/>
  <c r="AD263" i="26"/>
  <c r="AE263" i="26" s="1"/>
  <c r="AF263" i="26" s="1"/>
  <c r="X264" i="26"/>
  <c r="Y264" i="26" s="1"/>
  <c r="Z264" i="26" s="1"/>
  <c r="M265" i="26"/>
  <c r="L264" i="27"/>
  <c r="K264" i="27"/>
  <c r="G265" i="27"/>
  <c r="H265" i="27" s="1"/>
  <c r="I265" i="27" s="1"/>
  <c r="J265" i="27" s="1"/>
  <c r="X110" i="30" l="1"/>
  <c r="M111" i="30"/>
  <c r="V110" i="30"/>
  <c r="X265" i="26"/>
  <c r="Y265" i="26" s="1"/>
  <c r="Z265" i="26" s="1"/>
  <c r="M266" i="26"/>
  <c r="AD264" i="26"/>
  <c r="AE264" i="26" s="1"/>
  <c r="AF264" i="26" s="1"/>
  <c r="AA264" i="26"/>
  <c r="AB264" i="26" s="1"/>
  <c r="AC264" i="26" s="1"/>
  <c r="K265" i="27"/>
  <c r="L265" i="27"/>
  <c r="G266" i="27"/>
  <c r="H266" i="27" s="1"/>
  <c r="I266" i="27" s="1"/>
  <c r="J266" i="27" s="1"/>
  <c r="X111" i="30" l="1"/>
  <c r="M112" i="30"/>
  <c r="V111" i="30"/>
  <c r="X266" i="26"/>
  <c r="Y266" i="26" s="1"/>
  <c r="Z266" i="26" s="1"/>
  <c r="M267" i="26"/>
  <c r="AD265" i="26"/>
  <c r="AE265" i="26" s="1"/>
  <c r="AF265" i="26" s="1"/>
  <c r="AA265" i="26"/>
  <c r="AB265" i="26" s="1"/>
  <c r="AC265" i="26" s="1"/>
  <c r="K266" i="27"/>
  <c r="L266" i="27"/>
  <c r="G267" i="27"/>
  <c r="H267" i="27" s="1"/>
  <c r="I267" i="27" s="1"/>
  <c r="J267" i="27" s="1"/>
  <c r="X112" i="30" l="1"/>
  <c r="M113" i="30"/>
  <c r="V112" i="30"/>
  <c r="X267" i="26"/>
  <c r="Y267" i="26" s="1"/>
  <c r="Z267" i="26" s="1"/>
  <c r="M268" i="26"/>
  <c r="AA266" i="26"/>
  <c r="AB266" i="26" s="1"/>
  <c r="AC266" i="26" s="1"/>
  <c r="AD266" i="26"/>
  <c r="AE266" i="26" s="1"/>
  <c r="AF266" i="26" s="1"/>
  <c r="L267" i="27"/>
  <c r="K267" i="27"/>
  <c r="G268" i="27"/>
  <c r="H268" i="27" s="1"/>
  <c r="I268" i="27" s="1"/>
  <c r="J268" i="27" s="1"/>
  <c r="V113" i="30" l="1"/>
  <c r="M114" i="30"/>
  <c r="X113" i="30"/>
  <c r="M269" i="26"/>
  <c r="X268" i="26"/>
  <c r="Y268" i="26" s="1"/>
  <c r="Z268" i="26" s="1"/>
  <c r="AD267" i="26"/>
  <c r="AE267" i="26" s="1"/>
  <c r="AF267" i="26" s="1"/>
  <c r="AA267" i="26"/>
  <c r="AB267" i="26" s="1"/>
  <c r="AC267" i="26" s="1"/>
  <c r="K268" i="27"/>
  <c r="L268" i="27"/>
  <c r="G269" i="27"/>
  <c r="H269" i="27" s="1"/>
  <c r="I269" i="27" s="1"/>
  <c r="J269" i="27" s="1"/>
  <c r="X114" i="30" l="1"/>
  <c r="M115" i="30"/>
  <c r="V114" i="30"/>
  <c r="AD268" i="26"/>
  <c r="AE268" i="26" s="1"/>
  <c r="AF268" i="26" s="1"/>
  <c r="AA268" i="26"/>
  <c r="AB268" i="26" s="1"/>
  <c r="AC268" i="26" s="1"/>
  <c r="X269" i="26"/>
  <c r="Y269" i="26" s="1"/>
  <c r="Z269" i="26" s="1"/>
  <c r="M270" i="26"/>
  <c r="K269" i="27"/>
  <c r="L269" i="27"/>
  <c r="G270" i="27"/>
  <c r="H270" i="27" s="1"/>
  <c r="I270" i="27" s="1"/>
  <c r="J270" i="27" s="1"/>
  <c r="V115" i="30" l="1"/>
  <c r="M116" i="30"/>
  <c r="X115" i="30"/>
  <c r="M271" i="26"/>
  <c r="X270" i="26"/>
  <c r="Y270" i="26" s="1"/>
  <c r="Z270" i="26" s="1"/>
  <c r="AA269" i="26"/>
  <c r="AB269" i="26" s="1"/>
  <c r="AC269" i="26" s="1"/>
  <c r="AD269" i="26"/>
  <c r="AE269" i="26" s="1"/>
  <c r="AF269" i="26" s="1"/>
  <c r="L270" i="27"/>
  <c r="K270" i="27"/>
  <c r="G271" i="27"/>
  <c r="H271" i="27" s="1"/>
  <c r="I271" i="27" s="1"/>
  <c r="J271" i="27" s="1"/>
  <c r="X116" i="30" l="1"/>
  <c r="M117" i="30"/>
  <c r="V116" i="30"/>
  <c r="AA270" i="26"/>
  <c r="AB270" i="26" s="1"/>
  <c r="AC270" i="26" s="1"/>
  <c r="AD270" i="26"/>
  <c r="AE270" i="26" s="1"/>
  <c r="AF270" i="26" s="1"/>
  <c r="M272" i="26"/>
  <c r="X271" i="26"/>
  <c r="Y271" i="26" s="1"/>
  <c r="Z271" i="26" s="1"/>
  <c r="K271" i="27"/>
  <c r="L271" i="27"/>
  <c r="G272" i="27"/>
  <c r="H272" i="27" s="1"/>
  <c r="I272" i="27" s="1"/>
  <c r="J272" i="27" s="1"/>
  <c r="V117" i="30" l="1"/>
  <c r="X117" i="30"/>
  <c r="M118" i="30"/>
  <c r="AD271" i="26"/>
  <c r="AE271" i="26" s="1"/>
  <c r="AF271" i="26" s="1"/>
  <c r="AA271" i="26"/>
  <c r="AB271" i="26" s="1"/>
  <c r="AC271" i="26" s="1"/>
  <c r="M273" i="26"/>
  <c r="X272" i="26"/>
  <c r="Y272" i="26" s="1"/>
  <c r="Z272" i="26" s="1"/>
  <c r="K272" i="27"/>
  <c r="L272" i="27"/>
  <c r="G273" i="27"/>
  <c r="H273" i="27" s="1"/>
  <c r="I273" i="27" s="1"/>
  <c r="J273" i="27" s="1"/>
  <c r="X118" i="30" l="1"/>
  <c r="M119" i="30"/>
  <c r="V118" i="30"/>
  <c r="AD272" i="26"/>
  <c r="AE272" i="26" s="1"/>
  <c r="AF272" i="26" s="1"/>
  <c r="AA272" i="26"/>
  <c r="AB272" i="26" s="1"/>
  <c r="AC272" i="26" s="1"/>
  <c r="M274" i="26"/>
  <c r="X273" i="26"/>
  <c r="Y273" i="26" s="1"/>
  <c r="Z273" i="26" s="1"/>
  <c r="K273" i="27"/>
  <c r="L273" i="27"/>
  <c r="G274" i="27"/>
  <c r="H274" i="27" s="1"/>
  <c r="I274" i="27" s="1"/>
  <c r="J274" i="27" s="1"/>
  <c r="X119" i="30" l="1"/>
  <c r="V119" i="30"/>
  <c r="M120" i="30"/>
  <c r="AA273" i="26"/>
  <c r="AB273" i="26" s="1"/>
  <c r="AC273" i="26" s="1"/>
  <c r="AD273" i="26"/>
  <c r="AE273" i="26" s="1"/>
  <c r="AF273" i="26" s="1"/>
  <c r="X274" i="26"/>
  <c r="Y274" i="26" s="1"/>
  <c r="Z274" i="26" s="1"/>
  <c r="M275" i="26"/>
  <c r="L274" i="27"/>
  <c r="K274" i="27"/>
  <c r="G275" i="27"/>
  <c r="H275" i="27" s="1"/>
  <c r="I275" i="27" s="1"/>
  <c r="J275" i="27" s="1"/>
  <c r="X120" i="30" l="1"/>
  <c r="M121" i="30"/>
  <c r="V120" i="30"/>
  <c r="M276" i="26"/>
  <c r="X275" i="26"/>
  <c r="Y275" i="26" s="1"/>
  <c r="Z275" i="26" s="1"/>
  <c r="AD274" i="26"/>
  <c r="AE274" i="26" s="1"/>
  <c r="AF274" i="26" s="1"/>
  <c r="AA274" i="26"/>
  <c r="AB274" i="26" s="1"/>
  <c r="AC274" i="26" s="1"/>
  <c r="L275" i="27"/>
  <c r="K275" i="27"/>
  <c r="G276" i="27"/>
  <c r="H276" i="27" s="1"/>
  <c r="I276" i="27" s="1"/>
  <c r="J276" i="27" s="1"/>
  <c r="M122" i="30" l="1"/>
  <c r="V121" i="30"/>
  <c r="X121" i="30"/>
  <c r="X276" i="26"/>
  <c r="Y276" i="26" s="1"/>
  <c r="Z276" i="26" s="1"/>
  <c r="M277" i="26"/>
  <c r="AD275" i="26"/>
  <c r="AE275" i="26" s="1"/>
  <c r="AF275" i="26" s="1"/>
  <c r="AA275" i="26"/>
  <c r="AB275" i="26" s="1"/>
  <c r="AC275" i="26" s="1"/>
  <c r="L276" i="27"/>
  <c r="K276" i="27"/>
  <c r="G277" i="27"/>
  <c r="H277" i="27" s="1"/>
  <c r="I277" i="27" s="1"/>
  <c r="J277" i="27" s="1"/>
  <c r="M123" i="30" l="1"/>
  <c r="X122" i="30"/>
  <c r="V122" i="30"/>
  <c r="X277" i="26"/>
  <c r="Y277" i="26" s="1"/>
  <c r="Z277" i="26" s="1"/>
  <c r="M278" i="26"/>
  <c r="AD276" i="26"/>
  <c r="AE276" i="26" s="1"/>
  <c r="AF276" i="26" s="1"/>
  <c r="AA276" i="26"/>
  <c r="AB276" i="26" s="1"/>
  <c r="AC276" i="26" s="1"/>
  <c r="K277" i="27"/>
  <c r="L277" i="27"/>
  <c r="G278" i="27"/>
  <c r="H278" i="27" s="1"/>
  <c r="I278" i="27" s="1"/>
  <c r="J278" i="27" s="1"/>
  <c r="X123" i="30" l="1"/>
  <c r="M124" i="30"/>
  <c r="V123" i="30"/>
  <c r="X278" i="26"/>
  <c r="Y278" i="26" s="1"/>
  <c r="Z278" i="26" s="1"/>
  <c r="M279" i="26"/>
  <c r="AA277" i="26"/>
  <c r="AB277" i="26" s="1"/>
  <c r="AC277" i="26" s="1"/>
  <c r="AD277" i="26"/>
  <c r="AE277" i="26" s="1"/>
  <c r="AF277" i="26" s="1"/>
  <c r="K278" i="27"/>
  <c r="L278" i="27"/>
  <c r="G279" i="27"/>
  <c r="H279" i="27" s="1"/>
  <c r="I279" i="27" s="1"/>
  <c r="J279" i="27" s="1"/>
  <c r="X124" i="30" l="1"/>
  <c r="V124" i="30"/>
  <c r="M125" i="30"/>
  <c r="X279" i="26"/>
  <c r="Y279" i="26" s="1"/>
  <c r="Z279" i="26" s="1"/>
  <c r="M280" i="26"/>
  <c r="AA278" i="26"/>
  <c r="AB278" i="26" s="1"/>
  <c r="AC278" i="26" s="1"/>
  <c r="AD278" i="26"/>
  <c r="AE278" i="26" s="1"/>
  <c r="AF278" i="26" s="1"/>
  <c r="L279" i="27"/>
  <c r="K279" i="27"/>
  <c r="G280" i="27"/>
  <c r="H280" i="27" s="1"/>
  <c r="I280" i="27" s="1"/>
  <c r="J280" i="27" s="1"/>
  <c r="M126" i="30" l="1"/>
  <c r="X125" i="30"/>
  <c r="V125" i="30"/>
  <c r="M281" i="26"/>
  <c r="X280" i="26"/>
  <c r="Y280" i="26" s="1"/>
  <c r="Z280" i="26" s="1"/>
  <c r="AA279" i="26"/>
  <c r="AB279" i="26" s="1"/>
  <c r="AC279" i="26" s="1"/>
  <c r="AD279" i="26"/>
  <c r="AE279" i="26" s="1"/>
  <c r="AF279" i="26" s="1"/>
  <c r="K280" i="27"/>
  <c r="L280" i="27"/>
  <c r="G281" i="27"/>
  <c r="H281" i="27" s="1"/>
  <c r="I281" i="27" s="1"/>
  <c r="J281" i="27" s="1"/>
  <c r="M127" i="30" l="1"/>
  <c r="X126" i="30"/>
  <c r="V126" i="30"/>
  <c r="AD280" i="26"/>
  <c r="AE280" i="26" s="1"/>
  <c r="AF280" i="26" s="1"/>
  <c r="AA280" i="26"/>
  <c r="AB280" i="26" s="1"/>
  <c r="AC280" i="26" s="1"/>
  <c r="M282" i="26"/>
  <c r="X281" i="26"/>
  <c r="Y281" i="26" s="1"/>
  <c r="Z281" i="26" s="1"/>
  <c r="K281" i="27"/>
  <c r="L281" i="27"/>
  <c r="G282" i="27"/>
  <c r="H282" i="27" s="1"/>
  <c r="I282" i="27" s="1"/>
  <c r="J282" i="27" s="1"/>
  <c r="X127" i="30" l="1"/>
  <c r="M128" i="30"/>
  <c r="V127" i="30"/>
  <c r="AD281" i="26"/>
  <c r="AE281" i="26" s="1"/>
  <c r="AF281" i="26" s="1"/>
  <c r="AA281" i="26"/>
  <c r="AB281" i="26" s="1"/>
  <c r="AC281" i="26" s="1"/>
  <c r="M283" i="26"/>
  <c r="X282" i="26"/>
  <c r="Y282" i="26" s="1"/>
  <c r="Z282" i="26" s="1"/>
  <c r="L282" i="27"/>
  <c r="K282" i="27"/>
  <c r="G283" i="27"/>
  <c r="H283" i="27" s="1"/>
  <c r="I283" i="27" s="1"/>
  <c r="J283" i="27" s="1"/>
  <c r="M129" i="30" l="1"/>
  <c r="X128" i="30"/>
  <c r="V128" i="30"/>
  <c r="AD282" i="26"/>
  <c r="AE282" i="26" s="1"/>
  <c r="AF282" i="26" s="1"/>
  <c r="AA282" i="26"/>
  <c r="AB282" i="26" s="1"/>
  <c r="AC282" i="26" s="1"/>
  <c r="X283" i="26"/>
  <c r="Y283" i="26" s="1"/>
  <c r="Z283" i="26" s="1"/>
  <c r="M284" i="26"/>
  <c r="K283" i="27"/>
  <c r="L283" i="27"/>
  <c r="G284" i="27"/>
  <c r="H284" i="27" s="1"/>
  <c r="I284" i="27" s="1"/>
  <c r="J284" i="27" s="1"/>
  <c r="M130" i="30" l="1"/>
  <c r="X129" i="30"/>
  <c r="V129" i="30"/>
  <c r="X284" i="26"/>
  <c r="Y284" i="26" s="1"/>
  <c r="Z284" i="26" s="1"/>
  <c r="M285" i="26"/>
  <c r="AD283" i="26"/>
  <c r="AE283" i="26" s="1"/>
  <c r="AF283" i="26" s="1"/>
  <c r="AA283" i="26"/>
  <c r="AB283" i="26" s="1"/>
  <c r="AC283" i="26" s="1"/>
  <c r="K284" i="27"/>
  <c r="L284" i="27"/>
  <c r="G285" i="27"/>
  <c r="H285" i="27" s="1"/>
  <c r="I285" i="27" s="1"/>
  <c r="J285" i="27" s="1"/>
  <c r="X130" i="30" l="1"/>
  <c r="V130" i="30"/>
  <c r="M131" i="30"/>
  <c r="X285" i="26"/>
  <c r="Y285" i="26" s="1"/>
  <c r="Z285" i="26" s="1"/>
  <c r="M286" i="26"/>
  <c r="AD284" i="26"/>
  <c r="AE284" i="26" s="1"/>
  <c r="AF284" i="26" s="1"/>
  <c r="AA284" i="26"/>
  <c r="AB284" i="26" s="1"/>
  <c r="AC284" i="26" s="1"/>
  <c r="K285" i="27"/>
  <c r="L285" i="27"/>
  <c r="G286" i="27"/>
  <c r="H286" i="27" s="1"/>
  <c r="I286" i="27" s="1"/>
  <c r="J286" i="27" s="1"/>
  <c r="X131" i="30" l="1"/>
  <c r="V131" i="30"/>
  <c r="M132" i="30"/>
  <c r="X286" i="26"/>
  <c r="Y286" i="26" s="1"/>
  <c r="Z286" i="26" s="1"/>
  <c r="M287" i="26"/>
  <c r="AD285" i="26"/>
  <c r="AE285" i="26" s="1"/>
  <c r="AF285" i="26" s="1"/>
  <c r="AA285" i="26"/>
  <c r="AB285" i="26" s="1"/>
  <c r="AC285" i="26" s="1"/>
  <c r="K286" i="27"/>
  <c r="L286" i="27"/>
  <c r="G287" i="27"/>
  <c r="H287" i="27" s="1"/>
  <c r="I287" i="27" s="1"/>
  <c r="J287" i="27" s="1"/>
  <c r="M133" i="30" l="1"/>
  <c r="X132" i="30"/>
  <c r="V132" i="30"/>
  <c r="M288" i="26"/>
  <c r="X287" i="26"/>
  <c r="Y287" i="26" s="1"/>
  <c r="Z287" i="26" s="1"/>
  <c r="AD286" i="26"/>
  <c r="AE286" i="26" s="1"/>
  <c r="AF286" i="26" s="1"/>
  <c r="AA286" i="26"/>
  <c r="AB286" i="26" s="1"/>
  <c r="AC286" i="26" s="1"/>
  <c r="L287" i="27"/>
  <c r="K287" i="27"/>
  <c r="G288" i="27"/>
  <c r="H288" i="27" s="1"/>
  <c r="I288" i="27" s="1"/>
  <c r="J288" i="27" s="1"/>
  <c r="X133" i="30" l="1"/>
  <c r="M134" i="30"/>
  <c r="V133" i="30"/>
  <c r="AD287" i="26"/>
  <c r="AE287" i="26" s="1"/>
  <c r="AF287" i="26" s="1"/>
  <c r="AA287" i="26"/>
  <c r="AB287" i="26" s="1"/>
  <c r="AC287" i="26" s="1"/>
  <c r="M289" i="26"/>
  <c r="X288" i="26"/>
  <c r="Y288" i="26" s="1"/>
  <c r="Z288" i="26" s="1"/>
  <c r="L288" i="27"/>
  <c r="K288" i="27"/>
  <c r="G289" i="27"/>
  <c r="H289" i="27" s="1"/>
  <c r="I289" i="27" s="1"/>
  <c r="J289" i="27" s="1"/>
  <c r="M135" i="30" l="1"/>
  <c r="V134" i="30"/>
  <c r="X134" i="30"/>
  <c r="AA288" i="26"/>
  <c r="AB288" i="26" s="1"/>
  <c r="AC288" i="26" s="1"/>
  <c r="AD288" i="26"/>
  <c r="AE288" i="26" s="1"/>
  <c r="AF288" i="26" s="1"/>
  <c r="M290" i="26"/>
  <c r="X289" i="26"/>
  <c r="Y289" i="26" s="1"/>
  <c r="Z289" i="26" s="1"/>
  <c r="K289" i="27"/>
  <c r="L289" i="27"/>
  <c r="G290" i="27"/>
  <c r="H290" i="27" s="1"/>
  <c r="I290" i="27" s="1"/>
  <c r="J290" i="27" s="1"/>
  <c r="X135" i="30" l="1"/>
  <c r="V135" i="30"/>
  <c r="M136" i="30"/>
  <c r="AD289" i="26"/>
  <c r="AE289" i="26" s="1"/>
  <c r="AF289" i="26" s="1"/>
  <c r="AA289" i="26"/>
  <c r="AB289" i="26" s="1"/>
  <c r="AC289" i="26" s="1"/>
  <c r="M291" i="26"/>
  <c r="X290" i="26"/>
  <c r="Y290" i="26" s="1"/>
  <c r="Z290" i="26" s="1"/>
  <c r="K290" i="27"/>
  <c r="L290" i="27"/>
  <c r="G291" i="27"/>
  <c r="H291" i="27" s="1"/>
  <c r="I291" i="27" s="1"/>
  <c r="J291" i="27" s="1"/>
  <c r="X136" i="30" l="1"/>
  <c r="V136" i="30"/>
  <c r="M137" i="30"/>
  <c r="AA290" i="26"/>
  <c r="AB290" i="26" s="1"/>
  <c r="AC290" i="26" s="1"/>
  <c r="AD290" i="26"/>
  <c r="AE290" i="26" s="1"/>
  <c r="AF290" i="26" s="1"/>
  <c r="X291" i="26"/>
  <c r="Y291" i="26" s="1"/>
  <c r="Z291" i="26" s="1"/>
  <c r="M292" i="26"/>
  <c r="L291" i="27"/>
  <c r="K291" i="27"/>
  <c r="G292" i="27"/>
  <c r="H292" i="27" s="1"/>
  <c r="I292" i="27" s="1"/>
  <c r="J292" i="27" s="1"/>
  <c r="M138" i="30" l="1"/>
  <c r="V137" i="30"/>
  <c r="X137" i="30"/>
  <c r="X292" i="26"/>
  <c r="Y292" i="26" s="1"/>
  <c r="Z292" i="26" s="1"/>
  <c r="M293" i="26"/>
  <c r="AA291" i="26"/>
  <c r="AB291" i="26" s="1"/>
  <c r="AC291" i="26" s="1"/>
  <c r="AD291" i="26"/>
  <c r="AE291" i="26" s="1"/>
  <c r="AF291" i="26" s="1"/>
  <c r="K292" i="27"/>
  <c r="L292" i="27"/>
  <c r="G293" i="27"/>
  <c r="H293" i="27" s="1"/>
  <c r="I293" i="27" s="1"/>
  <c r="J293" i="27" s="1"/>
  <c r="M139" i="30" l="1"/>
  <c r="V138" i="30"/>
  <c r="X138" i="30"/>
  <c r="X293" i="26"/>
  <c r="Y293" i="26" s="1"/>
  <c r="Z293" i="26" s="1"/>
  <c r="M294" i="26"/>
  <c r="AD292" i="26"/>
  <c r="AE292" i="26" s="1"/>
  <c r="AF292" i="26" s="1"/>
  <c r="AA292" i="26"/>
  <c r="AB292" i="26" s="1"/>
  <c r="AC292" i="26" s="1"/>
  <c r="K293" i="27"/>
  <c r="L293" i="27"/>
  <c r="G294" i="27"/>
  <c r="H294" i="27" s="1"/>
  <c r="I294" i="27" s="1"/>
  <c r="J294" i="27" s="1"/>
  <c r="X139" i="30" l="1"/>
  <c r="M140" i="30"/>
  <c r="V139" i="30"/>
  <c r="X294" i="26"/>
  <c r="Y294" i="26" s="1"/>
  <c r="Z294" i="26" s="1"/>
  <c r="M295" i="26"/>
  <c r="AA293" i="26"/>
  <c r="AB293" i="26" s="1"/>
  <c r="AC293" i="26" s="1"/>
  <c r="AD293" i="26"/>
  <c r="AE293" i="26" s="1"/>
  <c r="AF293" i="26" s="1"/>
  <c r="L294" i="27"/>
  <c r="K294" i="27"/>
  <c r="G295" i="27"/>
  <c r="H295" i="27" s="1"/>
  <c r="I295" i="27" s="1"/>
  <c r="J295" i="27" s="1"/>
  <c r="M141" i="30" l="1"/>
  <c r="V140" i="30"/>
  <c r="X140" i="30"/>
  <c r="X295" i="26"/>
  <c r="Y295" i="26" s="1"/>
  <c r="Z295" i="26" s="1"/>
  <c r="M296" i="26"/>
  <c r="AD294" i="26"/>
  <c r="AE294" i="26" s="1"/>
  <c r="AF294" i="26" s="1"/>
  <c r="AA294" i="26"/>
  <c r="AB294" i="26" s="1"/>
  <c r="AC294" i="26" s="1"/>
  <c r="K295" i="27"/>
  <c r="L295" i="27"/>
  <c r="G296" i="27"/>
  <c r="H296" i="27" s="1"/>
  <c r="I296" i="27" s="1"/>
  <c r="J296" i="27" s="1"/>
  <c r="V141" i="30" l="1"/>
  <c r="X141" i="30"/>
  <c r="M142" i="30"/>
  <c r="X296" i="26"/>
  <c r="Y296" i="26" s="1"/>
  <c r="Z296" i="26" s="1"/>
  <c r="M297" i="26"/>
  <c r="AD295" i="26"/>
  <c r="AE295" i="26" s="1"/>
  <c r="AF295" i="26" s="1"/>
  <c r="AA295" i="26"/>
  <c r="AB295" i="26" s="1"/>
  <c r="AC295" i="26" s="1"/>
  <c r="K296" i="27"/>
  <c r="L296" i="27"/>
  <c r="G297" i="27"/>
  <c r="H297" i="27" s="1"/>
  <c r="I297" i="27" s="1"/>
  <c r="J297" i="27" s="1"/>
  <c r="M143" i="30" l="1"/>
  <c r="X142" i="30"/>
  <c r="V142" i="30"/>
  <c r="AD296" i="26"/>
  <c r="AE296" i="26" s="1"/>
  <c r="AF296" i="26" s="1"/>
  <c r="AA296" i="26"/>
  <c r="AB296" i="26" s="1"/>
  <c r="AC296" i="26" s="1"/>
  <c r="X297" i="26"/>
  <c r="Y297" i="26" s="1"/>
  <c r="Z297" i="26" s="1"/>
  <c r="M298" i="26"/>
  <c r="K297" i="27"/>
  <c r="L297" i="27"/>
  <c r="G298" i="27"/>
  <c r="H298" i="27" s="1"/>
  <c r="I298" i="27" s="1"/>
  <c r="J298" i="27" s="1"/>
  <c r="X143" i="30" l="1"/>
  <c r="V143" i="30"/>
  <c r="M144" i="30"/>
  <c r="X298" i="26"/>
  <c r="Y298" i="26" s="1"/>
  <c r="Z298" i="26" s="1"/>
  <c r="M299" i="26"/>
  <c r="AD297" i="26"/>
  <c r="AE297" i="26" s="1"/>
  <c r="AF297" i="26" s="1"/>
  <c r="AA297" i="26"/>
  <c r="AB297" i="26" s="1"/>
  <c r="AC297" i="26" s="1"/>
  <c r="L298" i="27"/>
  <c r="K298" i="27"/>
  <c r="G299" i="27"/>
  <c r="H299" i="27" s="1"/>
  <c r="I299" i="27" s="1"/>
  <c r="J299" i="27" s="1"/>
  <c r="M145" i="30" l="1"/>
  <c r="X144" i="30"/>
  <c r="V144" i="30"/>
  <c r="X299" i="26"/>
  <c r="Y299" i="26" s="1"/>
  <c r="Z299" i="26" s="1"/>
  <c r="M300" i="26"/>
  <c r="AD298" i="26"/>
  <c r="AE298" i="26" s="1"/>
  <c r="AF298" i="26" s="1"/>
  <c r="AA298" i="26"/>
  <c r="AB298" i="26" s="1"/>
  <c r="AC298" i="26" s="1"/>
  <c r="L299" i="27"/>
  <c r="K299" i="27"/>
  <c r="G300" i="27"/>
  <c r="H300" i="27" s="1"/>
  <c r="I300" i="27" s="1"/>
  <c r="J300" i="27" s="1"/>
  <c r="M146" i="30" l="1"/>
  <c r="V145" i="30"/>
  <c r="X145" i="30"/>
  <c r="X300" i="26"/>
  <c r="Y300" i="26" s="1"/>
  <c r="Z300" i="26" s="1"/>
  <c r="M301" i="26"/>
  <c r="AD299" i="26"/>
  <c r="AE299" i="26" s="1"/>
  <c r="AF299" i="26" s="1"/>
  <c r="AA299" i="26"/>
  <c r="AB299" i="26" s="1"/>
  <c r="AC299" i="26" s="1"/>
  <c r="L300" i="27"/>
  <c r="K300" i="27"/>
  <c r="G301" i="27"/>
  <c r="H301" i="27" s="1"/>
  <c r="I301" i="27" s="1"/>
  <c r="J301" i="27" s="1"/>
  <c r="M147" i="30" l="1"/>
  <c r="X146" i="30"/>
  <c r="V146" i="30"/>
  <c r="X301" i="26"/>
  <c r="Y301" i="26" s="1"/>
  <c r="Z301" i="26" s="1"/>
  <c r="M302" i="26"/>
  <c r="AD300" i="26"/>
  <c r="AE300" i="26" s="1"/>
  <c r="AF300" i="26" s="1"/>
  <c r="AA300" i="26"/>
  <c r="AB300" i="26" s="1"/>
  <c r="AC300" i="26" s="1"/>
  <c r="K301" i="27"/>
  <c r="L301" i="27"/>
  <c r="G302" i="27"/>
  <c r="H302" i="27" s="1"/>
  <c r="I302" i="27" s="1"/>
  <c r="J302" i="27" s="1"/>
  <c r="V147" i="30" l="1"/>
  <c r="X147" i="30"/>
  <c r="M148" i="30"/>
  <c r="M303" i="26"/>
  <c r="X302" i="26"/>
  <c r="Y302" i="26" s="1"/>
  <c r="Z302" i="26" s="1"/>
  <c r="AD301" i="26"/>
  <c r="AE301" i="26" s="1"/>
  <c r="AF301" i="26" s="1"/>
  <c r="AA301" i="26"/>
  <c r="AB301" i="26" s="1"/>
  <c r="AC301" i="26" s="1"/>
  <c r="K302" i="27"/>
  <c r="L302" i="27"/>
  <c r="G303" i="27"/>
  <c r="H303" i="27" s="1"/>
  <c r="I303" i="27" s="1"/>
  <c r="J303" i="27" s="1"/>
  <c r="V148" i="30" l="1"/>
  <c r="X148" i="30"/>
  <c r="M149" i="30"/>
  <c r="AD302" i="26"/>
  <c r="AE302" i="26" s="1"/>
  <c r="AF302" i="26" s="1"/>
  <c r="AA302" i="26"/>
  <c r="AB302" i="26" s="1"/>
  <c r="AC302" i="26" s="1"/>
  <c r="X303" i="26"/>
  <c r="Y303" i="26" s="1"/>
  <c r="Z303" i="26" s="1"/>
  <c r="M304" i="26"/>
  <c r="L303" i="27"/>
  <c r="K303" i="27"/>
  <c r="G304" i="27"/>
  <c r="H304" i="27" s="1"/>
  <c r="I304" i="27" s="1"/>
  <c r="J304" i="27" s="1"/>
  <c r="X149" i="30" l="1"/>
  <c r="M150" i="30"/>
  <c r="V149" i="30"/>
  <c r="X304" i="26"/>
  <c r="Y304" i="26" s="1"/>
  <c r="Z304" i="26" s="1"/>
  <c r="M305" i="26"/>
  <c r="AD303" i="26"/>
  <c r="AE303" i="26" s="1"/>
  <c r="AF303" i="26" s="1"/>
  <c r="AA303" i="26"/>
  <c r="AB303" i="26" s="1"/>
  <c r="AC303" i="26" s="1"/>
  <c r="K304" i="27"/>
  <c r="L304" i="27"/>
  <c r="G305" i="27"/>
  <c r="H305" i="27" s="1"/>
  <c r="I305" i="27" s="1"/>
  <c r="J305" i="27" s="1"/>
  <c r="M151" i="30" l="1"/>
  <c r="V150" i="30"/>
  <c r="X150" i="30"/>
  <c r="X305" i="26"/>
  <c r="Y305" i="26" s="1"/>
  <c r="Z305" i="26" s="1"/>
  <c r="M306" i="26"/>
  <c r="AD304" i="26"/>
  <c r="AE304" i="26" s="1"/>
  <c r="AF304" i="26" s="1"/>
  <c r="AA304" i="26"/>
  <c r="AB304" i="26" s="1"/>
  <c r="AC304" i="26" s="1"/>
  <c r="K305" i="27"/>
  <c r="L305" i="27"/>
  <c r="G306" i="27"/>
  <c r="H306" i="27" s="1"/>
  <c r="I306" i="27" s="1"/>
  <c r="J306" i="27" s="1"/>
  <c r="X151" i="30" l="1"/>
  <c r="M152" i="30"/>
  <c r="V151" i="30"/>
  <c r="X306" i="26"/>
  <c r="Y306" i="26" s="1"/>
  <c r="Z306" i="26" s="1"/>
  <c r="M307" i="26"/>
  <c r="AD305" i="26"/>
  <c r="AE305" i="26" s="1"/>
  <c r="AF305" i="26" s="1"/>
  <c r="AA305" i="26"/>
  <c r="AB305" i="26" s="1"/>
  <c r="AC305" i="26" s="1"/>
  <c r="L306" i="27"/>
  <c r="K306" i="27"/>
  <c r="G307" i="27"/>
  <c r="H307" i="27" s="1"/>
  <c r="I307" i="27" s="1"/>
  <c r="J307" i="27" s="1"/>
  <c r="X152" i="30" l="1"/>
  <c r="V152" i="30"/>
  <c r="M153" i="30"/>
  <c r="M308" i="26"/>
  <c r="X307" i="26"/>
  <c r="Y307" i="26" s="1"/>
  <c r="Z307" i="26" s="1"/>
  <c r="AD306" i="26"/>
  <c r="AE306" i="26" s="1"/>
  <c r="AF306" i="26" s="1"/>
  <c r="AA306" i="26"/>
  <c r="AB306" i="26" s="1"/>
  <c r="AC306" i="26" s="1"/>
  <c r="K307" i="27"/>
  <c r="L307" i="27"/>
  <c r="G308" i="27"/>
  <c r="H308" i="27" s="1"/>
  <c r="I308" i="27" s="1"/>
  <c r="J308" i="27" s="1"/>
  <c r="M154" i="30" l="1"/>
  <c r="V153" i="30"/>
  <c r="X153" i="30"/>
  <c r="AD307" i="26"/>
  <c r="AE307" i="26" s="1"/>
  <c r="AF307" i="26" s="1"/>
  <c r="AA307" i="26"/>
  <c r="AB307" i="26" s="1"/>
  <c r="AC307" i="26" s="1"/>
  <c r="M309" i="26"/>
  <c r="X308" i="26"/>
  <c r="Y308" i="26" s="1"/>
  <c r="Z308" i="26" s="1"/>
  <c r="K308" i="27"/>
  <c r="L308" i="27"/>
  <c r="G309" i="27"/>
  <c r="H309" i="27" s="1"/>
  <c r="I309" i="27" s="1"/>
  <c r="J309" i="27" s="1"/>
  <c r="X154" i="30" l="1"/>
  <c r="M155" i="30"/>
  <c r="V154" i="30"/>
  <c r="AD308" i="26"/>
  <c r="AE308" i="26" s="1"/>
  <c r="AF308" i="26" s="1"/>
  <c r="AA308" i="26"/>
  <c r="AB308" i="26" s="1"/>
  <c r="AC308" i="26" s="1"/>
  <c r="X309" i="26"/>
  <c r="Y309" i="26" s="1"/>
  <c r="Z309" i="26" s="1"/>
  <c r="M310" i="26"/>
  <c r="K309" i="27"/>
  <c r="L309" i="27"/>
  <c r="G310" i="27"/>
  <c r="H310" i="27" s="1"/>
  <c r="I310" i="27" s="1"/>
  <c r="J310" i="27" s="1"/>
  <c r="X155" i="30" l="1"/>
  <c r="V155" i="30"/>
  <c r="M156" i="30"/>
  <c r="M311" i="26"/>
  <c r="X310" i="26"/>
  <c r="Y310" i="26" s="1"/>
  <c r="Z310" i="26" s="1"/>
  <c r="AD309" i="26"/>
  <c r="AE309" i="26" s="1"/>
  <c r="AF309" i="26" s="1"/>
  <c r="AA309" i="26"/>
  <c r="AB309" i="26" s="1"/>
  <c r="AC309" i="26" s="1"/>
  <c r="L310" i="27"/>
  <c r="K310" i="27"/>
  <c r="G311" i="27"/>
  <c r="H311" i="27" s="1"/>
  <c r="I311" i="27" s="1"/>
  <c r="J311" i="27" s="1"/>
  <c r="M157" i="30" l="1"/>
  <c r="X156" i="30"/>
  <c r="V156" i="30"/>
  <c r="AD310" i="26"/>
  <c r="AE310" i="26" s="1"/>
  <c r="AF310" i="26" s="1"/>
  <c r="AA310" i="26"/>
  <c r="AB310" i="26" s="1"/>
  <c r="AC310" i="26" s="1"/>
  <c r="M312" i="26"/>
  <c r="X311" i="26"/>
  <c r="Y311" i="26" s="1"/>
  <c r="Z311" i="26" s="1"/>
  <c r="L311" i="27"/>
  <c r="K311" i="27"/>
  <c r="G312" i="27"/>
  <c r="H312" i="27" s="1"/>
  <c r="I312" i="27" s="1"/>
  <c r="J312" i="27" s="1"/>
  <c r="X157" i="30" l="1"/>
  <c r="V157" i="30"/>
  <c r="M158" i="30"/>
  <c r="AD311" i="26"/>
  <c r="AE311" i="26" s="1"/>
  <c r="AF311" i="26" s="1"/>
  <c r="AA311" i="26"/>
  <c r="AB311" i="26" s="1"/>
  <c r="AC311" i="26" s="1"/>
  <c r="X312" i="26"/>
  <c r="Y312" i="26" s="1"/>
  <c r="Z312" i="26" s="1"/>
  <c r="M313" i="26"/>
  <c r="L312" i="27"/>
  <c r="K312" i="27"/>
  <c r="G313" i="27"/>
  <c r="H313" i="27" s="1"/>
  <c r="I313" i="27" s="1"/>
  <c r="J313" i="27" s="1"/>
  <c r="X158" i="30" l="1"/>
  <c r="M159" i="30"/>
  <c r="V158" i="30"/>
  <c r="M314" i="26"/>
  <c r="X313" i="26"/>
  <c r="Y313" i="26" s="1"/>
  <c r="Z313" i="26" s="1"/>
  <c r="AA312" i="26"/>
  <c r="AB312" i="26" s="1"/>
  <c r="AC312" i="26" s="1"/>
  <c r="AD312" i="26"/>
  <c r="AE312" i="26" s="1"/>
  <c r="AF312" i="26" s="1"/>
  <c r="K313" i="27"/>
  <c r="L313" i="27"/>
  <c r="G314" i="27"/>
  <c r="H314" i="27" s="1"/>
  <c r="I314" i="27" s="1"/>
  <c r="J314" i="27" s="1"/>
  <c r="X159" i="30" l="1"/>
  <c r="V159" i="30"/>
  <c r="M160" i="30"/>
  <c r="AD313" i="26"/>
  <c r="AE313" i="26" s="1"/>
  <c r="AF313" i="26" s="1"/>
  <c r="AA313" i="26"/>
  <c r="AB313" i="26" s="1"/>
  <c r="AC313" i="26" s="1"/>
  <c r="M315" i="26"/>
  <c r="X314" i="26"/>
  <c r="Y314" i="26" s="1"/>
  <c r="Z314" i="26" s="1"/>
  <c r="K314" i="27"/>
  <c r="L314" i="27"/>
  <c r="G315" i="27"/>
  <c r="H315" i="27" s="1"/>
  <c r="I315" i="27" s="1"/>
  <c r="J315" i="27" s="1"/>
  <c r="M161" i="30" l="1"/>
  <c r="X160" i="30"/>
  <c r="V160" i="30"/>
  <c r="AA314" i="26"/>
  <c r="AB314" i="26" s="1"/>
  <c r="AC314" i="26" s="1"/>
  <c r="AD314" i="26"/>
  <c r="AE314" i="26" s="1"/>
  <c r="AF314" i="26" s="1"/>
  <c r="X315" i="26"/>
  <c r="Y315" i="26" s="1"/>
  <c r="Z315" i="26" s="1"/>
  <c r="M316" i="26"/>
  <c r="L315" i="27"/>
  <c r="K315" i="27"/>
  <c r="G316" i="27"/>
  <c r="H316" i="27" s="1"/>
  <c r="I316" i="27" s="1"/>
  <c r="J316" i="27" s="1"/>
  <c r="X161" i="30" l="1"/>
  <c r="V161" i="30"/>
  <c r="M162" i="30"/>
  <c r="AA315" i="26"/>
  <c r="AB315" i="26" s="1"/>
  <c r="AC315" i="26" s="1"/>
  <c r="AD315" i="26"/>
  <c r="AE315" i="26" s="1"/>
  <c r="AF315" i="26" s="1"/>
  <c r="X316" i="26"/>
  <c r="Y316" i="26" s="1"/>
  <c r="Z316" i="26" s="1"/>
  <c r="M317" i="26"/>
  <c r="K316" i="27"/>
  <c r="L316" i="27"/>
  <c r="G317" i="27"/>
  <c r="H317" i="27" s="1"/>
  <c r="I317" i="27" s="1"/>
  <c r="J317" i="27" s="1"/>
  <c r="M163" i="30" l="1"/>
  <c r="V162" i="30"/>
  <c r="X162" i="30"/>
  <c r="X317" i="26"/>
  <c r="Y317" i="26" s="1"/>
  <c r="Z317" i="26" s="1"/>
  <c r="M318" i="26"/>
  <c r="AD316" i="26"/>
  <c r="AE316" i="26" s="1"/>
  <c r="AF316" i="26" s="1"/>
  <c r="AA316" i="26"/>
  <c r="AB316" i="26" s="1"/>
  <c r="AC316" i="26" s="1"/>
  <c r="K317" i="27"/>
  <c r="L317" i="27"/>
  <c r="G318" i="27"/>
  <c r="H318" i="27" s="1"/>
  <c r="I318" i="27" s="1"/>
  <c r="J318" i="27" s="1"/>
  <c r="M164" i="30" l="1"/>
  <c r="X163" i="30"/>
  <c r="V163" i="30"/>
  <c r="M319" i="26"/>
  <c r="X318" i="26"/>
  <c r="Y318" i="26" s="1"/>
  <c r="Z318" i="26" s="1"/>
  <c r="AD317" i="26"/>
  <c r="AE317" i="26" s="1"/>
  <c r="AF317" i="26" s="1"/>
  <c r="AA317" i="26"/>
  <c r="AB317" i="26" s="1"/>
  <c r="AC317" i="26" s="1"/>
  <c r="L318" i="27"/>
  <c r="K318" i="27"/>
  <c r="G319" i="27"/>
  <c r="H319" i="27" s="1"/>
  <c r="I319" i="27" s="1"/>
  <c r="J319" i="27" s="1"/>
  <c r="X164" i="30" l="1"/>
  <c r="M165" i="30"/>
  <c r="V164" i="30"/>
  <c r="AA318" i="26"/>
  <c r="AB318" i="26" s="1"/>
  <c r="AC318" i="26" s="1"/>
  <c r="AD318" i="26"/>
  <c r="AE318" i="26" s="1"/>
  <c r="AF318" i="26" s="1"/>
  <c r="M320" i="26"/>
  <c r="X319" i="26"/>
  <c r="Y319" i="26" s="1"/>
  <c r="Z319" i="26" s="1"/>
  <c r="K319" i="27"/>
  <c r="L319" i="27"/>
  <c r="G320" i="27"/>
  <c r="H320" i="27" s="1"/>
  <c r="I320" i="27" s="1"/>
  <c r="J320" i="27" s="1"/>
  <c r="M166" i="30" l="1"/>
  <c r="V165" i="30"/>
  <c r="X165" i="30"/>
  <c r="AD319" i="26"/>
  <c r="AE319" i="26" s="1"/>
  <c r="AF319" i="26" s="1"/>
  <c r="AA319" i="26"/>
  <c r="AB319" i="26" s="1"/>
  <c r="AC319" i="26" s="1"/>
  <c r="X320" i="26"/>
  <c r="Y320" i="26" s="1"/>
  <c r="Z320" i="26" s="1"/>
  <c r="M321" i="26"/>
  <c r="K320" i="27"/>
  <c r="L320" i="27"/>
  <c r="G321" i="27"/>
  <c r="H321" i="27" s="1"/>
  <c r="I321" i="27" s="1"/>
  <c r="J321" i="27" s="1"/>
  <c r="X166" i="30" l="1"/>
  <c r="M167" i="30"/>
  <c r="V166" i="30"/>
  <c r="AD320" i="26"/>
  <c r="AE320" i="26" s="1"/>
  <c r="AF320" i="26" s="1"/>
  <c r="AA320" i="26"/>
  <c r="AB320" i="26" s="1"/>
  <c r="AC320" i="26" s="1"/>
  <c r="M322" i="26"/>
  <c r="X321" i="26"/>
  <c r="Y321" i="26" s="1"/>
  <c r="Z321" i="26" s="1"/>
  <c r="K321" i="27"/>
  <c r="L321" i="27"/>
  <c r="G322" i="27"/>
  <c r="H322" i="27" s="1"/>
  <c r="I322" i="27" s="1"/>
  <c r="J322" i="27" s="1"/>
  <c r="M168" i="30" l="1"/>
  <c r="V167" i="30"/>
  <c r="X167" i="30"/>
  <c r="M323" i="26"/>
  <c r="X322" i="26"/>
  <c r="Y322" i="26" s="1"/>
  <c r="Z322" i="26" s="1"/>
  <c r="AA321" i="26"/>
  <c r="AB321" i="26" s="1"/>
  <c r="AC321" i="26" s="1"/>
  <c r="AD321" i="26"/>
  <c r="AE321" i="26" s="1"/>
  <c r="AF321" i="26" s="1"/>
  <c r="L322" i="27"/>
  <c r="K322" i="27"/>
  <c r="G323" i="27"/>
  <c r="H323" i="27" s="1"/>
  <c r="I323" i="27" s="1"/>
  <c r="J323" i="27" s="1"/>
  <c r="X168" i="30" l="1"/>
  <c r="V168" i="30"/>
  <c r="M169" i="30"/>
  <c r="AA322" i="26"/>
  <c r="AB322" i="26" s="1"/>
  <c r="AC322" i="26" s="1"/>
  <c r="AD322" i="26"/>
  <c r="AE322" i="26" s="1"/>
  <c r="AF322" i="26" s="1"/>
  <c r="M324" i="26"/>
  <c r="X323" i="26"/>
  <c r="Y323" i="26" s="1"/>
  <c r="Z323" i="26" s="1"/>
  <c r="L323" i="27"/>
  <c r="K323" i="27"/>
  <c r="G324" i="27"/>
  <c r="H324" i="27" s="1"/>
  <c r="I324" i="27" s="1"/>
  <c r="J324" i="27" s="1"/>
  <c r="M170" i="30" l="1"/>
  <c r="X169" i="30"/>
  <c r="V169" i="30"/>
  <c r="M325" i="26"/>
  <c r="X324" i="26"/>
  <c r="Y324" i="26" s="1"/>
  <c r="Z324" i="26" s="1"/>
  <c r="AD323" i="26"/>
  <c r="AE323" i="26" s="1"/>
  <c r="AF323" i="26" s="1"/>
  <c r="AA323" i="26"/>
  <c r="AB323" i="26" s="1"/>
  <c r="AC323" i="26" s="1"/>
  <c r="L324" i="27"/>
  <c r="K324" i="27"/>
  <c r="G325" i="27"/>
  <c r="H325" i="27" s="1"/>
  <c r="I325" i="27" s="1"/>
  <c r="J325" i="27" s="1"/>
  <c r="M171" i="30" l="1"/>
  <c r="V170" i="30"/>
  <c r="X170" i="30"/>
  <c r="AD324" i="26"/>
  <c r="AE324" i="26" s="1"/>
  <c r="AF324" i="26" s="1"/>
  <c r="AA324" i="26"/>
  <c r="AB324" i="26" s="1"/>
  <c r="AC324" i="26" s="1"/>
  <c r="X325" i="26"/>
  <c r="Y325" i="26" s="1"/>
  <c r="Z325" i="26" s="1"/>
  <c r="M326" i="26"/>
  <c r="K325" i="27"/>
  <c r="L325" i="27"/>
  <c r="G326" i="27"/>
  <c r="H326" i="27" s="1"/>
  <c r="I326" i="27" s="1"/>
  <c r="J326" i="27" s="1"/>
  <c r="X171" i="30" l="1"/>
  <c r="M172" i="30"/>
  <c r="V171" i="30"/>
  <c r="M327" i="26"/>
  <c r="X326" i="26"/>
  <c r="Y326" i="26" s="1"/>
  <c r="Z326" i="26" s="1"/>
  <c r="AD325" i="26"/>
  <c r="AE325" i="26" s="1"/>
  <c r="AF325" i="26" s="1"/>
  <c r="AA325" i="26"/>
  <c r="AB325" i="26" s="1"/>
  <c r="AC325" i="26" s="1"/>
  <c r="K326" i="27"/>
  <c r="L326" i="27"/>
  <c r="G327" i="27"/>
  <c r="H327" i="27" s="1"/>
  <c r="I327" i="27" s="1"/>
  <c r="J327" i="27" s="1"/>
  <c r="M173" i="30" l="1"/>
  <c r="X172" i="30"/>
  <c r="V172" i="30"/>
  <c r="AD326" i="26"/>
  <c r="AE326" i="26" s="1"/>
  <c r="AF326" i="26" s="1"/>
  <c r="AA326" i="26"/>
  <c r="AB326" i="26" s="1"/>
  <c r="AC326" i="26" s="1"/>
  <c r="M328" i="26"/>
  <c r="X327" i="26"/>
  <c r="Y327" i="26" s="1"/>
  <c r="Z327" i="26" s="1"/>
  <c r="L327" i="27"/>
  <c r="K327" i="27"/>
  <c r="G328" i="27"/>
  <c r="H328" i="27" s="1"/>
  <c r="I328" i="27" s="1"/>
  <c r="J328" i="27" s="1"/>
  <c r="M174" i="30" l="1"/>
  <c r="X173" i="30"/>
  <c r="V173" i="30"/>
  <c r="X328" i="26"/>
  <c r="Y328" i="26" s="1"/>
  <c r="Z328" i="26" s="1"/>
  <c r="M329" i="26"/>
  <c r="AA327" i="26"/>
  <c r="AB327" i="26" s="1"/>
  <c r="AC327" i="26" s="1"/>
  <c r="AD327" i="26"/>
  <c r="AE327" i="26" s="1"/>
  <c r="AF327" i="26" s="1"/>
  <c r="K328" i="27"/>
  <c r="L328" i="27"/>
  <c r="G329" i="27"/>
  <c r="H329" i="27" s="1"/>
  <c r="I329" i="27" s="1"/>
  <c r="J329" i="27" s="1"/>
  <c r="M175" i="30" l="1"/>
  <c r="X174" i="30"/>
  <c r="V174" i="30"/>
  <c r="X329" i="26"/>
  <c r="Y329" i="26" s="1"/>
  <c r="Z329" i="26" s="1"/>
  <c r="M330" i="26"/>
  <c r="AD328" i="26"/>
  <c r="AE328" i="26" s="1"/>
  <c r="AF328" i="26" s="1"/>
  <c r="AA328" i="26"/>
  <c r="AB328" i="26" s="1"/>
  <c r="AC328" i="26" s="1"/>
  <c r="K329" i="27"/>
  <c r="L329" i="27"/>
  <c r="G330" i="27"/>
  <c r="H330" i="27" s="1"/>
  <c r="I330" i="27" s="1"/>
  <c r="J330" i="27" s="1"/>
  <c r="V175" i="30" l="1"/>
  <c r="M176" i="30"/>
  <c r="X175" i="30"/>
  <c r="X330" i="26"/>
  <c r="Y330" i="26" s="1"/>
  <c r="Z330" i="26" s="1"/>
  <c r="M331" i="26"/>
  <c r="AD329" i="26"/>
  <c r="AE329" i="26" s="1"/>
  <c r="AF329" i="26" s="1"/>
  <c r="AA329" i="26"/>
  <c r="AB329" i="26" s="1"/>
  <c r="AC329" i="26" s="1"/>
  <c r="L330" i="27"/>
  <c r="K330" i="27"/>
  <c r="G331" i="27"/>
  <c r="H331" i="27" s="1"/>
  <c r="I331" i="27" s="1"/>
  <c r="J331" i="27" s="1"/>
  <c r="X176" i="30" l="1"/>
  <c r="M177" i="30"/>
  <c r="V176" i="30"/>
  <c r="X331" i="26"/>
  <c r="Y331" i="26" s="1"/>
  <c r="Z331" i="26" s="1"/>
  <c r="M332" i="26"/>
  <c r="AD330" i="26"/>
  <c r="AE330" i="26" s="1"/>
  <c r="AF330" i="26" s="1"/>
  <c r="AA330" i="26"/>
  <c r="AB330" i="26" s="1"/>
  <c r="AC330" i="26" s="1"/>
  <c r="K331" i="27"/>
  <c r="L331" i="27"/>
  <c r="G332" i="27"/>
  <c r="H332" i="27" s="1"/>
  <c r="I332" i="27" s="1"/>
  <c r="J332" i="27" s="1"/>
  <c r="V177" i="30" l="1"/>
  <c r="X177" i="30"/>
  <c r="M178" i="30"/>
  <c r="X332" i="26"/>
  <c r="Y332" i="26" s="1"/>
  <c r="Z332" i="26" s="1"/>
  <c r="M333" i="26"/>
  <c r="AD331" i="26"/>
  <c r="AE331" i="26" s="1"/>
  <c r="AF331" i="26" s="1"/>
  <c r="AA331" i="26"/>
  <c r="AB331" i="26" s="1"/>
  <c r="AC331" i="26" s="1"/>
  <c r="K332" i="27"/>
  <c r="L332" i="27"/>
  <c r="G333" i="27"/>
  <c r="H333" i="27" s="1"/>
  <c r="I333" i="27" s="1"/>
  <c r="J333" i="27" s="1"/>
  <c r="M179" i="30" l="1"/>
  <c r="X178" i="30"/>
  <c r="V178" i="30"/>
  <c r="M334" i="26"/>
  <c r="X333" i="26"/>
  <c r="Y333" i="26" s="1"/>
  <c r="Z333" i="26" s="1"/>
  <c r="AD332" i="26"/>
  <c r="AE332" i="26" s="1"/>
  <c r="AF332" i="26" s="1"/>
  <c r="AA332" i="26"/>
  <c r="AB332" i="26" s="1"/>
  <c r="AC332" i="26" s="1"/>
  <c r="K333" i="27"/>
  <c r="L333" i="27"/>
  <c r="G334" i="27"/>
  <c r="H334" i="27" s="1"/>
  <c r="I334" i="27" s="1"/>
  <c r="J334" i="27" s="1"/>
  <c r="X179" i="30" l="1"/>
  <c r="V179" i="30"/>
  <c r="M180" i="30"/>
  <c r="AD333" i="26"/>
  <c r="AE333" i="26" s="1"/>
  <c r="AF333" i="26" s="1"/>
  <c r="AA333" i="26"/>
  <c r="AB333" i="26" s="1"/>
  <c r="AC333" i="26" s="1"/>
  <c r="X334" i="26"/>
  <c r="Y334" i="26" s="1"/>
  <c r="Z334" i="26" s="1"/>
  <c r="M335" i="26"/>
  <c r="L334" i="27"/>
  <c r="K334" i="27"/>
  <c r="G335" i="27"/>
  <c r="H335" i="27" s="1"/>
  <c r="I335" i="27" s="1"/>
  <c r="J335" i="27" s="1"/>
  <c r="M181" i="30" l="1"/>
  <c r="V180" i="30"/>
  <c r="X180" i="30"/>
  <c r="X335" i="26"/>
  <c r="Y335" i="26" s="1"/>
  <c r="Z335" i="26" s="1"/>
  <c r="M336" i="26"/>
  <c r="AD334" i="26"/>
  <c r="AE334" i="26" s="1"/>
  <c r="AF334" i="26" s="1"/>
  <c r="AA334" i="26"/>
  <c r="AB334" i="26" s="1"/>
  <c r="AC334" i="26" s="1"/>
  <c r="L335" i="27"/>
  <c r="K335" i="27"/>
  <c r="G336" i="27"/>
  <c r="H336" i="27" s="1"/>
  <c r="I336" i="27" s="1"/>
  <c r="J336" i="27" s="1"/>
  <c r="M182" i="30" l="1"/>
  <c r="X181" i="30"/>
  <c r="V181" i="30"/>
  <c r="X336" i="26"/>
  <c r="Y336" i="26" s="1"/>
  <c r="Z336" i="26" s="1"/>
  <c r="M337" i="26"/>
  <c r="AA335" i="26"/>
  <c r="AB335" i="26" s="1"/>
  <c r="AC335" i="26" s="1"/>
  <c r="AD335" i="26"/>
  <c r="AE335" i="26" s="1"/>
  <c r="AF335" i="26" s="1"/>
  <c r="L336" i="27"/>
  <c r="K336" i="27"/>
  <c r="G337" i="27"/>
  <c r="H337" i="27" s="1"/>
  <c r="I337" i="27" s="1"/>
  <c r="J337" i="27" s="1"/>
  <c r="M183" i="30" l="1"/>
  <c r="V182" i="30"/>
  <c r="X182" i="30"/>
  <c r="M338" i="26"/>
  <c r="X337" i="26"/>
  <c r="Y337" i="26" s="1"/>
  <c r="Z337" i="26" s="1"/>
  <c r="AD336" i="26"/>
  <c r="AE336" i="26" s="1"/>
  <c r="AF336" i="26" s="1"/>
  <c r="AA336" i="26"/>
  <c r="AB336" i="26" s="1"/>
  <c r="AC336" i="26" s="1"/>
  <c r="K337" i="27"/>
  <c r="L337" i="27"/>
  <c r="G338" i="27"/>
  <c r="H338" i="27" s="1"/>
  <c r="I338" i="27" s="1"/>
  <c r="J338" i="27" s="1"/>
  <c r="M184" i="30" l="1"/>
  <c r="X183" i="30"/>
  <c r="V183" i="30"/>
  <c r="AD337" i="26"/>
  <c r="AE337" i="26" s="1"/>
  <c r="AF337" i="26" s="1"/>
  <c r="AA337" i="26"/>
  <c r="AB337" i="26" s="1"/>
  <c r="AC337" i="26" s="1"/>
  <c r="M339" i="26"/>
  <c r="X338" i="26"/>
  <c r="Y338" i="26" s="1"/>
  <c r="Z338" i="26" s="1"/>
  <c r="K338" i="27"/>
  <c r="L338" i="27"/>
  <c r="G339" i="27"/>
  <c r="H339" i="27" s="1"/>
  <c r="I339" i="27" s="1"/>
  <c r="J339" i="27" s="1"/>
  <c r="M185" i="30" l="1"/>
  <c r="X184" i="30"/>
  <c r="V184" i="30"/>
  <c r="AD338" i="26"/>
  <c r="AE338" i="26" s="1"/>
  <c r="AF338" i="26" s="1"/>
  <c r="AA338" i="26"/>
  <c r="AB338" i="26" s="1"/>
  <c r="AC338" i="26" s="1"/>
  <c r="X339" i="26"/>
  <c r="Y339" i="26" s="1"/>
  <c r="Z339" i="26" s="1"/>
  <c r="M340" i="26"/>
  <c r="L339" i="27"/>
  <c r="K339" i="27"/>
  <c r="G340" i="27"/>
  <c r="H340" i="27" s="1"/>
  <c r="I340" i="27" s="1"/>
  <c r="J340" i="27" s="1"/>
  <c r="X185" i="30" l="1"/>
  <c r="V185" i="30"/>
  <c r="M186" i="30"/>
  <c r="AD339" i="26"/>
  <c r="AE339" i="26" s="1"/>
  <c r="AF339" i="26" s="1"/>
  <c r="AA339" i="26"/>
  <c r="AB339" i="26" s="1"/>
  <c r="AC339" i="26" s="1"/>
  <c r="M341" i="26"/>
  <c r="X340" i="26"/>
  <c r="Y340" i="26" s="1"/>
  <c r="Z340" i="26" s="1"/>
  <c r="K340" i="27"/>
  <c r="L340" i="27"/>
  <c r="G341" i="27"/>
  <c r="H341" i="27" s="1"/>
  <c r="I341" i="27" s="1"/>
  <c r="J341" i="27" s="1"/>
  <c r="M187" i="30" l="1"/>
  <c r="X186" i="30"/>
  <c r="V186" i="30"/>
  <c r="X341" i="26"/>
  <c r="Y341" i="26" s="1"/>
  <c r="Z341" i="26" s="1"/>
  <c r="M342" i="26"/>
  <c r="AD340" i="26"/>
  <c r="AE340" i="26" s="1"/>
  <c r="AF340" i="26" s="1"/>
  <c r="AA340" i="26"/>
  <c r="AB340" i="26" s="1"/>
  <c r="AC340" i="26" s="1"/>
  <c r="K341" i="27"/>
  <c r="L341" i="27"/>
  <c r="G342" i="27"/>
  <c r="H342" i="27" s="1"/>
  <c r="I342" i="27" s="1"/>
  <c r="J342" i="27" s="1"/>
  <c r="M188" i="30" l="1"/>
  <c r="V187" i="30"/>
  <c r="X187" i="30"/>
  <c r="X342" i="26"/>
  <c r="Y342" i="26" s="1"/>
  <c r="Z342" i="26" s="1"/>
  <c r="M343" i="26"/>
  <c r="AD341" i="26"/>
  <c r="AE341" i="26" s="1"/>
  <c r="AF341" i="26" s="1"/>
  <c r="AA341" i="26"/>
  <c r="AB341" i="26" s="1"/>
  <c r="AC341" i="26" s="1"/>
  <c r="L342" i="27"/>
  <c r="K342" i="27"/>
  <c r="G343" i="27"/>
  <c r="H343" i="27" s="1"/>
  <c r="I343" i="27" s="1"/>
  <c r="J343" i="27" s="1"/>
  <c r="M189" i="30" l="1"/>
  <c r="V188" i="30"/>
  <c r="X188" i="30"/>
  <c r="AD342" i="26"/>
  <c r="AE342" i="26" s="1"/>
  <c r="AF342" i="26" s="1"/>
  <c r="AA342" i="26"/>
  <c r="AB342" i="26" s="1"/>
  <c r="AC342" i="26" s="1"/>
  <c r="X343" i="26"/>
  <c r="Y343" i="26" s="1"/>
  <c r="Z343" i="26" s="1"/>
  <c r="M344" i="26"/>
  <c r="K343" i="27"/>
  <c r="L343" i="27"/>
  <c r="G344" i="27"/>
  <c r="H344" i="27" s="1"/>
  <c r="I344" i="27" s="1"/>
  <c r="J344" i="27" s="1"/>
  <c r="M190" i="30" l="1"/>
  <c r="V189" i="30"/>
  <c r="X189" i="30"/>
  <c r="M345" i="26"/>
  <c r="X344" i="26"/>
  <c r="Y344" i="26" s="1"/>
  <c r="Z344" i="26" s="1"/>
  <c r="AD343" i="26"/>
  <c r="AE343" i="26" s="1"/>
  <c r="AF343" i="26" s="1"/>
  <c r="AA343" i="26"/>
  <c r="AB343" i="26" s="1"/>
  <c r="AC343" i="26" s="1"/>
  <c r="K344" i="27"/>
  <c r="L344" i="27"/>
  <c r="G345" i="27"/>
  <c r="H345" i="27" s="1"/>
  <c r="I345" i="27" s="1"/>
  <c r="J345" i="27" s="1"/>
  <c r="M191" i="30" l="1"/>
  <c r="V190" i="30"/>
  <c r="X190" i="30"/>
  <c r="AD344" i="26"/>
  <c r="AE344" i="26" s="1"/>
  <c r="AF344" i="26" s="1"/>
  <c r="AA344" i="26"/>
  <c r="AB344" i="26" s="1"/>
  <c r="AC344" i="26" s="1"/>
  <c r="M346" i="26"/>
  <c r="X345" i="26"/>
  <c r="Y345" i="26" s="1"/>
  <c r="Z345" i="26" s="1"/>
  <c r="K345" i="27"/>
  <c r="L345" i="27"/>
  <c r="G346" i="27"/>
  <c r="H346" i="27" s="1"/>
  <c r="I346" i="27" s="1"/>
  <c r="J346" i="27" s="1"/>
  <c r="M192" i="30" l="1"/>
  <c r="X191" i="30"/>
  <c r="V191" i="30"/>
  <c r="AD345" i="26"/>
  <c r="AE345" i="26" s="1"/>
  <c r="AF345" i="26" s="1"/>
  <c r="AA345" i="26"/>
  <c r="AB345" i="26" s="1"/>
  <c r="AC345" i="26" s="1"/>
  <c r="M347" i="26"/>
  <c r="X346" i="26"/>
  <c r="Y346" i="26" s="1"/>
  <c r="Z346" i="26" s="1"/>
  <c r="L346" i="27"/>
  <c r="K346" i="27"/>
  <c r="G347" i="27"/>
  <c r="H347" i="27" s="1"/>
  <c r="I347" i="27" s="1"/>
  <c r="J347" i="27" s="1"/>
  <c r="M193" i="30" l="1"/>
  <c r="V192" i="30"/>
  <c r="X192" i="30"/>
  <c r="AD346" i="26"/>
  <c r="AE346" i="26" s="1"/>
  <c r="AF346" i="26" s="1"/>
  <c r="AA346" i="26"/>
  <c r="AB346" i="26" s="1"/>
  <c r="AC346" i="26" s="1"/>
  <c r="M348" i="26"/>
  <c r="X347" i="26"/>
  <c r="Y347" i="26" s="1"/>
  <c r="Z347" i="26" s="1"/>
  <c r="L347" i="27"/>
  <c r="K347" i="27"/>
  <c r="G348" i="27"/>
  <c r="H348" i="27" s="1"/>
  <c r="I348" i="27" s="1"/>
  <c r="J348" i="27" s="1"/>
  <c r="M194" i="30" l="1"/>
  <c r="X193" i="30"/>
  <c r="V193" i="30"/>
  <c r="AD347" i="26"/>
  <c r="AE347" i="26" s="1"/>
  <c r="AF347" i="26" s="1"/>
  <c r="AA347" i="26"/>
  <c r="AB347" i="26" s="1"/>
  <c r="AC347" i="26" s="1"/>
  <c r="M349" i="26"/>
  <c r="X348" i="26"/>
  <c r="Y348" i="26" s="1"/>
  <c r="Z348" i="26" s="1"/>
  <c r="L348" i="27"/>
  <c r="K348" i="27"/>
  <c r="G349" i="27"/>
  <c r="H349" i="27" s="1"/>
  <c r="I349" i="27" s="1"/>
  <c r="J349" i="27" s="1"/>
  <c r="X194" i="30" l="1"/>
  <c r="M195" i="30"/>
  <c r="V194" i="30"/>
  <c r="AD348" i="26"/>
  <c r="AE348" i="26" s="1"/>
  <c r="AF348" i="26" s="1"/>
  <c r="AA348" i="26"/>
  <c r="AB348" i="26" s="1"/>
  <c r="AC348" i="26" s="1"/>
  <c r="M350" i="26"/>
  <c r="X349" i="26"/>
  <c r="Y349" i="26" s="1"/>
  <c r="Z349" i="26" s="1"/>
  <c r="K349" i="27"/>
  <c r="L349" i="27"/>
  <c r="G350" i="27"/>
  <c r="H350" i="27" s="1"/>
  <c r="I350" i="27" s="1"/>
  <c r="J350" i="27" s="1"/>
  <c r="M196" i="30" l="1"/>
  <c r="X195" i="30"/>
  <c r="V195" i="30"/>
  <c r="AD349" i="26"/>
  <c r="AE349" i="26" s="1"/>
  <c r="AF349" i="26" s="1"/>
  <c r="AA349" i="26"/>
  <c r="AB349" i="26" s="1"/>
  <c r="AC349" i="26" s="1"/>
  <c r="X350" i="26"/>
  <c r="Y350" i="26" s="1"/>
  <c r="Z350" i="26" s="1"/>
  <c r="M351" i="26"/>
  <c r="K350" i="27"/>
  <c r="L350" i="27"/>
  <c r="G351" i="27"/>
  <c r="H351" i="27" s="1"/>
  <c r="I351" i="27" s="1"/>
  <c r="J351" i="27" s="1"/>
  <c r="M197" i="30" l="1"/>
  <c r="X196" i="30"/>
  <c r="V196" i="30"/>
  <c r="M352" i="26"/>
  <c r="X351" i="26"/>
  <c r="Y351" i="26" s="1"/>
  <c r="Z351" i="26" s="1"/>
  <c r="AD350" i="26"/>
  <c r="AE350" i="26" s="1"/>
  <c r="AF350" i="26" s="1"/>
  <c r="AA350" i="26"/>
  <c r="AB350" i="26" s="1"/>
  <c r="AC350" i="26" s="1"/>
  <c r="L351" i="27"/>
  <c r="K351" i="27"/>
  <c r="G352" i="27"/>
  <c r="H352" i="27" s="1"/>
  <c r="I352" i="27" s="1"/>
  <c r="J352" i="27" s="1"/>
  <c r="M198" i="30" l="1"/>
  <c r="V197" i="30"/>
  <c r="X197" i="30"/>
  <c r="AD351" i="26"/>
  <c r="AE351" i="26" s="1"/>
  <c r="AF351" i="26" s="1"/>
  <c r="AA351" i="26"/>
  <c r="AB351" i="26" s="1"/>
  <c r="AC351" i="26" s="1"/>
  <c r="M353" i="26"/>
  <c r="X352" i="26"/>
  <c r="Y352" i="26" s="1"/>
  <c r="Z352" i="26" s="1"/>
  <c r="K352" i="27"/>
  <c r="L352" i="27"/>
  <c r="G353" i="27"/>
  <c r="H353" i="27" s="1"/>
  <c r="I353" i="27" s="1"/>
  <c r="J353" i="27" s="1"/>
  <c r="M199" i="30" l="1"/>
  <c r="X198" i="30"/>
  <c r="V198" i="30"/>
  <c r="AD352" i="26"/>
  <c r="AE352" i="26" s="1"/>
  <c r="AF352" i="26" s="1"/>
  <c r="AA352" i="26"/>
  <c r="AB352" i="26" s="1"/>
  <c r="AC352" i="26" s="1"/>
  <c r="X353" i="26"/>
  <c r="Y353" i="26" s="1"/>
  <c r="Z353" i="26" s="1"/>
  <c r="M354" i="26"/>
  <c r="K353" i="27"/>
  <c r="L353" i="27"/>
  <c r="G354" i="27"/>
  <c r="H354" i="27" s="1"/>
  <c r="I354" i="27" s="1"/>
  <c r="J354" i="27" s="1"/>
  <c r="M200" i="30" l="1"/>
  <c r="V199" i="30"/>
  <c r="X199" i="30"/>
  <c r="M355" i="26"/>
  <c r="X354" i="26"/>
  <c r="Y354" i="26" s="1"/>
  <c r="Z354" i="26" s="1"/>
  <c r="AA353" i="26"/>
  <c r="AB353" i="26" s="1"/>
  <c r="AC353" i="26" s="1"/>
  <c r="AD353" i="26"/>
  <c r="AE353" i="26" s="1"/>
  <c r="AF353" i="26" s="1"/>
  <c r="L354" i="27"/>
  <c r="K354" i="27"/>
  <c r="G355" i="27"/>
  <c r="H355" i="27" s="1"/>
  <c r="I355" i="27" s="1"/>
  <c r="J355" i="27" s="1"/>
  <c r="M201" i="30" l="1"/>
  <c r="V200" i="30"/>
  <c r="X200" i="30"/>
  <c r="AD354" i="26"/>
  <c r="AE354" i="26" s="1"/>
  <c r="AF354" i="26" s="1"/>
  <c r="AA354" i="26"/>
  <c r="AB354" i="26" s="1"/>
  <c r="AC354" i="26" s="1"/>
  <c r="X355" i="26"/>
  <c r="Y355" i="26" s="1"/>
  <c r="Z355" i="26" s="1"/>
  <c r="M356" i="26"/>
  <c r="K355" i="27"/>
  <c r="L355" i="27"/>
  <c r="G356" i="27"/>
  <c r="H356" i="27" s="1"/>
  <c r="I356" i="27" s="1"/>
  <c r="J356" i="27" s="1"/>
  <c r="V201" i="30" l="1"/>
  <c r="X201" i="30"/>
  <c r="M202" i="30"/>
  <c r="X356" i="26"/>
  <c r="Y356" i="26" s="1"/>
  <c r="Z356" i="26" s="1"/>
  <c r="M357" i="26"/>
  <c r="AD355" i="26"/>
  <c r="AE355" i="26" s="1"/>
  <c r="AF355" i="26" s="1"/>
  <c r="AA355" i="26"/>
  <c r="AB355" i="26" s="1"/>
  <c r="AC355" i="26" s="1"/>
  <c r="K356" i="27"/>
  <c r="L356" i="27"/>
  <c r="G357" i="27"/>
  <c r="H357" i="27" s="1"/>
  <c r="I357" i="27" s="1"/>
  <c r="J357" i="27" s="1"/>
  <c r="M203" i="30" l="1"/>
  <c r="X202" i="30"/>
  <c r="V202" i="30"/>
  <c r="X357" i="26"/>
  <c r="Y357" i="26" s="1"/>
  <c r="Z357" i="26" s="1"/>
  <c r="M358" i="26"/>
  <c r="AA356" i="26"/>
  <c r="AB356" i="26" s="1"/>
  <c r="AC356" i="26" s="1"/>
  <c r="AD356" i="26"/>
  <c r="AE356" i="26" s="1"/>
  <c r="AF356" i="26" s="1"/>
  <c r="K357" i="27"/>
  <c r="L357" i="27"/>
  <c r="G358" i="27"/>
  <c r="H358" i="27" s="1"/>
  <c r="I358" i="27" s="1"/>
  <c r="J358" i="27" s="1"/>
  <c r="M204" i="30" l="1"/>
  <c r="V203" i="30"/>
  <c r="X203" i="30"/>
  <c r="X358" i="26"/>
  <c r="Y358" i="26" s="1"/>
  <c r="Z358" i="26" s="1"/>
  <c r="M359" i="26"/>
  <c r="AA357" i="26"/>
  <c r="AB357" i="26" s="1"/>
  <c r="AC357" i="26" s="1"/>
  <c r="AD357" i="26"/>
  <c r="AE357" i="26" s="1"/>
  <c r="AF357" i="26" s="1"/>
  <c r="K358" i="27"/>
  <c r="L358" i="27"/>
  <c r="G359" i="27"/>
  <c r="H359" i="27" s="1"/>
  <c r="I359" i="27" s="1"/>
  <c r="J359" i="27" s="1"/>
  <c r="X204" i="30" l="1"/>
  <c r="M205" i="30"/>
  <c r="V204" i="30"/>
  <c r="X359" i="26"/>
  <c r="Y359" i="26" s="1"/>
  <c r="Z359" i="26" s="1"/>
  <c r="M360" i="26"/>
  <c r="AD358" i="26"/>
  <c r="AE358" i="26" s="1"/>
  <c r="AF358" i="26" s="1"/>
  <c r="AA358" i="26"/>
  <c r="AB358" i="26" s="1"/>
  <c r="AC358" i="26" s="1"/>
  <c r="L359" i="27"/>
  <c r="K359" i="27"/>
  <c r="G360" i="27"/>
  <c r="H360" i="27" s="1"/>
  <c r="I360" i="27" s="1"/>
  <c r="J360" i="27" s="1"/>
  <c r="M206" i="30" l="1"/>
  <c r="X205" i="30"/>
  <c r="V205" i="30"/>
  <c r="X360" i="26"/>
  <c r="Y360" i="26" s="1"/>
  <c r="Z360" i="26" s="1"/>
  <c r="M361" i="26"/>
  <c r="AA359" i="26"/>
  <c r="AB359" i="26" s="1"/>
  <c r="AC359" i="26" s="1"/>
  <c r="AD359" i="26"/>
  <c r="AE359" i="26" s="1"/>
  <c r="AF359" i="26" s="1"/>
  <c r="L360" i="27"/>
  <c r="K360" i="27"/>
  <c r="G361" i="27"/>
  <c r="H361" i="27" s="1"/>
  <c r="I361" i="27" s="1"/>
  <c r="J361" i="27" s="1"/>
  <c r="M207" i="30" l="1"/>
  <c r="X206" i="30"/>
  <c r="V206" i="30"/>
  <c r="X361" i="26"/>
  <c r="Y361" i="26" s="1"/>
  <c r="Z361" i="26" s="1"/>
  <c r="M362" i="26"/>
  <c r="AD360" i="26"/>
  <c r="AE360" i="26" s="1"/>
  <c r="AF360" i="26" s="1"/>
  <c r="AA360" i="26"/>
  <c r="AB360" i="26" s="1"/>
  <c r="AC360" i="26" s="1"/>
  <c r="K361" i="27"/>
  <c r="L361" i="27"/>
  <c r="G362" i="27"/>
  <c r="H362" i="27" s="1"/>
  <c r="I362" i="27" s="1"/>
  <c r="J362" i="27" s="1"/>
  <c r="V207" i="30" l="1"/>
  <c r="X207" i="30"/>
  <c r="M208" i="30"/>
  <c r="M363" i="26"/>
  <c r="X362" i="26"/>
  <c r="Y362" i="26" s="1"/>
  <c r="Z362" i="26" s="1"/>
  <c r="AD361" i="26"/>
  <c r="AE361" i="26" s="1"/>
  <c r="AF361" i="26" s="1"/>
  <c r="AA361" i="26"/>
  <c r="AB361" i="26" s="1"/>
  <c r="AC361" i="26" s="1"/>
  <c r="K362" i="27"/>
  <c r="L362" i="27"/>
  <c r="G363" i="27"/>
  <c r="H363" i="27" s="1"/>
  <c r="I363" i="27" s="1"/>
  <c r="J363" i="27" s="1"/>
  <c r="M209" i="30" l="1"/>
  <c r="V208" i="30"/>
  <c r="X208" i="30"/>
  <c r="AA362" i="26"/>
  <c r="AB362" i="26" s="1"/>
  <c r="AC362" i="26" s="1"/>
  <c r="AD362" i="26"/>
  <c r="AE362" i="26" s="1"/>
  <c r="AF362" i="26" s="1"/>
  <c r="X363" i="26"/>
  <c r="Y363" i="26" s="1"/>
  <c r="Z363" i="26" s="1"/>
  <c r="M364" i="26"/>
  <c r="L363" i="27"/>
  <c r="K363" i="27"/>
  <c r="G364" i="27"/>
  <c r="H364" i="27" s="1"/>
  <c r="I364" i="27" s="1"/>
  <c r="J364" i="27" s="1"/>
  <c r="M210" i="30" l="1"/>
  <c r="X209" i="30"/>
  <c r="V209" i="30"/>
  <c r="AA363" i="26"/>
  <c r="AB363" i="26" s="1"/>
  <c r="AC363" i="26" s="1"/>
  <c r="AD363" i="26"/>
  <c r="AE363" i="26" s="1"/>
  <c r="AF363" i="26" s="1"/>
  <c r="X364" i="26"/>
  <c r="Y364" i="26" s="1"/>
  <c r="Z364" i="26" s="1"/>
  <c r="M365" i="26"/>
  <c r="K364" i="27"/>
  <c r="L364" i="27"/>
  <c r="G365" i="27"/>
  <c r="H365" i="27" s="1"/>
  <c r="I365" i="27" s="1"/>
  <c r="J365" i="27" s="1"/>
  <c r="V210" i="30" l="1"/>
  <c r="X210" i="30"/>
  <c r="M211" i="30"/>
  <c r="M366" i="26"/>
  <c r="X365" i="26"/>
  <c r="Y365" i="26" s="1"/>
  <c r="Z365" i="26" s="1"/>
  <c r="AD364" i="26"/>
  <c r="AE364" i="26" s="1"/>
  <c r="AF364" i="26" s="1"/>
  <c r="AA364" i="26"/>
  <c r="AB364" i="26" s="1"/>
  <c r="AC364" i="26" s="1"/>
  <c r="K365" i="27"/>
  <c r="L365" i="27"/>
  <c r="G366" i="27"/>
  <c r="H366" i="27" s="1"/>
  <c r="I366" i="27" s="1"/>
  <c r="J366" i="27" s="1"/>
  <c r="M212" i="30" l="1"/>
  <c r="X211" i="30"/>
  <c r="V211" i="30"/>
  <c r="AD365" i="26"/>
  <c r="AE365" i="26" s="1"/>
  <c r="AF365" i="26" s="1"/>
  <c r="AA365" i="26"/>
  <c r="AB365" i="26" s="1"/>
  <c r="AC365" i="26" s="1"/>
  <c r="X366" i="26"/>
  <c r="Y366" i="26" s="1"/>
  <c r="Z366" i="26" s="1"/>
  <c r="M367" i="26"/>
  <c r="L366" i="27"/>
  <c r="K366" i="27"/>
  <c r="G367" i="27"/>
  <c r="H367" i="27" s="1"/>
  <c r="I367" i="27" s="1"/>
  <c r="J367" i="27" s="1"/>
  <c r="M213" i="30" l="1"/>
  <c r="X212" i="30"/>
  <c r="V212" i="30"/>
  <c r="X367" i="26"/>
  <c r="Y367" i="26" s="1"/>
  <c r="Z367" i="26" s="1"/>
  <c r="M368" i="26"/>
  <c r="AD366" i="26"/>
  <c r="AE366" i="26" s="1"/>
  <c r="AF366" i="26" s="1"/>
  <c r="AA366" i="26"/>
  <c r="AB366" i="26" s="1"/>
  <c r="AC366" i="26" s="1"/>
  <c r="K367" i="27"/>
  <c r="L367" i="27"/>
  <c r="G368" i="27"/>
  <c r="H368" i="27" s="1"/>
  <c r="I368" i="27" s="1"/>
  <c r="J368" i="27" s="1"/>
  <c r="M214" i="30" l="1"/>
  <c r="X213" i="30"/>
  <c r="V213" i="30"/>
  <c r="M369" i="26"/>
  <c r="X368" i="26"/>
  <c r="Y368" i="26" s="1"/>
  <c r="Z368" i="26" s="1"/>
  <c r="AA367" i="26"/>
  <c r="AB367" i="26" s="1"/>
  <c r="AC367" i="26" s="1"/>
  <c r="AD367" i="26"/>
  <c r="AE367" i="26" s="1"/>
  <c r="AF367" i="26" s="1"/>
  <c r="K368" i="27"/>
  <c r="L368" i="27"/>
  <c r="G369" i="27"/>
  <c r="H369" i="27" s="1"/>
  <c r="I369" i="27" s="1"/>
  <c r="J369" i="27" s="1"/>
  <c r="M215" i="30" l="1"/>
  <c r="X214" i="30"/>
  <c r="V214" i="30"/>
  <c r="AD368" i="26"/>
  <c r="AE368" i="26" s="1"/>
  <c r="AF368" i="26" s="1"/>
  <c r="AA368" i="26"/>
  <c r="AB368" i="26" s="1"/>
  <c r="AC368" i="26" s="1"/>
  <c r="X369" i="26"/>
  <c r="Y369" i="26" s="1"/>
  <c r="Z369" i="26" s="1"/>
  <c r="M370" i="26"/>
  <c r="K369" i="27"/>
  <c r="L369" i="27"/>
  <c r="G370" i="27"/>
  <c r="H370" i="27" s="1"/>
  <c r="I370" i="27" s="1"/>
  <c r="J370" i="27" s="1"/>
  <c r="M216" i="30" l="1"/>
  <c r="X215" i="30"/>
  <c r="V215" i="30"/>
  <c r="X370" i="26"/>
  <c r="Y370" i="26" s="1"/>
  <c r="Z370" i="26" s="1"/>
  <c r="M371" i="26"/>
  <c r="AD369" i="26"/>
  <c r="AE369" i="26" s="1"/>
  <c r="AF369" i="26" s="1"/>
  <c r="AA369" i="26"/>
  <c r="AB369" i="26" s="1"/>
  <c r="AC369" i="26" s="1"/>
  <c r="K370" i="27"/>
  <c r="L370" i="27"/>
  <c r="G371" i="27"/>
  <c r="H371" i="27" s="1"/>
  <c r="I371" i="27" s="1"/>
  <c r="J371" i="27" s="1"/>
  <c r="V216" i="30" l="1"/>
  <c r="M217" i="30"/>
  <c r="X216" i="30"/>
  <c r="X371" i="26"/>
  <c r="Y371" i="26" s="1"/>
  <c r="Z371" i="26" s="1"/>
  <c r="M372" i="26"/>
  <c r="AD370" i="26"/>
  <c r="AE370" i="26" s="1"/>
  <c r="AF370" i="26" s="1"/>
  <c r="AA370" i="26"/>
  <c r="AB370" i="26" s="1"/>
  <c r="AC370" i="26" s="1"/>
  <c r="L371" i="27"/>
  <c r="K371" i="27"/>
  <c r="G372" i="27"/>
  <c r="H372" i="27" s="1"/>
  <c r="I372" i="27" s="1"/>
  <c r="J372" i="27" s="1"/>
  <c r="M218" i="30" l="1"/>
  <c r="V217" i="30"/>
  <c r="X217" i="30"/>
  <c r="X372" i="26"/>
  <c r="Y372" i="26" s="1"/>
  <c r="Z372" i="26" s="1"/>
  <c r="M373" i="26"/>
  <c r="AD371" i="26"/>
  <c r="AE371" i="26" s="1"/>
  <c r="AF371" i="26" s="1"/>
  <c r="AA371" i="26"/>
  <c r="AB371" i="26" s="1"/>
  <c r="AC371" i="26" s="1"/>
  <c r="L372" i="27"/>
  <c r="K372" i="27"/>
  <c r="G373" i="27"/>
  <c r="H373" i="27" s="1"/>
  <c r="I373" i="27" s="1"/>
  <c r="J373" i="27" s="1"/>
  <c r="M219" i="30" l="1"/>
  <c r="X218" i="30"/>
  <c r="V218" i="30"/>
  <c r="M374" i="26"/>
  <c r="X373" i="26"/>
  <c r="Y373" i="26" s="1"/>
  <c r="Z373" i="26" s="1"/>
  <c r="AD372" i="26"/>
  <c r="AE372" i="26" s="1"/>
  <c r="AF372" i="26" s="1"/>
  <c r="AA372" i="26"/>
  <c r="AB372" i="26" s="1"/>
  <c r="AC372" i="26" s="1"/>
  <c r="K373" i="27"/>
  <c r="L373" i="27"/>
  <c r="G374" i="27"/>
  <c r="H374" i="27" s="1"/>
  <c r="I374" i="27" s="1"/>
  <c r="J374" i="27" s="1"/>
  <c r="M220" i="30" l="1"/>
  <c r="V219" i="30"/>
  <c r="X219" i="30"/>
  <c r="AD373" i="26"/>
  <c r="AE373" i="26" s="1"/>
  <c r="AF373" i="26" s="1"/>
  <c r="AA373" i="26"/>
  <c r="AB373" i="26" s="1"/>
  <c r="AC373" i="26" s="1"/>
  <c r="X374" i="26"/>
  <c r="Y374" i="26" s="1"/>
  <c r="Z374" i="26" s="1"/>
  <c r="M375" i="26"/>
  <c r="K374" i="27"/>
  <c r="L374" i="27"/>
  <c r="G375" i="27"/>
  <c r="H375" i="27" s="1"/>
  <c r="I375" i="27" s="1"/>
  <c r="J375" i="27" s="1"/>
  <c r="M221" i="30" l="1"/>
  <c r="V220" i="30"/>
  <c r="X220" i="30"/>
  <c r="M376" i="26"/>
  <c r="X375" i="26"/>
  <c r="Y375" i="26" s="1"/>
  <c r="Z375" i="26" s="1"/>
  <c r="AD374" i="26"/>
  <c r="AE374" i="26" s="1"/>
  <c r="AF374" i="26" s="1"/>
  <c r="AA374" i="26"/>
  <c r="AB374" i="26" s="1"/>
  <c r="AC374" i="26" s="1"/>
  <c r="L375" i="27"/>
  <c r="K375" i="27"/>
  <c r="G376" i="27"/>
  <c r="H376" i="27" s="1"/>
  <c r="I376" i="27" s="1"/>
  <c r="J376" i="27" s="1"/>
  <c r="M222" i="30" l="1"/>
  <c r="X221" i="30"/>
  <c r="V221" i="30"/>
  <c r="AD375" i="26"/>
  <c r="AE375" i="26" s="1"/>
  <c r="AF375" i="26" s="1"/>
  <c r="AA375" i="26"/>
  <c r="AB375" i="26" s="1"/>
  <c r="AC375" i="26" s="1"/>
  <c r="X376" i="26"/>
  <c r="Y376" i="26" s="1"/>
  <c r="Z376" i="26" s="1"/>
  <c r="M377" i="26"/>
  <c r="K376" i="27"/>
  <c r="L376" i="27"/>
  <c r="G377" i="27"/>
  <c r="H377" i="27" s="1"/>
  <c r="I377" i="27" s="1"/>
  <c r="J377" i="27" s="1"/>
  <c r="M223" i="30" l="1"/>
  <c r="V222" i="30"/>
  <c r="X222" i="30"/>
  <c r="X377" i="26"/>
  <c r="Y377" i="26" s="1"/>
  <c r="Z377" i="26" s="1"/>
  <c r="M378" i="26"/>
  <c r="AD376" i="26"/>
  <c r="AE376" i="26" s="1"/>
  <c r="AF376" i="26" s="1"/>
  <c r="AA376" i="26"/>
  <c r="AB376" i="26" s="1"/>
  <c r="AC376" i="26" s="1"/>
  <c r="K377" i="27"/>
  <c r="L377" i="27"/>
  <c r="G378" i="27"/>
  <c r="H378" i="27" s="1"/>
  <c r="I378" i="27" s="1"/>
  <c r="J378" i="27" s="1"/>
  <c r="X223" i="30" l="1"/>
  <c r="V223" i="30"/>
  <c r="M224" i="30"/>
  <c r="X378" i="26"/>
  <c r="Y378" i="26" s="1"/>
  <c r="Z378" i="26" s="1"/>
  <c r="M379" i="26"/>
  <c r="AD377" i="26"/>
  <c r="AE377" i="26" s="1"/>
  <c r="AF377" i="26" s="1"/>
  <c r="AA377" i="26"/>
  <c r="AB377" i="26" s="1"/>
  <c r="AC377" i="26" s="1"/>
  <c r="L378" i="27"/>
  <c r="K378" i="27"/>
  <c r="G379" i="27"/>
  <c r="H379" i="27" s="1"/>
  <c r="I379" i="27" s="1"/>
  <c r="J379" i="27" s="1"/>
  <c r="M225" i="30" l="1"/>
  <c r="V224" i="30"/>
  <c r="X224" i="30"/>
  <c r="X379" i="26"/>
  <c r="Y379" i="26" s="1"/>
  <c r="Z379" i="26" s="1"/>
  <c r="M380" i="26"/>
  <c r="AD378" i="26"/>
  <c r="AE378" i="26" s="1"/>
  <c r="AF378" i="26" s="1"/>
  <c r="AA378" i="26"/>
  <c r="AB378" i="26" s="1"/>
  <c r="AC378" i="26" s="1"/>
  <c r="K379" i="27"/>
  <c r="L379" i="27"/>
  <c r="G380" i="27"/>
  <c r="H380" i="27" s="1"/>
  <c r="I380" i="27" s="1"/>
  <c r="J380" i="27" s="1"/>
  <c r="X225" i="30" l="1"/>
  <c r="V225" i="30"/>
  <c r="M226" i="30"/>
  <c r="X380" i="26"/>
  <c r="Y380" i="26" s="1"/>
  <c r="Z380" i="26" s="1"/>
  <c r="M381" i="26"/>
  <c r="AD379" i="26"/>
  <c r="AE379" i="26" s="1"/>
  <c r="AF379" i="26" s="1"/>
  <c r="AA379" i="26"/>
  <c r="AB379" i="26" s="1"/>
  <c r="AC379" i="26" s="1"/>
  <c r="K380" i="27"/>
  <c r="L380" i="27"/>
  <c r="G381" i="27"/>
  <c r="H381" i="27" s="1"/>
  <c r="I381" i="27" s="1"/>
  <c r="J381" i="27" s="1"/>
  <c r="X226" i="30" l="1"/>
  <c r="V226" i="30"/>
  <c r="M227" i="30"/>
  <c r="M382" i="26"/>
  <c r="X381" i="26"/>
  <c r="Y381" i="26" s="1"/>
  <c r="Z381" i="26" s="1"/>
  <c r="AA380" i="26"/>
  <c r="AB380" i="26" s="1"/>
  <c r="AC380" i="26" s="1"/>
  <c r="AD380" i="26"/>
  <c r="AE380" i="26" s="1"/>
  <c r="AF380" i="26" s="1"/>
  <c r="K381" i="27"/>
  <c r="L381" i="27"/>
  <c r="G382" i="27"/>
  <c r="H382" i="27" s="1"/>
  <c r="I382" i="27" s="1"/>
  <c r="J382" i="27" s="1"/>
  <c r="V227" i="30" l="1"/>
  <c r="M228" i="30"/>
  <c r="X227" i="30"/>
  <c r="AD381" i="26"/>
  <c r="AE381" i="26" s="1"/>
  <c r="AF381" i="26" s="1"/>
  <c r="AA381" i="26"/>
  <c r="AB381" i="26" s="1"/>
  <c r="AC381" i="26" s="1"/>
  <c r="X382" i="26"/>
  <c r="Y382" i="26" s="1"/>
  <c r="Z382" i="26" s="1"/>
  <c r="M383" i="26"/>
  <c r="L382" i="27"/>
  <c r="K382" i="27"/>
  <c r="G383" i="27"/>
  <c r="H383" i="27" s="1"/>
  <c r="I383" i="27" s="1"/>
  <c r="J383" i="27" s="1"/>
  <c r="X228" i="30" l="1"/>
  <c r="V228" i="30"/>
  <c r="M229" i="30"/>
  <c r="X383" i="26"/>
  <c r="Y383" i="26" s="1"/>
  <c r="Z383" i="26" s="1"/>
  <c r="M384" i="26"/>
  <c r="AD382" i="26"/>
  <c r="AE382" i="26" s="1"/>
  <c r="AF382" i="26" s="1"/>
  <c r="AA382" i="26"/>
  <c r="AB382" i="26" s="1"/>
  <c r="AC382" i="26" s="1"/>
  <c r="L383" i="27"/>
  <c r="K383" i="27"/>
  <c r="G384" i="27"/>
  <c r="H384" i="27" s="1"/>
  <c r="I384" i="27" s="1"/>
  <c r="J384" i="27" s="1"/>
  <c r="X229" i="30" l="1"/>
  <c r="V229" i="30"/>
  <c r="M230" i="30"/>
  <c r="X384" i="26"/>
  <c r="Y384" i="26" s="1"/>
  <c r="Z384" i="26" s="1"/>
  <c r="M385" i="26"/>
  <c r="AD383" i="26"/>
  <c r="AE383" i="26" s="1"/>
  <c r="AF383" i="26" s="1"/>
  <c r="AA383" i="26"/>
  <c r="AB383" i="26" s="1"/>
  <c r="AC383" i="26" s="1"/>
  <c r="L384" i="27"/>
  <c r="K384" i="27"/>
  <c r="G385" i="27"/>
  <c r="H385" i="27" s="1"/>
  <c r="I385" i="27" s="1"/>
  <c r="J385" i="27" s="1"/>
  <c r="X230" i="30" l="1"/>
  <c r="M231" i="30"/>
  <c r="V230" i="30"/>
  <c r="M386" i="26"/>
  <c r="X385" i="26"/>
  <c r="Y385" i="26" s="1"/>
  <c r="Z385" i="26" s="1"/>
  <c r="AD384" i="26"/>
  <c r="AE384" i="26" s="1"/>
  <c r="AF384" i="26" s="1"/>
  <c r="AA384" i="26"/>
  <c r="AB384" i="26" s="1"/>
  <c r="AC384" i="26" s="1"/>
  <c r="K385" i="27"/>
  <c r="L385" i="27"/>
  <c r="G386" i="27"/>
  <c r="H386" i="27" s="1"/>
  <c r="I386" i="27" s="1"/>
  <c r="J386" i="27" s="1"/>
  <c r="V231" i="30" l="1"/>
  <c r="M232" i="30"/>
  <c r="X231" i="30"/>
  <c r="AD385" i="26"/>
  <c r="AE385" i="26" s="1"/>
  <c r="AF385" i="26" s="1"/>
  <c r="AA385" i="26"/>
  <c r="AB385" i="26" s="1"/>
  <c r="AC385" i="26" s="1"/>
  <c r="M387" i="26"/>
  <c r="X386" i="26"/>
  <c r="Y386" i="26" s="1"/>
  <c r="Z386" i="26" s="1"/>
  <c r="K386" i="27"/>
  <c r="L386" i="27"/>
  <c r="G387" i="27"/>
  <c r="H387" i="27" s="1"/>
  <c r="I387" i="27" s="1"/>
  <c r="J387" i="27" s="1"/>
  <c r="M233" i="30" l="1"/>
  <c r="X232" i="30"/>
  <c r="V232" i="30"/>
  <c r="X387" i="26"/>
  <c r="Y387" i="26" s="1"/>
  <c r="Z387" i="26" s="1"/>
  <c r="M388" i="26"/>
  <c r="AD386" i="26"/>
  <c r="AE386" i="26" s="1"/>
  <c r="AF386" i="26" s="1"/>
  <c r="AA386" i="26"/>
  <c r="AB386" i="26" s="1"/>
  <c r="AC386" i="26" s="1"/>
  <c r="L387" i="27"/>
  <c r="K387" i="27"/>
  <c r="G388" i="27"/>
  <c r="H388" i="27" s="1"/>
  <c r="I388" i="27" s="1"/>
  <c r="J388" i="27" s="1"/>
  <c r="M234" i="30" l="1"/>
  <c r="V233" i="30"/>
  <c r="X233" i="30"/>
  <c r="M389" i="26"/>
  <c r="X388" i="26"/>
  <c r="Y388" i="26" s="1"/>
  <c r="Z388" i="26" s="1"/>
  <c r="AA387" i="26"/>
  <c r="AB387" i="26" s="1"/>
  <c r="AC387" i="26" s="1"/>
  <c r="AD387" i="26"/>
  <c r="AE387" i="26" s="1"/>
  <c r="AF387" i="26" s="1"/>
  <c r="K388" i="27"/>
  <c r="L388" i="27"/>
  <c r="G389" i="27"/>
  <c r="H389" i="27" s="1"/>
  <c r="I389" i="27" s="1"/>
  <c r="J389" i="27" s="1"/>
  <c r="X234" i="30" l="1"/>
  <c r="M235" i="30"/>
  <c r="V234" i="30"/>
  <c r="AD388" i="26"/>
  <c r="AE388" i="26" s="1"/>
  <c r="AF388" i="26" s="1"/>
  <c r="AA388" i="26"/>
  <c r="AB388" i="26" s="1"/>
  <c r="AC388" i="26" s="1"/>
  <c r="X389" i="26"/>
  <c r="Y389" i="26" s="1"/>
  <c r="Z389" i="26" s="1"/>
  <c r="M390" i="26"/>
  <c r="K389" i="27"/>
  <c r="L389" i="27"/>
  <c r="G390" i="27"/>
  <c r="H390" i="27" s="1"/>
  <c r="I390" i="27" s="1"/>
  <c r="J390" i="27" s="1"/>
  <c r="M236" i="30" l="1"/>
  <c r="V235" i="30"/>
  <c r="X235" i="30"/>
  <c r="X390" i="26"/>
  <c r="Y390" i="26" s="1"/>
  <c r="Z390" i="26" s="1"/>
  <c r="M391" i="26"/>
  <c r="AD389" i="26"/>
  <c r="AE389" i="26" s="1"/>
  <c r="AF389" i="26" s="1"/>
  <c r="AA389" i="26"/>
  <c r="AB389" i="26" s="1"/>
  <c r="AC389" i="26" s="1"/>
  <c r="L390" i="27"/>
  <c r="K390" i="27"/>
  <c r="G391" i="27"/>
  <c r="H391" i="27" s="1"/>
  <c r="I391" i="27" s="1"/>
  <c r="J391" i="27" s="1"/>
  <c r="V236" i="30" l="1"/>
  <c r="M237" i="30"/>
  <c r="X236" i="30"/>
  <c r="X391" i="26"/>
  <c r="Y391" i="26" s="1"/>
  <c r="Z391" i="26" s="1"/>
  <c r="M392" i="26"/>
  <c r="AD390" i="26"/>
  <c r="AE390" i="26" s="1"/>
  <c r="AF390" i="26" s="1"/>
  <c r="AA390" i="26"/>
  <c r="AB390" i="26" s="1"/>
  <c r="AC390" i="26" s="1"/>
  <c r="K391" i="27"/>
  <c r="L391" i="27"/>
  <c r="G392" i="27"/>
  <c r="H392" i="27" s="1"/>
  <c r="I392" i="27" s="1"/>
  <c r="J392" i="27" s="1"/>
  <c r="M238" i="30" l="1"/>
  <c r="V237" i="30"/>
  <c r="X237" i="30"/>
  <c r="M393" i="26"/>
  <c r="X392" i="26"/>
  <c r="Y392" i="26" s="1"/>
  <c r="Z392" i="26" s="1"/>
  <c r="AD391" i="26"/>
  <c r="AE391" i="26" s="1"/>
  <c r="AF391" i="26" s="1"/>
  <c r="AA391" i="26"/>
  <c r="AB391" i="26" s="1"/>
  <c r="AC391" i="26" s="1"/>
  <c r="K392" i="27"/>
  <c r="L392" i="27"/>
  <c r="G393" i="27"/>
  <c r="H393" i="27" s="1"/>
  <c r="I393" i="27" s="1"/>
  <c r="J393" i="27" s="1"/>
  <c r="X238" i="30" l="1"/>
  <c r="V238" i="30"/>
  <c r="M239" i="30"/>
  <c r="AD392" i="26"/>
  <c r="AE392" i="26" s="1"/>
  <c r="AF392" i="26" s="1"/>
  <c r="AA392" i="26"/>
  <c r="AB392" i="26" s="1"/>
  <c r="AC392" i="26" s="1"/>
  <c r="X393" i="26"/>
  <c r="Y393" i="26" s="1"/>
  <c r="Z393" i="26" s="1"/>
  <c r="M394" i="26"/>
  <c r="K393" i="27"/>
  <c r="L393" i="27"/>
  <c r="G394" i="27"/>
  <c r="H394" i="27" s="1"/>
  <c r="I394" i="27" s="1"/>
  <c r="J394" i="27" s="1"/>
  <c r="V239" i="30" l="1"/>
  <c r="M240" i="30"/>
  <c r="X239" i="30"/>
  <c r="X394" i="26"/>
  <c r="Y394" i="26" s="1"/>
  <c r="Z394" i="26" s="1"/>
  <c r="M395" i="26"/>
  <c r="AA393" i="26"/>
  <c r="AB393" i="26" s="1"/>
  <c r="AC393" i="26" s="1"/>
  <c r="AD393" i="26"/>
  <c r="AE393" i="26" s="1"/>
  <c r="AF393" i="26" s="1"/>
  <c r="L394" i="27"/>
  <c r="K394" i="27"/>
  <c r="G395" i="27"/>
  <c r="H395" i="27" s="1"/>
  <c r="I395" i="27" s="1"/>
  <c r="J395" i="27" s="1"/>
  <c r="M241" i="30" l="1"/>
  <c r="V240" i="30"/>
  <c r="X240" i="30"/>
  <c r="M396" i="26"/>
  <c r="X395" i="26"/>
  <c r="Y395" i="26" s="1"/>
  <c r="Z395" i="26" s="1"/>
  <c r="AD394" i="26"/>
  <c r="AE394" i="26" s="1"/>
  <c r="AF394" i="26" s="1"/>
  <c r="AA394" i="26"/>
  <c r="AB394" i="26" s="1"/>
  <c r="AC394" i="26" s="1"/>
  <c r="L395" i="27"/>
  <c r="K395" i="27"/>
  <c r="G396" i="27"/>
  <c r="H396" i="27" s="1"/>
  <c r="I396" i="27" s="1"/>
  <c r="J396" i="27" s="1"/>
  <c r="M242" i="30" l="1"/>
  <c r="V241" i="30"/>
  <c r="X241" i="30"/>
  <c r="AD395" i="26"/>
  <c r="AE395" i="26" s="1"/>
  <c r="AF395" i="26" s="1"/>
  <c r="AA395" i="26"/>
  <c r="AB395" i="26" s="1"/>
  <c r="AC395" i="26" s="1"/>
  <c r="X396" i="26"/>
  <c r="Y396" i="26" s="1"/>
  <c r="Z396" i="26" s="1"/>
  <c r="M397" i="26"/>
  <c r="L396" i="27"/>
  <c r="K396" i="27"/>
  <c r="G397" i="27"/>
  <c r="H397" i="27" s="1"/>
  <c r="I397" i="27" s="1"/>
  <c r="J397" i="27" s="1"/>
  <c r="M243" i="30" l="1"/>
  <c r="X242" i="30"/>
  <c r="V242" i="30"/>
  <c r="M398" i="26"/>
  <c r="X397" i="26"/>
  <c r="Y397" i="26" s="1"/>
  <c r="Z397" i="26" s="1"/>
  <c r="AD396" i="26"/>
  <c r="AE396" i="26" s="1"/>
  <c r="AF396" i="26" s="1"/>
  <c r="AA396" i="26"/>
  <c r="AB396" i="26" s="1"/>
  <c r="AC396" i="26" s="1"/>
  <c r="K397" i="27"/>
  <c r="L397" i="27"/>
  <c r="G398" i="27"/>
  <c r="H398" i="27" s="1"/>
  <c r="I398" i="27" s="1"/>
  <c r="J398" i="27" s="1"/>
  <c r="M244" i="30" l="1"/>
  <c r="X243" i="30"/>
  <c r="V243" i="30"/>
  <c r="AA397" i="26"/>
  <c r="AB397" i="26" s="1"/>
  <c r="AC397" i="26" s="1"/>
  <c r="AD397" i="26"/>
  <c r="AE397" i="26" s="1"/>
  <c r="AF397" i="26" s="1"/>
  <c r="M399" i="26"/>
  <c r="X398" i="26"/>
  <c r="Y398" i="26" s="1"/>
  <c r="Z398" i="26" s="1"/>
  <c r="K398" i="27"/>
  <c r="L398" i="27"/>
  <c r="G399" i="27"/>
  <c r="H399" i="27" s="1"/>
  <c r="I399" i="27" s="1"/>
  <c r="J399" i="27" s="1"/>
  <c r="M245" i="30" l="1"/>
  <c r="X244" i="30"/>
  <c r="V244" i="30"/>
  <c r="X399" i="26"/>
  <c r="Y399" i="26" s="1"/>
  <c r="Z399" i="26" s="1"/>
  <c r="M400" i="26"/>
  <c r="AD398" i="26"/>
  <c r="AE398" i="26" s="1"/>
  <c r="AF398" i="26" s="1"/>
  <c r="AA398" i="26"/>
  <c r="AB398" i="26" s="1"/>
  <c r="AC398" i="26" s="1"/>
  <c r="L399" i="27"/>
  <c r="K399" i="27"/>
  <c r="G400" i="27"/>
  <c r="H400" i="27" s="1"/>
  <c r="I400" i="27" s="1"/>
  <c r="J400" i="27" s="1"/>
  <c r="X245" i="30" l="1"/>
  <c r="M246" i="30"/>
  <c r="V245" i="30"/>
  <c r="X400" i="26"/>
  <c r="Y400" i="26" s="1"/>
  <c r="Z400" i="26" s="1"/>
  <c r="M401" i="26"/>
  <c r="AA399" i="26"/>
  <c r="AB399" i="26" s="1"/>
  <c r="AC399" i="26" s="1"/>
  <c r="AD399" i="26"/>
  <c r="AE399" i="26" s="1"/>
  <c r="AF399" i="26" s="1"/>
  <c r="K400" i="27"/>
  <c r="L400" i="27"/>
  <c r="G401" i="27"/>
  <c r="H401" i="27" s="1"/>
  <c r="I401" i="27" s="1"/>
  <c r="J401" i="27" s="1"/>
  <c r="M247" i="30" l="1"/>
  <c r="V246" i="30"/>
  <c r="X246" i="30"/>
  <c r="M402" i="26"/>
  <c r="X401" i="26"/>
  <c r="Y401" i="26" s="1"/>
  <c r="Z401" i="26" s="1"/>
  <c r="AD400" i="26"/>
  <c r="AE400" i="26" s="1"/>
  <c r="AF400" i="26" s="1"/>
  <c r="AA400" i="26"/>
  <c r="AB400" i="26" s="1"/>
  <c r="AC400" i="26" s="1"/>
  <c r="K401" i="27"/>
  <c r="L401" i="27"/>
  <c r="G402" i="27"/>
  <c r="H402" i="27" s="1"/>
  <c r="I402" i="27" s="1"/>
  <c r="J402" i="27" s="1"/>
  <c r="M248" i="30" l="1"/>
  <c r="X247" i="30"/>
  <c r="V247" i="30"/>
  <c r="AD401" i="26"/>
  <c r="AE401" i="26" s="1"/>
  <c r="AF401" i="26" s="1"/>
  <c r="AA401" i="26"/>
  <c r="AB401" i="26" s="1"/>
  <c r="AC401" i="26" s="1"/>
  <c r="M403" i="26"/>
  <c r="X402" i="26"/>
  <c r="Y402" i="26" s="1"/>
  <c r="Z402" i="26" s="1"/>
  <c r="L402" i="27"/>
  <c r="K402" i="27"/>
  <c r="G403" i="27"/>
  <c r="H403" i="27" s="1"/>
  <c r="I403" i="27" s="1"/>
  <c r="J403" i="27" s="1"/>
  <c r="M249" i="30" l="1"/>
  <c r="X248" i="30"/>
  <c r="V248" i="30"/>
  <c r="AA402" i="26"/>
  <c r="AB402" i="26" s="1"/>
  <c r="AC402" i="26" s="1"/>
  <c r="AD402" i="26"/>
  <c r="AE402" i="26" s="1"/>
  <c r="AF402" i="26" s="1"/>
  <c r="M404" i="26"/>
  <c r="X403" i="26"/>
  <c r="Y403" i="26" s="1"/>
  <c r="Z403" i="26" s="1"/>
  <c r="K403" i="27"/>
  <c r="L403" i="27"/>
  <c r="G404" i="27"/>
  <c r="H404" i="27" s="1"/>
  <c r="I404" i="27" s="1"/>
  <c r="J404" i="27" s="1"/>
  <c r="M250" i="30" l="1"/>
  <c r="V249" i="30"/>
  <c r="X249" i="30"/>
  <c r="AD403" i="26"/>
  <c r="AE403" i="26" s="1"/>
  <c r="AF403" i="26" s="1"/>
  <c r="AA403" i="26"/>
  <c r="AB403" i="26" s="1"/>
  <c r="AC403" i="26" s="1"/>
  <c r="X404" i="26"/>
  <c r="Y404" i="26" s="1"/>
  <c r="Z404" i="26" s="1"/>
  <c r="M405" i="26"/>
  <c r="K404" i="27"/>
  <c r="L404" i="27"/>
  <c r="G405" i="27"/>
  <c r="H405" i="27" s="1"/>
  <c r="I405" i="27" s="1"/>
  <c r="J405" i="27" s="1"/>
  <c r="X250" i="30" l="1"/>
  <c r="V250" i="30"/>
  <c r="M251" i="30"/>
  <c r="X405" i="26"/>
  <c r="Y405" i="26" s="1"/>
  <c r="Z405" i="26" s="1"/>
  <c r="M406" i="26"/>
  <c r="AD404" i="26"/>
  <c r="AE404" i="26" s="1"/>
  <c r="AF404" i="26" s="1"/>
  <c r="AA404" i="26"/>
  <c r="AB404" i="26" s="1"/>
  <c r="AC404" i="26" s="1"/>
  <c r="K405" i="27"/>
  <c r="L405" i="27"/>
  <c r="G406" i="27"/>
  <c r="H406" i="27" s="1"/>
  <c r="I406" i="27" s="1"/>
  <c r="J406" i="27" s="1"/>
  <c r="X251" i="30" l="1"/>
  <c r="V251" i="30"/>
  <c r="M252" i="30"/>
  <c r="M407" i="26"/>
  <c r="X406" i="26"/>
  <c r="Y406" i="26" s="1"/>
  <c r="Z406" i="26" s="1"/>
  <c r="AD405" i="26"/>
  <c r="AE405" i="26" s="1"/>
  <c r="AF405" i="26" s="1"/>
  <c r="AA405" i="26"/>
  <c r="AB405" i="26" s="1"/>
  <c r="AC405" i="26" s="1"/>
  <c r="L406" i="27"/>
  <c r="K406" i="27"/>
  <c r="G407" i="27"/>
  <c r="H407" i="27" s="1"/>
  <c r="I407" i="27" s="1"/>
  <c r="J407" i="27" s="1"/>
  <c r="V252" i="30" l="1"/>
  <c r="X252" i="30"/>
  <c r="M253" i="30"/>
  <c r="AD406" i="26"/>
  <c r="AE406" i="26" s="1"/>
  <c r="AF406" i="26" s="1"/>
  <c r="AA406" i="26"/>
  <c r="AB406" i="26" s="1"/>
  <c r="AC406" i="26" s="1"/>
  <c r="X407" i="26"/>
  <c r="Y407" i="26" s="1"/>
  <c r="Z407" i="26" s="1"/>
  <c r="M408" i="26"/>
  <c r="L407" i="27"/>
  <c r="K407" i="27"/>
  <c r="G408" i="27"/>
  <c r="H408" i="27" s="1"/>
  <c r="I408" i="27" s="1"/>
  <c r="J408" i="27" s="1"/>
  <c r="V253" i="30" l="1"/>
  <c r="M254" i="30"/>
  <c r="X253" i="30"/>
  <c r="M409" i="26"/>
  <c r="X408" i="26"/>
  <c r="Y408" i="26" s="1"/>
  <c r="Z408" i="26" s="1"/>
  <c r="AD407" i="26"/>
  <c r="AE407" i="26" s="1"/>
  <c r="AF407" i="26" s="1"/>
  <c r="AA407" i="26"/>
  <c r="AB407" i="26" s="1"/>
  <c r="AC407" i="26" s="1"/>
  <c r="L408" i="27"/>
  <c r="K408" i="27"/>
  <c r="G409" i="27"/>
  <c r="H409" i="27" s="1"/>
  <c r="I409" i="27" s="1"/>
  <c r="J409" i="27" s="1"/>
  <c r="M255" i="30" l="1"/>
  <c r="X254" i="30"/>
  <c r="V254" i="30"/>
  <c r="AD408" i="26"/>
  <c r="AE408" i="26" s="1"/>
  <c r="AF408" i="26" s="1"/>
  <c r="AA408" i="26"/>
  <c r="AB408" i="26" s="1"/>
  <c r="AC408" i="26" s="1"/>
  <c r="M410" i="26"/>
  <c r="X409" i="26"/>
  <c r="Y409" i="26" s="1"/>
  <c r="Z409" i="26" s="1"/>
  <c r="K409" i="27"/>
  <c r="L409" i="27"/>
  <c r="G410" i="27"/>
  <c r="H410" i="27" s="1"/>
  <c r="I410" i="27" s="1"/>
  <c r="J410" i="27" s="1"/>
  <c r="M256" i="30" l="1"/>
  <c r="V255" i="30"/>
  <c r="X255" i="30"/>
  <c r="AD409" i="26"/>
  <c r="AE409" i="26" s="1"/>
  <c r="AF409" i="26" s="1"/>
  <c r="AA409" i="26"/>
  <c r="AB409" i="26" s="1"/>
  <c r="AC409" i="26" s="1"/>
  <c r="X410" i="26"/>
  <c r="Y410" i="26" s="1"/>
  <c r="Z410" i="26" s="1"/>
  <c r="M411" i="26"/>
  <c r="K410" i="27"/>
  <c r="L410" i="27"/>
  <c r="G411" i="27"/>
  <c r="H411" i="27" s="1"/>
  <c r="I411" i="27" s="1"/>
  <c r="J411" i="27" s="1"/>
  <c r="X256" i="30" l="1"/>
  <c r="M257" i="30"/>
  <c r="V256" i="30"/>
  <c r="AD410" i="26"/>
  <c r="AE410" i="26" s="1"/>
  <c r="AF410" i="26" s="1"/>
  <c r="AA410" i="26"/>
  <c r="AB410" i="26" s="1"/>
  <c r="AC410" i="26" s="1"/>
  <c r="M412" i="26"/>
  <c r="X411" i="26"/>
  <c r="Y411" i="26" s="1"/>
  <c r="Z411" i="26" s="1"/>
  <c r="L411" i="27"/>
  <c r="K411" i="27"/>
  <c r="G412" i="27"/>
  <c r="H412" i="27" s="1"/>
  <c r="I412" i="27" s="1"/>
  <c r="J412" i="27" s="1"/>
  <c r="M258" i="30" l="1"/>
  <c r="X257" i="30"/>
  <c r="V257" i="30"/>
  <c r="AA411" i="26"/>
  <c r="AB411" i="26" s="1"/>
  <c r="AC411" i="26" s="1"/>
  <c r="AD411" i="26"/>
  <c r="AE411" i="26" s="1"/>
  <c r="AF411" i="26" s="1"/>
  <c r="M413" i="26"/>
  <c r="X412" i="26"/>
  <c r="Y412" i="26" s="1"/>
  <c r="Z412" i="26" s="1"/>
  <c r="K412" i="27"/>
  <c r="L412" i="27"/>
  <c r="G413" i="27"/>
  <c r="H413" i="27" s="1"/>
  <c r="I413" i="27" s="1"/>
  <c r="J413" i="27" s="1"/>
  <c r="X258" i="30" l="1"/>
  <c r="V258" i="30"/>
  <c r="M259" i="30"/>
  <c r="AD412" i="26"/>
  <c r="AE412" i="26" s="1"/>
  <c r="AF412" i="26" s="1"/>
  <c r="AA412" i="26"/>
  <c r="AB412" i="26" s="1"/>
  <c r="AC412" i="26" s="1"/>
  <c r="M414" i="26"/>
  <c r="X413" i="26"/>
  <c r="Y413" i="26" s="1"/>
  <c r="Z413" i="26" s="1"/>
  <c r="K413" i="27"/>
  <c r="L413" i="27"/>
  <c r="G414" i="27"/>
  <c r="H414" i="27" s="1"/>
  <c r="I414" i="27" s="1"/>
  <c r="J414" i="27" s="1"/>
  <c r="M260" i="30" l="1"/>
  <c r="V259" i="30"/>
  <c r="X259" i="30"/>
  <c r="AD413" i="26"/>
  <c r="AE413" i="26" s="1"/>
  <c r="AF413" i="26" s="1"/>
  <c r="AA413" i="26"/>
  <c r="AB413" i="26" s="1"/>
  <c r="AC413" i="26" s="1"/>
  <c r="M415" i="26"/>
  <c r="X414" i="26"/>
  <c r="Y414" i="26" s="1"/>
  <c r="Z414" i="26" s="1"/>
  <c r="L414" i="27"/>
  <c r="K414" i="27"/>
  <c r="G415" i="27"/>
  <c r="H415" i="27" s="1"/>
  <c r="I415" i="27" s="1"/>
  <c r="J415" i="27" s="1"/>
  <c r="X260" i="30" l="1"/>
  <c r="M261" i="30"/>
  <c r="V260" i="30"/>
  <c r="AD414" i="26"/>
  <c r="AE414" i="26" s="1"/>
  <c r="AF414" i="26" s="1"/>
  <c r="AA414" i="26"/>
  <c r="AB414" i="26" s="1"/>
  <c r="AC414" i="26" s="1"/>
  <c r="M416" i="26"/>
  <c r="X415" i="26"/>
  <c r="Y415" i="26" s="1"/>
  <c r="Z415" i="26" s="1"/>
  <c r="L415" i="27"/>
  <c r="K415" i="27"/>
  <c r="G416" i="27"/>
  <c r="H416" i="27" s="1"/>
  <c r="I416" i="27" s="1"/>
  <c r="J416" i="27" s="1"/>
  <c r="V261" i="30" l="1"/>
  <c r="M262" i="30"/>
  <c r="X261" i="30"/>
  <c r="AD415" i="26"/>
  <c r="AE415" i="26" s="1"/>
  <c r="AF415" i="26" s="1"/>
  <c r="AA415" i="26"/>
  <c r="AB415" i="26" s="1"/>
  <c r="AC415" i="26" s="1"/>
  <c r="X416" i="26"/>
  <c r="Y416" i="26" s="1"/>
  <c r="Z416" i="26" s="1"/>
  <c r="M417" i="26"/>
  <c r="L416" i="27"/>
  <c r="K416" i="27"/>
  <c r="G417" i="27"/>
  <c r="H417" i="27" s="1"/>
  <c r="I417" i="27" s="1"/>
  <c r="J417" i="27" s="1"/>
  <c r="M263" i="30" l="1"/>
  <c r="X262" i="30"/>
  <c r="V262" i="30"/>
  <c r="M418" i="26"/>
  <c r="X417" i="26"/>
  <c r="Y417" i="26" s="1"/>
  <c r="Z417" i="26" s="1"/>
  <c r="AD416" i="26"/>
  <c r="AE416" i="26" s="1"/>
  <c r="AF416" i="26" s="1"/>
  <c r="AA416" i="26"/>
  <c r="AB416" i="26" s="1"/>
  <c r="AC416" i="26" s="1"/>
  <c r="L417" i="27"/>
  <c r="K417" i="27"/>
  <c r="G418" i="27"/>
  <c r="H418" i="27" s="1"/>
  <c r="I418" i="27" s="1"/>
  <c r="J418" i="27" s="1"/>
  <c r="V263" i="30" l="1"/>
  <c r="M264" i="30"/>
  <c r="X263" i="30"/>
  <c r="AD417" i="26"/>
  <c r="AE417" i="26" s="1"/>
  <c r="AF417" i="26" s="1"/>
  <c r="AA417" i="26"/>
  <c r="AB417" i="26" s="1"/>
  <c r="AC417" i="26" s="1"/>
  <c r="X418" i="26"/>
  <c r="Y418" i="26" s="1"/>
  <c r="Z418" i="26" s="1"/>
  <c r="M419" i="26"/>
  <c r="L418" i="27"/>
  <c r="K418" i="27"/>
  <c r="G419" i="27"/>
  <c r="H419" i="27" s="1"/>
  <c r="I419" i="27" s="1"/>
  <c r="J419" i="27" s="1"/>
  <c r="V264" i="30" l="1"/>
  <c r="X264" i="30"/>
  <c r="M265" i="30"/>
  <c r="M420" i="26"/>
  <c r="X419" i="26"/>
  <c r="Y419" i="26" s="1"/>
  <c r="Z419" i="26" s="1"/>
  <c r="AA418" i="26"/>
  <c r="AB418" i="26" s="1"/>
  <c r="AC418" i="26" s="1"/>
  <c r="AD418" i="26"/>
  <c r="AE418" i="26" s="1"/>
  <c r="AF418" i="26" s="1"/>
  <c r="L419" i="27"/>
  <c r="K419" i="27"/>
  <c r="G420" i="27"/>
  <c r="H420" i="27" s="1"/>
  <c r="I420" i="27" s="1"/>
  <c r="J420" i="27" s="1"/>
  <c r="M266" i="30" l="1"/>
  <c r="X265" i="30"/>
  <c r="V265" i="30"/>
  <c r="AD419" i="26"/>
  <c r="AE419" i="26" s="1"/>
  <c r="AF419" i="26" s="1"/>
  <c r="AA419" i="26"/>
  <c r="AB419" i="26" s="1"/>
  <c r="AC419" i="26" s="1"/>
  <c r="X420" i="26"/>
  <c r="Y420" i="26" s="1"/>
  <c r="Z420" i="26" s="1"/>
  <c r="M421" i="26"/>
  <c r="K420" i="27"/>
  <c r="L420" i="27"/>
  <c r="G421" i="27"/>
  <c r="H421" i="27" s="1"/>
  <c r="I421" i="27" s="1"/>
  <c r="J421" i="27" s="1"/>
  <c r="M267" i="30" l="1"/>
  <c r="V266" i="30"/>
  <c r="X266" i="30"/>
  <c r="X421" i="26"/>
  <c r="Y421" i="26" s="1"/>
  <c r="Z421" i="26" s="1"/>
  <c r="M422" i="26"/>
  <c r="AA420" i="26"/>
  <c r="AB420" i="26" s="1"/>
  <c r="AC420" i="26" s="1"/>
  <c r="AD420" i="26"/>
  <c r="AE420" i="26" s="1"/>
  <c r="AF420" i="26" s="1"/>
  <c r="L421" i="27"/>
  <c r="K421" i="27"/>
  <c r="G422" i="27"/>
  <c r="H422" i="27" s="1"/>
  <c r="I422" i="27" s="1"/>
  <c r="J422" i="27" s="1"/>
  <c r="V267" i="30" l="1"/>
  <c r="M268" i="30"/>
  <c r="X267" i="30"/>
  <c r="M423" i="26"/>
  <c r="X422" i="26"/>
  <c r="Y422" i="26" s="1"/>
  <c r="Z422" i="26" s="1"/>
  <c r="AD421" i="26"/>
  <c r="AE421" i="26" s="1"/>
  <c r="AF421" i="26" s="1"/>
  <c r="AA421" i="26"/>
  <c r="AB421" i="26" s="1"/>
  <c r="AC421" i="26" s="1"/>
  <c r="L422" i="27"/>
  <c r="K422" i="27"/>
  <c r="G423" i="27"/>
  <c r="H423" i="27" s="1"/>
  <c r="I423" i="27" s="1"/>
  <c r="J423" i="27" s="1"/>
  <c r="M269" i="30" l="1"/>
  <c r="X268" i="30"/>
  <c r="V268" i="30"/>
  <c r="AA422" i="26"/>
  <c r="AB422" i="26" s="1"/>
  <c r="AC422" i="26" s="1"/>
  <c r="AD422" i="26"/>
  <c r="AE422" i="26" s="1"/>
  <c r="AF422" i="26" s="1"/>
  <c r="M424" i="26"/>
  <c r="X423" i="26"/>
  <c r="Y423" i="26" s="1"/>
  <c r="Z423" i="26" s="1"/>
  <c r="L423" i="27"/>
  <c r="K423" i="27"/>
  <c r="G424" i="27"/>
  <c r="H424" i="27" s="1"/>
  <c r="I424" i="27" s="1"/>
  <c r="J424" i="27" s="1"/>
  <c r="M270" i="30" l="1"/>
  <c r="X269" i="30"/>
  <c r="V269" i="30"/>
  <c r="AA423" i="26"/>
  <c r="AB423" i="26" s="1"/>
  <c r="AC423" i="26" s="1"/>
  <c r="AD423" i="26"/>
  <c r="AE423" i="26" s="1"/>
  <c r="AF423" i="26" s="1"/>
  <c r="X424" i="26"/>
  <c r="Y424" i="26" s="1"/>
  <c r="Z424" i="26" s="1"/>
  <c r="M425" i="26"/>
  <c r="K424" i="27"/>
  <c r="L424" i="27"/>
  <c r="G425" i="27"/>
  <c r="H425" i="27" s="1"/>
  <c r="I425" i="27" s="1"/>
  <c r="J425" i="27" s="1"/>
  <c r="X270" i="30" l="1"/>
  <c r="V270" i="30"/>
  <c r="M271" i="30"/>
  <c r="AD424" i="26"/>
  <c r="AE424" i="26" s="1"/>
  <c r="AF424" i="26" s="1"/>
  <c r="AA424" i="26"/>
  <c r="AB424" i="26" s="1"/>
  <c r="AC424" i="26" s="1"/>
  <c r="X425" i="26"/>
  <c r="Y425" i="26" s="1"/>
  <c r="Z425" i="26" s="1"/>
  <c r="M426" i="26"/>
  <c r="K425" i="27"/>
  <c r="L425" i="27"/>
  <c r="G426" i="27"/>
  <c r="H426" i="27" s="1"/>
  <c r="I426" i="27" s="1"/>
  <c r="J426" i="27" s="1"/>
  <c r="X271" i="30" l="1"/>
  <c r="V271" i="30"/>
  <c r="M272" i="30"/>
  <c r="M427" i="26"/>
  <c r="X426" i="26"/>
  <c r="Y426" i="26" s="1"/>
  <c r="Z426" i="26" s="1"/>
  <c r="AD425" i="26"/>
  <c r="AE425" i="26" s="1"/>
  <c r="AF425" i="26" s="1"/>
  <c r="AA425" i="26"/>
  <c r="AB425" i="26" s="1"/>
  <c r="AC425" i="26" s="1"/>
  <c r="L426" i="27"/>
  <c r="K426" i="27"/>
  <c r="G427" i="27"/>
  <c r="H427" i="27" s="1"/>
  <c r="I427" i="27" s="1"/>
  <c r="J427" i="27" s="1"/>
  <c r="M273" i="30" l="1"/>
  <c r="X272" i="30"/>
  <c r="V272" i="30"/>
  <c r="AD426" i="26"/>
  <c r="AE426" i="26" s="1"/>
  <c r="AF426" i="26" s="1"/>
  <c r="AA426" i="26"/>
  <c r="AB426" i="26" s="1"/>
  <c r="AC426" i="26" s="1"/>
  <c r="M428" i="26"/>
  <c r="X427" i="26"/>
  <c r="Y427" i="26" s="1"/>
  <c r="Z427" i="26" s="1"/>
  <c r="L427" i="27"/>
  <c r="K427" i="27"/>
  <c r="G428" i="27"/>
  <c r="H428" i="27" s="1"/>
  <c r="I428" i="27" s="1"/>
  <c r="J428" i="27" s="1"/>
  <c r="M274" i="30" l="1"/>
  <c r="V273" i="30"/>
  <c r="X273" i="30"/>
  <c r="AD427" i="26"/>
  <c r="AE427" i="26" s="1"/>
  <c r="AF427" i="26" s="1"/>
  <c r="AA427" i="26"/>
  <c r="AB427" i="26" s="1"/>
  <c r="AC427" i="26" s="1"/>
  <c r="X428" i="26"/>
  <c r="Y428" i="26" s="1"/>
  <c r="Z428" i="26" s="1"/>
  <c r="M429" i="26"/>
  <c r="L428" i="27"/>
  <c r="K428" i="27"/>
  <c r="G429" i="27"/>
  <c r="H429" i="27" s="1"/>
  <c r="I429" i="27" s="1"/>
  <c r="J429" i="27" s="1"/>
  <c r="M275" i="30" l="1"/>
  <c r="V274" i="30"/>
  <c r="X274" i="30"/>
  <c r="X429" i="26"/>
  <c r="Y429" i="26" s="1"/>
  <c r="Z429" i="26" s="1"/>
  <c r="M430" i="26"/>
  <c r="AD428" i="26"/>
  <c r="AE428" i="26" s="1"/>
  <c r="AF428" i="26" s="1"/>
  <c r="AA428" i="26"/>
  <c r="AB428" i="26" s="1"/>
  <c r="AC428" i="26" s="1"/>
  <c r="L429" i="27"/>
  <c r="K429" i="27"/>
  <c r="G430" i="27"/>
  <c r="H430" i="27" s="1"/>
  <c r="I430" i="27" s="1"/>
  <c r="J430" i="27" s="1"/>
  <c r="V275" i="30" l="1"/>
  <c r="M276" i="30"/>
  <c r="X275" i="30"/>
  <c r="M431" i="26"/>
  <c r="X430" i="26"/>
  <c r="Y430" i="26" s="1"/>
  <c r="Z430" i="26" s="1"/>
  <c r="AD429" i="26"/>
  <c r="AE429" i="26" s="1"/>
  <c r="AF429" i="26" s="1"/>
  <c r="AA429" i="26"/>
  <c r="AB429" i="26" s="1"/>
  <c r="AC429" i="26" s="1"/>
  <c r="L430" i="27"/>
  <c r="K430" i="27"/>
  <c r="G431" i="27"/>
  <c r="H431" i="27" s="1"/>
  <c r="I431" i="27" s="1"/>
  <c r="J431" i="27" s="1"/>
  <c r="X276" i="30" l="1"/>
  <c r="V276" i="30"/>
  <c r="M277" i="30"/>
  <c r="AD430" i="26"/>
  <c r="AE430" i="26" s="1"/>
  <c r="AF430" i="26" s="1"/>
  <c r="AA430" i="26"/>
  <c r="AB430" i="26" s="1"/>
  <c r="AC430" i="26" s="1"/>
  <c r="X431" i="26"/>
  <c r="Y431" i="26" s="1"/>
  <c r="Z431" i="26" s="1"/>
  <c r="M432" i="26"/>
  <c r="L431" i="27"/>
  <c r="K431" i="27"/>
  <c r="G432" i="27"/>
  <c r="H432" i="27" s="1"/>
  <c r="I432" i="27" s="1"/>
  <c r="J432" i="27" s="1"/>
  <c r="M278" i="30" l="1"/>
  <c r="X277" i="30"/>
  <c r="V277" i="30"/>
  <c r="X432" i="26"/>
  <c r="Y432" i="26" s="1"/>
  <c r="Z432" i="26" s="1"/>
  <c r="M433" i="26"/>
  <c r="AD431" i="26"/>
  <c r="AE431" i="26" s="1"/>
  <c r="AF431" i="26" s="1"/>
  <c r="AA431" i="26"/>
  <c r="AB431" i="26" s="1"/>
  <c r="AC431" i="26" s="1"/>
  <c r="K432" i="27"/>
  <c r="L432" i="27"/>
  <c r="G433" i="27"/>
  <c r="H433" i="27" s="1"/>
  <c r="I433" i="27" s="1"/>
  <c r="J433" i="27" s="1"/>
  <c r="M279" i="30" l="1"/>
  <c r="X278" i="30"/>
  <c r="V278" i="30"/>
  <c r="M434" i="26"/>
  <c r="X433" i="26"/>
  <c r="Y433" i="26" s="1"/>
  <c r="Z433" i="26" s="1"/>
  <c r="AA432" i="26"/>
  <c r="AB432" i="26" s="1"/>
  <c r="AC432" i="26" s="1"/>
  <c r="AD432" i="26"/>
  <c r="AE432" i="26" s="1"/>
  <c r="AF432" i="26" s="1"/>
  <c r="L433" i="27"/>
  <c r="K433" i="27"/>
  <c r="G434" i="27"/>
  <c r="H434" i="27" s="1"/>
  <c r="I434" i="27" s="1"/>
  <c r="J434" i="27" s="1"/>
  <c r="X279" i="30" l="1"/>
  <c r="V279" i="30"/>
  <c r="M280" i="30"/>
  <c r="AD433" i="26"/>
  <c r="AE433" i="26" s="1"/>
  <c r="AF433" i="26" s="1"/>
  <c r="AA433" i="26"/>
  <c r="AB433" i="26" s="1"/>
  <c r="AC433" i="26" s="1"/>
  <c r="M435" i="26"/>
  <c r="X434" i="26"/>
  <c r="Y434" i="26" s="1"/>
  <c r="Z434" i="26" s="1"/>
  <c r="L434" i="27"/>
  <c r="K434" i="27"/>
  <c r="G435" i="27"/>
  <c r="H435" i="27" s="1"/>
  <c r="I435" i="27" s="1"/>
  <c r="J435" i="27" s="1"/>
  <c r="M281" i="30" l="1"/>
  <c r="X280" i="30"/>
  <c r="V280" i="30"/>
  <c r="AD434" i="26"/>
  <c r="AE434" i="26" s="1"/>
  <c r="AF434" i="26" s="1"/>
  <c r="AA434" i="26"/>
  <c r="AB434" i="26" s="1"/>
  <c r="AC434" i="26" s="1"/>
  <c r="M436" i="26"/>
  <c r="X435" i="26"/>
  <c r="Y435" i="26" s="1"/>
  <c r="Z435" i="26" s="1"/>
  <c r="L435" i="27"/>
  <c r="K435" i="27"/>
  <c r="G436" i="27"/>
  <c r="H436" i="27" s="1"/>
  <c r="I436" i="27" s="1"/>
  <c r="J436" i="27" s="1"/>
  <c r="M282" i="30" l="1"/>
  <c r="V281" i="30"/>
  <c r="X281" i="30"/>
  <c r="AA435" i="26"/>
  <c r="AB435" i="26" s="1"/>
  <c r="AC435" i="26" s="1"/>
  <c r="AD435" i="26"/>
  <c r="AE435" i="26" s="1"/>
  <c r="AF435" i="26" s="1"/>
  <c r="X436" i="26"/>
  <c r="Y436" i="26" s="1"/>
  <c r="Z436" i="26" s="1"/>
  <c r="M437" i="26"/>
  <c r="K436" i="27"/>
  <c r="L436" i="27"/>
  <c r="G437" i="27"/>
  <c r="H437" i="27" s="1"/>
  <c r="I437" i="27" s="1"/>
  <c r="J437" i="27" s="1"/>
  <c r="X282" i="30" l="1"/>
  <c r="V282" i="30"/>
  <c r="M283" i="30"/>
  <c r="M438" i="26"/>
  <c r="X437" i="26"/>
  <c r="Y437" i="26" s="1"/>
  <c r="Z437" i="26" s="1"/>
  <c r="AD436" i="26"/>
  <c r="AE436" i="26" s="1"/>
  <c r="AF436" i="26" s="1"/>
  <c r="AA436" i="26"/>
  <c r="AB436" i="26" s="1"/>
  <c r="AC436" i="26" s="1"/>
  <c r="K437" i="27"/>
  <c r="L437" i="27"/>
  <c r="G438" i="27"/>
  <c r="H438" i="27" s="1"/>
  <c r="I438" i="27" s="1"/>
  <c r="J438" i="27" s="1"/>
  <c r="X283" i="30" l="1"/>
  <c r="M284" i="30"/>
  <c r="V283" i="30"/>
  <c r="AD437" i="26"/>
  <c r="AE437" i="26" s="1"/>
  <c r="AF437" i="26" s="1"/>
  <c r="AA437" i="26"/>
  <c r="AB437" i="26" s="1"/>
  <c r="AC437" i="26" s="1"/>
  <c r="X438" i="26"/>
  <c r="Y438" i="26" s="1"/>
  <c r="Z438" i="26" s="1"/>
  <c r="M439" i="26"/>
  <c r="L438" i="27"/>
  <c r="K438" i="27"/>
  <c r="G439" i="27"/>
  <c r="H439" i="27" s="1"/>
  <c r="I439" i="27" s="1"/>
  <c r="J439" i="27" s="1"/>
  <c r="M285" i="30" l="1"/>
  <c r="X284" i="30"/>
  <c r="V284" i="30"/>
  <c r="M440" i="26"/>
  <c r="X439" i="26"/>
  <c r="Y439" i="26" s="1"/>
  <c r="Z439" i="26" s="1"/>
  <c r="AD438" i="26"/>
  <c r="AE438" i="26" s="1"/>
  <c r="AF438" i="26" s="1"/>
  <c r="AA438" i="26"/>
  <c r="AB438" i="26" s="1"/>
  <c r="AC438" i="26" s="1"/>
  <c r="L439" i="27"/>
  <c r="Q439" i="27" s="1"/>
  <c r="S439" i="27" s="1"/>
  <c r="K439" i="27"/>
  <c r="P439" i="27" s="1"/>
  <c r="R439" i="27" s="1"/>
  <c r="G440" i="27"/>
  <c r="H440" i="27" s="1"/>
  <c r="I440" i="27" s="1"/>
  <c r="J440" i="27" s="1"/>
  <c r="X285" i="30" l="1"/>
  <c r="M286" i="30"/>
  <c r="V285" i="30"/>
  <c r="AA439" i="26"/>
  <c r="AB439" i="26" s="1"/>
  <c r="AC439" i="26" s="1"/>
  <c r="AD439" i="26"/>
  <c r="AE439" i="26" s="1"/>
  <c r="AF439" i="26" s="1"/>
  <c r="X440" i="26"/>
  <c r="Y440" i="26" s="1"/>
  <c r="Z440" i="26" s="1"/>
  <c r="M441" i="26"/>
  <c r="L440" i="27"/>
  <c r="Q440" i="27" s="1"/>
  <c r="S440" i="27" s="1"/>
  <c r="K440" i="27"/>
  <c r="P440" i="27" s="1"/>
  <c r="R440" i="27" s="1"/>
  <c r="G441" i="27"/>
  <c r="H441" i="27" s="1"/>
  <c r="I441" i="27" s="1"/>
  <c r="J441" i="27" s="1"/>
  <c r="X286" i="30" l="1"/>
  <c r="M287" i="30"/>
  <c r="V286" i="30"/>
  <c r="X441" i="26"/>
  <c r="Y441" i="26" s="1"/>
  <c r="Z441" i="26" s="1"/>
  <c r="M442" i="26"/>
  <c r="AD440" i="26"/>
  <c r="AE440" i="26" s="1"/>
  <c r="AF440" i="26" s="1"/>
  <c r="AA440" i="26"/>
  <c r="AB440" i="26" s="1"/>
  <c r="AC440" i="26" s="1"/>
  <c r="L441" i="27"/>
  <c r="Q441" i="27" s="1"/>
  <c r="S441" i="27" s="1"/>
  <c r="K441" i="27"/>
  <c r="P441" i="27" s="1"/>
  <c r="R441" i="27" s="1"/>
  <c r="G442" i="27"/>
  <c r="H442" i="27" s="1"/>
  <c r="I442" i="27" s="1"/>
  <c r="J442" i="27" s="1"/>
  <c r="M288" i="30" l="1"/>
  <c r="X287" i="30"/>
  <c r="V287" i="30"/>
  <c r="X442" i="26"/>
  <c r="Y442" i="26" s="1"/>
  <c r="Z442" i="26" s="1"/>
  <c r="M443" i="26"/>
  <c r="AD441" i="26"/>
  <c r="AE441" i="26" s="1"/>
  <c r="AF441" i="26" s="1"/>
  <c r="AA441" i="26"/>
  <c r="AB441" i="26" s="1"/>
  <c r="AC441" i="26" s="1"/>
  <c r="L442" i="27"/>
  <c r="Q442" i="27" s="1"/>
  <c r="S442" i="27" s="1"/>
  <c r="K442" i="27"/>
  <c r="P442" i="27" s="1"/>
  <c r="R442" i="27" s="1"/>
  <c r="G443" i="27"/>
  <c r="H443" i="27" s="1"/>
  <c r="I443" i="27" s="1"/>
  <c r="J443" i="27" s="1"/>
  <c r="X288" i="30" l="1"/>
  <c r="V288" i="30"/>
  <c r="M289" i="30"/>
  <c r="X443" i="26"/>
  <c r="Y443" i="26" s="1"/>
  <c r="Z443" i="26" s="1"/>
  <c r="M444" i="26"/>
  <c r="AD442" i="26"/>
  <c r="AE442" i="26" s="1"/>
  <c r="AF442" i="26" s="1"/>
  <c r="AA442" i="26"/>
  <c r="AB442" i="26" s="1"/>
  <c r="AC442" i="26" s="1"/>
  <c r="L443" i="27"/>
  <c r="Q443" i="27" s="1"/>
  <c r="S443" i="27" s="1"/>
  <c r="K443" i="27"/>
  <c r="P443" i="27" s="1"/>
  <c r="R443" i="27" s="1"/>
  <c r="G444" i="27"/>
  <c r="H444" i="27" s="1"/>
  <c r="I444" i="27" s="1"/>
  <c r="J444" i="27" s="1"/>
  <c r="X289" i="30" l="1"/>
  <c r="M290" i="30"/>
  <c r="V289" i="30"/>
  <c r="X444" i="26"/>
  <c r="Y444" i="26" s="1"/>
  <c r="Z444" i="26" s="1"/>
  <c r="M445" i="26"/>
  <c r="AD443" i="26"/>
  <c r="AE443" i="26" s="1"/>
  <c r="AF443" i="26" s="1"/>
  <c r="AA443" i="26"/>
  <c r="AB443" i="26" s="1"/>
  <c r="AC443" i="26" s="1"/>
  <c r="L444" i="27"/>
  <c r="Q444" i="27" s="1"/>
  <c r="S444" i="27" s="1"/>
  <c r="K444" i="27"/>
  <c r="P444" i="27" s="1"/>
  <c r="R444" i="27" s="1"/>
  <c r="G445" i="27"/>
  <c r="H445" i="27" s="1"/>
  <c r="I445" i="27" s="1"/>
  <c r="J445" i="27" s="1"/>
  <c r="M291" i="30" l="1"/>
  <c r="X290" i="30"/>
  <c r="V290" i="30"/>
  <c r="X445" i="26"/>
  <c r="Y445" i="26" s="1"/>
  <c r="Z445" i="26" s="1"/>
  <c r="M446" i="26"/>
  <c r="AD444" i="26"/>
  <c r="AE444" i="26" s="1"/>
  <c r="AF444" i="26" s="1"/>
  <c r="AA444" i="26"/>
  <c r="AB444" i="26" s="1"/>
  <c r="AC444" i="26" s="1"/>
  <c r="L445" i="27"/>
  <c r="Q445" i="27" s="1"/>
  <c r="S445" i="27" s="1"/>
  <c r="K445" i="27"/>
  <c r="P445" i="27" s="1"/>
  <c r="R445" i="27" s="1"/>
  <c r="G446" i="27"/>
  <c r="H446" i="27" s="1"/>
  <c r="I446" i="27" s="1"/>
  <c r="J446" i="27" s="1"/>
  <c r="V291" i="30" l="1"/>
  <c r="M292" i="30"/>
  <c r="X291" i="30"/>
  <c r="M447" i="26"/>
  <c r="X446" i="26"/>
  <c r="Y446" i="26" s="1"/>
  <c r="Z446" i="26" s="1"/>
  <c r="AD445" i="26"/>
  <c r="AE445" i="26" s="1"/>
  <c r="AF445" i="26" s="1"/>
  <c r="AA445" i="26"/>
  <c r="AB445" i="26" s="1"/>
  <c r="AC445" i="26" s="1"/>
  <c r="L446" i="27"/>
  <c r="Q446" i="27" s="1"/>
  <c r="S446" i="27" s="1"/>
  <c r="K446" i="27"/>
  <c r="P446" i="27" s="1"/>
  <c r="R446" i="27" s="1"/>
  <c r="G447" i="27"/>
  <c r="H447" i="27" s="1"/>
  <c r="I447" i="27" s="1"/>
  <c r="J447" i="27" s="1"/>
  <c r="M293" i="30" l="1"/>
  <c r="X292" i="30"/>
  <c r="V292" i="30"/>
  <c r="AD446" i="26"/>
  <c r="AE446" i="26" s="1"/>
  <c r="AF446" i="26" s="1"/>
  <c r="AA446" i="26"/>
  <c r="AB446" i="26" s="1"/>
  <c r="AC446" i="26" s="1"/>
  <c r="X447" i="26"/>
  <c r="Y447" i="26" s="1"/>
  <c r="Z447" i="26" s="1"/>
  <c r="M448" i="26"/>
  <c r="L447" i="27"/>
  <c r="Q447" i="27" s="1"/>
  <c r="S447" i="27" s="1"/>
  <c r="K447" i="27"/>
  <c r="P447" i="27" s="1"/>
  <c r="R447" i="27" s="1"/>
  <c r="G448" i="27"/>
  <c r="H448" i="27" s="1"/>
  <c r="I448" i="27" s="1"/>
  <c r="J448" i="27" s="1"/>
  <c r="M294" i="30" l="1"/>
  <c r="V293" i="30"/>
  <c r="X293" i="30"/>
  <c r="X448" i="26"/>
  <c r="Y448" i="26" s="1"/>
  <c r="Z448" i="26" s="1"/>
  <c r="M449" i="26"/>
  <c r="AD447" i="26"/>
  <c r="AE447" i="26" s="1"/>
  <c r="AF447" i="26" s="1"/>
  <c r="AA447" i="26"/>
  <c r="AB447" i="26" s="1"/>
  <c r="AC447" i="26" s="1"/>
  <c r="K448" i="27"/>
  <c r="P448" i="27" s="1"/>
  <c r="R448" i="27" s="1"/>
  <c r="L448" i="27"/>
  <c r="Q448" i="27" s="1"/>
  <c r="S448" i="27" s="1"/>
  <c r="G449" i="27"/>
  <c r="H449" i="27" s="1"/>
  <c r="I449" i="27" s="1"/>
  <c r="J449" i="27" s="1"/>
  <c r="X294" i="30" l="1"/>
  <c r="V294" i="30"/>
  <c r="M295" i="30"/>
  <c r="M450" i="26"/>
  <c r="X449" i="26"/>
  <c r="Y449" i="26" s="1"/>
  <c r="Z449" i="26" s="1"/>
  <c r="AD448" i="26"/>
  <c r="AE448" i="26" s="1"/>
  <c r="AF448" i="26" s="1"/>
  <c r="AA448" i="26"/>
  <c r="AB448" i="26" s="1"/>
  <c r="AC448" i="26" s="1"/>
  <c r="K449" i="27"/>
  <c r="P449" i="27" s="1"/>
  <c r="R449" i="27" s="1"/>
  <c r="L449" i="27"/>
  <c r="Q449" i="27" s="1"/>
  <c r="S449" i="27" s="1"/>
  <c r="G450" i="27"/>
  <c r="H450" i="27" s="1"/>
  <c r="I450" i="27" s="1"/>
  <c r="J450" i="27" s="1"/>
  <c r="M296" i="30" l="1"/>
  <c r="V295" i="30"/>
  <c r="X295" i="30"/>
  <c r="AD449" i="26"/>
  <c r="AE449" i="26" s="1"/>
  <c r="AF449" i="26" s="1"/>
  <c r="AA449" i="26"/>
  <c r="AB449" i="26" s="1"/>
  <c r="AC449" i="26" s="1"/>
  <c r="X450" i="26"/>
  <c r="Y450" i="26" s="1"/>
  <c r="Z450" i="26" s="1"/>
  <c r="M451" i="26"/>
  <c r="L450" i="27"/>
  <c r="Q450" i="27" s="1"/>
  <c r="S450" i="27" s="1"/>
  <c r="K450" i="27"/>
  <c r="P450" i="27" s="1"/>
  <c r="R450" i="27" s="1"/>
  <c r="G451" i="27"/>
  <c r="H451" i="27" s="1"/>
  <c r="I451" i="27" s="1"/>
  <c r="J451" i="27" s="1"/>
  <c r="M297" i="30" l="1"/>
  <c r="X296" i="30"/>
  <c r="V296" i="30"/>
  <c r="M452" i="26"/>
  <c r="X451" i="26"/>
  <c r="Y451" i="26" s="1"/>
  <c r="Z451" i="26" s="1"/>
  <c r="AA450" i="26"/>
  <c r="AB450" i="26" s="1"/>
  <c r="AC450" i="26" s="1"/>
  <c r="AD450" i="26"/>
  <c r="AE450" i="26" s="1"/>
  <c r="AF450" i="26" s="1"/>
  <c r="L451" i="27"/>
  <c r="Q451" i="27" s="1"/>
  <c r="S451" i="27" s="1"/>
  <c r="K451" i="27"/>
  <c r="P451" i="27" s="1"/>
  <c r="R451" i="27" s="1"/>
  <c r="G452" i="27"/>
  <c r="H452" i="27" s="1"/>
  <c r="I452" i="27" s="1"/>
  <c r="J452" i="27" s="1"/>
  <c r="M298" i="30" l="1"/>
  <c r="V297" i="30"/>
  <c r="X297" i="30"/>
  <c r="AD451" i="26"/>
  <c r="AE451" i="26" s="1"/>
  <c r="AF451" i="26" s="1"/>
  <c r="AA451" i="26"/>
  <c r="AB451" i="26" s="1"/>
  <c r="AC451" i="26" s="1"/>
  <c r="X452" i="26"/>
  <c r="Y452" i="26" s="1"/>
  <c r="Z452" i="26" s="1"/>
  <c r="M453" i="26"/>
  <c r="L452" i="27"/>
  <c r="Q452" i="27" s="1"/>
  <c r="S452" i="27" s="1"/>
  <c r="K452" i="27"/>
  <c r="P452" i="27" s="1"/>
  <c r="R452" i="27" s="1"/>
  <c r="G453" i="27"/>
  <c r="H453" i="27" s="1"/>
  <c r="I453" i="27" s="1"/>
  <c r="J453" i="27" s="1"/>
  <c r="M299" i="30" l="1"/>
  <c r="X298" i="30"/>
  <c r="V298" i="30"/>
  <c r="M454" i="26"/>
  <c r="X453" i="26"/>
  <c r="Y453" i="26" s="1"/>
  <c r="Z453" i="26" s="1"/>
  <c r="AD452" i="26"/>
  <c r="AE452" i="26" s="1"/>
  <c r="AF452" i="26" s="1"/>
  <c r="AA452" i="26"/>
  <c r="AB452" i="26" s="1"/>
  <c r="AC452" i="26" s="1"/>
  <c r="L453" i="27"/>
  <c r="Q453" i="27" s="1"/>
  <c r="S453" i="27" s="1"/>
  <c r="K453" i="27"/>
  <c r="P453" i="27" s="1"/>
  <c r="R453" i="27" s="1"/>
  <c r="G454" i="27"/>
  <c r="H454" i="27" s="1"/>
  <c r="I454" i="27" s="1"/>
  <c r="J454" i="27" s="1"/>
  <c r="M300" i="30" l="1"/>
  <c r="X299" i="30"/>
  <c r="V299" i="30"/>
  <c r="AA453" i="26"/>
  <c r="AB453" i="26" s="1"/>
  <c r="AC453" i="26" s="1"/>
  <c r="AD453" i="26"/>
  <c r="AE453" i="26" s="1"/>
  <c r="AF453" i="26" s="1"/>
  <c r="X454" i="26"/>
  <c r="Y454" i="26" s="1"/>
  <c r="Z454" i="26" s="1"/>
  <c r="M455" i="26"/>
  <c r="L454" i="27"/>
  <c r="Q454" i="27" s="1"/>
  <c r="S454" i="27" s="1"/>
  <c r="K454" i="27"/>
  <c r="P454" i="27" s="1"/>
  <c r="R454" i="27" s="1"/>
  <c r="G455" i="27"/>
  <c r="H455" i="27" s="1"/>
  <c r="I455" i="27" s="1"/>
  <c r="J455" i="27" s="1"/>
  <c r="X300" i="30" l="1"/>
  <c r="V300" i="30"/>
  <c r="M301" i="30"/>
  <c r="M456" i="26"/>
  <c r="X455" i="26"/>
  <c r="Y455" i="26" s="1"/>
  <c r="Z455" i="26" s="1"/>
  <c r="AD454" i="26"/>
  <c r="AE454" i="26" s="1"/>
  <c r="AF454" i="26" s="1"/>
  <c r="AA454" i="26"/>
  <c r="AB454" i="26" s="1"/>
  <c r="AC454" i="26" s="1"/>
  <c r="L455" i="27"/>
  <c r="Q455" i="27" s="1"/>
  <c r="S455" i="27" s="1"/>
  <c r="K455" i="27"/>
  <c r="P455" i="27" s="1"/>
  <c r="R455" i="27" s="1"/>
  <c r="G456" i="27"/>
  <c r="H456" i="27" s="1"/>
  <c r="I456" i="27" s="1"/>
  <c r="J456" i="27" s="1"/>
  <c r="M302" i="30" l="1"/>
  <c r="X301" i="30"/>
  <c r="V301" i="30"/>
  <c r="AD455" i="26"/>
  <c r="AE455" i="26" s="1"/>
  <c r="AF455" i="26" s="1"/>
  <c r="AA455" i="26"/>
  <c r="AB455" i="26" s="1"/>
  <c r="AC455" i="26" s="1"/>
  <c r="M457" i="26"/>
  <c r="X456" i="26"/>
  <c r="Y456" i="26" s="1"/>
  <c r="Z456" i="26" s="1"/>
  <c r="L456" i="27"/>
  <c r="Q456" i="27" s="1"/>
  <c r="S456" i="27" s="1"/>
  <c r="K456" i="27"/>
  <c r="P456" i="27" s="1"/>
  <c r="R456" i="27" s="1"/>
  <c r="G457" i="27"/>
  <c r="H457" i="27" s="1"/>
  <c r="I457" i="27" s="1"/>
  <c r="J457" i="27" s="1"/>
  <c r="M303" i="30" l="1"/>
  <c r="V302" i="30"/>
  <c r="X302" i="30"/>
  <c r="AA456" i="26"/>
  <c r="AB456" i="26" s="1"/>
  <c r="AC456" i="26" s="1"/>
  <c r="AD456" i="26"/>
  <c r="AE456" i="26" s="1"/>
  <c r="AF456" i="26" s="1"/>
  <c r="X457" i="26"/>
  <c r="Y457" i="26" s="1"/>
  <c r="Z457" i="26" s="1"/>
  <c r="M458" i="26"/>
  <c r="L457" i="27"/>
  <c r="Q457" i="27" s="1"/>
  <c r="S457" i="27" s="1"/>
  <c r="K457" i="27"/>
  <c r="P457" i="27" s="1"/>
  <c r="R457" i="27" s="1"/>
  <c r="G458" i="27"/>
  <c r="H458" i="27" s="1"/>
  <c r="I458" i="27" s="1"/>
  <c r="J458" i="27" s="1"/>
  <c r="M304" i="30" l="1"/>
  <c r="X303" i="30"/>
  <c r="V303" i="30"/>
  <c r="X458" i="26"/>
  <c r="Y458" i="26" s="1"/>
  <c r="Z458" i="26" s="1"/>
  <c r="M459" i="26"/>
  <c r="AD457" i="26"/>
  <c r="AE457" i="26" s="1"/>
  <c r="AF457" i="26" s="1"/>
  <c r="AA457" i="26"/>
  <c r="AB457" i="26" s="1"/>
  <c r="AC457" i="26" s="1"/>
  <c r="L458" i="27"/>
  <c r="Q458" i="27" s="1"/>
  <c r="S458" i="27" s="1"/>
  <c r="K458" i="27"/>
  <c r="P458" i="27" s="1"/>
  <c r="R458" i="27" s="1"/>
  <c r="G459" i="27"/>
  <c r="H459" i="27" s="1"/>
  <c r="I459" i="27" s="1"/>
  <c r="J459" i="27" s="1"/>
  <c r="M305" i="30" l="1"/>
  <c r="X304" i="30"/>
  <c r="V304" i="30"/>
  <c r="M460" i="26"/>
  <c r="X459" i="26"/>
  <c r="Y459" i="26" s="1"/>
  <c r="Z459" i="26" s="1"/>
  <c r="AA458" i="26"/>
  <c r="AB458" i="26" s="1"/>
  <c r="AC458" i="26" s="1"/>
  <c r="AD458" i="26"/>
  <c r="AE458" i="26" s="1"/>
  <c r="AF458" i="26" s="1"/>
  <c r="L459" i="27"/>
  <c r="Q459" i="27" s="1"/>
  <c r="S459" i="27" s="1"/>
  <c r="K459" i="27"/>
  <c r="P459" i="27" s="1"/>
  <c r="R459" i="27" s="1"/>
  <c r="G460" i="27"/>
  <c r="H460" i="27" s="1"/>
  <c r="I460" i="27" s="1"/>
  <c r="J460" i="27" s="1"/>
  <c r="M306" i="30" l="1"/>
  <c r="V305" i="30"/>
  <c r="X305" i="30"/>
  <c r="AA459" i="26"/>
  <c r="AB459" i="26" s="1"/>
  <c r="AC459" i="26" s="1"/>
  <c r="AD459" i="26"/>
  <c r="AE459" i="26" s="1"/>
  <c r="AF459" i="26" s="1"/>
  <c r="X460" i="26"/>
  <c r="Y460" i="26" s="1"/>
  <c r="Z460" i="26" s="1"/>
  <c r="M461" i="26"/>
  <c r="K460" i="27"/>
  <c r="P460" i="27" s="1"/>
  <c r="R460" i="27" s="1"/>
  <c r="L460" i="27"/>
  <c r="Q460" i="27" s="1"/>
  <c r="S460" i="27" s="1"/>
  <c r="G461" i="27"/>
  <c r="H461" i="27" s="1"/>
  <c r="I461" i="27" s="1"/>
  <c r="J461" i="27" s="1"/>
  <c r="X306" i="30" l="1"/>
  <c r="M307" i="30"/>
  <c r="V306" i="30"/>
  <c r="X461" i="26"/>
  <c r="Y461" i="26" s="1"/>
  <c r="Z461" i="26" s="1"/>
  <c r="M462" i="26"/>
  <c r="AD460" i="26"/>
  <c r="AE460" i="26" s="1"/>
  <c r="AF460" i="26" s="1"/>
  <c r="AA460" i="26"/>
  <c r="AB460" i="26" s="1"/>
  <c r="AC460" i="26" s="1"/>
  <c r="K461" i="27"/>
  <c r="P461" i="27" s="1"/>
  <c r="R461" i="27" s="1"/>
  <c r="L461" i="27"/>
  <c r="Q461" i="27" s="1"/>
  <c r="S461" i="27" s="1"/>
  <c r="G462" i="27"/>
  <c r="H462" i="27" s="1"/>
  <c r="I462" i="27" s="1"/>
  <c r="J462" i="27" s="1"/>
  <c r="M308" i="30" l="1"/>
  <c r="X307" i="30"/>
  <c r="V307" i="30"/>
  <c r="M463" i="26"/>
  <c r="X462" i="26"/>
  <c r="Y462" i="26" s="1"/>
  <c r="Z462" i="26" s="1"/>
  <c r="AD461" i="26"/>
  <c r="AE461" i="26" s="1"/>
  <c r="AF461" i="26" s="1"/>
  <c r="AA461" i="26"/>
  <c r="AB461" i="26" s="1"/>
  <c r="AC461" i="26" s="1"/>
  <c r="L462" i="27"/>
  <c r="Q462" i="27" s="1"/>
  <c r="S462" i="27" s="1"/>
  <c r="K462" i="27"/>
  <c r="P462" i="27" s="1"/>
  <c r="R462" i="27" s="1"/>
  <c r="G463" i="27"/>
  <c r="H463" i="27" s="1"/>
  <c r="I463" i="27" s="1"/>
  <c r="J463" i="27" s="1"/>
  <c r="M309" i="30" l="1"/>
  <c r="X308" i="30"/>
  <c r="V308" i="30"/>
  <c r="AD462" i="26"/>
  <c r="AE462" i="26" s="1"/>
  <c r="AF462" i="26" s="1"/>
  <c r="AA462" i="26"/>
  <c r="AB462" i="26" s="1"/>
  <c r="AC462" i="26" s="1"/>
  <c r="M464" i="26"/>
  <c r="X463" i="26"/>
  <c r="Y463" i="26" s="1"/>
  <c r="Z463" i="26" s="1"/>
  <c r="L463" i="27"/>
  <c r="Q463" i="27" s="1"/>
  <c r="S463" i="27" s="1"/>
  <c r="K463" i="27"/>
  <c r="P463" i="27" s="1"/>
  <c r="R463" i="27" s="1"/>
  <c r="G464" i="27"/>
  <c r="H464" i="27" s="1"/>
  <c r="I464" i="27" s="1"/>
  <c r="J464" i="27" s="1"/>
  <c r="V309" i="30" l="1"/>
  <c r="M310" i="30"/>
  <c r="X309" i="30"/>
  <c r="AD463" i="26"/>
  <c r="AE463" i="26" s="1"/>
  <c r="AF463" i="26" s="1"/>
  <c r="AA463" i="26"/>
  <c r="AB463" i="26" s="1"/>
  <c r="AC463" i="26" s="1"/>
  <c r="X464" i="26"/>
  <c r="Y464" i="26" s="1"/>
  <c r="Z464" i="26" s="1"/>
  <c r="M465" i="26"/>
  <c r="L464" i="27"/>
  <c r="Q464" i="27" s="1"/>
  <c r="S464" i="27" s="1"/>
  <c r="K464" i="27"/>
  <c r="P464" i="27" s="1"/>
  <c r="R464" i="27" s="1"/>
  <c r="G465" i="27"/>
  <c r="H465" i="27" s="1"/>
  <c r="I465" i="27" s="1"/>
  <c r="J465" i="27" s="1"/>
  <c r="M311" i="30" l="1"/>
  <c r="V310" i="30"/>
  <c r="X310" i="30"/>
  <c r="X465" i="26"/>
  <c r="Y465" i="26" s="1"/>
  <c r="Z465" i="26" s="1"/>
  <c r="M466" i="26"/>
  <c r="AD464" i="26"/>
  <c r="AE464" i="26" s="1"/>
  <c r="AF464" i="26" s="1"/>
  <c r="AA464" i="26"/>
  <c r="AB464" i="26" s="1"/>
  <c r="AC464" i="26" s="1"/>
  <c r="L465" i="27"/>
  <c r="Q465" i="27" s="1"/>
  <c r="S465" i="27" s="1"/>
  <c r="K465" i="27"/>
  <c r="P465" i="27" s="1"/>
  <c r="R465" i="27" s="1"/>
  <c r="G466" i="27"/>
  <c r="H466" i="27" s="1"/>
  <c r="I466" i="27" s="1"/>
  <c r="J466" i="27" s="1"/>
  <c r="M312" i="30" l="1"/>
  <c r="X311" i="30"/>
  <c r="V311" i="30"/>
  <c r="M467" i="26"/>
  <c r="X466" i="26"/>
  <c r="Y466" i="26" s="1"/>
  <c r="Z466" i="26" s="1"/>
  <c r="AD465" i="26"/>
  <c r="AE465" i="26" s="1"/>
  <c r="AF465" i="26" s="1"/>
  <c r="AA465" i="26"/>
  <c r="AB465" i="26" s="1"/>
  <c r="AC465" i="26" s="1"/>
  <c r="L466" i="27"/>
  <c r="Q466" i="27" s="1"/>
  <c r="S466" i="27" s="1"/>
  <c r="K466" i="27"/>
  <c r="P466" i="27" s="1"/>
  <c r="R466" i="27" s="1"/>
  <c r="G467" i="27"/>
  <c r="H467" i="27" s="1"/>
  <c r="I467" i="27" s="1"/>
  <c r="J467" i="27" s="1"/>
  <c r="X312" i="30" l="1"/>
  <c r="M313" i="30"/>
  <c r="V312" i="30"/>
  <c r="AD466" i="26"/>
  <c r="AE466" i="26" s="1"/>
  <c r="AF466" i="26" s="1"/>
  <c r="AA466" i="26"/>
  <c r="AB466" i="26" s="1"/>
  <c r="AC466" i="26" s="1"/>
  <c r="X467" i="26"/>
  <c r="Y467" i="26" s="1"/>
  <c r="Z467" i="26" s="1"/>
  <c r="M468" i="26"/>
  <c r="L467" i="27"/>
  <c r="Q467" i="27" s="1"/>
  <c r="S467" i="27" s="1"/>
  <c r="K467" i="27"/>
  <c r="P467" i="27" s="1"/>
  <c r="R467" i="27" s="1"/>
  <c r="G468" i="27"/>
  <c r="H468" i="27" s="1"/>
  <c r="I468" i="27" s="1"/>
  <c r="J468" i="27" s="1"/>
  <c r="X313" i="30" l="1"/>
  <c r="M314" i="30"/>
  <c r="V313" i="30"/>
  <c r="M469" i="26"/>
  <c r="X468" i="26"/>
  <c r="Y468" i="26" s="1"/>
  <c r="Z468" i="26" s="1"/>
  <c r="AD467" i="26"/>
  <c r="AE467" i="26" s="1"/>
  <c r="AF467" i="26" s="1"/>
  <c r="AA467" i="26"/>
  <c r="AB467" i="26" s="1"/>
  <c r="AC467" i="26" s="1"/>
  <c r="K468" i="27"/>
  <c r="P468" i="27" s="1"/>
  <c r="R468" i="27" s="1"/>
  <c r="L468" i="27"/>
  <c r="Q468" i="27" s="1"/>
  <c r="S468" i="27" s="1"/>
  <c r="G469" i="27"/>
  <c r="H469" i="27" s="1"/>
  <c r="I469" i="27" s="1"/>
  <c r="J469" i="27" s="1"/>
  <c r="X314" i="30" l="1"/>
  <c r="M315" i="30"/>
  <c r="V314" i="30"/>
  <c r="AD468" i="26"/>
  <c r="AE468" i="26" s="1"/>
  <c r="AF468" i="26" s="1"/>
  <c r="AA468" i="26"/>
  <c r="AB468" i="26" s="1"/>
  <c r="AC468" i="26" s="1"/>
  <c r="X469" i="26"/>
  <c r="Y469" i="26" s="1"/>
  <c r="Z469" i="26" s="1"/>
  <c r="M470" i="26"/>
  <c r="L469" i="27"/>
  <c r="Q469" i="27" s="1"/>
  <c r="S469" i="27" s="1"/>
  <c r="K469" i="27"/>
  <c r="P469" i="27" s="1"/>
  <c r="R469" i="27" s="1"/>
  <c r="G470" i="27"/>
  <c r="H470" i="27" s="1"/>
  <c r="I470" i="27" s="1"/>
  <c r="J470" i="27" s="1"/>
  <c r="X315" i="30" l="1"/>
  <c r="V315" i="30"/>
  <c r="M316" i="30"/>
  <c r="M471" i="26"/>
  <c r="X470" i="26"/>
  <c r="Y470" i="26" s="1"/>
  <c r="Z470" i="26" s="1"/>
  <c r="AD469" i="26"/>
  <c r="AE469" i="26" s="1"/>
  <c r="AF469" i="26" s="1"/>
  <c r="AA469" i="26"/>
  <c r="AB469" i="26" s="1"/>
  <c r="AC469" i="26" s="1"/>
  <c r="L470" i="27"/>
  <c r="Q470" i="27" s="1"/>
  <c r="S470" i="27" s="1"/>
  <c r="K470" i="27"/>
  <c r="P470" i="27" s="1"/>
  <c r="R470" i="27" s="1"/>
  <c r="G471" i="27"/>
  <c r="H471" i="27" s="1"/>
  <c r="I471" i="27" s="1"/>
  <c r="J471" i="27" s="1"/>
  <c r="M317" i="30" l="1"/>
  <c r="V316" i="30"/>
  <c r="X316" i="30"/>
  <c r="AD470" i="26"/>
  <c r="AE470" i="26" s="1"/>
  <c r="AF470" i="26" s="1"/>
  <c r="AA470" i="26"/>
  <c r="AB470" i="26" s="1"/>
  <c r="AC470" i="26" s="1"/>
  <c r="X471" i="26"/>
  <c r="Y471" i="26" s="1"/>
  <c r="Z471" i="26" s="1"/>
  <c r="M472" i="26"/>
  <c r="L471" i="27"/>
  <c r="Q471" i="27" s="1"/>
  <c r="S471" i="27" s="1"/>
  <c r="K471" i="27"/>
  <c r="P471" i="27" s="1"/>
  <c r="R471" i="27" s="1"/>
  <c r="G472" i="27"/>
  <c r="H472" i="27" s="1"/>
  <c r="I472" i="27" s="1"/>
  <c r="J472" i="27" s="1"/>
  <c r="M318" i="30" l="1"/>
  <c r="X317" i="30"/>
  <c r="V317" i="30"/>
  <c r="X472" i="26"/>
  <c r="Y472" i="26" s="1"/>
  <c r="Z472" i="26" s="1"/>
  <c r="M473" i="26"/>
  <c r="AD471" i="26"/>
  <c r="AE471" i="26" s="1"/>
  <c r="AF471" i="26" s="1"/>
  <c r="AA471" i="26"/>
  <c r="AB471" i="26" s="1"/>
  <c r="AC471" i="26" s="1"/>
  <c r="K472" i="27"/>
  <c r="P472" i="27" s="1"/>
  <c r="R472" i="27" s="1"/>
  <c r="L472" i="27"/>
  <c r="Q472" i="27" s="1"/>
  <c r="S472" i="27" s="1"/>
  <c r="G473" i="27"/>
  <c r="H473" i="27" s="1"/>
  <c r="I473" i="27" s="1"/>
  <c r="J473" i="27" s="1"/>
  <c r="V318" i="30" l="1"/>
  <c r="X318" i="30"/>
  <c r="M319" i="30"/>
  <c r="M474" i="26"/>
  <c r="X473" i="26"/>
  <c r="Y473" i="26" s="1"/>
  <c r="Z473" i="26" s="1"/>
  <c r="AD472" i="26"/>
  <c r="AE472" i="26" s="1"/>
  <c r="AF472" i="26" s="1"/>
  <c r="AA472" i="26"/>
  <c r="AB472" i="26" s="1"/>
  <c r="AC472" i="26" s="1"/>
  <c r="K473" i="27"/>
  <c r="P473" i="27" s="1"/>
  <c r="R473" i="27" s="1"/>
  <c r="L473" i="27"/>
  <c r="Q473" i="27" s="1"/>
  <c r="S473" i="27" s="1"/>
  <c r="G474" i="27"/>
  <c r="H474" i="27" s="1"/>
  <c r="I474" i="27" s="1"/>
  <c r="J474" i="27" s="1"/>
  <c r="X319" i="30" l="1"/>
  <c r="V319" i="30"/>
  <c r="M320" i="30"/>
  <c r="AA473" i="26"/>
  <c r="AB473" i="26" s="1"/>
  <c r="AC473" i="26" s="1"/>
  <c r="AD473" i="26"/>
  <c r="AE473" i="26" s="1"/>
  <c r="AF473" i="26" s="1"/>
  <c r="M475" i="26"/>
  <c r="X474" i="26"/>
  <c r="Y474" i="26" s="1"/>
  <c r="Z474" i="26" s="1"/>
  <c r="L474" i="27"/>
  <c r="Q474" i="27" s="1"/>
  <c r="S474" i="27" s="1"/>
  <c r="K474" i="27"/>
  <c r="P474" i="27" s="1"/>
  <c r="R474" i="27" s="1"/>
  <c r="G475" i="27"/>
  <c r="H475" i="27" s="1"/>
  <c r="I475" i="27" s="1"/>
  <c r="J475" i="27" s="1"/>
  <c r="M321" i="30" l="1"/>
  <c r="V320" i="30"/>
  <c r="X320" i="30"/>
  <c r="AD474" i="26"/>
  <c r="AE474" i="26" s="1"/>
  <c r="AF474" i="26" s="1"/>
  <c r="AA474" i="26"/>
  <c r="AB474" i="26" s="1"/>
  <c r="AC474" i="26" s="1"/>
  <c r="X475" i="26"/>
  <c r="Y475" i="26" s="1"/>
  <c r="Z475" i="26" s="1"/>
  <c r="M476" i="26"/>
  <c r="L475" i="27"/>
  <c r="Q475" i="27" s="1"/>
  <c r="S475" i="27" s="1"/>
  <c r="K475" i="27"/>
  <c r="P475" i="27" s="1"/>
  <c r="R475" i="27" s="1"/>
  <c r="G476" i="27"/>
  <c r="H476" i="27" s="1"/>
  <c r="I476" i="27" s="1"/>
  <c r="J476" i="27" s="1"/>
  <c r="V321" i="30" l="1"/>
  <c r="M322" i="30"/>
  <c r="X321" i="30"/>
  <c r="X476" i="26"/>
  <c r="Y476" i="26" s="1"/>
  <c r="Z476" i="26" s="1"/>
  <c r="M477" i="26"/>
  <c r="AD475" i="26"/>
  <c r="AE475" i="26" s="1"/>
  <c r="AF475" i="26" s="1"/>
  <c r="AA475" i="26"/>
  <c r="AB475" i="26" s="1"/>
  <c r="AC475" i="26" s="1"/>
  <c r="L476" i="27"/>
  <c r="Q476" i="27" s="1"/>
  <c r="S476" i="27" s="1"/>
  <c r="K476" i="27"/>
  <c r="P476" i="27" s="1"/>
  <c r="R476" i="27" s="1"/>
  <c r="G477" i="27"/>
  <c r="H477" i="27" s="1"/>
  <c r="I477" i="27" s="1"/>
  <c r="J477" i="27" s="1"/>
  <c r="M323" i="30" l="1"/>
  <c r="X322" i="30"/>
  <c r="V322" i="30"/>
  <c r="X477" i="26"/>
  <c r="Y477" i="26" s="1"/>
  <c r="Z477" i="26" s="1"/>
  <c r="M478" i="26"/>
  <c r="AD476" i="26"/>
  <c r="AE476" i="26" s="1"/>
  <c r="AF476" i="26" s="1"/>
  <c r="AA476" i="26"/>
  <c r="AB476" i="26" s="1"/>
  <c r="AC476" i="26" s="1"/>
  <c r="L477" i="27"/>
  <c r="Q477" i="27" s="1"/>
  <c r="S477" i="27" s="1"/>
  <c r="K477" i="27"/>
  <c r="P477" i="27" s="1"/>
  <c r="R477" i="27" s="1"/>
  <c r="G478" i="27"/>
  <c r="H478" i="27" s="1"/>
  <c r="I478" i="27" s="1"/>
  <c r="J478" i="27" s="1"/>
  <c r="M324" i="30" l="1"/>
  <c r="V323" i="30"/>
  <c r="X323" i="30"/>
  <c r="X478" i="26"/>
  <c r="Y478" i="26" s="1"/>
  <c r="Z478" i="26" s="1"/>
  <c r="M479" i="26"/>
  <c r="AD477" i="26"/>
  <c r="AE477" i="26" s="1"/>
  <c r="AF477" i="26" s="1"/>
  <c r="AA477" i="26"/>
  <c r="AB477" i="26" s="1"/>
  <c r="AC477" i="26" s="1"/>
  <c r="L478" i="27"/>
  <c r="Q478" i="27" s="1"/>
  <c r="S478" i="27" s="1"/>
  <c r="K478" i="27"/>
  <c r="P478" i="27" s="1"/>
  <c r="R478" i="27" s="1"/>
  <c r="G479" i="27"/>
  <c r="H479" i="27" s="1"/>
  <c r="I479" i="27" s="1"/>
  <c r="J479" i="27" s="1"/>
  <c r="V324" i="30" l="1"/>
  <c r="M325" i="30"/>
  <c r="X324" i="30"/>
  <c r="M480" i="26"/>
  <c r="X479" i="26"/>
  <c r="Y479" i="26" s="1"/>
  <c r="Z479" i="26" s="1"/>
  <c r="AD478" i="26"/>
  <c r="AE478" i="26" s="1"/>
  <c r="AF478" i="26" s="1"/>
  <c r="AA478" i="26"/>
  <c r="AB478" i="26" s="1"/>
  <c r="AC478" i="26" s="1"/>
  <c r="L479" i="27"/>
  <c r="Q479" i="27" s="1"/>
  <c r="S479" i="27" s="1"/>
  <c r="K479" i="27"/>
  <c r="P479" i="27" s="1"/>
  <c r="R479" i="27" s="1"/>
  <c r="G480" i="27"/>
  <c r="H480" i="27" s="1"/>
  <c r="I480" i="27" s="1"/>
  <c r="J480" i="27" s="1"/>
  <c r="V325" i="30" l="1"/>
  <c r="X325" i="30"/>
  <c r="M326" i="30"/>
  <c r="AD479" i="26"/>
  <c r="AE479" i="26" s="1"/>
  <c r="AF479" i="26" s="1"/>
  <c r="AA479" i="26"/>
  <c r="AB479" i="26" s="1"/>
  <c r="AC479" i="26" s="1"/>
  <c r="M481" i="26"/>
  <c r="X480" i="26"/>
  <c r="Y480" i="26" s="1"/>
  <c r="Z480" i="26" s="1"/>
  <c r="L480" i="27"/>
  <c r="Q480" i="27" s="1"/>
  <c r="S480" i="27" s="1"/>
  <c r="K480" i="27"/>
  <c r="P480" i="27" s="1"/>
  <c r="R480" i="27" s="1"/>
  <c r="G481" i="27"/>
  <c r="H481" i="27" s="1"/>
  <c r="I481" i="27" s="1"/>
  <c r="J481" i="27" s="1"/>
  <c r="X326" i="30" l="1"/>
  <c r="M327" i="30"/>
  <c r="V326" i="30"/>
  <c r="AD480" i="26"/>
  <c r="AE480" i="26" s="1"/>
  <c r="AF480" i="26" s="1"/>
  <c r="AA480" i="26"/>
  <c r="AB480" i="26" s="1"/>
  <c r="AC480" i="26" s="1"/>
  <c r="X481" i="26"/>
  <c r="Y481" i="26" s="1"/>
  <c r="Z481" i="26" s="1"/>
  <c r="M482" i="26"/>
  <c r="L481" i="27"/>
  <c r="Q481" i="27" s="1"/>
  <c r="S481" i="27" s="1"/>
  <c r="K481" i="27"/>
  <c r="P481" i="27" s="1"/>
  <c r="R481" i="27" s="1"/>
  <c r="G482" i="27"/>
  <c r="H482" i="27" s="1"/>
  <c r="I482" i="27" s="1"/>
  <c r="J482" i="27" s="1"/>
  <c r="X327" i="30" l="1"/>
  <c r="M328" i="30"/>
  <c r="V327" i="30"/>
  <c r="X482" i="26"/>
  <c r="Y482" i="26" s="1"/>
  <c r="Z482" i="26" s="1"/>
  <c r="M483" i="26"/>
  <c r="AD481" i="26"/>
  <c r="AE481" i="26" s="1"/>
  <c r="AF481" i="26" s="1"/>
  <c r="AA481" i="26"/>
  <c r="AB481" i="26" s="1"/>
  <c r="AC481" i="26" s="1"/>
  <c r="K482" i="27"/>
  <c r="P482" i="27" s="1"/>
  <c r="R482" i="27" s="1"/>
  <c r="L482" i="27"/>
  <c r="Q482" i="27" s="1"/>
  <c r="S482" i="27" s="1"/>
  <c r="G483" i="27"/>
  <c r="H483" i="27" s="1"/>
  <c r="I483" i="27" s="1"/>
  <c r="J483" i="27" s="1"/>
  <c r="X328" i="30" l="1"/>
  <c r="M329" i="30"/>
  <c r="V328" i="30"/>
  <c r="M484" i="26"/>
  <c r="X483" i="26"/>
  <c r="Y483" i="26" s="1"/>
  <c r="Z483" i="26" s="1"/>
  <c r="AD482" i="26"/>
  <c r="AE482" i="26" s="1"/>
  <c r="AF482" i="26" s="1"/>
  <c r="AA482" i="26"/>
  <c r="AB482" i="26" s="1"/>
  <c r="AC482" i="26" s="1"/>
  <c r="L483" i="27"/>
  <c r="Q483" i="27" s="1"/>
  <c r="S483" i="27" s="1"/>
  <c r="K483" i="27"/>
  <c r="P483" i="27" s="1"/>
  <c r="R483" i="27" s="1"/>
  <c r="G484" i="27"/>
  <c r="H484" i="27" s="1"/>
  <c r="I484" i="27" s="1"/>
  <c r="J484" i="27" s="1"/>
  <c r="M330" i="30" l="1"/>
  <c r="V329" i="30"/>
  <c r="X329" i="30"/>
  <c r="AD483" i="26"/>
  <c r="AE483" i="26" s="1"/>
  <c r="AF483" i="26" s="1"/>
  <c r="AA483" i="26"/>
  <c r="AB483" i="26" s="1"/>
  <c r="AC483" i="26" s="1"/>
  <c r="X484" i="26"/>
  <c r="Y484" i="26" s="1"/>
  <c r="Z484" i="26" s="1"/>
  <c r="M485" i="26"/>
  <c r="K484" i="27"/>
  <c r="P484" i="27" s="1"/>
  <c r="R484" i="27" s="1"/>
  <c r="L484" i="27"/>
  <c r="Q484" i="27" s="1"/>
  <c r="S484" i="27" s="1"/>
  <c r="G485" i="27"/>
  <c r="H485" i="27" s="1"/>
  <c r="I485" i="27" s="1"/>
  <c r="J485" i="27" s="1"/>
  <c r="M331" i="30" l="1"/>
  <c r="X330" i="30"/>
  <c r="V330" i="30"/>
  <c r="X485" i="26"/>
  <c r="Y485" i="26" s="1"/>
  <c r="Z485" i="26" s="1"/>
  <c r="M486" i="26"/>
  <c r="AD484" i="26"/>
  <c r="AE484" i="26" s="1"/>
  <c r="AF484" i="26" s="1"/>
  <c r="AA484" i="26"/>
  <c r="AB484" i="26" s="1"/>
  <c r="AC484" i="26" s="1"/>
  <c r="K485" i="27"/>
  <c r="P485" i="27" s="1"/>
  <c r="R485" i="27" s="1"/>
  <c r="L485" i="27"/>
  <c r="Q485" i="27" s="1"/>
  <c r="S485" i="27" s="1"/>
  <c r="G486" i="27"/>
  <c r="H486" i="27" s="1"/>
  <c r="I486" i="27" s="1"/>
  <c r="J486" i="27" s="1"/>
  <c r="X331" i="30" l="1"/>
  <c r="V331" i="30"/>
  <c r="M332" i="30"/>
  <c r="M487" i="26"/>
  <c r="X486" i="26"/>
  <c r="Y486" i="26" s="1"/>
  <c r="Z486" i="26" s="1"/>
  <c r="AD485" i="26"/>
  <c r="AE485" i="26" s="1"/>
  <c r="AF485" i="26" s="1"/>
  <c r="AA485" i="26"/>
  <c r="AB485" i="26" s="1"/>
  <c r="AC485" i="26" s="1"/>
  <c r="L486" i="27"/>
  <c r="Q486" i="27" s="1"/>
  <c r="S486" i="27" s="1"/>
  <c r="K486" i="27"/>
  <c r="P486" i="27" s="1"/>
  <c r="R486" i="27" s="1"/>
  <c r="G487" i="27"/>
  <c r="H487" i="27" s="1"/>
  <c r="I487" i="27" s="1"/>
  <c r="J487" i="27" s="1"/>
  <c r="M333" i="30" l="1"/>
  <c r="V332" i="30"/>
  <c r="X332" i="30"/>
  <c r="AD486" i="26"/>
  <c r="AE486" i="26" s="1"/>
  <c r="AF486" i="26" s="1"/>
  <c r="AA486" i="26"/>
  <c r="AB486" i="26" s="1"/>
  <c r="AC486" i="26" s="1"/>
  <c r="X487" i="26"/>
  <c r="Y487" i="26" s="1"/>
  <c r="Z487" i="26" s="1"/>
  <c r="M488" i="26"/>
  <c r="L487" i="27"/>
  <c r="Q487" i="27" s="1"/>
  <c r="S487" i="27" s="1"/>
  <c r="K487" i="27"/>
  <c r="P487" i="27" s="1"/>
  <c r="R487" i="27" s="1"/>
  <c r="G488" i="27"/>
  <c r="H488" i="27" s="1"/>
  <c r="I488" i="27" s="1"/>
  <c r="J488" i="27" s="1"/>
  <c r="M334" i="30" l="1"/>
  <c r="X333" i="30"/>
  <c r="V333" i="30"/>
  <c r="X488" i="26"/>
  <c r="Y488" i="26" s="1"/>
  <c r="Z488" i="26" s="1"/>
  <c r="M489" i="26"/>
  <c r="AD487" i="26"/>
  <c r="AE487" i="26" s="1"/>
  <c r="AF487" i="26" s="1"/>
  <c r="AA487" i="26"/>
  <c r="AB487" i="26" s="1"/>
  <c r="AC487" i="26" s="1"/>
  <c r="L488" i="27"/>
  <c r="Q488" i="27" s="1"/>
  <c r="S488" i="27" s="1"/>
  <c r="K488" i="27"/>
  <c r="P488" i="27" s="1"/>
  <c r="R488" i="27" s="1"/>
  <c r="G489" i="27"/>
  <c r="H489" i="27" s="1"/>
  <c r="I489" i="27" s="1"/>
  <c r="J489" i="27" s="1"/>
  <c r="M335" i="30" l="1"/>
  <c r="X334" i="30"/>
  <c r="V334" i="30"/>
  <c r="M490" i="26"/>
  <c r="X489" i="26"/>
  <c r="Y489" i="26" s="1"/>
  <c r="Z489" i="26" s="1"/>
  <c r="AD488" i="26"/>
  <c r="AE488" i="26" s="1"/>
  <c r="AF488" i="26" s="1"/>
  <c r="AA488" i="26"/>
  <c r="AB488" i="26" s="1"/>
  <c r="AC488" i="26" s="1"/>
  <c r="L489" i="27"/>
  <c r="Q489" i="27" s="1"/>
  <c r="S489" i="27" s="1"/>
  <c r="K489" i="27"/>
  <c r="P489" i="27" s="1"/>
  <c r="R489" i="27" s="1"/>
  <c r="G490" i="27"/>
  <c r="H490" i="27" s="1"/>
  <c r="I490" i="27" s="1"/>
  <c r="J490" i="27" s="1"/>
  <c r="M336" i="30" l="1"/>
  <c r="X335" i="30"/>
  <c r="V335" i="30"/>
  <c r="AD489" i="26"/>
  <c r="AE489" i="26" s="1"/>
  <c r="AF489" i="26" s="1"/>
  <c r="AA489" i="26"/>
  <c r="AB489" i="26" s="1"/>
  <c r="AC489" i="26" s="1"/>
  <c r="M491" i="26"/>
  <c r="X490" i="26"/>
  <c r="Y490" i="26" s="1"/>
  <c r="Z490" i="26" s="1"/>
  <c r="L490" i="27"/>
  <c r="Q490" i="27" s="1"/>
  <c r="S490" i="27" s="1"/>
  <c r="K490" i="27"/>
  <c r="P490" i="27" s="1"/>
  <c r="R490" i="27" s="1"/>
  <c r="G491" i="27"/>
  <c r="H491" i="27" s="1"/>
  <c r="I491" i="27" s="1"/>
  <c r="J491" i="27" s="1"/>
  <c r="V336" i="30" l="1"/>
  <c r="M337" i="30"/>
  <c r="X336" i="30"/>
  <c r="AD490" i="26"/>
  <c r="AE490" i="26" s="1"/>
  <c r="AF490" i="26" s="1"/>
  <c r="AA490" i="26"/>
  <c r="AB490" i="26" s="1"/>
  <c r="AC490" i="26" s="1"/>
  <c r="M492" i="26"/>
  <c r="X491" i="26"/>
  <c r="Y491" i="26" s="1"/>
  <c r="Z491" i="26" s="1"/>
  <c r="L491" i="27"/>
  <c r="Q491" i="27" s="1"/>
  <c r="S491" i="27" s="1"/>
  <c r="K491" i="27"/>
  <c r="P491" i="27" s="1"/>
  <c r="R491" i="27" s="1"/>
  <c r="G492" i="27"/>
  <c r="H492" i="27" s="1"/>
  <c r="I492" i="27" s="1"/>
  <c r="J492" i="27" s="1"/>
  <c r="V337" i="30" l="1"/>
  <c r="M338" i="30"/>
  <c r="X337" i="30"/>
  <c r="AA491" i="26"/>
  <c r="AB491" i="26" s="1"/>
  <c r="AC491" i="26" s="1"/>
  <c r="AD491" i="26"/>
  <c r="AE491" i="26" s="1"/>
  <c r="AF491" i="26" s="1"/>
  <c r="M493" i="26"/>
  <c r="X492" i="26"/>
  <c r="Y492" i="26" s="1"/>
  <c r="Z492" i="26" s="1"/>
  <c r="K492" i="27"/>
  <c r="P492" i="27" s="1"/>
  <c r="R492" i="27" s="1"/>
  <c r="L492" i="27"/>
  <c r="Q492" i="27" s="1"/>
  <c r="S492" i="27" s="1"/>
  <c r="G493" i="27"/>
  <c r="H493" i="27" s="1"/>
  <c r="I493" i="27" s="1"/>
  <c r="J493" i="27" s="1"/>
  <c r="V338" i="30" l="1"/>
  <c r="M339" i="30"/>
  <c r="X338" i="30"/>
  <c r="AD492" i="26"/>
  <c r="AE492" i="26" s="1"/>
  <c r="AF492" i="26" s="1"/>
  <c r="AA492" i="26"/>
  <c r="AB492" i="26" s="1"/>
  <c r="AC492" i="26" s="1"/>
  <c r="X493" i="26"/>
  <c r="Y493" i="26" s="1"/>
  <c r="Z493" i="26" s="1"/>
  <c r="M494" i="26"/>
  <c r="L493" i="27"/>
  <c r="Q493" i="27" s="1"/>
  <c r="S493" i="27" s="1"/>
  <c r="K493" i="27"/>
  <c r="P493" i="27" s="1"/>
  <c r="R493" i="27" s="1"/>
  <c r="G494" i="27"/>
  <c r="H494" i="27" s="1"/>
  <c r="I494" i="27" s="1"/>
  <c r="J494" i="27" s="1"/>
  <c r="X339" i="30" l="1"/>
  <c r="V339" i="30"/>
  <c r="M340" i="30"/>
  <c r="X494" i="26"/>
  <c r="Y494" i="26" s="1"/>
  <c r="Z494" i="26" s="1"/>
  <c r="M495" i="26"/>
  <c r="AD493" i="26"/>
  <c r="AE493" i="26" s="1"/>
  <c r="AF493" i="26" s="1"/>
  <c r="AA493" i="26"/>
  <c r="AB493" i="26" s="1"/>
  <c r="AC493" i="26" s="1"/>
  <c r="L494" i="27"/>
  <c r="Q494" i="27" s="1"/>
  <c r="S494" i="27" s="1"/>
  <c r="K494" i="27"/>
  <c r="P494" i="27" s="1"/>
  <c r="R494" i="27" s="1"/>
  <c r="G495" i="27"/>
  <c r="H495" i="27" s="1"/>
  <c r="I495" i="27" s="1"/>
  <c r="J495" i="27" s="1"/>
  <c r="M341" i="30" l="1"/>
  <c r="X340" i="30"/>
  <c r="V340" i="30"/>
  <c r="X495" i="26"/>
  <c r="Y495" i="26" s="1"/>
  <c r="Z495" i="26" s="1"/>
  <c r="M496" i="26"/>
  <c r="AA494" i="26"/>
  <c r="AB494" i="26" s="1"/>
  <c r="AC494" i="26" s="1"/>
  <c r="AD494" i="26"/>
  <c r="AE494" i="26" s="1"/>
  <c r="AF494" i="26" s="1"/>
  <c r="L495" i="27"/>
  <c r="Q495" i="27" s="1"/>
  <c r="S495" i="27" s="1"/>
  <c r="K495" i="27"/>
  <c r="P495" i="27" s="1"/>
  <c r="R495" i="27" s="1"/>
  <c r="G496" i="27"/>
  <c r="H496" i="27" s="1"/>
  <c r="I496" i="27" s="1"/>
  <c r="J496" i="27" s="1"/>
  <c r="X341" i="30" l="1"/>
  <c r="M342" i="30"/>
  <c r="V341" i="30"/>
  <c r="M497" i="26"/>
  <c r="X496" i="26"/>
  <c r="Y496" i="26" s="1"/>
  <c r="Z496" i="26" s="1"/>
  <c r="AA495" i="26"/>
  <c r="AB495" i="26" s="1"/>
  <c r="AC495" i="26" s="1"/>
  <c r="AD495" i="26"/>
  <c r="AE495" i="26" s="1"/>
  <c r="AF495" i="26" s="1"/>
  <c r="K496" i="27"/>
  <c r="P496" i="27" s="1"/>
  <c r="R496" i="27" s="1"/>
  <c r="L496" i="27"/>
  <c r="Q496" i="27" s="1"/>
  <c r="S496" i="27" s="1"/>
  <c r="G497" i="27"/>
  <c r="H497" i="27" s="1"/>
  <c r="I497" i="27" s="1"/>
  <c r="J497" i="27" s="1"/>
  <c r="M343" i="30" l="1"/>
  <c r="X342" i="30"/>
  <c r="V342" i="30"/>
  <c r="AA496" i="26"/>
  <c r="AB496" i="26" s="1"/>
  <c r="AC496" i="26" s="1"/>
  <c r="AD496" i="26"/>
  <c r="AE496" i="26" s="1"/>
  <c r="AF496" i="26" s="1"/>
  <c r="X497" i="26"/>
  <c r="Y497" i="26" s="1"/>
  <c r="Z497" i="26" s="1"/>
  <c r="M498" i="26"/>
  <c r="K497" i="27"/>
  <c r="P497" i="27" s="1"/>
  <c r="R497" i="27" s="1"/>
  <c r="L497" i="27"/>
  <c r="Q497" i="27" s="1"/>
  <c r="S497" i="27" s="1"/>
  <c r="G498" i="27"/>
  <c r="H498" i="27" s="1"/>
  <c r="I498" i="27" s="1"/>
  <c r="J498" i="27" s="1"/>
  <c r="M344" i="30" l="1"/>
  <c r="V343" i="30"/>
  <c r="X343" i="30"/>
  <c r="M499" i="26"/>
  <c r="X498" i="26"/>
  <c r="Y498" i="26" s="1"/>
  <c r="Z498" i="26" s="1"/>
  <c r="AA497" i="26"/>
  <c r="AB497" i="26" s="1"/>
  <c r="AC497" i="26" s="1"/>
  <c r="AD497" i="26"/>
  <c r="AE497" i="26" s="1"/>
  <c r="AF497" i="26" s="1"/>
  <c r="L498" i="27"/>
  <c r="Q498" i="27" s="1"/>
  <c r="S498" i="27" s="1"/>
  <c r="K498" i="27"/>
  <c r="P498" i="27" s="1"/>
  <c r="R498" i="27" s="1"/>
  <c r="G499" i="27"/>
  <c r="H499" i="27" s="1"/>
  <c r="I499" i="27" s="1"/>
  <c r="J499" i="27" s="1"/>
  <c r="M345" i="30" l="1"/>
  <c r="V344" i="30"/>
  <c r="X344" i="30"/>
  <c r="AD498" i="26"/>
  <c r="AE498" i="26" s="1"/>
  <c r="AF498" i="26" s="1"/>
  <c r="AA498" i="26"/>
  <c r="AB498" i="26" s="1"/>
  <c r="AC498" i="26" s="1"/>
  <c r="M500" i="26"/>
  <c r="X500" i="26" s="1"/>
  <c r="Y500" i="26" s="1"/>
  <c r="X499" i="26"/>
  <c r="Y499" i="26" s="1"/>
  <c r="Z499" i="26" s="1"/>
  <c r="L499" i="27"/>
  <c r="Q499" i="27" s="1"/>
  <c r="S499" i="27" s="1"/>
  <c r="K499" i="27"/>
  <c r="P499" i="27" s="1"/>
  <c r="R499" i="27" s="1"/>
  <c r="G500" i="27"/>
  <c r="H500" i="27" s="1"/>
  <c r="I500" i="27" s="1"/>
  <c r="J500" i="27" s="1"/>
  <c r="X345" i="30" l="1"/>
  <c r="M346" i="30"/>
  <c r="V345" i="30"/>
  <c r="AD499" i="26"/>
  <c r="AE499" i="26" s="1"/>
  <c r="AF499" i="26" s="1"/>
  <c r="AA499" i="26"/>
  <c r="AB499" i="26" s="1"/>
  <c r="AC499" i="26" s="1"/>
  <c r="Z500" i="26"/>
  <c r="L500" i="27"/>
  <c r="Q500" i="27" s="1"/>
  <c r="S500" i="27" s="1"/>
  <c r="K500" i="27"/>
  <c r="P500" i="27" s="1"/>
  <c r="R500" i="27" s="1"/>
  <c r="X346" i="30" l="1"/>
  <c r="M347" i="30"/>
  <c r="V346" i="30"/>
  <c r="AD500" i="26"/>
  <c r="AE500" i="26" s="1"/>
  <c r="AF500" i="26" s="1"/>
  <c r="AA500" i="26"/>
  <c r="AB500" i="26" s="1"/>
  <c r="AC500" i="26" s="1"/>
  <c r="X347" i="30" l="1"/>
  <c r="V347" i="30"/>
  <c r="M348" i="30"/>
  <c r="M349" i="30" l="1"/>
  <c r="V348" i="30"/>
  <c r="X348" i="30"/>
  <c r="M350" i="30" l="1"/>
  <c r="X349" i="30"/>
  <c r="V349" i="30"/>
  <c r="M351" i="30" l="1"/>
  <c r="X350" i="30"/>
  <c r="V350" i="30"/>
  <c r="M352" i="30" l="1"/>
  <c r="X351" i="30"/>
  <c r="V351" i="30"/>
  <c r="X352" i="30" l="1"/>
  <c r="V352" i="30"/>
  <c r="M353" i="30"/>
  <c r="BD167" i="28"/>
  <c r="BD169" i="28"/>
  <c r="BD171" i="28"/>
  <c r="BD173" i="28"/>
  <c r="BD175" i="28"/>
  <c r="BD177" i="28"/>
  <c r="BD179" i="28"/>
  <c r="BD181" i="28"/>
  <c r="BD183" i="28"/>
  <c r="BD185" i="28"/>
  <c r="BD187" i="28"/>
  <c r="BD189" i="28"/>
  <c r="BD191" i="28"/>
  <c r="BD193" i="28"/>
  <c r="BD195" i="28"/>
  <c r="BD197" i="28"/>
  <c r="BD199" i="28"/>
  <c r="BD201" i="28"/>
  <c r="BD203" i="28"/>
  <c r="BD205" i="28"/>
  <c r="BD207" i="28"/>
  <c r="BD209" i="28"/>
  <c r="BD211" i="28"/>
  <c r="BD213" i="28"/>
  <c r="BD215" i="28"/>
  <c r="BD217" i="28"/>
  <c r="BD219" i="28"/>
  <c r="BD221" i="28"/>
  <c r="BD223" i="28"/>
  <c r="BD225" i="28"/>
  <c r="BD227" i="28"/>
  <c r="BD229" i="28"/>
  <c r="BD231" i="28"/>
  <c r="BD233" i="28"/>
  <c r="BD235" i="28"/>
  <c r="BD237" i="28"/>
  <c r="BD239" i="28"/>
  <c r="BD241" i="28"/>
  <c r="BD243" i="28"/>
  <c r="BD245" i="28"/>
  <c r="BD247" i="28"/>
  <c r="BD249" i="28"/>
  <c r="BD251" i="28"/>
  <c r="BD253" i="28"/>
  <c r="BD255" i="28"/>
  <c r="BD257" i="28"/>
  <c r="BD259" i="28"/>
  <c r="BD261" i="28"/>
  <c r="BD263" i="28"/>
  <c r="BD265" i="28"/>
  <c r="BD267" i="28"/>
  <c r="BD269" i="28"/>
  <c r="BD271" i="28"/>
  <c r="BD273" i="28"/>
  <c r="BD275" i="28"/>
  <c r="BD277" i="28"/>
  <c r="BD279" i="28"/>
  <c r="BD281" i="28"/>
  <c r="BD283" i="28"/>
  <c r="BD285" i="28"/>
  <c r="BD287" i="28"/>
  <c r="BD289" i="28"/>
  <c r="BD291" i="28"/>
  <c r="BD293" i="28"/>
  <c r="BD295" i="28"/>
  <c r="BD297" i="28"/>
  <c r="BD299" i="28"/>
  <c r="BD301" i="28"/>
  <c r="BD303" i="28"/>
  <c r="BD305" i="28"/>
  <c r="BD307" i="28"/>
  <c r="BD309" i="28"/>
  <c r="BD311" i="28"/>
  <c r="BD313" i="28"/>
  <c r="BD315" i="28"/>
  <c r="BD317" i="28"/>
  <c r="BD319" i="28"/>
  <c r="BD321" i="28"/>
  <c r="BD323" i="28"/>
  <c r="BD325" i="28"/>
  <c r="BD327" i="28"/>
  <c r="BD329" i="28"/>
  <c r="BD331" i="28"/>
  <c r="BD333" i="28"/>
  <c r="BD335" i="28"/>
  <c r="AY166" i="28"/>
  <c r="BD166" i="28"/>
  <c r="BD168" i="28"/>
  <c r="BD170" i="28"/>
  <c r="BD172" i="28"/>
  <c r="BD174" i="28"/>
  <c r="BD176" i="28"/>
  <c r="BD178" i="28"/>
  <c r="BD180" i="28"/>
  <c r="BD182" i="28"/>
  <c r="BD184" i="28"/>
  <c r="BD186" i="28"/>
  <c r="BD188" i="28"/>
  <c r="BD190" i="28"/>
  <c r="BD192" i="28"/>
  <c r="BD194" i="28"/>
  <c r="BD196" i="28"/>
  <c r="BD198" i="28"/>
  <c r="BD200" i="28"/>
  <c r="BD202" i="28"/>
  <c r="BD204" i="28"/>
  <c r="BD206" i="28"/>
  <c r="BD208" i="28"/>
  <c r="BD210" i="28"/>
  <c r="BD212" i="28"/>
  <c r="BD214" i="28"/>
  <c r="BD216" i="28"/>
  <c r="BD218" i="28"/>
  <c r="BD220" i="28"/>
  <c r="BD222" i="28"/>
  <c r="BD224" i="28"/>
  <c r="BD226" i="28"/>
  <c r="BD228" i="28"/>
  <c r="BD230" i="28"/>
  <c r="BD232" i="28"/>
  <c r="BD234" i="28"/>
  <c r="BD236" i="28"/>
  <c r="BD238" i="28"/>
  <c r="BD240" i="28"/>
  <c r="BD242" i="28"/>
  <c r="BD244" i="28"/>
  <c r="BD246" i="28"/>
  <c r="BD248" i="28"/>
  <c r="BD250" i="28"/>
  <c r="BD252" i="28"/>
  <c r="BD254" i="28"/>
  <c r="BD256" i="28"/>
  <c r="BD258" i="28"/>
  <c r="BD260" i="28"/>
  <c r="BD262" i="28"/>
  <c r="BD264" i="28"/>
  <c r="BD266" i="28"/>
  <c r="BD268" i="28"/>
  <c r="BD270" i="28"/>
  <c r="BD272" i="28"/>
  <c r="BD274" i="28"/>
  <c r="BD276" i="28"/>
  <c r="BD278" i="28"/>
  <c r="BD280" i="28"/>
  <c r="BD282" i="28"/>
  <c r="BD284" i="28"/>
  <c r="BD286" i="28"/>
  <c r="BD288" i="28"/>
  <c r="BD290" i="28"/>
  <c r="BD292" i="28"/>
  <c r="BD294" i="28"/>
  <c r="BD296" i="28"/>
  <c r="BD298" i="28"/>
  <c r="BD300" i="28"/>
  <c r="BD302" i="28"/>
  <c r="BD304" i="28"/>
  <c r="BD306" i="28"/>
  <c r="BD308" i="28"/>
  <c r="BD310" i="28"/>
  <c r="BD312" i="28"/>
  <c r="BD314" i="28"/>
  <c r="BD316" i="28"/>
  <c r="BD318" i="28"/>
  <c r="BD320" i="28"/>
  <c r="BD322" i="28"/>
  <c r="BD324" i="28"/>
  <c r="BD326" i="28"/>
  <c r="BD328" i="28"/>
  <c r="BD330" i="28"/>
  <c r="BD332" i="28"/>
  <c r="BD334" i="28"/>
  <c r="AY167" i="28"/>
  <c r="AY169" i="28"/>
  <c r="AY171" i="28"/>
  <c r="AY173" i="28"/>
  <c r="AY175" i="28"/>
  <c r="AY177" i="28"/>
  <c r="AY179" i="28"/>
  <c r="AY181" i="28"/>
  <c r="AY183" i="28"/>
  <c r="AY185" i="28"/>
  <c r="AY187" i="28"/>
  <c r="AY189" i="28"/>
  <c r="AY191" i="28"/>
  <c r="AY193" i="28"/>
  <c r="AY195" i="28"/>
  <c r="AY197" i="28"/>
  <c r="AY199" i="28"/>
  <c r="AY201" i="28"/>
  <c r="AY203" i="28"/>
  <c r="AY205" i="28"/>
  <c r="AY207" i="28"/>
  <c r="AY209" i="28"/>
  <c r="AY211" i="28"/>
  <c r="AY213" i="28"/>
  <c r="AY215" i="28"/>
  <c r="AY217" i="28"/>
  <c r="AY219" i="28"/>
  <c r="AY221" i="28"/>
  <c r="AY223" i="28"/>
  <c r="AY225" i="28"/>
  <c r="AY227" i="28"/>
  <c r="AY229" i="28"/>
  <c r="AY231" i="28"/>
  <c r="AY233" i="28"/>
  <c r="AY235" i="28"/>
  <c r="AY237" i="28"/>
  <c r="AY239" i="28"/>
  <c r="AY241" i="28"/>
  <c r="AY243" i="28"/>
  <c r="AY245" i="28"/>
  <c r="AY247" i="28"/>
  <c r="AY249" i="28"/>
  <c r="AY251" i="28"/>
  <c r="AY253" i="28"/>
  <c r="AY255" i="28"/>
  <c r="AY257" i="28"/>
  <c r="AY259" i="28"/>
  <c r="AY261" i="28"/>
  <c r="AY263" i="28"/>
  <c r="AY265" i="28"/>
  <c r="AY267" i="28"/>
  <c r="AY269" i="28"/>
  <c r="AY271" i="28"/>
  <c r="AY273" i="28"/>
  <c r="AY275" i="28"/>
  <c r="AY277" i="28"/>
  <c r="AY279" i="28"/>
  <c r="AY281" i="28"/>
  <c r="AY283" i="28"/>
  <c r="AY285" i="28"/>
  <c r="AY287" i="28"/>
  <c r="AY289" i="28"/>
  <c r="AY291" i="28"/>
  <c r="AY293" i="28"/>
  <c r="AY295" i="28"/>
  <c r="AY297" i="28"/>
  <c r="AY299" i="28"/>
  <c r="AY301" i="28"/>
  <c r="AY303" i="28"/>
  <c r="AY305" i="28"/>
  <c r="AY307" i="28"/>
  <c r="AY309" i="28"/>
  <c r="AY311" i="28"/>
  <c r="AY313" i="28"/>
  <c r="AY315" i="28"/>
  <c r="AY317" i="28"/>
  <c r="AY319" i="28"/>
  <c r="AY321" i="28"/>
  <c r="AY323" i="28"/>
  <c r="AY325" i="28"/>
  <c r="AY327" i="28"/>
  <c r="AY329" i="28"/>
  <c r="AY331" i="28"/>
  <c r="AY333" i="28"/>
  <c r="AY335" i="28"/>
  <c r="AY184" i="28"/>
  <c r="AY196" i="28"/>
  <c r="AY206" i="28"/>
  <c r="AY212" i="28"/>
  <c r="AY218" i="28"/>
  <c r="AY224" i="28"/>
  <c r="AY230" i="28"/>
  <c r="AY236" i="28"/>
  <c r="AY242" i="28"/>
  <c r="AY248" i="28"/>
  <c r="AY254" i="28"/>
  <c r="AY260" i="28"/>
  <c r="AY266" i="28"/>
  <c r="AY272" i="28"/>
  <c r="AY278" i="28"/>
  <c r="AY284" i="28"/>
  <c r="AY290" i="28"/>
  <c r="AY296" i="28"/>
  <c r="AY302" i="28"/>
  <c r="AY308" i="28"/>
  <c r="AY314" i="28"/>
  <c r="AY320" i="28"/>
  <c r="AY326" i="28"/>
  <c r="AY332" i="28"/>
  <c r="BD336" i="28"/>
  <c r="BD338" i="28"/>
  <c r="BD340" i="28"/>
  <c r="BD342" i="28"/>
  <c r="BD344" i="28"/>
  <c r="BD346" i="28"/>
  <c r="BD348" i="28"/>
  <c r="BD350" i="28"/>
  <c r="BD352" i="28"/>
  <c r="BD354" i="28"/>
  <c r="BD356" i="28"/>
  <c r="BD358" i="28"/>
  <c r="BD360" i="28"/>
  <c r="BD362" i="28"/>
  <c r="BD364" i="28"/>
  <c r="BD366" i="28"/>
  <c r="BD368" i="28"/>
  <c r="BD370" i="28"/>
  <c r="BD372" i="28"/>
  <c r="BD374" i="28"/>
  <c r="BD376" i="28"/>
  <c r="BD378" i="28"/>
  <c r="BD380" i="28"/>
  <c r="BD382" i="28"/>
  <c r="BD384" i="28"/>
  <c r="BD386" i="28"/>
  <c r="BD388" i="28"/>
  <c r="BD390" i="28"/>
  <c r="BD392" i="28"/>
  <c r="BD394" i="28"/>
  <c r="BD396" i="28"/>
  <c r="BD398" i="28"/>
  <c r="BD400" i="28"/>
  <c r="BD402" i="28"/>
  <c r="BD404" i="28"/>
  <c r="BD406" i="28"/>
  <c r="BD408" i="28"/>
  <c r="BD410" i="28"/>
  <c r="BD412" i="28"/>
  <c r="BD414" i="28"/>
  <c r="BD416" i="28"/>
  <c r="BD418" i="28"/>
  <c r="BD420" i="28"/>
  <c r="BD422" i="28"/>
  <c r="BD424" i="28"/>
  <c r="BD426" i="28"/>
  <c r="BD428" i="28"/>
  <c r="AY186" i="28"/>
  <c r="AY198" i="28"/>
  <c r="AY168" i="28"/>
  <c r="AY337" i="28"/>
  <c r="AY339" i="28"/>
  <c r="AY341" i="28"/>
  <c r="AY343" i="28"/>
  <c r="AY345" i="28"/>
  <c r="AY347" i="28"/>
  <c r="AY349" i="28"/>
  <c r="AY351" i="28"/>
  <c r="AY353" i="28"/>
  <c r="AY355" i="28"/>
  <c r="AY357" i="28"/>
  <c r="AY359" i="28"/>
  <c r="AY361" i="28"/>
  <c r="AY363" i="28"/>
  <c r="AY365" i="28"/>
  <c r="AY367" i="28"/>
  <c r="AY369" i="28"/>
  <c r="AY371" i="28"/>
  <c r="AY373" i="28"/>
  <c r="AY375" i="28"/>
  <c r="AY377" i="28"/>
  <c r="AY379" i="28"/>
  <c r="AY381" i="28"/>
  <c r="AY383" i="28"/>
  <c r="AY385" i="28"/>
  <c r="AY387" i="28"/>
  <c r="AY389" i="28"/>
  <c r="AY391" i="28"/>
  <c r="AY393" i="28"/>
  <c r="AY395" i="28"/>
  <c r="AY397" i="28"/>
  <c r="AY399" i="28"/>
  <c r="AY401" i="28"/>
  <c r="AY403" i="28"/>
  <c r="AY405" i="28"/>
  <c r="AY407" i="28"/>
  <c r="AY409" i="28"/>
  <c r="AY411" i="28"/>
  <c r="AY413" i="28"/>
  <c r="AY415" i="28"/>
  <c r="AY170" i="28"/>
  <c r="AY188" i="28"/>
  <c r="AY200" i="28"/>
  <c r="AY172" i="28"/>
  <c r="AY208" i="28"/>
  <c r="AY214" i="28"/>
  <c r="AY220" i="28"/>
  <c r="AY226" i="28"/>
  <c r="AY232" i="28"/>
  <c r="AY238" i="28"/>
  <c r="AY244" i="28"/>
  <c r="AY250" i="28"/>
  <c r="AY256" i="28"/>
  <c r="AY262" i="28"/>
  <c r="AY268" i="28"/>
  <c r="AY274" i="28"/>
  <c r="AY280" i="28"/>
  <c r="AY286" i="28"/>
  <c r="AY292" i="28"/>
  <c r="AY298" i="28"/>
  <c r="AY304" i="28"/>
  <c r="AY310" i="28"/>
  <c r="AY316" i="28"/>
  <c r="AY322" i="28"/>
  <c r="AY328" i="28"/>
  <c r="AY334" i="28"/>
  <c r="AY174" i="28"/>
  <c r="AY190" i="28"/>
  <c r="AY176" i="28"/>
  <c r="AY202" i="28"/>
  <c r="BD337" i="28"/>
  <c r="BD339" i="28"/>
  <c r="BD341" i="28"/>
  <c r="BD343" i="28"/>
  <c r="BD345" i="28"/>
  <c r="BD347" i="28"/>
  <c r="BD349" i="28"/>
  <c r="BD351" i="28"/>
  <c r="BD353" i="28"/>
  <c r="BD355" i="28"/>
  <c r="BD357" i="28"/>
  <c r="BD359" i="28"/>
  <c r="BD361" i="28"/>
  <c r="BD363" i="28"/>
  <c r="BD365" i="28"/>
  <c r="BD367" i="28"/>
  <c r="AY178" i="28"/>
  <c r="AY192" i="28"/>
  <c r="AY182" i="28"/>
  <c r="AY194" i="28"/>
  <c r="AY204" i="28"/>
  <c r="AY240" i="28"/>
  <c r="AY312" i="28"/>
  <c r="AY352" i="28"/>
  <c r="AY372" i="28"/>
  <c r="AY384" i="28"/>
  <c r="AY396" i="28"/>
  <c r="AY408" i="28"/>
  <c r="AY418" i="28"/>
  <c r="AY422" i="28"/>
  <c r="AY426" i="28"/>
  <c r="AY246" i="28"/>
  <c r="AY318" i="28"/>
  <c r="AY354" i="28"/>
  <c r="BD373" i="28"/>
  <c r="BD385" i="28"/>
  <c r="BD397" i="28"/>
  <c r="BD409" i="28"/>
  <c r="AY252" i="28"/>
  <c r="AY324" i="28"/>
  <c r="AY356" i="28"/>
  <c r="AY374" i="28"/>
  <c r="AY386" i="28"/>
  <c r="AY398" i="28"/>
  <c r="AY410" i="28"/>
  <c r="BD430" i="28"/>
  <c r="BD433" i="28"/>
  <c r="BD436" i="28"/>
  <c r="BD439" i="28"/>
  <c r="BD442" i="28"/>
  <c r="BD445" i="28"/>
  <c r="BD448" i="28"/>
  <c r="BD451" i="28"/>
  <c r="BD454" i="28"/>
  <c r="AY258" i="28"/>
  <c r="AY330" i="28"/>
  <c r="AY358" i="28"/>
  <c r="BD375" i="28"/>
  <c r="BD387" i="28"/>
  <c r="BD399" i="28"/>
  <c r="BD411" i="28"/>
  <c r="AY419" i="28"/>
  <c r="AY423" i="28"/>
  <c r="AY427" i="28"/>
  <c r="BD457" i="28"/>
  <c r="BD459" i="28"/>
  <c r="BD461" i="28"/>
  <c r="BD463" i="28"/>
  <c r="BD465" i="28"/>
  <c r="BD467" i="28"/>
  <c r="BD469" i="28"/>
  <c r="BD471" i="28"/>
  <c r="BD473" i="28"/>
  <c r="BD475" i="28"/>
  <c r="BD477" i="28"/>
  <c r="BD479" i="28"/>
  <c r="BD481" i="28"/>
  <c r="BD483" i="28"/>
  <c r="BD485" i="28"/>
  <c r="BD487" i="28"/>
  <c r="BD489" i="28"/>
  <c r="BD491" i="28"/>
  <c r="BD493" i="28"/>
  <c r="BD495" i="28"/>
  <c r="BD497" i="28"/>
  <c r="BD499" i="28"/>
  <c r="BD45" i="28"/>
  <c r="BD47" i="28"/>
  <c r="BD49" i="28"/>
  <c r="BD51" i="28"/>
  <c r="BD53" i="28"/>
  <c r="BD55" i="28"/>
  <c r="BD57" i="28"/>
  <c r="BD59" i="28"/>
  <c r="BD61" i="28"/>
  <c r="BD63" i="28"/>
  <c r="BD65" i="28"/>
  <c r="BD67" i="28"/>
  <c r="BD69" i="28"/>
  <c r="AY180" i="28"/>
  <c r="AY264" i="28"/>
  <c r="AY336" i="28"/>
  <c r="AY360" i="28"/>
  <c r="AY376" i="28"/>
  <c r="AY388" i="28"/>
  <c r="AY400" i="28"/>
  <c r="AY412" i="28"/>
  <c r="AY431" i="28"/>
  <c r="AY434" i="28"/>
  <c r="AY437" i="28"/>
  <c r="AY440" i="28"/>
  <c r="AY443" i="28"/>
  <c r="AY446" i="28"/>
  <c r="AY449" i="28"/>
  <c r="AY452" i="28"/>
  <c r="AY455" i="28"/>
  <c r="AY276" i="28"/>
  <c r="AY340" i="28"/>
  <c r="AY364" i="28"/>
  <c r="AY378" i="28"/>
  <c r="AY390" i="28"/>
  <c r="AY402" i="28"/>
  <c r="AY414" i="28"/>
  <c r="AY420" i="28"/>
  <c r="AY424" i="28"/>
  <c r="AY428" i="28"/>
  <c r="BD431" i="28"/>
  <c r="BD434" i="28"/>
  <c r="BD437" i="28"/>
  <c r="BD440" i="28"/>
  <c r="BD443" i="28"/>
  <c r="BD446" i="28"/>
  <c r="BD449" i="28"/>
  <c r="BD452" i="28"/>
  <c r="BD455" i="28"/>
  <c r="AY210" i="28"/>
  <c r="AY282" i="28"/>
  <c r="AY342" i="28"/>
  <c r="AY366" i="28"/>
  <c r="BD379" i="28"/>
  <c r="BD391" i="28"/>
  <c r="BD403" i="28"/>
  <c r="BD415" i="28"/>
  <c r="AY216" i="28"/>
  <c r="AY288" i="28"/>
  <c r="AY344" i="28"/>
  <c r="AY222" i="28"/>
  <c r="AY294" i="28"/>
  <c r="AY346" i="28"/>
  <c r="BD369" i="28"/>
  <c r="BD381" i="28"/>
  <c r="BD393" i="28"/>
  <c r="BD405" i="28"/>
  <c r="AY421" i="28"/>
  <c r="AY425" i="28"/>
  <c r="AY429" i="28"/>
  <c r="BD458" i="28"/>
  <c r="BD460" i="28"/>
  <c r="BD462" i="28"/>
  <c r="BD464" i="28"/>
  <c r="BD466" i="28"/>
  <c r="BD468" i="28"/>
  <c r="BD470" i="28"/>
  <c r="BD472" i="28"/>
  <c r="BD474" i="28"/>
  <c r="BD476" i="28"/>
  <c r="BD478" i="28"/>
  <c r="BD480" i="28"/>
  <c r="BD482" i="28"/>
  <c r="BD484" i="28"/>
  <c r="BD486" i="28"/>
  <c r="BD488" i="28"/>
  <c r="BD490" i="28"/>
  <c r="BD492" i="28"/>
  <c r="BD494" i="28"/>
  <c r="BD496" i="28"/>
  <c r="BD498" i="28"/>
  <c r="BD500" i="28"/>
  <c r="BD46" i="28"/>
  <c r="BD48" i="28"/>
  <c r="BD50" i="28"/>
  <c r="BD52" i="28"/>
  <c r="BD54" i="28"/>
  <c r="BD56" i="28"/>
  <c r="BD58" i="28"/>
  <c r="BD60" i="28"/>
  <c r="BD62" i="28"/>
  <c r="BD64" i="28"/>
  <c r="BD66" i="28"/>
  <c r="BD68" i="28"/>
  <c r="BD70" i="28"/>
  <c r="BD72" i="28"/>
  <c r="BD74" i="28"/>
  <c r="BD76" i="28"/>
  <c r="BD78" i="28"/>
  <c r="AY228" i="28"/>
  <c r="AY300" i="28"/>
  <c r="AY348" i="28"/>
  <c r="AY370" i="28"/>
  <c r="AY382" i="28"/>
  <c r="AY394" i="28"/>
  <c r="AY406" i="28"/>
  <c r="AY417" i="28"/>
  <c r="BD432" i="28"/>
  <c r="BD435" i="28"/>
  <c r="BD438" i="28"/>
  <c r="BD441" i="28"/>
  <c r="BD444" i="28"/>
  <c r="BD447" i="28"/>
  <c r="BD450" i="28"/>
  <c r="BD453" i="28"/>
  <c r="BD456" i="28"/>
  <c r="BD371" i="28"/>
  <c r="BD377" i="28"/>
  <c r="BD419" i="28"/>
  <c r="AY459" i="28"/>
  <c r="AY465" i="28"/>
  <c r="AY471" i="28"/>
  <c r="AY477" i="28"/>
  <c r="AY483" i="28"/>
  <c r="AY489" i="28"/>
  <c r="AY495" i="28"/>
  <c r="AY45" i="28"/>
  <c r="AY51" i="28"/>
  <c r="AY57" i="28"/>
  <c r="AY63" i="28"/>
  <c r="AY69" i="28"/>
  <c r="BD73" i="28"/>
  <c r="BD77" i="28"/>
  <c r="AY84" i="28"/>
  <c r="AY90" i="28"/>
  <c r="AY96" i="28"/>
  <c r="AY102" i="28"/>
  <c r="AY108" i="28"/>
  <c r="AY114" i="28"/>
  <c r="BD123" i="28"/>
  <c r="AY126" i="28"/>
  <c r="AY380" i="28"/>
  <c r="AY433" i="28"/>
  <c r="AY442" i="28"/>
  <c r="AY451" i="28"/>
  <c r="BD116" i="28"/>
  <c r="AY119" i="28"/>
  <c r="BD128" i="28"/>
  <c r="AY131" i="28"/>
  <c r="BD383" i="28"/>
  <c r="BD421" i="28"/>
  <c r="AY460" i="28"/>
  <c r="AY466" i="28"/>
  <c r="AY472" i="28"/>
  <c r="AY478" i="28"/>
  <c r="AY484" i="28"/>
  <c r="AY490" i="28"/>
  <c r="AY496" i="28"/>
  <c r="AY46" i="28"/>
  <c r="AY52" i="28"/>
  <c r="AY58" i="28"/>
  <c r="AY64" i="28"/>
  <c r="AY70" i="28"/>
  <c r="AY74" i="28"/>
  <c r="AY78" i="28"/>
  <c r="BD81" i="28"/>
  <c r="BD84" i="28"/>
  <c r="BD87" i="28"/>
  <c r="BD90" i="28"/>
  <c r="BD93" i="28"/>
  <c r="BD96" i="28"/>
  <c r="BD99" i="28"/>
  <c r="BD102" i="28"/>
  <c r="BD105" i="28"/>
  <c r="BD108" i="28"/>
  <c r="BD111" i="28"/>
  <c r="BD121" i="28"/>
  <c r="AY124" i="28"/>
  <c r="BD389" i="28"/>
  <c r="BD423" i="28"/>
  <c r="AY435" i="28"/>
  <c r="AY444" i="28"/>
  <c r="AY453" i="28"/>
  <c r="AY85" i="28"/>
  <c r="AY91" i="28"/>
  <c r="AY97" i="28"/>
  <c r="AY103" i="28"/>
  <c r="AY109" i="28"/>
  <c r="BD114" i="28"/>
  <c r="AY117" i="28"/>
  <c r="BD126" i="28"/>
  <c r="AY129" i="28"/>
  <c r="BD133" i="28"/>
  <c r="BD135" i="28"/>
  <c r="BD137" i="28"/>
  <c r="BD139" i="28"/>
  <c r="BD141" i="28"/>
  <c r="BD143" i="28"/>
  <c r="BD145" i="28"/>
  <c r="BD147" i="28"/>
  <c r="BD149" i="28"/>
  <c r="BD151" i="28"/>
  <c r="BD153" i="28"/>
  <c r="BD155" i="28"/>
  <c r="BD157" i="28"/>
  <c r="BD159" i="28"/>
  <c r="BD161" i="28"/>
  <c r="BD163" i="28"/>
  <c r="BD165" i="28"/>
  <c r="AY234" i="28"/>
  <c r="AY392" i="28"/>
  <c r="AY461" i="28"/>
  <c r="AY467" i="28"/>
  <c r="AY473" i="28"/>
  <c r="AY479" i="28"/>
  <c r="AY485" i="28"/>
  <c r="AY491" i="28"/>
  <c r="AY497" i="28"/>
  <c r="AY47" i="28"/>
  <c r="AY53" i="28"/>
  <c r="AY59" i="28"/>
  <c r="AY65" i="28"/>
  <c r="AY71" i="28"/>
  <c r="AY75" i="28"/>
  <c r="AY79" i="28"/>
  <c r="AY82" i="28"/>
  <c r="AY88" i="28"/>
  <c r="AY94" i="28"/>
  <c r="AY100" i="28"/>
  <c r="AY106" i="28"/>
  <c r="AY112" i="28"/>
  <c r="BD119" i="28"/>
  <c r="AY122" i="28"/>
  <c r="BD131" i="28"/>
  <c r="AY270" i="28"/>
  <c r="BD395" i="28"/>
  <c r="BD425" i="28"/>
  <c r="AY436" i="28"/>
  <c r="AY445" i="28"/>
  <c r="AY454" i="28"/>
  <c r="AY115" i="28"/>
  <c r="BD124" i="28"/>
  <c r="AY127" i="28"/>
  <c r="AY134" i="28"/>
  <c r="AY136" i="28"/>
  <c r="AY138" i="28"/>
  <c r="AY140" i="28"/>
  <c r="AY142" i="28"/>
  <c r="AY144" i="28"/>
  <c r="AY146" i="28"/>
  <c r="AY148" i="28"/>
  <c r="AY150" i="28"/>
  <c r="AY152" i="28"/>
  <c r="AY154" i="28"/>
  <c r="AY156" i="28"/>
  <c r="AY158" i="28"/>
  <c r="AY160" i="28"/>
  <c r="AY162" i="28"/>
  <c r="AY164" i="28"/>
  <c r="AY3" i="28"/>
  <c r="AY5" i="28"/>
  <c r="AY7" i="28"/>
  <c r="AY9" i="28"/>
  <c r="AY11" i="28"/>
  <c r="AY13" i="28"/>
  <c r="AY15" i="28"/>
  <c r="AY17" i="28"/>
  <c r="AY19" i="28"/>
  <c r="AY21" i="28"/>
  <c r="AY23" i="28"/>
  <c r="AY25" i="28"/>
  <c r="AY27" i="28"/>
  <c r="AY29" i="28"/>
  <c r="AY31" i="28"/>
  <c r="AY33" i="28"/>
  <c r="AY35" i="28"/>
  <c r="AY37" i="28"/>
  <c r="AY39" i="28"/>
  <c r="AY41" i="28"/>
  <c r="AY43" i="28"/>
  <c r="AY306" i="28"/>
  <c r="BD401" i="28"/>
  <c r="BD427" i="28"/>
  <c r="AY462" i="28"/>
  <c r="AY468" i="28"/>
  <c r="AY474" i="28"/>
  <c r="AY480" i="28"/>
  <c r="AY486" i="28"/>
  <c r="AY492" i="28"/>
  <c r="AY498" i="28"/>
  <c r="AY48" i="28"/>
  <c r="AY54" i="28"/>
  <c r="AY60" i="28"/>
  <c r="AY66" i="28"/>
  <c r="BD71" i="28"/>
  <c r="BD75" i="28"/>
  <c r="BD79" i="28"/>
  <c r="BD82" i="28"/>
  <c r="BD85" i="28"/>
  <c r="BD88" i="28"/>
  <c r="BD91" i="28"/>
  <c r="BD94" i="28"/>
  <c r="BD97" i="28"/>
  <c r="BD100" i="28"/>
  <c r="BD103" i="28"/>
  <c r="BD106" i="28"/>
  <c r="BD109" i="28"/>
  <c r="BD112" i="28"/>
  <c r="BD117" i="28"/>
  <c r="AY120" i="28"/>
  <c r="BD129" i="28"/>
  <c r="AY132" i="28"/>
  <c r="AY338" i="28"/>
  <c r="AY404" i="28"/>
  <c r="AY438" i="28"/>
  <c r="AY447" i="28"/>
  <c r="AY456" i="28"/>
  <c r="AY83" i="28"/>
  <c r="AY89" i="28"/>
  <c r="AY95" i="28"/>
  <c r="AY101" i="28"/>
  <c r="AY107" i="28"/>
  <c r="AY113" i="28"/>
  <c r="BD122" i="28"/>
  <c r="AY125" i="28"/>
  <c r="AY350" i="28"/>
  <c r="BD407" i="28"/>
  <c r="BD429" i="28"/>
  <c r="AY463" i="28"/>
  <c r="AY469" i="28"/>
  <c r="AY475" i="28"/>
  <c r="AY481" i="28"/>
  <c r="AY487" i="28"/>
  <c r="AY493" i="28"/>
  <c r="AY499" i="28"/>
  <c r="AY49" i="28"/>
  <c r="AY55" i="28"/>
  <c r="AY61" i="28"/>
  <c r="AY67" i="28"/>
  <c r="AY72" i="28"/>
  <c r="AY76" i="28"/>
  <c r="AY80" i="28"/>
  <c r="AY86" i="28"/>
  <c r="AY92" i="28"/>
  <c r="AY98" i="28"/>
  <c r="AY104" i="28"/>
  <c r="AY110" i="28"/>
  <c r="BD115" i="28"/>
  <c r="AY118" i="28"/>
  <c r="BD127" i="28"/>
  <c r="AY130" i="28"/>
  <c r="AY368" i="28"/>
  <c r="AY416" i="28"/>
  <c r="AY458" i="28"/>
  <c r="AY464" i="28"/>
  <c r="AY470" i="28"/>
  <c r="AY476" i="28"/>
  <c r="AY482" i="28"/>
  <c r="AY488" i="28"/>
  <c r="AY494" i="28"/>
  <c r="AY500" i="28"/>
  <c r="AY50" i="28"/>
  <c r="AY56" i="28"/>
  <c r="AY62" i="28"/>
  <c r="AY68" i="28"/>
  <c r="AY73" i="28"/>
  <c r="AY77" i="28"/>
  <c r="BD80" i="28"/>
  <c r="BD83" i="28"/>
  <c r="BD86" i="28"/>
  <c r="BD89" i="28"/>
  <c r="BD92" i="28"/>
  <c r="BD95" i="28"/>
  <c r="BD98" i="28"/>
  <c r="BD101" i="28"/>
  <c r="BD104" i="28"/>
  <c r="BD107" i="28"/>
  <c r="BD110" i="28"/>
  <c r="BD113" i="28"/>
  <c r="AY116" i="28"/>
  <c r="BD125" i="28"/>
  <c r="AY128" i="28"/>
  <c r="AY2" i="28"/>
  <c r="AY450" i="28"/>
  <c r="AY137" i="28"/>
  <c r="AY149" i="28"/>
  <c r="AY161" i="28"/>
  <c r="AY10" i="28"/>
  <c r="BD14" i="28"/>
  <c r="BD19" i="28"/>
  <c r="AY457" i="28"/>
  <c r="BD138" i="28"/>
  <c r="BD150" i="28"/>
  <c r="BD5" i="28"/>
  <c r="AY20" i="28"/>
  <c r="BD24" i="28"/>
  <c r="BD29" i="28"/>
  <c r="BD33" i="28"/>
  <c r="BD37" i="28"/>
  <c r="BD41" i="28"/>
  <c r="AY93" i="28"/>
  <c r="AY111" i="28"/>
  <c r="AY139" i="28"/>
  <c r="AY151" i="28"/>
  <c r="BD162" i="28"/>
  <c r="AY6" i="28"/>
  <c r="BD10" i="28"/>
  <c r="BD15" i="28"/>
  <c r="AY30" i="28"/>
  <c r="AY34" i="28"/>
  <c r="AY38" i="28"/>
  <c r="AY42" i="28"/>
  <c r="BD2" i="28"/>
  <c r="BD164" i="28"/>
  <c r="BD140" i="28"/>
  <c r="BD152" i="28"/>
  <c r="AY163" i="28"/>
  <c r="AY16" i="28"/>
  <c r="BD20" i="28"/>
  <c r="BD25" i="28"/>
  <c r="AY362" i="28"/>
  <c r="AY141" i="28"/>
  <c r="AY153" i="28"/>
  <c r="BD6" i="28"/>
  <c r="BD11" i="28"/>
  <c r="AY26" i="28"/>
  <c r="BD30" i="28"/>
  <c r="BD34" i="28"/>
  <c r="BD38" i="28"/>
  <c r="BD42" i="28"/>
  <c r="BD413" i="28"/>
  <c r="BD142" i="28"/>
  <c r="BD154" i="28"/>
  <c r="AY12" i="28"/>
  <c r="BD16" i="28"/>
  <c r="BD21" i="28"/>
  <c r="BD417" i="28"/>
  <c r="AY81" i="28"/>
  <c r="AY99" i="28"/>
  <c r="BD130" i="28"/>
  <c r="AY143" i="28"/>
  <c r="AY155" i="28"/>
  <c r="AY165" i="28"/>
  <c r="BD7" i="28"/>
  <c r="AY22" i="28"/>
  <c r="BD26" i="28"/>
  <c r="AY430" i="28"/>
  <c r="BD132" i="28"/>
  <c r="BD144" i="28"/>
  <c r="BD156" i="28"/>
  <c r="AY8" i="28"/>
  <c r="BD12" i="28"/>
  <c r="BD17" i="28"/>
  <c r="BD31" i="28"/>
  <c r="BD35" i="28"/>
  <c r="BD39" i="28"/>
  <c r="BD43" i="28"/>
  <c r="AY432" i="28"/>
  <c r="BD118" i="28"/>
  <c r="AY133" i="28"/>
  <c r="AY145" i="28"/>
  <c r="AY157" i="28"/>
  <c r="BD3" i="28"/>
  <c r="AY18" i="28"/>
  <c r="BD22" i="28"/>
  <c r="BD27" i="28"/>
  <c r="AY32" i="28"/>
  <c r="AY36" i="28"/>
  <c r="AY40" i="28"/>
  <c r="AY44" i="28"/>
  <c r="AY439" i="28"/>
  <c r="BD120" i="28"/>
  <c r="BD134" i="28"/>
  <c r="BD146" i="28"/>
  <c r="BD158" i="28"/>
  <c r="AY4" i="28"/>
  <c r="BD8" i="28"/>
  <c r="BD13" i="28"/>
  <c r="AY28" i="28"/>
  <c r="BD136" i="28"/>
  <c r="BD160" i="28"/>
  <c r="BD9" i="28"/>
  <c r="AY24" i="28"/>
  <c r="AY441" i="28"/>
  <c r="AY87" i="28"/>
  <c r="AY105" i="28"/>
  <c r="AY121" i="28"/>
  <c r="AY135" i="28"/>
  <c r="AY147" i="28"/>
  <c r="AY159" i="28"/>
  <c r="AY14" i="28"/>
  <c r="BD18" i="28"/>
  <c r="BD23" i="28"/>
  <c r="BD32" i="28"/>
  <c r="BD36" i="28"/>
  <c r="BD40" i="28"/>
  <c r="BD44" i="28"/>
  <c r="AY448" i="28"/>
  <c r="AY123" i="28"/>
  <c r="BD148" i="28"/>
  <c r="BD4" i="28"/>
  <c r="BD28" i="28"/>
  <c r="M354" i="30" l="1"/>
  <c r="X353" i="30"/>
  <c r="V353" i="30"/>
  <c r="BB159" i="28"/>
  <c r="BH9" i="28"/>
  <c r="BG9" i="28"/>
  <c r="BG13" i="28"/>
  <c r="BH13" i="28"/>
  <c r="BB44" i="28"/>
  <c r="BC44" i="28"/>
  <c r="BB133" i="28"/>
  <c r="BG31" i="28"/>
  <c r="BH31" i="28"/>
  <c r="BG7" i="28"/>
  <c r="BH7" i="28"/>
  <c r="BG6" i="28"/>
  <c r="BH6" i="28"/>
  <c r="BH86" i="28"/>
  <c r="BG86" i="28"/>
  <c r="BB482" i="28"/>
  <c r="BB130" i="28"/>
  <c r="BC130" i="28"/>
  <c r="BB98" i="28"/>
  <c r="BC98" i="28"/>
  <c r="BB49" i="28"/>
  <c r="BC49" i="28"/>
  <c r="BG407" i="28"/>
  <c r="BH407" i="28" s="1"/>
  <c r="BB456" i="28"/>
  <c r="BB132" i="28"/>
  <c r="BG100" i="28"/>
  <c r="BH100" i="28"/>
  <c r="BB54" i="28"/>
  <c r="BC54" i="28"/>
  <c r="BG427" i="28"/>
  <c r="BH427" i="28" s="1"/>
  <c r="BB27" i="28"/>
  <c r="BC27" i="28"/>
  <c r="BB3" i="28"/>
  <c r="BC3" i="28"/>
  <c r="BB142" i="28"/>
  <c r="BB115" i="28"/>
  <c r="BC115" i="28"/>
  <c r="BC94" i="28"/>
  <c r="BB94" i="28"/>
  <c r="BB497" i="28"/>
  <c r="BB234" i="28"/>
  <c r="BG143" i="28"/>
  <c r="BH143" i="28" s="1"/>
  <c r="BB117" i="28"/>
  <c r="BC117" i="28"/>
  <c r="BH105" i="28"/>
  <c r="BG105" i="28"/>
  <c r="BC64" i="28"/>
  <c r="BB64" i="28"/>
  <c r="BH116" i="28"/>
  <c r="BG116" i="28"/>
  <c r="BB126" i="28"/>
  <c r="BC126" i="28"/>
  <c r="BB495" i="28"/>
  <c r="BG371" i="28"/>
  <c r="BH371" i="28" s="1"/>
  <c r="BG447" i="28"/>
  <c r="BH447" i="28" s="1"/>
  <c r="BB382" i="28"/>
  <c r="BG64" i="28"/>
  <c r="BH64" i="28"/>
  <c r="BG496" i="28"/>
  <c r="BH496" i="28" s="1"/>
  <c r="BG472" i="28"/>
  <c r="BH472" i="28" s="1"/>
  <c r="BG369" i="28"/>
  <c r="BH369" i="28" s="1"/>
  <c r="BG434" i="28"/>
  <c r="BH434" i="28" s="1"/>
  <c r="BB455" i="28"/>
  <c r="BB412" i="28"/>
  <c r="BG61" i="28"/>
  <c r="BH61" i="28"/>
  <c r="BG493" i="28"/>
  <c r="BH493" i="28" s="1"/>
  <c r="BG469" i="28"/>
  <c r="BH469" i="28" s="1"/>
  <c r="BB330" i="28"/>
  <c r="BG436" i="28"/>
  <c r="BH436" i="28" s="1"/>
  <c r="BB252" i="28"/>
  <c r="BB318" i="28"/>
  <c r="BB182" i="28"/>
  <c r="BB178" i="28"/>
  <c r="BG345" i="28"/>
  <c r="BH345" i="28" s="1"/>
  <c r="BB268" i="28"/>
  <c r="BB200" i="28"/>
  <c r="BB397" i="28"/>
  <c r="BB373" i="28"/>
  <c r="BB349" i="28"/>
  <c r="BG428" i="28"/>
  <c r="BH428" i="28" s="1"/>
  <c r="BG404" i="28"/>
  <c r="BH404" i="28" s="1"/>
  <c r="BG380" i="28"/>
  <c r="BH380" i="28" s="1"/>
  <c r="BG356" i="28"/>
  <c r="BH356" i="28" s="1"/>
  <c r="BB326" i="28"/>
  <c r="BB254" i="28"/>
  <c r="BB313" i="28"/>
  <c r="BB289" i="28"/>
  <c r="BB265" i="28"/>
  <c r="BB241" i="28"/>
  <c r="BB217" i="28"/>
  <c r="BB193" i="28"/>
  <c r="BB169" i="28"/>
  <c r="BG316" i="28"/>
  <c r="BH316" i="28" s="1"/>
  <c r="BG292" i="28"/>
  <c r="BH292" i="28" s="1"/>
  <c r="BG268" i="28"/>
  <c r="BH268" i="28" s="1"/>
  <c r="BG244" i="28"/>
  <c r="BH244" i="28" s="1"/>
  <c r="BG220" i="28"/>
  <c r="BH220" i="28" s="1"/>
  <c r="BG196" i="28"/>
  <c r="BH196" i="28" s="1"/>
  <c r="BG172" i="28"/>
  <c r="BH172" i="28" s="1"/>
  <c r="BG329" i="28"/>
  <c r="BH329" i="28" s="1"/>
  <c r="BG305" i="28"/>
  <c r="BH305" i="28" s="1"/>
  <c r="BG281" i="28"/>
  <c r="BH281" i="28" s="1"/>
  <c r="BG257" i="28"/>
  <c r="BH257" i="28" s="1"/>
  <c r="BG233" i="28"/>
  <c r="BH233" i="28" s="1"/>
  <c r="BG209" i="28"/>
  <c r="BH209" i="28" s="1"/>
  <c r="BG185" i="28"/>
  <c r="BH185" i="28" s="1"/>
  <c r="BB432" i="28"/>
  <c r="BB448" i="28"/>
  <c r="BB147" i="28"/>
  <c r="BG160" i="28"/>
  <c r="BH160" i="28" s="1"/>
  <c r="BH8" i="28"/>
  <c r="BG8" i="28"/>
  <c r="BC40" i="28"/>
  <c r="BB40" i="28"/>
  <c r="BG118" i="28"/>
  <c r="BH118" i="28"/>
  <c r="BB165" i="28"/>
  <c r="BG150" i="28"/>
  <c r="BH150" i="28" s="1"/>
  <c r="BG83" i="28"/>
  <c r="BH83" i="28"/>
  <c r="BB476" i="28"/>
  <c r="BG127" i="28"/>
  <c r="BH127" i="28" s="1"/>
  <c r="BB499" i="28"/>
  <c r="BB350" i="28"/>
  <c r="BC107" i="28"/>
  <c r="BB107" i="28"/>
  <c r="BB447" i="28"/>
  <c r="BG129" i="28"/>
  <c r="BH129" i="28" s="1"/>
  <c r="BG97" i="28"/>
  <c r="BH97" i="28"/>
  <c r="BB48" i="28"/>
  <c r="BC48" i="28"/>
  <c r="BG401" i="28"/>
  <c r="BH401" i="28" s="1"/>
  <c r="BB25" i="28"/>
  <c r="BC25" i="28"/>
  <c r="BB164" i="28"/>
  <c r="BB140" i="28"/>
  <c r="BB491" i="28"/>
  <c r="BG165" i="28"/>
  <c r="BH165" i="28" s="1"/>
  <c r="BG141" i="28"/>
  <c r="BH141" i="28" s="1"/>
  <c r="BG114" i="28"/>
  <c r="BH114" i="28"/>
  <c r="BG102" i="28"/>
  <c r="BH102" i="28"/>
  <c r="BC58" i="28"/>
  <c r="BB58" i="28"/>
  <c r="BG123" i="28"/>
  <c r="BH123" i="28" s="1"/>
  <c r="BC90" i="28"/>
  <c r="BB90" i="28"/>
  <c r="BB489" i="28"/>
  <c r="BG444" i="28"/>
  <c r="BH444" i="28" s="1"/>
  <c r="BB370" i="28"/>
  <c r="BH62" i="28"/>
  <c r="BG62" i="28"/>
  <c r="BG494" i="28"/>
  <c r="BH494" i="28" s="1"/>
  <c r="BG470" i="28"/>
  <c r="BH470" i="28" s="1"/>
  <c r="BB346" i="28"/>
  <c r="BG431" i="28"/>
  <c r="BH431" i="28" s="1"/>
  <c r="BB452" i="28"/>
  <c r="BB400" i="28"/>
  <c r="BG59" i="28"/>
  <c r="BH59" i="28"/>
  <c r="BG491" i="28"/>
  <c r="BH491" i="28" s="1"/>
  <c r="BG467" i="28"/>
  <c r="BH467" i="28" s="1"/>
  <c r="BB258" i="28"/>
  <c r="BG433" i="28"/>
  <c r="BH433" i="28" s="1"/>
  <c r="BB246" i="28"/>
  <c r="BG367" i="28"/>
  <c r="BH367" i="28" s="1"/>
  <c r="BG343" i="28"/>
  <c r="BH343" i="28" s="1"/>
  <c r="BB334" i="28"/>
  <c r="BB262" i="28"/>
  <c r="BB172" i="28"/>
  <c r="BB188" i="28"/>
  <c r="BB395" i="28"/>
  <c r="BB371" i="28"/>
  <c r="BB347" i="28"/>
  <c r="BG426" i="28"/>
  <c r="BH426" i="28" s="1"/>
  <c r="BG402" i="28"/>
  <c r="BH402" i="28" s="1"/>
  <c r="BG378" i="28"/>
  <c r="BH378" i="28" s="1"/>
  <c r="BG354" i="28"/>
  <c r="BH354" i="28" s="1"/>
  <c r="BB320" i="28"/>
  <c r="BB248" i="28"/>
  <c r="BB335" i="28"/>
  <c r="BB311" i="28"/>
  <c r="BB287" i="28"/>
  <c r="BB263" i="28"/>
  <c r="BB239" i="28"/>
  <c r="BB215" i="28"/>
  <c r="BB191" i="28"/>
  <c r="BB167" i="28"/>
  <c r="BG314" i="28"/>
  <c r="BH314" i="28" s="1"/>
  <c r="BG290" i="28"/>
  <c r="BH290" i="28" s="1"/>
  <c r="BG266" i="28"/>
  <c r="BH266" i="28" s="1"/>
  <c r="BG242" i="28"/>
  <c r="BH242" i="28" s="1"/>
  <c r="BG218" i="28"/>
  <c r="BH218" i="28" s="1"/>
  <c r="BG194" i="28"/>
  <c r="BH194" i="28" s="1"/>
  <c r="BG170" i="28"/>
  <c r="BH170" i="28" s="1"/>
  <c r="BG327" i="28"/>
  <c r="BH327" i="28" s="1"/>
  <c r="BG303" i="28"/>
  <c r="BH303" i="28" s="1"/>
  <c r="BG279" i="28"/>
  <c r="BH279" i="28" s="1"/>
  <c r="BG255" i="28"/>
  <c r="BH255" i="28" s="1"/>
  <c r="BG231" i="28"/>
  <c r="BH231" i="28" s="1"/>
  <c r="BG207" i="28"/>
  <c r="BH207" i="28" s="1"/>
  <c r="BG183" i="28"/>
  <c r="BH183" i="28" s="1"/>
  <c r="BH44" i="28"/>
  <c r="BG44" i="28"/>
  <c r="BB135" i="28"/>
  <c r="BG136" i="28"/>
  <c r="BH136" i="28" s="1"/>
  <c r="BC4" i="28"/>
  <c r="BB4" i="28"/>
  <c r="BB36" i="28"/>
  <c r="BC36" i="28"/>
  <c r="BB155" i="28"/>
  <c r="BB153" i="28"/>
  <c r="BH15" i="28"/>
  <c r="BG15" i="28"/>
  <c r="BG138" i="28"/>
  <c r="BH138" i="28" s="1"/>
  <c r="BB116" i="28"/>
  <c r="BU116" i="28" s="1"/>
  <c r="BC116" i="28"/>
  <c r="BH80" i="28"/>
  <c r="BG80" i="28"/>
  <c r="BB470" i="28"/>
  <c r="BB92" i="28"/>
  <c r="BC92" i="28"/>
  <c r="BB493" i="28"/>
  <c r="BB438" i="28"/>
  <c r="BG94" i="28"/>
  <c r="BH94" i="28"/>
  <c r="BB498" i="28"/>
  <c r="BB306" i="28"/>
  <c r="BB23" i="28"/>
  <c r="BC23" i="28"/>
  <c r="BB162" i="28"/>
  <c r="BB138" i="28"/>
  <c r="BB454" i="28"/>
  <c r="BB122" i="28"/>
  <c r="BC122" i="28"/>
  <c r="BC88" i="28"/>
  <c r="BB88" i="28"/>
  <c r="BB485" i="28"/>
  <c r="BG163" i="28"/>
  <c r="BH163" i="28" s="1"/>
  <c r="BG139" i="28"/>
  <c r="BH139" i="28" s="1"/>
  <c r="BH99" i="28"/>
  <c r="BG99" i="28"/>
  <c r="BC52" i="28"/>
  <c r="BB52" i="28"/>
  <c r="BG421" i="28"/>
  <c r="BH421" i="28" s="1"/>
  <c r="BB483" i="28"/>
  <c r="BG441" i="28"/>
  <c r="BH441" i="28" s="1"/>
  <c r="BB348" i="28"/>
  <c r="BG60" i="28"/>
  <c r="BH60" i="28"/>
  <c r="BG492" i="28"/>
  <c r="BH492" i="28" s="1"/>
  <c r="BG468" i="28"/>
  <c r="BH468" i="28" s="1"/>
  <c r="BB294" i="28"/>
  <c r="BB428" i="28"/>
  <c r="BB449" i="28"/>
  <c r="BB388" i="28"/>
  <c r="BH57" i="28"/>
  <c r="BG57" i="28"/>
  <c r="BG489" i="28"/>
  <c r="BH489" i="28" s="1"/>
  <c r="BG465" i="28"/>
  <c r="BH465" i="28" s="1"/>
  <c r="BG430" i="28"/>
  <c r="BH430" i="28" s="1"/>
  <c r="BB426" i="28"/>
  <c r="BG365" i="28"/>
  <c r="BH365" i="28" s="1"/>
  <c r="BG341" i="28"/>
  <c r="BH341" i="28" s="1"/>
  <c r="BB328" i="28"/>
  <c r="BB256" i="28"/>
  <c r="BB170" i="28"/>
  <c r="BB393" i="28"/>
  <c r="BB369" i="28"/>
  <c r="BB345" i="28"/>
  <c r="BG424" i="28"/>
  <c r="BH424" i="28" s="1"/>
  <c r="BG400" i="28"/>
  <c r="BH400" i="28" s="1"/>
  <c r="BG376" i="28"/>
  <c r="BH376" i="28" s="1"/>
  <c r="BG352" i="28"/>
  <c r="BH352" i="28" s="1"/>
  <c r="BB314" i="28"/>
  <c r="BB242" i="28"/>
  <c r="BB196" i="28"/>
  <c r="BB333" i="28"/>
  <c r="BB309" i="28"/>
  <c r="BB285" i="28"/>
  <c r="BB261" i="28"/>
  <c r="BB237" i="28"/>
  <c r="BB213" i="28"/>
  <c r="BB189" i="28"/>
  <c r="BG312" i="28"/>
  <c r="BH312" i="28" s="1"/>
  <c r="BG288" i="28"/>
  <c r="BH288" i="28" s="1"/>
  <c r="BG264" i="28"/>
  <c r="BH264" i="28" s="1"/>
  <c r="BG240" i="28"/>
  <c r="BH240" i="28" s="1"/>
  <c r="BG216" i="28"/>
  <c r="BH216" i="28" s="1"/>
  <c r="BG192" i="28"/>
  <c r="BH192" i="28" s="1"/>
  <c r="BG168" i="28"/>
  <c r="BH168" i="28" s="1"/>
  <c r="BG325" i="28"/>
  <c r="BH325" i="28" s="1"/>
  <c r="BG301" i="28"/>
  <c r="BH301" i="28" s="1"/>
  <c r="BG277" i="28"/>
  <c r="BH277" i="28" s="1"/>
  <c r="BG253" i="28"/>
  <c r="BH253" i="28" s="1"/>
  <c r="BG229" i="28"/>
  <c r="BH229" i="28" s="1"/>
  <c r="BG205" i="28"/>
  <c r="BH205" i="28" s="1"/>
  <c r="BG181" i="28"/>
  <c r="BH181" i="28" s="1"/>
  <c r="BB121" i="28"/>
  <c r="BC121" i="28"/>
  <c r="BG158" i="28"/>
  <c r="BH158" i="28" s="1"/>
  <c r="BB32" i="28"/>
  <c r="BC32" i="28"/>
  <c r="BG17" i="28"/>
  <c r="BH17" i="28"/>
  <c r="BB430" i="28"/>
  <c r="BB143" i="28"/>
  <c r="BG413" i="28"/>
  <c r="BH413" i="28" s="1"/>
  <c r="BB141" i="28"/>
  <c r="BG10" i="28"/>
  <c r="BH10" i="28"/>
  <c r="BG41" i="28"/>
  <c r="BH41" i="28"/>
  <c r="BG113" i="28"/>
  <c r="BH113" i="28"/>
  <c r="BC77" i="28"/>
  <c r="BB77" i="28"/>
  <c r="BB464" i="28"/>
  <c r="BB487" i="28"/>
  <c r="BC101" i="28"/>
  <c r="BB101" i="28"/>
  <c r="BG91" i="28"/>
  <c r="BH91" i="28"/>
  <c r="BB492" i="28"/>
  <c r="BB21" i="28"/>
  <c r="BC21" i="28"/>
  <c r="BB160" i="28"/>
  <c r="BB136" i="28"/>
  <c r="BB445" i="28"/>
  <c r="BG119" i="28"/>
  <c r="BH119" i="28"/>
  <c r="BB479" i="28"/>
  <c r="BG161" i="28"/>
  <c r="BH161" i="28" s="1"/>
  <c r="BG137" i="28"/>
  <c r="BH137" i="28" s="1"/>
  <c r="BB109" i="28"/>
  <c r="BC109" i="28"/>
  <c r="BB453" i="28"/>
  <c r="BG96" i="28"/>
  <c r="BH96" i="28"/>
  <c r="BC46" i="28"/>
  <c r="BB46" i="28"/>
  <c r="BG383" i="28"/>
  <c r="BH383" i="28" s="1"/>
  <c r="BB451" i="28"/>
  <c r="BC84" i="28"/>
  <c r="BB84" i="28"/>
  <c r="BB477" i="28"/>
  <c r="BG438" i="28"/>
  <c r="BH438" i="28" s="1"/>
  <c r="BB300" i="28"/>
  <c r="BG58" i="28"/>
  <c r="BH58" i="28"/>
  <c r="BG490" i="28"/>
  <c r="BH490" i="28" s="1"/>
  <c r="BG466" i="28"/>
  <c r="BH466" i="28" s="1"/>
  <c r="BB222" i="28"/>
  <c r="BG415" i="28"/>
  <c r="BH415" i="28" s="1"/>
  <c r="BB424" i="28"/>
  <c r="BB446" i="28"/>
  <c r="BB376" i="28"/>
  <c r="BG55" i="28"/>
  <c r="BH55" i="28"/>
  <c r="BG487" i="28"/>
  <c r="BH487" i="28" s="1"/>
  <c r="BG463" i="28"/>
  <c r="BH463" i="28" s="1"/>
  <c r="BB422" i="28"/>
  <c r="BG363" i="28"/>
  <c r="BH363" i="28" s="1"/>
  <c r="BG339" i="28"/>
  <c r="BH339" i="28" s="1"/>
  <c r="BB202" i="28"/>
  <c r="BB322" i="28"/>
  <c r="BB250" i="28"/>
  <c r="BB415" i="28"/>
  <c r="BB391" i="28"/>
  <c r="BB367" i="28"/>
  <c r="BB343" i="28"/>
  <c r="BG422" i="28"/>
  <c r="BH422" i="28" s="1"/>
  <c r="BG398" i="28"/>
  <c r="BH398" i="28" s="1"/>
  <c r="BG374" i="28"/>
  <c r="BH374" i="28" s="1"/>
  <c r="BG350" i="28"/>
  <c r="BH350" i="28" s="1"/>
  <c r="BB308" i="28"/>
  <c r="BB236" i="28"/>
  <c r="BB184" i="28"/>
  <c r="BB331" i="28"/>
  <c r="BB307" i="28"/>
  <c r="BB283" i="28"/>
  <c r="BB259" i="28"/>
  <c r="BB235" i="28"/>
  <c r="BB211" i="28"/>
  <c r="BB187" i="28"/>
  <c r="BG334" i="28"/>
  <c r="BH334" i="28" s="1"/>
  <c r="BG310" i="28"/>
  <c r="BH310" i="28" s="1"/>
  <c r="BG286" i="28"/>
  <c r="BH286" i="28" s="1"/>
  <c r="BG262" i="28"/>
  <c r="BH262" i="28" s="1"/>
  <c r="BG238" i="28"/>
  <c r="BH238" i="28" s="1"/>
  <c r="BG214" i="28"/>
  <c r="BH214" i="28" s="1"/>
  <c r="BG190" i="28"/>
  <c r="BH190" i="28" s="1"/>
  <c r="BG166" i="28"/>
  <c r="BH166" i="28" s="1"/>
  <c r="BG323" i="28"/>
  <c r="BH323" i="28" s="1"/>
  <c r="BG299" i="28"/>
  <c r="BH299" i="28" s="1"/>
  <c r="BG275" i="28"/>
  <c r="BH275" i="28" s="1"/>
  <c r="BG251" i="28"/>
  <c r="BH251" i="28" s="1"/>
  <c r="BG227" i="28"/>
  <c r="BH227" i="28" s="1"/>
  <c r="BG203" i="28"/>
  <c r="BH203" i="28" s="1"/>
  <c r="BG179" i="28"/>
  <c r="BH179" i="28" s="1"/>
  <c r="BG36" i="28"/>
  <c r="BH36" i="28"/>
  <c r="BB105" i="28"/>
  <c r="BU105" i="28" s="1"/>
  <c r="BC105" i="28"/>
  <c r="BV105" i="28" s="1"/>
  <c r="BW105" i="28" s="1" a="1"/>
  <c r="BW105" i="28" s="1"/>
  <c r="BG146" i="28"/>
  <c r="BH146" i="28" s="1"/>
  <c r="BH27" i="28"/>
  <c r="BG27" i="28"/>
  <c r="BG12" i="28"/>
  <c r="BH12" i="28"/>
  <c r="BG130" i="28"/>
  <c r="BH130" i="28" s="1"/>
  <c r="BH21" i="28"/>
  <c r="BG21" i="28"/>
  <c r="BG42" i="28"/>
  <c r="BH42" i="28"/>
  <c r="BG25" i="28"/>
  <c r="BH25" i="28"/>
  <c r="BB6" i="28"/>
  <c r="BU6" i="28" s="1"/>
  <c r="BC6" i="28"/>
  <c r="BV6" i="28" s="1"/>
  <c r="BW6" i="28" s="1" a="1"/>
  <c r="BW6" i="28" s="1"/>
  <c r="BG37" i="28"/>
  <c r="BH37" i="28"/>
  <c r="BG19" i="28"/>
  <c r="BH19" i="28"/>
  <c r="BB450" i="28"/>
  <c r="BH110" i="28"/>
  <c r="BG110" i="28"/>
  <c r="BB73" i="28"/>
  <c r="BC73" i="28"/>
  <c r="BB458" i="28"/>
  <c r="BB86" i="28"/>
  <c r="BU86" i="28" s="1"/>
  <c r="BC86" i="28"/>
  <c r="BV86" i="28" s="1"/>
  <c r="BW86" i="28" s="1" a="1"/>
  <c r="BW86" i="28" s="1"/>
  <c r="BB481" i="28"/>
  <c r="BB404" i="28"/>
  <c r="BG88" i="28"/>
  <c r="BH88" i="28"/>
  <c r="BB486" i="28"/>
  <c r="BB43" i="28"/>
  <c r="BC43" i="28"/>
  <c r="BB19" i="28"/>
  <c r="BC19" i="28"/>
  <c r="BB158" i="28"/>
  <c r="BB134" i="28"/>
  <c r="BB436" i="28"/>
  <c r="BC82" i="28"/>
  <c r="BB82" i="28"/>
  <c r="BB473" i="28"/>
  <c r="BG159" i="28"/>
  <c r="BH159" i="28" s="1"/>
  <c r="BG135" i="28"/>
  <c r="BH135" i="28" s="1"/>
  <c r="BB444" i="28"/>
  <c r="BH93" i="28"/>
  <c r="BG93" i="28"/>
  <c r="BB496" i="28"/>
  <c r="BB442" i="28"/>
  <c r="BB471" i="28"/>
  <c r="BG435" i="28"/>
  <c r="BH435" i="28" s="1"/>
  <c r="BB228" i="28"/>
  <c r="BH56" i="28"/>
  <c r="BG56" i="28"/>
  <c r="BG488" i="28"/>
  <c r="BH488" i="28" s="1"/>
  <c r="BG464" i="28"/>
  <c r="BH464" i="28" s="1"/>
  <c r="BB344" i="28"/>
  <c r="BG403" i="28"/>
  <c r="BH403" i="28" s="1"/>
  <c r="BB420" i="28"/>
  <c r="BB443" i="28"/>
  <c r="BB360" i="28"/>
  <c r="BG53" i="28"/>
  <c r="BH53" i="28"/>
  <c r="BG485" i="28"/>
  <c r="BH485" i="28" s="1"/>
  <c r="BG461" i="28"/>
  <c r="BH461" i="28" s="1"/>
  <c r="BB427" i="28"/>
  <c r="BB418" i="28"/>
  <c r="BG361" i="28"/>
  <c r="BH361" i="28" s="1"/>
  <c r="BG337" i="28"/>
  <c r="BH337" i="28" s="1"/>
  <c r="BB316" i="28"/>
  <c r="BB244" i="28"/>
  <c r="BB413" i="28"/>
  <c r="BB389" i="28"/>
  <c r="BB365" i="28"/>
  <c r="BB341" i="28"/>
  <c r="BG420" i="28"/>
  <c r="BH420" i="28" s="1"/>
  <c r="BG396" i="28"/>
  <c r="BH396" i="28" s="1"/>
  <c r="BG372" i="28"/>
  <c r="BH372" i="28" s="1"/>
  <c r="BG348" i="28"/>
  <c r="BH348" i="28" s="1"/>
  <c r="BB302" i="28"/>
  <c r="BB230" i="28"/>
  <c r="BB329" i="28"/>
  <c r="BB305" i="28"/>
  <c r="BB281" i="28"/>
  <c r="BB257" i="28"/>
  <c r="BB233" i="28"/>
  <c r="BB209" i="28"/>
  <c r="BB185" i="28"/>
  <c r="BG332" i="28"/>
  <c r="BH332" i="28" s="1"/>
  <c r="BG308" i="28"/>
  <c r="BH308" i="28" s="1"/>
  <c r="BG284" i="28"/>
  <c r="BH284" i="28" s="1"/>
  <c r="BG260" i="28"/>
  <c r="BH260" i="28" s="1"/>
  <c r="BG236" i="28"/>
  <c r="BH236" i="28" s="1"/>
  <c r="BG212" i="28"/>
  <c r="BH212" i="28" s="1"/>
  <c r="BG188" i="28"/>
  <c r="BH188" i="28" s="1"/>
  <c r="BG321" i="28"/>
  <c r="BH321" i="28" s="1"/>
  <c r="BG297" i="28"/>
  <c r="BH297" i="28" s="1"/>
  <c r="BG273" i="28"/>
  <c r="BH273" i="28" s="1"/>
  <c r="BG249" i="28"/>
  <c r="BH249" i="28" s="1"/>
  <c r="BG225" i="28"/>
  <c r="BH225" i="28" s="1"/>
  <c r="BG201" i="28"/>
  <c r="BH201" i="28" s="1"/>
  <c r="BG177" i="28"/>
  <c r="BH177" i="28" s="1"/>
  <c r="BG40" i="28"/>
  <c r="BH40" i="28"/>
  <c r="BH32" i="28"/>
  <c r="BG32" i="28"/>
  <c r="BB87" i="28"/>
  <c r="BC87" i="28"/>
  <c r="BG134" i="28"/>
  <c r="BH134" i="28" s="1"/>
  <c r="BG22" i="28"/>
  <c r="BH22" i="28"/>
  <c r="BB8" i="28"/>
  <c r="BC8" i="28"/>
  <c r="BV8" i="28" s="1"/>
  <c r="BW8" i="28" s="1" a="1"/>
  <c r="BW8" i="28" s="1"/>
  <c r="BG16" i="28"/>
  <c r="BH16" i="28"/>
  <c r="BH38" i="28"/>
  <c r="BG38" i="28"/>
  <c r="BH20" i="28"/>
  <c r="BG20" i="28"/>
  <c r="BG162" i="28"/>
  <c r="BH162" i="28" s="1"/>
  <c r="BH33" i="28"/>
  <c r="BG33" i="28"/>
  <c r="BH14" i="28"/>
  <c r="BG14" i="28"/>
  <c r="BB2" i="28"/>
  <c r="BC2" i="28"/>
  <c r="BG107" i="28"/>
  <c r="BH107" i="28"/>
  <c r="BB68" i="28"/>
  <c r="BC68" i="28"/>
  <c r="BC118" i="28"/>
  <c r="BV118" i="28" s="1"/>
  <c r="BW118" i="28" s="1" a="1"/>
  <c r="BW118" i="28" s="1"/>
  <c r="BB118" i="28"/>
  <c r="BB475" i="28"/>
  <c r="BC95" i="28"/>
  <c r="BB95" i="28"/>
  <c r="BB338" i="28"/>
  <c r="BC120" i="28"/>
  <c r="BB120" i="28"/>
  <c r="BG85" i="28"/>
  <c r="BH85" i="28"/>
  <c r="BB480" i="28"/>
  <c r="BB41" i="28"/>
  <c r="BU41" i="28" s="1"/>
  <c r="BC41" i="28"/>
  <c r="BV41" i="28" s="1"/>
  <c r="BW41" i="28" s="1" a="1"/>
  <c r="BW41" i="28" s="1"/>
  <c r="BB17" i="28"/>
  <c r="BC17" i="28"/>
  <c r="BB156" i="28"/>
  <c r="BG425" i="28"/>
  <c r="BH425" i="28" s="1"/>
  <c r="BB79" i="28"/>
  <c r="BC79" i="28"/>
  <c r="BB467" i="28"/>
  <c r="BG157" i="28"/>
  <c r="BH157" i="28" s="1"/>
  <c r="BG133" i="28"/>
  <c r="BH133" i="28" s="1"/>
  <c r="BB103" i="28"/>
  <c r="BC103" i="28"/>
  <c r="BB435" i="28"/>
  <c r="BB124" i="28"/>
  <c r="BC124" i="28"/>
  <c r="BG90" i="28"/>
  <c r="BH90" i="28"/>
  <c r="BB490" i="28"/>
  <c r="BB433" i="28"/>
  <c r="BC114" i="28"/>
  <c r="BV114" i="28" s="1"/>
  <c r="BW114" i="28" s="1" a="1"/>
  <c r="BW114" i="28" s="1"/>
  <c r="BB114" i="28"/>
  <c r="BU114" i="28" s="1"/>
  <c r="BG77" i="28"/>
  <c r="BH77" i="28"/>
  <c r="BB465" i="28"/>
  <c r="BG432" i="28"/>
  <c r="BH432" i="28" s="1"/>
  <c r="BG78" i="28"/>
  <c r="BH78" i="28"/>
  <c r="BG54" i="28"/>
  <c r="BH54" i="28"/>
  <c r="BG486" i="28"/>
  <c r="BH486" i="28" s="1"/>
  <c r="BG462" i="28"/>
  <c r="BH462" i="28" s="1"/>
  <c r="BB429" i="28"/>
  <c r="BB288" i="28"/>
  <c r="BG391" i="28"/>
  <c r="BH391" i="28" s="1"/>
  <c r="BG455" i="28"/>
  <c r="BH455" i="28" s="1"/>
  <c r="BB414" i="28"/>
  <c r="BB440" i="28"/>
  <c r="BB336" i="28"/>
  <c r="BH51" i="28"/>
  <c r="BG51" i="28"/>
  <c r="BG483" i="28"/>
  <c r="BH483" i="28" s="1"/>
  <c r="BG459" i="28"/>
  <c r="BH459" i="28" s="1"/>
  <c r="BB423" i="28"/>
  <c r="BB408" i="28"/>
  <c r="BG359" i="28"/>
  <c r="BH359" i="28" s="1"/>
  <c r="BB176" i="28"/>
  <c r="BB310" i="28"/>
  <c r="BB238" i="28"/>
  <c r="BB411" i="28"/>
  <c r="BB387" i="28"/>
  <c r="BB363" i="28"/>
  <c r="BB339" i="28"/>
  <c r="BG418" i="28"/>
  <c r="BH418" i="28" s="1"/>
  <c r="BG394" i="28"/>
  <c r="BH394" i="28" s="1"/>
  <c r="BG370" i="28"/>
  <c r="BH370" i="28" s="1"/>
  <c r="BG346" i="28"/>
  <c r="BH346" i="28" s="1"/>
  <c r="BB296" i="28"/>
  <c r="BB224" i="28"/>
  <c r="BB327" i="28"/>
  <c r="BB303" i="28"/>
  <c r="BB279" i="28"/>
  <c r="BB255" i="28"/>
  <c r="BB231" i="28"/>
  <c r="BB207" i="28"/>
  <c r="BB183" i="28"/>
  <c r="BG330" i="28"/>
  <c r="BH330" i="28" s="1"/>
  <c r="BG306" i="28"/>
  <c r="BH306" i="28" s="1"/>
  <c r="BG282" i="28"/>
  <c r="BH282" i="28" s="1"/>
  <c r="BG258" i="28"/>
  <c r="BH258" i="28" s="1"/>
  <c r="BG234" i="28"/>
  <c r="BH234" i="28" s="1"/>
  <c r="BG210" i="28"/>
  <c r="BH210" i="28" s="1"/>
  <c r="BG186" i="28"/>
  <c r="BH186" i="28" s="1"/>
  <c r="BG319" i="28"/>
  <c r="BH319" i="28" s="1"/>
  <c r="BG295" i="28"/>
  <c r="BH295" i="28" s="1"/>
  <c r="BG271" i="28"/>
  <c r="BH271" i="28" s="1"/>
  <c r="BG247" i="28"/>
  <c r="BH247" i="28" s="1"/>
  <c r="BG223" i="28"/>
  <c r="BH223" i="28" s="1"/>
  <c r="BG199" i="28"/>
  <c r="BH199" i="28" s="1"/>
  <c r="BG175" i="28"/>
  <c r="BH175" i="28" s="1"/>
  <c r="BB99" i="28"/>
  <c r="BC99" i="28"/>
  <c r="BV99" i="28" s="1"/>
  <c r="BW99" i="28" s="1" a="1"/>
  <c r="BW99" i="28" s="1"/>
  <c r="BC16" i="28"/>
  <c r="BB16" i="28"/>
  <c r="BU16" i="28" s="1"/>
  <c r="BG164" i="28"/>
  <c r="BH164" i="28" s="1"/>
  <c r="BB151" i="28"/>
  <c r="BG29" i="28"/>
  <c r="BH29" i="28"/>
  <c r="BC10" i="28"/>
  <c r="BV10" i="28" s="1"/>
  <c r="BW10" i="28" s="1" a="1"/>
  <c r="BW10" i="28" s="1"/>
  <c r="BB10" i="28"/>
  <c r="BU10" i="28" s="1"/>
  <c r="BH104" i="28"/>
  <c r="BG104" i="28"/>
  <c r="BB62" i="28"/>
  <c r="BU62" i="28" s="1"/>
  <c r="BC62" i="28"/>
  <c r="BV62" i="28" s="1"/>
  <c r="BW62" i="28" s="1" a="1"/>
  <c r="BW62" i="28" s="1"/>
  <c r="BG115" i="28"/>
  <c r="BH115" i="28"/>
  <c r="BB80" i="28"/>
  <c r="BC80" i="28"/>
  <c r="BB469" i="28"/>
  <c r="BB125" i="28"/>
  <c r="BC125" i="28"/>
  <c r="BH117" i="28"/>
  <c r="BG117" i="28"/>
  <c r="BG82" i="28"/>
  <c r="BH82" i="28"/>
  <c r="BB474" i="28"/>
  <c r="BB39" i="28"/>
  <c r="BC39" i="28"/>
  <c r="BB15" i="28"/>
  <c r="BU15" i="28" s="1"/>
  <c r="BC15" i="28"/>
  <c r="BV15" i="28" s="1"/>
  <c r="BW15" i="28" s="1" a="1"/>
  <c r="BW15" i="28" s="1"/>
  <c r="BB154" i="28"/>
  <c r="BG395" i="28"/>
  <c r="BH395" i="28" s="1"/>
  <c r="BC112" i="28"/>
  <c r="BB112" i="28"/>
  <c r="BB75" i="28"/>
  <c r="BC75" i="28"/>
  <c r="BB461" i="28"/>
  <c r="BG155" i="28"/>
  <c r="BH155" i="28" s="1"/>
  <c r="BG423" i="28"/>
  <c r="BH423" i="28" s="1"/>
  <c r="BG121" i="28"/>
  <c r="BH121" i="28" s="1"/>
  <c r="BH87" i="28"/>
  <c r="BG87" i="28"/>
  <c r="BB484" i="28"/>
  <c r="BB131" i="28"/>
  <c r="BC131" i="28"/>
  <c r="BG73" i="28"/>
  <c r="BH73" i="28"/>
  <c r="BB459" i="28"/>
  <c r="BG76" i="28"/>
  <c r="BH76" i="28"/>
  <c r="BG52" i="28"/>
  <c r="BH52" i="28"/>
  <c r="BG484" i="28"/>
  <c r="BH484" i="28" s="1"/>
  <c r="BG460" i="28"/>
  <c r="BH460" i="28" s="1"/>
  <c r="BB425" i="28"/>
  <c r="BB216" i="28"/>
  <c r="BG379" i="28"/>
  <c r="BH379" i="28" s="1"/>
  <c r="BG452" i="28"/>
  <c r="BH452" i="28" s="1"/>
  <c r="BB402" i="28"/>
  <c r="BB437" i="28"/>
  <c r="BB264" i="28"/>
  <c r="BG49" i="28"/>
  <c r="BH49" i="28"/>
  <c r="BG481" i="28"/>
  <c r="BH481" i="28" s="1"/>
  <c r="BG457" i="28"/>
  <c r="BH457" i="28" s="1"/>
  <c r="BB419" i="28"/>
  <c r="BG454" i="28"/>
  <c r="BH454" i="28" s="1"/>
  <c r="BB410" i="28"/>
  <c r="BB396" i="28"/>
  <c r="BG357" i="28"/>
  <c r="BH357" i="28" s="1"/>
  <c r="BB304" i="28"/>
  <c r="BB232" i="28"/>
  <c r="BB409" i="28"/>
  <c r="BB385" i="28"/>
  <c r="BB361" i="28"/>
  <c r="BB337" i="28"/>
  <c r="BG416" i="28"/>
  <c r="BH416" i="28" s="1"/>
  <c r="BG392" i="28"/>
  <c r="BH392" i="28" s="1"/>
  <c r="BG368" i="28"/>
  <c r="BH368" i="28" s="1"/>
  <c r="BG344" i="28"/>
  <c r="BH344" i="28" s="1"/>
  <c r="BB290" i="28"/>
  <c r="BB218" i="28"/>
  <c r="BB325" i="28"/>
  <c r="BB301" i="28"/>
  <c r="BB277" i="28"/>
  <c r="BB253" i="28"/>
  <c r="BB229" i="28"/>
  <c r="BB205" i="28"/>
  <c r="BB181" i="28"/>
  <c r="BG328" i="28"/>
  <c r="BH328" i="28" s="1"/>
  <c r="BG304" i="28"/>
  <c r="BH304" i="28" s="1"/>
  <c r="BG280" i="28"/>
  <c r="BH280" i="28" s="1"/>
  <c r="BG256" i="28"/>
  <c r="BH256" i="28" s="1"/>
  <c r="BG232" i="28"/>
  <c r="BH232" i="28" s="1"/>
  <c r="BG208" i="28"/>
  <c r="BH208" i="28" s="1"/>
  <c r="BG184" i="28"/>
  <c r="BH184" i="28" s="1"/>
  <c r="BG317" i="28"/>
  <c r="BH317" i="28" s="1"/>
  <c r="BG293" i="28"/>
  <c r="BH293" i="28" s="1"/>
  <c r="BG269" i="28"/>
  <c r="BH269" i="28" s="1"/>
  <c r="BG245" i="28"/>
  <c r="BH245" i="28" s="1"/>
  <c r="BG221" i="28"/>
  <c r="BH221" i="28" s="1"/>
  <c r="BG197" i="28"/>
  <c r="BH197" i="28" s="1"/>
  <c r="BG173" i="28"/>
  <c r="BH173" i="28" s="1"/>
  <c r="BG28" i="28"/>
  <c r="BH28" i="28"/>
  <c r="BG23" i="28"/>
  <c r="BH23" i="28"/>
  <c r="BG156" i="28"/>
  <c r="BH156" i="28" s="1"/>
  <c r="BC81" i="28"/>
  <c r="BB81" i="28"/>
  <c r="BG30" i="28"/>
  <c r="BH30" i="28"/>
  <c r="BG2" i="28"/>
  <c r="BH2" i="28"/>
  <c r="BB139" i="28"/>
  <c r="BG24" i="28"/>
  <c r="BH24" i="28"/>
  <c r="BG101" i="28"/>
  <c r="BH101" i="28"/>
  <c r="BB56" i="28"/>
  <c r="BU56" i="28" s="1"/>
  <c r="BC56" i="28"/>
  <c r="BV56" i="28" s="1"/>
  <c r="BW56" i="28" s="1" a="1"/>
  <c r="BW56" i="28" s="1"/>
  <c r="BC76" i="28"/>
  <c r="BV76" i="28" s="1"/>
  <c r="BW76" i="28" s="1" a="1"/>
  <c r="BW76" i="28" s="1"/>
  <c r="BB76" i="28"/>
  <c r="BB463" i="28"/>
  <c r="BG122" i="28"/>
  <c r="BH122" i="28" s="1"/>
  <c r="BC89" i="28"/>
  <c r="BB89" i="28"/>
  <c r="BG79" i="28"/>
  <c r="BH79" i="28"/>
  <c r="BB468" i="28"/>
  <c r="BB37" i="28"/>
  <c r="BU37" i="28" s="1"/>
  <c r="BC37" i="28"/>
  <c r="BV37" i="28" s="1"/>
  <c r="BW37" i="28" s="1" a="1"/>
  <c r="BW37" i="28" s="1"/>
  <c r="BB13" i="28"/>
  <c r="BU13" i="28" s="1"/>
  <c r="BC13" i="28"/>
  <c r="BV13" i="28" s="1"/>
  <c r="BW13" i="28" s="1" a="1"/>
  <c r="BW13" i="28" s="1"/>
  <c r="BB152" i="28"/>
  <c r="BB127" i="28"/>
  <c r="BU127" i="28" s="1"/>
  <c r="BC127" i="28"/>
  <c r="BV127" i="28" s="1"/>
  <c r="BW127" i="28" s="1" a="1"/>
  <c r="BW127" i="28" s="1"/>
  <c r="BB270" i="28"/>
  <c r="BB71" i="28"/>
  <c r="BC71" i="28"/>
  <c r="BG153" i="28"/>
  <c r="BH153" i="28" s="1"/>
  <c r="BC129" i="28"/>
  <c r="BV129" i="28" s="1"/>
  <c r="BW129" i="28" s="1" a="1"/>
  <c r="BW129" i="28" s="1"/>
  <c r="BB129" i="28"/>
  <c r="BU129" i="28" s="1"/>
  <c r="BB97" i="28"/>
  <c r="BU97" i="28" s="1"/>
  <c r="BC97" i="28"/>
  <c r="BV97" i="28" s="1"/>
  <c r="BW97" i="28" s="1" a="1"/>
  <c r="BW97" i="28" s="1"/>
  <c r="BG389" i="28"/>
  <c r="BH389" i="28" s="1"/>
  <c r="BG84" i="28"/>
  <c r="BH84" i="28"/>
  <c r="BB478" i="28"/>
  <c r="BG128" i="28"/>
  <c r="BH128" i="28" s="1"/>
  <c r="BB380" i="28"/>
  <c r="BC108" i="28"/>
  <c r="BB108" i="28"/>
  <c r="BB69" i="28"/>
  <c r="BC69" i="28"/>
  <c r="BH74" i="28"/>
  <c r="BG74" i="28"/>
  <c r="BH50" i="28"/>
  <c r="BG50" i="28"/>
  <c r="BG482" i="28"/>
  <c r="BH482" i="28" s="1"/>
  <c r="BG458" i="28"/>
  <c r="BH458" i="28" s="1"/>
  <c r="BB421" i="28"/>
  <c r="BB366" i="28"/>
  <c r="BG449" i="28"/>
  <c r="BH449" i="28" s="1"/>
  <c r="BB390" i="28"/>
  <c r="BB434" i="28"/>
  <c r="BB180" i="28"/>
  <c r="BG47" i="28"/>
  <c r="BH47" i="28"/>
  <c r="BG479" i="28"/>
  <c r="BH479" i="28" s="1"/>
  <c r="BG411" i="28"/>
  <c r="BH411" i="28" s="1"/>
  <c r="BG451" i="28"/>
  <c r="BH451" i="28" s="1"/>
  <c r="BB398" i="28"/>
  <c r="BG409" i="28"/>
  <c r="BH409" i="28" s="1"/>
  <c r="BB384" i="28"/>
  <c r="BG355" i="28"/>
  <c r="BH355" i="28" s="1"/>
  <c r="BB298" i="28"/>
  <c r="BB226" i="28"/>
  <c r="BB407" i="28"/>
  <c r="BB383" i="28"/>
  <c r="BB359" i="28"/>
  <c r="BB168" i="28"/>
  <c r="BG414" i="28"/>
  <c r="BH414" i="28" s="1"/>
  <c r="BG390" i="28"/>
  <c r="BH390" i="28" s="1"/>
  <c r="BG366" i="28"/>
  <c r="BH366" i="28" s="1"/>
  <c r="BG342" i="28"/>
  <c r="BH342" i="28" s="1"/>
  <c r="BB284" i="28"/>
  <c r="BB212" i="28"/>
  <c r="BB323" i="28"/>
  <c r="BB299" i="28"/>
  <c r="BB275" i="28"/>
  <c r="BB251" i="28"/>
  <c r="BB227" i="28"/>
  <c r="BB203" i="28"/>
  <c r="BB179" i="28"/>
  <c r="BG326" i="28"/>
  <c r="BH326" i="28" s="1"/>
  <c r="BG302" i="28"/>
  <c r="BH302" i="28" s="1"/>
  <c r="BG278" i="28"/>
  <c r="BH278" i="28" s="1"/>
  <c r="BG254" i="28"/>
  <c r="BH254" i="28" s="1"/>
  <c r="BG230" i="28"/>
  <c r="BH230" i="28" s="1"/>
  <c r="BG206" i="28"/>
  <c r="BH206" i="28" s="1"/>
  <c r="BG182" i="28"/>
  <c r="BH182" i="28" s="1"/>
  <c r="BB166" i="28"/>
  <c r="BG315" i="28"/>
  <c r="BH315" i="28" s="1"/>
  <c r="BG291" i="28"/>
  <c r="BH291" i="28" s="1"/>
  <c r="BG267" i="28"/>
  <c r="BH267" i="28" s="1"/>
  <c r="BG243" i="28"/>
  <c r="BH243" i="28" s="1"/>
  <c r="BG219" i="28"/>
  <c r="BH219" i="28" s="1"/>
  <c r="BG195" i="28"/>
  <c r="BH195" i="28" s="1"/>
  <c r="BG171" i="28"/>
  <c r="BH171" i="28" s="1"/>
  <c r="BB18" i="28"/>
  <c r="BC18" i="28"/>
  <c r="BG18" i="28"/>
  <c r="BH18" i="28"/>
  <c r="BB441" i="28"/>
  <c r="BG144" i="28"/>
  <c r="BH144" i="28" s="1"/>
  <c r="BH26" i="28"/>
  <c r="BG26" i="28"/>
  <c r="BG154" i="28"/>
  <c r="BH154" i="28" s="1"/>
  <c r="BB26" i="28"/>
  <c r="BC26" i="28"/>
  <c r="BB42" i="28"/>
  <c r="BC42" i="28"/>
  <c r="BV42" i="28" s="1"/>
  <c r="BW42" i="28" s="1" a="1"/>
  <c r="BW42" i="28" s="1"/>
  <c r="BB20" i="28"/>
  <c r="BU20" i="28" s="1"/>
  <c r="BC20" i="28"/>
  <c r="BB457" i="28"/>
  <c r="BB161" i="28"/>
  <c r="BH98" i="28"/>
  <c r="BG98" i="28"/>
  <c r="BB50" i="28"/>
  <c r="BC50" i="28"/>
  <c r="BB416" i="28"/>
  <c r="BB110" i="28"/>
  <c r="BU110" i="28" s="1"/>
  <c r="BC110" i="28"/>
  <c r="BB72" i="28"/>
  <c r="BC72" i="28"/>
  <c r="BG112" i="28"/>
  <c r="BH112" i="28"/>
  <c r="BH75" i="28"/>
  <c r="BG75" i="28"/>
  <c r="BB462" i="28"/>
  <c r="BB35" i="28"/>
  <c r="BC35" i="28"/>
  <c r="BB11" i="28"/>
  <c r="BC11" i="28"/>
  <c r="BB150" i="28"/>
  <c r="BG124" i="28"/>
  <c r="BH124" i="28" s="1"/>
  <c r="BC106" i="28"/>
  <c r="BB106" i="28"/>
  <c r="BB65" i="28"/>
  <c r="BC65" i="28"/>
  <c r="BG151" i="28"/>
  <c r="BH151" i="28" s="1"/>
  <c r="BG126" i="28"/>
  <c r="BH126" i="28" s="1"/>
  <c r="BH81" i="28"/>
  <c r="BG81" i="28"/>
  <c r="BB472" i="28"/>
  <c r="BB63" i="28"/>
  <c r="BC63" i="28"/>
  <c r="BG72" i="28"/>
  <c r="BH72" i="28"/>
  <c r="BG48" i="28"/>
  <c r="BH48" i="28"/>
  <c r="BG480" i="28"/>
  <c r="BH480" i="28" s="1"/>
  <c r="BB342" i="28"/>
  <c r="BG446" i="28"/>
  <c r="BH446" i="28" s="1"/>
  <c r="BB378" i="28"/>
  <c r="BB431" i="28"/>
  <c r="BH69" i="28"/>
  <c r="BG69" i="28"/>
  <c r="BH45" i="28"/>
  <c r="BG45" i="28"/>
  <c r="BG477" i="28"/>
  <c r="BH477" i="28" s="1"/>
  <c r="BG399" i="28"/>
  <c r="BH399" i="28" s="1"/>
  <c r="BG448" i="28"/>
  <c r="BH448" i="28" s="1"/>
  <c r="BB386" i="28"/>
  <c r="BG397" i="28"/>
  <c r="BH397" i="28" s="1"/>
  <c r="BB372" i="28"/>
  <c r="BG353" i="28"/>
  <c r="BH353" i="28" s="1"/>
  <c r="BB292" i="28"/>
  <c r="BB220" i="28"/>
  <c r="BB405" i="28"/>
  <c r="BB381" i="28"/>
  <c r="BB357" i="28"/>
  <c r="BG412" i="28"/>
  <c r="BH412" i="28" s="1"/>
  <c r="BG388" i="28"/>
  <c r="BH388" i="28" s="1"/>
  <c r="BG364" i="28"/>
  <c r="BH364" i="28" s="1"/>
  <c r="BG340" i="28"/>
  <c r="BH340" i="28" s="1"/>
  <c r="BB278" i="28"/>
  <c r="BB206" i="28"/>
  <c r="BB321" i="28"/>
  <c r="BB297" i="28"/>
  <c r="BB273" i="28"/>
  <c r="BB249" i="28"/>
  <c r="BB225" i="28"/>
  <c r="BB201" i="28"/>
  <c r="BB177" i="28"/>
  <c r="BG324" i="28"/>
  <c r="BH324" i="28" s="1"/>
  <c r="BG300" i="28"/>
  <c r="BH300" i="28" s="1"/>
  <c r="BG276" i="28"/>
  <c r="BH276" i="28" s="1"/>
  <c r="BG252" i="28"/>
  <c r="BH252" i="28" s="1"/>
  <c r="BG228" i="28"/>
  <c r="BH228" i="28" s="1"/>
  <c r="BG204" i="28"/>
  <c r="BH204" i="28" s="1"/>
  <c r="BG180" i="28"/>
  <c r="BH180" i="28" s="1"/>
  <c r="BG313" i="28"/>
  <c r="BH313" i="28" s="1"/>
  <c r="BG289" i="28"/>
  <c r="BH289" i="28" s="1"/>
  <c r="BG265" i="28"/>
  <c r="BH265" i="28" s="1"/>
  <c r="BG241" i="28"/>
  <c r="BH241" i="28" s="1"/>
  <c r="BG217" i="28"/>
  <c r="BH217" i="28" s="1"/>
  <c r="BG193" i="28"/>
  <c r="BH193" i="28" s="1"/>
  <c r="BG169" i="28"/>
  <c r="BH169" i="28" s="1"/>
  <c r="BG34" i="28"/>
  <c r="BH34" i="28"/>
  <c r="BG4" i="28"/>
  <c r="BH4" i="28"/>
  <c r="BB14" i="28"/>
  <c r="BU14" i="28" s="1"/>
  <c r="BC14" i="28"/>
  <c r="BV14" i="28" s="1"/>
  <c r="BW14" i="28" s="1" a="1"/>
  <c r="BW14" i="28" s="1"/>
  <c r="BC28" i="28"/>
  <c r="BV28" i="28" s="1"/>
  <c r="BW28" i="28" s="1" a="1"/>
  <c r="BW28" i="28" s="1"/>
  <c r="BB28" i="28"/>
  <c r="BU28" i="28" s="1"/>
  <c r="BH3" i="28"/>
  <c r="BG3" i="28"/>
  <c r="BG43" i="28"/>
  <c r="BH43" i="28"/>
  <c r="BG132" i="28"/>
  <c r="BH132" i="28" s="1"/>
  <c r="BC22" i="28"/>
  <c r="BV22" i="28" s="1"/>
  <c r="BW22" i="28" s="1" a="1"/>
  <c r="BW22" i="28" s="1"/>
  <c r="BB22" i="28"/>
  <c r="BU22" i="28" s="1"/>
  <c r="BG142" i="28"/>
  <c r="BH142" i="28" s="1"/>
  <c r="BB163" i="28"/>
  <c r="BB38" i="28"/>
  <c r="BU38" i="28" s="1"/>
  <c r="BC38" i="28"/>
  <c r="BB111" i="28"/>
  <c r="BC111" i="28"/>
  <c r="BB149" i="28"/>
  <c r="BB128" i="28"/>
  <c r="BU128" i="28" s="1"/>
  <c r="BC128" i="28"/>
  <c r="BV128" i="28" s="1"/>
  <c r="BW128" i="28" s="1" a="1"/>
  <c r="BW128" i="28" s="1"/>
  <c r="BG95" i="28"/>
  <c r="BH95" i="28"/>
  <c r="BB500" i="28"/>
  <c r="BB368" i="28"/>
  <c r="BB67" i="28"/>
  <c r="BC67" i="28"/>
  <c r="BC83" i="28"/>
  <c r="BV83" i="28" s="1"/>
  <c r="BW83" i="28" s="1" a="1"/>
  <c r="BW83" i="28" s="1"/>
  <c r="BB83" i="28"/>
  <c r="BU83" i="28" s="1"/>
  <c r="BG109" i="28"/>
  <c r="BH109" i="28"/>
  <c r="BG71" i="28"/>
  <c r="BH71" i="28"/>
  <c r="BB33" i="28"/>
  <c r="BU33" i="28" s="1"/>
  <c r="BC33" i="28"/>
  <c r="BV33" i="28" s="1"/>
  <c r="BW33" i="28" s="1" a="1"/>
  <c r="BW33" i="28" s="1"/>
  <c r="BB9" i="28"/>
  <c r="BU9" i="28" s="1"/>
  <c r="BC9" i="28"/>
  <c r="BV9" i="28" s="1"/>
  <c r="BW9" i="28" s="1" a="1"/>
  <c r="BW9" i="28" s="1"/>
  <c r="BB148" i="28"/>
  <c r="BB59" i="28"/>
  <c r="BU59" i="28" s="1"/>
  <c r="BC59" i="28"/>
  <c r="BG149" i="28"/>
  <c r="BH149" i="28" s="1"/>
  <c r="BB91" i="28"/>
  <c r="BU91" i="28" s="1"/>
  <c r="BC91" i="28"/>
  <c r="BV91" i="28" s="1"/>
  <c r="BW91" i="28" s="1" a="1"/>
  <c r="BW91" i="28" s="1"/>
  <c r="BC78" i="28"/>
  <c r="BV78" i="28" s="1"/>
  <c r="BW78" i="28" s="1" a="1"/>
  <c r="BW78" i="28" s="1"/>
  <c r="BB78" i="28"/>
  <c r="BU78" i="28" s="1"/>
  <c r="BB466" i="28"/>
  <c r="BC102" i="28"/>
  <c r="BV102" i="28" s="1"/>
  <c r="BW102" i="28" s="1" a="1"/>
  <c r="BW102" i="28" s="1"/>
  <c r="BB102" i="28"/>
  <c r="BU102" i="28" s="1"/>
  <c r="BB57" i="28"/>
  <c r="BU57" i="28" s="1"/>
  <c r="BC57" i="28"/>
  <c r="BG456" i="28"/>
  <c r="BH456" i="28" s="1"/>
  <c r="BB417" i="28"/>
  <c r="BG70" i="28"/>
  <c r="BH70" i="28"/>
  <c r="BG46" i="28"/>
  <c r="BH46" i="28"/>
  <c r="BG478" i="28"/>
  <c r="BH478" i="28" s="1"/>
  <c r="BG405" i="28"/>
  <c r="BH405" i="28" s="1"/>
  <c r="BB282" i="28"/>
  <c r="BG443" i="28"/>
  <c r="BH443" i="28" s="1"/>
  <c r="BB364" i="28"/>
  <c r="BG67" i="28"/>
  <c r="BH67" i="28"/>
  <c r="BG499" i="28"/>
  <c r="BH499" i="28" s="1"/>
  <c r="BG475" i="28"/>
  <c r="BH475" i="28" s="1"/>
  <c r="BG387" i="28"/>
  <c r="BH387" i="28" s="1"/>
  <c r="BG445" i="28"/>
  <c r="BH445" i="28" s="1"/>
  <c r="BB374" i="28"/>
  <c r="BG385" i="28"/>
  <c r="BH385" i="28" s="1"/>
  <c r="BB352" i="28"/>
  <c r="BG351" i="28"/>
  <c r="BH351" i="28" s="1"/>
  <c r="BB286" i="28"/>
  <c r="BB214" i="28"/>
  <c r="BB403" i="28"/>
  <c r="BB379" i="28"/>
  <c r="BB355" i="28"/>
  <c r="BG410" i="28"/>
  <c r="BH410" i="28" s="1"/>
  <c r="BG386" i="28"/>
  <c r="BH386" i="28" s="1"/>
  <c r="BG362" i="28"/>
  <c r="BH362" i="28" s="1"/>
  <c r="BG338" i="28"/>
  <c r="BH338" i="28" s="1"/>
  <c r="BB272" i="28"/>
  <c r="BB319" i="28"/>
  <c r="BB295" i="28"/>
  <c r="BB271" i="28"/>
  <c r="BB247" i="28"/>
  <c r="BB223" i="28"/>
  <c r="BB199" i="28"/>
  <c r="BB175" i="28"/>
  <c r="BG322" i="28"/>
  <c r="BH322" i="28" s="1"/>
  <c r="BG298" i="28"/>
  <c r="BH298" i="28" s="1"/>
  <c r="BG274" i="28"/>
  <c r="BH274" i="28" s="1"/>
  <c r="BG250" i="28"/>
  <c r="BH250" i="28" s="1"/>
  <c r="BG226" i="28"/>
  <c r="BH226" i="28" s="1"/>
  <c r="BG202" i="28"/>
  <c r="BH202" i="28" s="1"/>
  <c r="BG178" i="28"/>
  <c r="BH178" i="28" s="1"/>
  <c r="BG335" i="28"/>
  <c r="BH335" i="28" s="1"/>
  <c r="BG311" i="28"/>
  <c r="BH311" i="28" s="1"/>
  <c r="BG287" i="28"/>
  <c r="BH287" i="28" s="1"/>
  <c r="BG263" i="28"/>
  <c r="BH263" i="28" s="1"/>
  <c r="BG239" i="28"/>
  <c r="BH239" i="28" s="1"/>
  <c r="BG215" i="28"/>
  <c r="BH215" i="28" s="1"/>
  <c r="BG191" i="28"/>
  <c r="BH191" i="28" s="1"/>
  <c r="BG167" i="28"/>
  <c r="BH167" i="28" s="1"/>
  <c r="BG120" i="28"/>
  <c r="BH120" i="28" s="1"/>
  <c r="BG148" i="28"/>
  <c r="BH148" i="28" s="1"/>
  <c r="BB157" i="28"/>
  <c r="BH39" i="28"/>
  <c r="BG39" i="28"/>
  <c r="BG417" i="28"/>
  <c r="BH417" i="28" s="1"/>
  <c r="BB362" i="28"/>
  <c r="BG152" i="28"/>
  <c r="BH152" i="28" s="1"/>
  <c r="BC34" i="28"/>
  <c r="BV34" i="28" s="1"/>
  <c r="BW34" i="28" s="1" a="1"/>
  <c r="BW34" i="28" s="1"/>
  <c r="BB34" i="28"/>
  <c r="BB93" i="28"/>
  <c r="BU93" i="28" s="1"/>
  <c r="BC93" i="28"/>
  <c r="BB137" i="28"/>
  <c r="BG125" i="28"/>
  <c r="BH125" i="28" s="1"/>
  <c r="BH92" i="28"/>
  <c r="BG92" i="28"/>
  <c r="BB494" i="28"/>
  <c r="BB104" i="28"/>
  <c r="BU104" i="28" s="1"/>
  <c r="BC104" i="28"/>
  <c r="BV104" i="28" s="1"/>
  <c r="BW104" i="28" s="1" a="1"/>
  <c r="BW104" i="28" s="1"/>
  <c r="BB61" i="28"/>
  <c r="BU61" i="28" s="1"/>
  <c r="BC61" i="28"/>
  <c r="BG106" i="28"/>
  <c r="BH106" i="28"/>
  <c r="BB66" i="28"/>
  <c r="BC66" i="28"/>
  <c r="BB31" i="28"/>
  <c r="BC31" i="28"/>
  <c r="BV31" i="28" s="1"/>
  <c r="BW31" i="28" s="1" a="1"/>
  <c r="BW31" i="28" s="1"/>
  <c r="BB7" i="28"/>
  <c r="BU7" i="28" s="1"/>
  <c r="BC7" i="28"/>
  <c r="BV7" i="28" s="1"/>
  <c r="BW7" i="28" s="1" a="1"/>
  <c r="BW7" i="28" s="1"/>
  <c r="BB146" i="28"/>
  <c r="BG131" i="28"/>
  <c r="BH131" i="28" s="1"/>
  <c r="BC100" i="28"/>
  <c r="BV100" i="28" s="1"/>
  <c r="BW100" i="28" s="1" a="1"/>
  <c r="BW100" i="28" s="1"/>
  <c r="BB100" i="28"/>
  <c r="BU100" i="28" s="1"/>
  <c r="BB53" i="28"/>
  <c r="BU53" i="28" s="1"/>
  <c r="BC53" i="28"/>
  <c r="BV53" i="28" s="1"/>
  <c r="BW53" i="28" s="1" a="1"/>
  <c r="BW53" i="28" s="1"/>
  <c r="BG147" i="28"/>
  <c r="BH147" i="28" s="1"/>
  <c r="BH111" i="28"/>
  <c r="BG111" i="28"/>
  <c r="BB74" i="28"/>
  <c r="BU74" i="28" s="1"/>
  <c r="BC74" i="28"/>
  <c r="BV74" i="28" s="1"/>
  <c r="BW74" i="28" s="1" a="1"/>
  <c r="BW74" i="28" s="1"/>
  <c r="BB460" i="28"/>
  <c r="BB51" i="28"/>
  <c r="BU51" i="28" s="1"/>
  <c r="BC51" i="28"/>
  <c r="BV51" i="28" s="1"/>
  <c r="BW51" i="28" s="1" a="1"/>
  <c r="BW51" i="28" s="1"/>
  <c r="BG419" i="28"/>
  <c r="BH419" i="28" s="1"/>
  <c r="BG453" i="28"/>
  <c r="BH453" i="28" s="1"/>
  <c r="BB406" i="28"/>
  <c r="BH68" i="28"/>
  <c r="BG68" i="28"/>
  <c r="BG500" i="28"/>
  <c r="BH500" i="28" s="1"/>
  <c r="BG476" i="28"/>
  <c r="BH476" i="28" s="1"/>
  <c r="BG393" i="28"/>
  <c r="BH393" i="28" s="1"/>
  <c r="BB210" i="28"/>
  <c r="BG440" i="28"/>
  <c r="BH440" i="28" s="1"/>
  <c r="BB340" i="28"/>
  <c r="BG65" i="28"/>
  <c r="BH65" i="28"/>
  <c r="BG497" i="28"/>
  <c r="BH497" i="28" s="1"/>
  <c r="BG473" i="28"/>
  <c r="BH473" i="28" s="1"/>
  <c r="BG375" i="28"/>
  <c r="BH375" i="28" s="1"/>
  <c r="BG442" i="28"/>
  <c r="BH442" i="28" s="1"/>
  <c r="BB356" i="28"/>
  <c r="BG373" i="28"/>
  <c r="BH373" i="28" s="1"/>
  <c r="BB312" i="28"/>
  <c r="BB204" i="28"/>
  <c r="BG349" i="28"/>
  <c r="BH349" i="28" s="1"/>
  <c r="BB190" i="28"/>
  <c r="BB280" i="28"/>
  <c r="BB208" i="28"/>
  <c r="BB401" i="28"/>
  <c r="BB377" i="28"/>
  <c r="BC377" i="28" s="1"/>
  <c r="BB353" i="28"/>
  <c r="BB198" i="28"/>
  <c r="BG408" i="28"/>
  <c r="BH408" i="28" s="1"/>
  <c r="BG384" i="28"/>
  <c r="BH384" i="28" s="1"/>
  <c r="BG360" i="28"/>
  <c r="BH360" i="28" s="1"/>
  <c r="BG336" i="28"/>
  <c r="BH336" i="28" s="1"/>
  <c r="BB266" i="28"/>
  <c r="BB317" i="28"/>
  <c r="BB293" i="28"/>
  <c r="BB269" i="28"/>
  <c r="BB245" i="28"/>
  <c r="BB221" i="28"/>
  <c r="BB197" i="28"/>
  <c r="BB173" i="28"/>
  <c r="BG320" i="28"/>
  <c r="BH320" i="28" s="1"/>
  <c r="BG296" i="28"/>
  <c r="BH296" i="28" s="1"/>
  <c r="BG272" i="28"/>
  <c r="BH272" i="28" s="1"/>
  <c r="BG248" i="28"/>
  <c r="BH248" i="28" s="1"/>
  <c r="BG224" i="28"/>
  <c r="BH224" i="28" s="1"/>
  <c r="BG200" i="28"/>
  <c r="BH200" i="28" s="1"/>
  <c r="BG176" i="28"/>
  <c r="BH176" i="28" s="1"/>
  <c r="BG333" i="28"/>
  <c r="BH333" i="28" s="1"/>
  <c r="BG309" i="28"/>
  <c r="BH309" i="28" s="1"/>
  <c r="BG285" i="28"/>
  <c r="BH285" i="28" s="1"/>
  <c r="BG261" i="28"/>
  <c r="BH261" i="28" s="1"/>
  <c r="BG237" i="28"/>
  <c r="BH237" i="28" s="1"/>
  <c r="BG213" i="28"/>
  <c r="BH213" i="28" s="1"/>
  <c r="BG189" i="28"/>
  <c r="BH189" i="28" s="1"/>
  <c r="BB12" i="28"/>
  <c r="BU12" i="28" s="1"/>
  <c r="BC12" i="28"/>
  <c r="BV12" i="28" s="1"/>
  <c r="BW12" i="28" s="1" a="1"/>
  <c r="BW12" i="28" s="1"/>
  <c r="BC123" i="28"/>
  <c r="BV123" i="28" s="1"/>
  <c r="BW123" i="28" s="1" a="1"/>
  <c r="BW123" i="28" s="1"/>
  <c r="BB123" i="28"/>
  <c r="BU123" i="28" s="1"/>
  <c r="BB24" i="28"/>
  <c r="BU24" i="28" s="1"/>
  <c r="BC24" i="28"/>
  <c r="BV24" i="28" s="1"/>
  <c r="BW24" i="28" s="1" a="1"/>
  <c r="BW24" i="28" s="1"/>
  <c r="BB439" i="28"/>
  <c r="BB145" i="28"/>
  <c r="BG35" i="28"/>
  <c r="BH35" i="28"/>
  <c r="BG11" i="28"/>
  <c r="BH11" i="28"/>
  <c r="BG140" i="28"/>
  <c r="BH140" i="28" s="1"/>
  <c r="BB30" i="28"/>
  <c r="BC30" i="28"/>
  <c r="BG5" i="28"/>
  <c r="BH5" i="28"/>
  <c r="BG89" i="28"/>
  <c r="BH89" i="28"/>
  <c r="BB488" i="28"/>
  <c r="BB55" i="28"/>
  <c r="BU55" i="28" s="1"/>
  <c r="BC55" i="28"/>
  <c r="BV55" i="28" s="1"/>
  <c r="BW55" i="28" s="1" a="1"/>
  <c r="BW55" i="28" s="1"/>
  <c r="BG429" i="28"/>
  <c r="BH429" i="28" s="1"/>
  <c r="BC113" i="28"/>
  <c r="BB113" i="28"/>
  <c r="BG103" i="28"/>
  <c r="BH103" i="28"/>
  <c r="BB60" i="28"/>
  <c r="BU60" i="28" s="1"/>
  <c r="BC60" i="28"/>
  <c r="BV60" i="28" s="1"/>
  <c r="BW60" i="28" s="1" a="1"/>
  <c r="BW60" i="28" s="1"/>
  <c r="BB29" i="28"/>
  <c r="BU29" i="28" s="1"/>
  <c r="BC29" i="28"/>
  <c r="BV29" i="28" s="1"/>
  <c r="BW29" i="28" s="1" a="1"/>
  <c r="BW29" i="28" s="1"/>
  <c r="BB5" i="28"/>
  <c r="BC5" i="28"/>
  <c r="BB144" i="28"/>
  <c r="BB47" i="28"/>
  <c r="BU47" i="28" s="1"/>
  <c r="BC47" i="28"/>
  <c r="BV47" i="28" s="1"/>
  <c r="BW47" i="28" s="1" a="1"/>
  <c r="BW47" i="28" s="1"/>
  <c r="BB392" i="28"/>
  <c r="BG145" i="28"/>
  <c r="BH145" i="28" s="1"/>
  <c r="BB85" i="28"/>
  <c r="BC85" i="28"/>
  <c r="BG108" i="28"/>
  <c r="BH108" i="28"/>
  <c r="BC70" i="28"/>
  <c r="BV70" i="28" s="1"/>
  <c r="BW70" i="28" s="1" a="1"/>
  <c r="BW70" i="28" s="1"/>
  <c r="BB70" i="28"/>
  <c r="BU70" i="28" s="1"/>
  <c r="BC119" i="28"/>
  <c r="BV119" i="28" s="1"/>
  <c r="BW119" i="28" s="1" a="1"/>
  <c r="BW119" i="28" s="1"/>
  <c r="BB119" i="28"/>
  <c r="BU119" i="28" s="1"/>
  <c r="BC96" i="28"/>
  <c r="BB96" i="28"/>
  <c r="BB45" i="28"/>
  <c r="BU45" i="28" s="1"/>
  <c r="BC45" i="28"/>
  <c r="BV45" i="28" s="1"/>
  <c r="BW45" i="28" s="1" a="1"/>
  <c r="BW45" i="28" s="1"/>
  <c r="BG377" i="28"/>
  <c r="BH377" i="28" s="1"/>
  <c r="BG450" i="28"/>
  <c r="BH450" i="28" s="1"/>
  <c r="BB394" i="28"/>
  <c r="BG66" i="28"/>
  <c r="BH66" i="28"/>
  <c r="BG498" i="28"/>
  <c r="BH498" i="28" s="1"/>
  <c r="BG474" i="28"/>
  <c r="BH474" i="28" s="1"/>
  <c r="BG381" i="28"/>
  <c r="BH381" i="28" s="1"/>
  <c r="BG437" i="28"/>
  <c r="BH437" i="28" s="1"/>
  <c r="BB276" i="28"/>
  <c r="BH63" i="28"/>
  <c r="BG63" i="28"/>
  <c r="BG495" i="28"/>
  <c r="BH495" i="28" s="1"/>
  <c r="BG471" i="28"/>
  <c r="BH471" i="28" s="1"/>
  <c r="BB358" i="28"/>
  <c r="BG439" i="28"/>
  <c r="BH439" i="28" s="1"/>
  <c r="BB324" i="28"/>
  <c r="BB354" i="28"/>
  <c r="BB240" i="28"/>
  <c r="BB194" i="28"/>
  <c r="BB192" i="28"/>
  <c r="BG347" i="28"/>
  <c r="BH347" i="28" s="1"/>
  <c r="BB174" i="28"/>
  <c r="BB274" i="28"/>
  <c r="BB399" i="28"/>
  <c r="BB375" i="28"/>
  <c r="BB351" i="28"/>
  <c r="BB186" i="28"/>
  <c r="BG406" i="28"/>
  <c r="BH406" i="28" s="1"/>
  <c r="BG382" i="28"/>
  <c r="BH382" i="28" s="1"/>
  <c r="BG358" i="28"/>
  <c r="BH358" i="28" s="1"/>
  <c r="BB332" i="28"/>
  <c r="BB260" i="28"/>
  <c r="BB315" i="28"/>
  <c r="BB291" i="28"/>
  <c r="BB267" i="28"/>
  <c r="BB243" i="28"/>
  <c r="BB219" i="28"/>
  <c r="BB195" i="28"/>
  <c r="BB171" i="28"/>
  <c r="BG318" i="28"/>
  <c r="BH318" i="28" s="1"/>
  <c r="BG294" i="28"/>
  <c r="BH294" i="28" s="1"/>
  <c r="BG270" i="28"/>
  <c r="BH270" i="28" s="1"/>
  <c r="BG246" i="28"/>
  <c r="BH246" i="28" s="1"/>
  <c r="BG222" i="28"/>
  <c r="BH222" i="28" s="1"/>
  <c r="BG198" i="28"/>
  <c r="BH198" i="28" s="1"/>
  <c r="BG174" i="28"/>
  <c r="BH174" i="28" s="1"/>
  <c r="BG331" i="28"/>
  <c r="BH331" i="28" s="1"/>
  <c r="BG307" i="28"/>
  <c r="BH307" i="28" s="1"/>
  <c r="BG283" i="28"/>
  <c r="BH283" i="28" s="1"/>
  <c r="BG259" i="28"/>
  <c r="BH259" i="28" s="1"/>
  <c r="BG235" i="28"/>
  <c r="BH235" i="28" s="1"/>
  <c r="BG211" i="28"/>
  <c r="BH211" i="28" s="1"/>
  <c r="BG187" i="28"/>
  <c r="BH187" i="28" s="1"/>
  <c r="BE3" i="28"/>
  <c r="BF3" i="28" s="1"/>
  <c r="AZ24" i="28"/>
  <c r="BA24" i="28" s="1"/>
  <c r="AZ145" i="28"/>
  <c r="BE11" i="28"/>
  <c r="BE140" i="28"/>
  <c r="AZ30" i="28"/>
  <c r="BA30" i="28" s="1"/>
  <c r="BE5" i="28"/>
  <c r="BF5" i="28" s="1"/>
  <c r="BE89" i="28"/>
  <c r="AZ488" i="28"/>
  <c r="AZ55" i="28"/>
  <c r="BA55" i="28" s="1"/>
  <c r="BE429" i="28"/>
  <c r="AZ113" i="28"/>
  <c r="BA113" i="28" s="1"/>
  <c r="BE103" i="28"/>
  <c r="AZ60" i="28"/>
  <c r="BA60" i="28" s="1"/>
  <c r="AZ29" i="28"/>
  <c r="BA29" i="28" s="1"/>
  <c r="AZ5" i="28"/>
  <c r="BA5" i="28" s="1"/>
  <c r="AZ144" i="28"/>
  <c r="AZ47" i="28"/>
  <c r="BA47" i="28" s="1"/>
  <c r="AZ392" i="28"/>
  <c r="BE145" i="28"/>
  <c r="AZ85" i="28"/>
  <c r="BA85" i="28" s="1"/>
  <c r="BE108" i="28"/>
  <c r="AZ70" i="28"/>
  <c r="BA70" i="28" s="1"/>
  <c r="AZ119" i="28"/>
  <c r="BA119" i="28" s="1"/>
  <c r="AZ96" i="28"/>
  <c r="BA96" i="28" s="1"/>
  <c r="AZ45" i="28"/>
  <c r="BA45" i="28" s="1"/>
  <c r="BE377" i="28"/>
  <c r="BE450" i="28"/>
  <c r="AZ394" i="28"/>
  <c r="BE66" i="28"/>
  <c r="BE498" i="28"/>
  <c r="BE474" i="28"/>
  <c r="BE381" i="28"/>
  <c r="BE437" i="28"/>
  <c r="AZ276" i="28"/>
  <c r="BE63" i="28"/>
  <c r="BE495" i="28"/>
  <c r="BE471" i="28"/>
  <c r="AZ358" i="28"/>
  <c r="BE439" i="28"/>
  <c r="AZ324" i="28"/>
  <c r="AZ354" i="28"/>
  <c r="AZ240" i="28"/>
  <c r="AZ194" i="28"/>
  <c r="AZ192" i="28"/>
  <c r="BE347" i="28"/>
  <c r="AZ174" i="28"/>
  <c r="AZ274" i="28"/>
  <c r="AZ399" i="28"/>
  <c r="AZ375" i="28"/>
  <c r="AZ351" i="28"/>
  <c r="AZ186" i="28"/>
  <c r="BE406" i="28"/>
  <c r="BE382" i="28"/>
  <c r="BE358" i="28"/>
  <c r="AZ332" i="28"/>
  <c r="AZ260" i="28"/>
  <c r="AZ315" i="28"/>
  <c r="AZ291" i="28"/>
  <c r="AZ267" i="28"/>
  <c r="AZ243" i="28"/>
  <c r="AZ219" i="28"/>
  <c r="AZ195" i="28"/>
  <c r="AZ171" i="28"/>
  <c r="BE318" i="28"/>
  <c r="BE294" i="28"/>
  <c r="BE270" i="28"/>
  <c r="BE246" i="28"/>
  <c r="BE222" i="28"/>
  <c r="BE198" i="28"/>
  <c r="BE174" i="28"/>
  <c r="BE331" i="28"/>
  <c r="BE307" i="28"/>
  <c r="BE283" i="28"/>
  <c r="BE259" i="28"/>
  <c r="BE235" i="28"/>
  <c r="BE211" i="28"/>
  <c r="BE187" i="28"/>
  <c r="AZ121" i="28"/>
  <c r="BA121" i="28" s="1"/>
  <c r="AZ123" i="28"/>
  <c r="BA123" i="28" s="1"/>
  <c r="BE35" i="28"/>
  <c r="AZ159" i="28"/>
  <c r="BE9" i="28"/>
  <c r="BE13" i="28"/>
  <c r="AZ44" i="28"/>
  <c r="BA44" i="28" s="1"/>
  <c r="AZ133" i="28"/>
  <c r="BE31" i="28"/>
  <c r="BE7" i="28"/>
  <c r="BE6" i="28"/>
  <c r="BF6" i="28" s="1"/>
  <c r="BE86" i="28"/>
  <c r="AZ482" i="28"/>
  <c r="AZ130" i="28"/>
  <c r="BA130" i="28" s="1"/>
  <c r="AZ98" i="28"/>
  <c r="BA98" i="28" s="1"/>
  <c r="AZ49" i="28"/>
  <c r="BA49" i="28" s="1"/>
  <c r="BE407" i="28"/>
  <c r="AZ456" i="28"/>
  <c r="AZ132" i="28"/>
  <c r="BE100" i="28"/>
  <c r="AZ54" i="28"/>
  <c r="BA54" i="28" s="1"/>
  <c r="BE427" i="28"/>
  <c r="AZ27" i="28"/>
  <c r="BA27" i="28" s="1"/>
  <c r="AZ3" i="28"/>
  <c r="BA3" i="28" s="1"/>
  <c r="AZ142" i="28"/>
  <c r="AZ115" i="28"/>
  <c r="BA115" i="28" s="1"/>
  <c r="AZ94" i="28"/>
  <c r="BA94" i="28" s="1"/>
  <c r="AZ497" i="28"/>
  <c r="AZ234" i="28"/>
  <c r="BE143" i="28"/>
  <c r="AZ117" i="28"/>
  <c r="BA117" i="28" s="1"/>
  <c r="BE105" i="28"/>
  <c r="AZ64" i="28"/>
  <c r="BA64" i="28" s="1"/>
  <c r="BE116" i="28"/>
  <c r="AZ126" i="28"/>
  <c r="BA126" i="28" s="1"/>
  <c r="AZ495" i="28"/>
  <c r="BE371" i="28"/>
  <c r="BE447" i="28"/>
  <c r="AZ382" i="28"/>
  <c r="BE64" i="28"/>
  <c r="BE496" i="28"/>
  <c r="BE472" i="28"/>
  <c r="BE369" i="28"/>
  <c r="BE434" i="28"/>
  <c r="AZ455" i="28"/>
  <c r="AZ412" i="28"/>
  <c r="BE61" i="28"/>
  <c r="BE493" i="28"/>
  <c r="BE469" i="28"/>
  <c r="AZ330" i="28"/>
  <c r="BE436" i="28"/>
  <c r="AZ252" i="28"/>
  <c r="AZ318" i="28"/>
  <c r="AZ182" i="28"/>
  <c r="AZ178" i="28"/>
  <c r="BE345" i="28"/>
  <c r="AZ268" i="28"/>
  <c r="AZ200" i="28"/>
  <c r="AZ397" i="28"/>
  <c r="AZ373" i="28"/>
  <c r="AZ349" i="28"/>
  <c r="BE428" i="28"/>
  <c r="BE404" i="28"/>
  <c r="BE380" i="28"/>
  <c r="BE356" i="28"/>
  <c r="AZ326" i="28"/>
  <c r="AZ254" i="28"/>
  <c r="AZ313" i="28"/>
  <c r="AZ289" i="28"/>
  <c r="AZ265" i="28"/>
  <c r="AZ241" i="28"/>
  <c r="AZ217" i="28"/>
  <c r="AZ193" i="28"/>
  <c r="AZ169" i="28"/>
  <c r="BE316" i="28"/>
  <c r="BE292" i="28"/>
  <c r="BE268" i="28"/>
  <c r="BE244" i="28"/>
  <c r="BE220" i="28"/>
  <c r="BE196" i="28"/>
  <c r="BE172" i="28"/>
  <c r="BE329" i="28"/>
  <c r="BE305" i="28"/>
  <c r="BE281" i="28"/>
  <c r="BE257" i="28"/>
  <c r="BE233" i="28"/>
  <c r="BE209" i="28"/>
  <c r="BE185" i="28"/>
  <c r="AZ14" i="28"/>
  <c r="BA14" i="28" s="1"/>
  <c r="BE43" i="28"/>
  <c r="AZ439" i="28"/>
  <c r="AZ448" i="28"/>
  <c r="AZ147" i="28"/>
  <c r="BE160" i="28"/>
  <c r="BE8" i="28"/>
  <c r="AZ40" i="28"/>
  <c r="BA40" i="28" s="1"/>
  <c r="BE118" i="28"/>
  <c r="AZ165" i="28"/>
  <c r="BE150" i="28"/>
  <c r="BE83" i="28"/>
  <c r="AZ476" i="28"/>
  <c r="BE127" i="28"/>
  <c r="AZ499" i="28"/>
  <c r="AZ350" i="28"/>
  <c r="AZ107" i="28"/>
  <c r="BA107" i="28" s="1"/>
  <c r="AZ447" i="28"/>
  <c r="BE129" i="28"/>
  <c r="BE97" i="28"/>
  <c r="AZ48" i="28"/>
  <c r="BA48" i="28" s="1"/>
  <c r="BE401" i="28"/>
  <c r="AZ25" i="28"/>
  <c r="BA25" i="28" s="1"/>
  <c r="AZ164" i="28"/>
  <c r="AZ140" i="28"/>
  <c r="AZ491" i="28"/>
  <c r="BE165" i="28"/>
  <c r="BE141" i="28"/>
  <c r="BE114" i="28"/>
  <c r="BE102" i="28"/>
  <c r="AZ58" i="28"/>
  <c r="BA58" i="28" s="1"/>
  <c r="BE123" i="28"/>
  <c r="AZ90" i="28"/>
  <c r="BA90" i="28" s="1"/>
  <c r="AZ489" i="28"/>
  <c r="BE444" i="28"/>
  <c r="AZ370" i="28"/>
  <c r="BE62" i="28"/>
  <c r="BE494" i="28"/>
  <c r="BE470" i="28"/>
  <c r="AZ346" i="28"/>
  <c r="BE431" i="28"/>
  <c r="AZ452" i="28"/>
  <c r="AZ400" i="28"/>
  <c r="BE59" i="28"/>
  <c r="BE491" i="28"/>
  <c r="BE467" i="28"/>
  <c r="AZ258" i="28"/>
  <c r="BE433" i="28"/>
  <c r="AZ246" i="28"/>
  <c r="BE367" i="28"/>
  <c r="BE343" i="28"/>
  <c r="AZ334" i="28"/>
  <c r="AZ262" i="28"/>
  <c r="AZ172" i="28"/>
  <c r="AZ188" i="28"/>
  <c r="AZ395" i="28"/>
  <c r="AZ371" i="28"/>
  <c r="AZ347" i="28"/>
  <c r="BE426" i="28"/>
  <c r="BE402" i="28"/>
  <c r="BE378" i="28"/>
  <c r="BE354" i="28"/>
  <c r="AZ320" i="28"/>
  <c r="AZ248" i="28"/>
  <c r="AZ335" i="28"/>
  <c r="AZ311" i="28"/>
  <c r="AZ287" i="28"/>
  <c r="AZ263" i="28"/>
  <c r="AZ239" i="28"/>
  <c r="AZ215" i="28"/>
  <c r="AZ191" i="28"/>
  <c r="AZ167" i="28"/>
  <c r="BE314" i="28"/>
  <c r="BE290" i="28"/>
  <c r="BE266" i="28"/>
  <c r="BE242" i="28"/>
  <c r="BE218" i="28"/>
  <c r="BE194" i="28"/>
  <c r="BE170" i="28"/>
  <c r="BE327" i="28"/>
  <c r="BE303" i="28"/>
  <c r="BE279" i="28"/>
  <c r="BE255" i="28"/>
  <c r="BE231" i="28"/>
  <c r="BE207" i="28"/>
  <c r="BE183" i="28"/>
  <c r="BE44" i="28"/>
  <c r="AZ135" i="28"/>
  <c r="BE136" i="28"/>
  <c r="AZ4" i="28"/>
  <c r="BA4" i="28" s="1"/>
  <c r="AZ36" i="28"/>
  <c r="BA36" i="28" s="1"/>
  <c r="AZ155" i="28"/>
  <c r="AZ153" i="28"/>
  <c r="BE15" i="28"/>
  <c r="BE138" i="28"/>
  <c r="AZ116" i="28"/>
  <c r="BA116" i="28" s="1"/>
  <c r="BE80" i="28"/>
  <c r="AZ470" i="28"/>
  <c r="AZ92" i="28"/>
  <c r="BA92" i="28" s="1"/>
  <c r="AZ493" i="28"/>
  <c r="AZ438" i="28"/>
  <c r="BE94" i="28"/>
  <c r="AZ498" i="28"/>
  <c r="AZ306" i="28"/>
  <c r="AZ23" i="28"/>
  <c r="BA23" i="28" s="1"/>
  <c r="AZ162" i="28"/>
  <c r="AZ138" i="28"/>
  <c r="AZ454" i="28"/>
  <c r="AZ122" i="28"/>
  <c r="BA122" i="28" s="1"/>
  <c r="AZ88" i="28"/>
  <c r="BA88" i="28" s="1"/>
  <c r="AZ485" i="28"/>
  <c r="BE163" i="28"/>
  <c r="BE139" i="28"/>
  <c r="BE99" i="28"/>
  <c r="AZ52" i="28"/>
  <c r="BA52" i="28" s="1"/>
  <c r="BE421" i="28"/>
  <c r="AZ483" i="28"/>
  <c r="BE441" i="28"/>
  <c r="AZ348" i="28"/>
  <c r="BE60" i="28"/>
  <c r="BE492" i="28"/>
  <c r="BE468" i="28"/>
  <c r="AZ294" i="28"/>
  <c r="AZ428" i="28"/>
  <c r="AZ449" i="28"/>
  <c r="AZ388" i="28"/>
  <c r="BE57" i="28"/>
  <c r="BE489" i="28"/>
  <c r="BE465" i="28"/>
  <c r="BE430" i="28"/>
  <c r="AZ426" i="28"/>
  <c r="BE365" i="28"/>
  <c r="BE341" i="28"/>
  <c r="AZ328" i="28"/>
  <c r="AZ256" i="28"/>
  <c r="AZ170" i="28"/>
  <c r="AZ393" i="28"/>
  <c r="AZ369" i="28"/>
  <c r="AZ345" i="28"/>
  <c r="BE424" i="28"/>
  <c r="BE400" i="28"/>
  <c r="BE376" i="28"/>
  <c r="BE352" i="28"/>
  <c r="AZ314" i="28"/>
  <c r="AZ242" i="28"/>
  <c r="AZ196" i="28"/>
  <c r="AZ333" i="28"/>
  <c r="AZ309" i="28"/>
  <c r="AZ285" i="28"/>
  <c r="AZ261" i="28"/>
  <c r="AZ237" i="28"/>
  <c r="AZ213" i="28"/>
  <c r="AZ189" i="28"/>
  <c r="BE312" i="28"/>
  <c r="BE288" i="28"/>
  <c r="BE264" i="28"/>
  <c r="BE240" i="28"/>
  <c r="BE216" i="28"/>
  <c r="BE192" i="28"/>
  <c r="BE168" i="28"/>
  <c r="BE325" i="28"/>
  <c r="BE301" i="28"/>
  <c r="BE277" i="28"/>
  <c r="BE253" i="28"/>
  <c r="BE229" i="28"/>
  <c r="BE205" i="28"/>
  <c r="BE181" i="28"/>
  <c r="BE40" i="28"/>
  <c r="AZ143" i="28"/>
  <c r="BE113" i="28"/>
  <c r="AZ77" i="28"/>
  <c r="BA77" i="28" s="1"/>
  <c r="AZ464" i="28"/>
  <c r="AZ487" i="28"/>
  <c r="AZ101" i="28"/>
  <c r="BA101" i="28" s="1"/>
  <c r="BE91" i="28"/>
  <c r="AZ492" i="28"/>
  <c r="AZ21" i="28"/>
  <c r="BA21" i="28" s="1"/>
  <c r="AZ160" i="28"/>
  <c r="AZ136" i="28"/>
  <c r="AZ445" i="28"/>
  <c r="BE119" i="28"/>
  <c r="AZ479" i="28"/>
  <c r="BE161" i="28"/>
  <c r="BE137" i="28"/>
  <c r="AZ109" i="28"/>
  <c r="BA109" i="28" s="1"/>
  <c r="AZ453" i="28"/>
  <c r="BE96" i="28"/>
  <c r="AZ46" i="28"/>
  <c r="BA46" i="28" s="1"/>
  <c r="BE383" i="28"/>
  <c r="AZ451" i="28"/>
  <c r="AZ84" i="28"/>
  <c r="BA84" i="28" s="1"/>
  <c r="AZ477" i="28"/>
  <c r="BE438" i="28"/>
  <c r="AZ300" i="28"/>
  <c r="BE58" i="28"/>
  <c r="BE490" i="28"/>
  <c r="BE466" i="28"/>
  <c r="AZ222" i="28"/>
  <c r="BE415" i="28"/>
  <c r="AZ424" i="28"/>
  <c r="AZ446" i="28"/>
  <c r="AZ376" i="28"/>
  <c r="BE55" i="28"/>
  <c r="BE487" i="28"/>
  <c r="BE463" i="28"/>
  <c r="AZ422" i="28"/>
  <c r="BE363" i="28"/>
  <c r="BE339" i="28"/>
  <c r="AZ202" i="28"/>
  <c r="AZ322" i="28"/>
  <c r="AZ250" i="28"/>
  <c r="AZ415" i="28"/>
  <c r="AZ391" i="28"/>
  <c r="AZ367" i="28"/>
  <c r="AZ343" i="28"/>
  <c r="BE422" i="28"/>
  <c r="BE398" i="28"/>
  <c r="BE374" i="28"/>
  <c r="BE350" i="28"/>
  <c r="AZ308" i="28"/>
  <c r="AZ236" i="28"/>
  <c r="AZ184" i="28"/>
  <c r="AZ331" i="28"/>
  <c r="AZ307" i="28"/>
  <c r="AZ283" i="28"/>
  <c r="AZ259" i="28"/>
  <c r="AZ235" i="28"/>
  <c r="AZ211" i="28"/>
  <c r="AZ187" i="28"/>
  <c r="BE334" i="28"/>
  <c r="BE310" i="28"/>
  <c r="BE286" i="28"/>
  <c r="BE262" i="28"/>
  <c r="BE238" i="28"/>
  <c r="BE214" i="28"/>
  <c r="BE190" i="28"/>
  <c r="BE166" i="28"/>
  <c r="BE323" i="28"/>
  <c r="BE299" i="28"/>
  <c r="BE275" i="28"/>
  <c r="BE251" i="28"/>
  <c r="BE227" i="28"/>
  <c r="BE203" i="28"/>
  <c r="BE179" i="28"/>
  <c r="BE17" i="28"/>
  <c r="BE10" i="28"/>
  <c r="AZ105" i="28"/>
  <c r="BA105" i="28" s="1"/>
  <c r="BE146" i="28"/>
  <c r="BE130" i="28"/>
  <c r="BE21" i="28"/>
  <c r="BE42" i="28"/>
  <c r="BE25" i="28"/>
  <c r="AZ6" i="28"/>
  <c r="BA6" i="28" s="1"/>
  <c r="BE37" i="28"/>
  <c r="BE19" i="28"/>
  <c r="AZ450" i="28"/>
  <c r="BE110" i="28"/>
  <c r="AZ73" i="28"/>
  <c r="BA73" i="28" s="1"/>
  <c r="AZ458" i="28"/>
  <c r="AZ86" i="28"/>
  <c r="BA86" i="28" s="1"/>
  <c r="AZ481" i="28"/>
  <c r="AZ404" i="28"/>
  <c r="BE88" i="28"/>
  <c r="AZ486" i="28"/>
  <c r="AZ43" i="28"/>
  <c r="BA43" i="28" s="1"/>
  <c r="AZ19" i="28"/>
  <c r="BA19" i="28" s="1"/>
  <c r="AZ158" i="28"/>
  <c r="AZ134" i="28"/>
  <c r="AZ436" i="28"/>
  <c r="AZ82" i="28"/>
  <c r="BA82" i="28" s="1"/>
  <c r="AZ473" i="28"/>
  <c r="BE159" i="28"/>
  <c r="BE135" i="28"/>
  <c r="AZ444" i="28"/>
  <c r="BE93" i="28"/>
  <c r="AZ496" i="28"/>
  <c r="AZ442" i="28"/>
  <c r="AZ471" i="28"/>
  <c r="BE435" i="28"/>
  <c r="AZ228" i="28"/>
  <c r="BE56" i="28"/>
  <c r="BE488" i="28"/>
  <c r="BE464" i="28"/>
  <c r="AZ344" i="28"/>
  <c r="BE403" i="28"/>
  <c r="AZ420" i="28"/>
  <c r="AZ443" i="28"/>
  <c r="AZ360" i="28"/>
  <c r="BE53" i="28"/>
  <c r="BE485" i="28"/>
  <c r="BE461" i="28"/>
  <c r="AZ427" i="28"/>
  <c r="AZ418" i="28"/>
  <c r="BE361" i="28"/>
  <c r="BE337" i="28"/>
  <c r="AZ316" i="28"/>
  <c r="AZ244" i="28"/>
  <c r="AZ413" i="28"/>
  <c r="AZ389" i="28"/>
  <c r="AZ365" i="28"/>
  <c r="AZ341" i="28"/>
  <c r="BE420" i="28"/>
  <c r="BE396" i="28"/>
  <c r="BE372" i="28"/>
  <c r="BE348" i="28"/>
  <c r="AZ302" i="28"/>
  <c r="AZ230" i="28"/>
  <c r="AZ329" i="28"/>
  <c r="AZ305" i="28"/>
  <c r="AZ281" i="28"/>
  <c r="AZ257" i="28"/>
  <c r="AZ233" i="28"/>
  <c r="AZ209" i="28"/>
  <c r="AZ185" i="28"/>
  <c r="BE332" i="28"/>
  <c r="BE308" i="28"/>
  <c r="BE284" i="28"/>
  <c r="BE260" i="28"/>
  <c r="BE236" i="28"/>
  <c r="BE212" i="28"/>
  <c r="BE188" i="28"/>
  <c r="BE321" i="28"/>
  <c r="BE297" i="28"/>
  <c r="BE273" i="28"/>
  <c r="BE249" i="28"/>
  <c r="BE225" i="28"/>
  <c r="BE201" i="28"/>
  <c r="BE177" i="28"/>
  <c r="BE158" i="28"/>
  <c r="BE36" i="28"/>
  <c r="BE27" i="28"/>
  <c r="BE12" i="28"/>
  <c r="BE32" i="28"/>
  <c r="AZ87" i="28"/>
  <c r="BA87" i="28" s="1"/>
  <c r="BE134" i="28"/>
  <c r="BE22" i="28"/>
  <c r="AZ8" i="28"/>
  <c r="BA8" i="28" s="1"/>
  <c r="BE16" i="28"/>
  <c r="BE38" i="28"/>
  <c r="BE20" i="28"/>
  <c r="BE162" i="28"/>
  <c r="BE33" i="28"/>
  <c r="BE14" i="28"/>
  <c r="AZ2" i="28"/>
  <c r="BE107" i="28"/>
  <c r="AZ68" i="28"/>
  <c r="BA68" i="28" s="1"/>
  <c r="AZ118" i="28"/>
  <c r="BA118" i="28" s="1"/>
  <c r="AZ475" i="28"/>
  <c r="AZ95" i="28"/>
  <c r="BA95" i="28" s="1"/>
  <c r="AZ338" i="28"/>
  <c r="AZ120" i="28"/>
  <c r="BA120" i="28" s="1"/>
  <c r="BE85" i="28"/>
  <c r="AZ480" i="28"/>
  <c r="AZ41" i="28"/>
  <c r="BA41" i="28" s="1"/>
  <c r="AZ17" i="28"/>
  <c r="BA17" i="28" s="1"/>
  <c r="AZ156" i="28"/>
  <c r="BE425" i="28"/>
  <c r="AZ79" i="28"/>
  <c r="BA79" i="28" s="1"/>
  <c r="AZ467" i="28"/>
  <c r="BE157" i="28"/>
  <c r="BE133" i="28"/>
  <c r="AZ103" i="28"/>
  <c r="BA103" i="28" s="1"/>
  <c r="AZ435" i="28"/>
  <c r="AZ124" i="28"/>
  <c r="BA124" i="28" s="1"/>
  <c r="BE90" i="28"/>
  <c r="AZ490" i="28"/>
  <c r="AZ433" i="28"/>
  <c r="AZ114" i="28"/>
  <c r="BA114" i="28" s="1"/>
  <c r="BE77" i="28"/>
  <c r="AZ465" i="28"/>
  <c r="BE432" i="28"/>
  <c r="BE78" i="28"/>
  <c r="BE54" i="28"/>
  <c r="BE486" i="28"/>
  <c r="BE462" i="28"/>
  <c r="AZ429" i="28"/>
  <c r="AZ288" i="28"/>
  <c r="BE391" i="28"/>
  <c r="BE455" i="28"/>
  <c r="AZ414" i="28"/>
  <c r="AZ440" i="28"/>
  <c r="AZ336" i="28"/>
  <c r="BE51" i="28"/>
  <c r="BE483" i="28"/>
  <c r="BE459" i="28"/>
  <c r="AZ423" i="28"/>
  <c r="AZ408" i="28"/>
  <c r="BE359" i="28"/>
  <c r="AZ176" i="28"/>
  <c r="AZ310" i="28"/>
  <c r="AZ238" i="28"/>
  <c r="AZ411" i="28"/>
  <c r="AZ387" i="28"/>
  <c r="AZ363" i="28"/>
  <c r="AZ339" i="28"/>
  <c r="BE418" i="28"/>
  <c r="BE394" i="28"/>
  <c r="BE370" i="28"/>
  <c r="BE346" i="28"/>
  <c r="AZ296" i="28"/>
  <c r="AZ224" i="28"/>
  <c r="AZ327" i="28"/>
  <c r="AZ303" i="28"/>
  <c r="AZ279" i="28"/>
  <c r="AZ255" i="28"/>
  <c r="AZ231" i="28"/>
  <c r="AZ207" i="28"/>
  <c r="AZ183" i="28"/>
  <c r="BE330" i="28"/>
  <c r="BE306" i="28"/>
  <c r="BE282" i="28"/>
  <c r="BE258" i="28"/>
  <c r="BE234" i="28"/>
  <c r="BE210" i="28"/>
  <c r="BE186" i="28"/>
  <c r="BE319" i="28"/>
  <c r="BE295" i="28"/>
  <c r="BE271" i="28"/>
  <c r="BE247" i="28"/>
  <c r="BE223" i="28"/>
  <c r="BE199" i="28"/>
  <c r="BE175" i="28"/>
  <c r="AZ430" i="28"/>
  <c r="AZ141" i="28"/>
  <c r="BE41" i="28"/>
  <c r="BE120" i="28"/>
  <c r="AZ18" i="28"/>
  <c r="BA18" i="28" s="1"/>
  <c r="AZ432" i="28"/>
  <c r="AZ99" i="28"/>
  <c r="BA99" i="28" s="1"/>
  <c r="AZ12" i="28"/>
  <c r="BA12" i="28" s="1"/>
  <c r="BE34" i="28"/>
  <c r="AZ16" i="28"/>
  <c r="BA16" i="28" s="1"/>
  <c r="BE164" i="28"/>
  <c r="AZ151" i="28"/>
  <c r="BE29" i="28"/>
  <c r="AZ10" i="28"/>
  <c r="BA10" i="28" s="1"/>
  <c r="BE104" i="28"/>
  <c r="AZ62" i="28"/>
  <c r="BA62" i="28" s="1"/>
  <c r="BE115" i="28"/>
  <c r="AZ80" i="28"/>
  <c r="BA80" i="28" s="1"/>
  <c r="AZ469" i="28"/>
  <c r="AZ125" i="28"/>
  <c r="BA125" i="28" s="1"/>
  <c r="BE117" i="28"/>
  <c r="BE82" i="28"/>
  <c r="AZ474" i="28"/>
  <c r="AZ39" i="28"/>
  <c r="BA39" i="28" s="1"/>
  <c r="AZ15" i="28"/>
  <c r="BA15" i="28" s="1"/>
  <c r="AZ154" i="28"/>
  <c r="BE395" i="28"/>
  <c r="AZ112" i="28"/>
  <c r="BA112" i="28" s="1"/>
  <c r="AZ75" i="28"/>
  <c r="BA75" i="28" s="1"/>
  <c r="AZ461" i="28"/>
  <c r="BE155" i="28"/>
  <c r="BE423" i="28"/>
  <c r="BE121" i="28"/>
  <c r="BE87" i="28"/>
  <c r="AZ484" i="28"/>
  <c r="AZ131" i="28"/>
  <c r="BA131" i="28" s="1"/>
  <c r="BE73" i="28"/>
  <c r="AZ459" i="28"/>
  <c r="BE76" i="28"/>
  <c r="BE52" i="28"/>
  <c r="BE484" i="28"/>
  <c r="BE460" i="28"/>
  <c r="AZ425" i="28"/>
  <c r="AZ216" i="28"/>
  <c r="BE379" i="28"/>
  <c r="BE452" i="28"/>
  <c r="AZ402" i="28"/>
  <c r="AZ437" i="28"/>
  <c r="AZ264" i="28"/>
  <c r="BE49" i="28"/>
  <c r="BE481" i="28"/>
  <c r="BE457" i="28"/>
  <c r="AZ419" i="28"/>
  <c r="BE454" i="28"/>
  <c r="AZ410" i="28"/>
  <c r="AZ396" i="28"/>
  <c r="BE357" i="28"/>
  <c r="AZ304" i="28"/>
  <c r="AZ232" i="28"/>
  <c r="AZ409" i="28"/>
  <c r="AZ385" i="28"/>
  <c r="AZ361" i="28"/>
  <c r="AZ337" i="28"/>
  <c r="BE416" i="28"/>
  <c r="BE392" i="28"/>
  <c r="BE368" i="28"/>
  <c r="BE344" i="28"/>
  <c r="AZ290" i="28"/>
  <c r="AZ218" i="28"/>
  <c r="AZ325" i="28"/>
  <c r="AZ301" i="28"/>
  <c r="AZ277" i="28"/>
  <c r="AZ253" i="28"/>
  <c r="AZ229" i="28"/>
  <c r="AZ205" i="28"/>
  <c r="AZ181" i="28"/>
  <c r="BE328" i="28"/>
  <c r="BE304" i="28"/>
  <c r="BE280" i="28"/>
  <c r="BE256" i="28"/>
  <c r="BE232" i="28"/>
  <c r="BE208" i="28"/>
  <c r="BE184" i="28"/>
  <c r="BE317" i="28"/>
  <c r="BE293" i="28"/>
  <c r="BE269" i="28"/>
  <c r="BE245" i="28"/>
  <c r="BE221" i="28"/>
  <c r="BE197" i="28"/>
  <c r="BE173" i="28"/>
  <c r="BE413" i="28"/>
  <c r="BE28" i="28"/>
  <c r="BE23" i="28"/>
  <c r="BE156" i="28"/>
  <c r="AZ81" i="28"/>
  <c r="BA81" i="28" s="1"/>
  <c r="BE30" i="28"/>
  <c r="BE2" i="28"/>
  <c r="AZ139" i="28"/>
  <c r="BE24" i="28"/>
  <c r="BE101" i="28"/>
  <c r="AZ56" i="28"/>
  <c r="BA56" i="28" s="1"/>
  <c r="AZ76" i="28"/>
  <c r="BA76" i="28" s="1"/>
  <c r="AZ463" i="28"/>
  <c r="BE122" i="28"/>
  <c r="AZ89" i="28"/>
  <c r="BA89" i="28" s="1"/>
  <c r="BE79" i="28"/>
  <c r="AZ468" i="28"/>
  <c r="AZ37" i="28"/>
  <c r="BA37" i="28" s="1"/>
  <c r="AZ13" i="28"/>
  <c r="BA13" i="28" s="1"/>
  <c r="AZ152" i="28"/>
  <c r="AZ127" i="28"/>
  <c r="BA127" i="28" s="1"/>
  <c r="AZ270" i="28"/>
  <c r="AZ71" i="28"/>
  <c r="BA71" i="28" s="1"/>
  <c r="BE153" i="28"/>
  <c r="AZ129" i="28"/>
  <c r="BA129" i="28" s="1"/>
  <c r="AZ97" i="28"/>
  <c r="BA97" i="28" s="1"/>
  <c r="BE389" i="28"/>
  <c r="BE84" i="28"/>
  <c r="AZ478" i="28"/>
  <c r="BE128" i="28"/>
  <c r="AZ380" i="28"/>
  <c r="AZ108" i="28"/>
  <c r="BA108" i="28" s="1"/>
  <c r="AZ69" i="28"/>
  <c r="BA69" i="28" s="1"/>
  <c r="BE74" i="28"/>
  <c r="BE50" i="28"/>
  <c r="BE482" i="28"/>
  <c r="BE458" i="28"/>
  <c r="AZ421" i="28"/>
  <c r="AZ366" i="28"/>
  <c r="BE449" i="28"/>
  <c r="AZ390" i="28"/>
  <c r="AZ434" i="28"/>
  <c r="AZ180" i="28"/>
  <c r="BE47" i="28"/>
  <c r="BE479" i="28"/>
  <c r="BE411" i="28"/>
  <c r="BE451" i="28"/>
  <c r="AZ398" i="28"/>
  <c r="BE409" i="28"/>
  <c r="AZ384" i="28"/>
  <c r="BE355" i="28"/>
  <c r="AZ298" i="28"/>
  <c r="AZ226" i="28"/>
  <c r="AZ407" i="28"/>
  <c r="AZ383" i="28"/>
  <c r="AZ359" i="28"/>
  <c r="AZ168" i="28"/>
  <c r="BE414" i="28"/>
  <c r="BE390" i="28"/>
  <c r="BE366" i="28"/>
  <c r="BE342" i="28"/>
  <c r="AZ284" i="28"/>
  <c r="AZ212" i="28"/>
  <c r="AZ323" i="28"/>
  <c r="AZ299" i="28"/>
  <c r="AZ275" i="28"/>
  <c r="AZ251" i="28"/>
  <c r="AZ227" i="28"/>
  <c r="AZ203" i="28"/>
  <c r="AZ179" i="28"/>
  <c r="BE326" i="28"/>
  <c r="BE302" i="28"/>
  <c r="BE278" i="28"/>
  <c r="BE254" i="28"/>
  <c r="BE230" i="28"/>
  <c r="BE206" i="28"/>
  <c r="BE182" i="28"/>
  <c r="AZ166" i="28"/>
  <c r="BE315" i="28"/>
  <c r="BE291" i="28"/>
  <c r="BE267" i="28"/>
  <c r="BE243" i="28"/>
  <c r="BE219" i="28"/>
  <c r="BE195" i="28"/>
  <c r="BE171" i="28"/>
  <c r="AZ32" i="28"/>
  <c r="BA32" i="28" s="1"/>
  <c r="BE18" i="28"/>
  <c r="AZ441" i="28"/>
  <c r="BE144" i="28"/>
  <c r="BE26" i="28"/>
  <c r="BE154" i="28"/>
  <c r="AZ26" i="28"/>
  <c r="BA26" i="28" s="1"/>
  <c r="AZ42" i="28"/>
  <c r="BA42" i="28" s="1"/>
  <c r="AZ20" i="28"/>
  <c r="BA20" i="28" s="1"/>
  <c r="AZ457" i="28"/>
  <c r="AZ161" i="28"/>
  <c r="BE98" i="28"/>
  <c r="AZ50" i="28"/>
  <c r="BA50" i="28" s="1"/>
  <c r="AZ416" i="28"/>
  <c r="AZ110" i="28"/>
  <c r="BA110" i="28" s="1"/>
  <c r="AZ72" i="28"/>
  <c r="BA72" i="28" s="1"/>
  <c r="BE112" i="28"/>
  <c r="BE75" i="28"/>
  <c r="AZ462" i="28"/>
  <c r="AZ35" i="28"/>
  <c r="BA35" i="28" s="1"/>
  <c r="AZ11" i="28"/>
  <c r="BA11" i="28" s="1"/>
  <c r="AZ150" i="28"/>
  <c r="BE124" i="28"/>
  <c r="AZ106" i="28"/>
  <c r="BA106" i="28" s="1"/>
  <c r="AZ65" i="28"/>
  <c r="BA65" i="28" s="1"/>
  <c r="BE151" i="28"/>
  <c r="BE126" i="28"/>
  <c r="BE81" i="28"/>
  <c r="AZ472" i="28"/>
  <c r="AZ63" i="28"/>
  <c r="BA63" i="28" s="1"/>
  <c r="BE72" i="28"/>
  <c r="BE48" i="28"/>
  <c r="BE480" i="28"/>
  <c r="AZ342" i="28"/>
  <c r="BE446" i="28"/>
  <c r="AZ378" i="28"/>
  <c r="AZ431" i="28"/>
  <c r="BE69" i="28"/>
  <c r="BE45" i="28"/>
  <c r="BE477" i="28"/>
  <c r="BE399" i="28"/>
  <c r="BE448" i="28"/>
  <c r="AZ386" i="28"/>
  <c r="BE397" i="28"/>
  <c r="AZ372" i="28"/>
  <c r="BE353" i="28"/>
  <c r="AZ292" i="28"/>
  <c r="AZ220" i="28"/>
  <c r="AZ405" i="28"/>
  <c r="AZ381" i="28"/>
  <c r="AZ357" i="28"/>
  <c r="BE412" i="28"/>
  <c r="BE388" i="28"/>
  <c r="BE364" i="28"/>
  <c r="BE340" i="28"/>
  <c r="AZ278" i="28"/>
  <c r="AZ206" i="28"/>
  <c r="AZ321" i="28"/>
  <c r="AZ297" i="28"/>
  <c r="AZ273" i="28"/>
  <c r="AZ249" i="28"/>
  <c r="AZ225" i="28"/>
  <c r="AZ201" i="28"/>
  <c r="AZ177" i="28"/>
  <c r="BE324" i="28"/>
  <c r="BE300" i="28"/>
  <c r="BE276" i="28"/>
  <c r="BE252" i="28"/>
  <c r="BE228" i="28"/>
  <c r="BE204" i="28"/>
  <c r="BE180" i="28"/>
  <c r="BE313" i="28"/>
  <c r="BE289" i="28"/>
  <c r="BE265" i="28"/>
  <c r="BE241" i="28"/>
  <c r="BE217" i="28"/>
  <c r="BE193" i="28"/>
  <c r="BE169" i="28"/>
  <c r="BE4" i="28"/>
  <c r="BF4" i="28" s="1"/>
  <c r="BE132" i="28"/>
  <c r="AZ163" i="28"/>
  <c r="AZ149" i="28"/>
  <c r="AZ128" i="28"/>
  <c r="BA128" i="28" s="1"/>
  <c r="AZ500" i="28"/>
  <c r="AZ368" i="28"/>
  <c r="AZ67" i="28"/>
  <c r="BA67" i="28" s="1"/>
  <c r="AZ83" i="28"/>
  <c r="BA83" i="28" s="1"/>
  <c r="BE109" i="28"/>
  <c r="BE71" i="28"/>
  <c r="AZ33" i="28"/>
  <c r="BA33" i="28" s="1"/>
  <c r="AZ9" i="28"/>
  <c r="BA9" i="28" s="1"/>
  <c r="AZ148" i="28"/>
  <c r="AZ59" i="28"/>
  <c r="BA59" i="28" s="1"/>
  <c r="BE149" i="28"/>
  <c r="AZ91" i="28"/>
  <c r="BA91" i="28" s="1"/>
  <c r="AZ78" i="28"/>
  <c r="BA78" i="28" s="1"/>
  <c r="AZ466" i="28"/>
  <c r="AZ102" i="28"/>
  <c r="BA102" i="28" s="1"/>
  <c r="AZ57" i="28"/>
  <c r="BA57" i="28" s="1"/>
  <c r="BE456" i="28"/>
  <c r="AZ417" i="28"/>
  <c r="BE70" i="28"/>
  <c r="BE46" i="28"/>
  <c r="BE478" i="28"/>
  <c r="BE405" i="28"/>
  <c r="AZ282" i="28"/>
  <c r="BE443" i="28"/>
  <c r="AZ364" i="28"/>
  <c r="BE67" i="28"/>
  <c r="BE499" i="28"/>
  <c r="BE475" i="28"/>
  <c r="BE387" i="28"/>
  <c r="BE445" i="28"/>
  <c r="AZ374" i="28"/>
  <c r="BE385" i="28"/>
  <c r="AZ352" i="28"/>
  <c r="BE351" i="28"/>
  <c r="AZ286" i="28"/>
  <c r="AZ214" i="28"/>
  <c r="AZ403" i="28"/>
  <c r="AZ379" i="28"/>
  <c r="AZ355" i="28"/>
  <c r="BE410" i="28"/>
  <c r="BE386" i="28"/>
  <c r="BE362" i="28"/>
  <c r="BE338" i="28"/>
  <c r="AZ272" i="28"/>
  <c r="AZ319" i="28"/>
  <c r="AZ295" i="28"/>
  <c r="AZ271" i="28"/>
  <c r="AZ247" i="28"/>
  <c r="AZ223" i="28"/>
  <c r="AZ199" i="28"/>
  <c r="AZ175" i="28"/>
  <c r="BE322" i="28"/>
  <c r="BE298" i="28"/>
  <c r="BE274" i="28"/>
  <c r="BE250" i="28"/>
  <c r="BE226" i="28"/>
  <c r="BE202" i="28"/>
  <c r="BE178" i="28"/>
  <c r="BE335" i="28"/>
  <c r="BE311" i="28"/>
  <c r="BE287" i="28"/>
  <c r="BE263" i="28"/>
  <c r="BE239" i="28"/>
  <c r="BE215" i="28"/>
  <c r="BE191" i="28"/>
  <c r="BE167" i="28"/>
  <c r="AZ28" i="28"/>
  <c r="BA28" i="28" s="1"/>
  <c r="AZ22" i="28"/>
  <c r="BA22" i="28" s="1"/>
  <c r="BE142" i="28"/>
  <c r="AZ38" i="28"/>
  <c r="BA38" i="28" s="1"/>
  <c r="AZ111" i="28"/>
  <c r="BA111" i="28" s="1"/>
  <c r="BE95" i="28"/>
  <c r="BE148" i="28"/>
  <c r="AZ157" i="28"/>
  <c r="BE39" i="28"/>
  <c r="BE417" i="28"/>
  <c r="AZ362" i="28"/>
  <c r="BE152" i="28"/>
  <c r="AZ34" i="28"/>
  <c r="BA34" i="28" s="1"/>
  <c r="AZ93" i="28"/>
  <c r="BA93" i="28" s="1"/>
  <c r="AZ137" i="28"/>
  <c r="BE125" i="28"/>
  <c r="BE92" i="28"/>
  <c r="AZ494" i="28"/>
  <c r="AZ104" i="28"/>
  <c r="BA104" i="28" s="1"/>
  <c r="AZ61" i="28"/>
  <c r="BA61" i="28" s="1"/>
  <c r="BE106" i="28"/>
  <c r="AZ66" i="28"/>
  <c r="BA66" i="28" s="1"/>
  <c r="AZ31" i="28"/>
  <c r="BA31" i="28" s="1"/>
  <c r="AZ7" i="28"/>
  <c r="BA7" i="28" s="1"/>
  <c r="AZ146" i="28"/>
  <c r="BE131" i="28"/>
  <c r="AZ100" i="28"/>
  <c r="BA100" i="28" s="1"/>
  <c r="AZ53" i="28"/>
  <c r="BA53" i="28" s="1"/>
  <c r="BE147" i="28"/>
  <c r="BE111" i="28"/>
  <c r="AZ74" i="28"/>
  <c r="BA74" i="28" s="1"/>
  <c r="AZ460" i="28"/>
  <c r="AZ51" i="28"/>
  <c r="BA51" i="28" s="1"/>
  <c r="BE419" i="28"/>
  <c r="BE453" i="28"/>
  <c r="AZ406" i="28"/>
  <c r="BE68" i="28"/>
  <c r="BE500" i="28"/>
  <c r="BE476" i="28"/>
  <c r="BE393" i="28"/>
  <c r="AZ210" i="28"/>
  <c r="BE440" i="28"/>
  <c r="AZ340" i="28"/>
  <c r="BE65" i="28"/>
  <c r="BE497" i="28"/>
  <c r="BE473" i="28"/>
  <c r="BE375" i="28"/>
  <c r="BE442" i="28"/>
  <c r="AZ356" i="28"/>
  <c r="BE373" i="28"/>
  <c r="AZ312" i="28"/>
  <c r="AZ204" i="28"/>
  <c r="BE349" i="28"/>
  <c r="AZ190" i="28"/>
  <c r="AZ280" i="28"/>
  <c r="AZ208" i="28"/>
  <c r="AZ401" i="28"/>
  <c r="AZ377" i="28"/>
  <c r="AZ353" i="28"/>
  <c r="AZ198" i="28"/>
  <c r="BE408" i="28"/>
  <c r="BE384" i="28"/>
  <c r="BE360" i="28"/>
  <c r="BE336" i="28"/>
  <c r="AZ266" i="28"/>
  <c r="AZ317" i="28"/>
  <c r="AZ293" i="28"/>
  <c r="AZ269" i="28"/>
  <c r="AZ245" i="28"/>
  <c r="AZ221" i="28"/>
  <c r="AZ197" i="28"/>
  <c r="AZ173" i="28"/>
  <c r="BE320" i="28"/>
  <c r="BE296" i="28"/>
  <c r="BE272" i="28"/>
  <c r="BE248" i="28"/>
  <c r="BE224" i="28"/>
  <c r="BE200" i="28"/>
  <c r="BE176" i="28"/>
  <c r="BE333" i="28"/>
  <c r="BE309" i="28"/>
  <c r="BE285" i="28"/>
  <c r="BE261" i="28"/>
  <c r="BE237" i="28"/>
  <c r="BE213" i="28"/>
  <c r="BE189" i="28"/>
  <c r="BV61" i="28" l="1"/>
  <c r="BW61" i="28" s="1" a="1"/>
  <c r="BW61" i="28" s="1"/>
  <c r="BV38" i="28"/>
  <c r="BW38" i="28" s="1" a="1"/>
  <c r="BW38" i="28" s="1"/>
  <c r="BU80" i="28"/>
  <c r="BV85" i="28"/>
  <c r="BW85" i="28" s="1" a="1"/>
  <c r="BW85" i="28" s="1"/>
  <c r="BV113" i="28"/>
  <c r="BW113" i="28" s="1" a="1"/>
  <c r="BW113" i="28" s="1"/>
  <c r="BV96" i="28"/>
  <c r="BW96" i="28" s="1" a="1"/>
  <c r="BW96" i="28" s="1"/>
  <c r="BV116" i="28"/>
  <c r="BW116" i="28" s="1" a="1"/>
  <c r="BW116" i="28" s="1"/>
  <c r="BU76" i="28"/>
  <c r="BV16" i="28"/>
  <c r="BW16" i="28" s="1" a="1"/>
  <c r="BW16" i="28" s="1"/>
  <c r="BU85" i="28"/>
  <c r="BU99" i="28"/>
  <c r="BU113" i="28"/>
  <c r="BU8" i="28"/>
  <c r="BU96" i="28"/>
  <c r="BV80" i="28"/>
  <c r="BW80" i="28" s="1" a="1"/>
  <c r="BW80" i="28" s="1"/>
  <c r="BV26" i="28"/>
  <c r="BW26" i="28" s="1" a="1"/>
  <c r="BW26" i="28" s="1"/>
  <c r="BV50" i="28"/>
  <c r="BW50" i="28" s="1" a="1"/>
  <c r="BW50" i="28" s="1"/>
  <c r="BV19" i="28"/>
  <c r="BW19" i="28" s="1" a="1"/>
  <c r="BW19" i="28" s="1"/>
  <c r="BV18" i="28"/>
  <c r="BW18" i="28" s="1" a="1"/>
  <c r="BW18" i="28" s="1"/>
  <c r="BV59" i="28"/>
  <c r="BW59" i="28" s="1" a="1"/>
  <c r="BW59" i="28" s="1"/>
  <c r="BV30" i="28"/>
  <c r="BW30" i="28" s="1" a="1"/>
  <c r="BW30" i="28" s="1"/>
  <c r="BV110" i="28"/>
  <c r="BW110" i="28" s="1" a="1"/>
  <c r="BW110" i="28" s="1"/>
  <c r="BV11" i="28"/>
  <c r="BW11" i="28" s="1" a="1"/>
  <c r="BW11" i="28" s="1"/>
  <c r="BV103" i="28"/>
  <c r="BW103" i="28" s="1" a="1"/>
  <c r="BW103" i="28" s="1"/>
  <c r="BV68" i="28"/>
  <c r="BW68" i="28" s="1" a="1"/>
  <c r="BW68" i="28" s="1"/>
  <c r="BV43" i="28"/>
  <c r="BW43" i="28" s="1" a="1"/>
  <c r="BW43" i="28" s="1"/>
  <c r="BV117" i="28"/>
  <c r="BW117" i="28" s="1" a="1"/>
  <c r="BW117" i="28" s="1"/>
  <c r="BV27" i="28"/>
  <c r="BW27" i="28" s="1" a="1"/>
  <c r="BW27" i="28" s="1"/>
  <c r="BV98" i="28"/>
  <c r="BW98" i="28" s="1" a="1"/>
  <c r="BW98" i="28" s="1"/>
  <c r="BV67" i="28"/>
  <c r="BW67" i="28" s="1" a="1"/>
  <c r="BW67" i="28" s="1"/>
  <c r="BU26" i="28"/>
  <c r="BV39" i="28"/>
  <c r="BW39" i="28" s="1" a="1"/>
  <c r="BW39" i="28" s="1"/>
  <c r="BV46" i="28"/>
  <c r="BW46" i="28" s="1" a="1"/>
  <c r="BW46" i="28" s="1"/>
  <c r="BV77" i="28"/>
  <c r="BW77" i="28" s="1" a="1"/>
  <c r="BW77" i="28" s="1"/>
  <c r="BV57" i="28"/>
  <c r="BW57" i="28" s="1" a="1"/>
  <c r="BW57" i="28" s="1"/>
  <c r="BV35" i="28"/>
  <c r="BW35" i="28" s="1" a="1"/>
  <c r="BW35" i="28" s="1"/>
  <c r="BV32" i="28"/>
  <c r="BW32" i="28" s="1" a="1"/>
  <c r="BW32" i="28" s="1"/>
  <c r="BV52" i="28"/>
  <c r="BW52" i="28" s="1" a="1"/>
  <c r="BW52" i="28" s="1"/>
  <c r="BV4" i="28"/>
  <c r="BW4" i="28" s="1" a="1"/>
  <c r="BW4" i="28" s="1"/>
  <c r="BV107" i="28"/>
  <c r="BW107" i="28" s="1" a="1"/>
  <c r="BW107" i="28" s="1"/>
  <c r="BV40" i="28"/>
  <c r="BW40" i="28" s="1" a="1"/>
  <c r="BW40" i="28" s="1"/>
  <c r="BV130" i="28"/>
  <c r="BW130" i="28" s="1" a="1"/>
  <c r="BW130" i="28" s="1"/>
  <c r="BV44" i="28"/>
  <c r="BW44" i="28" s="1" a="1"/>
  <c r="BW44" i="28" s="1"/>
  <c r="BV21" i="28"/>
  <c r="BW21" i="28" s="1" a="1"/>
  <c r="BW21" i="28" s="1"/>
  <c r="BV23" i="28"/>
  <c r="BW23" i="28" s="1" a="1"/>
  <c r="BW23" i="28" s="1"/>
  <c r="BV90" i="28"/>
  <c r="BW90" i="28" s="1" a="1"/>
  <c r="BW90" i="28" s="1"/>
  <c r="BV54" i="28"/>
  <c r="BW54" i="28" s="1" a="1"/>
  <c r="BW54" i="28" s="1"/>
  <c r="BV81" i="28"/>
  <c r="BW81" i="28" s="1" a="1"/>
  <c r="BW81" i="28" s="1"/>
  <c r="BV2" i="28"/>
  <c r="BW2" i="28" s="1" a="1"/>
  <c r="BW2" i="28" s="1"/>
  <c r="BV25" i="28"/>
  <c r="BW25" i="28" s="1" a="1"/>
  <c r="BW25" i="28" s="1"/>
  <c r="BV126" i="28"/>
  <c r="BW126" i="28" s="1" a="1"/>
  <c r="BW126" i="28" s="1"/>
  <c r="BV75" i="28"/>
  <c r="BW75" i="28" s="1" a="1"/>
  <c r="BW75" i="28" s="1"/>
  <c r="BV79" i="28"/>
  <c r="BW79" i="28" s="1" a="1"/>
  <c r="BW79" i="28" s="1"/>
  <c r="BV120" i="28"/>
  <c r="BW120" i="28" s="1" a="1"/>
  <c r="BW120" i="28" s="1"/>
  <c r="BV109" i="28"/>
  <c r="BW109" i="28" s="1" a="1"/>
  <c r="BW109" i="28" s="1"/>
  <c r="BV121" i="28"/>
  <c r="BW121" i="28" s="1" a="1"/>
  <c r="BW121" i="28" s="1"/>
  <c r="BV65" i="28"/>
  <c r="BW65" i="28" s="1" a="1"/>
  <c r="BW65" i="28" s="1"/>
  <c r="BV69" i="28"/>
  <c r="BW69" i="28" s="1" a="1"/>
  <c r="BW69" i="28" s="1"/>
  <c r="BV82" i="28"/>
  <c r="BW82" i="28" s="1" a="1"/>
  <c r="BW82" i="28" s="1"/>
  <c r="BV58" i="28"/>
  <c r="BW58" i="28" s="1" a="1"/>
  <c r="BW58" i="28" s="1"/>
  <c r="BV94" i="28"/>
  <c r="BW94" i="28" s="1" a="1"/>
  <c r="BW94" i="28" s="1"/>
  <c r="BV48" i="28"/>
  <c r="BW48" i="28" s="1" a="1"/>
  <c r="BW48" i="28" s="1"/>
  <c r="BV115" i="28"/>
  <c r="BW115" i="28" s="1" a="1"/>
  <c r="BW115" i="28" s="1"/>
  <c r="BV66" i="28"/>
  <c r="BW66" i="28" s="1" a="1"/>
  <c r="BW66" i="28" s="1"/>
  <c r="BV20" i="28"/>
  <c r="BW20" i="28" s="1" a="1"/>
  <c r="BW20" i="28" s="1"/>
  <c r="BV131" i="28"/>
  <c r="BW131" i="28" s="1" a="1"/>
  <c r="BW131" i="28" s="1"/>
  <c r="BV112" i="28"/>
  <c r="BW112" i="28" s="1" a="1"/>
  <c r="BW112" i="28" s="1"/>
  <c r="BV125" i="28"/>
  <c r="BW125" i="28" s="1" a="1"/>
  <c r="BW125" i="28" s="1"/>
  <c r="BV95" i="28"/>
  <c r="BW95" i="28" s="1" a="1"/>
  <c r="BW95" i="28" s="1"/>
  <c r="BV93" i="28"/>
  <c r="BW93" i="28" s="1" a="1"/>
  <c r="BW93" i="28" s="1"/>
  <c r="BV106" i="28"/>
  <c r="BW106" i="28" s="1" a="1"/>
  <c r="BW106" i="28" s="1"/>
  <c r="BV72" i="28"/>
  <c r="BW72" i="28" s="1" a="1"/>
  <c r="BW72" i="28" s="1"/>
  <c r="BV108" i="28"/>
  <c r="BW108" i="28" s="1" a="1"/>
  <c r="BW108" i="28" s="1"/>
  <c r="BV71" i="28"/>
  <c r="BW71" i="28" s="1" a="1"/>
  <c r="BW71" i="28" s="1"/>
  <c r="BV124" i="28"/>
  <c r="BW124" i="28" s="1" a="1"/>
  <c r="BW124" i="28" s="1"/>
  <c r="BV17" i="28"/>
  <c r="BW17" i="28" s="1" a="1"/>
  <c r="BW17" i="28" s="1"/>
  <c r="BV84" i="28"/>
  <c r="BW84" i="28" s="1" a="1"/>
  <c r="BW84" i="28" s="1"/>
  <c r="BV101" i="28"/>
  <c r="BW101" i="28" s="1" a="1"/>
  <c r="BW101" i="28" s="1"/>
  <c r="BV88" i="28"/>
  <c r="BW88" i="28" s="1" a="1"/>
  <c r="BW88" i="28" s="1"/>
  <c r="BV64" i="28"/>
  <c r="BW64" i="28" s="1" a="1"/>
  <c r="BW64" i="28" s="1"/>
  <c r="BV5" i="28"/>
  <c r="BW5" i="28" s="1" a="1"/>
  <c r="BW5" i="28" s="1"/>
  <c r="BV111" i="28"/>
  <c r="BW111" i="28" s="1" a="1"/>
  <c r="BW111" i="28" s="1"/>
  <c r="BV87" i="28"/>
  <c r="BW87" i="28" s="1" a="1"/>
  <c r="BW87" i="28" s="1"/>
  <c r="BV73" i="28"/>
  <c r="BW73" i="28" s="1" a="1"/>
  <c r="BW73" i="28" s="1"/>
  <c r="BV122" i="28"/>
  <c r="BW122" i="28" s="1" a="1"/>
  <c r="BW122" i="28" s="1"/>
  <c r="BV3" i="28"/>
  <c r="BW3" i="28" s="1" a="1"/>
  <c r="BW3" i="28" s="1"/>
  <c r="BV49" i="28"/>
  <c r="BW49" i="28" s="1" a="1"/>
  <c r="BW49" i="28" s="1"/>
  <c r="BV377" i="28"/>
  <c r="BW377" i="28" s="1" a="1"/>
  <c r="BW377" i="28" s="1"/>
  <c r="BV63" i="28"/>
  <c r="BW63" i="28" s="1" a="1"/>
  <c r="BW63" i="28" s="1"/>
  <c r="BV89" i="28"/>
  <c r="BW89" i="28" s="1" a="1"/>
  <c r="BW89" i="28" s="1"/>
  <c r="BU19" i="28"/>
  <c r="BV92" i="28"/>
  <c r="BW92" i="28" s="1" a="1"/>
  <c r="BW92" i="28" s="1"/>
  <c r="BV36" i="28"/>
  <c r="BW36" i="28" s="1" a="1"/>
  <c r="BW36" i="28" s="1"/>
  <c r="BU34" i="28"/>
  <c r="BU18" i="28"/>
  <c r="BU50" i="28"/>
  <c r="BU30" i="28"/>
  <c r="BU64" i="28"/>
  <c r="BU17" i="28"/>
  <c r="BU63" i="28"/>
  <c r="BU46" i="28"/>
  <c r="BU77" i="28"/>
  <c r="BU92" i="28"/>
  <c r="X354" i="30"/>
  <c r="V354" i="30"/>
  <c r="M355" i="30"/>
  <c r="BC417" i="28"/>
  <c r="BV417" i="28" s="1"/>
  <c r="BW417" i="28" s="1" a="1"/>
  <c r="BW417" i="28" s="1"/>
  <c r="BU417" i="28"/>
  <c r="BC465" i="28"/>
  <c r="BV465" i="28" s="1"/>
  <c r="BW465" i="28" s="1" a="1"/>
  <c r="BW465" i="28" s="1"/>
  <c r="BU465" i="28"/>
  <c r="BC316" i="28"/>
  <c r="BV316" i="28" s="1"/>
  <c r="BW316" i="28" s="1" a="1"/>
  <c r="BW316" i="28" s="1"/>
  <c r="BU316" i="28"/>
  <c r="BC236" i="28"/>
  <c r="BV236" i="28" s="1"/>
  <c r="BW236" i="28" s="1" a="1"/>
  <c r="BW236" i="28" s="1"/>
  <c r="BU236" i="28"/>
  <c r="BC445" i="28"/>
  <c r="BV445" i="28" s="1"/>
  <c r="BW445" i="28" s="1" a="1"/>
  <c r="BW445" i="28" s="1"/>
  <c r="BU445" i="28"/>
  <c r="BC369" i="28"/>
  <c r="BV369" i="28" s="1"/>
  <c r="BW369" i="28" s="1" a="1"/>
  <c r="BW369" i="28" s="1"/>
  <c r="BU369" i="28"/>
  <c r="BC371" i="28"/>
  <c r="BV371" i="28" s="1"/>
  <c r="BW371" i="28" s="1" a="1"/>
  <c r="BW371" i="28" s="1"/>
  <c r="BU371" i="28"/>
  <c r="BC195" i="28"/>
  <c r="BV195" i="28" s="1"/>
  <c r="BW195" i="28" s="1" a="1"/>
  <c r="BW195" i="28" s="1"/>
  <c r="BU195" i="28"/>
  <c r="BC351" i="28"/>
  <c r="BV351" i="28" s="1"/>
  <c r="BW351" i="28" s="1" a="1"/>
  <c r="BW351" i="28" s="1"/>
  <c r="BU351" i="28"/>
  <c r="BC358" i="28"/>
  <c r="BV358" i="28" s="1"/>
  <c r="BW358" i="28" s="1" a="1"/>
  <c r="BW358" i="28" s="1"/>
  <c r="BU358" i="28"/>
  <c r="BC394" i="28"/>
  <c r="BV394" i="28" s="1"/>
  <c r="BW394" i="28" s="1" a="1"/>
  <c r="BW394" i="28" s="1"/>
  <c r="BU394" i="28"/>
  <c r="BC293" i="28"/>
  <c r="BV293" i="28" s="1"/>
  <c r="BW293" i="28" s="1" a="1"/>
  <c r="BW293" i="28" s="1"/>
  <c r="BU293" i="28"/>
  <c r="BC208" i="28"/>
  <c r="BV208" i="28" s="1"/>
  <c r="BW208" i="28" s="1" a="1"/>
  <c r="BW208" i="28" s="1"/>
  <c r="BU208" i="28"/>
  <c r="BC199" i="28"/>
  <c r="BV199" i="28" s="1"/>
  <c r="BW199" i="28" s="1" a="1"/>
  <c r="BW199" i="28" s="1"/>
  <c r="BU199" i="28"/>
  <c r="BC379" i="28"/>
  <c r="BV379" i="28" s="1"/>
  <c r="BW379" i="28" s="1" a="1"/>
  <c r="BW379" i="28" s="1"/>
  <c r="BU379" i="28"/>
  <c r="BC273" i="28"/>
  <c r="BV273" i="28" s="1"/>
  <c r="BW273" i="28" s="1" a="1"/>
  <c r="BW273" i="28" s="1"/>
  <c r="BU273" i="28"/>
  <c r="BC220" i="28"/>
  <c r="BV220" i="28" s="1"/>
  <c r="BW220" i="28" s="1" a="1"/>
  <c r="BW220" i="28" s="1"/>
  <c r="BU220" i="28"/>
  <c r="BC472" i="28"/>
  <c r="BV472" i="28" s="1"/>
  <c r="BW472" i="28" s="1" a="1"/>
  <c r="BW472" i="28" s="1"/>
  <c r="BU472" i="28"/>
  <c r="BU11" i="28"/>
  <c r="BC416" i="28"/>
  <c r="BV416" i="28" s="1"/>
  <c r="BW416" i="28" s="1" a="1"/>
  <c r="BW416" i="28" s="1"/>
  <c r="BU416" i="28"/>
  <c r="BC463" i="28"/>
  <c r="BV463" i="28" s="1"/>
  <c r="BW463" i="28" s="1" a="1"/>
  <c r="BW463" i="28" s="1"/>
  <c r="BU463" i="28"/>
  <c r="BC205" i="28"/>
  <c r="BV205" i="28" s="1"/>
  <c r="BW205" i="28" s="1" a="1"/>
  <c r="BW205" i="28" s="1"/>
  <c r="BU205" i="28"/>
  <c r="BC337" i="28"/>
  <c r="BV337" i="28" s="1"/>
  <c r="BW337" i="28" s="1" a="1"/>
  <c r="BW337" i="28" s="1"/>
  <c r="BU337" i="28"/>
  <c r="BC327" i="28"/>
  <c r="BV327" i="28" s="1"/>
  <c r="BW327" i="28" s="1" a="1"/>
  <c r="BW327" i="28" s="1"/>
  <c r="BU327" i="28"/>
  <c r="BC310" i="28"/>
  <c r="BV310" i="28" s="1"/>
  <c r="BW310" i="28" s="1" a="1"/>
  <c r="BW310" i="28" s="1"/>
  <c r="BU310" i="28"/>
  <c r="BU103" i="28"/>
  <c r="BC480" i="28"/>
  <c r="BV480" i="28" s="1"/>
  <c r="BW480" i="28" s="1" a="1"/>
  <c r="BW480" i="28" s="1"/>
  <c r="BU480" i="28"/>
  <c r="BU68" i="28"/>
  <c r="BC230" i="28"/>
  <c r="BV230" i="28" s="1"/>
  <c r="BW230" i="28" s="1" a="1"/>
  <c r="BW230" i="28" s="1"/>
  <c r="BU230" i="28"/>
  <c r="BC344" i="28"/>
  <c r="BV344" i="28" s="1"/>
  <c r="BW344" i="28" s="1" a="1"/>
  <c r="BW344" i="28" s="1"/>
  <c r="BU344" i="28"/>
  <c r="BC444" i="28"/>
  <c r="BV444" i="28" s="1"/>
  <c r="BW444" i="28" s="1" a="1"/>
  <c r="BW444" i="28" s="1"/>
  <c r="BU444" i="28"/>
  <c r="BU43" i="28"/>
  <c r="BC308" i="28"/>
  <c r="BV308" i="28" s="1"/>
  <c r="BW308" i="28" s="1" a="1"/>
  <c r="BW308" i="28" s="1"/>
  <c r="BU308" i="28"/>
  <c r="BC136" i="28"/>
  <c r="BV136" i="28" s="1"/>
  <c r="BW136" i="28" s="1" a="1"/>
  <c r="BW136" i="28" s="1"/>
  <c r="BU136" i="28"/>
  <c r="BC285" i="28"/>
  <c r="BV285" i="28" s="1"/>
  <c r="BW285" i="28" s="1" a="1"/>
  <c r="BW285" i="28" s="1"/>
  <c r="BU285" i="28"/>
  <c r="BC393" i="28"/>
  <c r="BV393" i="28" s="1"/>
  <c r="BW393" i="28" s="1" a="1"/>
  <c r="BW393" i="28" s="1"/>
  <c r="BU393" i="28"/>
  <c r="BC388" i="28"/>
  <c r="BV388" i="28" s="1"/>
  <c r="BW388" i="28" s="1" a="1"/>
  <c r="BW388" i="28" s="1"/>
  <c r="BU388" i="28"/>
  <c r="BU52" i="28"/>
  <c r="BC138" i="28"/>
  <c r="BV138" i="28" s="1"/>
  <c r="BW138" i="28" s="1" a="1"/>
  <c r="BW138" i="28" s="1"/>
  <c r="BU138" i="28"/>
  <c r="BC470" i="28"/>
  <c r="BV470" i="28" s="1"/>
  <c r="BW470" i="28" s="1" a="1"/>
  <c r="BW470" i="28" s="1"/>
  <c r="BU470" i="28"/>
  <c r="BU4" i="28"/>
  <c r="BC263" i="28"/>
  <c r="BV263" i="28" s="1"/>
  <c r="BW263" i="28" s="1" a="1"/>
  <c r="BW263" i="28" s="1"/>
  <c r="BU263" i="28"/>
  <c r="BC395" i="28"/>
  <c r="BV395" i="28" s="1"/>
  <c r="BW395" i="28" s="1" a="1"/>
  <c r="BW395" i="28" s="1"/>
  <c r="BU395" i="28"/>
  <c r="BC489" i="28"/>
  <c r="BV489" i="28" s="1"/>
  <c r="BW489" i="28" s="1" a="1"/>
  <c r="BW489" i="28" s="1"/>
  <c r="BU489" i="28"/>
  <c r="BC491" i="28"/>
  <c r="BV491" i="28" s="1"/>
  <c r="BW491" i="28" s="1" a="1"/>
  <c r="BW491" i="28" s="1"/>
  <c r="BU491" i="28"/>
  <c r="BU107" i="28"/>
  <c r="BU40" i="28"/>
  <c r="BC217" i="28"/>
  <c r="BV217" i="28" s="1"/>
  <c r="BW217" i="28" s="1" a="1"/>
  <c r="BW217" i="28" s="1"/>
  <c r="BU217" i="28"/>
  <c r="BC373" i="28"/>
  <c r="BV373" i="28" s="1"/>
  <c r="BW373" i="28" s="1" a="1"/>
  <c r="BW373" i="28" s="1"/>
  <c r="BU373" i="28"/>
  <c r="BU117" i="28"/>
  <c r="BU27" i="28"/>
  <c r="BU98" i="28"/>
  <c r="BC133" i="28"/>
  <c r="BV133" i="28" s="1"/>
  <c r="BW133" i="28" s="1" a="1"/>
  <c r="BW133" i="28" s="1"/>
  <c r="BU133" i="28"/>
  <c r="BC175" i="28"/>
  <c r="BV175" i="28" s="1"/>
  <c r="BW175" i="28" s="1" a="1"/>
  <c r="BW175" i="28" s="1"/>
  <c r="BU175" i="28"/>
  <c r="BC238" i="28"/>
  <c r="BV238" i="28" s="1"/>
  <c r="BW238" i="28" s="1" a="1"/>
  <c r="BW238" i="28" s="1"/>
  <c r="BU238" i="28"/>
  <c r="BC454" i="28"/>
  <c r="BV454" i="28" s="1"/>
  <c r="BW454" i="28" s="1" a="1"/>
  <c r="BW454" i="28" s="1"/>
  <c r="BU454" i="28"/>
  <c r="BC219" i="28"/>
  <c r="BV219" i="28" s="1"/>
  <c r="BW219" i="28" s="1" a="1"/>
  <c r="BW219" i="28" s="1"/>
  <c r="BU219" i="28"/>
  <c r="BC375" i="28"/>
  <c r="BV375" i="28" s="1"/>
  <c r="BW375" i="28" s="1" a="1"/>
  <c r="BW375" i="28" s="1"/>
  <c r="BU375" i="28"/>
  <c r="BC317" i="28"/>
  <c r="BV317" i="28" s="1"/>
  <c r="BW317" i="28" s="1" a="1"/>
  <c r="BW317" i="28" s="1"/>
  <c r="BU317" i="28"/>
  <c r="BC280" i="28"/>
  <c r="BV280" i="28" s="1"/>
  <c r="BW280" i="28" s="1" a="1"/>
  <c r="BW280" i="28" s="1"/>
  <c r="BU280" i="28"/>
  <c r="BC362" i="28"/>
  <c r="BV362" i="28" s="1"/>
  <c r="BW362" i="28" s="1" a="1"/>
  <c r="BW362" i="28" s="1"/>
  <c r="BU362" i="28"/>
  <c r="BC223" i="28"/>
  <c r="BV223" i="28" s="1"/>
  <c r="BW223" i="28" s="1" a="1"/>
  <c r="BW223" i="28" s="1"/>
  <c r="BU223" i="28"/>
  <c r="BC403" i="28"/>
  <c r="BV403" i="28" s="1"/>
  <c r="BW403" i="28" s="1" a="1"/>
  <c r="BW403" i="28" s="1"/>
  <c r="BU403" i="28"/>
  <c r="BC148" i="28"/>
  <c r="BV148" i="28" s="1"/>
  <c r="BW148" i="28" s="1" a="1"/>
  <c r="BW148" i="28" s="1"/>
  <c r="BU148" i="28"/>
  <c r="BU67" i="28"/>
  <c r="BC163" i="28"/>
  <c r="BV163" i="28" s="1"/>
  <c r="BW163" i="28" s="1" a="1"/>
  <c r="BW163" i="28" s="1"/>
  <c r="BU163" i="28"/>
  <c r="BC297" i="28"/>
  <c r="BV297" i="28" s="1"/>
  <c r="BW297" i="28" s="1" a="1"/>
  <c r="BW297" i="28" s="1"/>
  <c r="BU297" i="28"/>
  <c r="BC292" i="28"/>
  <c r="BV292" i="28" s="1"/>
  <c r="BW292" i="28" s="1" a="1"/>
  <c r="BW292" i="28" s="1"/>
  <c r="BU292" i="28"/>
  <c r="BC431" i="28"/>
  <c r="BV431" i="28" s="1"/>
  <c r="BW431" i="28" s="1" a="1"/>
  <c r="BW431" i="28" s="1"/>
  <c r="BU431" i="28"/>
  <c r="BC179" i="28"/>
  <c r="BV179" i="28" s="1"/>
  <c r="BW179" i="28" s="1" a="1"/>
  <c r="BW179" i="28" s="1"/>
  <c r="BU179" i="28"/>
  <c r="BC152" i="28"/>
  <c r="BV152" i="28" s="1"/>
  <c r="BW152" i="28" s="1" a="1"/>
  <c r="BW152" i="28" s="1"/>
  <c r="BU152" i="28"/>
  <c r="BC229" i="28"/>
  <c r="BV229" i="28" s="1"/>
  <c r="BW229" i="28" s="1" a="1"/>
  <c r="BW229" i="28" s="1"/>
  <c r="BU229" i="28"/>
  <c r="BC361" i="28"/>
  <c r="BV361" i="28" s="1"/>
  <c r="BW361" i="28" s="1" a="1"/>
  <c r="BW361" i="28" s="1"/>
  <c r="BU361" i="28"/>
  <c r="BU39" i="28"/>
  <c r="BC224" i="28"/>
  <c r="BV224" i="28" s="1"/>
  <c r="BW224" i="28" s="1" a="1"/>
  <c r="BW224" i="28" s="1"/>
  <c r="BU224" i="28"/>
  <c r="BC176" i="28"/>
  <c r="BV176" i="28" s="1"/>
  <c r="BW176" i="28" s="1" a="1"/>
  <c r="BW176" i="28" s="1"/>
  <c r="BU176" i="28"/>
  <c r="BC302" i="28"/>
  <c r="BV302" i="28" s="1"/>
  <c r="BW302" i="28" s="1" a="1"/>
  <c r="BW302" i="28" s="1"/>
  <c r="BU302" i="28"/>
  <c r="BC486" i="28"/>
  <c r="BV486" i="28" s="1"/>
  <c r="BW486" i="28" s="1" a="1"/>
  <c r="BW486" i="28" s="1"/>
  <c r="BU486" i="28"/>
  <c r="BC450" i="28"/>
  <c r="BV450" i="28" s="1"/>
  <c r="BW450" i="28" s="1" a="1"/>
  <c r="BW450" i="28" s="1"/>
  <c r="BU450" i="28"/>
  <c r="BC160" i="28"/>
  <c r="BV160" i="28" s="1"/>
  <c r="BW160" i="28" s="1" a="1"/>
  <c r="BW160" i="28" s="1"/>
  <c r="BU160" i="28"/>
  <c r="BC309" i="28"/>
  <c r="BV309" i="28" s="1"/>
  <c r="BW309" i="28" s="1" a="1"/>
  <c r="BW309" i="28" s="1"/>
  <c r="BU309" i="28"/>
  <c r="BC170" i="28"/>
  <c r="BV170" i="28" s="1"/>
  <c r="BW170" i="28" s="1" a="1"/>
  <c r="BW170" i="28" s="1"/>
  <c r="BU170" i="28"/>
  <c r="BC449" i="28"/>
  <c r="BV449" i="28" s="1"/>
  <c r="BW449" i="28" s="1" a="1"/>
  <c r="BW449" i="28" s="1"/>
  <c r="BU449" i="28"/>
  <c r="BC162" i="28"/>
  <c r="BV162" i="28" s="1"/>
  <c r="BW162" i="28" s="1" a="1"/>
  <c r="BW162" i="28" s="1"/>
  <c r="BU162" i="28"/>
  <c r="BC287" i="28"/>
  <c r="BV287" i="28" s="1"/>
  <c r="BW287" i="28" s="1" a="1"/>
  <c r="BW287" i="28" s="1"/>
  <c r="BU287" i="28"/>
  <c r="BC188" i="28"/>
  <c r="BV188" i="28" s="1"/>
  <c r="BW188" i="28" s="1" a="1"/>
  <c r="BW188" i="28" s="1"/>
  <c r="BU188" i="28"/>
  <c r="BU90" i="28"/>
  <c r="BC140" i="28"/>
  <c r="BV140" i="28" s="1"/>
  <c r="BW140" i="28" s="1" a="1"/>
  <c r="BW140" i="28" s="1"/>
  <c r="BU140" i="28"/>
  <c r="BC241" i="28"/>
  <c r="BV241" i="28" s="1"/>
  <c r="BW241" i="28" s="1" a="1"/>
  <c r="BW241" i="28" s="1"/>
  <c r="BU241" i="28"/>
  <c r="BC397" i="28"/>
  <c r="BV397" i="28" s="1"/>
  <c r="BW397" i="28" s="1" a="1"/>
  <c r="BW397" i="28" s="1"/>
  <c r="BU397" i="28"/>
  <c r="BC171" i="28"/>
  <c r="BV171" i="28" s="1"/>
  <c r="BW171" i="28" s="1" a="1"/>
  <c r="BW171" i="28" s="1"/>
  <c r="BU171" i="28"/>
  <c r="BC401" i="28"/>
  <c r="BV401" i="28" s="1"/>
  <c r="BW401" i="28" s="1" a="1"/>
  <c r="BW401" i="28" s="1"/>
  <c r="BU401" i="28"/>
  <c r="BC329" i="28"/>
  <c r="BV329" i="28" s="1"/>
  <c r="BW329" i="28" s="1" a="1"/>
  <c r="BW329" i="28" s="1"/>
  <c r="BU329" i="28"/>
  <c r="BC202" i="28"/>
  <c r="BV202" i="28" s="1"/>
  <c r="BW202" i="28" s="1" a="1"/>
  <c r="BW202" i="28" s="1"/>
  <c r="BU202" i="28"/>
  <c r="BC243" i="28"/>
  <c r="BV243" i="28" s="1"/>
  <c r="BW243" i="28" s="1" a="1"/>
  <c r="BW243" i="28" s="1"/>
  <c r="BU243" i="28"/>
  <c r="BC399" i="28"/>
  <c r="BV399" i="28" s="1"/>
  <c r="BW399" i="28" s="1" a="1"/>
  <c r="BW399" i="28" s="1"/>
  <c r="BU399" i="28"/>
  <c r="BC266" i="28"/>
  <c r="BV266" i="28" s="1"/>
  <c r="BW266" i="28" s="1" a="1"/>
  <c r="BW266" i="28" s="1"/>
  <c r="BU266" i="28"/>
  <c r="BC190" i="28"/>
  <c r="BV190" i="28" s="1"/>
  <c r="BW190" i="28" s="1" a="1"/>
  <c r="BW190" i="28" s="1"/>
  <c r="BU190" i="28"/>
  <c r="BC340" i="28"/>
  <c r="BV340" i="28" s="1"/>
  <c r="BW340" i="28" s="1" a="1"/>
  <c r="BW340" i="28" s="1"/>
  <c r="BU340" i="28"/>
  <c r="BC146" i="28"/>
  <c r="BV146" i="28" s="1"/>
  <c r="BW146" i="28" s="1" a="1"/>
  <c r="BW146" i="28" s="1"/>
  <c r="BU146" i="28"/>
  <c r="BC247" i="28"/>
  <c r="BV247" i="28" s="1"/>
  <c r="BW247" i="28" s="1" a="1"/>
  <c r="BW247" i="28" s="1"/>
  <c r="BU247" i="28"/>
  <c r="BC214" i="28"/>
  <c r="BV214" i="28" s="1"/>
  <c r="BW214" i="28" s="1" a="1"/>
  <c r="BW214" i="28" s="1"/>
  <c r="BU214" i="28"/>
  <c r="BC364" i="28"/>
  <c r="BV364" i="28" s="1"/>
  <c r="BW364" i="28" s="1" a="1"/>
  <c r="BW364" i="28" s="1"/>
  <c r="BU364" i="28"/>
  <c r="BC368" i="28"/>
  <c r="BV368" i="28" s="1"/>
  <c r="BW368" i="28" s="1" a="1"/>
  <c r="BW368" i="28" s="1"/>
  <c r="BU368" i="28"/>
  <c r="BC321" i="28"/>
  <c r="BV321" i="28" s="1"/>
  <c r="BW321" i="28" s="1" a="1"/>
  <c r="BW321" i="28" s="1"/>
  <c r="BU321" i="28"/>
  <c r="BC378" i="28"/>
  <c r="BV378" i="28" s="1"/>
  <c r="BW378" i="28" s="1" a="1"/>
  <c r="BW378" i="28" s="1"/>
  <c r="BU378" i="28"/>
  <c r="BU35" i="28"/>
  <c r="BC203" i="28"/>
  <c r="BV203" i="28" s="1"/>
  <c r="BW203" i="28" s="1" a="1"/>
  <c r="BW203" i="28" s="1"/>
  <c r="BU203" i="28"/>
  <c r="BC168" i="28"/>
  <c r="BV168" i="28" s="1"/>
  <c r="BW168" i="28" s="1" a="1"/>
  <c r="BW168" i="28" s="1"/>
  <c r="BU168" i="28"/>
  <c r="BU81" i="28"/>
  <c r="BC253" i="28"/>
  <c r="BV253" i="28" s="1"/>
  <c r="BW253" i="28" s="1" a="1"/>
  <c r="BW253" i="28" s="1"/>
  <c r="BU253" i="28"/>
  <c r="BC385" i="28"/>
  <c r="BV385" i="28" s="1"/>
  <c r="BW385" i="28" s="1" a="1"/>
  <c r="BW385" i="28" s="1"/>
  <c r="BU385" i="28"/>
  <c r="BC474" i="28"/>
  <c r="BV474" i="28" s="1"/>
  <c r="BW474" i="28" s="1" a="1"/>
  <c r="BW474" i="28" s="1"/>
  <c r="BU474" i="28"/>
  <c r="BC296" i="28"/>
  <c r="BV296" i="28" s="1"/>
  <c r="BW296" i="28" s="1" a="1"/>
  <c r="BW296" i="28" s="1"/>
  <c r="BU296" i="28"/>
  <c r="BC288" i="28"/>
  <c r="BV288" i="28" s="1"/>
  <c r="BW288" i="28" s="1" a="1"/>
  <c r="BW288" i="28" s="1"/>
  <c r="BU288" i="28"/>
  <c r="BC418" i="28"/>
  <c r="BV418" i="28" s="1"/>
  <c r="BW418" i="28" s="1" a="1"/>
  <c r="BW418" i="28" s="1"/>
  <c r="BU418" i="28"/>
  <c r="BC422" i="28"/>
  <c r="BV422" i="28" s="1"/>
  <c r="BW422" i="28" s="1" a="1"/>
  <c r="BW422" i="28" s="1"/>
  <c r="BU422" i="28"/>
  <c r="BU32" i="28"/>
  <c r="BC333" i="28"/>
  <c r="BV333" i="28" s="1"/>
  <c r="BW333" i="28" s="1" a="1"/>
  <c r="BW333" i="28" s="1"/>
  <c r="BU333" i="28"/>
  <c r="BC256" i="28"/>
  <c r="BV256" i="28" s="1"/>
  <c r="BW256" i="28" s="1" a="1"/>
  <c r="BW256" i="28" s="1"/>
  <c r="BU256" i="28"/>
  <c r="BC428" i="28"/>
  <c r="BV428" i="28" s="1"/>
  <c r="BW428" i="28" s="1" a="1"/>
  <c r="BW428" i="28" s="1"/>
  <c r="BU428" i="28"/>
  <c r="BC311" i="28"/>
  <c r="BV311" i="28" s="1"/>
  <c r="BW311" i="28" s="1" a="1"/>
  <c r="BW311" i="28" s="1"/>
  <c r="BU311" i="28"/>
  <c r="BC172" i="28"/>
  <c r="BV172" i="28" s="1"/>
  <c r="BW172" i="28" s="1" a="1"/>
  <c r="BW172" i="28" s="1"/>
  <c r="BU172" i="28"/>
  <c r="BC400" i="28"/>
  <c r="BV400" i="28" s="1"/>
  <c r="BW400" i="28" s="1" a="1"/>
  <c r="BW400" i="28" s="1"/>
  <c r="BU400" i="28"/>
  <c r="BC164" i="28"/>
  <c r="BV164" i="28" s="1"/>
  <c r="BW164" i="28" s="1" a="1"/>
  <c r="BW164" i="28" s="1"/>
  <c r="BU164" i="28"/>
  <c r="BC350" i="28"/>
  <c r="BV350" i="28" s="1"/>
  <c r="BW350" i="28" s="1" a="1"/>
  <c r="BW350" i="28" s="1"/>
  <c r="BU350" i="28"/>
  <c r="BC265" i="28"/>
  <c r="BV265" i="28" s="1"/>
  <c r="BW265" i="28" s="1" a="1"/>
  <c r="BW265" i="28" s="1"/>
  <c r="BU265" i="28"/>
  <c r="BC200" i="28"/>
  <c r="BV200" i="28" s="1"/>
  <c r="BW200" i="28" s="1" a="1"/>
  <c r="BW200" i="28" s="1"/>
  <c r="BU200" i="28"/>
  <c r="BC495" i="28"/>
  <c r="BV495" i="28" s="1"/>
  <c r="BW495" i="28" s="1" a="1"/>
  <c r="BW495" i="28" s="1"/>
  <c r="BU495" i="28"/>
  <c r="BC234" i="28"/>
  <c r="BV234" i="28" s="1"/>
  <c r="BW234" i="28" s="1" a="1"/>
  <c r="BW234" i="28" s="1"/>
  <c r="BU234" i="28"/>
  <c r="BU130" i="28"/>
  <c r="BU44" i="28"/>
  <c r="BC478" i="28"/>
  <c r="BV478" i="28" s="1"/>
  <c r="BW478" i="28" s="1" a="1"/>
  <c r="BW478" i="28" s="1"/>
  <c r="BU478" i="28"/>
  <c r="BC222" i="28"/>
  <c r="BV222" i="28" s="1"/>
  <c r="BW222" i="28" s="1" a="1"/>
  <c r="BW222" i="28" s="1"/>
  <c r="BU222" i="28"/>
  <c r="BU36" i="28"/>
  <c r="BC267" i="28"/>
  <c r="BV267" i="28" s="1"/>
  <c r="BW267" i="28" s="1" a="1"/>
  <c r="BW267" i="28" s="1"/>
  <c r="BU267" i="28"/>
  <c r="BC274" i="28"/>
  <c r="BV274" i="28" s="1"/>
  <c r="BW274" i="28" s="1" a="1"/>
  <c r="BW274" i="28" s="1"/>
  <c r="BU274" i="28"/>
  <c r="BC460" i="28"/>
  <c r="BV460" i="28" s="1"/>
  <c r="BW460" i="28" s="1" a="1"/>
  <c r="BW460" i="28" s="1"/>
  <c r="BU460" i="28"/>
  <c r="BC494" i="28"/>
  <c r="BV494" i="28" s="1"/>
  <c r="BW494" i="28" s="1" a="1"/>
  <c r="BW494" i="28" s="1"/>
  <c r="BU494" i="28"/>
  <c r="BC271" i="28"/>
  <c r="BV271" i="28" s="1"/>
  <c r="BW271" i="28" s="1" a="1"/>
  <c r="BW271" i="28" s="1"/>
  <c r="BU271" i="28"/>
  <c r="BC286" i="28"/>
  <c r="BV286" i="28" s="1"/>
  <c r="BW286" i="28" s="1" a="1"/>
  <c r="BW286" i="28" s="1"/>
  <c r="BU286" i="28"/>
  <c r="BC500" i="28"/>
  <c r="BV500" i="28" s="1"/>
  <c r="BW500" i="28" s="1" a="1"/>
  <c r="BW500" i="28" s="1"/>
  <c r="BU500" i="28"/>
  <c r="BC206" i="28"/>
  <c r="BV206" i="28" s="1"/>
  <c r="BW206" i="28" s="1" a="1"/>
  <c r="BW206" i="28" s="1"/>
  <c r="BU206" i="28"/>
  <c r="BC372" i="28"/>
  <c r="BV372" i="28" s="1"/>
  <c r="BW372" i="28" s="1" a="1"/>
  <c r="BW372" i="28" s="1"/>
  <c r="BU372" i="28"/>
  <c r="BC462" i="28"/>
  <c r="BV462" i="28" s="1"/>
  <c r="BW462" i="28" s="1" a="1"/>
  <c r="BW462" i="28" s="1"/>
  <c r="BU462" i="28"/>
  <c r="BC227" i="28"/>
  <c r="BV227" i="28" s="1"/>
  <c r="BW227" i="28" s="1" a="1"/>
  <c r="BW227" i="28" s="1"/>
  <c r="BU227" i="28"/>
  <c r="BC359" i="28"/>
  <c r="BV359" i="28" s="1"/>
  <c r="BW359" i="28" s="1" a="1"/>
  <c r="BW359" i="28" s="1"/>
  <c r="BU359" i="28"/>
  <c r="BC277" i="28"/>
  <c r="BV277" i="28" s="1"/>
  <c r="BW277" i="28" s="1" a="1"/>
  <c r="BW277" i="28" s="1"/>
  <c r="BU277" i="28"/>
  <c r="BC409" i="28"/>
  <c r="BV409" i="28" s="1"/>
  <c r="BW409" i="28" s="1" a="1"/>
  <c r="BW409" i="28" s="1"/>
  <c r="BU409" i="28"/>
  <c r="BC264" i="28"/>
  <c r="BV264" i="28" s="1"/>
  <c r="BW264" i="28" s="1" a="1"/>
  <c r="BW264" i="28" s="1"/>
  <c r="BU264" i="28"/>
  <c r="BC461" i="28"/>
  <c r="BV461" i="28" s="1"/>
  <c r="BW461" i="28" s="1" a="1"/>
  <c r="BW461" i="28" s="1"/>
  <c r="BU461" i="28"/>
  <c r="BC408" i="28"/>
  <c r="BV408" i="28" s="1"/>
  <c r="BW408" i="28" s="1" a="1"/>
  <c r="BW408" i="28" s="1"/>
  <c r="BU408" i="28"/>
  <c r="BC429" i="28"/>
  <c r="BV429" i="28" s="1"/>
  <c r="BW429" i="28" s="1" a="1"/>
  <c r="BW429" i="28" s="1"/>
  <c r="BU429" i="28"/>
  <c r="BC467" i="28"/>
  <c r="BV467" i="28" s="1"/>
  <c r="BW467" i="28" s="1" a="1"/>
  <c r="BW467" i="28" s="1"/>
  <c r="BU467" i="28"/>
  <c r="BU120" i="28"/>
  <c r="BC427" i="28"/>
  <c r="BV427" i="28" s="1"/>
  <c r="BW427" i="28" s="1" a="1"/>
  <c r="BW427" i="28" s="1"/>
  <c r="BU427" i="28"/>
  <c r="BC473" i="28"/>
  <c r="BV473" i="28" s="1"/>
  <c r="BW473" i="28" s="1" a="1"/>
  <c r="BW473" i="28" s="1"/>
  <c r="BU473" i="28"/>
  <c r="BC187" i="28"/>
  <c r="BV187" i="28" s="1"/>
  <c r="BW187" i="28" s="1" a="1"/>
  <c r="BW187" i="28" s="1"/>
  <c r="BU187" i="28"/>
  <c r="BC453" i="28"/>
  <c r="BV453" i="28" s="1"/>
  <c r="BW453" i="28" s="1" a="1"/>
  <c r="BW453" i="28" s="1"/>
  <c r="BU453" i="28"/>
  <c r="BU21" i="28"/>
  <c r="BC196" i="28"/>
  <c r="BV196" i="28" s="1"/>
  <c r="BW196" i="28" s="1" a="1"/>
  <c r="BW196" i="28" s="1"/>
  <c r="BU196" i="28"/>
  <c r="BC328" i="28"/>
  <c r="BV328" i="28" s="1"/>
  <c r="BW328" i="28" s="1" a="1"/>
  <c r="BW328" i="28" s="1"/>
  <c r="BU328" i="28"/>
  <c r="BC294" i="28"/>
  <c r="BV294" i="28" s="1"/>
  <c r="BW294" i="28" s="1" a="1"/>
  <c r="BW294" i="28" s="1"/>
  <c r="BU294" i="28"/>
  <c r="BU23" i="28"/>
  <c r="BC135" i="28"/>
  <c r="BV135" i="28" s="1"/>
  <c r="BW135" i="28" s="1" a="1"/>
  <c r="BW135" i="28" s="1"/>
  <c r="BU135" i="28"/>
  <c r="BC335" i="28"/>
  <c r="BV335" i="28" s="1"/>
  <c r="BW335" i="28" s="1" a="1"/>
  <c r="BW335" i="28" s="1"/>
  <c r="BU335" i="28"/>
  <c r="BC262" i="28"/>
  <c r="BV262" i="28" s="1"/>
  <c r="BW262" i="28" s="1" a="1"/>
  <c r="BW262" i="28" s="1"/>
  <c r="BU262" i="28"/>
  <c r="BC452" i="28"/>
  <c r="BV452" i="28" s="1"/>
  <c r="BW452" i="28" s="1" a="1"/>
  <c r="BW452" i="28" s="1"/>
  <c r="BU452" i="28"/>
  <c r="BC499" i="28"/>
  <c r="BV499" i="28" s="1"/>
  <c r="BW499" i="28" s="1" a="1"/>
  <c r="BW499" i="28" s="1"/>
  <c r="BU499" i="28"/>
  <c r="BC289" i="28"/>
  <c r="BV289" i="28" s="1"/>
  <c r="BW289" i="28" s="1" a="1"/>
  <c r="BW289" i="28" s="1"/>
  <c r="BU289" i="28"/>
  <c r="BC268" i="28"/>
  <c r="BV268" i="28" s="1"/>
  <c r="BW268" i="28" s="1" a="1"/>
  <c r="BW268" i="28" s="1"/>
  <c r="BU268" i="28"/>
  <c r="BC412" i="28"/>
  <c r="BV412" i="28" s="1"/>
  <c r="BW412" i="28" s="1" a="1"/>
  <c r="BW412" i="28" s="1"/>
  <c r="BU412" i="28"/>
  <c r="BC497" i="28"/>
  <c r="BV497" i="28" s="1"/>
  <c r="BW497" i="28" s="1" a="1"/>
  <c r="BW497" i="28" s="1"/>
  <c r="BU497" i="28"/>
  <c r="BU54" i="28"/>
  <c r="BC482" i="28"/>
  <c r="BV482" i="28" s="1"/>
  <c r="BW482" i="28" s="1" a="1"/>
  <c r="BW482" i="28" s="1"/>
  <c r="BU482" i="28"/>
  <c r="BC186" i="28"/>
  <c r="BV186" i="28" s="1"/>
  <c r="BW186" i="28" s="1" a="1"/>
  <c r="BW186" i="28" s="1"/>
  <c r="BU186" i="28"/>
  <c r="BC291" i="28"/>
  <c r="BV291" i="28" s="1"/>
  <c r="BW291" i="28" s="1" a="1"/>
  <c r="BW291" i="28" s="1"/>
  <c r="BU291" i="28"/>
  <c r="BC174" i="28"/>
  <c r="BV174" i="28" s="1"/>
  <c r="BW174" i="28" s="1" a="1"/>
  <c r="BW174" i="28" s="1"/>
  <c r="BU174" i="28"/>
  <c r="BC392" i="28"/>
  <c r="BV392" i="28" s="1"/>
  <c r="BW392" i="28" s="1" a="1"/>
  <c r="BW392" i="28" s="1"/>
  <c r="BU392" i="28"/>
  <c r="BC204" i="28"/>
  <c r="BV204" i="28" s="1"/>
  <c r="BW204" i="28" s="1" a="1"/>
  <c r="BW204" i="28" s="1"/>
  <c r="BU204" i="28"/>
  <c r="BC210" i="28"/>
  <c r="BV210" i="28" s="1"/>
  <c r="BW210" i="28" s="1" a="1"/>
  <c r="BW210" i="28" s="1"/>
  <c r="BU210" i="28"/>
  <c r="BC295" i="28"/>
  <c r="BV295" i="28" s="1"/>
  <c r="BW295" i="28" s="1" a="1"/>
  <c r="BW295" i="28" s="1"/>
  <c r="BU295" i="28"/>
  <c r="BC282" i="28"/>
  <c r="BV282" i="28" s="1"/>
  <c r="BW282" i="28" s="1" a="1"/>
  <c r="BW282" i="28" s="1"/>
  <c r="BU282" i="28"/>
  <c r="BC278" i="28"/>
  <c r="BV278" i="28" s="1"/>
  <c r="BW278" i="28" s="1" a="1"/>
  <c r="BW278" i="28" s="1"/>
  <c r="BU278" i="28"/>
  <c r="BC342" i="28"/>
  <c r="BV342" i="28" s="1"/>
  <c r="BW342" i="28" s="1" a="1"/>
  <c r="BW342" i="28" s="1"/>
  <c r="BU342" i="28"/>
  <c r="BC251" i="28"/>
  <c r="BV251" i="28" s="1"/>
  <c r="BW251" i="28" s="1" a="1"/>
  <c r="BW251" i="28" s="1"/>
  <c r="BU251" i="28"/>
  <c r="BC383" i="28"/>
  <c r="BV383" i="28" s="1"/>
  <c r="BW383" i="28" s="1" a="1"/>
  <c r="BW383" i="28" s="1"/>
  <c r="BU383" i="28"/>
  <c r="BC301" i="28"/>
  <c r="BV301" i="28" s="1"/>
  <c r="BW301" i="28" s="1" a="1"/>
  <c r="BW301" i="28" s="1"/>
  <c r="BU301" i="28"/>
  <c r="BC232" i="28"/>
  <c r="BV232" i="28" s="1"/>
  <c r="BW232" i="28" s="1" a="1"/>
  <c r="BW232" i="28" s="1"/>
  <c r="BU232" i="28"/>
  <c r="BC437" i="28"/>
  <c r="BV437" i="28" s="1"/>
  <c r="BW437" i="28" s="1" a="1"/>
  <c r="BW437" i="28" s="1"/>
  <c r="BU437" i="28"/>
  <c r="BC459" i="28"/>
  <c r="BV459" i="28" s="1"/>
  <c r="BW459" i="28" s="1" a="1"/>
  <c r="BW459" i="28" s="1"/>
  <c r="BU459" i="28"/>
  <c r="BC423" i="28"/>
  <c r="BV423" i="28" s="1"/>
  <c r="BW423" i="28" s="1" a="1"/>
  <c r="BW423" i="28" s="1"/>
  <c r="BU423" i="28"/>
  <c r="BC433" i="28"/>
  <c r="BV433" i="28" s="1"/>
  <c r="BW433" i="28" s="1" a="1"/>
  <c r="BW433" i="28" s="1"/>
  <c r="BU433" i="28"/>
  <c r="BU82" i="28"/>
  <c r="BC404" i="28"/>
  <c r="BV404" i="28" s="1"/>
  <c r="BW404" i="28" s="1" a="1"/>
  <c r="BW404" i="28" s="1"/>
  <c r="BU404" i="28"/>
  <c r="BC211" i="28"/>
  <c r="BV211" i="28" s="1"/>
  <c r="BW211" i="28" s="1" a="1"/>
  <c r="BW211" i="28" s="1"/>
  <c r="BU211" i="28"/>
  <c r="BC300" i="28"/>
  <c r="BV300" i="28" s="1"/>
  <c r="BW300" i="28" s="1" a="1"/>
  <c r="BW300" i="28" s="1"/>
  <c r="BU300" i="28"/>
  <c r="BC492" i="28"/>
  <c r="BV492" i="28" s="1"/>
  <c r="BW492" i="28" s="1" a="1"/>
  <c r="BW492" i="28" s="1"/>
  <c r="BU492" i="28"/>
  <c r="BC242" i="28"/>
  <c r="BV242" i="28" s="1"/>
  <c r="BW242" i="28" s="1" a="1"/>
  <c r="BW242" i="28" s="1"/>
  <c r="BU242" i="28"/>
  <c r="BC306" i="28"/>
  <c r="BV306" i="28" s="1"/>
  <c r="BW306" i="28" s="1" a="1"/>
  <c r="BW306" i="28" s="1"/>
  <c r="BU306" i="28"/>
  <c r="BC248" i="28"/>
  <c r="BV248" i="28" s="1"/>
  <c r="BW248" i="28" s="1" a="1"/>
  <c r="BW248" i="28" s="1"/>
  <c r="BU248" i="28"/>
  <c r="BC334" i="28"/>
  <c r="BV334" i="28" s="1"/>
  <c r="BW334" i="28" s="1" a="1"/>
  <c r="BW334" i="28" s="1"/>
  <c r="BU334" i="28"/>
  <c r="BU58" i="28"/>
  <c r="BU25" i="28"/>
  <c r="BC313" i="28"/>
  <c r="BV313" i="28" s="1"/>
  <c r="BW313" i="28" s="1" a="1"/>
  <c r="BW313" i="28" s="1"/>
  <c r="BU313" i="28"/>
  <c r="BC455" i="28"/>
  <c r="BV455" i="28" s="1"/>
  <c r="BW455" i="28" s="1" a="1"/>
  <c r="BW455" i="28" s="1"/>
  <c r="BU455" i="28"/>
  <c r="BU126" i="28"/>
  <c r="BU94" i="28"/>
  <c r="BC269" i="28"/>
  <c r="BV269" i="28" s="1"/>
  <c r="BW269" i="28" s="1" a="1"/>
  <c r="BW269" i="28" s="1"/>
  <c r="BU269" i="28"/>
  <c r="BC355" i="28"/>
  <c r="BV355" i="28" s="1"/>
  <c r="BW355" i="28" s="1" a="1"/>
  <c r="BW355" i="28" s="1"/>
  <c r="BU355" i="28"/>
  <c r="BC405" i="28"/>
  <c r="BV405" i="28" s="1"/>
  <c r="BW405" i="28" s="1" a="1"/>
  <c r="BW405" i="28" s="1"/>
  <c r="BU405" i="28"/>
  <c r="BC382" i="28"/>
  <c r="BV382" i="28" s="1"/>
  <c r="BW382" i="28" s="1" a="1"/>
  <c r="BW382" i="28" s="1"/>
  <c r="BU382" i="28"/>
  <c r="BC315" i="28"/>
  <c r="BV315" i="28" s="1"/>
  <c r="BW315" i="28" s="1" a="1"/>
  <c r="BW315" i="28" s="1"/>
  <c r="BU315" i="28"/>
  <c r="BC276" i="28"/>
  <c r="BV276" i="28" s="1"/>
  <c r="BW276" i="28" s="1" a="1"/>
  <c r="BW276" i="28" s="1"/>
  <c r="BU276" i="28"/>
  <c r="BC312" i="28"/>
  <c r="BV312" i="28" s="1"/>
  <c r="BW312" i="28" s="1" a="1"/>
  <c r="BW312" i="28" s="1"/>
  <c r="BU312" i="28"/>
  <c r="BC157" i="28"/>
  <c r="BV157" i="28" s="1"/>
  <c r="BW157" i="28" s="1" a="1"/>
  <c r="BW157" i="28" s="1"/>
  <c r="BU157" i="28"/>
  <c r="BC319" i="28"/>
  <c r="BV319" i="28" s="1"/>
  <c r="BW319" i="28" s="1" a="1"/>
  <c r="BW319" i="28" s="1"/>
  <c r="BU319" i="28"/>
  <c r="BC352" i="28"/>
  <c r="BV352" i="28" s="1"/>
  <c r="BW352" i="28" s="1" a="1"/>
  <c r="BW352" i="28" s="1"/>
  <c r="BU352" i="28"/>
  <c r="BC466" i="28"/>
  <c r="BV466" i="28" s="1"/>
  <c r="BW466" i="28" s="1" a="1"/>
  <c r="BW466" i="28" s="1"/>
  <c r="BU466" i="28"/>
  <c r="BC386" i="28"/>
  <c r="BV386" i="28" s="1"/>
  <c r="BW386" i="28" s="1" a="1"/>
  <c r="BW386" i="28" s="1"/>
  <c r="BU386" i="28"/>
  <c r="BC161" i="28"/>
  <c r="BV161" i="28" s="1"/>
  <c r="BW161" i="28" s="1" a="1"/>
  <c r="BW161" i="28" s="1"/>
  <c r="BU161" i="28"/>
  <c r="BC441" i="28"/>
  <c r="BV441" i="28" s="1"/>
  <c r="BW441" i="28" s="1" a="1"/>
  <c r="BW441" i="28" s="1"/>
  <c r="BU441" i="28"/>
  <c r="BC166" i="28"/>
  <c r="BV166" i="28" s="1"/>
  <c r="BW166" i="28" s="1" a="1"/>
  <c r="BW166" i="28" s="1"/>
  <c r="BU166" i="28"/>
  <c r="BC275" i="28"/>
  <c r="BV275" i="28" s="1"/>
  <c r="BW275" i="28" s="1" a="1"/>
  <c r="BW275" i="28" s="1"/>
  <c r="BU275" i="28"/>
  <c r="BC407" i="28"/>
  <c r="BV407" i="28" s="1"/>
  <c r="BW407" i="28" s="1" a="1"/>
  <c r="BW407" i="28" s="1"/>
  <c r="BU407" i="28"/>
  <c r="BC180" i="28"/>
  <c r="BV180" i="28" s="1"/>
  <c r="BW180" i="28" s="1" a="1"/>
  <c r="BW180" i="28" s="1"/>
  <c r="BU180" i="28"/>
  <c r="BC325" i="28"/>
  <c r="BV325" i="28" s="1"/>
  <c r="BW325" i="28" s="1" a="1"/>
  <c r="BW325" i="28" s="1"/>
  <c r="BU325" i="28"/>
  <c r="BC304" i="28"/>
  <c r="BV304" i="28" s="1"/>
  <c r="BW304" i="28" s="1" a="1"/>
  <c r="BW304" i="28" s="1"/>
  <c r="BU304" i="28"/>
  <c r="BC402" i="28"/>
  <c r="BV402" i="28" s="1"/>
  <c r="BW402" i="28" s="1" a="1"/>
  <c r="BW402" i="28" s="1"/>
  <c r="BU402" i="28"/>
  <c r="BU75" i="28"/>
  <c r="BC490" i="28"/>
  <c r="BV490" i="28" s="1"/>
  <c r="BW490" i="28" s="1" a="1"/>
  <c r="BW490" i="28" s="1"/>
  <c r="BU490" i="28"/>
  <c r="BU79" i="28"/>
  <c r="BC338" i="28"/>
  <c r="BV338" i="28" s="1"/>
  <c r="BW338" i="28" s="1" a="1"/>
  <c r="BW338" i="28" s="1"/>
  <c r="BU338" i="28"/>
  <c r="BC185" i="28"/>
  <c r="BV185" i="28" s="1"/>
  <c r="BW185" i="28" s="1" a="1"/>
  <c r="BW185" i="28" s="1"/>
  <c r="BU185" i="28"/>
  <c r="BC228" i="28"/>
  <c r="BV228" i="28" s="1"/>
  <c r="BW228" i="28" s="1" a="1"/>
  <c r="BW228" i="28" s="1"/>
  <c r="BU228" i="28"/>
  <c r="BC481" i="28"/>
  <c r="BV481" i="28" s="1"/>
  <c r="BW481" i="28" s="1" a="1"/>
  <c r="BW481" i="28" s="1"/>
  <c r="BU481" i="28"/>
  <c r="BC235" i="28"/>
  <c r="BV235" i="28" s="1"/>
  <c r="BW235" i="28" s="1" a="1"/>
  <c r="BW235" i="28" s="1"/>
  <c r="BU235" i="28"/>
  <c r="BC343" i="28"/>
  <c r="BV343" i="28" s="1"/>
  <c r="BW343" i="28" s="1" a="1"/>
  <c r="BW343" i="28" s="1"/>
  <c r="BU343" i="28"/>
  <c r="BU109" i="28"/>
  <c r="BU121" i="28"/>
  <c r="BC314" i="28"/>
  <c r="BV314" i="28" s="1"/>
  <c r="BW314" i="28" s="1" a="1"/>
  <c r="BW314" i="28" s="1"/>
  <c r="BU314" i="28"/>
  <c r="BC498" i="28"/>
  <c r="BV498" i="28" s="1"/>
  <c r="BW498" i="28" s="1" a="1"/>
  <c r="BW498" i="28" s="1"/>
  <c r="BU498" i="28"/>
  <c r="BC320" i="28"/>
  <c r="BV320" i="28" s="1"/>
  <c r="BW320" i="28" s="1" a="1"/>
  <c r="BW320" i="28" s="1"/>
  <c r="BU320" i="28"/>
  <c r="BC346" i="28"/>
  <c r="BV346" i="28" s="1"/>
  <c r="BW346" i="28" s="1" a="1"/>
  <c r="BW346" i="28" s="1"/>
  <c r="BU346" i="28"/>
  <c r="BC476" i="28"/>
  <c r="BV476" i="28" s="1"/>
  <c r="BW476" i="28" s="1" a="1"/>
  <c r="BW476" i="28" s="1"/>
  <c r="BU476" i="28"/>
  <c r="BC147" i="28"/>
  <c r="BV147" i="28" s="1"/>
  <c r="BW147" i="28" s="1" a="1"/>
  <c r="BW147" i="28" s="1"/>
  <c r="BU147" i="28"/>
  <c r="BC254" i="28"/>
  <c r="BV254" i="28" s="1"/>
  <c r="BW254" i="28" s="1" a="1"/>
  <c r="BW254" i="28" s="1"/>
  <c r="BU254" i="28"/>
  <c r="BC178" i="28"/>
  <c r="BV178" i="28" s="1"/>
  <c r="BW178" i="28" s="1" a="1"/>
  <c r="BW178" i="28" s="1"/>
  <c r="BU178" i="28"/>
  <c r="BC349" i="28"/>
  <c r="BV349" i="28" s="1"/>
  <c r="BW349" i="28" s="1" a="1"/>
  <c r="BW349" i="28" s="1"/>
  <c r="BU349" i="28"/>
  <c r="BC260" i="28"/>
  <c r="BV260" i="28" s="1"/>
  <c r="BW260" i="28" s="1" a="1"/>
  <c r="BW260" i="28" s="1"/>
  <c r="BU260" i="28"/>
  <c r="BC192" i="28"/>
  <c r="BV192" i="28" s="1"/>
  <c r="BW192" i="28" s="1" a="1"/>
  <c r="BW192" i="28" s="1"/>
  <c r="BU192" i="28"/>
  <c r="BU31" i="28"/>
  <c r="BC272" i="28"/>
  <c r="BV272" i="28" s="1"/>
  <c r="BW272" i="28" s="1" a="1"/>
  <c r="BW272" i="28" s="1"/>
  <c r="BU272" i="28"/>
  <c r="BU65" i="28"/>
  <c r="BC457" i="28"/>
  <c r="BV457" i="28" s="1"/>
  <c r="BW457" i="28" s="1" a="1"/>
  <c r="BW457" i="28" s="1"/>
  <c r="BU457" i="28"/>
  <c r="BC299" i="28"/>
  <c r="BV299" i="28" s="1"/>
  <c r="BW299" i="28" s="1" a="1"/>
  <c r="BW299" i="28" s="1"/>
  <c r="BU299" i="28"/>
  <c r="BC226" i="28"/>
  <c r="BV226" i="28" s="1"/>
  <c r="BW226" i="28" s="1" a="1"/>
  <c r="BW226" i="28" s="1"/>
  <c r="BU226" i="28"/>
  <c r="BC434" i="28"/>
  <c r="BV434" i="28" s="1"/>
  <c r="BW434" i="28" s="1" a="1"/>
  <c r="BW434" i="28" s="1"/>
  <c r="BU434" i="28"/>
  <c r="BU69" i="28"/>
  <c r="BC468" i="28"/>
  <c r="BV468" i="28" s="1"/>
  <c r="BW468" i="28" s="1" a="1"/>
  <c r="BW468" i="28" s="1"/>
  <c r="BU468" i="28"/>
  <c r="BC218" i="28"/>
  <c r="BV218" i="28" s="1"/>
  <c r="BW218" i="28" s="1" a="1"/>
  <c r="BW218" i="28" s="1"/>
  <c r="BU218" i="28"/>
  <c r="BU112" i="28"/>
  <c r="BC183" i="28"/>
  <c r="BV183" i="28" s="1"/>
  <c r="BW183" i="28" s="1" a="1"/>
  <c r="BW183" i="28" s="1"/>
  <c r="BU183" i="28"/>
  <c r="BU95" i="28"/>
  <c r="BC209" i="28"/>
  <c r="BV209" i="28" s="1"/>
  <c r="BW209" i="28" s="1" a="1"/>
  <c r="BW209" i="28" s="1"/>
  <c r="BU209" i="28"/>
  <c r="BC341" i="28"/>
  <c r="BV341" i="28" s="1"/>
  <c r="BW341" i="28" s="1" a="1"/>
  <c r="BW341" i="28" s="1"/>
  <c r="BU341" i="28"/>
  <c r="BC436" i="28"/>
  <c r="BV436" i="28" s="1"/>
  <c r="BW436" i="28" s="1" a="1"/>
  <c r="BW436" i="28" s="1"/>
  <c r="BU436" i="28"/>
  <c r="BC259" i="28"/>
  <c r="BV259" i="28" s="1"/>
  <c r="BW259" i="28" s="1" a="1"/>
  <c r="BW259" i="28" s="1"/>
  <c r="BU259" i="28"/>
  <c r="BC367" i="28"/>
  <c r="BV367" i="28" s="1"/>
  <c r="BW367" i="28" s="1" a="1"/>
  <c r="BW367" i="28" s="1"/>
  <c r="BU367" i="28"/>
  <c r="BC477" i="28"/>
  <c r="BV477" i="28" s="1"/>
  <c r="BW477" i="28" s="1" a="1"/>
  <c r="BW477" i="28" s="1"/>
  <c r="BU477" i="28"/>
  <c r="BC426" i="28"/>
  <c r="BV426" i="28" s="1"/>
  <c r="BW426" i="28" s="1" a="1"/>
  <c r="BW426" i="28" s="1"/>
  <c r="BU426" i="28"/>
  <c r="BC485" i="28"/>
  <c r="BV485" i="28" s="1"/>
  <c r="BW485" i="28" s="1" a="1"/>
  <c r="BW485" i="28" s="1"/>
  <c r="BU485" i="28"/>
  <c r="BC448" i="28"/>
  <c r="BV448" i="28" s="1"/>
  <c r="BW448" i="28" s="1" a="1"/>
  <c r="BW448" i="28" s="1"/>
  <c r="BU448" i="28"/>
  <c r="BC326" i="28"/>
  <c r="BV326" i="28" s="1"/>
  <c r="BW326" i="28" s="1" a="1"/>
  <c r="BW326" i="28" s="1"/>
  <c r="BU326" i="28"/>
  <c r="BC182" i="28"/>
  <c r="BV182" i="28" s="1"/>
  <c r="BW182" i="28" s="1" a="1"/>
  <c r="BW182" i="28" s="1"/>
  <c r="BU182" i="28"/>
  <c r="BC132" i="28"/>
  <c r="BV132" i="28" s="1"/>
  <c r="BW132" i="28" s="1" a="1"/>
  <c r="BW132" i="28" s="1"/>
  <c r="BU132" i="28"/>
  <c r="BC414" i="28"/>
  <c r="BV414" i="28" s="1"/>
  <c r="BW414" i="28" s="1" a="1"/>
  <c r="BW414" i="28" s="1"/>
  <c r="BU414" i="28"/>
  <c r="BC332" i="28"/>
  <c r="BV332" i="28" s="1"/>
  <c r="BW332" i="28" s="1" a="1"/>
  <c r="BW332" i="28" s="1"/>
  <c r="BU332" i="28"/>
  <c r="BC194" i="28"/>
  <c r="BV194" i="28" s="1"/>
  <c r="BW194" i="28" s="1" a="1"/>
  <c r="BW194" i="28" s="1"/>
  <c r="BU194" i="28"/>
  <c r="BC144" i="28"/>
  <c r="BV144" i="28" s="1"/>
  <c r="BW144" i="28" s="1" a="1"/>
  <c r="BW144" i="28" s="1"/>
  <c r="BU144" i="28"/>
  <c r="BC173" i="28"/>
  <c r="BV173" i="28" s="1"/>
  <c r="BW173" i="28" s="1" a="1"/>
  <c r="BW173" i="28" s="1"/>
  <c r="BU173" i="28"/>
  <c r="BC198" i="28"/>
  <c r="BV198" i="28" s="1"/>
  <c r="BW198" i="28" s="1" a="1"/>
  <c r="BW198" i="28" s="1"/>
  <c r="BU198" i="28"/>
  <c r="BC356" i="28"/>
  <c r="BV356" i="28" s="1"/>
  <c r="BW356" i="28" s="1" a="1"/>
  <c r="BW356" i="28" s="1"/>
  <c r="BU356" i="28"/>
  <c r="BC137" i="28"/>
  <c r="BV137" i="28" s="1"/>
  <c r="BW137" i="28" s="1" a="1"/>
  <c r="BW137" i="28" s="1"/>
  <c r="BU137" i="28"/>
  <c r="BC374" i="28"/>
  <c r="BV374" i="28" s="1"/>
  <c r="BW374" i="28" s="1" a="1"/>
  <c r="BW374" i="28" s="1"/>
  <c r="BU374" i="28"/>
  <c r="BU106" i="28"/>
  <c r="BC323" i="28"/>
  <c r="BV323" i="28" s="1"/>
  <c r="BW323" i="28" s="1" a="1"/>
  <c r="BW323" i="28" s="1"/>
  <c r="BU323" i="28"/>
  <c r="BC298" i="28"/>
  <c r="BV298" i="28" s="1"/>
  <c r="BW298" i="28" s="1" a="1"/>
  <c r="BW298" i="28" s="1"/>
  <c r="BU298" i="28"/>
  <c r="BC390" i="28"/>
  <c r="BV390" i="28" s="1"/>
  <c r="BW390" i="28" s="1" a="1"/>
  <c r="BW390" i="28" s="1"/>
  <c r="BU390" i="28"/>
  <c r="BU108" i="28"/>
  <c r="BC290" i="28"/>
  <c r="BV290" i="28" s="1"/>
  <c r="BW290" i="28" s="1" a="1"/>
  <c r="BW290" i="28" s="1"/>
  <c r="BU290" i="28"/>
  <c r="BC396" i="28"/>
  <c r="BV396" i="28" s="1"/>
  <c r="BW396" i="28" s="1" a="1"/>
  <c r="BW396" i="28" s="1"/>
  <c r="BU396" i="28"/>
  <c r="BC207" i="28"/>
  <c r="BV207" i="28" s="1"/>
  <c r="BW207" i="28" s="1" a="1"/>
  <c r="BW207" i="28" s="1"/>
  <c r="BU207" i="28"/>
  <c r="BC339" i="28"/>
  <c r="BV339" i="28" s="1"/>
  <c r="BW339" i="28" s="1" a="1"/>
  <c r="BW339" i="28" s="1"/>
  <c r="BU339" i="28"/>
  <c r="BC156" i="28"/>
  <c r="BV156" i="28" s="1"/>
  <c r="BW156" i="28" s="1" a="1"/>
  <c r="BW156" i="28" s="1"/>
  <c r="BU156" i="28"/>
  <c r="BC233" i="28"/>
  <c r="BV233" i="28" s="1"/>
  <c r="BW233" i="28" s="1" a="1"/>
  <c r="BW233" i="28" s="1"/>
  <c r="BU233" i="28"/>
  <c r="BC365" i="28"/>
  <c r="BV365" i="28" s="1"/>
  <c r="BW365" i="28" s="1" a="1"/>
  <c r="BW365" i="28" s="1"/>
  <c r="BU365" i="28"/>
  <c r="BC471" i="28"/>
  <c r="BV471" i="28" s="1"/>
  <c r="BW471" i="28" s="1" a="1"/>
  <c r="BW471" i="28" s="1"/>
  <c r="BU471" i="28"/>
  <c r="BC134" i="28"/>
  <c r="BV134" i="28" s="1"/>
  <c r="BW134" i="28" s="1" a="1"/>
  <c r="BW134" i="28" s="1"/>
  <c r="BU134" i="28"/>
  <c r="BC283" i="28"/>
  <c r="BV283" i="28" s="1"/>
  <c r="BW283" i="28" s="1" a="1"/>
  <c r="BW283" i="28" s="1"/>
  <c r="BU283" i="28"/>
  <c r="BC391" i="28"/>
  <c r="BV391" i="28" s="1"/>
  <c r="BW391" i="28" s="1" a="1"/>
  <c r="BW391" i="28" s="1"/>
  <c r="BU391" i="28"/>
  <c r="BC376" i="28"/>
  <c r="BV376" i="28" s="1"/>
  <c r="BW376" i="28" s="1" a="1"/>
  <c r="BW376" i="28" s="1"/>
  <c r="BU376" i="28"/>
  <c r="BU84" i="28"/>
  <c r="BU101" i="28"/>
  <c r="BC141" i="28"/>
  <c r="BV141" i="28" s="1"/>
  <c r="BW141" i="28" s="1" a="1"/>
  <c r="BW141" i="28" s="1"/>
  <c r="BU141" i="28"/>
  <c r="BU88" i="28"/>
  <c r="BC246" i="28"/>
  <c r="BV246" i="28" s="1"/>
  <c r="BW246" i="28" s="1" a="1"/>
  <c r="BW246" i="28" s="1"/>
  <c r="BU246" i="28"/>
  <c r="BU48" i="28"/>
  <c r="BC432" i="28"/>
  <c r="BV432" i="28" s="1"/>
  <c r="BW432" i="28" s="1" a="1"/>
  <c r="BW432" i="28" s="1"/>
  <c r="BU432" i="28"/>
  <c r="BC318" i="28"/>
  <c r="BV318" i="28" s="1"/>
  <c r="BW318" i="28" s="1" a="1"/>
  <c r="BW318" i="28" s="1"/>
  <c r="BU318" i="28"/>
  <c r="BU115" i="28"/>
  <c r="BC456" i="28"/>
  <c r="BV456" i="28" s="1"/>
  <c r="BW456" i="28" s="1" a="1"/>
  <c r="BW456" i="28" s="1"/>
  <c r="BU456" i="28"/>
  <c r="BC159" i="28"/>
  <c r="BV159" i="28" s="1"/>
  <c r="BW159" i="28" s="1" a="1"/>
  <c r="BW159" i="28" s="1"/>
  <c r="BU159" i="28"/>
  <c r="BC249" i="28"/>
  <c r="BV249" i="28" s="1"/>
  <c r="BW249" i="28" s="1" a="1"/>
  <c r="BW249" i="28" s="1"/>
  <c r="BU249" i="28"/>
  <c r="BC398" i="28"/>
  <c r="BV398" i="28" s="1"/>
  <c r="BW398" i="28" s="1" a="1"/>
  <c r="BW398" i="28" s="1"/>
  <c r="BU398" i="28"/>
  <c r="BC447" i="28"/>
  <c r="BV447" i="28" s="1"/>
  <c r="BW447" i="28" s="1" a="1"/>
  <c r="BW447" i="28" s="1"/>
  <c r="BU447" i="28"/>
  <c r="BC240" i="28"/>
  <c r="BV240" i="28" s="1"/>
  <c r="BW240" i="28" s="1" a="1"/>
  <c r="BW240" i="28" s="1"/>
  <c r="BU240" i="28"/>
  <c r="BC197" i="28"/>
  <c r="BV197" i="28" s="1"/>
  <c r="BW197" i="28" s="1" a="1"/>
  <c r="BW197" i="28" s="1"/>
  <c r="BU197" i="28"/>
  <c r="BC353" i="28"/>
  <c r="BV353" i="28" s="1"/>
  <c r="BW353" i="28" s="1" a="1"/>
  <c r="BW353" i="28" s="1"/>
  <c r="BU353" i="28"/>
  <c r="BU66" i="28"/>
  <c r="BC149" i="28"/>
  <c r="BV149" i="28" s="1"/>
  <c r="BW149" i="28" s="1" a="1"/>
  <c r="BW149" i="28" s="1"/>
  <c r="BU149" i="28"/>
  <c r="BC177" i="28"/>
  <c r="BV177" i="28" s="1"/>
  <c r="BW177" i="28" s="1" a="1"/>
  <c r="BW177" i="28" s="1"/>
  <c r="BU177" i="28"/>
  <c r="BC212" i="28"/>
  <c r="BV212" i="28" s="1"/>
  <c r="BW212" i="28" s="1" a="1"/>
  <c r="BW212" i="28" s="1"/>
  <c r="BU212" i="28"/>
  <c r="BC410" i="28"/>
  <c r="BV410" i="28" s="1"/>
  <c r="BW410" i="28" s="1" a="1"/>
  <c r="BW410" i="28" s="1"/>
  <c r="BU410" i="28"/>
  <c r="BC216" i="28"/>
  <c r="BV216" i="28" s="1"/>
  <c r="BW216" i="28" s="1" a="1"/>
  <c r="BW216" i="28" s="1"/>
  <c r="BU216" i="28"/>
  <c r="BU131" i="28"/>
  <c r="BU125" i="28"/>
  <c r="BC231" i="28"/>
  <c r="BV231" i="28" s="1"/>
  <c r="BW231" i="28" s="1" a="1"/>
  <c r="BW231" i="28" s="1"/>
  <c r="BU231" i="28"/>
  <c r="BC363" i="28"/>
  <c r="BV363" i="28" s="1"/>
  <c r="BW363" i="28" s="1" a="1"/>
  <c r="BW363" i="28" s="1"/>
  <c r="BU363" i="28"/>
  <c r="BC475" i="28"/>
  <c r="BV475" i="28" s="1"/>
  <c r="BW475" i="28" s="1" a="1"/>
  <c r="BW475" i="28" s="1"/>
  <c r="BU475" i="28"/>
  <c r="BC257" i="28"/>
  <c r="BV257" i="28" s="1"/>
  <c r="BW257" i="28" s="1" a="1"/>
  <c r="BW257" i="28" s="1"/>
  <c r="BU257" i="28"/>
  <c r="BC389" i="28"/>
  <c r="BV389" i="28" s="1"/>
  <c r="BW389" i="28" s="1" a="1"/>
  <c r="BW389" i="28" s="1"/>
  <c r="BU389" i="28"/>
  <c r="BC360" i="28"/>
  <c r="BV360" i="28" s="1"/>
  <c r="BW360" i="28" s="1" a="1"/>
  <c r="BW360" i="28" s="1"/>
  <c r="BU360" i="28"/>
  <c r="BC442" i="28"/>
  <c r="BV442" i="28" s="1"/>
  <c r="BW442" i="28" s="1" a="1"/>
  <c r="BW442" i="28" s="1"/>
  <c r="BU442" i="28"/>
  <c r="BC158" i="28"/>
  <c r="BV158" i="28" s="1"/>
  <c r="BW158" i="28" s="1" a="1"/>
  <c r="BW158" i="28" s="1"/>
  <c r="BU158" i="28"/>
  <c r="BC458" i="28"/>
  <c r="BV458" i="28" s="1"/>
  <c r="BW458" i="28" s="1" a="1"/>
  <c r="BW458" i="28" s="1"/>
  <c r="BU458" i="28"/>
  <c r="BC307" i="28"/>
  <c r="BV307" i="28" s="1"/>
  <c r="BW307" i="28" s="1" a="1"/>
  <c r="BW307" i="28" s="1"/>
  <c r="BU307" i="28"/>
  <c r="BC415" i="28"/>
  <c r="BV415" i="28" s="1"/>
  <c r="BW415" i="28" s="1" a="1"/>
  <c r="BW415" i="28" s="1"/>
  <c r="BU415" i="28"/>
  <c r="BC446" i="28"/>
  <c r="BV446" i="28" s="1"/>
  <c r="BW446" i="28" s="1" a="1"/>
  <c r="BW446" i="28" s="1"/>
  <c r="BU446" i="28"/>
  <c r="BC479" i="28"/>
  <c r="BV479" i="28" s="1"/>
  <c r="BW479" i="28" s="1" a="1"/>
  <c r="BW479" i="28" s="1"/>
  <c r="BU479" i="28"/>
  <c r="BC189" i="28"/>
  <c r="BV189" i="28" s="1"/>
  <c r="BW189" i="28" s="1" a="1"/>
  <c r="BW189" i="28" s="1"/>
  <c r="BU189" i="28"/>
  <c r="BC348" i="28"/>
  <c r="BV348" i="28" s="1"/>
  <c r="BW348" i="28" s="1" a="1"/>
  <c r="BW348" i="28" s="1"/>
  <c r="BU348" i="28"/>
  <c r="BC438" i="28"/>
  <c r="BV438" i="28" s="1"/>
  <c r="BW438" i="28" s="1" a="1"/>
  <c r="BW438" i="28" s="1"/>
  <c r="BU438" i="28"/>
  <c r="BC153" i="28"/>
  <c r="BV153" i="28" s="1"/>
  <c r="BW153" i="28" s="1" a="1"/>
  <c r="BW153" i="28" s="1"/>
  <c r="BU153" i="28"/>
  <c r="BC167" i="28"/>
  <c r="BV167" i="28" s="1"/>
  <c r="BW167" i="28" s="1" a="1"/>
  <c r="BW167" i="28" s="1"/>
  <c r="BU167" i="28"/>
  <c r="BC252" i="28"/>
  <c r="BV252" i="28" s="1"/>
  <c r="BW252" i="28" s="1" a="1"/>
  <c r="BW252" i="28" s="1"/>
  <c r="BU252" i="28"/>
  <c r="BC142" i="28"/>
  <c r="BV142" i="28" s="1"/>
  <c r="BW142" i="28" s="1" a="1"/>
  <c r="BW142" i="28" s="1"/>
  <c r="BU142" i="28"/>
  <c r="BC261" i="28"/>
  <c r="BV261" i="28" s="1"/>
  <c r="BW261" i="28" s="1" a="1"/>
  <c r="BW261" i="28" s="1"/>
  <c r="BU261" i="28"/>
  <c r="BC354" i="28"/>
  <c r="BV354" i="28" s="1"/>
  <c r="BW354" i="28" s="1" a="1"/>
  <c r="BW354" i="28" s="1"/>
  <c r="BU354" i="28"/>
  <c r="BU5" i="28"/>
  <c r="BC488" i="28"/>
  <c r="BV488" i="28" s="1"/>
  <c r="BW488" i="28" s="1" a="1"/>
  <c r="BW488" i="28" s="1"/>
  <c r="BU488" i="28"/>
  <c r="BC145" i="28"/>
  <c r="BV145" i="28" s="1"/>
  <c r="BW145" i="28" s="1" a="1"/>
  <c r="BW145" i="28" s="1"/>
  <c r="BU145" i="28"/>
  <c r="BC221" i="28"/>
  <c r="BV221" i="28" s="1"/>
  <c r="BW221" i="28" s="1" a="1"/>
  <c r="BW221" i="28" s="1"/>
  <c r="BU221" i="28"/>
  <c r="BC201" i="28"/>
  <c r="BV201" i="28" s="1"/>
  <c r="BW201" i="28" s="1" a="1"/>
  <c r="BW201" i="28" s="1"/>
  <c r="BU201" i="28"/>
  <c r="BC357" i="28"/>
  <c r="BV357" i="28" s="1"/>
  <c r="BW357" i="28" s="1" a="1"/>
  <c r="BW357" i="28" s="1"/>
  <c r="BU357" i="28"/>
  <c r="BU72" i="28"/>
  <c r="BC284" i="28"/>
  <c r="BV284" i="28" s="1"/>
  <c r="BW284" i="28" s="1" a="1"/>
  <c r="BW284" i="28" s="1"/>
  <c r="BU284" i="28"/>
  <c r="BC384" i="28"/>
  <c r="BV384" i="28" s="1"/>
  <c r="BW384" i="28" s="1" a="1"/>
  <c r="BW384" i="28" s="1"/>
  <c r="BU384" i="28"/>
  <c r="BC366" i="28"/>
  <c r="BV366" i="28" s="1"/>
  <c r="BW366" i="28" s="1" a="1"/>
  <c r="BW366" i="28" s="1"/>
  <c r="BU366" i="28"/>
  <c r="BC380" i="28"/>
  <c r="BV380" i="28" s="1"/>
  <c r="BW380" i="28" s="1" a="1"/>
  <c r="BW380" i="28" s="1"/>
  <c r="BU380" i="28"/>
  <c r="BU71" i="28"/>
  <c r="BU89" i="28"/>
  <c r="BC139" i="28"/>
  <c r="BV139" i="28" s="1"/>
  <c r="BW139" i="28" s="1" a="1"/>
  <c r="BW139" i="28" s="1"/>
  <c r="BU139" i="28"/>
  <c r="BC425" i="28"/>
  <c r="BV425" i="28" s="1"/>
  <c r="BW425" i="28" s="1" a="1"/>
  <c r="BW425" i="28" s="1"/>
  <c r="BU425" i="28"/>
  <c r="BC484" i="28"/>
  <c r="BV484" i="28" s="1"/>
  <c r="BW484" i="28" s="1" a="1"/>
  <c r="BW484" i="28" s="1"/>
  <c r="BU484" i="28"/>
  <c r="BC154" i="28"/>
  <c r="BV154" i="28" s="1"/>
  <c r="BW154" i="28" s="1" a="1"/>
  <c r="BW154" i="28" s="1"/>
  <c r="BU154" i="28"/>
  <c r="BC469" i="28"/>
  <c r="BV469" i="28" s="1"/>
  <c r="BW469" i="28" s="1" a="1"/>
  <c r="BW469" i="28" s="1"/>
  <c r="BU469" i="28"/>
  <c r="BC255" i="28"/>
  <c r="BV255" i="28" s="1"/>
  <c r="BW255" i="28" s="1" a="1"/>
  <c r="BW255" i="28" s="1"/>
  <c r="BU255" i="28"/>
  <c r="BC387" i="28"/>
  <c r="BV387" i="28" s="1"/>
  <c r="BW387" i="28" s="1" a="1"/>
  <c r="BW387" i="28" s="1"/>
  <c r="BU387" i="28"/>
  <c r="BC336" i="28"/>
  <c r="BV336" i="28" s="1"/>
  <c r="BW336" i="28" s="1" a="1"/>
  <c r="BW336" i="28" s="1"/>
  <c r="BU336" i="28"/>
  <c r="BU124" i="28"/>
  <c r="BU118" i="28"/>
  <c r="BC281" i="28"/>
  <c r="BV281" i="28" s="1"/>
  <c r="BW281" i="28" s="1" a="1"/>
  <c r="BW281" i="28" s="1"/>
  <c r="BU281" i="28"/>
  <c r="BC413" i="28"/>
  <c r="BV413" i="28" s="1"/>
  <c r="BW413" i="28" s="1" a="1"/>
  <c r="BW413" i="28" s="1"/>
  <c r="BU413" i="28"/>
  <c r="BC443" i="28"/>
  <c r="BV443" i="28" s="1"/>
  <c r="BW443" i="28" s="1" a="1"/>
  <c r="BW443" i="28" s="1"/>
  <c r="BU443" i="28"/>
  <c r="BC496" i="28"/>
  <c r="BV496" i="28" s="1"/>
  <c r="BW496" i="28" s="1" a="1"/>
  <c r="BW496" i="28" s="1"/>
  <c r="BU496" i="28"/>
  <c r="BC331" i="28"/>
  <c r="BV331" i="28" s="1"/>
  <c r="BW331" i="28" s="1" a="1"/>
  <c r="BW331" i="28" s="1"/>
  <c r="BU331" i="28"/>
  <c r="BC250" i="28"/>
  <c r="BV250" i="28" s="1"/>
  <c r="BW250" i="28" s="1" a="1"/>
  <c r="BW250" i="28" s="1"/>
  <c r="BU250" i="28"/>
  <c r="BC424" i="28"/>
  <c r="BV424" i="28" s="1"/>
  <c r="BW424" i="28" s="1" a="1"/>
  <c r="BW424" i="28" s="1"/>
  <c r="BU424" i="28"/>
  <c r="BC451" i="28"/>
  <c r="BV451" i="28" s="1"/>
  <c r="BW451" i="28" s="1" a="1"/>
  <c r="BW451" i="28" s="1"/>
  <c r="BU451" i="28"/>
  <c r="BC487" i="28"/>
  <c r="BV487" i="28" s="1"/>
  <c r="BW487" i="28" s="1" a="1"/>
  <c r="BW487" i="28" s="1"/>
  <c r="BU487" i="28"/>
  <c r="BC143" i="28"/>
  <c r="BV143" i="28" s="1"/>
  <c r="BW143" i="28" s="1" a="1"/>
  <c r="BW143" i="28" s="1"/>
  <c r="BU143" i="28"/>
  <c r="BC213" i="28"/>
  <c r="BV213" i="28" s="1"/>
  <c r="BW213" i="28" s="1" a="1"/>
  <c r="BW213" i="28" s="1"/>
  <c r="BU213" i="28"/>
  <c r="BC493" i="28"/>
  <c r="BV493" i="28" s="1"/>
  <c r="BW493" i="28" s="1" a="1"/>
  <c r="BW493" i="28" s="1"/>
  <c r="BU493" i="28"/>
  <c r="BC155" i="28"/>
  <c r="BV155" i="28" s="1"/>
  <c r="BW155" i="28" s="1" a="1"/>
  <c r="BW155" i="28" s="1"/>
  <c r="BU155" i="28"/>
  <c r="BC191" i="28"/>
  <c r="BV191" i="28" s="1"/>
  <c r="BW191" i="28" s="1" a="1"/>
  <c r="BW191" i="28" s="1"/>
  <c r="BU191" i="28"/>
  <c r="BC258" i="28"/>
  <c r="BV258" i="28" s="1"/>
  <c r="BW258" i="28" s="1" a="1"/>
  <c r="BW258" i="28" s="1"/>
  <c r="BU258" i="28"/>
  <c r="BC165" i="28"/>
  <c r="BV165" i="28" s="1"/>
  <c r="BW165" i="28" s="1" a="1"/>
  <c r="BW165" i="28" s="1"/>
  <c r="BU165" i="28"/>
  <c r="BC181" i="28"/>
  <c r="BV181" i="28" s="1"/>
  <c r="BW181" i="28" s="1" a="1"/>
  <c r="BW181" i="28" s="1"/>
  <c r="BU181" i="28"/>
  <c r="BC303" i="28"/>
  <c r="BV303" i="28" s="1"/>
  <c r="BW303" i="28" s="1" a="1"/>
  <c r="BW303" i="28" s="1"/>
  <c r="BU303" i="28"/>
  <c r="BC239" i="28"/>
  <c r="BV239" i="28" s="1"/>
  <c r="BW239" i="28" s="1" a="1"/>
  <c r="BW239" i="28" s="1"/>
  <c r="BU239" i="28"/>
  <c r="BC193" i="28"/>
  <c r="BV193" i="28" s="1"/>
  <c r="BW193" i="28" s="1" a="1"/>
  <c r="BW193" i="28" s="1"/>
  <c r="BU193" i="28"/>
  <c r="BC324" i="28"/>
  <c r="BV324" i="28" s="1"/>
  <c r="BW324" i="28" s="1" a="1"/>
  <c r="BW324" i="28" s="1"/>
  <c r="BU324" i="28"/>
  <c r="BC439" i="28"/>
  <c r="BV439" i="28" s="1"/>
  <c r="BW439" i="28" s="1" a="1"/>
  <c r="BW439" i="28" s="1"/>
  <c r="BU439" i="28"/>
  <c r="BC245" i="28"/>
  <c r="BV245" i="28" s="1"/>
  <c r="BW245" i="28" s="1" a="1"/>
  <c r="BW245" i="28" s="1"/>
  <c r="BU245" i="28"/>
  <c r="BU377" i="28"/>
  <c r="BC406" i="28"/>
  <c r="BV406" i="28" s="1"/>
  <c r="BW406" i="28" s="1" a="1"/>
  <c r="BW406" i="28" s="1"/>
  <c r="BU406" i="28"/>
  <c r="BU111" i="28"/>
  <c r="BC225" i="28"/>
  <c r="BV225" i="28" s="1"/>
  <c r="BW225" i="28" s="1" a="1"/>
  <c r="BW225" i="28" s="1"/>
  <c r="BU225" i="28"/>
  <c r="BC381" i="28"/>
  <c r="BV381" i="28" s="1"/>
  <c r="BW381" i="28" s="1" a="1"/>
  <c r="BW381" i="28" s="1"/>
  <c r="BU381" i="28"/>
  <c r="BC150" i="28"/>
  <c r="BV150" i="28" s="1"/>
  <c r="BW150" i="28" s="1" a="1"/>
  <c r="BW150" i="28" s="1"/>
  <c r="BU150" i="28"/>
  <c r="BU42" i="28"/>
  <c r="BC421" i="28"/>
  <c r="BV421" i="28" s="1"/>
  <c r="BW421" i="28" s="1" a="1"/>
  <c r="BW421" i="28" s="1"/>
  <c r="BU421" i="28"/>
  <c r="BC270" i="28"/>
  <c r="BV270" i="28" s="1"/>
  <c r="BW270" i="28" s="1" a="1"/>
  <c r="BW270" i="28" s="1"/>
  <c r="BU270" i="28"/>
  <c r="BC419" i="28"/>
  <c r="BV419" i="28" s="1"/>
  <c r="BW419" i="28" s="1" a="1"/>
  <c r="BW419" i="28" s="1"/>
  <c r="BU419" i="28"/>
  <c r="BC151" i="28"/>
  <c r="BV151" i="28" s="1"/>
  <c r="BW151" i="28" s="1" a="1"/>
  <c r="BW151" i="28" s="1"/>
  <c r="BU151" i="28"/>
  <c r="BC279" i="28"/>
  <c r="BV279" i="28" s="1"/>
  <c r="BW279" i="28" s="1" a="1"/>
  <c r="BW279" i="28" s="1"/>
  <c r="BU279" i="28"/>
  <c r="BC411" i="28"/>
  <c r="BV411" i="28" s="1"/>
  <c r="BW411" i="28" s="1" a="1"/>
  <c r="BW411" i="28" s="1"/>
  <c r="BU411" i="28"/>
  <c r="BC440" i="28"/>
  <c r="BV440" i="28" s="1"/>
  <c r="BW440" i="28" s="1" a="1"/>
  <c r="BW440" i="28" s="1"/>
  <c r="BU440" i="28"/>
  <c r="BC435" i="28"/>
  <c r="BV435" i="28" s="1"/>
  <c r="BW435" i="28" s="1" a="1"/>
  <c r="BW435" i="28" s="1"/>
  <c r="BU435" i="28"/>
  <c r="BU87" i="28"/>
  <c r="BC305" i="28"/>
  <c r="BV305" i="28" s="1"/>
  <c r="BW305" i="28" s="1" a="1"/>
  <c r="BW305" i="28" s="1"/>
  <c r="BU305" i="28"/>
  <c r="BC244" i="28"/>
  <c r="BV244" i="28" s="1"/>
  <c r="BW244" i="28" s="1" a="1"/>
  <c r="BW244" i="28" s="1"/>
  <c r="BU244" i="28"/>
  <c r="BC420" i="28"/>
  <c r="BV420" i="28" s="1"/>
  <c r="BW420" i="28" s="1" a="1"/>
  <c r="BW420" i="28" s="1"/>
  <c r="BU420" i="28"/>
  <c r="BU73" i="28"/>
  <c r="BC184" i="28"/>
  <c r="BV184" i="28" s="1"/>
  <c r="BW184" i="28" s="1" a="1"/>
  <c r="BW184" i="28" s="1"/>
  <c r="BU184" i="28"/>
  <c r="BC322" i="28"/>
  <c r="BV322" i="28" s="1"/>
  <c r="BW322" i="28" s="1" a="1"/>
  <c r="BW322" i="28" s="1"/>
  <c r="BU322" i="28"/>
  <c r="BC464" i="28"/>
  <c r="BV464" i="28" s="1"/>
  <c r="BW464" i="28" s="1" a="1"/>
  <c r="BW464" i="28" s="1"/>
  <c r="BU464" i="28"/>
  <c r="BC430" i="28"/>
  <c r="BV430" i="28" s="1"/>
  <c r="BW430" i="28" s="1" a="1"/>
  <c r="BW430" i="28" s="1"/>
  <c r="BU430" i="28"/>
  <c r="BC237" i="28"/>
  <c r="BV237" i="28" s="1"/>
  <c r="BW237" i="28" s="1" a="1"/>
  <c r="BW237" i="28" s="1"/>
  <c r="BU237" i="28"/>
  <c r="BC345" i="28"/>
  <c r="BV345" i="28" s="1"/>
  <c r="BW345" i="28" s="1" a="1"/>
  <c r="BW345" i="28" s="1"/>
  <c r="BU345" i="28"/>
  <c r="BC483" i="28"/>
  <c r="BV483" i="28" s="1"/>
  <c r="BW483" i="28" s="1" a="1"/>
  <c r="BW483" i="28" s="1"/>
  <c r="BU483" i="28"/>
  <c r="BU122" i="28"/>
  <c r="BC215" i="28"/>
  <c r="BV215" i="28" s="1"/>
  <c r="BW215" i="28" s="1" a="1"/>
  <c r="BW215" i="28" s="1"/>
  <c r="BU215" i="28"/>
  <c r="BC347" i="28"/>
  <c r="BV347" i="28" s="1"/>
  <c r="BW347" i="28" s="1" a="1"/>
  <c r="BW347" i="28" s="1"/>
  <c r="BU347" i="28"/>
  <c r="BC370" i="28"/>
  <c r="BV370" i="28" s="1"/>
  <c r="BW370" i="28" s="1" a="1"/>
  <c r="BW370" i="28" s="1"/>
  <c r="BU370" i="28"/>
  <c r="BC169" i="28"/>
  <c r="BV169" i="28" s="1"/>
  <c r="BW169" i="28" s="1" a="1"/>
  <c r="BW169" i="28" s="1"/>
  <c r="BU169" i="28"/>
  <c r="BC330" i="28"/>
  <c r="BV330" i="28" s="1"/>
  <c r="BW330" i="28" s="1" a="1"/>
  <c r="BW330" i="28" s="1"/>
  <c r="BU330" i="28"/>
  <c r="BU3" i="28"/>
  <c r="BU49" i="28"/>
  <c r="BU2" i="28"/>
  <c r="BF7" i="28"/>
  <c r="BA132" i="28"/>
  <c r="BA133" i="28" s="1"/>
  <c r="BA134" i="28" s="1"/>
  <c r="BA135" i="28" s="1"/>
  <c r="BA136" i="28" s="1"/>
  <c r="BA137" i="28" s="1"/>
  <c r="BA138" i="28" s="1"/>
  <c r="BA139" i="28" s="1"/>
  <c r="BA140" i="28" s="1"/>
  <c r="BA141" i="28" s="1"/>
  <c r="BA142" i="28" s="1"/>
  <c r="BA143" i="28" s="1"/>
  <c r="BA144" i="28" s="1"/>
  <c r="BA145" i="28" s="1"/>
  <c r="BA146" i="28" s="1"/>
  <c r="BA147" i="28" s="1"/>
  <c r="BA148" i="28" s="1"/>
  <c r="BA149" i="28" s="1"/>
  <c r="BA150" i="28" s="1"/>
  <c r="BA151" i="28" s="1"/>
  <c r="BA152" i="28" s="1"/>
  <c r="BA153" i="28" s="1"/>
  <c r="BA154" i="28" s="1"/>
  <c r="BA155" i="28" s="1"/>
  <c r="BA156" i="28" s="1"/>
  <c r="BA157" i="28" s="1"/>
  <c r="BA158" i="28" s="1"/>
  <c r="BA159" i="28" s="1"/>
  <c r="BA160" i="28" s="1"/>
  <c r="BA161" i="28" s="1"/>
  <c r="BA162" i="28" s="1"/>
  <c r="BA163" i="28" s="1"/>
  <c r="BA164" i="28" s="1"/>
  <c r="BA165" i="28" s="1"/>
  <c r="BA166" i="28" s="1"/>
  <c r="BA167" i="28" s="1"/>
  <c r="BA168" i="28" s="1"/>
  <c r="BA169" i="28" s="1"/>
  <c r="BA170" i="28" s="1"/>
  <c r="BA171" i="28" s="1"/>
  <c r="BA172" i="28" s="1"/>
  <c r="BA173" i="28" s="1"/>
  <c r="BA174" i="28" s="1"/>
  <c r="BA175" i="28" s="1"/>
  <c r="BA176" i="28" s="1"/>
  <c r="BA177" i="28" s="1"/>
  <c r="BA178" i="28" s="1"/>
  <c r="BA179" i="28" s="1"/>
  <c r="BA180" i="28" s="1"/>
  <c r="BA181" i="28" s="1"/>
  <c r="BA182" i="28" s="1"/>
  <c r="BA183" i="28" s="1"/>
  <c r="BA184" i="28" s="1"/>
  <c r="BA185" i="28" s="1"/>
  <c r="BA186" i="28" s="1"/>
  <c r="BA187" i="28" s="1"/>
  <c r="BA188" i="28" s="1"/>
  <c r="BA189" i="28" s="1"/>
  <c r="BA190" i="28" s="1"/>
  <c r="BA191" i="28" s="1"/>
  <c r="BA192" i="28" s="1"/>
  <c r="BA193" i="28" s="1"/>
  <c r="BA194" i="28" s="1"/>
  <c r="BA195" i="28" s="1"/>
  <c r="BA196" i="28" s="1"/>
  <c r="BA197" i="28" s="1"/>
  <c r="BA198" i="28" s="1"/>
  <c r="BA199" i="28" s="1"/>
  <c r="BA200" i="28" s="1"/>
  <c r="BA201" i="28" s="1"/>
  <c r="BA202" i="28" s="1"/>
  <c r="BA203" i="28" s="1"/>
  <c r="BA204" i="28" s="1"/>
  <c r="BA205" i="28" s="1"/>
  <c r="BA206" i="28" s="1"/>
  <c r="BA207" i="28" s="1"/>
  <c r="BA208" i="28" s="1"/>
  <c r="BA209" i="28" s="1"/>
  <c r="BA210" i="28" s="1"/>
  <c r="BA211" i="28" s="1"/>
  <c r="BA212" i="28" s="1"/>
  <c r="BA213" i="28" s="1"/>
  <c r="BA214" i="28" s="1"/>
  <c r="BA215" i="28" s="1"/>
  <c r="BA216" i="28" s="1"/>
  <c r="BA217" i="28" s="1"/>
  <c r="BA218" i="28" s="1"/>
  <c r="BA219" i="28" s="1"/>
  <c r="BA220" i="28" s="1"/>
  <c r="BA221" i="28" s="1"/>
  <c r="BA222" i="28" s="1"/>
  <c r="BA223" i="28" s="1"/>
  <c r="BA224" i="28" s="1"/>
  <c r="BA225" i="28" s="1"/>
  <c r="BA226" i="28" s="1"/>
  <c r="BA227" i="28" s="1"/>
  <c r="BA228" i="28" s="1"/>
  <c r="BA229" i="28" s="1"/>
  <c r="BA230" i="28" s="1"/>
  <c r="BA231" i="28" s="1"/>
  <c r="BA232" i="28" s="1"/>
  <c r="BA233" i="28" s="1"/>
  <c r="BA234" i="28" s="1"/>
  <c r="BA235" i="28" s="1"/>
  <c r="BA236" i="28" s="1"/>
  <c r="BA237" i="28" s="1"/>
  <c r="BA238" i="28" s="1"/>
  <c r="BA239" i="28" s="1"/>
  <c r="BA240" i="28" s="1"/>
  <c r="BA241" i="28" s="1"/>
  <c r="BA242" i="28" s="1"/>
  <c r="BA243" i="28" s="1"/>
  <c r="BA244" i="28" s="1"/>
  <c r="BA245" i="28" s="1"/>
  <c r="BA246" i="28" s="1"/>
  <c r="BA247" i="28" s="1"/>
  <c r="BA248" i="28" s="1"/>
  <c r="BA249" i="28" s="1"/>
  <c r="BA250" i="28" s="1"/>
  <c r="BA251" i="28" s="1"/>
  <c r="BA252" i="28" s="1"/>
  <c r="BA253" i="28" s="1"/>
  <c r="BA254" i="28" s="1"/>
  <c r="BA255" i="28" s="1"/>
  <c r="BA256" i="28" s="1"/>
  <c r="BA257" i="28" s="1"/>
  <c r="BA258" i="28" s="1"/>
  <c r="BA259" i="28" s="1"/>
  <c r="BA260" i="28" s="1"/>
  <c r="BA261" i="28" s="1"/>
  <c r="BA262" i="28" s="1"/>
  <c r="BA263" i="28" s="1"/>
  <c r="BA264" i="28" s="1"/>
  <c r="BA265" i="28" s="1"/>
  <c r="BA266" i="28" s="1"/>
  <c r="BA267" i="28" s="1"/>
  <c r="BA268" i="28" s="1"/>
  <c r="BA269" i="28" s="1"/>
  <c r="BA270" i="28" s="1"/>
  <c r="BA271" i="28" s="1"/>
  <c r="BA272" i="28" s="1"/>
  <c r="BA273" i="28" s="1"/>
  <c r="BA274" i="28" s="1"/>
  <c r="BA275" i="28" s="1"/>
  <c r="BA276" i="28" s="1"/>
  <c r="BA277" i="28" s="1"/>
  <c r="BA278" i="28" s="1"/>
  <c r="BA279" i="28" s="1"/>
  <c r="BA280" i="28" s="1"/>
  <c r="BA281" i="28" s="1"/>
  <c r="BA282" i="28" s="1"/>
  <c r="BA283" i="28" s="1"/>
  <c r="BA284" i="28" s="1"/>
  <c r="BA285" i="28" s="1"/>
  <c r="BA286" i="28" s="1"/>
  <c r="BA287" i="28" s="1"/>
  <c r="BA288" i="28" s="1"/>
  <c r="BA289" i="28" s="1"/>
  <c r="BA290" i="28" s="1"/>
  <c r="BA291" i="28" s="1"/>
  <c r="BA292" i="28" s="1"/>
  <c r="BA293" i="28" s="1"/>
  <c r="BA294" i="28" s="1"/>
  <c r="BA295" i="28" s="1"/>
  <c r="BA296" i="28" s="1"/>
  <c r="BA297" i="28" s="1"/>
  <c r="BA298" i="28" s="1"/>
  <c r="BA299" i="28" s="1"/>
  <c r="BA300" i="28" s="1"/>
  <c r="BA301" i="28" s="1"/>
  <c r="BA302" i="28" s="1"/>
  <c r="BA303" i="28" s="1"/>
  <c r="BA304" i="28" s="1"/>
  <c r="BA305" i="28" s="1"/>
  <c r="BA306" i="28" s="1"/>
  <c r="BA307" i="28" s="1"/>
  <c r="BA308" i="28" s="1"/>
  <c r="BA309" i="28" s="1"/>
  <c r="BA310" i="28" s="1"/>
  <c r="BA311" i="28" s="1"/>
  <c r="BA312" i="28" s="1"/>
  <c r="BA313" i="28" s="1"/>
  <c r="BA314" i="28" s="1"/>
  <c r="BA315" i="28" s="1"/>
  <c r="BA316" i="28" s="1"/>
  <c r="BA317" i="28" s="1"/>
  <c r="BA318" i="28" s="1"/>
  <c r="BA319" i="28" s="1"/>
  <c r="BA320" i="28" s="1"/>
  <c r="BA321" i="28" s="1"/>
  <c r="BA322" i="28" s="1"/>
  <c r="BA323" i="28" s="1"/>
  <c r="BA324" i="28" s="1"/>
  <c r="BA325" i="28" s="1"/>
  <c r="BA326" i="28" s="1"/>
  <c r="BA327" i="28" s="1"/>
  <c r="BA328" i="28" s="1"/>
  <c r="BA329" i="28" s="1"/>
  <c r="BA330" i="28" s="1"/>
  <c r="BA331" i="28" s="1"/>
  <c r="BA332" i="28" s="1"/>
  <c r="BA333" i="28" s="1"/>
  <c r="BA334" i="28" s="1"/>
  <c r="BA335" i="28" s="1"/>
  <c r="BA336" i="28" s="1"/>
  <c r="BA337" i="28" s="1"/>
  <c r="BA338" i="28" s="1"/>
  <c r="BA339" i="28" s="1"/>
  <c r="BA340" i="28" s="1"/>
  <c r="BA341" i="28" s="1"/>
  <c r="BA342" i="28" s="1"/>
  <c r="BA343" i="28" s="1"/>
  <c r="BA344" i="28" s="1"/>
  <c r="BA345" i="28" s="1"/>
  <c r="BA346" i="28" s="1"/>
  <c r="BA347" i="28" s="1"/>
  <c r="BA348" i="28" s="1"/>
  <c r="BA349" i="28" s="1"/>
  <c r="BA350" i="28" s="1"/>
  <c r="BA351" i="28" s="1"/>
  <c r="BA352" i="28" s="1"/>
  <c r="BA353" i="28" s="1"/>
  <c r="BA354" i="28" s="1"/>
  <c r="BA355" i="28" s="1"/>
  <c r="BA356" i="28" s="1"/>
  <c r="BA357" i="28" s="1"/>
  <c r="BA358" i="28" s="1"/>
  <c r="BA359" i="28" s="1"/>
  <c r="BA360" i="28" s="1"/>
  <c r="BA361" i="28" s="1"/>
  <c r="BA362" i="28" s="1"/>
  <c r="BA363" i="28" s="1"/>
  <c r="BA364" i="28" s="1"/>
  <c r="BA365" i="28" s="1"/>
  <c r="BA366" i="28" s="1"/>
  <c r="BA367" i="28" s="1"/>
  <c r="BA368" i="28" s="1"/>
  <c r="BA369" i="28" s="1"/>
  <c r="BA370" i="28" s="1"/>
  <c r="BA371" i="28" s="1"/>
  <c r="BA372" i="28" s="1"/>
  <c r="BA373" i="28" s="1"/>
  <c r="BA374" i="28" s="1"/>
  <c r="BA375" i="28" s="1"/>
  <c r="BA376" i="28" s="1"/>
  <c r="BA377" i="28" s="1"/>
  <c r="BA378" i="28" s="1"/>
  <c r="BA379" i="28" s="1"/>
  <c r="BA380" i="28" s="1"/>
  <c r="BA381" i="28" s="1"/>
  <c r="BA382" i="28" s="1"/>
  <c r="BA383" i="28" s="1"/>
  <c r="BA384" i="28" s="1"/>
  <c r="BA385" i="28" s="1"/>
  <c r="BA386" i="28" s="1"/>
  <c r="BA387" i="28" s="1"/>
  <c r="BA388" i="28" s="1"/>
  <c r="BA389" i="28" s="1"/>
  <c r="BA390" i="28" s="1"/>
  <c r="BA391" i="28" s="1"/>
  <c r="BA392" i="28" s="1"/>
  <c r="BA393" i="28" s="1"/>
  <c r="BA394" i="28" s="1"/>
  <c r="BA395" i="28" s="1"/>
  <c r="BA396" i="28" s="1"/>
  <c r="BA397" i="28" s="1"/>
  <c r="BA398" i="28" s="1"/>
  <c r="BA399" i="28" s="1"/>
  <c r="BA400" i="28" s="1"/>
  <c r="BA401" i="28" s="1"/>
  <c r="BA402" i="28" s="1"/>
  <c r="BA403" i="28" s="1"/>
  <c r="BA404" i="28" s="1"/>
  <c r="BA405" i="28" s="1"/>
  <c r="BA406" i="28" s="1"/>
  <c r="BA407" i="28" s="1"/>
  <c r="BA408" i="28" s="1"/>
  <c r="BA409" i="28" s="1"/>
  <c r="BA410" i="28" s="1"/>
  <c r="BA411" i="28" s="1"/>
  <c r="BA412" i="28" s="1"/>
  <c r="BA413" i="28" s="1"/>
  <c r="BA414" i="28" s="1"/>
  <c r="BA415" i="28" s="1"/>
  <c r="BA416" i="28" s="1"/>
  <c r="BA417" i="28" s="1"/>
  <c r="BA418" i="28" s="1"/>
  <c r="BA419" i="28" s="1"/>
  <c r="BA420" i="28" s="1"/>
  <c r="BA421" i="28" s="1"/>
  <c r="BA422" i="28" s="1"/>
  <c r="BA423" i="28" s="1"/>
  <c r="BA424" i="28" s="1"/>
  <c r="BA425" i="28" s="1"/>
  <c r="BA426" i="28" s="1"/>
  <c r="BA427" i="28" s="1"/>
  <c r="BA428" i="28" s="1"/>
  <c r="BA429" i="28" s="1"/>
  <c r="BA430" i="28" s="1"/>
  <c r="BA431" i="28" s="1"/>
  <c r="BA432" i="28" s="1"/>
  <c r="BA433" i="28" s="1"/>
  <c r="BA434" i="28" s="1"/>
  <c r="BA435" i="28" s="1"/>
  <c r="BA436" i="28" s="1"/>
  <c r="BA437" i="28" s="1"/>
  <c r="BA438" i="28" s="1"/>
  <c r="BA439" i="28" s="1"/>
  <c r="BA440" i="28" s="1"/>
  <c r="BA441" i="28" s="1"/>
  <c r="BA442" i="28" s="1"/>
  <c r="BA443" i="28" s="1"/>
  <c r="BA444" i="28" s="1"/>
  <c r="BA445" i="28" s="1"/>
  <c r="BA446" i="28" s="1"/>
  <c r="BA447" i="28" s="1"/>
  <c r="BA448" i="28" s="1"/>
  <c r="BA449" i="28" s="1"/>
  <c r="BA450" i="28" s="1"/>
  <c r="BA451" i="28" s="1"/>
  <c r="BA452" i="28" s="1"/>
  <c r="BA453" i="28" s="1"/>
  <c r="BA454" i="28" s="1"/>
  <c r="BA455" i="28" s="1"/>
  <c r="BA456" i="28" s="1"/>
  <c r="BA457" i="28" s="1"/>
  <c r="BA458" i="28" s="1"/>
  <c r="BA459" i="28" s="1"/>
  <c r="BA460" i="28" s="1"/>
  <c r="BA461" i="28" s="1"/>
  <c r="BA462" i="28" s="1"/>
  <c r="BA463" i="28" s="1"/>
  <c r="BA464" i="28" s="1"/>
  <c r="BA465" i="28" s="1"/>
  <c r="BA466" i="28" s="1"/>
  <c r="BA467" i="28" s="1"/>
  <c r="BA468" i="28" s="1"/>
  <c r="BA469" i="28" s="1"/>
  <c r="BA470" i="28" s="1"/>
  <c r="BA471" i="28" s="1"/>
  <c r="BA472" i="28" s="1"/>
  <c r="BA473" i="28" s="1"/>
  <c r="BA474" i="28" s="1"/>
  <c r="BA475" i="28" s="1"/>
  <c r="BA476" i="28" s="1"/>
  <c r="BA477" i="28" s="1"/>
  <c r="BA478" i="28" s="1"/>
  <c r="BA479" i="28" s="1"/>
  <c r="BA480" i="28" s="1"/>
  <c r="BA481" i="28" s="1"/>
  <c r="BA482" i="28" s="1"/>
  <c r="BA483" i="28" s="1"/>
  <c r="BA484" i="28" s="1"/>
  <c r="BA485" i="28" s="1"/>
  <c r="BA486" i="28" s="1"/>
  <c r="BA487" i="28" s="1"/>
  <c r="BA488" i="28" s="1"/>
  <c r="BA489" i="28" s="1"/>
  <c r="BA490" i="28" s="1"/>
  <c r="BA491" i="28" s="1"/>
  <c r="BA492" i="28" s="1"/>
  <c r="BA493" i="28" s="1"/>
  <c r="BA494" i="28" s="1"/>
  <c r="BA495" i="28" s="1"/>
  <c r="BA496" i="28" s="1"/>
  <c r="BA497" i="28" s="1"/>
  <c r="BA498" i="28" s="1"/>
  <c r="BA499" i="28" s="1"/>
  <c r="BA500" i="28" s="1"/>
  <c r="BF8" i="28"/>
  <c r="BF9" i="28" s="1"/>
  <c r="BF10" i="28" s="1"/>
  <c r="BF11" i="28" s="1"/>
  <c r="BF12" i="28" s="1"/>
  <c r="BF13" i="28" s="1"/>
  <c r="BF14" i="28" s="1"/>
  <c r="BF15" i="28" s="1"/>
  <c r="BF16" i="28" s="1"/>
  <c r="BF17" i="28" s="1"/>
  <c r="BF18" i="28" s="1"/>
  <c r="BF19" i="28" s="1"/>
  <c r="BF20" i="28" s="1"/>
  <c r="BF21" i="28" s="1"/>
  <c r="BF22" i="28" s="1"/>
  <c r="BF23" i="28" s="1"/>
  <c r="BF24" i="28" s="1"/>
  <c r="BF25" i="28" s="1"/>
  <c r="BF26" i="28" s="1"/>
  <c r="BF27" i="28" s="1"/>
  <c r="BF28" i="28" s="1"/>
  <c r="BF29" i="28" s="1"/>
  <c r="BF30" i="28" s="1"/>
  <c r="BF31" i="28" s="1"/>
  <c r="BF32" i="28" s="1"/>
  <c r="BF33" i="28" s="1"/>
  <c r="BF34" i="28" s="1"/>
  <c r="BF35" i="28" s="1"/>
  <c r="BF36" i="28" s="1"/>
  <c r="BF37" i="28" s="1"/>
  <c r="BF38" i="28" s="1"/>
  <c r="BF39" i="28" s="1"/>
  <c r="BF40" i="28" s="1"/>
  <c r="BF41" i="28" s="1"/>
  <c r="BF42" i="28" s="1"/>
  <c r="BF43" i="28" s="1"/>
  <c r="BF44" i="28" s="1"/>
  <c r="BF45" i="28" s="1"/>
  <c r="BF46" i="28" s="1"/>
  <c r="BF47" i="28" s="1"/>
  <c r="BF48" i="28" s="1"/>
  <c r="BF49" i="28" s="1"/>
  <c r="BF50" i="28" s="1"/>
  <c r="BF51" i="28" s="1"/>
  <c r="BF52" i="28" s="1"/>
  <c r="BF53" i="28" s="1"/>
  <c r="BF54" i="28" s="1"/>
  <c r="BF55" i="28" s="1"/>
  <c r="BF56" i="28" s="1"/>
  <c r="BF57" i="28" s="1"/>
  <c r="BF58" i="28" s="1"/>
  <c r="BF59" i="28" s="1"/>
  <c r="BF60" i="28" s="1"/>
  <c r="BF61" i="28" s="1"/>
  <c r="BF62" i="28" s="1"/>
  <c r="BF63" i="28" s="1"/>
  <c r="BF64" i="28" s="1"/>
  <c r="BF65" i="28" s="1"/>
  <c r="BF66" i="28" s="1"/>
  <c r="BF67" i="28" s="1"/>
  <c r="BF68" i="28" s="1"/>
  <c r="BF69" i="28" s="1"/>
  <c r="BF70" i="28" s="1"/>
  <c r="BF71" i="28" s="1"/>
  <c r="BF72" i="28" s="1"/>
  <c r="BF73" i="28" s="1"/>
  <c r="BF74" i="28" s="1"/>
  <c r="BF75" i="28" s="1"/>
  <c r="BF76" i="28" s="1"/>
  <c r="BF77" i="28" s="1"/>
  <c r="BF78" i="28" s="1"/>
  <c r="BF79" i="28" s="1"/>
  <c r="BF80" i="28" s="1"/>
  <c r="BF81" i="28" s="1"/>
  <c r="BF82" i="28" s="1"/>
  <c r="BF83" i="28" s="1"/>
  <c r="BF84" i="28" s="1"/>
  <c r="BF85" i="28" s="1"/>
  <c r="BF86" i="28" s="1"/>
  <c r="BF87" i="28" s="1"/>
  <c r="BF88" i="28" s="1"/>
  <c r="BF89" i="28" s="1"/>
  <c r="BF90" i="28" s="1"/>
  <c r="BF91" i="28" s="1"/>
  <c r="BF92" i="28" s="1"/>
  <c r="BF93" i="28" s="1"/>
  <c r="BF94" i="28" s="1"/>
  <c r="BF95" i="28" s="1"/>
  <c r="BF96" i="28" s="1"/>
  <c r="BF97" i="28" s="1"/>
  <c r="BF98" i="28" s="1"/>
  <c r="BF99" i="28" s="1"/>
  <c r="BF100" i="28" s="1"/>
  <c r="BF101" i="28" s="1"/>
  <c r="BF102" i="28" s="1"/>
  <c r="BF103" i="28" s="1"/>
  <c r="BF104" i="28" s="1"/>
  <c r="BF105" i="28" s="1"/>
  <c r="BF106" i="28" s="1"/>
  <c r="BF107" i="28" s="1"/>
  <c r="BF108" i="28" s="1"/>
  <c r="BF109" i="28" s="1"/>
  <c r="BF110" i="28" s="1"/>
  <c r="BF111" i="28" s="1"/>
  <c r="BF112" i="28" s="1"/>
  <c r="BF113" i="28" s="1"/>
  <c r="BF114" i="28" s="1"/>
  <c r="BF115" i="28" s="1"/>
  <c r="BF116" i="28" s="1"/>
  <c r="BF117" i="28" s="1"/>
  <c r="BF118" i="28" s="1"/>
  <c r="BF119" i="28" s="1"/>
  <c r="BF120" i="28" s="1"/>
  <c r="BF121" i="28" s="1"/>
  <c r="BF122" i="28" s="1"/>
  <c r="BF123" i="28" s="1"/>
  <c r="BF124" i="28" s="1"/>
  <c r="BF125" i="28" s="1"/>
  <c r="BF126" i="28" s="1"/>
  <c r="BF127" i="28" s="1"/>
  <c r="BF128" i="28" s="1"/>
  <c r="BF129" i="28" s="1"/>
  <c r="BF130" i="28" s="1"/>
  <c r="BF131" i="28" s="1"/>
  <c r="BF132" i="28" s="1"/>
  <c r="BF133" i="28" s="1"/>
  <c r="BF134" i="28" s="1"/>
  <c r="BF135" i="28" s="1"/>
  <c r="BF136" i="28" s="1"/>
  <c r="BF137" i="28" s="1"/>
  <c r="BF138" i="28" s="1"/>
  <c r="BF139" i="28" s="1"/>
  <c r="BF140" i="28" s="1"/>
  <c r="BF141" i="28" s="1"/>
  <c r="BF142" i="28" s="1"/>
  <c r="BF143" i="28" s="1"/>
  <c r="BF144" i="28" s="1"/>
  <c r="BF145" i="28" s="1"/>
  <c r="BF146" i="28" s="1"/>
  <c r="BF147" i="28" s="1"/>
  <c r="BF148" i="28" s="1"/>
  <c r="BF149" i="28" s="1"/>
  <c r="BF150" i="28" s="1"/>
  <c r="BF151" i="28" s="1"/>
  <c r="BF152" i="28" s="1"/>
  <c r="BF153" i="28" s="1"/>
  <c r="BF154" i="28" s="1"/>
  <c r="BF155" i="28" s="1"/>
  <c r="BF156" i="28" s="1"/>
  <c r="BF157" i="28" s="1"/>
  <c r="BF158" i="28" s="1"/>
  <c r="BF159" i="28" s="1"/>
  <c r="BF160" i="28" s="1"/>
  <c r="BF161" i="28" s="1"/>
  <c r="BF162" i="28" s="1"/>
  <c r="BF163" i="28" s="1"/>
  <c r="BF164" i="28" s="1"/>
  <c r="BF165" i="28" s="1"/>
  <c r="BF166" i="28" s="1"/>
  <c r="BF167" i="28" s="1"/>
  <c r="BF168" i="28" s="1"/>
  <c r="BF169" i="28" s="1"/>
  <c r="BF170" i="28" s="1"/>
  <c r="BF171" i="28" s="1"/>
  <c r="BF172" i="28" s="1"/>
  <c r="BF173" i="28" s="1"/>
  <c r="BF174" i="28" s="1"/>
  <c r="BF175" i="28" s="1"/>
  <c r="BF176" i="28" s="1"/>
  <c r="BF177" i="28" s="1"/>
  <c r="BF178" i="28" s="1"/>
  <c r="BF179" i="28" s="1"/>
  <c r="BF180" i="28" s="1"/>
  <c r="BF181" i="28" s="1"/>
  <c r="BF182" i="28" s="1"/>
  <c r="BF183" i="28" s="1"/>
  <c r="BF184" i="28" s="1"/>
  <c r="BF185" i="28" s="1"/>
  <c r="BF186" i="28" s="1"/>
  <c r="BF187" i="28" s="1"/>
  <c r="BF188" i="28" s="1"/>
  <c r="BF189" i="28" s="1"/>
  <c r="BF190" i="28" s="1"/>
  <c r="BF191" i="28" s="1"/>
  <c r="BF192" i="28" s="1"/>
  <c r="BF193" i="28" s="1"/>
  <c r="BF194" i="28" s="1"/>
  <c r="BF195" i="28" s="1"/>
  <c r="BF196" i="28" s="1"/>
  <c r="BF197" i="28" s="1"/>
  <c r="BF198" i="28" s="1"/>
  <c r="BF199" i="28" s="1"/>
  <c r="BF200" i="28" s="1"/>
  <c r="BF201" i="28" s="1"/>
  <c r="BF202" i="28" s="1"/>
  <c r="BF203" i="28" s="1"/>
  <c r="BF204" i="28" s="1"/>
  <c r="BF205" i="28" s="1"/>
  <c r="BF206" i="28" s="1"/>
  <c r="BF207" i="28" s="1"/>
  <c r="BF208" i="28" s="1"/>
  <c r="BF209" i="28" s="1"/>
  <c r="BF210" i="28" s="1"/>
  <c r="BF211" i="28" s="1"/>
  <c r="BF212" i="28" s="1"/>
  <c r="BF213" i="28" s="1"/>
  <c r="BF214" i="28" s="1"/>
  <c r="BF215" i="28" s="1"/>
  <c r="BF216" i="28" s="1"/>
  <c r="BF217" i="28" s="1"/>
  <c r="BF218" i="28" s="1"/>
  <c r="BF219" i="28" s="1"/>
  <c r="BF220" i="28" s="1"/>
  <c r="BF221" i="28" s="1"/>
  <c r="BF222" i="28" s="1"/>
  <c r="BF223" i="28" s="1"/>
  <c r="BF224" i="28" s="1"/>
  <c r="BF225" i="28" s="1"/>
  <c r="BF226" i="28" s="1"/>
  <c r="BF227" i="28" s="1"/>
  <c r="BF228" i="28" s="1"/>
  <c r="BF229" i="28" s="1"/>
  <c r="BF230" i="28" s="1"/>
  <c r="BF231" i="28" s="1"/>
  <c r="BF232" i="28" s="1"/>
  <c r="BF233" i="28" s="1"/>
  <c r="BF234" i="28" s="1"/>
  <c r="BF235" i="28" s="1"/>
  <c r="BF236" i="28" s="1"/>
  <c r="BF237" i="28" s="1"/>
  <c r="BF238" i="28" s="1"/>
  <c r="BF239" i="28" s="1"/>
  <c r="BF240" i="28" s="1"/>
  <c r="BF241" i="28" s="1"/>
  <c r="BF242" i="28" s="1"/>
  <c r="BF243" i="28" s="1"/>
  <c r="BF244" i="28" s="1"/>
  <c r="BF245" i="28" s="1"/>
  <c r="BF246" i="28" s="1"/>
  <c r="BF247" i="28" s="1"/>
  <c r="BF248" i="28" s="1"/>
  <c r="BF249" i="28" s="1"/>
  <c r="BF250" i="28" s="1"/>
  <c r="BF251" i="28" s="1"/>
  <c r="BF252" i="28" s="1"/>
  <c r="BF253" i="28" s="1"/>
  <c r="BF254" i="28" s="1"/>
  <c r="BF255" i="28" s="1"/>
  <c r="BF256" i="28" s="1"/>
  <c r="BF257" i="28" s="1"/>
  <c r="BF258" i="28" s="1"/>
  <c r="BF259" i="28" s="1"/>
  <c r="BF260" i="28" s="1"/>
  <c r="BF261" i="28" s="1"/>
  <c r="BF262" i="28" s="1"/>
  <c r="BF263" i="28" s="1"/>
  <c r="BF264" i="28" s="1"/>
  <c r="BF265" i="28" s="1"/>
  <c r="BF266" i="28" s="1"/>
  <c r="BF267" i="28" s="1"/>
  <c r="BF268" i="28" s="1"/>
  <c r="BF269" i="28" s="1"/>
  <c r="BF270" i="28" s="1"/>
  <c r="BF271" i="28" s="1"/>
  <c r="BF272" i="28" s="1"/>
  <c r="BF273" i="28" s="1"/>
  <c r="BF274" i="28" s="1"/>
  <c r="BF275" i="28" s="1"/>
  <c r="BF276" i="28" s="1"/>
  <c r="BF277" i="28" s="1"/>
  <c r="BF278" i="28" s="1"/>
  <c r="BF279" i="28" s="1"/>
  <c r="BF280" i="28" s="1"/>
  <c r="BF281" i="28" s="1"/>
  <c r="BF282" i="28" s="1"/>
  <c r="BF283" i="28" s="1"/>
  <c r="BF284" i="28" s="1"/>
  <c r="BF285" i="28" s="1"/>
  <c r="BF286" i="28" s="1"/>
  <c r="BF287" i="28" s="1"/>
  <c r="BF288" i="28" s="1"/>
  <c r="BF289" i="28" s="1"/>
  <c r="BF290" i="28" s="1"/>
  <c r="BF291" i="28" s="1"/>
  <c r="BF292" i="28" s="1"/>
  <c r="BF293" i="28" s="1"/>
  <c r="BF294" i="28" s="1"/>
  <c r="BF295" i="28" s="1"/>
  <c r="BF296" i="28" s="1"/>
  <c r="BF297" i="28" s="1"/>
  <c r="BF298" i="28" s="1"/>
  <c r="BF299" i="28" s="1"/>
  <c r="BF300" i="28" s="1"/>
  <c r="BF301" i="28" s="1"/>
  <c r="BF302" i="28" s="1"/>
  <c r="BF303" i="28" s="1"/>
  <c r="BF304" i="28" s="1"/>
  <c r="BF305" i="28" s="1"/>
  <c r="BF306" i="28" s="1"/>
  <c r="BF307" i="28" s="1"/>
  <c r="BF308" i="28" s="1"/>
  <c r="BF309" i="28" s="1"/>
  <c r="BF310" i="28" s="1"/>
  <c r="BF311" i="28" s="1"/>
  <c r="BF312" i="28" s="1"/>
  <c r="BF313" i="28" s="1"/>
  <c r="BF314" i="28" s="1"/>
  <c r="BF315" i="28" s="1"/>
  <c r="BF316" i="28" s="1"/>
  <c r="BF317" i="28" s="1"/>
  <c r="BF318" i="28" s="1"/>
  <c r="BF319" i="28" s="1"/>
  <c r="BF320" i="28" s="1"/>
  <c r="BF321" i="28" s="1"/>
  <c r="BF322" i="28" s="1"/>
  <c r="BF323" i="28" s="1"/>
  <c r="BF324" i="28" s="1"/>
  <c r="BF325" i="28" s="1"/>
  <c r="BF326" i="28" s="1"/>
  <c r="BF327" i="28" s="1"/>
  <c r="BF328" i="28" s="1"/>
  <c r="BF329" i="28" s="1"/>
  <c r="BF330" i="28" s="1"/>
  <c r="BF331" i="28" s="1"/>
  <c r="BF332" i="28" s="1"/>
  <c r="BF333" i="28" s="1"/>
  <c r="BF334" i="28" s="1"/>
  <c r="BF335" i="28" s="1"/>
  <c r="BF336" i="28" s="1"/>
  <c r="BF337" i="28" s="1"/>
  <c r="BF338" i="28" s="1"/>
  <c r="BF339" i="28" s="1"/>
  <c r="BF340" i="28" s="1"/>
  <c r="BF341" i="28" s="1"/>
  <c r="BF342" i="28" s="1"/>
  <c r="BF343" i="28" s="1"/>
  <c r="BF344" i="28" s="1"/>
  <c r="BF345" i="28" s="1"/>
  <c r="BF346" i="28" s="1"/>
  <c r="BF347" i="28" s="1"/>
  <c r="BF348" i="28" s="1"/>
  <c r="BF349" i="28" s="1"/>
  <c r="BF350" i="28" s="1"/>
  <c r="BF351" i="28" s="1"/>
  <c r="BF352" i="28" s="1"/>
  <c r="BF353" i="28" s="1"/>
  <c r="BF354" i="28" s="1"/>
  <c r="BF355" i="28" s="1"/>
  <c r="BF356" i="28" s="1"/>
  <c r="BF357" i="28" s="1"/>
  <c r="BF358" i="28" s="1"/>
  <c r="BF359" i="28" s="1"/>
  <c r="BF360" i="28" s="1"/>
  <c r="BF361" i="28" s="1"/>
  <c r="BF362" i="28" s="1"/>
  <c r="BF363" i="28" s="1"/>
  <c r="BF364" i="28" s="1"/>
  <c r="BF365" i="28" s="1"/>
  <c r="BF366" i="28" s="1"/>
  <c r="BF367" i="28" s="1"/>
  <c r="BF368" i="28" s="1"/>
  <c r="BF369" i="28" s="1"/>
  <c r="BF370" i="28" s="1"/>
  <c r="BF371" i="28" s="1"/>
  <c r="BF372" i="28" s="1"/>
  <c r="BF373" i="28" s="1"/>
  <c r="BF374" i="28" s="1"/>
  <c r="BF375" i="28" s="1"/>
  <c r="BF376" i="28" s="1"/>
  <c r="BF377" i="28" s="1"/>
  <c r="BF378" i="28" s="1"/>
  <c r="BF379" i="28" s="1"/>
  <c r="BF380" i="28" s="1"/>
  <c r="BF381" i="28" s="1"/>
  <c r="BF382" i="28" s="1"/>
  <c r="BF383" i="28" s="1"/>
  <c r="BF384" i="28" s="1"/>
  <c r="BF385" i="28" s="1"/>
  <c r="BF386" i="28" s="1"/>
  <c r="BF387" i="28" s="1"/>
  <c r="BF388" i="28" s="1"/>
  <c r="BF389" i="28" s="1"/>
  <c r="BF390" i="28" s="1"/>
  <c r="BF391" i="28" s="1"/>
  <c r="BF392" i="28" s="1"/>
  <c r="BF393" i="28" s="1"/>
  <c r="BF394" i="28" s="1"/>
  <c r="BF395" i="28" s="1"/>
  <c r="BF396" i="28" s="1"/>
  <c r="BF397" i="28" s="1"/>
  <c r="BF398" i="28" s="1"/>
  <c r="BF399" i="28" s="1"/>
  <c r="BF400" i="28" s="1"/>
  <c r="BF401" i="28" s="1"/>
  <c r="BF402" i="28" s="1"/>
  <c r="BF403" i="28" s="1"/>
  <c r="BF404" i="28" s="1"/>
  <c r="BF405" i="28" s="1"/>
  <c r="BF406" i="28" s="1"/>
  <c r="BF407" i="28" s="1"/>
  <c r="BF408" i="28" s="1"/>
  <c r="BF409" i="28" s="1"/>
  <c r="BF410" i="28" s="1"/>
  <c r="BF411" i="28" s="1"/>
  <c r="BF412" i="28" s="1"/>
  <c r="BF413" i="28" s="1"/>
  <c r="BF414" i="28" s="1"/>
  <c r="BF415" i="28" s="1"/>
  <c r="BF416" i="28" s="1"/>
  <c r="BF417" i="28" s="1"/>
  <c r="BF418" i="28" s="1"/>
  <c r="BF419" i="28" s="1"/>
  <c r="BF420" i="28" s="1"/>
  <c r="BF421" i="28" s="1"/>
  <c r="BF422" i="28" s="1"/>
  <c r="BF423" i="28" s="1"/>
  <c r="BF424" i="28" s="1"/>
  <c r="BF425" i="28" s="1"/>
  <c r="BF426" i="28" s="1"/>
  <c r="BF427" i="28" s="1"/>
  <c r="BF428" i="28" s="1"/>
  <c r="BF429" i="28" s="1"/>
  <c r="BF430" i="28" s="1"/>
  <c r="BF431" i="28" s="1"/>
  <c r="BF432" i="28" s="1"/>
  <c r="BF433" i="28" s="1"/>
  <c r="BF434" i="28" s="1"/>
  <c r="BF435" i="28" s="1"/>
  <c r="BF436" i="28" s="1"/>
  <c r="BF437" i="28" s="1"/>
  <c r="BF438" i="28" s="1"/>
  <c r="BF439" i="28" s="1"/>
  <c r="BF440" i="28" s="1"/>
  <c r="BF441" i="28" s="1"/>
  <c r="BF442" i="28" s="1"/>
  <c r="BF443" i="28" s="1"/>
  <c r="BF444" i="28" s="1"/>
  <c r="BF445" i="28" s="1"/>
  <c r="BF446" i="28" s="1"/>
  <c r="BF447" i="28" s="1"/>
  <c r="BF448" i="28" s="1"/>
  <c r="BF449" i="28" s="1"/>
  <c r="BF450" i="28" s="1"/>
  <c r="BF451" i="28" s="1"/>
  <c r="BF452" i="28" s="1"/>
  <c r="BF453" i="28" s="1"/>
  <c r="BF454" i="28" s="1"/>
  <c r="BF455" i="28" s="1"/>
  <c r="BF456" i="28" s="1"/>
  <c r="BF457" i="28" s="1"/>
  <c r="BF458" i="28" s="1"/>
  <c r="BF459" i="28" s="1"/>
  <c r="BF460" i="28" s="1"/>
  <c r="BF461" i="28" s="1"/>
  <c r="BF462" i="28" s="1"/>
  <c r="BF463" i="28" s="1"/>
  <c r="BF464" i="28" s="1"/>
  <c r="BF465" i="28" s="1"/>
  <c r="BF466" i="28" s="1"/>
  <c r="BF467" i="28" s="1"/>
  <c r="BF468" i="28" s="1"/>
  <c r="BF469" i="28" s="1"/>
  <c r="BF470" i="28" s="1"/>
  <c r="BF471" i="28" s="1"/>
  <c r="BF472" i="28" s="1"/>
  <c r="BF473" i="28" s="1"/>
  <c r="BF474" i="28" s="1"/>
  <c r="BF475" i="28" s="1"/>
  <c r="BF476" i="28" s="1"/>
  <c r="BF477" i="28" s="1"/>
  <c r="BF478" i="28" s="1"/>
  <c r="BF479" i="28" s="1"/>
  <c r="BF480" i="28" s="1"/>
  <c r="BF481" i="28" s="1"/>
  <c r="BF482" i="28" s="1"/>
  <c r="BF483" i="28" s="1"/>
  <c r="BF484" i="28" s="1"/>
  <c r="BF485" i="28" s="1"/>
  <c r="BF486" i="28" s="1"/>
  <c r="BF487" i="28" s="1"/>
  <c r="BF488" i="28" s="1"/>
  <c r="BF489" i="28" s="1"/>
  <c r="BF490" i="28" s="1"/>
  <c r="BF491" i="28" s="1"/>
  <c r="BF492" i="28" s="1"/>
  <c r="BF493" i="28" s="1"/>
  <c r="BF494" i="28" s="1"/>
  <c r="BF495" i="28" s="1"/>
  <c r="BF496" i="28" s="1"/>
  <c r="BF497" i="28" s="1"/>
  <c r="BF498" i="28" s="1"/>
  <c r="BF499" i="28" s="1"/>
  <c r="BF500" i="28" s="1"/>
  <c r="X355" i="30" l="1"/>
  <c r="V355" i="30"/>
  <c r="M356" i="30"/>
  <c r="M357" i="30" l="1"/>
  <c r="V356" i="30"/>
  <c r="X356" i="30"/>
  <c r="V357" i="30" l="1"/>
  <c r="X357" i="30"/>
  <c r="M358" i="30"/>
  <c r="M359" i="30" l="1"/>
  <c r="X358" i="30"/>
  <c r="V358" i="30"/>
  <c r="M360" i="30" l="1"/>
  <c r="X359" i="30"/>
  <c r="V359" i="30"/>
  <c r="M361" i="30" l="1"/>
  <c r="X360" i="30"/>
  <c r="V360" i="30"/>
  <c r="X361" i="30" l="1"/>
  <c r="M362" i="30"/>
  <c r="V361" i="30"/>
  <c r="M363" i="30" l="1"/>
  <c r="X362" i="30"/>
  <c r="V362" i="30"/>
  <c r="X363" i="30" l="1"/>
  <c r="M364" i="30"/>
  <c r="V363" i="30"/>
  <c r="M365" i="30" l="1"/>
  <c r="X364" i="30"/>
  <c r="V364" i="30"/>
  <c r="M366" i="30" l="1"/>
  <c r="V365" i="30"/>
  <c r="X365" i="30"/>
  <c r="X366" i="30" l="1"/>
  <c r="V366" i="30"/>
  <c r="M367" i="30"/>
  <c r="M368" i="30" l="1"/>
  <c r="V367" i="30"/>
  <c r="X367" i="30"/>
  <c r="X368" i="30" l="1"/>
  <c r="V368" i="30"/>
  <c r="M369" i="30"/>
  <c r="M370" i="30" l="1"/>
  <c r="X369" i="30"/>
  <c r="V369" i="30"/>
  <c r="X370" i="30" l="1"/>
  <c r="V370" i="30"/>
  <c r="M371" i="30"/>
  <c r="X371" i="30" l="1"/>
  <c r="V371" i="30"/>
  <c r="M372" i="30"/>
  <c r="M373" i="30" l="1"/>
  <c r="X372" i="30"/>
  <c r="V372" i="30"/>
  <c r="M374" i="30" l="1"/>
  <c r="X373" i="30"/>
  <c r="V373" i="30"/>
  <c r="M375" i="30" l="1"/>
  <c r="V374" i="30"/>
  <c r="X374" i="30"/>
  <c r="X375" i="30" l="1"/>
  <c r="V375" i="30"/>
  <c r="M376" i="30"/>
  <c r="M377" i="30" l="1"/>
  <c r="X376" i="30"/>
  <c r="V376" i="30"/>
  <c r="V377" i="30" l="1"/>
  <c r="X377" i="30"/>
  <c r="M378" i="30"/>
  <c r="M379" i="30" l="1"/>
  <c r="X378" i="30"/>
  <c r="V378" i="30"/>
  <c r="M380" i="30" l="1"/>
  <c r="V379" i="30"/>
  <c r="X379" i="30"/>
  <c r="X380" i="30" l="1"/>
  <c r="V380" i="30"/>
  <c r="M381" i="30"/>
  <c r="V381" i="30" l="1"/>
  <c r="X381" i="30"/>
  <c r="M382" i="30"/>
  <c r="X382" i="30" l="1"/>
  <c r="V382" i="30"/>
  <c r="M383" i="30"/>
  <c r="V383" i="30" l="1"/>
  <c r="X383" i="30"/>
  <c r="M384" i="30"/>
  <c r="X384" i="30" l="1"/>
  <c r="V384" i="30"/>
  <c r="M385" i="30"/>
  <c r="V385" i="30" l="1"/>
  <c r="M386" i="30"/>
  <c r="X385" i="30"/>
  <c r="X386" i="30" l="1"/>
  <c r="V386" i="30"/>
  <c r="M387" i="30"/>
  <c r="X387" i="30" l="1"/>
  <c r="V387" i="30"/>
  <c r="M388" i="30"/>
  <c r="Q387" i="30"/>
  <c r="U387" i="30"/>
  <c r="M389" i="30" l="1"/>
  <c r="V388" i="30"/>
  <c r="X388" i="30"/>
  <c r="Q388" i="30"/>
  <c r="U388" i="30"/>
  <c r="V389" i="30" l="1"/>
  <c r="M390" i="30"/>
  <c r="X389" i="30"/>
  <c r="Q389" i="30"/>
  <c r="U389" i="30"/>
  <c r="V390" i="30" l="1"/>
  <c r="M391" i="30"/>
  <c r="X390" i="30"/>
  <c r="U390" i="30"/>
  <c r="Q390" i="30"/>
  <c r="X391" i="30" l="1"/>
  <c r="V391" i="30"/>
  <c r="M392" i="30"/>
  <c r="Q391" i="30"/>
  <c r="U391" i="30"/>
  <c r="V392" i="30" l="1"/>
  <c r="M393" i="30"/>
  <c r="X392" i="30"/>
  <c r="Q393" i="30"/>
  <c r="U392" i="30"/>
  <c r="Q392" i="30"/>
  <c r="U393" i="30"/>
  <c r="X393" i="30" l="1"/>
  <c r="V393" i="30"/>
  <c r="M394" i="30"/>
  <c r="V394" i="30" l="1"/>
  <c r="M395" i="30"/>
  <c r="X394" i="30"/>
  <c r="U394" i="30"/>
  <c r="Q394" i="30"/>
  <c r="V395" i="30" l="1"/>
  <c r="X395" i="30"/>
  <c r="M396" i="30"/>
  <c r="Q395" i="30"/>
  <c r="U395" i="30"/>
  <c r="V396" i="30" l="1"/>
  <c r="M397" i="30"/>
  <c r="X396" i="30"/>
  <c r="Q396" i="30"/>
  <c r="U396" i="30"/>
  <c r="V397" i="30" l="1"/>
  <c r="M398" i="30"/>
  <c r="X397" i="30"/>
  <c r="Q397" i="30"/>
  <c r="U397" i="30"/>
  <c r="M399" i="30" l="1"/>
  <c r="X398" i="30"/>
  <c r="V398" i="30"/>
  <c r="Q398" i="30"/>
  <c r="U398" i="30"/>
  <c r="M400" i="30" l="1"/>
  <c r="V399" i="30"/>
  <c r="X399" i="30"/>
  <c r="Q399" i="30"/>
  <c r="U399" i="30"/>
  <c r="X400" i="30" l="1"/>
  <c r="M401" i="30"/>
  <c r="Q401" i="30" s="1"/>
  <c r="V400" i="30"/>
  <c r="Q400" i="30"/>
  <c r="U400" i="30"/>
  <c r="X401" i="30" l="1"/>
  <c r="V401" i="30"/>
  <c r="M402" i="30"/>
  <c r="U401" i="30"/>
  <c r="M403" i="30" l="1"/>
  <c r="X402" i="30"/>
  <c r="V402" i="30"/>
  <c r="U402" i="30"/>
  <c r="Q402" i="30"/>
  <c r="M404" i="30" l="1"/>
  <c r="V403" i="30"/>
  <c r="X403" i="30"/>
  <c r="Q403" i="30"/>
  <c r="U403" i="30"/>
  <c r="X404" i="30" l="1"/>
  <c r="V404" i="30"/>
  <c r="M405" i="30"/>
  <c r="Q404" i="30"/>
  <c r="U404" i="30"/>
  <c r="M406" i="30" l="1"/>
  <c r="X405" i="30"/>
  <c r="V405" i="30"/>
  <c r="Q405" i="30"/>
  <c r="U405" i="30"/>
  <c r="M407" i="30" l="1"/>
  <c r="X406" i="30"/>
  <c r="V406" i="30"/>
  <c r="Q406" i="30"/>
  <c r="U406" i="30"/>
  <c r="M408" i="30" l="1"/>
  <c r="X407" i="30"/>
  <c r="V407" i="30"/>
  <c r="Q407" i="30"/>
  <c r="U407" i="30"/>
  <c r="V408" i="30" l="1"/>
  <c r="M409" i="30"/>
  <c r="X408" i="30"/>
  <c r="U408" i="30"/>
  <c r="Q408" i="30"/>
  <c r="X409" i="30" l="1"/>
  <c r="V409" i="30"/>
  <c r="M410" i="30"/>
  <c r="Q409" i="30"/>
  <c r="U409" i="30"/>
  <c r="Q410" i="30"/>
  <c r="X410" i="30" l="1"/>
  <c r="V410" i="30"/>
  <c r="M411" i="30"/>
  <c r="U410" i="30"/>
  <c r="X411" i="30" l="1"/>
  <c r="V411" i="30"/>
  <c r="M412" i="30"/>
  <c r="Q411" i="30"/>
  <c r="U411" i="30"/>
  <c r="X412" i="30" l="1"/>
  <c r="M413" i="30"/>
  <c r="V412" i="30"/>
  <c r="Q412" i="30"/>
  <c r="U412" i="30"/>
  <c r="V413" i="30" l="1"/>
  <c r="X413" i="30"/>
  <c r="M414" i="30"/>
  <c r="U413" i="30"/>
  <c r="Q413" i="30"/>
  <c r="X414" i="30" l="1"/>
  <c r="V414" i="30"/>
  <c r="M415" i="30"/>
  <c r="Q414" i="30"/>
  <c r="U414" i="30"/>
  <c r="V415" i="30" l="1"/>
  <c r="X415" i="30"/>
  <c r="M416" i="30"/>
  <c r="Q415" i="30"/>
  <c r="U415" i="30"/>
  <c r="V416" i="30" l="1"/>
  <c r="X416" i="30"/>
  <c r="M417" i="30"/>
  <c r="U416" i="30"/>
  <c r="Q416" i="30"/>
  <c r="X417" i="30" l="1"/>
  <c r="V417" i="30"/>
  <c r="M418" i="30"/>
  <c r="U418" i="30"/>
  <c r="U417" i="30"/>
  <c r="Q417" i="30"/>
  <c r="X418" i="30" l="1"/>
  <c r="V418" i="30"/>
  <c r="M419" i="30"/>
  <c r="Q418" i="30"/>
  <c r="M420" i="30" l="1"/>
  <c r="V419" i="30"/>
  <c r="X419" i="30"/>
  <c r="U419" i="30"/>
  <c r="Q419" i="30"/>
  <c r="X420" i="30" l="1"/>
  <c r="V420" i="30"/>
  <c r="M421" i="30"/>
  <c r="U420" i="30"/>
  <c r="Q420" i="30"/>
  <c r="V421" i="30" l="1"/>
  <c r="M422" i="30"/>
  <c r="X421" i="30"/>
  <c r="Q421" i="30"/>
  <c r="U421" i="30"/>
  <c r="M423" i="30" l="1"/>
  <c r="V422" i="30"/>
  <c r="X422" i="30"/>
  <c r="Q422" i="30"/>
  <c r="U422" i="30"/>
  <c r="V423" i="30" l="1"/>
  <c r="M424" i="30"/>
  <c r="X423" i="30"/>
  <c r="U423" i="30"/>
  <c r="Q423" i="30"/>
  <c r="X424" i="30" l="1"/>
  <c r="M425" i="30"/>
  <c r="V424" i="30"/>
  <c r="Q424" i="30"/>
  <c r="U424" i="30"/>
  <c r="V425" i="30" l="1"/>
  <c r="X425" i="30"/>
  <c r="M426" i="30"/>
  <c r="Q425" i="30"/>
  <c r="U425" i="30"/>
  <c r="V426" i="30" l="1"/>
  <c r="X426" i="30"/>
  <c r="M427" i="30"/>
  <c r="Q426" i="30"/>
  <c r="U426" i="30"/>
  <c r="X427" i="30" l="1"/>
  <c r="V427" i="30"/>
  <c r="M428" i="30"/>
  <c r="U427" i="30"/>
  <c r="Q427" i="30"/>
  <c r="M429" i="30" l="1"/>
  <c r="X428" i="30"/>
  <c r="V428" i="30"/>
  <c r="Q428" i="30"/>
  <c r="U428" i="30"/>
  <c r="M430" i="30" l="1"/>
  <c r="V429" i="30"/>
  <c r="X429" i="30"/>
  <c r="U429" i="30"/>
  <c r="Q429" i="30"/>
  <c r="V430" i="30" l="1"/>
  <c r="X430" i="30"/>
  <c r="M431" i="30"/>
  <c r="U430" i="30"/>
  <c r="Q430" i="30"/>
  <c r="V431" i="30" l="1"/>
  <c r="X431" i="30"/>
  <c r="M432" i="30"/>
  <c r="U431" i="30"/>
  <c r="Q431" i="30"/>
  <c r="V432" i="30" l="1"/>
  <c r="X432" i="30"/>
  <c r="M433" i="30"/>
  <c r="Q432" i="30"/>
  <c r="U432" i="30"/>
  <c r="V433" i="30" l="1"/>
  <c r="X433" i="30"/>
  <c r="M434" i="30"/>
  <c r="Q433" i="30"/>
  <c r="U433" i="30"/>
  <c r="V434" i="30" l="1"/>
  <c r="X434" i="30"/>
  <c r="M435" i="30"/>
  <c r="Q434" i="30"/>
  <c r="U434" i="30"/>
  <c r="M436" i="30" l="1"/>
  <c r="V435" i="30"/>
  <c r="X435" i="30"/>
  <c r="U436" i="30"/>
  <c r="Q435" i="30"/>
  <c r="U435" i="30"/>
  <c r="X436" i="30" l="1"/>
  <c r="V436" i="30"/>
  <c r="M437" i="30"/>
  <c r="Q436" i="30"/>
  <c r="V437" i="30" l="1"/>
  <c r="M438" i="30"/>
  <c r="X437" i="30"/>
  <c r="Q437" i="30"/>
  <c r="M439" i="30" l="1"/>
  <c r="V438" i="30"/>
  <c r="X438" i="30"/>
  <c r="Q438" i="30"/>
  <c r="U438" i="30"/>
  <c r="V439" i="30" l="1"/>
  <c r="M440" i="30"/>
  <c r="X439" i="30"/>
  <c r="Q439" i="30"/>
  <c r="U439" i="30"/>
  <c r="V440" i="30" l="1"/>
  <c r="M441" i="30"/>
  <c r="X440" i="30"/>
  <c r="U440" i="30"/>
  <c r="Q440" i="30"/>
  <c r="M442" i="30" l="1"/>
  <c r="X441" i="30"/>
  <c r="V441" i="30"/>
  <c r="Q441" i="30"/>
  <c r="U441" i="30"/>
  <c r="M443" i="30" l="1"/>
  <c r="X442" i="30"/>
  <c r="V442" i="30"/>
  <c r="Q442" i="30"/>
  <c r="U442" i="30"/>
  <c r="X443" i="30" l="1"/>
  <c r="M444" i="30"/>
  <c r="V443" i="30"/>
  <c r="U443" i="30"/>
  <c r="Q443" i="30"/>
  <c r="V444" i="30" l="1"/>
  <c r="X444" i="30"/>
  <c r="M445" i="30"/>
  <c r="U444" i="30"/>
  <c r="Q444" i="30"/>
  <c r="X445" i="30" l="1"/>
  <c r="V445" i="30"/>
  <c r="M446" i="30"/>
  <c r="Q445" i="30"/>
  <c r="U445" i="30"/>
  <c r="V446" i="30" l="1"/>
  <c r="M447" i="30"/>
  <c r="X446" i="30"/>
  <c r="Q446" i="30"/>
  <c r="U446" i="30"/>
  <c r="V447" i="30" l="1"/>
  <c r="M448" i="30"/>
  <c r="X447" i="30"/>
  <c r="Q447" i="30"/>
  <c r="U447" i="30"/>
  <c r="X448" i="30" l="1"/>
  <c r="V448" i="30"/>
  <c r="M449" i="30"/>
  <c r="U448" i="30"/>
  <c r="Q448" i="30"/>
  <c r="V449" i="30" l="1"/>
  <c r="X449" i="30"/>
  <c r="M450" i="30"/>
  <c r="Q449" i="30"/>
  <c r="U449" i="30"/>
  <c r="M451" i="30" l="1"/>
  <c r="X450" i="30"/>
  <c r="V450" i="30"/>
  <c r="U450" i="30"/>
  <c r="Q450" i="30"/>
  <c r="V451" i="30" l="1"/>
  <c r="M452" i="30"/>
  <c r="X451" i="30"/>
  <c r="Q451" i="30"/>
  <c r="U451" i="30"/>
  <c r="M453" i="30" l="1"/>
  <c r="X452" i="30"/>
  <c r="V452" i="30"/>
  <c r="U452" i="30"/>
  <c r="Q452" i="30"/>
  <c r="V453" i="30" l="1"/>
  <c r="X453" i="30"/>
  <c r="M454" i="30"/>
  <c r="U453" i="30"/>
  <c r="Q453" i="30"/>
  <c r="Q454" i="30"/>
  <c r="M455" i="30" l="1"/>
  <c r="X454" i="30"/>
  <c r="V454" i="30"/>
  <c r="U454" i="30"/>
  <c r="V455" i="30" l="1"/>
  <c r="X455" i="30"/>
  <c r="M456" i="30"/>
  <c r="Q455" i="30"/>
  <c r="U455" i="30"/>
  <c r="V456" i="30" l="1"/>
  <c r="X456" i="30"/>
  <c r="M457" i="30"/>
  <c r="U456" i="30"/>
  <c r="Q456" i="30"/>
  <c r="M458" i="30" l="1"/>
  <c r="X457" i="30"/>
  <c r="V457" i="30"/>
  <c r="Q457" i="30"/>
  <c r="U457" i="30"/>
  <c r="V458" i="30" l="1"/>
  <c r="M459" i="30"/>
  <c r="X458" i="30"/>
  <c r="U458" i="30"/>
  <c r="Q458" i="30"/>
  <c r="X459" i="30" l="1"/>
  <c r="M460" i="30"/>
  <c r="Q460" i="30" s="1"/>
  <c r="V459" i="30"/>
  <c r="Q459" i="30"/>
  <c r="U459" i="30"/>
  <c r="M461" i="30" l="1"/>
  <c r="X460" i="30"/>
  <c r="V460" i="30"/>
  <c r="U460" i="30"/>
  <c r="V461" i="30" l="1"/>
  <c r="M462" i="30"/>
  <c r="X461" i="30"/>
  <c r="Q461" i="30"/>
  <c r="U461" i="30"/>
  <c r="X462" i="30" l="1"/>
  <c r="M463" i="30"/>
  <c r="V462" i="30"/>
  <c r="U462" i="30"/>
  <c r="Q462" i="30"/>
  <c r="X463" i="30" l="1"/>
  <c r="V463" i="30"/>
  <c r="M464" i="30"/>
  <c r="U463" i="30"/>
  <c r="Q463" i="30"/>
  <c r="X464" i="30" l="1"/>
  <c r="V464" i="30"/>
  <c r="M465" i="30"/>
  <c r="U464" i="30"/>
  <c r="Q464" i="30"/>
  <c r="M466" i="30" l="1"/>
  <c r="V465" i="30"/>
  <c r="X465" i="30"/>
  <c r="U465" i="30"/>
  <c r="Q465" i="30"/>
  <c r="V466" i="30" l="1"/>
  <c r="X466" i="30"/>
  <c r="M467" i="30"/>
  <c r="Q466" i="30"/>
  <c r="U466" i="30"/>
  <c r="V467" i="30" l="1"/>
  <c r="X467" i="30"/>
  <c r="M468" i="30"/>
  <c r="Q467" i="30"/>
  <c r="Z467" i="30" s="1"/>
  <c r="U467" i="30"/>
  <c r="V468" i="30" l="1"/>
  <c r="M469" i="30"/>
  <c r="X468" i="30"/>
  <c r="Q469" i="30"/>
  <c r="Q468" i="30"/>
  <c r="U469" i="30"/>
  <c r="U468" i="30"/>
  <c r="M470" i="30" l="1"/>
  <c r="X469" i="30"/>
  <c r="V469" i="30"/>
  <c r="X470" i="30" l="1"/>
  <c r="V470" i="30"/>
  <c r="M471" i="30"/>
  <c r="U470" i="30"/>
  <c r="Q470" i="30"/>
  <c r="M472" i="30" l="1"/>
  <c r="V471" i="30"/>
  <c r="X471" i="30"/>
  <c r="U471" i="30"/>
  <c r="Q471" i="30"/>
  <c r="Z471" i="30" s="1"/>
  <c r="M473" i="30" l="1"/>
  <c r="V472" i="30"/>
  <c r="X472" i="30"/>
  <c r="U472" i="30"/>
  <c r="Q472" i="30"/>
  <c r="X473" i="30" l="1"/>
  <c r="M474" i="30"/>
  <c r="V473" i="30"/>
  <c r="U473" i="30"/>
  <c r="Q473" i="30"/>
  <c r="V474" i="30" l="1"/>
  <c r="M475" i="30"/>
  <c r="X474" i="30"/>
  <c r="U474" i="30"/>
  <c r="Q474" i="30"/>
  <c r="X475" i="30" l="1"/>
  <c r="M476" i="30"/>
  <c r="V475" i="30"/>
  <c r="Q475" i="30"/>
  <c r="U475" i="30"/>
  <c r="X476" i="30" l="1"/>
  <c r="V476" i="30"/>
  <c r="M477" i="30"/>
  <c r="Q476" i="30"/>
  <c r="U476" i="30"/>
  <c r="X477" i="30" l="1"/>
  <c r="V477" i="30"/>
  <c r="M478" i="30"/>
  <c r="Q477" i="30"/>
  <c r="U477" i="30"/>
  <c r="V478" i="30" l="1"/>
  <c r="M479" i="30"/>
  <c r="X478" i="30"/>
  <c r="U478" i="30"/>
  <c r="Q478" i="30"/>
  <c r="X479" i="30" l="1"/>
  <c r="M480" i="30"/>
  <c r="V479" i="30"/>
  <c r="Q479" i="30"/>
  <c r="U479" i="30"/>
  <c r="X480" i="30" l="1"/>
  <c r="M481" i="30"/>
  <c r="V480" i="30"/>
  <c r="U480" i="30"/>
  <c r="Q480" i="30"/>
  <c r="X481" i="30" l="1"/>
  <c r="M482" i="30"/>
  <c r="V481" i="30"/>
  <c r="U481" i="30"/>
  <c r="Q481" i="30"/>
  <c r="X482" i="30" l="1"/>
  <c r="V482" i="30"/>
  <c r="M483" i="30"/>
  <c r="Q482" i="30"/>
  <c r="U482" i="30"/>
  <c r="Q483" i="30"/>
  <c r="V483" i="30" l="1"/>
  <c r="M484" i="30"/>
  <c r="X483" i="30"/>
  <c r="U483" i="30"/>
  <c r="X484" i="30" l="1"/>
  <c r="M485" i="30"/>
  <c r="V484" i="30"/>
  <c r="U484" i="30"/>
  <c r="Q484" i="30"/>
  <c r="M486" i="30" l="1"/>
  <c r="V485" i="30"/>
  <c r="X485" i="30"/>
  <c r="U485" i="30"/>
  <c r="Q485" i="30"/>
  <c r="V486" i="30" l="1"/>
  <c r="X486" i="30"/>
  <c r="M487" i="30"/>
  <c r="Q486" i="30"/>
  <c r="U486" i="30"/>
  <c r="X487" i="30" l="1"/>
  <c r="V487" i="30"/>
  <c r="M488" i="30"/>
  <c r="Q487" i="30"/>
  <c r="U487" i="30"/>
  <c r="M489" i="30" l="1"/>
  <c r="X488" i="30"/>
  <c r="V488" i="30"/>
  <c r="Q488" i="30"/>
  <c r="U488" i="30"/>
  <c r="X489" i="30" l="1"/>
  <c r="M490" i="30"/>
  <c r="V489" i="30"/>
  <c r="U489" i="30"/>
  <c r="Q489" i="30"/>
  <c r="V490" i="30" l="1"/>
  <c r="X490" i="30"/>
  <c r="M491" i="30"/>
  <c r="Q490" i="30"/>
  <c r="U490" i="30"/>
  <c r="X491" i="30" l="1"/>
  <c r="V491" i="30"/>
  <c r="M492" i="30"/>
  <c r="U491" i="30"/>
  <c r="Q491" i="30"/>
  <c r="X492" i="30" l="1"/>
  <c r="V492" i="30"/>
  <c r="M493" i="30"/>
  <c r="Q492" i="30"/>
  <c r="U492" i="30"/>
  <c r="M494" i="30" l="1"/>
  <c r="X493" i="30"/>
  <c r="V493" i="30"/>
  <c r="U493" i="30"/>
  <c r="Q493" i="30"/>
  <c r="V494" i="30" l="1"/>
  <c r="M495" i="30"/>
  <c r="X494" i="30"/>
  <c r="Q494" i="30"/>
  <c r="U494" i="30"/>
  <c r="V495" i="30" l="1"/>
  <c r="X495" i="30"/>
  <c r="M496" i="30"/>
  <c r="Q495" i="30"/>
  <c r="U495" i="30"/>
  <c r="V496" i="30" l="1"/>
  <c r="M497" i="30"/>
  <c r="X496" i="30"/>
  <c r="Q496" i="30"/>
  <c r="U496" i="30"/>
  <c r="V497" i="30" l="1"/>
  <c r="M498" i="30"/>
  <c r="X497" i="30"/>
  <c r="U497" i="30"/>
  <c r="Q497" i="30"/>
  <c r="M499" i="30" l="1"/>
  <c r="X498" i="30"/>
  <c r="V498" i="30"/>
  <c r="Q498" i="30"/>
  <c r="U498" i="30"/>
  <c r="X499" i="30" l="1"/>
  <c r="V499" i="30"/>
  <c r="M500" i="30"/>
  <c r="Q499" i="30"/>
  <c r="U499" i="30"/>
  <c r="X500" i="30" l="1"/>
  <c r="V500" i="30"/>
  <c r="U500" i="30"/>
  <c r="Q50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K1" authorId="0" shapeId="0" xr:uid="{3B76FB85-D16D-4F2A-A988-E8807CFD7780}">
      <text>
        <r>
          <rPr>
            <b/>
            <sz val="9"/>
            <color indexed="81"/>
            <rFont val="Tahoma"/>
            <family val="2"/>
          </rPr>
          <t>Data Validation before move to downstream data pipeline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<sst xmlns="http://schemas.openxmlformats.org/spreadsheetml/2006/main" count="5191" uniqueCount="141">
  <si>
    <t>timestamp</t>
  </si>
  <si>
    <t>symbol</t>
  </si>
  <si>
    <t>timeframe</t>
  </si>
  <si>
    <t>close</t>
  </si>
  <si>
    <t>XAUUSD</t>
  </si>
  <si>
    <t>M5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</si>
  <si>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</si>
  <si>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</si>
  <si>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</si>
  <si>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</si>
  <si>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</si>
  <si>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</si>
  <si>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</si>
  <si>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</si>
  <si>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pinbar</t>
  </si>
  <si>
    <t>open</t>
  </si>
  <si>
    <t>high</t>
  </si>
  <si>
    <t>low</t>
  </si>
  <si>
    <t>volume</t>
  </si>
  <si>
    <t>zigzag_high</t>
  </si>
  <si>
    <t>zigzag_low</t>
  </si>
  <si>
    <t>ema</t>
  </si>
  <si>
    <t>symbol_check</t>
  </si>
  <si>
    <t>timeframe_check</t>
  </si>
  <si>
    <t>close_check</t>
  </si>
  <si>
    <t>convert_to_readable_datetime</t>
  </si>
  <si>
    <t>round_to_nearest_datetime_5m</t>
  </si>
  <si>
    <t>timestamp_adjusted</t>
  </si>
  <si>
    <t>timestamp_adjusted_check</t>
  </si>
  <si>
    <t>check_all</t>
  </si>
  <si>
    <t>check_all_batch</t>
  </si>
  <si>
    <t>ssa</t>
  </si>
  <si>
    <t>ema_ssa</t>
  </si>
  <si>
    <t>ssa_low</t>
  </si>
  <si>
    <t>ssa_high</t>
  </si>
  <si>
    <t>5m_prev_high</t>
  </si>
  <si>
    <t>5m_prev_low</t>
  </si>
  <si>
    <t>5m_high_diff</t>
  </si>
  <si>
    <t>5m_low_diff</t>
  </si>
  <si>
    <t>5m_h_l</t>
  </si>
  <si>
    <t>5m_h_prev_close</t>
  </si>
  <si>
    <t>5m_l_prev_close</t>
  </si>
  <si>
    <t>5m_tr</t>
  </si>
  <si>
    <t>5m_ssa_p1_nearness</t>
  </si>
  <si>
    <t>5m_ssa_p1_direction</t>
  </si>
  <si>
    <t>5m_ssa_p1_counter</t>
  </si>
  <si>
    <t>5m_ssa_p1_touch</t>
  </si>
  <si>
    <t>5m_ssa_p1_status</t>
  </si>
  <si>
    <t>5m_ssa_b1_nearness</t>
  </si>
  <si>
    <t>5m_ssa_b1_direction</t>
  </si>
  <si>
    <t>5m_ssa_b1_counter</t>
  </si>
  <si>
    <t>5m_ssa_b1_touch</t>
  </si>
  <si>
    <t>5m_ssa_b1_status</t>
  </si>
  <si>
    <t>5m_imp_high</t>
  </si>
  <si>
    <t>5m_imp_low</t>
  </si>
  <si>
    <t>5m_eqh</t>
  </si>
  <si>
    <t>5m_high_value</t>
  </si>
  <si>
    <t>5m_ssa_around_eqh</t>
  </si>
  <si>
    <t>5m_emassa_around_eqh</t>
  </si>
  <si>
    <t>5m_eqh_touch</t>
  </si>
  <si>
    <t>5m_eql</t>
  </si>
  <si>
    <t>5m_low_value</t>
  </si>
  <si>
    <t>5m_ssa_around_eql</t>
  </si>
  <si>
    <t>5m_emassa_around_eql</t>
  </si>
  <si>
    <t>5m_eql_touch</t>
  </si>
  <si>
    <t>5m_ssa_emassa</t>
  </si>
  <si>
    <t>5m_ssa_emassa_direction</t>
  </si>
  <si>
    <t>5m_ssa_ema_counter</t>
  </si>
  <si>
    <t>5m_ssa_emassa_crossover</t>
  </si>
  <si>
    <t>5m_ssa_emassa_crossunder</t>
  </si>
  <si>
    <t>5m_tl_touch_zone</t>
  </si>
  <si>
    <t>5m_count_valid</t>
  </si>
  <si>
    <t>5m_ssa_tl_staus</t>
  </si>
  <si>
    <t>5m_eqhl_touch</t>
  </si>
  <si>
    <t>5m_ssa_emassa_status</t>
  </si>
  <si>
    <t>5m_volatility_surge</t>
  </si>
  <si>
    <t>5m_volume_surge</t>
  </si>
  <si>
    <t>5m_pin_check</t>
  </si>
  <si>
    <t>5m_turb_sum</t>
  </si>
  <si>
    <t>5m_turb_index</t>
  </si>
  <si>
    <t>5m_turb_eval</t>
  </si>
  <si>
    <t>5m_sma_ssa</t>
  </si>
  <si>
    <t>5m_ema9_sma_ssa</t>
  </si>
  <si>
    <t>5m_ssa_smassa</t>
  </si>
  <si>
    <t>5m_smassa_emasmassa</t>
  </si>
  <si>
    <t>5m_smassa_emasmassa_direction</t>
  </si>
  <si>
    <t>5m_smassa_emasmassa_counter</t>
  </si>
  <si>
    <t>5m_ssa_bull_trend</t>
  </si>
  <si>
    <t>5m_underprice_check</t>
  </si>
  <si>
    <t>5m_underprice_spike</t>
  </si>
  <si>
    <t>5m_ssa_bear_trend</t>
  </si>
  <si>
    <t>5m_overprice_check</t>
  </si>
  <si>
    <t>5m_overprice_spike</t>
  </si>
  <si>
    <t>5m_max_ssa_ssasma</t>
  </si>
  <si>
    <t>5m_min_ssa_ssasma</t>
  </si>
  <si>
    <t>5m_ssa_smassa_rev_down_check</t>
  </si>
  <si>
    <t>5m_ssa_smassa_rev_up_check</t>
  </si>
  <si>
    <t>5m_ssa_direction</t>
  </si>
  <si>
    <t>5m_ssa_counter</t>
  </si>
  <si>
    <t>5m_excess_high</t>
  </si>
  <si>
    <t>5m_zscore_excess_high</t>
  </si>
  <si>
    <t>5m_norm_area_excess_high</t>
  </si>
  <si>
    <t>5m_max_ssa_counter</t>
  </si>
  <si>
    <t>5m_excess_low</t>
  </si>
  <si>
    <t>5m_zscore_excess_low</t>
  </si>
  <si>
    <t>5m_norm_area_excess_low</t>
  </si>
  <si>
    <t>5m_min_ssa_counter</t>
  </si>
  <si>
    <t>5m_sig_ex_high</t>
  </si>
  <si>
    <t>5m_sig_ex_low</t>
  </si>
  <si>
    <t>5m_atr_18sma</t>
  </si>
  <si>
    <t>crossover_count_18bars</t>
  </si>
  <si>
    <t>crossunder_count_18bars</t>
  </si>
  <si>
    <t>cross_count_18bars</t>
  </si>
  <si>
    <t>range_trade_detect</t>
  </si>
  <si>
    <t>5m_excess_pump</t>
  </si>
  <si>
    <t>5m_excess_dump</t>
  </si>
  <si>
    <t>5m_high_ssahigh</t>
  </si>
  <si>
    <t>5m_low_ssalow</t>
  </si>
  <si>
    <t>5m_ssa_smassa_up_diverse</t>
  </si>
  <si>
    <t>5m_ssa_smassa_down_diverse</t>
  </si>
  <si>
    <t>5m_high_spike_downtrend</t>
  </si>
  <si>
    <t>5m_low_spike_uptrend</t>
  </si>
  <si>
    <t>5m_high_ssahigh_reverse</t>
  </si>
  <si>
    <t>5m_low_ssalow_reverse</t>
  </si>
  <si>
    <t>5m_high_ssahigh_direct</t>
  </si>
  <si>
    <t>5m_low_ssalow_direct</t>
  </si>
  <si>
    <t>zscore_ssahigh_reverse</t>
  </si>
  <si>
    <t>zscore_ssahigh_direct</t>
  </si>
  <si>
    <t>norm_area_ssahigh_reverse</t>
  </si>
  <si>
    <t>norm_area_ssahigh_direct</t>
  </si>
  <si>
    <t>zscore_ssalow_reverse</t>
  </si>
  <si>
    <t>zscore_ssalow_direct</t>
  </si>
  <si>
    <t>norm_area_ssalow_reverse</t>
  </si>
  <si>
    <t>norm_area_ssalow_direct</t>
  </si>
  <si>
    <t>5m_sig_high_spike_downtrend</t>
  </si>
  <si>
    <t>5m_sig_low_spike_downtrend</t>
  </si>
  <si>
    <t>5m_sig_high_spike_uptrend</t>
  </si>
  <si>
    <t>up_ssa_counter</t>
  </si>
  <si>
    <t>down_ssa_counter</t>
  </si>
  <si>
    <t>up_count_classification</t>
  </si>
  <si>
    <t>down_count_classification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</si>
</sst>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\ hh:mm:ss"/>
    <numFmt numFmtId="165" formatCode="yyyy\-mm\-dd\ hh:mm"/>
    <numFmt numFmtId="166" formatCode="0.00000%"/>
    <numFmt numFmtId="168" formatCode="0.00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0" borderId="0" xfId="0" applyFont="1"/>
    <xf numFmtId="0" fontId="0" fillId="8" borderId="0" xfId="0" applyFill="1"/>
    <xf numFmtId="10" fontId="0" fillId="8" borderId="0" xfId="2" applyNumberFormat="1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6" fillId="0" borderId="0" xfId="0" applyFont="1"/>
    <xf numFmtId="0" fontId="4" fillId="4" borderId="0" xfId="0" applyFont="1" applyFill="1"/>
    <xf numFmtId="0" fontId="3" fillId="4" borderId="0" xfId="0" applyFont="1" applyFill="1"/>
    <xf numFmtId="10" fontId="0" fillId="11" borderId="0" xfId="2" applyNumberFormat="1" applyFont="1" applyFill="1"/>
    <xf numFmtId="10" fontId="0" fillId="11" borderId="0" xfId="2" applyNumberFormat="1" applyFont="1" applyFill="1" applyAlignment="1">
      <alignment horizontal="center"/>
    </xf>
    <xf numFmtId="0" fontId="0" fillId="5" borderId="0" xfId="0" applyFill="1"/>
    <xf numFmtId="10" fontId="0" fillId="5" borderId="0" xfId="2" applyNumberFormat="1" applyFont="1" applyFill="1"/>
    <xf numFmtId="10" fontId="0" fillId="5" borderId="0" xfId="2" applyNumberFormat="1" applyFont="1" applyFill="1" applyAlignment="1">
      <alignment horizontal="center"/>
    </xf>
    <xf numFmtId="0" fontId="0" fillId="12" borderId="0" xfId="0" applyFill="1"/>
    <xf numFmtId="10" fontId="0" fillId="12" borderId="0" xfId="2" applyNumberFormat="1" applyFont="1" applyFill="1" applyAlignment="1">
      <alignment horizontal="center"/>
    </xf>
    <xf numFmtId="0" fontId="0" fillId="13" borderId="0" xfId="0" applyFill="1"/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1" fillId="6" borderId="0" xfId="0" applyFont="1" applyFill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0" fillId="17" borderId="0" xfId="0" applyFill="1"/>
    <xf numFmtId="0" fontId="0" fillId="18" borderId="0" xfId="0" applyFill="1"/>
    <xf numFmtId="166" fontId="0" fillId="17" borderId="0" xfId="2" applyNumberFormat="1" applyFont="1" applyFill="1"/>
    <xf numFmtId="0" fontId="6" fillId="17" borderId="0" xfId="0" applyFont="1" applyFill="1" applyAlignment="1">
      <alignment horizontal="center"/>
    </xf>
    <xf numFmtId="0" fontId="6" fillId="19" borderId="0" xfId="0" applyFont="1" applyFill="1"/>
    <xf numFmtId="0" fontId="0" fillId="19" borderId="0" xfId="0" applyFill="1" applyAlignment="1">
      <alignment horizontal="center"/>
    </xf>
    <xf numFmtId="0" fontId="0" fillId="19" borderId="0" xfId="0" applyFill="1"/>
    <xf numFmtId="0" fontId="0" fillId="20" borderId="0" xfId="0" applyFill="1"/>
    <xf numFmtId="0" fontId="0" fillId="15" borderId="0" xfId="0" applyFill="1"/>
    <xf numFmtId="0" fontId="6" fillId="20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5" borderId="0" xfId="1" applyNumberFormat="1" applyFont="1" applyFill="1" applyAlignment="1">
      <alignment horizontal="center"/>
    </xf>
    <xf numFmtId="0" fontId="0" fillId="20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11" borderId="0" xfId="0" applyFont="1" applyFill="1"/>
    <xf numFmtId="168" fontId="0" fillId="20" borderId="0" xfId="2" applyNumberFormat="1" applyFont="1" applyFill="1"/>
    <xf numFmtId="166" fontId="0" fillId="20" borderId="0" xfId="2" applyNumberFormat="1" applyFont="1" applyFill="1"/>
    <xf numFmtId="166" fontId="0" fillId="19" borderId="0" xfId="2" applyNumberFormat="1" applyFont="1" applyFill="1"/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6" fillId="19" borderId="0" xfId="0" applyFont="1" applyFill="1" applyAlignment="1">
      <alignment horizontal="center"/>
    </xf>
    <xf numFmtId="0" fontId="6" fillId="23" borderId="0" xfId="0" applyFont="1" applyFill="1" applyAlignment="1">
      <alignment horizontal="center"/>
    </xf>
    <xf numFmtId="0" fontId="0" fillId="23" borderId="0" xfId="0" applyFill="1"/>
    <xf numFmtId="166" fontId="0" fillId="23" borderId="0" xfId="2" applyNumberFormat="1" applyFont="1" applyFill="1"/>
    <xf numFmtId="0" fontId="6" fillId="23" borderId="0" xfId="0" applyFont="1" applyFill="1" applyAlignment="1">
      <alignment horizontal="center" vertical="center"/>
    </xf>
    <xf numFmtId="0" fontId="3" fillId="0" borderId="0" xfId="0" applyFont="1" applyFill="1"/>
    <xf numFmtId="0" fontId="0" fillId="6" borderId="0" xfId="0" applyFill="1"/>
    <xf numFmtId="0" fontId="0" fillId="2" borderId="0" xfId="0" applyFill="1"/>
    <xf numFmtId="0" fontId="0" fillId="24" borderId="0" xfId="0" applyFill="1"/>
    <xf numFmtId="10" fontId="0" fillId="6" borderId="0" xfId="2" applyNumberFormat="1" applyFont="1" applyFill="1" applyAlignment="1">
      <alignment horizontal="center"/>
    </xf>
    <xf numFmtId="0" fontId="0" fillId="25" borderId="0" xfId="0" applyFill="1"/>
    <xf numFmtId="10" fontId="0" fillId="2" borderId="0" xfId="2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26" borderId="0" xfId="0" applyFill="1"/>
    <xf numFmtId="0" fontId="0" fillId="26" borderId="0" xfId="1" applyNumberFormat="1" applyFont="1" applyFill="1" applyAlignment="1">
      <alignment horizontal="center"/>
    </xf>
    <xf numFmtId="0" fontId="0" fillId="8" borderId="0" xfId="1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6" fillId="27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  <color rgb="FFCCECFF"/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99A94B-AA9A-4CF0-9F54-5A1349709ED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L501"/>
  <sheetViews>
    <sheetView zoomScale="70" zoomScaleNormal="70" workbookViewId="0">
      <selection activeCell="T24" sqref="T24"/>
    </sheetView>
  </sheetViews>
  <sheetFormatPr defaultRowHeight="14.4" x14ac:dyDescent="0.55000000000000004"/>
  <cols>
    <col min="1" max="1" width="10.68359375" bestFit="1" customWidth="1"/>
    <col min="10" max="10" width="25.47265625" bestFit="1" customWidth="1"/>
    <col min="11" max="11" width="26.68359375" bestFit="1" customWidth="1"/>
    <col min="12" max="12" width="16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J1" t="s">
        <v>25</v>
      </c>
      <c r="K1" t="s">
        <v>26</v>
      </c>
      <c r="L1" t="s">
        <v>27</v>
      </c>
    </row>
    <row r="2" spans="1:12" x14ac:dyDescent="0.55000000000000004">
      <c r="A2">
        <v>1772024998</v>
      </c>
      <c r="B2" t="s">
        <v>4</v>
      </c>
      <c r="C2" t="s">
        <v>5</v>
      </c>
      <c r="D2">
        <v>5187.2</v>
      </c>
      <c r="E2">
        <v>5188.4399999999996</v>
      </c>
      <c r="F2">
        <v>5189.22</v>
      </c>
      <c r="G2">
        <v>5185.5</v>
      </c>
      <c r="H2">
        <v>567</v>
      </c>
      <c r="J2" s="1">
        <f t="shared" ref="J2:J65" si="0">(A2/86400)+25569</f>
        <v>46078.548587962963</v>
      </c>
      <c r="K2" s="2">
        <f t="shared" ref="K2:K65" si="1">CEILING(INT(J2*1440)/1440*288,1)/288</f>
        <v>46078.548611111109</v>
      </c>
      <c r="L2">
        <f>MROUND((K2-25569)*86400,300)</f>
        <v>1772025000</v>
      </c>
    </row>
    <row r="3" spans="1:12" x14ac:dyDescent="0.55000000000000004">
      <c r="A3">
        <v>1772025298</v>
      </c>
      <c r="B3" t="s">
        <v>4</v>
      </c>
      <c r="C3" t="s">
        <v>5</v>
      </c>
      <c r="D3">
        <v>5187</v>
      </c>
      <c r="E3">
        <v>5187.22</v>
      </c>
      <c r="F3">
        <v>5189.54</v>
      </c>
      <c r="G3">
        <v>5185.97</v>
      </c>
      <c r="H3">
        <v>574</v>
      </c>
      <c r="J3" s="1">
        <f t="shared" si="0"/>
        <v>46078.552060185189</v>
      </c>
      <c r="K3" s="2">
        <f t="shared" si="1"/>
        <v>46078.552083333336</v>
      </c>
      <c r="L3">
        <f t="shared" ref="L3:L66" si="2">MROUND((K3-25569)*86400,300)</f>
        <v>1772025300</v>
      </c>
    </row>
    <row r="4" spans="1:12" x14ac:dyDescent="0.55000000000000004">
      <c r="A4">
        <v>1772025598</v>
      </c>
      <c r="B4" t="s">
        <v>4</v>
      </c>
      <c r="C4" t="s">
        <v>5</v>
      </c>
      <c r="D4">
        <v>5191.13</v>
      </c>
      <c r="E4">
        <v>5186.8100000000004</v>
      </c>
      <c r="F4">
        <v>5191.47</v>
      </c>
      <c r="G4">
        <v>5186.1400000000003</v>
      </c>
      <c r="H4">
        <v>583</v>
      </c>
      <c r="J4" s="1">
        <f t="shared" si="0"/>
        <v>46078.555532407408</v>
      </c>
      <c r="K4" s="2">
        <f t="shared" si="1"/>
        <v>46078.555555555555</v>
      </c>
      <c r="L4">
        <f t="shared" si="2"/>
        <v>1772025600</v>
      </c>
    </row>
    <row r="5" spans="1:12" x14ac:dyDescent="0.55000000000000004">
      <c r="A5">
        <v>1772025898</v>
      </c>
      <c r="B5" t="s">
        <v>4</v>
      </c>
      <c r="C5" t="s">
        <v>5</v>
      </c>
      <c r="D5">
        <v>5188.07</v>
      </c>
      <c r="E5">
        <v>5191.1400000000003</v>
      </c>
      <c r="F5">
        <v>5191.3599999999997</v>
      </c>
      <c r="G5">
        <v>5186.93</v>
      </c>
      <c r="H5">
        <v>547</v>
      </c>
      <c r="J5" s="1">
        <f t="shared" si="0"/>
        <v>46078.559004629627</v>
      </c>
      <c r="K5" s="2">
        <f t="shared" si="1"/>
        <v>46078.559027777781</v>
      </c>
      <c r="L5">
        <f t="shared" si="2"/>
        <v>1772025900</v>
      </c>
    </row>
    <row r="6" spans="1:12" x14ac:dyDescent="0.55000000000000004">
      <c r="A6">
        <v>1772026198</v>
      </c>
      <c r="B6" t="s">
        <v>4</v>
      </c>
      <c r="C6" t="s">
        <v>5</v>
      </c>
      <c r="D6">
        <v>5188.16</v>
      </c>
      <c r="E6">
        <v>5188.07</v>
      </c>
      <c r="F6">
        <v>5190.3500000000004</v>
      </c>
      <c r="G6">
        <v>5186.62</v>
      </c>
      <c r="H6">
        <v>516</v>
      </c>
      <c r="J6" s="1">
        <f t="shared" si="0"/>
        <v>46078.562476851846</v>
      </c>
      <c r="K6" s="2">
        <f t="shared" si="1"/>
        <v>46078.5625</v>
      </c>
      <c r="L6">
        <f t="shared" si="2"/>
        <v>1772026200</v>
      </c>
    </row>
    <row r="7" spans="1:12" x14ac:dyDescent="0.55000000000000004">
      <c r="A7">
        <v>1772026498</v>
      </c>
      <c r="B7" t="s">
        <v>4</v>
      </c>
      <c r="C7" t="s">
        <v>5</v>
      </c>
      <c r="D7">
        <v>5189.6099999999997</v>
      </c>
      <c r="E7">
        <v>5188.16</v>
      </c>
      <c r="F7">
        <v>5190.3500000000004</v>
      </c>
      <c r="G7">
        <v>5187.7299999999996</v>
      </c>
      <c r="H7">
        <v>524</v>
      </c>
      <c r="J7" s="1">
        <f t="shared" si="0"/>
        <v>46078.565949074073</v>
      </c>
      <c r="K7" s="2">
        <f t="shared" si="1"/>
        <v>46078.565972222219</v>
      </c>
      <c r="L7">
        <f t="shared" si="2"/>
        <v>1772026500</v>
      </c>
    </row>
    <row r="8" spans="1:12" x14ac:dyDescent="0.55000000000000004">
      <c r="A8">
        <v>1772026798</v>
      </c>
      <c r="B8" t="s">
        <v>4</v>
      </c>
      <c r="C8" t="s">
        <v>5</v>
      </c>
      <c r="D8">
        <v>5186.84</v>
      </c>
      <c r="E8">
        <v>5189.93</v>
      </c>
      <c r="F8">
        <v>5191.33</v>
      </c>
      <c r="G8">
        <v>5182.03</v>
      </c>
      <c r="H8">
        <v>660</v>
      </c>
      <c r="J8" s="1">
        <f t="shared" si="0"/>
        <v>46078.569421296299</v>
      </c>
      <c r="K8" s="2">
        <f t="shared" si="1"/>
        <v>46078.569444444445</v>
      </c>
      <c r="L8">
        <f t="shared" si="2"/>
        <v>1772026800</v>
      </c>
    </row>
    <row r="9" spans="1:12" x14ac:dyDescent="0.55000000000000004">
      <c r="A9">
        <v>1772027098</v>
      </c>
      <c r="B9" t="s">
        <v>4</v>
      </c>
      <c r="C9" t="s">
        <v>5</v>
      </c>
      <c r="D9">
        <v>5186.59</v>
      </c>
      <c r="E9">
        <v>5187.12</v>
      </c>
      <c r="F9">
        <v>5191.12</v>
      </c>
      <c r="G9">
        <v>5185.6499999999996</v>
      </c>
      <c r="H9">
        <v>585</v>
      </c>
      <c r="J9" s="1">
        <f t="shared" si="0"/>
        <v>46078.572893518518</v>
      </c>
      <c r="K9" s="2">
        <f t="shared" si="1"/>
        <v>46078.572916666664</v>
      </c>
      <c r="L9">
        <f t="shared" si="2"/>
        <v>1772027100</v>
      </c>
    </row>
    <row r="10" spans="1:12" x14ac:dyDescent="0.55000000000000004">
      <c r="A10">
        <v>1772027398</v>
      </c>
      <c r="B10" t="s">
        <v>4</v>
      </c>
      <c r="C10" t="s">
        <v>5</v>
      </c>
      <c r="D10">
        <v>5186.07</v>
      </c>
      <c r="E10">
        <v>5187.03</v>
      </c>
      <c r="F10">
        <v>5187.42</v>
      </c>
      <c r="G10">
        <v>5184.3</v>
      </c>
      <c r="H10">
        <v>628</v>
      </c>
      <c r="J10" s="1">
        <f t="shared" si="0"/>
        <v>46078.576365740737</v>
      </c>
      <c r="K10" s="2">
        <f t="shared" si="1"/>
        <v>46078.576388888891</v>
      </c>
      <c r="L10">
        <f t="shared" si="2"/>
        <v>1772027400</v>
      </c>
    </row>
    <row r="11" spans="1:12" x14ac:dyDescent="0.55000000000000004">
      <c r="A11">
        <v>1772027698</v>
      </c>
      <c r="B11" t="s">
        <v>4</v>
      </c>
      <c r="C11" t="s">
        <v>5</v>
      </c>
      <c r="D11">
        <v>5185.2299999999996</v>
      </c>
      <c r="E11">
        <v>5186.04</v>
      </c>
      <c r="F11">
        <v>5188.5</v>
      </c>
      <c r="G11">
        <v>5184.76</v>
      </c>
      <c r="H11">
        <v>572</v>
      </c>
      <c r="J11" s="1">
        <f t="shared" si="0"/>
        <v>46078.579837962963</v>
      </c>
      <c r="K11" s="2">
        <f t="shared" si="1"/>
        <v>46078.579861111109</v>
      </c>
      <c r="L11">
        <f t="shared" si="2"/>
        <v>1772027700</v>
      </c>
    </row>
    <row r="12" spans="1:12" x14ac:dyDescent="0.55000000000000004">
      <c r="A12">
        <v>1772027998</v>
      </c>
      <c r="B12" t="s">
        <v>4</v>
      </c>
      <c r="C12" t="s">
        <v>5</v>
      </c>
      <c r="D12">
        <v>5187.18</v>
      </c>
      <c r="E12">
        <v>5185.22</v>
      </c>
      <c r="F12">
        <v>5187.34</v>
      </c>
      <c r="G12">
        <v>5183.76</v>
      </c>
      <c r="H12">
        <v>641</v>
      </c>
      <c r="J12" s="1">
        <f t="shared" si="0"/>
        <v>46078.583310185189</v>
      </c>
      <c r="K12" s="2">
        <f t="shared" si="1"/>
        <v>46078.583333333336</v>
      </c>
      <c r="L12">
        <f t="shared" si="2"/>
        <v>1772028000</v>
      </c>
    </row>
    <row r="13" spans="1:12" x14ac:dyDescent="0.55000000000000004">
      <c r="A13">
        <v>1772028298</v>
      </c>
      <c r="B13" t="s">
        <v>4</v>
      </c>
      <c r="C13" t="s">
        <v>5</v>
      </c>
      <c r="D13">
        <v>5189.99</v>
      </c>
      <c r="E13">
        <v>5187.18</v>
      </c>
      <c r="F13">
        <v>5191.07</v>
      </c>
      <c r="G13">
        <v>5186.8</v>
      </c>
      <c r="H13">
        <v>582</v>
      </c>
      <c r="J13" s="1">
        <f t="shared" si="0"/>
        <v>46078.586782407408</v>
      </c>
      <c r="K13" s="2">
        <f t="shared" si="1"/>
        <v>46078.586805555555</v>
      </c>
      <c r="L13">
        <f t="shared" si="2"/>
        <v>1772028300</v>
      </c>
    </row>
    <row r="14" spans="1:12" x14ac:dyDescent="0.55000000000000004">
      <c r="A14">
        <v>1772028598</v>
      </c>
      <c r="B14" t="s">
        <v>4</v>
      </c>
      <c r="C14" t="s">
        <v>5</v>
      </c>
      <c r="D14">
        <v>5185.4399999999996</v>
      </c>
      <c r="E14">
        <v>5190.08</v>
      </c>
      <c r="F14">
        <v>5190.3100000000004</v>
      </c>
      <c r="G14">
        <v>5183.6899999999996</v>
      </c>
      <c r="H14">
        <v>596</v>
      </c>
      <c r="J14" s="1">
        <f t="shared" si="0"/>
        <v>46078.590254629627</v>
      </c>
      <c r="K14" s="2">
        <f t="shared" si="1"/>
        <v>46078.590277777781</v>
      </c>
      <c r="L14">
        <f>MROUND((K14-25569)*86400,300)</f>
        <v>1772028600</v>
      </c>
    </row>
    <row r="15" spans="1:12" x14ac:dyDescent="0.55000000000000004">
      <c r="A15">
        <v>1772028898</v>
      </c>
      <c r="B15" t="s">
        <v>4</v>
      </c>
      <c r="C15" t="s">
        <v>5</v>
      </c>
      <c r="D15">
        <v>5182.68</v>
      </c>
      <c r="E15">
        <v>5185.41</v>
      </c>
      <c r="F15">
        <v>5185.9799999999996</v>
      </c>
      <c r="G15">
        <v>5182.03</v>
      </c>
      <c r="H15">
        <v>592</v>
      </c>
      <c r="J15" s="1">
        <f t="shared" si="0"/>
        <v>46078.593726851846</v>
      </c>
      <c r="K15" s="2">
        <f t="shared" si="1"/>
        <v>46078.59375</v>
      </c>
      <c r="L15">
        <f t="shared" si="2"/>
        <v>1772028900</v>
      </c>
    </row>
    <row r="16" spans="1:12" x14ac:dyDescent="0.55000000000000004">
      <c r="A16">
        <v>1772029198</v>
      </c>
      <c r="B16" t="s">
        <v>4</v>
      </c>
      <c r="C16" t="s">
        <v>5</v>
      </c>
      <c r="D16">
        <v>5181.49</v>
      </c>
      <c r="E16">
        <v>5182.68</v>
      </c>
      <c r="F16">
        <v>5185.32</v>
      </c>
      <c r="G16">
        <v>5179.91</v>
      </c>
      <c r="H16">
        <v>604</v>
      </c>
      <c r="J16" s="1">
        <f t="shared" si="0"/>
        <v>46078.597199074073</v>
      </c>
      <c r="K16" s="2">
        <f t="shared" si="1"/>
        <v>46078.597222222219</v>
      </c>
      <c r="L16">
        <f t="shared" si="2"/>
        <v>1772029200</v>
      </c>
    </row>
    <row r="17" spans="1:12" x14ac:dyDescent="0.55000000000000004">
      <c r="A17">
        <v>1772029498</v>
      </c>
      <c r="B17" t="s">
        <v>4</v>
      </c>
      <c r="C17" t="s">
        <v>5</v>
      </c>
      <c r="D17">
        <v>5177.91</v>
      </c>
      <c r="E17">
        <v>5181.6000000000004</v>
      </c>
      <c r="F17">
        <v>5182.5600000000004</v>
      </c>
      <c r="G17">
        <v>5174.8900000000003</v>
      </c>
      <c r="H17">
        <v>657</v>
      </c>
      <c r="J17" s="1">
        <f t="shared" si="0"/>
        <v>46078.600671296299</v>
      </c>
      <c r="K17" s="2">
        <f t="shared" si="1"/>
        <v>46078.600694444445</v>
      </c>
      <c r="L17">
        <f t="shared" si="2"/>
        <v>1772029500</v>
      </c>
    </row>
    <row r="18" spans="1:12" x14ac:dyDescent="0.55000000000000004">
      <c r="A18">
        <v>1772029798</v>
      </c>
      <c r="B18" t="s">
        <v>4</v>
      </c>
      <c r="C18" t="s">
        <v>5</v>
      </c>
      <c r="D18">
        <v>5174.1400000000003</v>
      </c>
      <c r="E18">
        <v>5177.8100000000004</v>
      </c>
      <c r="F18">
        <v>5181.1400000000003</v>
      </c>
      <c r="G18">
        <v>5172.2</v>
      </c>
      <c r="H18">
        <v>902</v>
      </c>
      <c r="J18" s="1">
        <f t="shared" si="0"/>
        <v>46078.604143518518</v>
      </c>
      <c r="K18" s="2">
        <f t="shared" si="1"/>
        <v>46078.604166666664</v>
      </c>
      <c r="L18">
        <f t="shared" si="2"/>
        <v>1772029800</v>
      </c>
    </row>
    <row r="19" spans="1:12" x14ac:dyDescent="0.55000000000000004">
      <c r="A19">
        <v>1772030098</v>
      </c>
      <c r="B19" t="s">
        <v>4</v>
      </c>
      <c r="C19" t="s">
        <v>5</v>
      </c>
      <c r="D19">
        <v>5159.7299999999996</v>
      </c>
      <c r="E19">
        <v>5174.16</v>
      </c>
      <c r="F19">
        <v>5175.8599999999997</v>
      </c>
      <c r="G19">
        <v>5158.9399999999996</v>
      </c>
      <c r="H19">
        <v>925</v>
      </c>
      <c r="J19" s="1">
        <f t="shared" si="0"/>
        <v>46078.607615740737</v>
      </c>
      <c r="K19" s="2">
        <f t="shared" si="1"/>
        <v>46078.607638888891</v>
      </c>
      <c r="L19">
        <f t="shared" si="2"/>
        <v>1772030100</v>
      </c>
    </row>
    <row r="20" spans="1:12" x14ac:dyDescent="0.55000000000000004">
      <c r="A20">
        <v>1772030398</v>
      </c>
      <c r="B20" t="s">
        <v>4</v>
      </c>
      <c r="C20" t="s">
        <v>5</v>
      </c>
      <c r="D20">
        <v>5174.91</v>
      </c>
      <c r="E20">
        <v>5160.17</v>
      </c>
      <c r="F20">
        <v>5176.28</v>
      </c>
      <c r="G20">
        <v>5159.6499999999996</v>
      </c>
      <c r="H20">
        <v>902</v>
      </c>
      <c r="J20" s="1">
        <f t="shared" si="0"/>
        <v>46078.611087962963</v>
      </c>
      <c r="K20" s="2">
        <f t="shared" si="1"/>
        <v>46078.611111111109</v>
      </c>
      <c r="L20">
        <f t="shared" si="2"/>
        <v>1772030400</v>
      </c>
    </row>
    <row r="21" spans="1:12" x14ac:dyDescent="0.55000000000000004">
      <c r="A21">
        <v>1772030698</v>
      </c>
      <c r="B21" t="s">
        <v>4</v>
      </c>
      <c r="C21" t="s">
        <v>5</v>
      </c>
      <c r="D21">
        <v>5181.79</v>
      </c>
      <c r="E21">
        <v>5174.9799999999996</v>
      </c>
      <c r="F21">
        <v>5181.8599999999997</v>
      </c>
      <c r="G21">
        <v>5174.68</v>
      </c>
      <c r="H21">
        <v>804</v>
      </c>
      <c r="J21" s="1">
        <f t="shared" si="0"/>
        <v>46078.614560185189</v>
      </c>
      <c r="K21" s="2">
        <f t="shared" si="1"/>
        <v>46078.614583333336</v>
      </c>
      <c r="L21">
        <f t="shared" si="2"/>
        <v>1772030700</v>
      </c>
    </row>
    <row r="22" spans="1:12" x14ac:dyDescent="0.55000000000000004">
      <c r="A22">
        <v>1772030998</v>
      </c>
      <c r="B22" t="s">
        <v>4</v>
      </c>
      <c r="C22" t="s">
        <v>5</v>
      </c>
      <c r="D22">
        <v>5188.55</v>
      </c>
      <c r="E22">
        <v>5181.79</v>
      </c>
      <c r="F22">
        <v>5189.0600000000004</v>
      </c>
      <c r="G22">
        <v>5179.8999999999996</v>
      </c>
      <c r="H22">
        <v>821</v>
      </c>
      <c r="J22" s="1">
        <f t="shared" si="0"/>
        <v>46078.618032407408</v>
      </c>
      <c r="K22" s="2">
        <f t="shared" si="1"/>
        <v>46078.618055555555</v>
      </c>
      <c r="L22">
        <f t="shared" si="2"/>
        <v>1772031000</v>
      </c>
    </row>
    <row r="23" spans="1:12" x14ac:dyDescent="0.55000000000000004">
      <c r="A23">
        <v>1772031298</v>
      </c>
      <c r="B23" t="s">
        <v>4</v>
      </c>
      <c r="C23" t="s">
        <v>5</v>
      </c>
      <c r="D23">
        <v>5191.25</v>
      </c>
      <c r="E23">
        <v>5188.57</v>
      </c>
      <c r="F23">
        <v>5193.2700000000004</v>
      </c>
      <c r="G23">
        <v>5187.84</v>
      </c>
      <c r="H23">
        <v>743</v>
      </c>
      <c r="J23" s="1">
        <f t="shared" si="0"/>
        <v>46078.621504629627</v>
      </c>
      <c r="K23" s="2">
        <f t="shared" si="1"/>
        <v>46078.621527777781</v>
      </c>
      <c r="L23">
        <f t="shared" si="2"/>
        <v>1772031300</v>
      </c>
    </row>
    <row r="24" spans="1:12" x14ac:dyDescent="0.55000000000000004">
      <c r="A24">
        <v>1772031598</v>
      </c>
      <c r="B24" t="s">
        <v>4</v>
      </c>
      <c r="C24" t="s">
        <v>5</v>
      </c>
      <c r="D24">
        <v>5198.6400000000003</v>
      </c>
      <c r="E24">
        <v>5191.24</v>
      </c>
      <c r="F24">
        <v>5201.38</v>
      </c>
      <c r="G24">
        <v>5190.66</v>
      </c>
      <c r="H24">
        <v>829</v>
      </c>
      <c r="J24" s="1">
        <f t="shared" si="0"/>
        <v>46078.624976851846</v>
      </c>
      <c r="K24" s="2">
        <f t="shared" si="1"/>
        <v>46078.625</v>
      </c>
      <c r="L24">
        <f t="shared" si="2"/>
        <v>1772031600</v>
      </c>
    </row>
    <row r="25" spans="1:12" x14ac:dyDescent="0.55000000000000004">
      <c r="A25">
        <v>1772031898</v>
      </c>
      <c r="B25" t="s">
        <v>4</v>
      </c>
      <c r="C25" t="s">
        <v>5</v>
      </c>
      <c r="D25">
        <v>5195.8900000000003</v>
      </c>
      <c r="E25">
        <v>5198.6400000000003</v>
      </c>
      <c r="F25">
        <v>5202.6099999999997</v>
      </c>
      <c r="G25">
        <v>5195.49</v>
      </c>
      <c r="H25">
        <v>813</v>
      </c>
      <c r="J25" s="1">
        <f t="shared" si="0"/>
        <v>46078.628449074073</v>
      </c>
      <c r="K25" s="2">
        <f t="shared" si="1"/>
        <v>46078.628472222219</v>
      </c>
      <c r="L25">
        <f t="shared" si="2"/>
        <v>1772031900</v>
      </c>
    </row>
    <row r="26" spans="1:12" x14ac:dyDescent="0.55000000000000004">
      <c r="A26">
        <v>1772032198</v>
      </c>
      <c r="B26" t="s">
        <v>4</v>
      </c>
      <c r="C26" t="s">
        <v>5</v>
      </c>
      <c r="D26">
        <v>5193.17</v>
      </c>
      <c r="E26">
        <v>5196.09</v>
      </c>
      <c r="F26">
        <v>5196.22</v>
      </c>
      <c r="G26">
        <v>5190.3999999999996</v>
      </c>
      <c r="H26">
        <v>835</v>
      </c>
      <c r="J26" s="1">
        <f t="shared" si="0"/>
        <v>46078.631921296299</v>
      </c>
      <c r="K26" s="2">
        <f t="shared" si="1"/>
        <v>46078.631944444445</v>
      </c>
      <c r="L26">
        <f t="shared" si="2"/>
        <v>1772032200</v>
      </c>
    </row>
    <row r="27" spans="1:12" x14ac:dyDescent="0.55000000000000004">
      <c r="A27">
        <v>1772032498</v>
      </c>
      <c r="B27" t="s">
        <v>4</v>
      </c>
      <c r="C27" t="s">
        <v>5</v>
      </c>
      <c r="D27">
        <v>5188.97</v>
      </c>
      <c r="E27">
        <v>5193.17</v>
      </c>
      <c r="F27">
        <v>5195.68</v>
      </c>
      <c r="G27">
        <v>5188.3999999999996</v>
      </c>
      <c r="H27">
        <v>744</v>
      </c>
      <c r="J27" s="1">
        <f t="shared" si="0"/>
        <v>46078.635393518518</v>
      </c>
      <c r="K27" s="2">
        <f t="shared" si="1"/>
        <v>46078.635416666664</v>
      </c>
      <c r="L27">
        <f t="shared" si="2"/>
        <v>1772032500</v>
      </c>
    </row>
    <row r="28" spans="1:12" x14ac:dyDescent="0.55000000000000004">
      <c r="A28">
        <v>1772032798</v>
      </c>
      <c r="B28" t="s">
        <v>4</v>
      </c>
      <c r="C28" t="s">
        <v>5</v>
      </c>
      <c r="D28">
        <v>5185.46</v>
      </c>
      <c r="E28">
        <v>5188.92</v>
      </c>
      <c r="F28">
        <v>5191.3900000000003</v>
      </c>
      <c r="G28">
        <v>5183.87</v>
      </c>
      <c r="H28">
        <v>775</v>
      </c>
      <c r="J28" s="1">
        <f t="shared" si="0"/>
        <v>46078.638865740737</v>
      </c>
      <c r="K28" s="2">
        <f t="shared" si="1"/>
        <v>46078.638888888891</v>
      </c>
      <c r="L28">
        <f t="shared" si="2"/>
        <v>1772032800</v>
      </c>
    </row>
    <row r="29" spans="1:12" x14ac:dyDescent="0.55000000000000004">
      <c r="A29">
        <v>1772033098</v>
      </c>
      <c r="B29" t="s">
        <v>4</v>
      </c>
      <c r="C29" t="s">
        <v>5</v>
      </c>
      <c r="D29">
        <v>5180.33</v>
      </c>
      <c r="E29">
        <v>5185.59</v>
      </c>
      <c r="F29">
        <v>5187.1499999999996</v>
      </c>
      <c r="G29">
        <v>5174.1000000000004</v>
      </c>
      <c r="H29">
        <v>837</v>
      </c>
      <c r="J29" s="1">
        <f t="shared" si="0"/>
        <v>46078.642337962963</v>
      </c>
      <c r="K29" s="2">
        <f t="shared" si="1"/>
        <v>46078.642361111109</v>
      </c>
      <c r="L29">
        <f t="shared" si="2"/>
        <v>1772033100</v>
      </c>
    </row>
    <row r="30" spans="1:12" x14ac:dyDescent="0.55000000000000004">
      <c r="A30">
        <v>1772033398</v>
      </c>
      <c r="B30" t="s">
        <v>4</v>
      </c>
      <c r="C30" t="s">
        <v>5</v>
      </c>
      <c r="D30">
        <v>5181.68</v>
      </c>
      <c r="E30">
        <v>5179.38</v>
      </c>
      <c r="F30">
        <v>5182.93</v>
      </c>
      <c r="G30">
        <v>5172.47</v>
      </c>
      <c r="H30">
        <v>843</v>
      </c>
      <c r="J30" s="1">
        <f t="shared" si="0"/>
        <v>46078.645810185189</v>
      </c>
      <c r="K30" s="2">
        <f t="shared" si="1"/>
        <v>46078.645833333336</v>
      </c>
      <c r="L30">
        <f t="shared" si="2"/>
        <v>1772033400</v>
      </c>
    </row>
    <row r="31" spans="1:12" x14ac:dyDescent="0.55000000000000004">
      <c r="A31">
        <v>1772033698</v>
      </c>
      <c r="B31" t="s">
        <v>4</v>
      </c>
      <c r="C31" t="s">
        <v>5</v>
      </c>
      <c r="D31">
        <v>5187.95</v>
      </c>
      <c r="E31">
        <v>5181.46</v>
      </c>
      <c r="F31">
        <v>5189.5</v>
      </c>
      <c r="G31">
        <v>5181.18</v>
      </c>
      <c r="H31">
        <v>751</v>
      </c>
      <c r="J31" s="1">
        <f t="shared" si="0"/>
        <v>46078.649282407408</v>
      </c>
      <c r="K31" s="2">
        <f t="shared" si="1"/>
        <v>46078.649305555555</v>
      </c>
      <c r="L31">
        <f t="shared" si="2"/>
        <v>1772033700</v>
      </c>
    </row>
    <row r="32" spans="1:12" x14ac:dyDescent="0.55000000000000004">
      <c r="A32">
        <v>1772033998</v>
      </c>
      <c r="B32" t="s">
        <v>4</v>
      </c>
      <c r="C32" t="s">
        <v>5</v>
      </c>
      <c r="D32">
        <v>5191</v>
      </c>
      <c r="E32">
        <v>5187.96</v>
      </c>
      <c r="F32">
        <v>5193.07</v>
      </c>
      <c r="G32">
        <v>5186.8599999999997</v>
      </c>
      <c r="H32">
        <v>730</v>
      </c>
      <c r="J32" s="1">
        <f t="shared" si="0"/>
        <v>46078.652754629627</v>
      </c>
      <c r="K32" s="2">
        <f t="shared" si="1"/>
        <v>46078.652777777781</v>
      </c>
      <c r="L32">
        <f t="shared" si="2"/>
        <v>1772034000</v>
      </c>
    </row>
    <row r="33" spans="1:12" x14ac:dyDescent="0.55000000000000004">
      <c r="A33">
        <v>1772034298</v>
      </c>
      <c r="B33" t="s">
        <v>4</v>
      </c>
      <c r="C33" t="s">
        <v>5</v>
      </c>
      <c r="D33">
        <v>5197.8999999999996</v>
      </c>
      <c r="E33">
        <v>5191</v>
      </c>
      <c r="F33">
        <v>5198.34</v>
      </c>
      <c r="G33">
        <v>5186.76</v>
      </c>
      <c r="H33">
        <v>761</v>
      </c>
      <c r="J33" s="1">
        <f t="shared" si="0"/>
        <v>46078.656226851846</v>
      </c>
      <c r="K33" s="2">
        <f t="shared" si="1"/>
        <v>46078.65625</v>
      </c>
      <c r="L33">
        <f t="shared" si="2"/>
        <v>1772034300</v>
      </c>
    </row>
    <row r="34" spans="1:12" x14ac:dyDescent="0.55000000000000004">
      <c r="A34">
        <v>1772034598</v>
      </c>
      <c r="B34" t="s">
        <v>4</v>
      </c>
      <c r="C34" t="s">
        <v>5</v>
      </c>
      <c r="D34">
        <v>5195.4799999999996</v>
      </c>
      <c r="E34">
        <v>5197.8599999999997</v>
      </c>
      <c r="F34">
        <v>5198</v>
      </c>
      <c r="G34">
        <v>5192.68</v>
      </c>
      <c r="H34">
        <v>693</v>
      </c>
      <c r="J34" s="1">
        <f t="shared" si="0"/>
        <v>46078.659699074073</v>
      </c>
      <c r="K34" s="2">
        <f t="shared" si="1"/>
        <v>46078.659722222219</v>
      </c>
      <c r="L34">
        <f t="shared" si="2"/>
        <v>1772034600</v>
      </c>
    </row>
    <row r="35" spans="1:12" x14ac:dyDescent="0.55000000000000004">
      <c r="A35">
        <v>1772034898</v>
      </c>
      <c r="B35" t="s">
        <v>4</v>
      </c>
      <c r="C35" t="s">
        <v>5</v>
      </c>
      <c r="D35">
        <v>5194.5</v>
      </c>
      <c r="E35">
        <v>5195.33</v>
      </c>
      <c r="F35">
        <v>5198.0600000000004</v>
      </c>
      <c r="G35">
        <v>5193.32</v>
      </c>
      <c r="H35">
        <v>681</v>
      </c>
      <c r="J35" s="1">
        <f t="shared" si="0"/>
        <v>46078.663171296299</v>
      </c>
      <c r="K35" s="2">
        <f t="shared" si="1"/>
        <v>46078.663194444445</v>
      </c>
      <c r="L35">
        <f t="shared" si="2"/>
        <v>1772034900</v>
      </c>
    </row>
    <row r="36" spans="1:12" x14ac:dyDescent="0.55000000000000004">
      <c r="A36">
        <v>1772035198</v>
      </c>
      <c r="B36" t="s">
        <v>4</v>
      </c>
      <c r="C36" t="s">
        <v>5</v>
      </c>
      <c r="D36">
        <v>5194.37</v>
      </c>
      <c r="E36">
        <v>5194.82</v>
      </c>
      <c r="F36">
        <v>5198.45</v>
      </c>
      <c r="G36">
        <v>5193.09</v>
      </c>
      <c r="H36">
        <v>720</v>
      </c>
      <c r="J36" s="1">
        <f t="shared" si="0"/>
        <v>46078.666643518518</v>
      </c>
      <c r="K36" s="2">
        <f t="shared" si="1"/>
        <v>46078.666666666664</v>
      </c>
      <c r="L36">
        <f t="shared" si="2"/>
        <v>1772035200</v>
      </c>
    </row>
    <row r="37" spans="1:12" x14ac:dyDescent="0.55000000000000004">
      <c r="A37">
        <v>1772035498</v>
      </c>
      <c r="B37" t="s">
        <v>4</v>
      </c>
      <c r="C37" t="s">
        <v>5</v>
      </c>
      <c r="D37">
        <v>5191.37</v>
      </c>
      <c r="E37">
        <v>5194.3599999999997</v>
      </c>
      <c r="F37">
        <v>5195.3100000000004</v>
      </c>
      <c r="G37">
        <v>5190.4799999999996</v>
      </c>
      <c r="H37">
        <v>637</v>
      </c>
      <c r="J37" s="1">
        <f t="shared" si="0"/>
        <v>46078.670115740737</v>
      </c>
      <c r="K37" s="2">
        <f t="shared" si="1"/>
        <v>46078.670138888891</v>
      </c>
      <c r="L37">
        <f t="shared" si="2"/>
        <v>1772035500</v>
      </c>
    </row>
    <row r="38" spans="1:12" x14ac:dyDescent="0.55000000000000004">
      <c r="A38">
        <v>1772035798</v>
      </c>
      <c r="B38" t="s">
        <v>4</v>
      </c>
      <c r="C38" t="s">
        <v>5</v>
      </c>
      <c r="D38">
        <v>5192.5200000000004</v>
      </c>
      <c r="E38">
        <v>5191.32</v>
      </c>
      <c r="F38">
        <v>5195.83</v>
      </c>
      <c r="G38">
        <v>5189.8599999999997</v>
      </c>
      <c r="H38">
        <v>656</v>
      </c>
      <c r="J38" s="1">
        <f t="shared" si="0"/>
        <v>46078.673587962963</v>
      </c>
      <c r="K38" s="2">
        <f t="shared" si="1"/>
        <v>46078.673611111109</v>
      </c>
      <c r="L38">
        <f t="shared" si="2"/>
        <v>1772035800</v>
      </c>
    </row>
    <row r="39" spans="1:12" x14ac:dyDescent="0.55000000000000004">
      <c r="A39">
        <v>1772036098</v>
      </c>
      <c r="B39" t="s">
        <v>4</v>
      </c>
      <c r="C39" t="s">
        <v>5</v>
      </c>
      <c r="D39">
        <v>5197.05</v>
      </c>
      <c r="E39">
        <v>5192.62</v>
      </c>
      <c r="F39">
        <v>5197.6400000000003</v>
      </c>
      <c r="G39">
        <v>5191.8100000000004</v>
      </c>
      <c r="H39">
        <v>572</v>
      </c>
      <c r="J39" s="1">
        <f t="shared" si="0"/>
        <v>46078.677060185189</v>
      </c>
      <c r="K39" s="2">
        <f t="shared" si="1"/>
        <v>46078.677083333336</v>
      </c>
      <c r="L39">
        <f t="shared" si="2"/>
        <v>1772036100</v>
      </c>
    </row>
    <row r="40" spans="1:12" x14ac:dyDescent="0.55000000000000004">
      <c r="A40">
        <v>1772036398</v>
      </c>
      <c r="B40" t="s">
        <v>4</v>
      </c>
      <c r="C40" t="s">
        <v>5</v>
      </c>
      <c r="D40">
        <v>5205.29</v>
      </c>
      <c r="E40">
        <v>5197.05</v>
      </c>
      <c r="F40">
        <v>5205.75</v>
      </c>
      <c r="G40">
        <v>5197.05</v>
      </c>
      <c r="H40">
        <v>671</v>
      </c>
      <c r="J40" s="1">
        <f t="shared" si="0"/>
        <v>46078.680532407408</v>
      </c>
      <c r="K40" s="2">
        <f t="shared" si="1"/>
        <v>46078.680555555555</v>
      </c>
      <c r="L40">
        <f t="shared" si="2"/>
        <v>1772036400</v>
      </c>
    </row>
    <row r="41" spans="1:12" x14ac:dyDescent="0.55000000000000004">
      <c r="A41">
        <v>1772036698</v>
      </c>
      <c r="B41" t="s">
        <v>4</v>
      </c>
      <c r="C41" t="s">
        <v>5</v>
      </c>
      <c r="D41">
        <v>5203.22</v>
      </c>
      <c r="E41">
        <v>5205.26</v>
      </c>
      <c r="F41">
        <v>5206.1899999999996</v>
      </c>
      <c r="G41">
        <v>5201.1899999999996</v>
      </c>
      <c r="H41">
        <v>630</v>
      </c>
      <c r="J41" s="1">
        <f t="shared" si="0"/>
        <v>46078.684004629627</v>
      </c>
      <c r="K41" s="2">
        <f t="shared" si="1"/>
        <v>46078.684027777781</v>
      </c>
      <c r="L41">
        <f t="shared" si="2"/>
        <v>1772036700</v>
      </c>
    </row>
    <row r="42" spans="1:12" x14ac:dyDescent="0.55000000000000004">
      <c r="A42">
        <v>1772036998</v>
      </c>
      <c r="B42" t="s">
        <v>4</v>
      </c>
      <c r="C42" t="s">
        <v>5</v>
      </c>
      <c r="D42">
        <v>5206.5600000000004</v>
      </c>
      <c r="E42">
        <v>5202.8999999999996</v>
      </c>
      <c r="F42">
        <v>5206.68</v>
      </c>
      <c r="G42">
        <v>5199.2700000000004</v>
      </c>
      <c r="H42">
        <v>643</v>
      </c>
      <c r="J42" s="1">
        <f t="shared" si="0"/>
        <v>46078.687476851846</v>
      </c>
      <c r="K42" s="2">
        <f t="shared" si="1"/>
        <v>46078.6875</v>
      </c>
      <c r="L42">
        <f t="shared" si="2"/>
        <v>1772037000</v>
      </c>
    </row>
    <row r="43" spans="1:12" x14ac:dyDescent="0.55000000000000004">
      <c r="A43">
        <v>1772037298</v>
      </c>
      <c r="B43" t="s">
        <v>4</v>
      </c>
      <c r="C43" t="s">
        <v>5</v>
      </c>
      <c r="D43">
        <v>5203.3900000000003</v>
      </c>
      <c r="E43">
        <v>5206.58</v>
      </c>
      <c r="F43">
        <v>5207.1099999999997</v>
      </c>
      <c r="G43">
        <v>5202.5200000000004</v>
      </c>
      <c r="H43">
        <v>659</v>
      </c>
      <c r="J43" s="1">
        <f t="shared" si="0"/>
        <v>46078.690949074073</v>
      </c>
      <c r="K43" s="2">
        <f t="shared" si="1"/>
        <v>46078.690972222219</v>
      </c>
      <c r="L43">
        <f t="shared" si="2"/>
        <v>1772037300</v>
      </c>
    </row>
    <row r="44" spans="1:12" x14ac:dyDescent="0.55000000000000004">
      <c r="A44">
        <v>1772037598</v>
      </c>
      <c r="B44" t="s">
        <v>4</v>
      </c>
      <c r="C44" t="s">
        <v>5</v>
      </c>
      <c r="D44">
        <v>5207.51</v>
      </c>
      <c r="E44">
        <v>5203.5</v>
      </c>
      <c r="F44">
        <v>5207.54</v>
      </c>
      <c r="G44">
        <v>5203.5</v>
      </c>
      <c r="H44">
        <v>569</v>
      </c>
      <c r="J44" s="1">
        <f t="shared" si="0"/>
        <v>46078.694421296299</v>
      </c>
      <c r="K44" s="2">
        <f t="shared" si="1"/>
        <v>46078.694444444445</v>
      </c>
      <c r="L44">
        <f t="shared" si="2"/>
        <v>1772037600</v>
      </c>
    </row>
    <row r="45" spans="1:12" x14ac:dyDescent="0.55000000000000004">
      <c r="A45">
        <v>1772037898</v>
      </c>
      <c r="B45" t="s">
        <v>4</v>
      </c>
      <c r="C45" t="s">
        <v>5</v>
      </c>
      <c r="D45">
        <v>5208.18</v>
      </c>
      <c r="E45">
        <v>5207.45</v>
      </c>
      <c r="F45">
        <v>5213.8</v>
      </c>
      <c r="G45">
        <v>5206.78</v>
      </c>
      <c r="H45">
        <v>755</v>
      </c>
      <c r="J45" s="1">
        <f t="shared" si="0"/>
        <v>46078.697893518518</v>
      </c>
      <c r="K45" s="2">
        <f t="shared" si="1"/>
        <v>46078.697916666664</v>
      </c>
      <c r="L45">
        <f t="shared" si="2"/>
        <v>1772037900</v>
      </c>
    </row>
    <row r="46" spans="1:12" x14ac:dyDescent="0.55000000000000004">
      <c r="A46">
        <v>1772038198</v>
      </c>
      <c r="B46" t="s">
        <v>4</v>
      </c>
      <c r="C46" t="s">
        <v>5</v>
      </c>
      <c r="D46">
        <v>5211.95</v>
      </c>
      <c r="E46">
        <v>5208.1899999999996</v>
      </c>
      <c r="F46">
        <v>5212.49</v>
      </c>
      <c r="G46">
        <v>5207.6000000000004</v>
      </c>
      <c r="H46">
        <v>571</v>
      </c>
      <c r="J46" s="1">
        <f t="shared" si="0"/>
        <v>46078.701365740737</v>
      </c>
      <c r="K46" s="2">
        <f t="shared" si="1"/>
        <v>46078.701388888891</v>
      </c>
      <c r="L46">
        <f t="shared" si="2"/>
        <v>1772038200</v>
      </c>
    </row>
    <row r="47" spans="1:12" x14ac:dyDescent="0.55000000000000004">
      <c r="A47">
        <v>1772038498</v>
      </c>
      <c r="B47" t="s">
        <v>4</v>
      </c>
      <c r="C47" t="s">
        <v>5</v>
      </c>
      <c r="D47">
        <v>5212.3100000000004</v>
      </c>
      <c r="E47">
        <v>5211.9399999999996</v>
      </c>
      <c r="F47">
        <v>5212.79</v>
      </c>
      <c r="G47">
        <v>5210.16</v>
      </c>
      <c r="H47">
        <v>571</v>
      </c>
      <c r="J47" s="1">
        <f t="shared" si="0"/>
        <v>46078.704837962963</v>
      </c>
      <c r="K47" s="2">
        <f t="shared" si="1"/>
        <v>46078.704861111109</v>
      </c>
      <c r="L47">
        <f t="shared" si="2"/>
        <v>1772038500</v>
      </c>
    </row>
    <row r="48" spans="1:12" x14ac:dyDescent="0.55000000000000004">
      <c r="A48">
        <v>1772038798</v>
      </c>
      <c r="B48" t="s">
        <v>4</v>
      </c>
      <c r="C48" t="s">
        <v>5</v>
      </c>
      <c r="D48">
        <v>5210.09</v>
      </c>
      <c r="E48">
        <v>5212.5200000000004</v>
      </c>
      <c r="F48">
        <v>5212.66</v>
      </c>
      <c r="G48">
        <v>5208.17</v>
      </c>
      <c r="H48">
        <v>576</v>
      </c>
      <c r="J48" s="1">
        <f t="shared" si="0"/>
        <v>46078.708310185189</v>
      </c>
      <c r="K48" s="2">
        <f t="shared" si="1"/>
        <v>46078.708333333336</v>
      </c>
      <c r="L48">
        <f t="shared" si="2"/>
        <v>1772038800</v>
      </c>
    </row>
    <row r="49" spans="1:12" x14ac:dyDescent="0.55000000000000004">
      <c r="A49">
        <v>1772039098</v>
      </c>
      <c r="B49" t="s">
        <v>4</v>
      </c>
      <c r="C49" t="s">
        <v>5</v>
      </c>
      <c r="D49">
        <v>5214.6899999999996</v>
      </c>
      <c r="E49">
        <v>5210.1400000000003</v>
      </c>
      <c r="F49">
        <v>5214.96</v>
      </c>
      <c r="G49">
        <v>5207.95</v>
      </c>
      <c r="H49">
        <v>586</v>
      </c>
      <c r="J49" s="1">
        <f t="shared" si="0"/>
        <v>46078.711782407408</v>
      </c>
      <c r="K49" s="2">
        <f t="shared" si="1"/>
        <v>46078.711805555555</v>
      </c>
      <c r="L49">
        <f t="shared" si="2"/>
        <v>1772039100</v>
      </c>
    </row>
    <row r="50" spans="1:12" x14ac:dyDescent="0.55000000000000004">
      <c r="A50">
        <v>1772039398</v>
      </c>
      <c r="B50" t="s">
        <v>4</v>
      </c>
      <c r="C50" t="s">
        <v>5</v>
      </c>
      <c r="D50">
        <v>5215.17</v>
      </c>
      <c r="E50">
        <v>5214.58</v>
      </c>
      <c r="F50">
        <v>5217.63</v>
      </c>
      <c r="G50">
        <v>5214.1899999999996</v>
      </c>
      <c r="H50">
        <v>660</v>
      </c>
      <c r="J50" s="1">
        <f t="shared" si="0"/>
        <v>46078.715254629627</v>
      </c>
      <c r="K50" s="2">
        <f t="shared" si="1"/>
        <v>46078.715277777781</v>
      </c>
      <c r="L50">
        <f t="shared" si="2"/>
        <v>1772039400</v>
      </c>
    </row>
    <row r="51" spans="1:12" x14ac:dyDescent="0.55000000000000004">
      <c r="A51">
        <v>1772039698</v>
      </c>
      <c r="B51" t="s">
        <v>4</v>
      </c>
      <c r="C51" t="s">
        <v>5</v>
      </c>
      <c r="D51">
        <v>5214.53</v>
      </c>
      <c r="E51">
        <v>5215.29</v>
      </c>
      <c r="F51">
        <v>5215.29</v>
      </c>
      <c r="G51">
        <v>5212.12</v>
      </c>
      <c r="H51">
        <v>624</v>
      </c>
      <c r="J51" s="1">
        <f t="shared" si="0"/>
        <v>46078.718726851846</v>
      </c>
      <c r="K51" s="2">
        <f t="shared" si="1"/>
        <v>46078.71875</v>
      </c>
      <c r="L51">
        <f t="shared" si="2"/>
        <v>1772039700</v>
      </c>
    </row>
    <row r="52" spans="1:12" x14ac:dyDescent="0.55000000000000004">
      <c r="A52">
        <v>1772039998</v>
      </c>
      <c r="B52" t="s">
        <v>4</v>
      </c>
      <c r="C52" t="s">
        <v>5</v>
      </c>
      <c r="D52">
        <v>5213.2700000000004</v>
      </c>
      <c r="E52">
        <v>5214.5</v>
      </c>
      <c r="F52">
        <v>5215.6499999999996</v>
      </c>
      <c r="G52">
        <v>5211.46</v>
      </c>
      <c r="H52">
        <v>626</v>
      </c>
      <c r="J52" s="1">
        <f t="shared" si="0"/>
        <v>46078.722199074073</v>
      </c>
      <c r="K52" s="2">
        <f t="shared" si="1"/>
        <v>46078.722222222219</v>
      </c>
      <c r="L52">
        <f t="shared" si="2"/>
        <v>1772040000</v>
      </c>
    </row>
    <row r="53" spans="1:12" x14ac:dyDescent="0.55000000000000004">
      <c r="A53">
        <v>1772040298</v>
      </c>
      <c r="B53" t="s">
        <v>4</v>
      </c>
      <c r="C53" t="s">
        <v>5</v>
      </c>
      <c r="D53">
        <v>5213.1000000000004</v>
      </c>
      <c r="E53">
        <v>5213.41</v>
      </c>
      <c r="F53">
        <v>5215.97</v>
      </c>
      <c r="G53">
        <v>5212.26</v>
      </c>
      <c r="H53">
        <v>564</v>
      </c>
      <c r="J53" s="1">
        <f t="shared" si="0"/>
        <v>46078.725671296299</v>
      </c>
      <c r="K53" s="2">
        <f t="shared" si="1"/>
        <v>46078.725694444445</v>
      </c>
      <c r="L53">
        <f t="shared" si="2"/>
        <v>1772040300</v>
      </c>
    </row>
    <row r="54" spans="1:12" x14ac:dyDescent="0.55000000000000004">
      <c r="A54">
        <v>1772040598</v>
      </c>
      <c r="B54" t="s">
        <v>4</v>
      </c>
      <c r="C54" t="s">
        <v>5</v>
      </c>
      <c r="D54">
        <v>5211.8500000000004</v>
      </c>
      <c r="E54">
        <v>5213.1000000000004</v>
      </c>
      <c r="F54">
        <v>5214.42</v>
      </c>
      <c r="G54">
        <v>5211.05</v>
      </c>
      <c r="H54">
        <v>511</v>
      </c>
      <c r="J54" s="1">
        <f t="shared" si="0"/>
        <v>46078.729143518518</v>
      </c>
      <c r="K54" s="2">
        <f t="shared" si="1"/>
        <v>46078.729166666664</v>
      </c>
      <c r="L54">
        <f t="shared" si="2"/>
        <v>1772040600</v>
      </c>
    </row>
    <row r="55" spans="1:12" x14ac:dyDescent="0.55000000000000004">
      <c r="A55">
        <v>1772040898</v>
      </c>
      <c r="B55" t="s">
        <v>4</v>
      </c>
      <c r="C55" t="s">
        <v>5</v>
      </c>
      <c r="D55">
        <v>5213.17</v>
      </c>
      <c r="E55">
        <v>5211.87</v>
      </c>
      <c r="F55">
        <v>5213.46</v>
      </c>
      <c r="G55">
        <v>5210.33</v>
      </c>
      <c r="H55">
        <v>509</v>
      </c>
      <c r="J55" s="1">
        <f t="shared" si="0"/>
        <v>46078.732615740737</v>
      </c>
      <c r="K55" s="2">
        <f t="shared" si="1"/>
        <v>46078.732638888891</v>
      </c>
      <c r="L55">
        <f t="shared" si="2"/>
        <v>1772040900</v>
      </c>
    </row>
    <row r="56" spans="1:12" x14ac:dyDescent="0.55000000000000004">
      <c r="A56">
        <v>1772041198</v>
      </c>
      <c r="B56" t="s">
        <v>4</v>
      </c>
      <c r="C56" t="s">
        <v>5</v>
      </c>
      <c r="D56">
        <v>5208.33</v>
      </c>
      <c r="E56">
        <v>5213.17</v>
      </c>
      <c r="F56">
        <v>5213.79</v>
      </c>
      <c r="G56">
        <v>5208.18</v>
      </c>
      <c r="H56">
        <v>516</v>
      </c>
      <c r="J56" s="1">
        <f t="shared" si="0"/>
        <v>46078.736087962963</v>
      </c>
      <c r="K56" s="2">
        <f t="shared" si="1"/>
        <v>46078.736111111109</v>
      </c>
      <c r="L56">
        <f t="shared" si="2"/>
        <v>1772041200</v>
      </c>
    </row>
    <row r="57" spans="1:12" x14ac:dyDescent="0.55000000000000004">
      <c r="A57">
        <v>1772041498</v>
      </c>
      <c r="B57" t="s">
        <v>4</v>
      </c>
      <c r="C57" t="s">
        <v>5</v>
      </c>
      <c r="D57">
        <v>5206.71</v>
      </c>
      <c r="E57">
        <v>5208.8</v>
      </c>
      <c r="F57">
        <v>5209.0200000000004</v>
      </c>
      <c r="G57">
        <v>5204.41</v>
      </c>
      <c r="H57">
        <v>550</v>
      </c>
      <c r="J57" s="1">
        <f t="shared" si="0"/>
        <v>46078.739560185189</v>
      </c>
      <c r="K57" s="2">
        <f t="shared" si="1"/>
        <v>46078.739583333336</v>
      </c>
      <c r="L57">
        <f t="shared" si="2"/>
        <v>1772041500</v>
      </c>
    </row>
    <row r="58" spans="1:12" x14ac:dyDescent="0.55000000000000004">
      <c r="A58">
        <v>1772041798</v>
      </c>
      <c r="B58" t="s">
        <v>4</v>
      </c>
      <c r="C58" t="s">
        <v>5</v>
      </c>
      <c r="D58">
        <v>5206.32</v>
      </c>
      <c r="E58">
        <v>5206.84</v>
      </c>
      <c r="F58">
        <v>5210.67</v>
      </c>
      <c r="G58">
        <v>5204.88</v>
      </c>
      <c r="H58">
        <v>550</v>
      </c>
      <c r="J58" s="1">
        <f t="shared" si="0"/>
        <v>46078.743032407408</v>
      </c>
      <c r="K58" s="2">
        <f t="shared" si="1"/>
        <v>46078.743055555555</v>
      </c>
      <c r="L58">
        <f t="shared" si="2"/>
        <v>1772041800</v>
      </c>
    </row>
    <row r="59" spans="1:12" x14ac:dyDescent="0.55000000000000004">
      <c r="A59">
        <v>1772042098</v>
      </c>
      <c r="B59" t="s">
        <v>4</v>
      </c>
      <c r="C59" t="s">
        <v>5</v>
      </c>
      <c r="D59">
        <v>5206.82</v>
      </c>
      <c r="E59">
        <v>5206.3500000000004</v>
      </c>
      <c r="F59">
        <v>5208.03</v>
      </c>
      <c r="G59">
        <v>5203.4399999999996</v>
      </c>
      <c r="H59">
        <v>576</v>
      </c>
      <c r="J59" s="1">
        <f t="shared" si="0"/>
        <v>46078.746504629627</v>
      </c>
      <c r="K59" s="2">
        <f t="shared" si="1"/>
        <v>46078.746527777781</v>
      </c>
      <c r="L59">
        <f t="shared" si="2"/>
        <v>1772042100</v>
      </c>
    </row>
    <row r="60" spans="1:12" x14ac:dyDescent="0.55000000000000004">
      <c r="A60">
        <v>1772042398</v>
      </c>
      <c r="B60" t="s">
        <v>4</v>
      </c>
      <c r="C60" t="s">
        <v>5</v>
      </c>
      <c r="D60">
        <v>5207.3999999999996</v>
      </c>
      <c r="E60">
        <v>5206.83</v>
      </c>
      <c r="F60">
        <v>5207.45</v>
      </c>
      <c r="G60">
        <v>5206.83</v>
      </c>
      <c r="H60">
        <v>313</v>
      </c>
      <c r="J60" s="1">
        <f t="shared" si="0"/>
        <v>46078.749976851846</v>
      </c>
      <c r="K60" s="2">
        <f t="shared" si="1"/>
        <v>46078.75</v>
      </c>
      <c r="L60">
        <f t="shared" si="2"/>
        <v>1772042400</v>
      </c>
    </row>
    <row r="61" spans="1:12" x14ac:dyDescent="0.55000000000000004">
      <c r="A61">
        <v>1772042698</v>
      </c>
      <c r="B61" t="s">
        <v>4</v>
      </c>
      <c r="C61" t="s">
        <v>5</v>
      </c>
      <c r="D61">
        <v>5207.07</v>
      </c>
      <c r="E61">
        <v>5207.43</v>
      </c>
      <c r="F61">
        <v>5207.53</v>
      </c>
      <c r="G61">
        <v>5207.0200000000004</v>
      </c>
      <c r="H61">
        <v>242</v>
      </c>
      <c r="J61" s="1">
        <f t="shared" si="0"/>
        <v>46078.753449074073</v>
      </c>
      <c r="K61" s="2">
        <f t="shared" si="1"/>
        <v>46078.753472222219</v>
      </c>
      <c r="L61">
        <f t="shared" si="2"/>
        <v>1772042700</v>
      </c>
    </row>
    <row r="62" spans="1:12" x14ac:dyDescent="0.55000000000000004">
      <c r="A62">
        <v>1772042998</v>
      </c>
      <c r="B62" t="s">
        <v>4</v>
      </c>
      <c r="C62" t="s">
        <v>5</v>
      </c>
      <c r="D62">
        <v>5206.8900000000003</v>
      </c>
      <c r="E62">
        <v>5207.07</v>
      </c>
      <c r="F62">
        <v>5207.1000000000004</v>
      </c>
      <c r="G62">
        <v>5206.72</v>
      </c>
      <c r="H62">
        <v>208</v>
      </c>
      <c r="J62" s="1">
        <f t="shared" si="0"/>
        <v>46078.756921296299</v>
      </c>
      <c r="K62" s="2">
        <f t="shared" si="1"/>
        <v>46078.756944444445</v>
      </c>
      <c r="L62">
        <f t="shared" si="2"/>
        <v>1772043000</v>
      </c>
    </row>
    <row r="63" spans="1:12" x14ac:dyDescent="0.55000000000000004">
      <c r="A63">
        <v>1772043298</v>
      </c>
      <c r="B63" t="s">
        <v>4</v>
      </c>
      <c r="C63" t="s">
        <v>5</v>
      </c>
      <c r="D63">
        <v>5206.8</v>
      </c>
      <c r="E63">
        <v>5206.8900000000003</v>
      </c>
      <c r="F63">
        <v>5207.29</v>
      </c>
      <c r="G63">
        <v>5206.71</v>
      </c>
      <c r="H63">
        <v>221</v>
      </c>
      <c r="J63" s="1">
        <f t="shared" si="0"/>
        <v>46078.760393518518</v>
      </c>
      <c r="K63" s="2">
        <f t="shared" si="1"/>
        <v>46078.760416666664</v>
      </c>
      <c r="L63">
        <f t="shared" si="2"/>
        <v>1772043300</v>
      </c>
    </row>
    <row r="64" spans="1:12" x14ac:dyDescent="0.55000000000000004">
      <c r="A64">
        <v>1772043598</v>
      </c>
      <c r="B64" t="s">
        <v>4</v>
      </c>
      <c r="C64" t="s">
        <v>5</v>
      </c>
      <c r="D64">
        <v>5206.7700000000004</v>
      </c>
      <c r="E64">
        <v>5206.8</v>
      </c>
      <c r="F64">
        <v>5207.28</v>
      </c>
      <c r="G64">
        <v>5206.7299999999996</v>
      </c>
      <c r="H64">
        <v>227</v>
      </c>
      <c r="J64" s="1">
        <f t="shared" si="0"/>
        <v>46078.763865740737</v>
      </c>
      <c r="K64" s="2">
        <f t="shared" si="1"/>
        <v>46078.763888888891</v>
      </c>
      <c r="L64">
        <f t="shared" si="2"/>
        <v>1772043600</v>
      </c>
    </row>
    <row r="65" spans="1:12" x14ac:dyDescent="0.55000000000000004">
      <c r="A65">
        <v>1772043898</v>
      </c>
      <c r="B65" t="s">
        <v>4</v>
      </c>
      <c r="C65" t="s">
        <v>5</v>
      </c>
      <c r="D65">
        <v>5206.8</v>
      </c>
      <c r="E65">
        <v>5206.7700000000004</v>
      </c>
      <c r="F65">
        <v>5207.04</v>
      </c>
      <c r="G65">
        <v>5206.6400000000003</v>
      </c>
      <c r="H65">
        <v>142</v>
      </c>
      <c r="J65" s="1">
        <f t="shared" si="0"/>
        <v>46078.767337962963</v>
      </c>
      <c r="K65" s="2">
        <f t="shared" si="1"/>
        <v>46078.767361111109</v>
      </c>
      <c r="L65">
        <f t="shared" si="2"/>
        <v>1772043900</v>
      </c>
    </row>
    <row r="66" spans="1:12" x14ac:dyDescent="0.55000000000000004">
      <c r="A66">
        <v>1772044198</v>
      </c>
      <c r="B66" t="s">
        <v>4</v>
      </c>
      <c r="C66" t="s">
        <v>5</v>
      </c>
      <c r="D66">
        <v>5206.8</v>
      </c>
      <c r="E66">
        <v>5206.8</v>
      </c>
      <c r="F66">
        <v>5207.29</v>
      </c>
      <c r="G66">
        <v>5206.75</v>
      </c>
      <c r="H66">
        <v>284</v>
      </c>
      <c r="J66" s="1">
        <f t="shared" ref="J66:J129" si="3">(A66/86400)+25569</f>
        <v>46078.770810185189</v>
      </c>
      <c r="K66" s="2">
        <f t="shared" ref="K66:K129" si="4">CEILING(INT(J66*1440)/1440*288,1)/288</f>
        <v>46078.770833333336</v>
      </c>
      <c r="L66">
        <f t="shared" si="2"/>
        <v>1772044200</v>
      </c>
    </row>
    <row r="67" spans="1:12" x14ac:dyDescent="0.55000000000000004">
      <c r="A67">
        <v>1772044498</v>
      </c>
      <c r="B67" t="s">
        <v>4</v>
      </c>
      <c r="C67" t="s">
        <v>5</v>
      </c>
      <c r="D67">
        <v>5206.3900000000003</v>
      </c>
      <c r="E67">
        <v>5206.78</v>
      </c>
      <c r="F67">
        <v>5206.8100000000004</v>
      </c>
      <c r="G67">
        <v>5205.87</v>
      </c>
      <c r="H67">
        <v>250</v>
      </c>
      <c r="J67" s="1">
        <f t="shared" si="3"/>
        <v>46078.774282407408</v>
      </c>
      <c r="K67" s="2">
        <f t="shared" si="4"/>
        <v>46078.774305555555</v>
      </c>
      <c r="L67">
        <f t="shared" ref="L67:L130" si="5">MROUND((K67-25569)*86400,300)</f>
        <v>1772044500</v>
      </c>
    </row>
    <row r="68" spans="1:12" x14ac:dyDescent="0.55000000000000004">
      <c r="A68">
        <v>1772044798</v>
      </c>
      <c r="B68" t="s">
        <v>4</v>
      </c>
      <c r="C68" t="s">
        <v>5</v>
      </c>
      <c r="D68">
        <v>5205.13</v>
      </c>
      <c r="E68">
        <v>5206.33</v>
      </c>
      <c r="F68">
        <v>5206.6000000000004</v>
      </c>
      <c r="G68">
        <v>5204.95</v>
      </c>
      <c r="H68">
        <v>296</v>
      </c>
      <c r="J68" s="1">
        <f t="shared" si="3"/>
        <v>46078.777754629627</v>
      </c>
      <c r="K68" s="2">
        <f t="shared" si="4"/>
        <v>46078.777777777781</v>
      </c>
      <c r="L68">
        <f t="shared" si="5"/>
        <v>1772044800</v>
      </c>
    </row>
    <row r="69" spans="1:12" x14ac:dyDescent="0.55000000000000004">
      <c r="A69">
        <v>1772045098</v>
      </c>
      <c r="B69" t="s">
        <v>4</v>
      </c>
      <c r="C69" t="s">
        <v>5</v>
      </c>
      <c r="D69">
        <v>5200.95</v>
      </c>
      <c r="E69">
        <v>5205.13</v>
      </c>
      <c r="F69">
        <v>5205.38</v>
      </c>
      <c r="G69">
        <v>5200.71</v>
      </c>
      <c r="H69">
        <v>282</v>
      </c>
      <c r="J69" s="1">
        <f t="shared" si="3"/>
        <v>46078.781226851846</v>
      </c>
      <c r="K69" s="2">
        <f t="shared" si="4"/>
        <v>46078.78125</v>
      </c>
      <c r="L69">
        <f t="shared" si="5"/>
        <v>1772045100</v>
      </c>
    </row>
    <row r="70" spans="1:12" x14ac:dyDescent="0.55000000000000004">
      <c r="A70">
        <v>1772045398</v>
      </c>
      <c r="B70" t="s">
        <v>4</v>
      </c>
      <c r="C70" t="s">
        <v>5</v>
      </c>
      <c r="D70">
        <v>5202.58</v>
      </c>
      <c r="E70">
        <v>5200.99</v>
      </c>
      <c r="F70">
        <v>5204</v>
      </c>
      <c r="G70">
        <v>5200.84</v>
      </c>
      <c r="H70">
        <v>380</v>
      </c>
      <c r="J70" s="1">
        <f t="shared" si="3"/>
        <v>46078.784699074073</v>
      </c>
      <c r="K70" s="2">
        <f t="shared" si="4"/>
        <v>46078.784722222219</v>
      </c>
      <c r="L70">
        <f t="shared" si="5"/>
        <v>1772045400</v>
      </c>
    </row>
    <row r="71" spans="1:12" x14ac:dyDescent="0.55000000000000004">
      <c r="A71">
        <v>1772045698</v>
      </c>
      <c r="B71" t="s">
        <v>4</v>
      </c>
      <c r="C71" t="s">
        <v>5</v>
      </c>
      <c r="D71">
        <v>5202.12</v>
      </c>
      <c r="E71">
        <v>5202.63</v>
      </c>
      <c r="F71">
        <v>5203.55</v>
      </c>
      <c r="G71">
        <v>5201.2299999999996</v>
      </c>
      <c r="H71">
        <v>386</v>
      </c>
      <c r="J71" s="1">
        <f t="shared" si="3"/>
        <v>46078.788171296299</v>
      </c>
      <c r="K71" s="2">
        <f t="shared" si="4"/>
        <v>46078.788194444445</v>
      </c>
      <c r="L71">
        <f t="shared" si="5"/>
        <v>1772045700</v>
      </c>
    </row>
    <row r="72" spans="1:12" x14ac:dyDescent="0.55000000000000004">
      <c r="A72">
        <v>1772045998</v>
      </c>
      <c r="B72" t="s">
        <v>4</v>
      </c>
      <c r="C72" t="s">
        <v>5</v>
      </c>
      <c r="D72">
        <v>5200.91</v>
      </c>
      <c r="E72">
        <v>5202.12</v>
      </c>
      <c r="F72">
        <v>5202.74</v>
      </c>
      <c r="G72">
        <v>5200.91</v>
      </c>
      <c r="H72">
        <v>305</v>
      </c>
      <c r="J72" s="1">
        <f t="shared" si="3"/>
        <v>46078.791643518518</v>
      </c>
      <c r="K72" s="2">
        <f t="shared" si="4"/>
        <v>46078.791666666664</v>
      </c>
      <c r="L72">
        <f t="shared" si="5"/>
        <v>1772046000</v>
      </c>
    </row>
    <row r="73" spans="1:12" x14ac:dyDescent="0.55000000000000004">
      <c r="A73">
        <v>1772046298</v>
      </c>
      <c r="B73" t="s">
        <v>4</v>
      </c>
      <c r="C73" t="s">
        <v>5</v>
      </c>
      <c r="D73">
        <v>5194.29</v>
      </c>
      <c r="E73">
        <v>5201.04</v>
      </c>
      <c r="F73">
        <v>5201.18</v>
      </c>
      <c r="G73">
        <v>5194.07</v>
      </c>
      <c r="H73">
        <v>448</v>
      </c>
      <c r="J73" s="1">
        <f t="shared" si="3"/>
        <v>46078.795115740737</v>
      </c>
      <c r="K73" s="2">
        <f t="shared" si="4"/>
        <v>46078.795138888891</v>
      </c>
      <c r="L73">
        <f t="shared" si="5"/>
        <v>1772046300</v>
      </c>
    </row>
    <row r="74" spans="1:12" x14ac:dyDescent="0.55000000000000004">
      <c r="A74">
        <v>1772046598</v>
      </c>
      <c r="B74" t="s">
        <v>4</v>
      </c>
      <c r="C74" t="s">
        <v>5</v>
      </c>
      <c r="D74">
        <v>5207.04</v>
      </c>
      <c r="E74">
        <v>5194.3500000000004</v>
      </c>
      <c r="F74">
        <v>5207.87</v>
      </c>
      <c r="G74">
        <v>5191.67</v>
      </c>
      <c r="H74">
        <v>570</v>
      </c>
      <c r="J74" s="1">
        <f t="shared" si="3"/>
        <v>46078.798587962963</v>
      </c>
      <c r="K74" s="2">
        <f t="shared" si="4"/>
        <v>46078.798611111109</v>
      </c>
      <c r="L74">
        <f t="shared" si="5"/>
        <v>1772046600</v>
      </c>
    </row>
    <row r="75" spans="1:12" x14ac:dyDescent="0.55000000000000004">
      <c r="A75">
        <v>1772046898</v>
      </c>
      <c r="B75" t="s">
        <v>4</v>
      </c>
      <c r="C75" t="s">
        <v>5</v>
      </c>
      <c r="D75">
        <v>5200.55</v>
      </c>
      <c r="E75">
        <v>5207.16</v>
      </c>
      <c r="F75">
        <v>5207.22</v>
      </c>
      <c r="G75">
        <v>5200.4399999999996</v>
      </c>
      <c r="H75">
        <v>404</v>
      </c>
      <c r="J75" s="1">
        <f t="shared" si="3"/>
        <v>46078.802060185189</v>
      </c>
      <c r="K75" s="2">
        <f t="shared" si="4"/>
        <v>46078.802083333336</v>
      </c>
      <c r="L75">
        <f t="shared" si="5"/>
        <v>1772046900</v>
      </c>
    </row>
    <row r="76" spans="1:12" x14ac:dyDescent="0.55000000000000004">
      <c r="A76">
        <v>1772047198</v>
      </c>
      <c r="B76" t="s">
        <v>4</v>
      </c>
      <c r="C76" t="s">
        <v>5</v>
      </c>
      <c r="D76">
        <v>5197.32</v>
      </c>
      <c r="E76">
        <v>5200.5600000000004</v>
      </c>
      <c r="F76">
        <v>5200.6099999999997</v>
      </c>
      <c r="G76">
        <v>5194.3100000000004</v>
      </c>
      <c r="H76">
        <v>449</v>
      </c>
      <c r="J76" s="1">
        <f t="shared" si="3"/>
        <v>46078.805532407408</v>
      </c>
      <c r="K76" s="2">
        <f t="shared" si="4"/>
        <v>46078.805555555555</v>
      </c>
      <c r="L76">
        <f t="shared" si="5"/>
        <v>1772047200</v>
      </c>
    </row>
    <row r="77" spans="1:12" x14ac:dyDescent="0.55000000000000004">
      <c r="A77">
        <v>1772047498</v>
      </c>
      <c r="B77" t="s">
        <v>4</v>
      </c>
      <c r="C77" t="s">
        <v>5</v>
      </c>
      <c r="D77">
        <v>5202.59</v>
      </c>
      <c r="E77">
        <v>5197.32</v>
      </c>
      <c r="F77">
        <v>5202.7299999999996</v>
      </c>
      <c r="G77">
        <v>5194.0600000000004</v>
      </c>
      <c r="H77">
        <v>473</v>
      </c>
      <c r="J77" s="1">
        <f t="shared" si="3"/>
        <v>46078.809004629627</v>
      </c>
      <c r="K77" s="2">
        <f t="shared" si="4"/>
        <v>46078.809027777781</v>
      </c>
      <c r="L77">
        <f t="shared" si="5"/>
        <v>1772047500</v>
      </c>
    </row>
    <row r="78" spans="1:12" x14ac:dyDescent="0.55000000000000004">
      <c r="A78">
        <v>1772047798</v>
      </c>
      <c r="B78" t="s">
        <v>4</v>
      </c>
      <c r="C78" t="s">
        <v>5</v>
      </c>
      <c r="D78">
        <v>5202.51</v>
      </c>
      <c r="E78">
        <v>5202.76</v>
      </c>
      <c r="F78">
        <v>5204.51</v>
      </c>
      <c r="G78">
        <v>5199.62</v>
      </c>
      <c r="H78">
        <v>546</v>
      </c>
      <c r="J78" s="1">
        <f t="shared" si="3"/>
        <v>46078.812476851846</v>
      </c>
      <c r="K78" s="2">
        <f t="shared" si="4"/>
        <v>46078.8125</v>
      </c>
      <c r="L78">
        <f t="shared" si="5"/>
        <v>1772047800</v>
      </c>
    </row>
    <row r="79" spans="1:12" x14ac:dyDescent="0.55000000000000004">
      <c r="A79">
        <v>1772048098</v>
      </c>
      <c r="B79" t="s">
        <v>4</v>
      </c>
      <c r="C79" t="s">
        <v>5</v>
      </c>
      <c r="D79">
        <v>5201</v>
      </c>
      <c r="E79">
        <v>5202.5200000000004</v>
      </c>
      <c r="F79">
        <v>5206.3</v>
      </c>
      <c r="G79">
        <v>5200.84</v>
      </c>
      <c r="H79">
        <v>561</v>
      </c>
      <c r="J79" s="1">
        <f t="shared" si="3"/>
        <v>46078.815949074073</v>
      </c>
      <c r="K79" s="2">
        <f t="shared" si="4"/>
        <v>46078.815972222219</v>
      </c>
      <c r="L79">
        <f t="shared" si="5"/>
        <v>1772048100</v>
      </c>
    </row>
    <row r="80" spans="1:12" x14ac:dyDescent="0.55000000000000004">
      <c r="A80">
        <v>1772048398</v>
      </c>
      <c r="B80" t="s">
        <v>4</v>
      </c>
      <c r="C80" t="s">
        <v>5</v>
      </c>
      <c r="D80">
        <v>5204.32</v>
      </c>
      <c r="E80">
        <v>5200.97</v>
      </c>
      <c r="F80">
        <v>5205.1400000000003</v>
      </c>
      <c r="G80">
        <v>5200.72</v>
      </c>
      <c r="H80">
        <v>514</v>
      </c>
      <c r="J80" s="1">
        <f t="shared" si="3"/>
        <v>46078.819421296299</v>
      </c>
      <c r="K80" s="2">
        <f t="shared" si="4"/>
        <v>46078.819444444445</v>
      </c>
      <c r="L80">
        <f t="shared" si="5"/>
        <v>1772048400</v>
      </c>
    </row>
    <row r="81" spans="1:12" x14ac:dyDescent="0.55000000000000004">
      <c r="A81">
        <v>1772048698</v>
      </c>
      <c r="B81" t="s">
        <v>4</v>
      </c>
      <c r="C81" t="s">
        <v>5</v>
      </c>
      <c r="D81">
        <v>5205</v>
      </c>
      <c r="E81">
        <v>5204.32</v>
      </c>
      <c r="F81">
        <v>5207.58</v>
      </c>
      <c r="G81">
        <v>5200.29</v>
      </c>
      <c r="H81">
        <v>699</v>
      </c>
      <c r="J81" s="1">
        <f t="shared" si="3"/>
        <v>46078.822893518518</v>
      </c>
      <c r="K81" s="2">
        <f t="shared" si="4"/>
        <v>46078.822916666664</v>
      </c>
      <c r="L81">
        <f t="shared" si="5"/>
        <v>1772048700</v>
      </c>
    </row>
    <row r="82" spans="1:12" x14ac:dyDescent="0.55000000000000004">
      <c r="A82">
        <v>1772048998</v>
      </c>
      <c r="B82" t="s">
        <v>4</v>
      </c>
      <c r="C82" t="s">
        <v>5</v>
      </c>
      <c r="D82">
        <v>5204.97</v>
      </c>
      <c r="E82">
        <v>5204.8599999999997</v>
      </c>
      <c r="F82">
        <v>5208.32</v>
      </c>
      <c r="G82">
        <v>5200.63</v>
      </c>
      <c r="H82">
        <v>616</v>
      </c>
      <c r="J82" s="1">
        <f t="shared" si="3"/>
        <v>46078.826365740737</v>
      </c>
      <c r="K82" s="2">
        <f t="shared" si="4"/>
        <v>46078.826388888891</v>
      </c>
      <c r="L82">
        <f t="shared" si="5"/>
        <v>1772049000</v>
      </c>
    </row>
    <row r="83" spans="1:12" x14ac:dyDescent="0.55000000000000004">
      <c r="A83">
        <v>1772049298</v>
      </c>
      <c r="B83" t="s">
        <v>4</v>
      </c>
      <c r="C83" t="s">
        <v>5</v>
      </c>
      <c r="D83">
        <v>5204.87</v>
      </c>
      <c r="E83">
        <v>5205.32</v>
      </c>
      <c r="F83">
        <v>5207.55</v>
      </c>
      <c r="G83">
        <v>5203.6000000000004</v>
      </c>
      <c r="H83">
        <v>593</v>
      </c>
      <c r="J83" s="1">
        <f t="shared" si="3"/>
        <v>46078.829837962963</v>
      </c>
      <c r="K83" s="2">
        <f t="shared" si="4"/>
        <v>46078.829861111109</v>
      </c>
      <c r="L83">
        <f t="shared" si="5"/>
        <v>1772049300</v>
      </c>
    </row>
    <row r="84" spans="1:12" x14ac:dyDescent="0.55000000000000004">
      <c r="A84">
        <v>1772049598</v>
      </c>
      <c r="B84" t="s">
        <v>4</v>
      </c>
      <c r="C84" t="s">
        <v>5</v>
      </c>
      <c r="D84">
        <v>5201.76</v>
      </c>
      <c r="E84">
        <v>5204.88</v>
      </c>
      <c r="F84">
        <v>5205.24</v>
      </c>
      <c r="G84">
        <v>5196.8100000000004</v>
      </c>
      <c r="H84">
        <v>675</v>
      </c>
      <c r="J84" s="1">
        <f t="shared" si="3"/>
        <v>46078.833310185189</v>
      </c>
      <c r="K84" s="2">
        <f t="shared" si="4"/>
        <v>46078.833333333336</v>
      </c>
      <c r="L84">
        <f t="shared" si="5"/>
        <v>1772049600</v>
      </c>
    </row>
    <row r="85" spans="1:12" x14ac:dyDescent="0.55000000000000004">
      <c r="A85">
        <v>1772049898</v>
      </c>
      <c r="B85" t="s">
        <v>4</v>
      </c>
      <c r="C85" t="s">
        <v>5</v>
      </c>
      <c r="D85">
        <v>5202.46</v>
      </c>
      <c r="E85">
        <v>5201.76</v>
      </c>
      <c r="F85">
        <v>5205.8100000000004</v>
      </c>
      <c r="G85">
        <v>5200.96</v>
      </c>
      <c r="H85">
        <v>611</v>
      </c>
      <c r="J85" s="1">
        <f t="shared" si="3"/>
        <v>46078.836782407408</v>
      </c>
      <c r="K85" s="2">
        <f t="shared" si="4"/>
        <v>46078.836805555555</v>
      </c>
      <c r="L85">
        <f t="shared" si="5"/>
        <v>1772049900</v>
      </c>
    </row>
    <row r="86" spans="1:12" x14ac:dyDescent="0.55000000000000004">
      <c r="A86">
        <v>1772050198</v>
      </c>
      <c r="B86" t="s">
        <v>4</v>
      </c>
      <c r="C86" t="s">
        <v>5</v>
      </c>
      <c r="D86">
        <v>5195.2700000000004</v>
      </c>
      <c r="E86">
        <v>5202.46</v>
      </c>
      <c r="F86">
        <v>5206.05</v>
      </c>
      <c r="G86">
        <v>5195.1899999999996</v>
      </c>
      <c r="H86">
        <v>537</v>
      </c>
      <c r="J86" s="1">
        <f t="shared" si="3"/>
        <v>46078.840254629627</v>
      </c>
      <c r="K86" s="2">
        <f t="shared" si="4"/>
        <v>46078.840277777781</v>
      </c>
      <c r="L86">
        <f t="shared" si="5"/>
        <v>1772050200</v>
      </c>
    </row>
    <row r="87" spans="1:12" x14ac:dyDescent="0.55000000000000004">
      <c r="A87">
        <v>1772050498</v>
      </c>
      <c r="B87" t="s">
        <v>4</v>
      </c>
      <c r="C87" t="s">
        <v>5</v>
      </c>
      <c r="D87">
        <v>5184.8</v>
      </c>
      <c r="E87">
        <v>5195.5</v>
      </c>
      <c r="F87">
        <v>5196.3500000000004</v>
      </c>
      <c r="G87">
        <v>5183.51</v>
      </c>
      <c r="H87">
        <v>706</v>
      </c>
      <c r="J87" s="1">
        <f t="shared" si="3"/>
        <v>46078.843726851846</v>
      </c>
      <c r="K87" s="2">
        <f t="shared" si="4"/>
        <v>46078.84375</v>
      </c>
      <c r="L87">
        <f t="shared" si="5"/>
        <v>1772050500</v>
      </c>
    </row>
    <row r="88" spans="1:12" x14ac:dyDescent="0.55000000000000004">
      <c r="A88">
        <v>1772050798</v>
      </c>
      <c r="B88" t="s">
        <v>4</v>
      </c>
      <c r="C88" t="s">
        <v>5</v>
      </c>
      <c r="D88">
        <v>5189</v>
      </c>
      <c r="E88">
        <v>5184.83</v>
      </c>
      <c r="F88">
        <v>5189.0200000000004</v>
      </c>
      <c r="G88">
        <v>5183.2700000000004</v>
      </c>
      <c r="H88">
        <v>584</v>
      </c>
      <c r="J88" s="1">
        <f t="shared" si="3"/>
        <v>46078.847199074073</v>
      </c>
      <c r="K88" s="2">
        <f t="shared" si="4"/>
        <v>46078.847222222219</v>
      </c>
      <c r="L88">
        <f t="shared" si="5"/>
        <v>1772050800</v>
      </c>
    </row>
    <row r="89" spans="1:12" x14ac:dyDescent="0.55000000000000004">
      <c r="A89">
        <v>1772051098</v>
      </c>
      <c r="B89" t="s">
        <v>4</v>
      </c>
      <c r="C89" t="s">
        <v>5</v>
      </c>
      <c r="D89">
        <v>5186.1099999999997</v>
      </c>
      <c r="E89">
        <v>5189.32</v>
      </c>
      <c r="F89">
        <v>5193.3500000000004</v>
      </c>
      <c r="G89">
        <v>5185.75</v>
      </c>
      <c r="H89">
        <v>567</v>
      </c>
      <c r="J89" s="1">
        <f t="shared" si="3"/>
        <v>46078.850671296299</v>
      </c>
      <c r="K89" s="2">
        <f t="shared" si="4"/>
        <v>46078.850694444445</v>
      </c>
      <c r="L89">
        <f t="shared" si="5"/>
        <v>1772051100</v>
      </c>
    </row>
    <row r="90" spans="1:12" x14ac:dyDescent="0.55000000000000004">
      <c r="A90">
        <v>1772051398</v>
      </c>
      <c r="B90" t="s">
        <v>4</v>
      </c>
      <c r="C90" t="s">
        <v>5</v>
      </c>
      <c r="D90">
        <v>5188.12</v>
      </c>
      <c r="E90">
        <v>5186.71</v>
      </c>
      <c r="F90">
        <v>5190.6099999999997</v>
      </c>
      <c r="G90">
        <v>5180.6000000000004</v>
      </c>
      <c r="H90">
        <v>687</v>
      </c>
      <c r="J90" s="1">
        <f t="shared" si="3"/>
        <v>46078.854143518518</v>
      </c>
      <c r="K90" s="2">
        <f t="shared" si="4"/>
        <v>46078.854166666664</v>
      </c>
      <c r="L90">
        <f t="shared" si="5"/>
        <v>1772051400</v>
      </c>
    </row>
    <row r="91" spans="1:12" x14ac:dyDescent="0.55000000000000004">
      <c r="A91">
        <v>1772051698</v>
      </c>
      <c r="B91" t="s">
        <v>4</v>
      </c>
      <c r="C91" t="s">
        <v>5</v>
      </c>
      <c r="D91">
        <v>5183.41</v>
      </c>
      <c r="E91">
        <v>5188.1099999999997</v>
      </c>
      <c r="F91">
        <v>5188.49</v>
      </c>
      <c r="G91">
        <v>5181.25</v>
      </c>
      <c r="H91">
        <v>629</v>
      </c>
      <c r="J91" s="1">
        <f t="shared" si="3"/>
        <v>46078.857615740737</v>
      </c>
      <c r="K91" s="2">
        <f t="shared" si="4"/>
        <v>46078.857638888891</v>
      </c>
      <c r="L91">
        <f t="shared" si="5"/>
        <v>1772051700</v>
      </c>
    </row>
    <row r="92" spans="1:12" x14ac:dyDescent="0.55000000000000004">
      <c r="A92">
        <v>1772051998</v>
      </c>
      <c r="B92" t="s">
        <v>4</v>
      </c>
      <c r="C92" t="s">
        <v>5</v>
      </c>
      <c r="D92">
        <v>5181.4799999999996</v>
      </c>
      <c r="E92">
        <v>5183.38</v>
      </c>
      <c r="F92">
        <v>5184.2</v>
      </c>
      <c r="G92">
        <v>5177.3999999999996</v>
      </c>
      <c r="H92">
        <v>580</v>
      </c>
      <c r="J92" s="1">
        <f t="shared" si="3"/>
        <v>46078.861087962963</v>
      </c>
      <c r="K92" s="2">
        <f t="shared" si="4"/>
        <v>46078.861111111109</v>
      </c>
      <c r="L92">
        <f t="shared" si="5"/>
        <v>1772052000</v>
      </c>
    </row>
    <row r="93" spans="1:12" x14ac:dyDescent="0.55000000000000004">
      <c r="A93">
        <v>1772052298</v>
      </c>
      <c r="B93" t="s">
        <v>4</v>
      </c>
      <c r="C93" t="s">
        <v>5</v>
      </c>
      <c r="D93">
        <v>5173.57</v>
      </c>
      <c r="E93">
        <v>5181.4799999999996</v>
      </c>
      <c r="F93">
        <v>5181.4799999999996</v>
      </c>
      <c r="G93">
        <v>5167.2700000000004</v>
      </c>
      <c r="H93">
        <v>780</v>
      </c>
      <c r="J93" s="1">
        <f t="shared" si="3"/>
        <v>46078.864560185189</v>
      </c>
      <c r="K93" s="2">
        <f t="shared" si="4"/>
        <v>46078.864583333336</v>
      </c>
      <c r="L93">
        <f t="shared" si="5"/>
        <v>1772052300</v>
      </c>
    </row>
    <row r="94" spans="1:12" x14ac:dyDescent="0.55000000000000004">
      <c r="A94">
        <v>1772052598</v>
      </c>
      <c r="B94" t="s">
        <v>4</v>
      </c>
      <c r="C94" t="s">
        <v>5</v>
      </c>
      <c r="D94">
        <v>5178.01</v>
      </c>
      <c r="E94">
        <v>5173.53</v>
      </c>
      <c r="F94">
        <v>5180.59</v>
      </c>
      <c r="G94">
        <v>5172.18</v>
      </c>
      <c r="H94">
        <v>719</v>
      </c>
      <c r="J94" s="1">
        <f t="shared" si="3"/>
        <v>46078.868032407408</v>
      </c>
      <c r="K94" s="2">
        <f t="shared" si="4"/>
        <v>46078.868055555555</v>
      </c>
      <c r="L94">
        <f t="shared" si="5"/>
        <v>1772052600</v>
      </c>
    </row>
    <row r="95" spans="1:12" x14ac:dyDescent="0.55000000000000004">
      <c r="A95">
        <v>1772052898</v>
      </c>
      <c r="B95" t="s">
        <v>4</v>
      </c>
      <c r="C95" t="s">
        <v>5</v>
      </c>
      <c r="D95">
        <v>5152.16</v>
      </c>
      <c r="E95">
        <v>5178.01</v>
      </c>
      <c r="F95">
        <v>5178.01</v>
      </c>
      <c r="G95">
        <v>5145.45</v>
      </c>
      <c r="H95">
        <v>857</v>
      </c>
      <c r="J95" s="1">
        <f t="shared" si="3"/>
        <v>46078.871504629627</v>
      </c>
      <c r="K95" s="2">
        <f t="shared" si="4"/>
        <v>46078.871527777781</v>
      </c>
      <c r="L95">
        <f t="shared" si="5"/>
        <v>1772052900</v>
      </c>
    </row>
    <row r="96" spans="1:12" x14ac:dyDescent="0.55000000000000004">
      <c r="A96">
        <v>1772053198</v>
      </c>
      <c r="B96" t="s">
        <v>4</v>
      </c>
      <c r="C96" t="s">
        <v>5</v>
      </c>
      <c r="D96">
        <v>5156.08</v>
      </c>
      <c r="E96">
        <v>5152.1899999999996</v>
      </c>
      <c r="F96">
        <v>5160.12</v>
      </c>
      <c r="G96">
        <v>5150.5</v>
      </c>
      <c r="H96">
        <v>731</v>
      </c>
      <c r="J96" s="1">
        <f t="shared" si="3"/>
        <v>46078.874976851846</v>
      </c>
      <c r="K96" s="2">
        <f t="shared" si="4"/>
        <v>46078.875</v>
      </c>
      <c r="L96">
        <f t="shared" si="5"/>
        <v>1772053200</v>
      </c>
    </row>
    <row r="97" spans="1:12" x14ac:dyDescent="0.55000000000000004">
      <c r="A97">
        <v>1772053498</v>
      </c>
      <c r="B97" t="s">
        <v>4</v>
      </c>
      <c r="C97" t="s">
        <v>5</v>
      </c>
      <c r="D97">
        <v>5163.03</v>
      </c>
      <c r="E97">
        <v>5156.0600000000004</v>
      </c>
      <c r="F97">
        <v>5163.3100000000004</v>
      </c>
      <c r="G97">
        <v>5156.0600000000004</v>
      </c>
      <c r="H97">
        <v>518</v>
      </c>
      <c r="J97" s="1">
        <f t="shared" si="3"/>
        <v>46078.878449074073</v>
      </c>
      <c r="K97" s="2">
        <f t="shared" si="4"/>
        <v>46078.878472222219</v>
      </c>
      <c r="L97">
        <f t="shared" si="5"/>
        <v>1772053500</v>
      </c>
    </row>
    <row r="98" spans="1:12" x14ac:dyDescent="0.55000000000000004">
      <c r="A98">
        <v>1772053798</v>
      </c>
      <c r="B98" t="s">
        <v>4</v>
      </c>
      <c r="C98" t="s">
        <v>5</v>
      </c>
      <c r="D98">
        <v>5161.84</v>
      </c>
      <c r="E98">
        <v>5162.97</v>
      </c>
      <c r="F98">
        <v>5165.32</v>
      </c>
      <c r="G98">
        <v>5158.55</v>
      </c>
      <c r="H98">
        <v>607</v>
      </c>
      <c r="J98" s="1">
        <f t="shared" si="3"/>
        <v>46078.881921296299</v>
      </c>
      <c r="K98" s="2">
        <f t="shared" si="4"/>
        <v>46078.881944444445</v>
      </c>
      <c r="L98">
        <f t="shared" si="5"/>
        <v>1772053800</v>
      </c>
    </row>
    <row r="99" spans="1:12" x14ac:dyDescent="0.55000000000000004">
      <c r="A99">
        <v>1772054098</v>
      </c>
      <c r="B99" t="s">
        <v>4</v>
      </c>
      <c r="C99" t="s">
        <v>5</v>
      </c>
      <c r="D99">
        <v>5165.38</v>
      </c>
      <c r="E99">
        <v>5161.82</v>
      </c>
      <c r="F99">
        <v>5173.3599999999997</v>
      </c>
      <c r="G99">
        <v>5160.8599999999997</v>
      </c>
      <c r="H99">
        <v>603</v>
      </c>
      <c r="J99" s="1">
        <f t="shared" si="3"/>
        <v>46078.885393518518</v>
      </c>
      <c r="K99" s="2">
        <f t="shared" si="4"/>
        <v>46078.885416666664</v>
      </c>
      <c r="L99">
        <f t="shared" si="5"/>
        <v>1772054100</v>
      </c>
    </row>
    <row r="100" spans="1:12" x14ac:dyDescent="0.55000000000000004">
      <c r="A100">
        <v>1772054398</v>
      </c>
      <c r="B100" t="s">
        <v>4</v>
      </c>
      <c r="C100" t="s">
        <v>5</v>
      </c>
      <c r="D100">
        <v>5169.17</v>
      </c>
      <c r="E100">
        <v>5165.38</v>
      </c>
      <c r="F100">
        <v>5170.21</v>
      </c>
      <c r="G100">
        <v>5165.07</v>
      </c>
      <c r="H100">
        <v>347</v>
      </c>
      <c r="J100" s="1">
        <f t="shared" si="3"/>
        <v>46078.888865740737</v>
      </c>
      <c r="K100" s="2">
        <f t="shared" si="4"/>
        <v>46078.888888888891</v>
      </c>
      <c r="L100">
        <f t="shared" si="5"/>
        <v>1772054400</v>
      </c>
    </row>
    <row r="101" spans="1:12" x14ac:dyDescent="0.55000000000000004">
      <c r="A101">
        <v>1772054698</v>
      </c>
      <c r="B101" t="s">
        <v>4</v>
      </c>
      <c r="C101" t="s">
        <v>5</v>
      </c>
      <c r="D101">
        <v>5169.12</v>
      </c>
      <c r="E101">
        <v>5169.17</v>
      </c>
      <c r="F101">
        <v>5170.51</v>
      </c>
      <c r="G101">
        <v>5167.75</v>
      </c>
      <c r="H101">
        <v>362</v>
      </c>
      <c r="J101" s="1">
        <f t="shared" si="3"/>
        <v>46078.892337962963</v>
      </c>
      <c r="K101" s="2">
        <f t="shared" si="4"/>
        <v>46078.892361111109</v>
      </c>
      <c r="L101">
        <f t="shared" si="5"/>
        <v>1772054700</v>
      </c>
    </row>
    <row r="102" spans="1:12" x14ac:dyDescent="0.55000000000000004">
      <c r="A102">
        <v>1772054998</v>
      </c>
      <c r="B102" t="s">
        <v>4</v>
      </c>
      <c r="C102" t="s">
        <v>5</v>
      </c>
      <c r="D102">
        <v>5168.22</v>
      </c>
      <c r="E102">
        <v>5169.37</v>
      </c>
      <c r="F102">
        <v>5171.26</v>
      </c>
      <c r="G102">
        <v>5166.6899999999996</v>
      </c>
      <c r="H102">
        <v>490</v>
      </c>
      <c r="J102" s="1">
        <f t="shared" si="3"/>
        <v>46078.895810185189</v>
      </c>
      <c r="K102" s="2">
        <f t="shared" si="4"/>
        <v>46078.895833333336</v>
      </c>
      <c r="L102">
        <f t="shared" si="5"/>
        <v>1772055000</v>
      </c>
    </row>
    <row r="103" spans="1:12" x14ac:dyDescent="0.55000000000000004">
      <c r="A103">
        <v>1772055298</v>
      </c>
      <c r="B103" t="s">
        <v>4</v>
      </c>
      <c r="C103" t="s">
        <v>5</v>
      </c>
      <c r="D103">
        <v>5168.8999999999996</v>
      </c>
      <c r="E103">
        <v>5168.22</v>
      </c>
      <c r="F103">
        <v>5173.4799999999996</v>
      </c>
      <c r="G103">
        <v>5168.2</v>
      </c>
      <c r="H103">
        <v>433</v>
      </c>
      <c r="J103" s="1">
        <f t="shared" si="3"/>
        <v>46078.899282407408</v>
      </c>
      <c r="K103" s="2">
        <f t="shared" si="4"/>
        <v>46078.899305555555</v>
      </c>
      <c r="L103">
        <f t="shared" si="5"/>
        <v>1772055300</v>
      </c>
    </row>
    <row r="104" spans="1:12" x14ac:dyDescent="0.55000000000000004">
      <c r="A104">
        <v>1772055598</v>
      </c>
      <c r="B104" t="s">
        <v>4</v>
      </c>
      <c r="C104" t="s">
        <v>5</v>
      </c>
      <c r="D104">
        <v>5170.25</v>
      </c>
      <c r="E104">
        <v>5168.7299999999996</v>
      </c>
      <c r="F104">
        <v>5170.71</v>
      </c>
      <c r="G104">
        <v>5168.21</v>
      </c>
      <c r="H104">
        <v>414</v>
      </c>
      <c r="J104" s="1">
        <f t="shared" si="3"/>
        <v>46078.902754629627</v>
      </c>
      <c r="K104" s="2">
        <f t="shared" si="4"/>
        <v>46078.902777777781</v>
      </c>
      <c r="L104">
        <f t="shared" si="5"/>
        <v>1772055600</v>
      </c>
    </row>
    <row r="105" spans="1:12" x14ac:dyDescent="0.55000000000000004">
      <c r="A105">
        <v>1772055898</v>
      </c>
      <c r="B105" t="s">
        <v>4</v>
      </c>
      <c r="C105" t="s">
        <v>5</v>
      </c>
      <c r="D105">
        <v>5170.9399999999996</v>
      </c>
      <c r="E105">
        <v>5170.25</v>
      </c>
      <c r="F105">
        <v>5171.59</v>
      </c>
      <c r="G105">
        <v>5168.8900000000003</v>
      </c>
      <c r="H105">
        <v>389</v>
      </c>
      <c r="J105" s="1">
        <f t="shared" si="3"/>
        <v>46078.906226851846</v>
      </c>
      <c r="K105" s="2">
        <f t="shared" si="4"/>
        <v>46078.90625</v>
      </c>
      <c r="L105">
        <f t="shared" si="5"/>
        <v>1772055900</v>
      </c>
    </row>
    <row r="106" spans="1:12" x14ac:dyDescent="0.55000000000000004">
      <c r="A106">
        <v>1772056198</v>
      </c>
      <c r="B106" t="s">
        <v>4</v>
      </c>
      <c r="C106" t="s">
        <v>5</v>
      </c>
      <c r="D106">
        <v>5164.3100000000004</v>
      </c>
      <c r="E106">
        <v>5170.9399999999996</v>
      </c>
      <c r="F106">
        <v>5171.3999999999996</v>
      </c>
      <c r="G106">
        <v>5163.07</v>
      </c>
      <c r="H106">
        <v>414</v>
      </c>
      <c r="J106" s="1">
        <f t="shared" si="3"/>
        <v>46078.909699074073</v>
      </c>
      <c r="K106" s="2">
        <f t="shared" si="4"/>
        <v>46078.909722222219</v>
      </c>
      <c r="L106">
        <f t="shared" si="5"/>
        <v>1772056200</v>
      </c>
    </row>
    <row r="107" spans="1:12" x14ac:dyDescent="0.55000000000000004">
      <c r="A107">
        <v>1772056498</v>
      </c>
      <c r="B107" t="s">
        <v>4</v>
      </c>
      <c r="C107" t="s">
        <v>5</v>
      </c>
      <c r="D107">
        <v>5164.8900000000003</v>
      </c>
      <c r="E107">
        <v>5164.47</v>
      </c>
      <c r="F107">
        <v>5170.5200000000004</v>
      </c>
      <c r="G107">
        <v>5163.63</v>
      </c>
      <c r="H107">
        <v>425</v>
      </c>
      <c r="J107" s="1">
        <f t="shared" si="3"/>
        <v>46078.913171296299</v>
      </c>
      <c r="K107" s="2">
        <f t="shared" si="4"/>
        <v>46078.913194444445</v>
      </c>
      <c r="L107">
        <f t="shared" si="5"/>
        <v>1772056500</v>
      </c>
    </row>
    <row r="108" spans="1:12" x14ac:dyDescent="0.55000000000000004">
      <c r="A108">
        <v>1772060398</v>
      </c>
      <c r="B108" t="s">
        <v>4</v>
      </c>
      <c r="C108" t="s">
        <v>5</v>
      </c>
      <c r="D108">
        <v>5175.34</v>
      </c>
      <c r="E108">
        <v>5160.41</v>
      </c>
      <c r="F108">
        <v>5178.95</v>
      </c>
      <c r="G108">
        <v>5160.41</v>
      </c>
      <c r="H108">
        <v>474</v>
      </c>
      <c r="J108" s="1">
        <f t="shared" si="3"/>
        <v>46078.958310185189</v>
      </c>
      <c r="K108" s="2">
        <f t="shared" si="4"/>
        <v>46078.958333333336</v>
      </c>
      <c r="L108">
        <f t="shared" si="5"/>
        <v>1772060400</v>
      </c>
    </row>
    <row r="109" spans="1:12" x14ac:dyDescent="0.55000000000000004">
      <c r="A109">
        <v>1772060698</v>
      </c>
      <c r="B109" t="s">
        <v>4</v>
      </c>
      <c r="C109" t="s">
        <v>5</v>
      </c>
      <c r="D109">
        <v>5179.7299999999996</v>
      </c>
      <c r="E109">
        <v>5175.63</v>
      </c>
      <c r="F109">
        <v>5182.16</v>
      </c>
      <c r="G109">
        <v>5174.09</v>
      </c>
      <c r="H109">
        <v>424</v>
      </c>
      <c r="J109" s="1">
        <f t="shared" si="3"/>
        <v>46078.961782407408</v>
      </c>
      <c r="K109" s="2">
        <f t="shared" si="4"/>
        <v>46078.961805555555</v>
      </c>
      <c r="L109">
        <f t="shared" si="5"/>
        <v>1772060700</v>
      </c>
    </row>
    <row r="110" spans="1:12" x14ac:dyDescent="0.55000000000000004">
      <c r="A110">
        <v>1772060998</v>
      </c>
      <c r="B110" t="s">
        <v>4</v>
      </c>
      <c r="C110" t="s">
        <v>5</v>
      </c>
      <c r="D110">
        <v>5168.8</v>
      </c>
      <c r="E110">
        <v>5179.7299999999996</v>
      </c>
      <c r="F110">
        <v>5179.76</v>
      </c>
      <c r="G110">
        <v>5166.24</v>
      </c>
      <c r="H110">
        <v>400</v>
      </c>
      <c r="J110" s="1">
        <f t="shared" si="3"/>
        <v>46078.965254629627</v>
      </c>
      <c r="K110" s="2">
        <f t="shared" si="4"/>
        <v>46078.965277777781</v>
      </c>
      <c r="L110">
        <f t="shared" si="5"/>
        <v>1772061000</v>
      </c>
    </row>
    <row r="111" spans="1:12" x14ac:dyDescent="0.55000000000000004">
      <c r="A111">
        <v>1772061298</v>
      </c>
      <c r="B111" t="s">
        <v>4</v>
      </c>
      <c r="C111" t="s">
        <v>5</v>
      </c>
      <c r="D111">
        <v>5174.01</v>
      </c>
      <c r="E111">
        <v>5168.8</v>
      </c>
      <c r="F111">
        <v>5174.99</v>
      </c>
      <c r="G111">
        <v>5164.29</v>
      </c>
      <c r="H111">
        <v>470</v>
      </c>
      <c r="J111" s="1">
        <f t="shared" si="3"/>
        <v>46078.968726851846</v>
      </c>
      <c r="K111" s="2">
        <f t="shared" si="4"/>
        <v>46078.96875</v>
      </c>
      <c r="L111">
        <f t="shared" si="5"/>
        <v>1772061300</v>
      </c>
    </row>
    <row r="112" spans="1:12" x14ac:dyDescent="0.55000000000000004">
      <c r="A112">
        <v>1772061598</v>
      </c>
      <c r="B112" t="s">
        <v>4</v>
      </c>
      <c r="C112" t="s">
        <v>5</v>
      </c>
      <c r="D112">
        <v>5170.68</v>
      </c>
      <c r="E112">
        <v>5174.01</v>
      </c>
      <c r="F112">
        <v>5179.9799999999996</v>
      </c>
      <c r="G112">
        <v>5170.46</v>
      </c>
      <c r="H112">
        <v>385</v>
      </c>
      <c r="J112" s="1">
        <f t="shared" si="3"/>
        <v>46078.972199074073</v>
      </c>
      <c r="K112" s="2">
        <f t="shared" si="4"/>
        <v>46078.972222222219</v>
      </c>
      <c r="L112">
        <f t="shared" si="5"/>
        <v>1772061600</v>
      </c>
    </row>
    <row r="113" spans="1:12" x14ac:dyDescent="0.55000000000000004">
      <c r="A113">
        <v>1772061898</v>
      </c>
      <c r="B113" t="s">
        <v>4</v>
      </c>
      <c r="C113" t="s">
        <v>5</v>
      </c>
      <c r="D113">
        <v>5170.04</v>
      </c>
      <c r="E113">
        <v>5170.68</v>
      </c>
      <c r="F113">
        <v>5171.4399999999996</v>
      </c>
      <c r="G113">
        <v>5167.08</v>
      </c>
      <c r="H113">
        <v>320</v>
      </c>
      <c r="J113" s="1">
        <f t="shared" si="3"/>
        <v>46078.975671296299</v>
      </c>
      <c r="K113" s="2">
        <f t="shared" si="4"/>
        <v>46078.975694444445</v>
      </c>
      <c r="L113">
        <f t="shared" si="5"/>
        <v>1772061900</v>
      </c>
    </row>
    <row r="114" spans="1:12" x14ac:dyDescent="0.55000000000000004">
      <c r="A114">
        <v>1772062198</v>
      </c>
      <c r="B114" t="s">
        <v>4</v>
      </c>
      <c r="C114" t="s">
        <v>5</v>
      </c>
      <c r="D114">
        <v>5168.9799999999996</v>
      </c>
      <c r="E114">
        <v>5170.03</v>
      </c>
      <c r="F114">
        <v>5170.2299999999996</v>
      </c>
      <c r="G114">
        <v>5165.41</v>
      </c>
      <c r="H114">
        <v>371</v>
      </c>
      <c r="J114" s="1">
        <f t="shared" si="3"/>
        <v>46078.979143518518</v>
      </c>
      <c r="K114" s="2">
        <f t="shared" si="4"/>
        <v>46078.979166666664</v>
      </c>
      <c r="L114">
        <f t="shared" si="5"/>
        <v>1772062200</v>
      </c>
    </row>
    <row r="115" spans="1:12" x14ac:dyDescent="0.55000000000000004">
      <c r="A115">
        <v>1772062498</v>
      </c>
      <c r="B115" t="s">
        <v>4</v>
      </c>
      <c r="C115" t="s">
        <v>5</v>
      </c>
      <c r="D115">
        <v>5169.88</v>
      </c>
      <c r="E115">
        <v>5168.9799999999996</v>
      </c>
      <c r="F115">
        <v>5169.88</v>
      </c>
      <c r="G115">
        <v>5164.08</v>
      </c>
      <c r="H115">
        <v>351</v>
      </c>
      <c r="J115" s="1">
        <f t="shared" si="3"/>
        <v>46078.982615740737</v>
      </c>
      <c r="K115" s="2">
        <f t="shared" si="4"/>
        <v>46078.982638888891</v>
      </c>
      <c r="L115">
        <f t="shared" si="5"/>
        <v>1772062500</v>
      </c>
    </row>
    <row r="116" spans="1:12" x14ac:dyDescent="0.55000000000000004">
      <c r="A116">
        <v>1772062798</v>
      </c>
      <c r="B116" t="s">
        <v>4</v>
      </c>
      <c r="C116" t="s">
        <v>5</v>
      </c>
      <c r="D116">
        <v>5172.62</v>
      </c>
      <c r="E116">
        <v>5169.88</v>
      </c>
      <c r="F116">
        <v>5174.3500000000004</v>
      </c>
      <c r="G116">
        <v>5168.71</v>
      </c>
      <c r="H116">
        <v>377</v>
      </c>
      <c r="J116" s="1">
        <f t="shared" si="3"/>
        <v>46078.986087962963</v>
      </c>
      <c r="K116" s="2">
        <f t="shared" si="4"/>
        <v>46078.986111111109</v>
      </c>
      <c r="L116">
        <f t="shared" si="5"/>
        <v>1772062800</v>
      </c>
    </row>
    <row r="117" spans="1:12" x14ac:dyDescent="0.55000000000000004">
      <c r="A117">
        <v>1772063098</v>
      </c>
      <c r="B117" t="s">
        <v>4</v>
      </c>
      <c r="C117" t="s">
        <v>5</v>
      </c>
      <c r="D117">
        <v>5167.3100000000004</v>
      </c>
      <c r="E117">
        <v>5172.6499999999996</v>
      </c>
      <c r="F117">
        <v>5178.82</v>
      </c>
      <c r="G117">
        <v>5166.51</v>
      </c>
      <c r="H117">
        <v>515</v>
      </c>
      <c r="J117" s="1">
        <f t="shared" si="3"/>
        <v>46078.989560185189</v>
      </c>
      <c r="K117" s="2">
        <f t="shared" si="4"/>
        <v>46078.989583333336</v>
      </c>
      <c r="L117">
        <f t="shared" si="5"/>
        <v>1772063100</v>
      </c>
    </row>
    <row r="118" spans="1:12" x14ac:dyDescent="0.55000000000000004">
      <c r="A118">
        <v>1772063398</v>
      </c>
      <c r="B118" t="s">
        <v>4</v>
      </c>
      <c r="C118" t="s">
        <v>5</v>
      </c>
      <c r="D118">
        <v>5169.57</v>
      </c>
      <c r="E118">
        <v>5168.04</v>
      </c>
      <c r="F118">
        <v>5170.68</v>
      </c>
      <c r="G118">
        <v>5165.3</v>
      </c>
      <c r="H118">
        <v>488</v>
      </c>
      <c r="J118" s="1">
        <f t="shared" si="3"/>
        <v>46078.993032407408</v>
      </c>
      <c r="K118" s="2">
        <f t="shared" si="4"/>
        <v>46078.993055555555</v>
      </c>
      <c r="L118">
        <f t="shared" si="5"/>
        <v>1772063400</v>
      </c>
    </row>
    <row r="119" spans="1:12" x14ac:dyDescent="0.55000000000000004">
      <c r="A119">
        <v>1772063698</v>
      </c>
      <c r="B119" t="s">
        <v>4</v>
      </c>
      <c r="C119" t="s">
        <v>5</v>
      </c>
      <c r="D119">
        <v>5163.13</v>
      </c>
      <c r="E119">
        <v>5169.57</v>
      </c>
      <c r="F119">
        <v>5170.67</v>
      </c>
      <c r="G119">
        <v>5161.5200000000004</v>
      </c>
      <c r="H119">
        <v>552</v>
      </c>
      <c r="J119" s="1">
        <f t="shared" si="3"/>
        <v>46078.996504629627</v>
      </c>
      <c r="K119" s="2">
        <f t="shared" si="4"/>
        <v>46078.996527777781</v>
      </c>
      <c r="L119">
        <f t="shared" si="5"/>
        <v>1772063700</v>
      </c>
    </row>
    <row r="120" spans="1:12" x14ac:dyDescent="0.55000000000000004">
      <c r="A120">
        <v>1772063998</v>
      </c>
      <c r="B120" t="s">
        <v>4</v>
      </c>
      <c r="C120" t="s">
        <v>5</v>
      </c>
      <c r="D120">
        <v>5160.24</v>
      </c>
      <c r="E120">
        <v>5163.25</v>
      </c>
      <c r="F120">
        <v>5168.08</v>
      </c>
      <c r="G120">
        <v>5155.71</v>
      </c>
      <c r="H120">
        <v>718</v>
      </c>
      <c r="J120" s="1">
        <f t="shared" si="3"/>
        <v>46078.999976851846</v>
      </c>
      <c r="K120" s="2">
        <f t="shared" si="4"/>
        <v>46079</v>
      </c>
      <c r="L120">
        <f t="shared" si="5"/>
        <v>1772064000</v>
      </c>
    </row>
    <row r="121" spans="1:12" x14ac:dyDescent="0.55000000000000004">
      <c r="A121">
        <v>1772064298</v>
      </c>
      <c r="B121" t="s">
        <v>4</v>
      </c>
      <c r="C121" t="s">
        <v>5</v>
      </c>
      <c r="D121">
        <v>5161.95</v>
      </c>
      <c r="E121">
        <v>5160.3500000000004</v>
      </c>
      <c r="F121">
        <v>5167.3</v>
      </c>
      <c r="G121">
        <v>5156.41</v>
      </c>
      <c r="H121">
        <v>623</v>
      </c>
      <c r="J121" s="1">
        <f t="shared" si="3"/>
        <v>46079.003449074073</v>
      </c>
      <c r="K121" s="2">
        <f t="shared" si="4"/>
        <v>46079.003472222219</v>
      </c>
      <c r="L121">
        <f t="shared" si="5"/>
        <v>1772064300</v>
      </c>
    </row>
    <row r="122" spans="1:12" x14ac:dyDescent="0.55000000000000004">
      <c r="A122">
        <v>1772064598</v>
      </c>
      <c r="B122" t="s">
        <v>4</v>
      </c>
      <c r="C122" t="s">
        <v>5</v>
      </c>
      <c r="D122">
        <v>5167.67</v>
      </c>
      <c r="E122">
        <v>5161.95</v>
      </c>
      <c r="F122">
        <v>5169.33</v>
      </c>
      <c r="G122">
        <v>5160.82</v>
      </c>
      <c r="H122">
        <v>484</v>
      </c>
      <c r="J122" s="1">
        <f t="shared" si="3"/>
        <v>46079.006921296299</v>
      </c>
      <c r="K122" s="2">
        <f t="shared" si="4"/>
        <v>46079.006944444445</v>
      </c>
      <c r="L122">
        <f t="shared" si="5"/>
        <v>1772064600</v>
      </c>
    </row>
    <row r="123" spans="1:12" x14ac:dyDescent="0.55000000000000004">
      <c r="A123">
        <v>1772064898</v>
      </c>
      <c r="B123" t="s">
        <v>4</v>
      </c>
      <c r="C123" t="s">
        <v>5</v>
      </c>
      <c r="D123">
        <v>5169.72</v>
      </c>
      <c r="E123">
        <v>5167.67</v>
      </c>
      <c r="F123">
        <v>5174.5600000000004</v>
      </c>
      <c r="G123">
        <v>5167.59</v>
      </c>
      <c r="H123">
        <v>510</v>
      </c>
      <c r="J123" s="1">
        <f t="shared" si="3"/>
        <v>46079.010393518518</v>
      </c>
      <c r="K123" s="2">
        <f t="shared" si="4"/>
        <v>46079.010416666664</v>
      </c>
      <c r="L123">
        <f t="shared" si="5"/>
        <v>1772064900</v>
      </c>
    </row>
    <row r="124" spans="1:12" x14ac:dyDescent="0.55000000000000004">
      <c r="A124">
        <v>1772065198</v>
      </c>
      <c r="B124" t="s">
        <v>4</v>
      </c>
      <c r="C124" t="s">
        <v>5</v>
      </c>
      <c r="D124">
        <v>5180.9399999999996</v>
      </c>
      <c r="E124">
        <v>5170.1000000000004</v>
      </c>
      <c r="F124">
        <v>5182.62</v>
      </c>
      <c r="G124">
        <v>5169.8100000000004</v>
      </c>
      <c r="H124">
        <v>562</v>
      </c>
      <c r="J124" s="1">
        <f t="shared" si="3"/>
        <v>46079.013865740737</v>
      </c>
      <c r="K124" s="2">
        <f t="shared" si="4"/>
        <v>46079.013888888891</v>
      </c>
      <c r="L124">
        <f t="shared" si="5"/>
        <v>1772065200</v>
      </c>
    </row>
    <row r="125" spans="1:12" x14ac:dyDescent="0.55000000000000004">
      <c r="A125">
        <v>1772065498</v>
      </c>
      <c r="B125" t="s">
        <v>4</v>
      </c>
      <c r="C125" t="s">
        <v>5</v>
      </c>
      <c r="D125">
        <v>5185.25</v>
      </c>
      <c r="E125">
        <v>5180.99</v>
      </c>
      <c r="F125">
        <v>5186.34</v>
      </c>
      <c r="G125">
        <v>5179</v>
      </c>
      <c r="H125">
        <v>480</v>
      </c>
      <c r="J125" s="1">
        <f t="shared" si="3"/>
        <v>46079.017337962963</v>
      </c>
      <c r="K125" s="2">
        <f t="shared" si="4"/>
        <v>46079.017361111109</v>
      </c>
      <c r="L125">
        <f t="shared" si="5"/>
        <v>1772065500</v>
      </c>
    </row>
    <row r="126" spans="1:12" x14ac:dyDescent="0.55000000000000004">
      <c r="A126">
        <v>1772065798</v>
      </c>
      <c r="B126" t="s">
        <v>4</v>
      </c>
      <c r="C126" t="s">
        <v>5</v>
      </c>
      <c r="D126">
        <v>5182.32</v>
      </c>
      <c r="E126">
        <v>5185.45</v>
      </c>
      <c r="F126">
        <v>5189.46</v>
      </c>
      <c r="G126">
        <v>5182.32</v>
      </c>
      <c r="H126">
        <v>608</v>
      </c>
      <c r="J126" s="1">
        <f t="shared" si="3"/>
        <v>46079.020810185189</v>
      </c>
      <c r="K126" s="2">
        <f t="shared" si="4"/>
        <v>46079.020833333336</v>
      </c>
      <c r="L126">
        <f t="shared" si="5"/>
        <v>1772065800</v>
      </c>
    </row>
    <row r="127" spans="1:12" x14ac:dyDescent="0.55000000000000004">
      <c r="A127">
        <v>1772066098</v>
      </c>
      <c r="B127" t="s">
        <v>4</v>
      </c>
      <c r="C127" t="s">
        <v>5</v>
      </c>
      <c r="D127">
        <v>5182.63</v>
      </c>
      <c r="E127">
        <v>5182.38</v>
      </c>
      <c r="F127">
        <v>5185.18</v>
      </c>
      <c r="G127">
        <v>5181.43</v>
      </c>
      <c r="H127">
        <v>437</v>
      </c>
      <c r="J127" s="1">
        <f t="shared" si="3"/>
        <v>46079.024282407408</v>
      </c>
      <c r="K127" s="2">
        <f t="shared" si="4"/>
        <v>46079.024305555555</v>
      </c>
      <c r="L127">
        <f t="shared" si="5"/>
        <v>1772066100</v>
      </c>
    </row>
    <row r="128" spans="1:12" x14ac:dyDescent="0.55000000000000004">
      <c r="A128">
        <v>1772066398</v>
      </c>
      <c r="B128" t="s">
        <v>4</v>
      </c>
      <c r="C128" t="s">
        <v>5</v>
      </c>
      <c r="D128">
        <v>5188.37</v>
      </c>
      <c r="E128">
        <v>5182.6499999999996</v>
      </c>
      <c r="F128">
        <v>5188.43</v>
      </c>
      <c r="G128">
        <v>5181.29</v>
      </c>
      <c r="H128">
        <v>422</v>
      </c>
      <c r="J128" s="1">
        <f t="shared" si="3"/>
        <v>46079.027754629627</v>
      </c>
      <c r="K128" s="2">
        <f t="shared" si="4"/>
        <v>46079.027777777781</v>
      </c>
      <c r="L128">
        <f t="shared" si="5"/>
        <v>1772066400</v>
      </c>
    </row>
    <row r="129" spans="1:12" x14ac:dyDescent="0.55000000000000004">
      <c r="A129">
        <v>1772066698</v>
      </c>
      <c r="B129" t="s">
        <v>4</v>
      </c>
      <c r="C129" t="s">
        <v>5</v>
      </c>
      <c r="D129">
        <v>5185.97</v>
      </c>
      <c r="E129">
        <v>5188.37</v>
      </c>
      <c r="F129">
        <v>5190.0600000000004</v>
      </c>
      <c r="G129">
        <v>5185.24</v>
      </c>
      <c r="H129">
        <v>432</v>
      </c>
      <c r="J129" s="1">
        <f t="shared" si="3"/>
        <v>46079.031226851846</v>
      </c>
      <c r="K129" s="2">
        <f t="shared" si="4"/>
        <v>46079.03125</v>
      </c>
      <c r="L129">
        <f t="shared" si="5"/>
        <v>1772066700</v>
      </c>
    </row>
    <row r="130" spans="1:12" x14ac:dyDescent="0.55000000000000004">
      <c r="A130">
        <v>1772066998</v>
      </c>
      <c r="B130" t="s">
        <v>4</v>
      </c>
      <c r="C130" t="s">
        <v>5</v>
      </c>
      <c r="D130">
        <v>5189.7</v>
      </c>
      <c r="E130">
        <v>5185.88</v>
      </c>
      <c r="F130">
        <v>5191.1000000000004</v>
      </c>
      <c r="G130">
        <v>5184.97</v>
      </c>
      <c r="H130">
        <v>389</v>
      </c>
      <c r="J130" s="1">
        <f t="shared" ref="J130:J193" si="6">(A130/86400)+25569</f>
        <v>46079.034699074073</v>
      </c>
      <c r="K130" s="2">
        <f t="shared" ref="K130:K193" si="7">CEILING(INT(J130*1440)/1440*288,1)/288</f>
        <v>46079.034722222219</v>
      </c>
      <c r="L130">
        <f t="shared" si="5"/>
        <v>1772067000</v>
      </c>
    </row>
    <row r="131" spans="1:12" x14ac:dyDescent="0.55000000000000004">
      <c r="A131">
        <v>1772067298</v>
      </c>
      <c r="B131" t="s">
        <v>4</v>
      </c>
      <c r="C131" t="s">
        <v>5</v>
      </c>
      <c r="D131">
        <v>5188.3100000000004</v>
      </c>
      <c r="E131">
        <v>5189.72</v>
      </c>
      <c r="F131">
        <v>5192.1499999999996</v>
      </c>
      <c r="G131">
        <v>5186.13</v>
      </c>
      <c r="H131">
        <v>539</v>
      </c>
      <c r="J131" s="1">
        <f t="shared" si="6"/>
        <v>46079.038171296299</v>
      </c>
      <c r="K131" s="2">
        <f t="shared" si="7"/>
        <v>46079.038194444445</v>
      </c>
      <c r="L131">
        <f t="shared" ref="L131:L194" si="8">MROUND((K131-25569)*86400,300)</f>
        <v>1772067300</v>
      </c>
    </row>
    <row r="132" spans="1:12" x14ac:dyDescent="0.55000000000000004">
      <c r="A132">
        <v>1772067598</v>
      </c>
      <c r="B132" t="s">
        <v>4</v>
      </c>
      <c r="C132" t="s">
        <v>5</v>
      </c>
      <c r="D132">
        <v>5194.75</v>
      </c>
      <c r="E132">
        <v>5188.29</v>
      </c>
      <c r="F132">
        <v>5198.49</v>
      </c>
      <c r="G132">
        <v>5188.24</v>
      </c>
      <c r="H132">
        <v>858</v>
      </c>
      <c r="J132" s="1">
        <f t="shared" si="6"/>
        <v>46079.041643518518</v>
      </c>
      <c r="K132" s="2">
        <f t="shared" si="7"/>
        <v>46079.041666666664</v>
      </c>
      <c r="L132">
        <f t="shared" si="8"/>
        <v>1772067600</v>
      </c>
    </row>
    <row r="133" spans="1:12" x14ac:dyDescent="0.55000000000000004">
      <c r="A133">
        <v>1772067898</v>
      </c>
      <c r="B133" t="s">
        <v>4</v>
      </c>
      <c r="C133" t="s">
        <v>5</v>
      </c>
      <c r="D133">
        <v>5183.93</v>
      </c>
      <c r="E133">
        <v>5194.96</v>
      </c>
      <c r="F133">
        <v>5194.96</v>
      </c>
      <c r="G133">
        <v>5182.96</v>
      </c>
      <c r="H133">
        <v>688</v>
      </c>
      <c r="J133" s="1">
        <f t="shared" si="6"/>
        <v>46079.045115740737</v>
      </c>
      <c r="K133" s="2">
        <f t="shared" si="7"/>
        <v>46079.045138888891</v>
      </c>
      <c r="L133">
        <f t="shared" si="8"/>
        <v>1772067900</v>
      </c>
    </row>
    <row r="134" spans="1:12" x14ac:dyDescent="0.55000000000000004">
      <c r="A134">
        <v>1772068198</v>
      </c>
      <c r="B134" t="s">
        <v>4</v>
      </c>
      <c r="C134" t="s">
        <v>5</v>
      </c>
      <c r="D134">
        <v>5187.53</v>
      </c>
      <c r="E134">
        <v>5183.91</v>
      </c>
      <c r="F134">
        <v>5188.99</v>
      </c>
      <c r="G134">
        <v>5182.7700000000004</v>
      </c>
      <c r="H134">
        <v>700</v>
      </c>
      <c r="J134" s="1">
        <f t="shared" si="6"/>
        <v>46079.048587962963</v>
      </c>
      <c r="K134" s="2">
        <f t="shared" si="7"/>
        <v>46079.048611111109</v>
      </c>
      <c r="L134">
        <f t="shared" si="8"/>
        <v>1772068200</v>
      </c>
    </row>
    <row r="135" spans="1:12" x14ac:dyDescent="0.55000000000000004">
      <c r="A135">
        <v>1772068498</v>
      </c>
      <c r="B135" t="s">
        <v>4</v>
      </c>
      <c r="C135" t="s">
        <v>5</v>
      </c>
      <c r="D135">
        <v>5189.46</v>
      </c>
      <c r="E135">
        <v>5187.67</v>
      </c>
      <c r="F135">
        <v>5192.5</v>
      </c>
      <c r="G135">
        <v>5187.47</v>
      </c>
      <c r="H135">
        <v>590</v>
      </c>
      <c r="J135" s="1">
        <f t="shared" si="6"/>
        <v>46079.052060185189</v>
      </c>
      <c r="K135" s="2">
        <f t="shared" si="7"/>
        <v>46079.052083333336</v>
      </c>
      <c r="L135">
        <f t="shared" si="8"/>
        <v>1772068500</v>
      </c>
    </row>
    <row r="136" spans="1:12" x14ac:dyDescent="0.55000000000000004">
      <c r="A136">
        <v>1772068798</v>
      </c>
      <c r="B136" t="s">
        <v>4</v>
      </c>
      <c r="C136" t="s">
        <v>5</v>
      </c>
      <c r="D136">
        <v>5186.05</v>
      </c>
      <c r="E136">
        <v>5189.3999999999996</v>
      </c>
      <c r="F136">
        <v>5195.0200000000004</v>
      </c>
      <c r="G136">
        <v>5183.5200000000004</v>
      </c>
      <c r="H136">
        <v>613</v>
      </c>
      <c r="J136" s="1">
        <f t="shared" si="6"/>
        <v>46079.055532407408</v>
      </c>
      <c r="K136" s="2">
        <f t="shared" si="7"/>
        <v>46079.055555555555</v>
      </c>
      <c r="L136">
        <f t="shared" si="8"/>
        <v>1772068800</v>
      </c>
    </row>
    <row r="137" spans="1:12" x14ac:dyDescent="0.55000000000000004">
      <c r="A137">
        <v>1772069098</v>
      </c>
      <c r="B137" t="s">
        <v>4</v>
      </c>
      <c r="C137" t="s">
        <v>5</v>
      </c>
      <c r="D137">
        <v>5180.54</v>
      </c>
      <c r="E137">
        <v>5186.05</v>
      </c>
      <c r="F137">
        <v>5187.07</v>
      </c>
      <c r="G137">
        <v>5179.01</v>
      </c>
      <c r="H137">
        <v>562</v>
      </c>
      <c r="J137" s="1">
        <f t="shared" si="6"/>
        <v>46079.059004629627</v>
      </c>
      <c r="K137" s="2">
        <f t="shared" si="7"/>
        <v>46079.059027777781</v>
      </c>
      <c r="L137">
        <f t="shared" si="8"/>
        <v>1772069100</v>
      </c>
    </row>
    <row r="138" spans="1:12" x14ac:dyDescent="0.55000000000000004">
      <c r="A138">
        <v>1772069398</v>
      </c>
      <c r="B138" t="s">
        <v>4</v>
      </c>
      <c r="C138" t="s">
        <v>5</v>
      </c>
      <c r="D138">
        <v>5187.99</v>
      </c>
      <c r="E138">
        <v>5180.46</v>
      </c>
      <c r="F138">
        <v>5188.26</v>
      </c>
      <c r="G138">
        <v>5178.5600000000004</v>
      </c>
      <c r="H138">
        <v>661</v>
      </c>
      <c r="J138" s="1">
        <f t="shared" si="6"/>
        <v>46079.062476851846</v>
      </c>
      <c r="K138" s="2">
        <f t="shared" si="7"/>
        <v>46079.0625</v>
      </c>
      <c r="L138">
        <f t="shared" si="8"/>
        <v>1772069400</v>
      </c>
    </row>
    <row r="139" spans="1:12" x14ac:dyDescent="0.55000000000000004">
      <c r="A139">
        <v>1772069698</v>
      </c>
      <c r="B139" t="s">
        <v>4</v>
      </c>
      <c r="C139" t="s">
        <v>5</v>
      </c>
      <c r="D139">
        <v>5185.42</v>
      </c>
      <c r="E139">
        <v>5187.99</v>
      </c>
      <c r="F139">
        <v>5191.43</v>
      </c>
      <c r="G139">
        <v>5184.84</v>
      </c>
      <c r="H139">
        <v>643</v>
      </c>
      <c r="J139" s="1">
        <f t="shared" si="6"/>
        <v>46079.065949074073</v>
      </c>
      <c r="K139" s="2">
        <f t="shared" si="7"/>
        <v>46079.065972222219</v>
      </c>
      <c r="L139">
        <f t="shared" si="8"/>
        <v>1772069700</v>
      </c>
    </row>
    <row r="140" spans="1:12" x14ac:dyDescent="0.55000000000000004">
      <c r="A140">
        <v>1772069998</v>
      </c>
      <c r="B140" t="s">
        <v>4</v>
      </c>
      <c r="C140" t="s">
        <v>5</v>
      </c>
      <c r="D140">
        <v>5189.54</v>
      </c>
      <c r="E140">
        <v>5185.3599999999997</v>
      </c>
      <c r="F140">
        <v>5192.62</v>
      </c>
      <c r="G140">
        <v>5185.1400000000003</v>
      </c>
      <c r="H140">
        <v>571</v>
      </c>
      <c r="J140" s="1">
        <f t="shared" si="6"/>
        <v>46079.069421296299</v>
      </c>
      <c r="K140" s="2">
        <f t="shared" si="7"/>
        <v>46079.069444444445</v>
      </c>
      <c r="L140">
        <f t="shared" si="8"/>
        <v>1772070000</v>
      </c>
    </row>
    <row r="141" spans="1:12" x14ac:dyDescent="0.55000000000000004">
      <c r="A141">
        <v>1772070298</v>
      </c>
      <c r="B141" t="s">
        <v>4</v>
      </c>
      <c r="C141" t="s">
        <v>5</v>
      </c>
      <c r="D141">
        <v>5189.93</v>
      </c>
      <c r="E141">
        <v>5189.55</v>
      </c>
      <c r="F141">
        <v>5192.2</v>
      </c>
      <c r="G141">
        <v>5187.08</v>
      </c>
      <c r="H141">
        <v>622</v>
      </c>
      <c r="J141" s="1">
        <f t="shared" si="6"/>
        <v>46079.072893518518</v>
      </c>
      <c r="K141" s="2">
        <f t="shared" si="7"/>
        <v>46079.072916666664</v>
      </c>
      <c r="L141">
        <f t="shared" si="8"/>
        <v>1772070300</v>
      </c>
    </row>
    <row r="142" spans="1:12" x14ac:dyDescent="0.55000000000000004">
      <c r="A142">
        <v>1772070598</v>
      </c>
      <c r="B142" t="s">
        <v>4</v>
      </c>
      <c r="C142" t="s">
        <v>5</v>
      </c>
      <c r="D142">
        <v>5191.16</v>
      </c>
      <c r="E142">
        <v>5189.93</v>
      </c>
      <c r="F142">
        <v>5193.5200000000004</v>
      </c>
      <c r="G142">
        <v>5185.1000000000004</v>
      </c>
      <c r="H142">
        <v>624</v>
      </c>
      <c r="J142" s="1">
        <f t="shared" si="6"/>
        <v>46079.076365740737</v>
      </c>
      <c r="K142" s="2">
        <f t="shared" si="7"/>
        <v>46079.076388888891</v>
      </c>
      <c r="L142">
        <f t="shared" si="8"/>
        <v>1772070600</v>
      </c>
    </row>
    <row r="143" spans="1:12" x14ac:dyDescent="0.55000000000000004">
      <c r="A143">
        <v>1772070898</v>
      </c>
      <c r="B143" t="s">
        <v>4</v>
      </c>
      <c r="C143" t="s">
        <v>5</v>
      </c>
      <c r="D143">
        <v>5191.71</v>
      </c>
      <c r="E143">
        <v>5191.21</v>
      </c>
      <c r="F143">
        <v>5194.08</v>
      </c>
      <c r="G143">
        <v>5190.34</v>
      </c>
      <c r="H143">
        <v>497</v>
      </c>
      <c r="J143" s="1">
        <f t="shared" si="6"/>
        <v>46079.079837962963</v>
      </c>
      <c r="K143" s="2">
        <f t="shared" si="7"/>
        <v>46079.079861111109</v>
      </c>
      <c r="L143">
        <f t="shared" si="8"/>
        <v>1772070900</v>
      </c>
    </row>
    <row r="144" spans="1:12" x14ac:dyDescent="0.55000000000000004">
      <c r="A144">
        <v>1772071198</v>
      </c>
      <c r="B144" t="s">
        <v>4</v>
      </c>
      <c r="C144" t="s">
        <v>5</v>
      </c>
      <c r="D144">
        <v>5190.17</v>
      </c>
      <c r="E144">
        <v>5191.71</v>
      </c>
      <c r="F144">
        <v>5195.51</v>
      </c>
      <c r="G144">
        <v>5187.74</v>
      </c>
      <c r="H144">
        <v>530</v>
      </c>
      <c r="J144" s="1">
        <f t="shared" si="6"/>
        <v>46079.083310185189</v>
      </c>
      <c r="K144" s="2">
        <f t="shared" si="7"/>
        <v>46079.083333333336</v>
      </c>
      <c r="L144">
        <f t="shared" si="8"/>
        <v>1772071200</v>
      </c>
    </row>
    <row r="145" spans="1:12" x14ac:dyDescent="0.55000000000000004">
      <c r="A145">
        <v>1772071498</v>
      </c>
      <c r="B145" t="s">
        <v>4</v>
      </c>
      <c r="C145" t="s">
        <v>5</v>
      </c>
      <c r="D145">
        <v>5187.26</v>
      </c>
      <c r="E145">
        <v>5190.17</v>
      </c>
      <c r="F145">
        <v>5190.2700000000004</v>
      </c>
      <c r="G145">
        <v>5184.7700000000004</v>
      </c>
      <c r="H145">
        <v>460</v>
      </c>
      <c r="J145" s="1">
        <f t="shared" si="6"/>
        <v>46079.086782407408</v>
      </c>
      <c r="K145" s="2">
        <f t="shared" si="7"/>
        <v>46079.086805555555</v>
      </c>
      <c r="L145">
        <f t="shared" si="8"/>
        <v>1772071500</v>
      </c>
    </row>
    <row r="146" spans="1:12" x14ac:dyDescent="0.55000000000000004">
      <c r="A146">
        <v>1772071798</v>
      </c>
      <c r="B146" t="s">
        <v>4</v>
      </c>
      <c r="C146" t="s">
        <v>5</v>
      </c>
      <c r="D146">
        <v>5183.0600000000004</v>
      </c>
      <c r="E146">
        <v>5187.26</v>
      </c>
      <c r="F146">
        <v>5190.97</v>
      </c>
      <c r="G146">
        <v>5182.2</v>
      </c>
      <c r="H146">
        <v>537</v>
      </c>
      <c r="J146" s="1">
        <f t="shared" si="6"/>
        <v>46079.090254629627</v>
      </c>
      <c r="K146" s="2">
        <f t="shared" si="7"/>
        <v>46079.090277777781</v>
      </c>
      <c r="L146">
        <f t="shared" si="8"/>
        <v>1772071800</v>
      </c>
    </row>
    <row r="147" spans="1:12" x14ac:dyDescent="0.55000000000000004">
      <c r="A147">
        <v>1772072098</v>
      </c>
      <c r="B147" t="s">
        <v>4</v>
      </c>
      <c r="C147" t="s">
        <v>5</v>
      </c>
      <c r="D147">
        <v>5188.25</v>
      </c>
      <c r="E147">
        <v>5183.13</v>
      </c>
      <c r="F147">
        <v>5190.04</v>
      </c>
      <c r="G147">
        <v>5181.8</v>
      </c>
      <c r="H147">
        <v>395</v>
      </c>
      <c r="J147" s="1">
        <f t="shared" si="6"/>
        <v>46079.093726851846</v>
      </c>
      <c r="K147" s="2">
        <f t="shared" si="7"/>
        <v>46079.09375</v>
      </c>
      <c r="L147">
        <f t="shared" si="8"/>
        <v>1772072100</v>
      </c>
    </row>
    <row r="148" spans="1:12" x14ac:dyDescent="0.55000000000000004">
      <c r="A148">
        <v>1772072398</v>
      </c>
      <c r="B148" t="s">
        <v>4</v>
      </c>
      <c r="C148" t="s">
        <v>5</v>
      </c>
      <c r="D148">
        <v>5183.4399999999996</v>
      </c>
      <c r="E148">
        <v>5188.24</v>
      </c>
      <c r="F148">
        <v>5189.3500000000004</v>
      </c>
      <c r="G148">
        <v>5181.3500000000004</v>
      </c>
      <c r="H148">
        <v>354</v>
      </c>
      <c r="J148" s="1">
        <f t="shared" si="6"/>
        <v>46079.097199074073</v>
      </c>
      <c r="K148" s="2">
        <f t="shared" si="7"/>
        <v>46079.097222222219</v>
      </c>
      <c r="L148">
        <f t="shared" si="8"/>
        <v>1772072400</v>
      </c>
    </row>
    <row r="149" spans="1:12" x14ac:dyDescent="0.55000000000000004">
      <c r="A149">
        <v>1772072698</v>
      </c>
      <c r="B149" t="s">
        <v>4</v>
      </c>
      <c r="C149" t="s">
        <v>5</v>
      </c>
      <c r="D149">
        <v>5180.79</v>
      </c>
      <c r="E149">
        <v>5183.53</v>
      </c>
      <c r="F149">
        <v>5184.7</v>
      </c>
      <c r="G149">
        <v>5180.67</v>
      </c>
      <c r="H149">
        <v>405</v>
      </c>
      <c r="J149" s="1">
        <f t="shared" si="6"/>
        <v>46079.100671296299</v>
      </c>
      <c r="K149" s="2">
        <f t="shared" si="7"/>
        <v>46079.100694444445</v>
      </c>
      <c r="L149">
        <f t="shared" si="8"/>
        <v>1772072700</v>
      </c>
    </row>
    <row r="150" spans="1:12" x14ac:dyDescent="0.55000000000000004">
      <c r="A150">
        <v>1772072998</v>
      </c>
      <c r="B150" t="s">
        <v>4</v>
      </c>
      <c r="C150" t="s">
        <v>5</v>
      </c>
      <c r="D150">
        <v>5178.87</v>
      </c>
      <c r="E150">
        <v>5180.79</v>
      </c>
      <c r="F150">
        <v>5183.7299999999996</v>
      </c>
      <c r="G150">
        <v>5178.12</v>
      </c>
      <c r="H150">
        <v>628</v>
      </c>
      <c r="J150" s="1">
        <f t="shared" si="6"/>
        <v>46079.104143518518</v>
      </c>
      <c r="K150" s="2">
        <f t="shared" si="7"/>
        <v>46079.104166666664</v>
      </c>
      <c r="L150">
        <f t="shared" si="8"/>
        <v>1772073000</v>
      </c>
    </row>
    <row r="151" spans="1:12" x14ac:dyDescent="0.55000000000000004">
      <c r="A151">
        <v>1772073298</v>
      </c>
      <c r="B151" t="s">
        <v>4</v>
      </c>
      <c r="C151" t="s">
        <v>5</v>
      </c>
      <c r="D151">
        <v>5180.5200000000004</v>
      </c>
      <c r="E151">
        <v>5178.72</v>
      </c>
      <c r="F151">
        <v>5184.17</v>
      </c>
      <c r="G151">
        <v>5174.7299999999996</v>
      </c>
      <c r="H151">
        <v>623</v>
      </c>
      <c r="J151" s="1">
        <f t="shared" si="6"/>
        <v>46079.107615740737</v>
      </c>
      <c r="K151" s="2">
        <f t="shared" si="7"/>
        <v>46079.107638888891</v>
      </c>
      <c r="L151">
        <f t="shared" si="8"/>
        <v>1772073300</v>
      </c>
    </row>
    <row r="152" spans="1:12" x14ac:dyDescent="0.55000000000000004">
      <c r="A152">
        <v>1772073598</v>
      </c>
      <c r="B152" t="s">
        <v>4</v>
      </c>
      <c r="C152" t="s">
        <v>5</v>
      </c>
      <c r="D152">
        <v>5176.09</v>
      </c>
      <c r="E152">
        <v>5180.25</v>
      </c>
      <c r="F152">
        <v>5180.3900000000003</v>
      </c>
      <c r="G152">
        <v>5174.34</v>
      </c>
      <c r="H152">
        <v>708</v>
      </c>
      <c r="J152" s="1">
        <f t="shared" si="6"/>
        <v>46079.111087962963</v>
      </c>
      <c r="K152" s="2">
        <f t="shared" si="7"/>
        <v>46079.111111111109</v>
      </c>
      <c r="L152">
        <f t="shared" si="8"/>
        <v>1772073600</v>
      </c>
    </row>
    <row r="153" spans="1:12" x14ac:dyDescent="0.55000000000000004">
      <c r="A153">
        <v>1772073898</v>
      </c>
      <c r="B153" t="s">
        <v>4</v>
      </c>
      <c r="C153" t="s">
        <v>5</v>
      </c>
      <c r="D153">
        <v>5180.78</v>
      </c>
      <c r="E153">
        <v>5176.09</v>
      </c>
      <c r="F153">
        <v>5183.21</v>
      </c>
      <c r="G153">
        <v>5176.09</v>
      </c>
      <c r="H153">
        <v>599</v>
      </c>
      <c r="J153" s="1">
        <f t="shared" si="6"/>
        <v>46079.114560185189</v>
      </c>
      <c r="K153" s="2">
        <f t="shared" si="7"/>
        <v>46079.114583333336</v>
      </c>
      <c r="L153">
        <f t="shared" si="8"/>
        <v>1772073900</v>
      </c>
    </row>
    <row r="154" spans="1:12" x14ac:dyDescent="0.55000000000000004">
      <c r="A154">
        <v>1772074198</v>
      </c>
      <c r="B154" t="s">
        <v>4</v>
      </c>
      <c r="C154" t="s">
        <v>5</v>
      </c>
      <c r="D154">
        <v>5184.6899999999996</v>
      </c>
      <c r="E154">
        <v>5180.78</v>
      </c>
      <c r="F154">
        <v>5184.7700000000004</v>
      </c>
      <c r="G154">
        <v>5180.7299999999996</v>
      </c>
      <c r="H154">
        <v>504</v>
      </c>
      <c r="J154" s="1">
        <f t="shared" si="6"/>
        <v>46079.118032407408</v>
      </c>
      <c r="K154" s="2">
        <f t="shared" si="7"/>
        <v>46079.118055555555</v>
      </c>
      <c r="L154">
        <f t="shared" si="8"/>
        <v>1772074200</v>
      </c>
    </row>
    <row r="155" spans="1:12" x14ac:dyDescent="0.55000000000000004">
      <c r="A155">
        <v>1772074498</v>
      </c>
      <c r="B155" t="s">
        <v>4</v>
      </c>
      <c r="C155" t="s">
        <v>5</v>
      </c>
      <c r="D155">
        <v>5184.34</v>
      </c>
      <c r="E155">
        <v>5184.74</v>
      </c>
      <c r="F155">
        <v>5186.34</v>
      </c>
      <c r="G155">
        <v>5183.78</v>
      </c>
      <c r="H155">
        <v>490</v>
      </c>
      <c r="J155" s="1">
        <f t="shared" si="6"/>
        <v>46079.121504629627</v>
      </c>
      <c r="K155" s="2">
        <f t="shared" si="7"/>
        <v>46079.121527777781</v>
      </c>
      <c r="L155">
        <f t="shared" si="8"/>
        <v>1772074500</v>
      </c>
    </row>
    <row r="156" spans="1:12" x14ac:dyDescent="0.55000000000000004">
      <c r="A156">
        <v>1772074798</v>
      </c>
      <c r="B156" t="s">
        <v>4</v>
      </c>
      <c r="C156" t="s">
        <v>5</v>
      </c>
      <c r="D156">
        <v>5187.4399999999996</v>
      </c>
      <c r="E156">
        <v>5184.41</v>
      </c>
      <c r="F156">
        <v>5187.6099999999997</v>
      </c>
      <c r="G156">
        <v>5182.95</v>
      </c>
      <c r="H156">
        <v>524</v>
      </c>
      <c r="J156" s="1">
        <f t="shared" si="6"/>
        <v>46079.124976851846</v>
      </c>
      <c r="K156" s="2">
        <f t="shared" si="7"/>
        <v>46079.125</v>
      </c>
      <c r="L156">
        <f t="shared" si="8"/>
        <v>1772074800</v>
      </c>
    </row>
    <row r="157" spans="1:12" x14ac:dyDescent="0.55000000000000004">
      <c r="A157">
        <v>1772075098</v>
      </c>
      <c r="B157" t="s">
        <v>4</v>
      </c>
      <c r="C157" t="s">
        <v>5</v>
      </c>
      <c r="D157">
        <v>5185.97</v>
      </c>
      <c r="E157">
        <v>5187.4399999999996</v>
      </c>
      <c r="F157">
        <v>5187.53</v>
      </c>
      <c r="G157">
        <v>5184.33</v>
      </c>
      <c r="H157">
        <v>484</v>
      </c>
      <c r="J157" s="1">
        <f t="shared" si="6"/>
        <v>46079.128449074073</v>
      </c>
      <c r="K157" s="2">
        <f t="shared" si="7"/>
        <v>46079.128472222219</v>
      </c>
      <c r="L157">
        <f t="shared" si="8"/>
        <v>1772075100</v>
      </c>
    </row>
    <row r="158" spans="1:12" x14ac:dyDescent="0.55000000000000004">
      <c r="A158">
        <v>1772075398</v>
      </c>
      <c r="B158" t="s">
        <v>4</v>
      </c>
      <c r="C158" t="s">
        <v>5</v>
      </c>
      <c r="D158">
        <v>5187.26</v>
      </c>
      <c r="E158">
        <v>5186.04</v>
      </c>
      <c r="F158">
        <v>5188.1400000000003</v>
      </c>
      <c r="G158">
        <v>5184.3599999999997</v>
      </c>
      <c r="H158">
        <v>429</v>
      </c>
      <c r="J158" s="1">
        <f t="shared" si="6"/>
        <v>46079.131921296299</v>
      </c>
      <c r="K158" s="2">
        <f t="shared" si="7"/>
        <v>46079.131944444445</v>
      </c>
      <c r="L158">
        <f t="shared" si="8"/>
        <v>1772075400</v>
      </c>
    </row>
    <row r="159" spans="1:12" x14ac:dyDescent="0.55000000000000004">
      <c r="A159">
        <v>1772075698</v>
      </c>
      <c r="B159" t="s">
        <v>4</v>
      </c>
      <c r="C159" t="s">
        <v>5</v>
      </c>
      <c r="D159">
        <v>5190.1899999999996</v>
      </c>
      <c r="E159">
        <v>5187.25</v>
      </c>
      <c r="F159">
        <v>5193.82</v>
      </c>
      <c r="G159">
        <v>5185.54</v>
      </c>
      <c r="H159">
        <v>543</v>
      </c>
      <c r="J159" s="1">
        <f t="shared" si="6"/>
        <v>46079.135393518518</v>
      </c>
      <c r="K159" s="2">
        <f t="shared" si="7"/>
        <v>46079.135416666664</v>
      </c>
      <c r="L159">
        <f t="shared" si="8"/>
        <v>1772075700</v>
      </c>
    </row>
    <row r="160" spans="1:12" x14ac:dyDescent="0.55000000000000004">
      <c r="A160">
        <v>1772075998</v>
      </c>
      <c r="B160" t="s">
        <v>4</v>
      </c>
      <c r="C160" t="s">
        <v>5</v>
      </c>
      <c r="D160">
        <v>5191.04</v>
      </c>
      <c r="E160">
        <v>5190.18</v>
      </c>
      <c r="F160">
        <v>5191.72</v>
      </c>
      <c r="G160">
        <v>5187.8900000000003</v>
      </c>
      <c r="H160">
        <v>470</v>
      </c>
      <c r="J160" s="1">
        <f t="shared" si="6"/>
        <v>46079.138865740737</v>
      </c>
      <c r="K160" s="2">
        <f t="shared" si="7"/>
        <v>46079.138888888891</v>
      </c>
      <c r="L160">
        <f t="shared" si="8"/>
        <v>1772076000</v>
      </c>
    </row>
    <row r="161" spans="1:12" x14ac:dyDescent="0.55000000000000004">
      <c r="A161">
        <v>1772076298</v>
      </c>
      <c r="B161" t="s">
        <v>4</v>
      </c>
      <c r="C161" t="s">
        <v>5</v>
      </c>
      <c r="D161">
        <v>5188.3500000000004</v>
      </c>
      <c r="E161">
        <v>5190.9399999999996</v>
      </c>
      <c r="F161">
        <v>5191.25</v>
      </c>
      <c r="G161">
        <v>5187.78</v>
      </c>
      <c r="H161">
        <v>392</v>
      </c>
      <c r="J161" s="1">
        <f t="shared" si="6"/>
        <v>46079.142337962963</v>
      </c>
      <c r="K161" s="2">
        <f t="shared" si="7"/>
        <v>46079.142361111109</v>
      </c>
      <c r="L161">
        <f t="shared" si="8"/>
        <v>1772076300</v>
      </c>
    </row>
    <row r="162" spans="1:12" x14ac:dyDescent="0.55000000000000004">
      <c r="A162">
        <v>1772076598</v>
      </c>
      <c r="B162" t="s">
        <v>4</v>
      </c>
      <c r="C162" t="s">
        <v>5</v>
      </c>
      <c r="D162">
        <v>5188.5600000000004</v>
      </c>
      <c r="E162">
        <v>5188.3500000000004</v>
      </c>
      <c r="F162">
        <v>5189.7700000000004</v>
      </c>
      <c r="G162">
        <v>5187.8999999999996</v>
      </c>
      <c r="H162">
        <v>369</v>
      </c>
      <c r="J162" s="1">
        <f t="shared" si="6"/>
        <v>46079.145810185189</v>
      </c>
      <c r="K162" s="2">
        <f t="shared" si="7"/>
        <v>46079.145833333336</v>
      </c>
      <c r="L162">
        <f t="shared" si="8"/>
        <v>1772076600</v>
      </c>
    </row>
    <row r="163" spans="1:12" x14ac:dyDescent="0.55000000000000004">
      <c r="A163">
        <v>1772076898</v>
      </c>
      <c r="B163" t="s">
        <v>4</v>
      </c>
      <c r="C163" t="s">
        <v>5</v>
      </c>
      <c r="D163">
        <v>5186.58</v>
      </c>
      <c r="E163">
        <v>5188.6000000000004</v>
      </c>
      <c r="F163">
        <v>5188.82</v>
      </c>
      <c r="G163">
        <v>5186.17</v>
      </c>
      <c r="H163">
        <v>256</v>
      </c>
      <c r="J163" s="1">
        <f t="shared" si="6"/>
        <v>46079.149282407408</v>
      </c>
      <c r="K163" s="2">
        <f t="shared" si="7"/>
        <v>46079.149305555555</v>
      </c>
      <c r="L163">
        <f t="shared" si="8"/>
        <v>1772076900</v>
      </c>
    </row>
    <row r="164" spans="1:12" x14ac:dyDescent="0.55000000000000004">
      <c r="A164">
        <v>1772077198</v>
      </c>
      <c r="B164" t="s">
        <v>4</v>
      </c>
      <c r="C164" t="s">
        <v>5</v>
      </c>
      <c r="D164">
        <v>5186.18</v>
      </c>
      <c r="E164">
        <v>5186.75</v>
      </c>
      <c r="F164">
        <v>5188.75</v>
      </c>
      <c r="G164">
        <v>5185.95</v>
      </c>
      <c r="H164">
        <v>288</v>
      </c>
      <c r="J164" s="1">
        <f t="shared" si="6"/>
        <v>46079.152754629627</v>
      </c>
      <c r="K164" s="2">
        <f t="shared" si="7"/>
        <v>46079.152777777781</v>
      </c>
      <c r="L164">
        <f t="shared" si="8"/>
        <v>1772077200</v>
      </c>
    </row>
    <row r="165" spans="1:12" x14ac:dyDescent="0.55000000000000004">
      <c r="A165">
        <v>1772077498</v>
      </c>
      <c r="B165" t="s">
        <v>4</v>
      </c>
      <c r="C165" t="s">
        <v>5</v>
      </c>
      <c r="D165">
        <v>5188.6099999999997</v>
      </c>
      <c r="E165">
        <v>5186.18</v>
      </c>
      <c r="F165">
        <v>5188.63</v>
      </c>
      <c r="G165">
        <v>5184.24</v>
      </c>
      <c r="H165">
        <v>334</v>
      </c>
      <c r="J165" s="1">
        <f t="shared" si="6"/>
        <v>46079.156226851846</v>
      </c>
      <c r="K165" s="2">
        <f t="shared" si="7"/>
        <v>46079.15625</v>
      </c>
      <c r="L165">
        <f t="shared" si="8"/>
        <v>1772077500</v>
      </c>
    </row>
    <row r="166" spans="1:12" x14ac:dyDescent="0.55000000000000004">
      <c r="A166">
        <v>1772077798</v>
      </c>
      <c r="B166" t="s">
        <v>4</v>
      </c>
      <c r="C166" t="s">
        <v>5</v>
      </c>
      <c r="D166">
        <v>5191.34</v>
      </c>
      <c r="E166">
        <v>5188.6099999999997</v>
      </c>
      <c r="F166">
        <v>5191.5200000000004</v>
      </c>
      <c r="G166">
        <v>5187.75</v>
      </c>
      <c r="H166">
        <v>329</v>
      </c>
      <c r="J166" s="1">
        <f t="shared" si="6"/>
        <v>46079.159699074073</v>
      </c>
      <c r="K166" s="2">
        <f t="shared" si="7"/>
        <v>46079.159722222219</v>
      </c>
      <c r="L166">
        <f t="shared" si="8"/>
        <v>1772077800</v>
      </c>
    </row>
    <row r="167" spans="1:12" x14ac:dyDescent="0.55000000000000004">
      <c r="A167">
        <v>1772078098</v>
      </c>
      <c r="B167" t="s">
        <v>4</v>
      </c>
      <c r="C167" t="s">
        <v>5</v>
      </c>
      <c r="D167">
        <v>5192.63</v>
      </c>
      <c r="E167">
        <v>5191.3599999999997</v>
      </c>
      <c r="F167">
        <v>5192.87</v>
      </c>
      <c r="G167">
        <v>5190.46</v>
      </c>
      <c r="H167">
        <v>308</v>
      </c>
      <c r="J167" s="1">
        <f t="shared" si="6"/>
        <v>46079.163171296299</v>
      </c>
      <c r="K167" s="2">
        <f t="shared" si="7"/>
        <v>46079.163194444445</v>
      </c>
      <c r="L167">
        <f t="shared" si="8"/>
        <v>1772078100</v>
      </c>
    </row>
    <row r="168" spans="1:12" x14ac:dyDescent="0.55000000000000004">
      <c r="A168">
        <v>1772078398</v>
      </c>
      <c r="B168" t="s">
        <v>4</v>
      </c>
      <c r="C168" t="s">
        <v>5</v>
      </c>
      <c r="D168">
        <v>5194.08</v>
      </c>
      <c r="E168">
        <v>5192.63</v>
      </c>
      <c r="F168">
        <v>5195.47</v>
      </c>
      <c r="G168">
        <v>5192.38</v>
      </c>
      <c r="H168">
        <v>393</v>
      </c>
      <c r="J168" s="1">
        <f t="shared" si="6"/>
        <v>46079.166643518518</v>
      </c>
      <c r="K168" s="2">
        <f t="shared" si="7"/>
        <v>46079.166666666664</v>
      </c>
      <c r="L168">
        <f t="shared" si="8"/>
        <v>1772078400</v>
      </c>
    </row>
    <row r="169" spans="1:12" x14ac:dyDescent="0.55000000000000004">
      <c r="A169">
        <v>1772078698</v>
      </c>
      <c r="B169" t="s">
        <v>4</v>
      </c>
      <c r="C169" t="s">
        <v>5</v>
      </c>
      <c r="D169">
        <v>5195.76</v>
      </c>
      <c r="E169">
        <v>5194.09</v>
      </c>
      <c r="F169">
        <v>5196.53</v>
      </c>
      <c r="G169">
        <v>5193.34</v>
      </c>
      <c r="H169">
        <v>306</v>
      </c>
      <c r="J169" s="1">
        <f t="shared" si="6"/>
        <v>46079.170115740737</v>
      </c>
      <c r="K169" s="2">
        <f t="shared" si="7"/>
        <v>46079.170138888891</v>
      </c>
      <c r="L169">
        <f t="shared" si="8"/>
        <v>1772078700</v>
      </c>
    </row>
    <row r="170" spans="1:12" x14ac:dyDescent="0.55000000000000004">
      <c r="A170">
        <v>1772078998</v>
      </c>
      <c r="B170" t="s">
        <v>4</v>
      </c>
      <c r="C170" t="s">
        <v>5</v>
      </c>
      <c r="D170">
        <v>5196.8</v>
      </c>
      <c r="E170">
        <v>5195.76</v>
      </c>
      <c r="F170">
        <v>5199.09</v>
      </c>
      <c r="G170">
        <v>5194.96</v>
      </c>
      <c r="H170">
        <v>320</v>
      </c>
      <c r="J170" s="1">
        <f t="shared" si="6"/>
        <v>46079.173587962963</v>
      </c>
      <c r="K170" s="2">
        <f t="shared" si="7"/>
        <v>46079.173611111109</v>
      </c>
      <c r="L170">
        <f t="shared" si="8"/>
        <v>1772079000</v>
      </c>
    </row>
    <row r="171" spans="1:12" x14ac:dyDescent="0.55000000000000004">
      <c r="A171">
        <v>1772079298</v>
      </c>
      <c r="B171" t="s">
        <v>4</v>
      </c>
      <c r="C171" t="s">
        <v>5</v>
      </c>
      <c r="D171">
        <v>5193.83</v>
      </c>
      <c r="E171">
        <v>5196.8500000000004</v>
      </c>
      <c r="F171">
        <v>5197.1000000000004</v>
      </c>
      <c r="G171">
        <v>5191.6499999999996</v>
      </c>
      <c r="H171">
        <v>314</v>
      </c>
      <c r="J171" s="1">
        <f t="shared" si="6"/>
        <v>46079.177060185189</v>
      </c>
      <c r="K171" s="2">
        <f t="shared" si="7"/>
        <v>46079.177083333336</v>
      </c>
      <c r="L171">
        <f t="shared" si="8"/>
        <v>1772079300</v>
      </c>
    </row>
    <row r="172" spans="1:12" x14ac:dyDescent="0.55000000000000004">
      <c r="A172">
        <v>1772079598</v>
      </c>
      <c r="B172" t="s">
        <v>4</v>
      </c>
      <c r="C172" t="s">
        <v>5</v>
      </c>
      <c r="D172">
        <v>5193.75</v>
      </c>
      <c r="E172">
        <v>5193.83</v>
      </c>
      <c r="F172">
        <v>5195.37</v>
      </c>
      <c r="G172">
        <v>5191.54</v>
      </c>
      <c r="H172">
        <v>328</v>
      </c>
      <c r="J172" s="1">
        <f t="shared" si="6"/>
        <v>46079.180532407408</v>
      </c>
      <c r="K172" s="2">
        <f t="shared" si="7"/>
        <v>46079.180555555555</v>
      </c>
      <c r="L172">
        <f t="shared" si="8"/>
        <v>1772079600</v>
      </c>
    </row>
    <row r="173" spans="1:12" x14ac:dyDescent="0.55000000000000004">
      <c r="A173">
        <v>1772079898</v>
      </c>
      <c r="B173" t="s">
        <v>4</v>
      </c>
      <c r="C173" t="s">
        <v>5</v>
      </c>
      <c r="D173">
        <v>5194.13</v>
      </c>
      <c r="E173">
        <v>5193.75</v>
      </c>
      <c r="F173">
        <v>5194.75</v>
      </c>
      <c r="G173">
        <v>5191.7</v>
      </c>
      <c r="H173">
        <v>320</v>
      </c>
      <c r="J173" s="1">
        <f t="shared" si="6"/>
        <v>46079.184004629627</v>
      </c>
      <c r="K173" s="2">
        <f t="shared" si="7"/>
        <v>46079.184027777781</v>
      </c>
      <c r="L173">
        <f t="shared" si="8"/>
        <v>1772079900</v>
      </c>
    </row>
    <row r="174" spans="1:12" x14ac:dyDescent="0.55000000000000004">
      <c r="A174">
        <v>1772080198</v>
      </c>
      <c r="B174" t="s">
        <v>4</v>
      </c>
      <c r="C174" t="s">
        <v>5</v>
      </c>
      <c r="D174">
        <v>5194.8599999999997</v>
      </c>
      <c r="E174">
        <v>5194.0600000000004</v>
      </c>
      <c r="F174">
        <v>5195.01</v>
      </c>
      <c r="G174">
        <v>5192.8</v>
      </c>
      <c r="H174">
        <v>278</v>
      </c>
      <c r="J174" s="1">
        <f t="shared" si="6"/>
        <v>46079.187476851846</v>
      </c>
      <c r="K174" s="2">
        <f t="shared" si="7"/>
        <v>46079.1875</v>
      </c>
      <c r="L174">
        <f t="shared" si="8"/>
        <v>1772080200</v>
      </c>
    </row>
    <row r="175" spans="1:12" x14ac:dyDescent="0.55000000000000004">
      <c r="A175">
        <v>1772080498</v>
      </c>
      <c r="B175" t="s">
        <v>4</v>
      </c>
      <c r="C175" t="s">
        <v>5</v>
      </c>
      <c r="D175">
        <v>5195.3999999999996</v>
      </c>
      <c r="E175">
        <v>5194.8599999999997</v>
      </c>
      <c r="F175">
        <v>5195.57</v>
      </c>
      <c r="G175">
        <v>5194.22</v>
      </c>
      <c r="H175">
        <v>229</v>
      </c>
      <c r="J175" s="1">
        <f t="shared" si="6"/>
        <v>46079.190949074073</v>
      </c>
      <c r="K175" s="2">
        <f t="shared" si="7"/>
        <v>46079.190972222219</v>
      </c>
      <c r="L175">
        <f t="shared" si="8"/>
        <v>1772080500</v>
      </c>
    </row>
    <row r="176" spans="1:12" x14ac:dyDescent="0.55000000000000004">
      <c r="A176">
        <v>1772080798</v>
      </c>
      <c r="B176" t="s">
        <v>4</v>
      </c>
      <c r="C176" t="s">
        <v>5</v>
      </c>
      <c r="D176">
        <v>5194.26</v>
      </c>
      <c r="E176">
        <v>5195.3999999999996</v>
      </c>
      <c r="F176">
        <v>5195.8</v>
      </c>
      <c r="G176">
        <v>5194.1099999999997</v>
      </c>
      <c r="H176">
        <v>236</v>
      </c>
      <c r="J176" s="1">
        <f t="shared" si="6"/>
        <v>46079.194421296299</v>
      </c>
      <c r="K176" s="2">
        <f t="shared" si="7"/>
        <v>46079.194444444445</v>
      </c>
      <c r="L176">
        <f t="shared" si="8"/>
        <v>1772080800</v>
      </c>
    </row>
    <row r="177" spans="1:12" x14ac:dyDescent="0.55000000000000004">
      <c r="A177">
        <v>1772081098</v>
      </c>
      <c r="B177" t="s">
        <v>4</v>
      </c>
      <c r="C177" t="s">
        <v>5</v>
      </c>
      <c r="D177">
        <v>5191.38</v>
      </c>
      <c r="E177">
        <v>5194.26</v>
      </c>
      <c r="F177">
        <v>5194.8</v>
      </c>
      <c r="G177">
        <v>5190.66</v>
      </c>
      <c r="H177">
        <v>289</v>
      </c>
      <c r="J177" s="1">
        <f t="shared" si="6"/>
        <v>46079.197893518518</v>
      </c>
      <c r="K177" s="2">
        <f t="shared" si="7"/>
        <v>46079.197916666664</v>
      </c>
      <c r="L177">
        <f t="shared" si="8"/>
        <v>1772081100</v>
      </c>
    </row>
    <row r="178" spans="1:12" x14ac:dyDescent="0.55000000000000004">
      <c r="A178">
        <v>1772081398</v>
      </c>
      <c r="B178" t="s">
        <v>4</v>
      </c>
      <c r="C178" t="s">
        <v>5</v>
      </c>
      <c r="D178">
        <v>5192.6099999999997</v>
      </c>
      <c r="E178">
        <v>5191.38</v>
      </c>
      <c r="F178">
        <v>5192.97</v>
      </c>
      <c r="G178">
        <v>5190.49</v>
      </c>
      <c r="H178">
        <v>260</v>
      </c>
      <c r="J178" s="1">
        <f t="shared" si="6"/>
        <v>46079.201365740737</v>
      </c>
      <c r="K178" s="2">
        <f t="shared" si="7"/>
        <v>46079.201388888891</v>
      </c>
      <c r="L178">
        <f t="shared" si="8"/>
        <v>1772081400</v>
      </c>
    </row>
    <row r="179" spans="1:12" x14ac:dyDescent="0.55000000000000004">
      <c r="A179">
        <v>1772081698</v>
      </c>
      <c r="B179" t="s">
        <v>4</v>
      </c>
      <c r="C179" t="s">
        <v>5</v>
      </c>
      <c r="D179">
        <v>5192.6899999999996</v>
      </c>
      <c r="E179">
        <v>5192.6000000000004</v>
      </c>
      <c r="F179">
        <v>5193.5600000000004</v>
      </c>
      <c r="G179">
        <v>5192.05</v>
      </c>
      <c r="H179">
        <v>277</v>
      </c>
      <c r="J179" s="1">
        <f t="shared" si="6"/>
        <v>46079.204837962963</v>
      </c>
      <c r="K179" s="2">
        <f t="shared" si="7"/>
        <v>46079.204861111109</v>
      </c>
      <c r="L179">
        <f t="shared" si="8"/>
        <v>1772081700</v>
      </c>
    </row>
    <row r="180" spans="1:12" x14ac:dyDescent="0.55000000000000004">
      <c r="A180">
        <v>1772081998</v>
      </c>
      <c r="B180" t="s">
        <v>4</v>
      </c>
      <c r="C180" t="s">
        <v>5</v>
      </c>
      <c r="D180">
        <v>5193.25</v>
      </c>
      <c r="E180">
        <v>5192.6899999999996</v>
      </c>
      <c r="F180">
        <v>5195.22</v>
      </c>
      <c r="G180">
        <v>5190.54</v>
      </c>
      <c r="H180">
        <v>306</v>
      </c>
      <c r="J180" s="1">
        <f t="shared" si="6"/>
        <v>46079.208310185189</v>
      </c>
      <c r="K180" s="2">
        <f t="shared" si="7"/>
        <v>46079.208333333336</v>
      </c>
      <c r="L180">
        <f t="shared" si="8"/>
        <v>1772082000</v>
      </c>
    </row>
    <row r="181" spans="1:12" x14ac:dyDescent="0.55000000000000004">
      <c r="A181">
        <v>1772082298</v>
      </c>
      <c r="B181" t="s">
        <v>4</v>
      </c>
      <c r="C181" t="s">
        <v>5</v>
      </c>
      <c r="D181">
        <v>5194.54</v>
      </c>
      <c r="E181">
        <v>5193.25</v>
      </c>
      <c r="F181">
        <v>5194.54</v>
      </c>
      <c r="G181">
        <v>5192.0200000000004</v>
      </c>
      <c r="H181">
        <v>267</v>
      </c>
      <c r="J181" s="1">
        <f t="shared" si="6"/>
        <v>46079.211782407408</v>
      </c>
      <c r="K181" s="2">
        <f t="shared" si="7"/>
        <v>46079.211805555555</v>
      </c>
      <c r="L181">
        <f t="shared" si="8"/>
        <v>1772082300</v>
      </c>
    </row>
    <row r="182" spans="1:12" x14ac:dyDescent="0.55000000000000004">
      <c r="A182">
        <v>1772082598</v>
      </c>
      <c r="B182" t="s">
        <v>4</v>
      </c>
      <c r="C182" t="s">
        <v>5</v>
      </c>
      <c r="D182">
        <v>5197.8500000000004</v>
      </c>
      <c r="E182">
        <v>5194.5600000000004</v>
      </c>
      <c r="F182">
        <v>5199.62</v>
      </c>
      <c r="G182">
        <v>5193.6000000000004</v>
      </c>
      <c r="H182">
        <v>456</v>
      </c>
      <c r="J182" s="1">
        <f t="shared" si="6"/>
        <v>46079.215254629627</v>
      </c>
      <c r="K182" s="2">
        <f t="shared" si="7"/>
        <v>46079.215277777781</v>
      </c>
      <c r="L182">
        <f t="shared" si="8"/>
        <v>1772082600</v>
      </c>
    </row>
    <row r="183" spans="1:12" x14ac:dyDescent="0.55000000000000004">
      <c r="A183">
        <v>1772082898</v>
      </c>
      <c r="B183" t="s">
        <v>4</v>
      </c>
      <c r="C183" t="s">
        <v>5</v>
      </c>
      <c r="D183">
        <v>5199.82</v>
      </c>
      <c r="E183">
        <v>5197.92</v>
      </c>
      <c r="F183">
        <v>5202.41</v>
      </c>
      <c r="G183">
        <v>5196.62</v>
      </c>
      <c r="H183">
        <v>451</v>
      </c>
      <c r="J183" s="1">
        <f t="shared" si="6"/>
        <v>46079.218726851846</v>
      </c>
      <c r="K183" s="2">
        <f t="shared" si="7"/>
        <v>46079.21875</v>
      </c>
      <c r="L183">
        <f t="shared" si="8"/>
        <v>1772082900</v>
      </c>
    </row>
    <row r="184" spans="1:12" x14ac:dyDescent="0.55000000000000004">
      <c r="A184">
        <v>1772083198</v>
      </c>
      <c r="B184" t="s">
        <v>4</v>
      </c>
      <c r="C184" t="s">
        <v>5</v>
      </c>
      <c r="D184">
        <v>5202.71</v>
      </c>
      <c r="E184">
        <v>5199.91</v>
      </c>
      <c r="F184">
        <v>5203.1000000000004</v>
      </c>
      <c r="G184">
        <v>5197.9799999999996</v>
      </c>
      <c r="H184">
        <v>397</v>
      </c>
      <c r="J184" s="1">
        <f t="shared" si="6"/>
        <v>46079.222199074073</v>
      </c>
      <c r="K184" s="2">
        <f t="shared" si="7"/>
        <v>46079.222222222219</v>
      </c>
      <c r="L184">
        <f t="shared" si="8"/>
        <v>1772083200</v>
      </c>
    </row>
    <row r="185" spans="1:12" x14ac:dyDescent="0.55000000000000004">
      <c r="A185">
        <v>1772083498</v>
      </c>
      <c r="B185" t="s">
        <v>4</v>
      </c>
      <c r="C185" t="s">
        <v>5</v>
      </c>
      <c r="D185">
        <v>5200.41</v>
      </c>
      <c r="E185">
        <v>5202.75</v>
      </c>
      <c r="F185">
        <v>5205.3100000000004</v>
      </c>
      <c r="G185">
        <v>5199.6099999999997</v>
      </c>
      <c r="H185">
        <v>387</v>
      </c>
      <c r="J185" s="1">
        <f t="shared" si="6"/>
        <v>46079.225671296299</v>
      </c>
      <c r="K185" s="2">
        <f t="shared" si="7"/>
        <v>46079.225694444445</v>
      </c>
      <c r="L185">
        <f t="shared" si="8"/>
        <v>1772083500</v>
      </c>
    </row>
    <row r="186" spans="1:12" x14ac:dyDescent="0.55000000000000004">
      <c r="A186">
        <v>1772083798</v>
      </c>
      <c r="B186" t="s">
        <v>4</v>
      </c>
      <c r="C186" t="s">
        <v>5</v>
      </c>
      <c r="D186">
        <v>5201.13</v>
      </c>
      <c r="E186">
        <v>5200.32</v>
      </c>
      <c r="F186">
        <v>5201.63</v>
      </c>
      <c r="G186">
        <v>5199.0600000000004</v>
      </c>
      <c r="H186">
        <v>538</v>
      </c>
      <c r="J186" s="1">
        <f t="shared" si="6"/>
        <v>46079.229143518518</v>
      </c>
      <c r="K186" s="2">
        <f t="shared" si="7"/>
        <v>46079.229166666664</v>
      </c>
      <c r="L186">
        <f t="shared" si="8"/>
        <v>1772083800</v>
      </c>
    </row>
    <row r="187" spans="1:12" x14ac:dyDescent="0.55000000000000004">
      <c r="A187">
        <v>1772084098</v>
      </c>
      <c r="B187" t="s">
        <v>4</v>
      </c>
      <c r="C187" t="s">
        <v>5</v>
      </c>
      <c r="D187">
        <v>5199.26</v>
      </c>
      <c r="E187">
        <v>5201.12</v>
      </c>
      <c r="F187">
        <v>5203.26</v>
      </c>
      <c r="G187">
        <v>5195.84</v>
      </c>
      <c r="H187">
        <v>511</v>
      </c>
      <c r="J187" s="1">
        <f t="shared" si="6"/>
        <v>46079.232615740737</v>
      </c>
      <c r="K187" s="2">
        <f t="shared" si="7"/>
        <v>46079.232638888891</v>
      </c>
      <c r="L187">
        <f t="shared" si="8"/>
        <v>1772084100</v>
      </c>
    </row>
    <row r="188" spans="1:12" x14ac:dyDescent="0.55000000000000004">
      <c r="A188">
        <v>1772084398</v>
      </c>
      <c r="B188" t="s">
        <v>4</v>
      </c>
      <c r="C188" t="s">
        <v>5</v>
      </c>
      <c r="D188">
        <v>5199.6899999999996</v>
      </c>
      <c r="E188">
        <v>5199.2700000000004</v>
      </c>
      <c r="F188">
        <v>5201.71</v>
      </c>
      <c r="G188">
        <v>5198.9399999999996</v>
      </c>
      <c r="H188">
        <v>474</v>
      </c>
      <c r="J188" s="1">
        <f t="shared" si="6"/>
        <v>46079.236087962963</v>
      </c>
      <c r="K188" s="2">
        <f t="shared" si="7"/>
        <v>46079.236111111109</v>
      </c>
      <c r="L188">
        <f t="shared" si="8"/>
        <v>1772084400</v>
      </c>
    </row>
    <row r="189" spans="1:12" x14ac:dyDescent="0.55000000000000004">
      <c r="A189">
        <v>1772084698</v>
      </c>
      <c r="B189" t="s">
        <v>4</v>
      </c>
      <c r="C189" t="s">
        <v>5</v>
      </c>
      <c r="D189">
        <v>5193.88</v>
      </c>
      <c r="E189">
        <v>5199.41</v>
      </c>
      <c r="F189">
        <v>5199.99</v>
      </c>
      <c r="G189">
        <v>5191.3500000000004</v>
      </c>
      <c r="H189">
        <v>546</v>
      </c>
      <c r="J189" s="1">
        <f t="shared" si="6"/>
        <v>46079.239560185189</v>
      </c>
      <c r="K189" s="2">
        <f t="shared" si="7"/>
        <v>46079.239583333336</v>
      </c>
      <c r="L189">
        <f t="shared" si="8"/>
        <v>1772084700</v>
      </c>
    </row>
    <row r="190" spans="1:12" x14ac:dyDescent="0.55000000000000004">
      <c r="A190">
        <v>1772084998</v>
      </c>
      <c r="B190" t="s">
        <v>4</v>
      </c>
      <c r="C190" t="s">
        <v>5</v>
      </c>
      <c r="D190">
        <v>5194.18</v>
      </c>
      <c r="E190">
        <v>5193.84</v>
      </c>
      <c r="F190">
        <v>5196.3599999999997</v>
      </c>
      <c r="G190">
        <v>5193.28</v>
      </c>
      <c r="H190">
        <v>459</v>
      </c>
      <c r="J190" s="1">
        <f t="shared" si="6"/>
        <v>46079.243032407408</v>
      </c>
      <c r="K190" s="2">
        <f t="shared" si="7"/>
        <v>46079.243055555555</v>
      </c>
      <c r="L190">
        <f t="shared" si="8"/>
        <v>1772085000</v>
      </c>
    </row>
    <row r="191" spans="1:12" x14ac:dyDescent="0.55000000000000004">
      <c r="A191">
        <v>1772085298</v>
      </c>
      <c r="B191" t="s">
        <v>4</v>
      </c>
      <c r="C191" t="s">
        <v>5</v>
      </c>
      <c r="D191">
        <v>5198.46</v>
      </c>
      <c r="E191">
        <v>5194.38</v>
      </c>
      <c r="F191">
        <v>5198.6099999999997</v>
      </c>
      <c r="G191">
        <v>5194.38</v>
      </c>
      <c r="H191">
        <v>476</v>
      </c>
      <c r="J191" s="1">
        <f t="shared" si="6"/>
        <v>46079.246504629627</v>
      </c>
      <c r="K191" s="2">
        <f t="shared" si="7"/>
        <v>46079.246527777781</v>
      </c>
      <c r="L191">
        <f t="shared" si="8"/>
        <v>1772085300</v>
      </c>
    </row>
    <row r="192" spans="1:12" x14ac:dyDescent="0.55000000000000004">
      <c r="A192">
        <v>1772085598</v>
      </c>
      <c r="B192" t="s">
        <v>4</v>
      </c>
      <c r="C192" t="s">
        <v>5</v>
      </c>
      <c r="D192">
        <v>5193.7700000000004</v>
      </c>
      <c r="E192">
        <v>5198.47</v>
      </c>
      <c r="F192">
        <v>5199.3599999999997</v>
      </c>
      <c r="G192">
        <v>5193.51</v>
      </c>
      <c r="H192">
        <v>463</v>
      </c>
      <c r="J192" s="1">
        <f t="shared" si="6"/>
        <v>46079.249976851846</v>
      </c>
      <c r="K192" s="2">
        <f t="shared" si="7"/>
        <v>46079.25</v>
      </c>
      <c r="L192">
        <f t="shared" si="8"/>
        <v>1772085600</v>
      </c>
    </row>
    <row r="193" spans="1:12" x14ac:dyDescent="0.55000000000000004">
      <c r="A193">
        <v>1772085898</v>
      </c>
      <c r="B193" t="s">
        <v>4</v>
      </c>
      <c r="C193" t="s">
        <v>5</v>
      </c>
      <c r="D193">
        <v>5198.41</v>
      </c>
      <c r="E193">
        <v>5193.7700000000004</v>
      </c>
      <c r="F193">
        <v>5199.63</v>
      </c>
      <c r="G193">
        <v>5193.5</v>
      </c>
      <c r="H193">
        <v>409</v>
      </c>
      <c r="J193" s="1">
        <f t="shared" si="6"/>
        <v>46079.253449074073</v>
      </c>
      <c r="K193" s="2">
        <f t="shared" si="7"/>
        <v>46079.253472222219</v>
      </c>
      <c r="L193">
        <f t="shared" si="8"/>
        <v>1772085900</v>
      </c>
    </row>
    <row r="194" spans="1:12" x14ac:dyDescent="0.55000000000000004">
      <c r="A194">
        <v>1772086198</v>
      </c>
      <c r="B194" t="s">
        <v>4</v>
      </c>
      <c r="C194" t="s">
        <v>5</v>
      </c>
      <c r="D194">
        <v>5197.99</v>
      </c>
      <c r="E194">
        <v>5198.41</v>
      </c>
      <c r="F194">
        <v>5198.41</v>
      </c>
      <c r="G194">
        <v>5195.75</v>
      </c>
      <c r="H194">
        <v>398</v>
      </c>
      <c r="J194" s="1">
        <f t="shared" ref="J194:J257" si="9">(A194/86400)+25569</f>
        <v>46079.256921296299</v>
      </c>
      <c r="K194" s="2">
        <f t="shared" ref="K194:K257" si="10">CEILING(INT(J194*1440)/1440*288,1)/288</f>
        <v>46079.256944444445</v>
      </c>
      <c r="L194">
        <f t="shared" si="8"/>
        <v>1772086200</v>
      </c>
    </row>
    <row r="195" spans="1:12" x14ac:dyDescent="0.55000000000000004">
      <c r="A195">
        <v>1772086498</v>
      </c>
      <c r="B195" t="s">
        <v>4</v>
      </c>
      <c r="C195" t="s">
        <v>5</v>
      </c>
      <c r="D195">
        <v>5196.0600000000004</v>
      </c>
      <c r="E195">
        <v>5197.97</v>
      </c>
      <c r="F195">
        <v>5198.51</v>
      </c>
      <c r="G195">
        <v>5194.66</v>
      </c>
      <c r="H195">
        <v>446</v>
      </c>
      <c r="J195" s="1">
        <f t="shared" si="9"/>
        <v>46079.260393518518</v>
      </c>
      <c r="K195" s="2">
        <f t="shared" si="10"/>
        <v>46079.260416666664</v>
      </c>
      <c r="L195">
        <f t="shared" ref="L195:L258" si="11">MROUND((K195-25569)*86400,300)</f>
        <v>1772086500</v>
      </c>
    </row>
    <row r="196" spans="1:12" x14ac:dyDescent="0.55000000000000004">
      <c r="A196">
        <v>1772086798</v>
      </c>
      <c r="B196" t="s">
        <v>4</v>
      </c>
      <c r="C196" t="s">
        <v>5</v>
      </c>
      <c r="D196">
        <v>5196.4399999999996</v>
      </c>
      <c r="E196">
        <v>5196.0600000000004</v>
      </c>
      <c r="F196">
        <v>5197.2</v>
      </c>
      <c r="G196">
        <v>5192.83</v>
      </c>
      <c r="H196">
        <v>410</v>
      </c>
      <c r="J196" s="1">
        <f t="shared" si="9"/>
        <v>46079.263865740737</v>
      </c>
      <c r="K196" s="2">
        <f t="shared" si="10"/>
        <v>46079.263888888891</v>
      </c>
      <c r="L196">
        <f t="shared" si="11"/>
        <v>1772086800</v>
      </c>
    </row>
    <row r="197" spans="1:12" x14ac:dyDescent="0.55000000000000004">
      <c r="A197">
        <v>1772087098</v>
      </c>
      <c r="B197" t="s">
        <v>4</v>
      </c>
      <c r="C197" t="s">
        <v>5</v>
      </c>
      <c r="D197">
        <v>5193.49</v>
      </c>
      <c r="E197">
        <v>5196.4399999999996</v>
      </c>
      <c r="F197">
        <v>5197.92</v>
      </c>
      <c r="G197">
        <v>5193.16</v>
      </c>
      <c r="H197">
        <v>400</v>
      </c>
      <c r="J197" s="1">
        <f t="shared" si="9"/>
        <v>46079.267337962963</v>
      </c>
      <c r="K197" s="2">
        <f t="shared" si="10"/>
        <v>46079.267361111109</v>
      </c>
      <c r="L197">
        <f t="shared" si="11"/>
        <v>1772087100</v>
      </c>
    </row>
    <row r="198" spans="1:12" x14ac:dyDescent="0.55000000000000004">
      <c r="A198">
        <v>1772087398</v>
      </c>
      <c r="B198" t="s">
        <v>4</v>
      </c>
      <c r="C198" t="s">
        <v>5</v>
      </c>
      <c r="D198">
        <v>5196.8999999999996</v>
      </c>
      <c r="E198">
        <v>5193.51</v>
      </c>
      <c r="F198">
        <v>5197.3599999999997</v>
      </c>
      <c r="G198">
        <v>5193.51</v>
      </c>
      <c r="H198">
        <v>444</v>
      </c>
      <c r="J198" s="1">
        <f t="shared" si="9"/>
        <v>46079.270810185189</v>
      </c>
      <c r="K198" s="2">
        <f t="shared" si="10"/>
        <v>46079.270833333336</v>
      </c>
      <c r="L198">
        <f t="shared" si="11"/>
        <v>1772087400</v>
      </c>
    </row>
    <row r="199" spans="1:12" x14ac:dyDescent="0.55000000000000004">
      <c r="A199">
        <v>1772087698</v>
      </c>
      <c r="B199" t="s">
        <v>4</v>
      </c>
      <c r="C199" t="s">
        <v>5</v>
      </c>
      <c r="D199">
        <v>5196.79</v>
      </c>
      <c r="E199">
        <v>5196.8999999999996</v>
      </c>
      <c r="F199">
        <v>5198.24</v>
      </c>
      <c r="G199">
        <v>5194.1400000000003</v>
      </c>
      <c r="H199">
        <v>425</v>
      </c>
      <c r="J199" s="1">
        <f t="shared" si="9"/>
        <v>46079.274282407408</v>
      </c>
      <c r="K199" s="2">
        <f t="shared" si="10"/>
        <v>46079.274305555555</v>
      </c>
      <c r="L199">
        <f t="shared" si="11"/>
        <v>1772087700</v>
      </c>
    </row>
    <row r="200" spans="1:12" x14ac:dyDescent="0.55000000000000004">
      <c r="A200">
        <v>1772087998</v>
      </c>
      <c r="B200" t="s">
        <v>4</v>
      </c>
      <c r="C200" t="s">
        <v>5</v>
      </c>
      <c r="D200">
        <v>5196.4399999999996</v>
      </c>
      <c r="E200">
        <v>5196.79</v>
      </c>
      <c r="F200">
        <v>5197.21</v>
      </c>
      <c r="G200">
        <v>5194.2700000000004</v>
      </c>
      <c r="H200">
        <v>369</v>
      </c>
      <c r="J200" s="1">
        <f t="shared" si="9"/>
        <v>46079.277754629627</v>
      </c>
      <c r="K200" s="2">
        <f t="shared" si="10"/>
        <v>46079.277777777781</v>
      </c>
      <c r="L200">
        <f t="shared" si="11"/>
        <v>1772088000</v>
      </c>
    </row>
    <row r="201" spans="1:12" x14ac:dyDescent="0.55000000000000004">
      <c r="A201">
        <v>1772088298</v>
      </c>
      <c r="B201" t="s">
        <v>4</v>
      </c>
      <c r="C201" t="s">
        <v>5</v>
      </c>
      <c r="D201">
        <v>5192.8</v>
      </c>
      <c r="E201">
        <v>5196.4399999999996</v>
      </c>
      <c r="F201">
        <v>5196.96</v>
      </c>
      <c r="G201">
        <v>5192.25</v>
      </c>
      <c r="H201">
        <v>386</v>
      </c>
      <c r="J201" s="1">
        <f t="shared" si="9"/>
        <v>46079.281226851846</v>
      </c>
      <c r="K201" s="2">
        <f t="shared" si="10"/>
        <v>46079.28125</v>
      </c>
      <c r="L201">
        <f t="shared" si="11"/>
        <v>1772088300</v>
      </c>
    </row>
    <row r="202" spans="1:12" x14ac:dyDescent="0.55000000000000004">
      <c r="A202">
        <v>1772088598</v>
      </c>
      <c r="B202" t="s">
        <v>4</v>
      </c>
      <c r="C202" t="s">
        <v>5</v>
      </c>
      <c r="D202">
        <v>5192.66</v>
      </c>
      <c r="E202">
        <v>5192.79</v>
      </c>
      <c r="F202">
        <v>5196.8100000000004</v>
      </c>
      <c r="G202">
        <v>5191.22</v>
      </c>
      <c r="H202">
        <v>477</v>
      </c>
      <c r="J202" s="1">
        <f t="shared" si="9"/>
        <v>46079.284699074073</v>
      </c>
      <c r="K202" s="2">
        <f t="shared" si="10"/>
        <v>46079.284722222219</v>
      </c>
      <c r="L202">
        <f t="shared" si="11"/>
        <v>1772088600</v>
      </c>
    </row>
    <row r="203" spans="1:12" x14ac:dyDescent="0.55000000000000004">
      <c r="A203">
        <v>1772088898</v>
      </c>
      <c r="B203" t="s">
        <v>4</v>
      </c>
      <c r="C203" t="s">
        <v>5</v>
      </c>
      <c r="D203">
        <v>5193.26</v>
      </c>
      <c r="E203">
        <v>5192.9799999999996</v>
      </c>
      <c r="F203">
        <v>5193.33</v>
      </c>
      <c r="G203">
        <v>5190.37</v>
      </c>
      <c r="H203">
        <v>468</v>
      </c>
      <c r="J203" s="1">
        <f t="shared" si="9"/>
        <v>46079.288171296299</v>
      </c>
      <c r="K203" s="2">
        <f t="shared" si="10"/>
        <v>46079.288194444445</v>
      </c>
      <c r="L203">
        <f t="shared" si="11"/>
        <v>1772088900</v>
      </c>
    </row>
    <row r="204" spans="1:12" x14ac:dyDescent="0.55000000000000004">
      <c r="A204">
        <v>1772089198</v>
      </c>
      <c r="B204" t="s">
        <v>4</v>
      </c>
      <c r="C204" t="s">
        <v>5</v>
      </c>
      <c r="D204">
        <v>5190.96</v>
      </c>
      <c r="E204">
        <v>5193.29</v>
      </c>
      <c r="F204">
        <v>5194.72</v>
      </c>
      <c r="G204">
        <v>5185.4399999999996</v>
      </c>
      <c r="H204">
        <v>519</v>
      </c>
      <c r="J204" s="1">
        <f t="shared" si="9"/>
        <v>46079.291643518518</v>
      </c>
      <c r="K204" s="2">
        <f t="shared" si="10"/>
        <v>46079.291666666664</v>
      </c>
      <c r="L204">
        <f t="shared" si="11"/>
        <v>1772089200</v>
      </c>
    </row>
    <row r="205" spans="1:12" x14ac:dyDescent="0.55000000000000004">
      <c r="A205">
        <v>1772089498</v>
      </c>
      <c r="B205" t="s">
        <v>4</v>
      </c>
      <c r="C205" t="s">
        <v>5</v>
      </c>
      <c r="D205">
        <v>5184.75</v>
      </c>
      <c r="E205">
        <v>5190.71</v>
      </c>
      <c r="F205">
        <v>5190.7700000000004</v>
      </c>
      <c r="G205">
        <v>5182.59</v>
      </c>
      <c r="H205">
        <v>426</v>
      </c>
      <c r="J205" s="1">
        <f t="shared" si="9"/>
        <v>46079.295115740737</v>
      </c>
      <c r="K205" s="2">
        <f t="shared" si="10"/>
        <v>46079.295138888891</v>
      </c>
      <c r="L205">
        <f t="shared" si="11"/>
        <v>1772089500</v>
      </c>
    </row>
    <row r="206" spans="1:12" x14ac:dyDescent="0.55000000000000004">
      <c r="A206">
        <v>1772089798</v>
      </c>
      <c r="B206" t="s">
        <v>4</v>
      </c>
      <c r="C206" t="s">
        <v>5</v>
      </c>
      <c r="D206">
        <v>5187.62</v>
      </c>
      <c r="E206">
        <v>5184.75</v>
      </c>
      <c r="F206">
        <v>5187.78</v>
      </c>
      <c r="G206">
        <v>5182.45</v>
      </c>
      <c r="H206">
        <v>530</v>
      </c>
      <c r="J206" s="1">
        <f t="shared" si="9"/>
        <v>46079.298587962963</v>
      </c>
      <c r="K206" s="2">
        <f t="shared" si="10"/>
        <v>46079.298611111109</v>
      </c>
      <c r="L206">
        <f t="shared" si="11"/>
        <v>1772089800</v>
      </c>
    </row>
    <row r="207" spans="1:12" x14ac:dyDescent="0.55000000000000004">
      <c r="A207">
        <v>1772090098</v>
      </c>
      <c r="B207" t="s">
        <v>4</v>
      </c>
      <c r="C207" t="s">
        <v>5</v>
      </c>
      <c r="D207">
        <v>5188.55</v>
      </c>
      <c r="E207">
        <v>5187.62</v>
      </c>
      <c r="F207">
        <v>5190.8100000000004</v>
      </c>
      <c r="G207">
        <v>5185.24</v>
      </c>
      <c r="H207">
        <v>496</v>
      </c>
      <c r="J207" s="1">
        <f t="shared" si="9"/>
        <v>46079.302060185189</v>
      </c>
      <c r="K207" s="2">
        <f t="shared" si="10"/>
        <v>46079.302083333336</v>
      </c>
      <c r="L207">
        <f t="shared" si="11"/>
        <v>1772090100</v>
      </c>
    </row>
    <row r="208" spans="1:12" x14ac:dyDescent="0.55000000000000004">
      <c r="A208">
        <v>1772090398</v>
      </c>
      <c r="B208" t="s">
        <v>4</v>
      </c>
      <c r="C208" t="s">
        <v>5</v>
      </c>
      <c r="D208">
        <v>5186.04</v>
      </c>
      <c r="E208">
        <v>5188.55</v>
      </c>
      <c r="F208">
        <v>5189.16</v>
      </c>
      <c r="G208">
        <v>5182.0600000000004</v>
      </c>
      <c r="H208">
        <v>425</v>
      </c>
      <c r="J208" s="1">
        <f t="shared" si="9"/>
        <v>46079.305532407408</v>
      </c>
      <c r="K208" s="2">
        <f t="shared" si="10"/>
        <v>46079.305555555555</v>
      </c>
      <c r="L208">
        <f t="shared" si="11"/>
        <v>1772090400</v>
      </c>
    </row>
    <row r="209" spans="1:12" x14ac:dyDescent="0.55000000000000004">
      <c r="A209">
        <v>1772090698</v>
      </c>
      <c r="B209" t="s">
        <v>4</v>
      </c>
      <c r="C209" t="s">
        <v>5</v>
      </c>
      <c r="D209">
        <v>5184.88</v>
      </c>
      <c r="E209">
        <v>5186.04</v>
      </c>
      <c r="F209">
        <v>5188.0200000000004</v>
      </c>
      <c r="G209">
        <v>5184.43</v>
      </c>
      <c r="H209">
        <v>394</v>
      </c>
      <c r="J209" s="1">
        <f t="shared" si="9"/>
        <v>46079.309004629627</v>
      </c>
      <c r="K209" s="2">
        <f t="shared" si="10"/>
        <v>46079.309027777781</v>
      </c>
      <c r="L209">
        <f t="shared" si="11"/>
        <v>1772090700</v>
      </c>
    </row>
    <row r="210" spans="1:12" x14ac:dyDescent="0.55000000000000004">
      <c r="A210">
        <v>1772090998</v>
      </c>
      <c r="B210" t="s">
        <v>4</v>
      </c>
      <c r="C210" t="s">
        <v>5</v>
      </c>
      <c r="D210">
        <v>5186.1499999999996</v>
      </c>
      <c r="E210">
        <v>5185.2299999999996</v>
      </c>
      <c r="F210">
        <v>5188.7299999999996</v>
      </c>
      <c r="G210">
        <v>5184.58</v>
      </c>
      <c r="H210">
        <v>408</v>
      </c>
      <c r="J210" s="1">
        <f t="shared" si="9"/>
        <v>46079.312476851846</v>
      </c>
      <c r="K210" s="2">
        <f t="shared" si="10"/>
        <v>46079.3125</v>
      </c>
      <c r="L210">
        <f t="shared" si="11"/>
        <v>1772091000</v>
      </c>
    </row>
    <row r="211" spans="1:12" x14ac:dyDescent="0.55000000000000004">
      <c r="A211">
        <v>1772091298</v>
      </c>
      <c r="B211" t="s">
        <v>4</v>
      </c>
      <c r="C211" t="s">
        <v>5</v>
      </c>
      <c r="D211">
        <v>5188.3500000000004</v>
      </c>
      <c r="E211">
        <v>5186.0600000000004</v>
      </c>
      <c r="F211">
        <v>5189</v>
      </c>
      <c r="G211">
        <v>5184.6400000000003</v>
      </c>
      <c r="H211">
        <v>403</v>
      </c>
      <c r="J211" s="1">
        <f t="shared" si="9"/>
        <v>46079.315949074073</v>
      </c>
      <c r="K211" s="2">
        <f t="shared" si="10"/>
        <v>46079.315972222219</v>
      </c>
      <c r="L211">
        <f t="shared" si="11"/>
        <v>1772091300</v>
      </c>
    </row>
    <row r="212" spans="1:12" x14ac:dyDescent="0.55000000000000004">
      <c r="A212">
        <v>1772091598</v>
      </c>
      <c r="B212" t="s">
        <v>4</v>
      </c>
      <c r="C212" t="s">
        <v>5</v>
      </c>
      <c r="D212">
        <v>5186.49</v>
      </c>
      <c r="E212">
        <v>5188.34</v>
      </c>
      <c r="F212">
        <v>5189.78</v>
      </c>
      <c r="G212">
        <v>5186.08</v>
      </c>
      <c r="H212">
        <v>327</v>
      </c>
      <c r="J212" s="1">
        <f t="shared" si="9"/>
        <v>46079.319421296299</v>
      </c>
      <c r="K212" s="2">
        <f t="shared" si="10"/>
        <v>46079.319444444445</v>
      </c>
      <c r="L212">
        <f t="shared" si="11"/>
        <v>1772091600</v>
      </c>
    </row>
    <row r="213" spans="1:12" x14ac:dyDescent="0.55000000000000004">
      <c r="A213">
        <v>1772091898</v>
      </c>
      <c r="B213" t="s">
        <v>4</v>
      </c>
      <c r="C213" t="s">
        <v>5</v>
      </c>
      <c r="D213">
        <v>5181.91</v>
      </c>
      <c r="E213">
        <v>5186.5</v>
      </c>
      <c r="F213">
        <v>5186.8999999999996</v>
      </c>
      <c r="G213">
        <v>5181.87</v>
      </c>
      <c r="H213">
        <v>417</v>
      </c>
      <c r="J213" s="1">
        <f t="shared" si="9"/>
        <v>46079.322893518518</v>
      </c>
      <c r="K213" s="2">
        <f t="shared" si="10"/>
        <v>46079.322916666664</v>
      </c>
      <c r="L213">
        <f t="shared" si="11"/>
        <v>1772091900</v>
      </c>
    </row>
    <row r="214" spans="1:12" x14ac:dyDescent="0.55000000000000004">
      <c r="A214">
        <v>1772092198</v>
      </c>
      <c r="B214" t="s">
        <v>4</v>
      </c>
      <c r="C214" t="s">
        <v>5</v>
      </c>
      <c r="D214">
        <v>5183.7</v>
      </c>
      <c r="E214">
        <v>5181.62</v>
      </c>
      <c r="F214">
        <v>5184.2</v>
      </c>
      <c r="G214">
        <v>5179.72</v>
      </c>
      <c r="H214">
        <v>448</v>
      </c>
      <c r="J214" s="1">
        <f t="shared" si="9"/>
        <v>46079.326365740737</v>
      </c>
      <c r="K214" s="2">
        <f t="shared" si="10"/>
        <v>46079.326388888891</v>
      </c>
      <c r="L214">
        <f t="shared" si="11"/>
        <v>1772092200</v>
      </c>
    </row>
    <row r="215" spans="1:12" x14ac:dyDescent="0.55000000000000004">
      <c r="A215">
        <v>1772092498</v>
      </c>
      <c r="B215" t="s">
        <v>4</v>
      </c>
      <c r="C215" t="s">
        <v>5</v>
      </c>
      <c r="D215">
        <v>5186.0200000000004</v>
      </c>
      <c r="E215">
        <v>5183.7299999999996</v>
      </c>
      <c r="F215">
        <v>5188.1400000000003</v>
      </c>
      <c r="G215">
        <v>5183.7299999999996</v>
      </c>
      <c r="H215">
        <v>351</v>
      </c>
      <c r="J215" s="1">
        <f t="shared" si="9"/>
        <v>46079.329837962963</v>
      </c>
      <c r="K215" s="2">
        <f t="shared" si="10"/>
        <v>46079.329861111109</v>
      </c>
      <c r="L215">
        <f t="shared" si="11"/>
        <v>1772092500</v>
      </c>
    </row>
    <row r="216" spans="1:12" x14ac:dyDescent="0.55000000000000004">
      <c r="A216">
        <v>1772092798</v>
      </c>
      <c r="B216" t="s">
        <v>4</v>
      </c>
      <c r="C216" t="s">
        <v>5</v>
      </c>
      <c r="D216">
        <v>5181.47</v>
      </c>
      <c r="E216">
        <v>5186.3599999999997</v>
      </c>
      <c r="F216">
        <v>5187.05</v>
      </c>
      <c r="G216">
        <v>5179.66</v>
      </c>
      <c r="H216">
        <v>630</v>
      </c>
      <c r="J216" s="1">
        <f t="shared" si="9"/>
        <v>46079.333310185189</v>
      </c>
      <c r="K216" s="2">
        <f t="shared" si="10"/>
        <v>46079.333333333336</v>
      </c>
      <c r="L216">
        <f t="shared" si="11"/>
        <v>1772092800</v>
      </c>
    </row>
    <row r="217" spans="1:12" x14ac:dyDescent="0.55000000000000004">
      <c r="A217">
        <v>1772093098</v>
      </c>
      <c r="B217" t="s">
        <v>4</v>
      </c>
      <c r="C217" t="s">
        <v>5</v>
      </c>
      <c r="D217">
        <v>5183.96</v>
      </c>
      <c r="E217">
        <v>5181.4799999999996</v>
      </c>
      <c r="F217">
        <v>5185.37</v>
      </c>
      <c r="G217">
        <v>5179.41</v>
      </c>
      <c r="H217">
        <v>542</v>
      </c>
      <c r="J217" s="1">
        <f t="shared" si="9"/>
        <v>46079.336782407408</v>
      </c>
      <c r="K217" s="2">
        <f t="shared" si="10"/>
        <v>46079.336805555555</v>
      </c>
      <c r="L217">
        <f t="shared" si="11"/>
        <v>1772093100</v>
      </c>
    </row>
    <row r="218" spans="1:12" x14ac:dyDescent="0.55000000000000004">
      <c r="A218">
        <v>1772093398</v>
      </c>
      <c r="B218" t="s">
        <v>4</v>
      </c>
      <c r="C218" t="s">
        <v>5</v>
      </c>
      <c r="D218">
        <v>5189.4799999999996</v>
      </c>
      <c r="E218">
        <v>5183.8</v>
      </c>
      <c r="F218">
        <v>5190.47</v>
      </c>
      <c r="G218">
        <v>5183.76</v>
      </c>
      <c r="H218">
        <v>567</v>
      </c>
      <c r="J218" s="1">
        <f t="shared" si="9"/>
        <v>46079.340254629627</v>
      </c>
      <c r="K218" s="2">
        <f t="shared" si="10"/>
        <v>46079.340277777781</v>
      </c>
      <c r="L218">
        <f t="shared" si="11"/>
        <v>1772093400</v>
      </c>
    </row>
    <row r="219" spans="1:12" x14ac:dyDescent="0.55000000000000004">
      <c r="A219">
        <v>1772093698</v>
      </c>
      <c r="B219" t="s">
        <v>4</v>
      </c>
      <c r="C219" t="s">
        <v>5</v>
      </c>
      <c r="D219">
        <v>5187.25</v>
      </c>
      <c r="E219">
        <v>5189.4799999999996</v>
      </c>
      <c r="F219">
        <v>5190.8500000000004</v>
      </c>
      <c r="G219">
        <v>5184.8900000000003</v>
      </c>
      <c r="H219">
        <v>492</v>
      </c>
      <c r="J219" s="1">
        <f t="shared" si="9"/>
        <v>46079.343726851846</v>
      </c>
      <c r="K219" s="2">
        <f t="shared" si="10"/>
        <v>46079.34375</v>
      </c>
      <c r="L219">
        <f t="shared" si="11"/>
        <v>1772093700</v>
      </c>
    </row>
    <row r="220" spans="1:12" x14ac:dyDescent="0.55000000000000004">
      <c r="A220">
        <v>1772093998</v>
      </c>
      <c r="B220" t="s">
        <v>4</v>
      </c>
      <c r="C220" t="s">
        <v>5</v>
      </c>
      <c r="D220">
        <v>5187.01</v>
      </c>
      <c r="E220">
        <v>5187.24</v>
      </c>
      <c r="F220">
        <v>5187.55</v>
      </c>
      <c r="G220">
        <v>5184.9399999999996</v>
      </c>
      <c r="H220">
        <v>402</v>
      </c>
      <c r="J220" s="1">
        <f t="shared" si="9"/>
        <v>46079.347199074073</v>
      </c>
      <c r="K220" s="2">
        <f t="shared" si="10"/>
        <v>46079.347222222219</v>
      </c>
      <c r="L220">
        <f t="shared" si="11"/>
        <v>1772094000</v>
      </c>
    </row>
    <row r="221" spans="1:12" x14ac:dyDescent="0.55000000000000004">
      <c r="A221">
        <v>1772094298</v>
      </c>
      <c r="B221" t="s">
        <v>4</v>
      </c>
      <c r="C221" t="s">
        <v>5</v>
      </c>
      <c r="D221">
        <v>5176.99</v>
      </c>
      <c r="E221">
        <v>5187.0200000000004</v>
      </c>
      <c r="F221">
        <v>5187.6899999999996</v>
      </c>
      <c r="G221">
        <v>5175.41</v>
      </c>
      <c r="H221">
        <v>671</v>
      </c>
      <c r="J221" s="1">
        <f t="shared" si="9"/>
        <v>46079.350671296299</v>
      </c>
      <c r="K221" s="2">
        <f t="shared" si="10"/>
        <v>46079.350694444445</v>
      </c>
      <c r="L221">
        <f t="shared" si="11"/>
        <v>1772094300</v>
      </c>
    </row>
    <row r="222" spans="1:12" x14ac:dyDescent="0.55000000000000004">
      <c r="A222">
        <v>1772094598</v>
      </c>
      <c r="B222" t="s">
        <v>4</v>
      </c>
      <c r="C222" t="s">
        <v>5</v>
      </c>
      <c r="D222">
        <v>5175.0600000000004</v>
      </c>
      <c r="E222">
        <v>5176.9799999999996</v>
      </c>
      <c r="F222">
        <v>5180.83</v>
      </c>
      <c r="G222">
        <v>5171.24</v>
      </c>
      <c r="H222">
        <v>709</v>
      </c>
      <c r="J222" s="1">
        <f t="shared" si="9"/>
        <v>46079.354143518518</v>
      </c>
      <c r="K222" s="2">
        <f t="shared" si="10"/>
        <v>46079.354166666664</v>
      </c>
      <c r="L222">
        <f t="shared" si="11"/>
        <v>1772094600</v>
      </c>
    </row>
    <row r="223" spans="1:12" x14ac:dyDescent="0.55000000000000004">
      <c r="A223">
        <v>1772094898</v>
      </c>
      <c r="B223" t="s">
        <v>4</v>
      </c>
      <c r="C223" t="s">
        <v>5</v>
      </c>
      <c r="D223">
        <v>5174.82</v>
      </c>
      <c r="E223">
        <v>5175.04</v>
      </c>
      <c r="F223">
        <v>5177.72</v>
      </c>
      <c r="G223">
        <v>5172.7700000000004</v>
      </c>
      <c r="H223">
        <v>622</v>
      </c>
      <c r="J223" s="1">
        <f t="shared" si="9"/>
        <v>46079.357615740737</v>
      </c>
      <c r="K223" s="2">
        <f t="shared" si="10"/>
        <v>46079.357638888891</v>
      </c>
      <c r="L223">
        <f t="shared" si="11"/>
        <v>1772094900</v>
      </c>
    </row>
    <row r="224" spans="1:12" x14ac:dyDescent="0.55000000000000004">
      <c r="A224">
        <v>1772095198</v>
      </c>
      <c r="B224" t="s">
        <v>4</v>
      </c>
      <c r="C224" t="s">
        <v>5</v>
      </c>
      <c r="D224">
        <v>5174.28</v>
      </c>
      <c r="E224">
        <v>5174.88</v>
      </c>
      <c r="F224">
        <v>5176.67</v>
      </c>
      <c r="G224">
        <v>5171.71</v>
      </c>
      <c r="H224">
        <v>520</v>
      </c>
      <c r="J224" s="1">
        <f t="shared" si="9"/>
        <v>46079.361087962963</v>
      </c>
      <c r="K224" s="2">
        <f t="shared" si="10"/>
        <v>46079.361111111109</v>
      </c>
      <c r="L224">
        <f t="shared" si="11"/>
        <v>1772095200</v>
      </c>
    </row>
    <row r="225" spans="1:12" x14ac:dyDescent="0.55000000000000004">
      <c r="A225">
        <v>1772095498</v>
      </c>
      <c r="B225" t="s">
        <v>4</v>
      </c>
      <c r="C225" t="s">
        <v>5</v>
      </c>
      <c r="D225">
        <v>5179.75</v>
      </c>
      <c r="E225">
        <v>5174.1400000000003</v>
      </c>
      <c r="F225">
        <v>5179.8500000000004</v>
      </c>
      <c r="G225">
        <v>5167.91</v>
      </c>
      <c r="H225">
        <v>615</v>
      </c>
      <c r="J225" s="1">
        <f t="shared" si="9"/>
        <v>46079.364560185189</v>
      </c>
      <c r="K225" s="2">
        <f t="shared" si="10"/>
        <v>46079.364583333336</v>
      </c>
      <c r="L225">
        <f t="shared" si="11"/>
        <v>1772095500</v>
      </c>
    </row>
    <row r="226" spans="1:12" x14ac:dyDescent="0.55000000000000004">
      <c r="A226">
        <v>1772095798</v>
      </c>
      <c r="B226" t="s">
        <v>4</v>
      </c>
      <c r="C226" t="s">
        <v>5</v>
      </c>
      <c r="D226">
        <v>5178.38</v>
      </c>
      <c r="E226">
        <v>5179.75</v>
      </c>
      <c r="F226">
        <v>5182.29</v>
      </c>
      <c r="G226">
        <v>5177.83</v>
      </c>
      <c r="H226">
        <v>522</v>
      </c>
      <c r="J226" s="1">
        <f t="shared" si="9"/>
        <v>46079.368032407408</v>
      </c>
      <c r="K226" s="2">
        <f t="shared" si="10"/>
        <v>46079.368055555555</v>
      </c>
      <c r="L226">
        <f t="shared" si="11"/>
        <v>1772095800</v>
      </c>
    </row>
    <row r="227" spans="1:12" x14ac:dyDescent="0.55000000000000004">
      <c r="A227">
        <v>1772096098</v>
      </c>
      <c r="B227" t="s">
        <v>4</v>
      </c>
      <c r="C227" t="s">
        <v>5</v>
      </c>
      <c r="D227">
        <v>5179.41</v>
      </c>
      <c r="E227">
        <v>5178.38</v>
      </c>
      <c r="F227">
        <v>5181.51</v>
      </c>
      <c r="G227">
        <v>5175.3500000000004</v>
      </c>
      <c r="H227">
        <v>492</v>
      </c>
      <c r="J227" s="1">
        <f t="shared" si="9"/>
        <v>46079.371504629627</v>
      </c>
      <c r="K227" s="2">
        <f t="shared" si="10"/>
        <v>46079.371527777781</v>
      </c>
      <c r="L227">
        <f t="shared" si="11"/>
        <v>1772096100</v>
      </c>
    </row>
    <row r="228" spans="1:12" x14ac:dyDescent="0.55000000000000004">
      <c r="A228">
        <v>1772096398</v>
      </c>
      <c r="B228" t="s">
        <v>4</v>
      </c>
      <c r="C228" t="s">
        <v>5</v>
      </c>
      <c r="D228">
        <v>5174.4399999999996</v>
      </c>
      <c r="E228">
        <v>5179.38</v>
      </c>
      <c r="F228">
        <v>5180.45</v>
      </c>
      <c r="G228">
        <v>5174.43</v>
      </c>
      <c r="H228">
        <v>533</v>
      </c>
      <c r="J228" s="1">
        <f t="shared" si="9"/>
        <v>46079.374976851846</v>
      </c>
      <c r="K228" s="2">
        <f t="shared" si="10"/>
        <v>46079.375</v>
      </c>
      <c r="L228">
        <f t="shared" si="11"/>
        <v>1772096400</v>
      </c>
    </row>
    <row r="229" spans="1:12" x14ac:dyDescent="0.55000000000000004">
      <c r="A229">
        <v>1772096698</v>
      </c>
      <c r="B229" t="s">
        <v>4</v>
      </c>
      <c r="C229" t="s">
        <v>5</v>
      </c>
      <c r="D229">
        <v>5178.01</v>
      </c>
      <c r="E229">
        <v>5174.46</v>
      </c>
      <c r="F229">
        <v>5178.3999999999996</v>
      </c>
      <c r="G229">
        <v>5173.92</v>
      </c>
      <c r="H229">
        <v>462</v>
      </c>
      <c r="J229" s="1">
        <f t="shared" si="9"/>
        <v>46079.378449074073</v>
      </c>
      <c r="K229" s="2">
        <f t="shared" si="10"/>
        <v>46079.378472222219</v>
      </c>
      <c r="L229">
        <f t="shared" si="11"/>
        <v>1772096700</v>
      </c>
    </row>
    <row r="230" spans="1:12" x14ac:dyDescent="0.55000000000000004">
      <c r="A230">
        <v>1772096998</v>
      </c>
      <c r="B230" t="s">
        <v>4</v>
      </c>
      <c r="C230" t="s">
        <v>5</v>
      </c>
      <c r="D230">
        <v>5181.6400000000003</v>
      </c>
      <c r="E230">
        <v>5177.68</v>
      </c>
      <c r="F230">
        <v>5182.57</v>
      </c>
      <c r="G230">
        <v>5177.62</v>
      </c>
      <c r="H230">
        <v>503</v>
      </c>
      <c r="J230" s="1">
        <f t="shared" si="9"/>
        <v>46079.381921296299</v>
      </c>
      <c r="K230" s="2">
        <f t="shared" si="10"/>
        <v>46079.381944444445</v>
      </c>
      <c r="L230">
        <f t="shared" si="11"/>
        <v>1772097000</v>
      </c>
    </row>
    <row r="231" spans="1:12" x14ac:dyDescent="0.55000000000000004">
      <c r="A231">
        <v>1772097298</v>
      </c>
      <c r="B231" t="s">
        <v>4</v>
      </c>
      <c r="C231" t="s">
        <v>5</v>
      </c>
      <c r="D231">
        <v>5176.99</v>
      </c>
      <c r="E231">
        <v>5181.63</v>
      </c>
      <c r="F231">
        <v>5182.3100000000004</v>
      </c>
      <c r="G231">
        <v>5175.91</v>
      </c>
      <c r="H231">
        <v>460</v>
      </c>
      <c r="J231" s="1">
        <f t="shared" si="9"/>
        <v>46079.385393518518</v>
      </c>
      <c r="K231" s="2">
        <f t="shared" si="10"/>
        <v>46079.385416666664</v>
      </c>
      <c r="L231">
        <f t="shared" si="11"/>
        <v>1772097300</v>
      </c>
    </row>
    <row r="232" spans="1:12" x14ac:dyDescent="0.55000000000000004">
      <c r="A232">
        <v>1772097598</v>
      </c>
      <c r="B232" t="s">
        <v>4</v>
      </c>
      <c r="C232" t="s">
        <v>5</v>
      </c>
      <c r="D232">
        <v>5176.5600000000004</v>
      </c>
      <c r="E232">
        <v>5176.97</v>
      </c>
      <c r="F232">
        <v>5177.1000000000004</v>
      </c>
      <c r="G232">
        <v>5174.75</v>
      </c>
      <c r="H232">
        <v>396</v>
      </c>
      <c r="J232" s="1">
        <f t="shared" si="9"/>
        <v>46079.388865740737</v>
      </c>
      <c r="K232" s="2">
        <f t="shared" si="10"/>
        <v>46079.388888888891</v>
      </c>
      <c r="L232">
        <f t="shared" si="11"/>
        <v>1772097600</v>
      </c>
    </row>
    <row r="233" spans="1:12" x14ac:dyDescent="0.55000000000000004">
      <c r="A233">
        <v>1772097898</v>
      </c>
      <c r="B233" t="s">
        <v>4</v>
      </c>
      <c r="C233" t="s">
        <v>5</v>
      </c>
      <c r="D233">
        <v>5181.2</v>
      </c>
      <c r="E233">
        <v>5176.5600000000004</v>
      </c>
      <c r="F233">
        <v>5182.28</v>
      </c>
      <c r="G233">
        <v>5176.5600000000004</v>
      </c>
      <c r="H233">
        <v>452</v>
      </c>
      <c r="J233" s="1">
        <f t="shared" si="9"/>
        <v>46079.392337962963</v>
      </c>
      <c r="K233" s="2">
        <f t="shared" si="10"/>
        <v>46079.392361111109</v>
      </c>
      <c r="L233">
        <f t="shared" si="11"/>
        <v>1772097900</v>
      </c>
    </row>
    <row r="234" spans="1:12" x14ac:dyDescent="0.55000000000000004">
      <c r="A234">
        <v>1772098198</v>
      </c>
      <c r="B234" t="s">
        <v>4</v>
      </c>
      <c r="C234" t="s">
        <v>5</v>
      </c>
      <c r="D234">
        <v>5181.63</v>
      </c>
      <c r="E234">
        <v>5181.13</v>
      </c>
      <c r="F234">
        <v>5183.53</v>
      </c>
      <c r="G234">
        <v>5179.3</v>
      </c>
      <c r="H234">
        <v>454</v>
      </c>
      <c r="J234" s="1">
        <f t="shared" si="9"/>
        <v>46079.395810185189</v>
      </c>
      <c r="K234" s="2">
        <f t="shared" si="10"/>
        <v>46079.395833333336</v>
      </c>
      <c r="L234">
        <f t="shared" si="11"/>
        <v>1772098200</v>
      </c>
    </row>
    <row r="235" spans="1:12" x14ac:dyDescent="0.55000000000000004">
      <c r="A235">
        <v>1772098498</v>
      </c>
      <c r="B235" t="s">
        <v>4</v>
      </c>
      <c r="C235" t="s">
        <v>5</v>
      </c>
      <c r="D235">
        <v>5183.3</v>
      </c>
      <c r="E235">
        <v>5181.62</v>
      </c>
      <c r="F235">
        <v>5183.7</v>
      </c>
      <c r="G235">
        <v>5180.25</v>
      </c>
      <c r="H235">
        <v>360</v>
      </c>
      <c r="J235" s="1">
        <f t="shared" si="9"/>
        <v>46079.399282407408</v>
      </c>
      <c r="K235" s="2">
        <f t="shared" si="10"/>
        <v>46079.399305555555</v>
      </c>
      <c r="L235">
        <f t="shared" si="11"/>
        <v>1772098500</v>
      </c>
    </row>
    <row r="236" spans="1:12" x14ac:dyDescent="0.55000000000000004">
      <c r="A236">
        <v>1772098798</v>
      </c>
      <c r="B236" t="s">
        <v>4</v>
      </c>
      <c r="C236" t="s">
        <v>5</v>
      </c>
      <c r="D236">
        <v>5181.5</v>
      </c>
      <c r="E236">
        <v>5183.07</v>
      </c>
      <c r="F236">
        <v>5183.55</v>
      </c>
      <c r="G236">
        <v>5180.3599999999997</v>
      </c>
      <c r="H236">
        <v>292</v>
      </c>
      <c r="J236" s="1">
        <f t="shared" si="9"/>
        <v>46079.402754629627</v>
      </c>
      <c r="K236" s="2">
        <f t="shared" si="10"/>
        <v>46079.402777777781</v>
      </c>
      <c r="L236">
        <f t="shared" si="11"/>
        <v>1772098800</v>
      </c>
    </row>
    <row r="237" spans="1:12" x14ac:dyDescent="0.55000000000000004">
      <c r="A237">
        <v>1772099098</v>
      </c>
      <c r="B237" t="s">
        <v>4</v>
      </c>
      <c r="C237" t="s">
        <v>5</v>
      </c>
      <c r="D237">
        <v>5184.6400000000003</v>
      </c>
      <c r="E237">
        <v>5181.55</v>
      </c>
      <c r="F237">
        <v>5185.2700000000004</v>
      </c>
      <c r="G237">
        <v>5181.55</v>
      </c>
      <c r="H237">
        <v>361</v>
      </c>
      <c r="J237" s="1">
        <f t="shared" si="9"/>
        <v>46079.406226851846</v>
      </c>
      <c r="K237" s="2">
        <f t="shared" si="10"/>
        <v>46079.40625</v>
      </c>
      <c r="L237">
        <f t="shared" si="11"/>
        <v>1772099100</v>
      </c>
    </row>
    <row r="238" spans="1:12" x14ac:dyDescent="0.55000000000000004">
      <c r="A238">
        <v>1772099398</v>
      </c>
      <c r="B238" t="s">
        <v>4</v>
      </c>
      <c r="C238" t="s">
        <v>5</v>
      </c>
      <c r="D238">
        <v>5186.9799999999996</v>
      </c>
      <c r="E238">
        <v>5184.63</v>
      </c>
      <c r="F238">
        <v>5187.22</v>
      </c>
      <c r="G238">
        <v>5184.05</v>
      </c>
      <c r="H238">
        <v>368</v>
      </c>
      <c r="J238" s="1">
        <f t="shared" si="9"/>
        <v>46079.409699074073</v>
      </c>
      <c r="K238" s="2">
        <f t="shared" si="10"/>
        <v>46079.409722222219</v>
      </c>
      <c r="L238">
        <f t="shared" si="11"/>
        <v>1772099400</v>
      </c>
    </row>
    <row r="239" spans="1:12" x14ac:dyDescent="0.55000000000000004">
      <c r="A239">
        <v>1772099698</v>
      </c>
      <c r="B239" t="s">
        <v>4</v>
      </c>
      <c r="C239" t="s">
        <v>5</v>
      </c>
      <c r="D239">
        <v>5186.32</v>
      </c>
      <c r="E239">
        <v>5186.8100000000004</v>
      </c>
      <c r="F239">
        <v>5189.72</v>
      </c>
      <c r="G239">
        <v>5186.04</v>
      </c>
      <c r="H239">
        <v>407</v>
      </c>
      <c r="J239" s="1">
        <f t="shared" si="9"/>
        <v>46079.413171296299</v>
      </c>
      <c r="K239" s="2">
        <f t="shared" si="10"/>
        <v>46079.413194444445</v>
      </c>
      <c r="L239">
        <f t="shared" si="11"/>
        <v>1772099700</v>
      </c>
    </row>
    <row r="240" spans="1:12" x14ac:dyDescent="0.55000000000000004">
      <c r="A240">
        <v>1772099998</v>
      </c>
      <c r="B240" t="s">
        <v>4</v>
      </c>
      <c r="C240" t="s">
        <v>5</v>
      </c>
      <c r="D240">
        <v>5189.51</v>
      </c>
      <c r="E240">
        <v>5186.3999999999996</v>
      </c>
      <c r="F240">
        <v>5189.5200000000004</v>
      </c>
      <c r="G240">
        <v>5185.62</v>
      </c>
      <c r="H240">
        <v>327</v>
      </c>
      <c r="J240" s="1">
        <f t="shared" si="9"/>
        <v>46079.416643518518</v>
      </c>
      <c r="K240" s="2">
        <f t="shared" si="10"/>
        <v>46079.416666666664</v>
      </c>
      <c r="L240">
        <f t="shared" si="11"/>
        <v>1772100000</v>
      </c>
    </row>
    <row r="241" spans="1:12" x14ac:dyDescent="0.55000000000000004">
      <c r="A241">
        <v>1772100298</v>
      </c>
      <c r="B241" t="s">
        <v>4</v>
      </c>
      <c r="C241" t="s">
        <v>5</v>
      </c>
      <c r="D241">
        <v>5188.45</v>
      </c>
      <c r="E241">
        <v>5189.51</v>
      </c>
      <c r="F241">
        <v>5190.1000000000004</v>
      </c>
      <c r="G241">
        <v>5188.17</v>
      </c>
      <c r="H241">
        <v>314</v>
      </c>
      <c r="J241" s="1">
        <f t="shared" si="9"/>
        <v>46079.420115740737</v>
      </c>
      <c r="K241" s="2">
        <f t="shared" si="10"/>
        <v>46079.420138888891</v>
      </c>
      <c r="L241">
        <f t="shared" si="11"/>
        <v>1772100300</v>
      </c>
    </row>
    <row r="242" spans="1:12" x14ac:dyDescent="0.55000000000000004">
      <c r="A242">
        <v>1772100598</v>
      </c>
      <c r="B242" t="s">
        <v>4</v>
      </c>
      <c r="C242" t="s">
        <v>5</v>
      </c>
      <c r="D242">
        <v>5187.8900000000003</v>
      </c>
      <c r="E242">
        <v>5188.45</v>
      </c>
      <c r="F242">
        <v>5188.6899999999996</v>
      </c>
      <c r="G242">
        <v>5187.1000000000004</v>
      </c>
      <c r="H242">
        <v>307</v>
      </c>
      <c r="J242" s="1">
        <f t="shared" si="9"/>
        <v>46079.423587962963</v>
      </c>
      <c r="K242" s="2">
        <f t="shared" si="10"/>
        <v>46079.423611111109</v>
      </c>
      <c r="L242">
        <f t="shared" si="11"/>
        <v>1772100600</v>
      </c>
    </row>
    <row r="243" spans="1:12" x14ac:dyDescent="0.55000000000000004">
      <c r="A243">
        <v>1772100898</v>
      </c>
      <c r="B243" t="s">
        <v>4</v>
      </c>
      <c r="C243" t="s">
        <v>5</v>
      </c>
      <c r="D243">
        <v>5182.8500000000004</v>
      </c>
      <c r="E243">
        <v>5188.1099999999997</v>
      </c>
      <c r="F243">
        <v>5188.75</v>
      </c>
      <c r="G243">
        <v>5181.92</v>
      </c>
      <c r="H243">
        <v>348</v>
      </c>
      <c r="J243" s="1">
        <f t="shared" si="9"/>
        <v>46079.427060185189</v>
      </c>
      <c r="K243" s="2">
        <f t="shared" si="10"/>
        <v>46079.427083333336</v>
      </c>
      <c r="L243">
        <f t="shared" si="11"/>
        <v>1772100900</v>
      </c>
    </row>
    <row r="244" spans="1:12" x14ac:dyDescent="0.55000000000000004">
      <c r="A244">
        <v>1772101198</v>
      </c>
      <c r="B244" t="s">
        <v>4</v>
      </c>
      <c r="C244" t="s">
        <v>5</v>
      </c>
      <c r="D244">
        <v>5183.6000000000004</v>
      </c>
      <c r="E244">
        <v>5182.8500000000004</v>
      </c>
      <c r="F244">
        <v>5184.58</v>
      </c>
      <c r="G244">
        <v>5181.3599999999997</v>
      </c>
      <c r="H244">
        <v>424</v>
      </c>
      <c r="J244" s="1">
        <f t="shared" si="9"/>
        <v>46079.430532407408</v>
      </c>
      <c r="K244" s="2">
        <f t="shared" si="10"/>
        <v>46079.430555555555</v>
      </c>
      <c r="L244">
        <f t="shared" si="11"/>
        <v>1772101200</v>
      </c>
    </row>
    <row r="245" spans="1:12" x14ac:dyDescent="0.55000000000000004">
      <c r="A245">
        <v>1772101498</v>
      </c>
      <c r="B245" t="s">
        <v>4</v>
      </c>
      <c r="C245" t="s">
        <v>5</v>
      </c>
      <c r="D245">
        <v>5179.29</v>
      </c>
      <c r="E245">
        <v>5183.58</v>
      </c>
      <c r="F245">
        <v>5185.13</v>
      </c>
      <c r="G245">
        <v>5178.9799999999996</v>
      </c>
      <c r="H245">
        <v>458</v>
      </c>
      <c r="J245" s="1">
        <f t="shared" si="9"/>
        <v>46079.434004629627</v>
      </c>
      <c r="K245" s="2">
        <f t="shared" si="10"/>
        <v>46079.434027777781</v>
      </c>
      <c r="L245">
        <f t="shared" si="11"/>
        <v>1772101500</v>
      </c>
    </row>
    <row r="246" spans="1:12" x14ac:dyDescent="0.55000000000000004">
      <c r="A246">
        <v>1772101798</v>
      </c>
      <c r="B246" t="s">
        <v>4</v>
      </c>
      <c r="C246" t="s">
        <v>5</v>
      </c>
      <c r="D246">
        <v>5177.04</v>
      </c>
      <c r="E246">
        <v>5179.2299999999996</v>
      </c>
      <c r="F246">
        <v>5179.3599999999997</v>
      </c>
      <c r="G246">
        <v>5174.74</v>
      </c>
      <c r="H246">
        <v>556</v>
      </c>
      <c r="J246" s="1">
        <f t="shared" si="9"/>
        <v>46079.437476851846</v>
      </c>
      <c r="K246" s="2">
        <f t="shared" si="10"/>
        <v>46079.4375</v>
      </c>
      <c r="L246">
        <f t="shared" si="11"/>
        <v>1772101800</v>
      </c>
    </row>
    <row r="247" spans="1:12" x14ac:dyDescent="0.55000000000000004">
      <c r="A247">
        <v>1772102098</v>
      </c>
      <c r="B247" t="s">
        <v>4</v>
      </c>
      <c r="C247" t="s">
        <v>5</v>
      </c>
      <c r="D247">
        <v>5176.09</v>
      </c>
      <c r="E247">
        <v>5176.87</v>
      </c>
      <c r="F247">
        <v>5177.16</v>
      </c>
      <c r="G247">
        <v>5171.8</v>
      </c>
      <c r="H247">
        <v>482</v>
      </c>
      <c r="J247" s="1">
        <f t="shared" si="9"/>
        <v>46079.440949074073</v>
      </c>
      <c r="K247" s="2">
        <f t="shared" si="10"/>
        <v>46079.440972222219</v>
      </c>
      <c r="L247">
        <f t="shared" si="11"/>
        <v>1772102100</v>
      </c>
    </row>
    <row r="248" spans="1:12" x14ac:dyDescent="0.55000000000000004">
      <c r="A248">
        <v>1772102398</v>
      </c>
      <c r="B248" t="s">
        <v>4</v>
      </c>
      <c r="C248" t="s">
        <v>5</v>
      </c>
      <c r="D248">
        <v>5172.13</v>
      </c>
      <c r="E248">
        <v>5176.16</v>
      </c>
      <c r="F248">
        <v>5178.75</v>
      </c>
      <c r="G248">
        <v>5172.13</v>
      </c>
      <c r="H248">
        <v>443</v>
      </c>
      <c r="J248" s="1">
        <f t="shared" si="9"/>
        <v>46079.444421296299</v>
      </c>
      <c r="K248" s="2">
        <f t="shared" si="10"/>
        <v>46079.444444444445</v>
      </c>
      <c r="L248">
        <f t="shared" si="11"/>
        <v>1772102400</v>
      </c>
    </row>
    <row r="249" spans="1:12" x14ac:dyDescent="0.55000000000000004">
      <c r="A249">
        <v>1772102698</v>
      </c>
      <c r="B249" t="s">
        <v>4</v>
      </c>
      <c r="C249" t="s">
        <v>5</v>
      </c>
      <c r="D249">
        <v>5171.17</v>
      </c>
      <c r="E249">
        <v>5171.82</v>
      </c>
      <c r="F249">
        <v>5175.1899999999996</v>
      </c>
      <c r="G249">
        <v>5170.66</v>
      </c>
      <c r="H249">
        <v>412</v>
      </c>
      <c r="J249" s="1">
        <f t="shared" si="9"/>
        <v>46079.447893518518</v>
      </c>
      <c r="K249" s="2">
        <f t="shared" si="10"/>
        <v>46079.447916666664</v>
      </c>
      <c r="L249">
        <f t="shared" si="11"/>
        <v>1772102700</v>
      </c>
    </row>
    <row r="250" spans="1:12" x14ac:dyDescent="0.55000000000000004">
      <c r="A250">
        <v>1772102998</v>
      </c>
      <c r="B250" t="s">
        <v>4</v>
      </c>
      <c r="C250" t="s">
        <v>5</v>
      </c>
      <c r="D250">
        <v>5173.6000000000004</v>
      </c>
      <c r="E250">
        <v>5171.17</v>
      </c>
      <c r="F250">
        <v>5173.62</v>
      </c>
      <c r="G250">
        <v>5168.84</v>
      </c>
      <c r="H250">
        <v>394</v>
      </c>
      <c r="J250" s="1">
        <f t="shared" si="9"/>
        <v>46079.451365740737</v>
      </c>
      <c r="K250" s="2">
        <f t="shared" si="10"/>
        <v>46079.451388888891</v>
      </c>
      <c r="L250">
        <f t="shared" si="11"/>
        <v>1772103000</v>
      </c>
    </row>
    <row r="251" spans="1:12" x14ac:dyDescent="0.55000000000000004">
      <c r="A251">
        <v>1772103298</v>
      </c>
      <c r="B251" t="s">
        <v>4</v>
      </c>
      <c r="C251" t="s">
        <v>5</v>
      </c>
      <c r="D251">
        <v>5171.6099999999997</v>
      </c>
      <c r="E251">
        <v>5173.5200000000004</v>
      </c>
      <c r="F251">
        <v>5173.7299999999996</v>
      </c>
      <c r="G251">
        <v>5166.7</v>
      </c>
      <c r="H251">
        <v>475</v>
      </c>
      <c r="J251" s="1">
        <f t="shared" si="9"/>
        <v>46079.454837962963</v>
      </c>
      <c r="K251" s="2">
        <f t="shared" si="10"/>
        <v>46079.454861111109</v>
      </c>
      <c r="L251">
        <f t="shared" si="11"/>
        <v>1772103300</v>
      </c>
    </row>
    <row r="252" spans="1:12" x14ac:dyDescent="0.55000000000000004">
      <c r="A252">
        <v>1772103598</v>
      </c>
      <c r="B252" t="s">
        <v>4</v>
      </c>
      <c r="C252" t="s">
        <v>5</v>
      </c>
      <c r="D252">
        <v>5173.83</v>
      </c>
      <c r="E252">
        <v>5171.6099999999997</v>
      </c>
      <c r="F252">
        <v>5175.22</v>
      </c>
      <c r="G252">
        <v>5169.26</v>
      </c>
      <c r="H252">
        <v>519</v>
      </c>
      <c r="J252" s="1">
        <f t="shared" si="9"/>
        <v>46079.458310185189</v>
      </c>
      <c r="K252" s="2">
        <f t="shared" si="10"/>
        <v>46079.458333333336</v>
      </c>
      <c r="L252">
        <f t="shared" si="11"/>
        <v>1772103600</v>
      </c>
    </row>
    <row r="253" spans="1:12" x14ac:dyDescent="0.55000000000000004">
      <c r="A253">
        <v>1772103898</v>
      </c>
      <c r="B253" t="s">
        <v>4</v>
      </c>
      <c r="C253" t="s">
        <v>5</v>
      </c>
      <c r="D253">
        <v>5177.33</v>
      </c>
      <c r="E253">
        <v>5173.83</v>
      </c>
      <c r="F253">
        <v>5178.5</v>
      </c>
      <c r="G253">
        <v>5172.74</v>
      </c>
      <c r="H253">
        <v>423</v>
      </c>
      <c r="J253" s="1">
        <f t="shared" si="9"/>
        <v>46079.461782407408</v>
      </c>
      <c r="K253" s="2">
        <f t="shared" si="10"/>
        <v>46079.461805555555</v>
      </c>
      <c r="L253">
        <f t="shared" si="11"/>
        <v>1772103900</v>
      </c>
    </row>
    <row r="254" spans="1:12" x14ac:dyDescent="0.55000000000000004">
      <c r="A254">
        <v>1772104198</v>
      </c>
      <c r="B254" t="s">
        <v>4</v>
      </c>
      <c r="C254" t="s">
        <v>5</v>
      </c>
      <c r="D254">
        <v>5175.8500000000004</v>
      </c>
      <c r="E254">
        <v>5177.32</v>
      </c>
      <c r="F254">
        <v>5177.43</v>
      </c>
      <c r="G254">
        <v>5175.29</v>
      </c>
      <c r="H254">
        <v>317</v>
      </c>
      <c r="J254" s="1">
        <f t="shared" si="9"/>
        <v>46079.465254629627</v>
      </c>
      <c r="K254" s="2">
        <f t="shared" si="10"/>
        <v>46079.465277777781</v>
      </c>
      <c r="L254">
        <f t="shared" si="11"/>
        <v>1772104200</v>
      </c>
    </row>
    <row r="255" spans="1:12" x14ac:dyDescent="0.55000000000000004">
      <c r="A255">
        <v>1772104498</v>
      </c>
      <c r="B255" t="s">
        <v>4</v>
      </c>
      <c r="C255" t="s">
        <v>5</v>
      </c>
      <c r="D255">
        <v>5175.54</v>
      </c>
      <c r="E255">
        <v>5175.55</v>
      </c>
      <c r="F255">
        <v>5176</v>
      </c>
      <c r="G255">
        <v>5171.05</v>
      </c>
      <c r="H255">
        <v>367</v>
      </c>
      <c r="J255" s="1">
        <f t="shared" si="9"/>
        <v>46079.468726851846</v>
      </c>
      <c r="K255" s="2">
        <f t="shared" si="10"/>
        <v>46079.46875</v>
      </c>
      <c r="L255">
        <f t="shared" si="11"/>
        <v>1772104500</v>
      </c>
    </row>
    <row r="256" spans="1:12" x14ac:dyDescent="0.55000000000000004">
      <c r="A256">
        <v>1772104798</v>
      </c>
      <c r="B256" t="s">
        <v>4</v>
      </c>
      <c r="C256" t="s">
        <v>5</v>
      </c>
      <c r="D256">
        <v>5171.7</v>
      </c>
      <c r="E256">
        <v>5175.5200000000004</v>
      </c>
      <c r="F256">
        <v>5175.8</v>
      </c>
      <c r="G256">
        <v>5170.9799999999996</v>
      </c>
      <c r="H256">
        <v>354</v>
      </c>
      <c r="J256" s="1">
        <f t="shared" si="9"/>
        <v>46079.472199074073</v>
      </c>
      <c r="K256" s="2">
        <f t="shared" si="10"/>
        <v>46079.472222222219</v>
      </c>
      <c r="L256">
        <f t="shared" si="11"/>
        <v>1772104800</v>
      </c>
    </row>
    <row r="257" spans="1:12" x14ac:dyDescent="0.55000000000000004">
      <c r="A257">
        <v>1772105098</v>
      </c>
      <c r="B257" t="s">
        <v>4</v>
      </c>
      <c r="C257" t="s">
        <v>5</v>
      </c>
      <c r="D257">
        <v>5171.88</v>
      </c>
      <c r="E257">
        <v>5171.63</v>
      </c>
      <c r="F257">
        <v>5176.1000000000004</v>
      </c>
      <c r="G257">
        <v>5171.43</v>
      </c>
      <c r="H257">
        <v>330</v>
      </c>
      <c r="J257" s="1">
        <f t="shared" si="9"/>
        <v>46079.475671296299</v>
      </c>
      <c r="K257" s="2">
        <f t="shared" si="10"/>
        <v>46079.475694444445</v>
      </c>
      <c r="L257">
        <f t="shared" si="11"/>
        <v>1772105100</v>
      </c>
    </row>
    <row r="258" spans="1:12" x14ac:dyDescent="0.55000000000000004">
      <c r="A258">
        <v>1772105398</v>
      </c>
      <c r="B258" t="s">
        <v>4</v>
      </c>
      <c r="C258" t="s">
        <v>5</v>
      </c>
      <c r="D258">
        <v>5173.38</v>
      </c>
      <c r="E258">
        <v>5171.88</v>
      </c>
      <c r="F258">
        <v>5174.12</v>
      </c>
      <c r="G258">
        <v>5171.76</v>
      </c>
      <c r="H258">
        <v>287</v>
      </c>
      <c r="J258" s="1">
        <f t="shared" ref="J258:J321" si="12">(A258/86400)+25569</f>
        <v>46079.479143518518</v>
      </c>
      <c r="K258" s="2">
        <f t="shared" ref="K258:K321" si="13">CEILING(INT(J258*1440)/1440*288,1)/288</f>
        <v>46079.479166666664</v>
      </c>
      <c r="L258">
        <f t="shared" si="11"/>
        <v>1772105400</v>
      </c>
    </row>
    <row r="259" spans="1:12" x14ac:dyDescent="0.55000000000000004">
      <c r="A259">
        <v>1772105698</v>
      </c>
      <c r="B259" t="s">
        <v>4</v>
      </c>
      <c r="C259" t="s">
        <v>5</v>
      </c>
      <c r="D259">
        <v>5173.54</v>
      </c>
      <c r="E259">
        <v>5173.38</v>
      </c>
      <c r="F259">
        <v>5175.49</v>
      </c>
      <c r="G259">
        <v>5172.4399999999996</v>
      </c>
      <c r="H259">
        <v>315</v>
      </c>
      <c r="J259" s="1">
        <f t="shared" si="12"/>
        <v>46079.482615740737</v>
      </c>
      <c r="K259" s="2">
        <f t="shared" si="13"/>
        <v>46079.482638888891</v>
      </c>
      <c r="L259">
        <f t="shared" ref="L259:L322" si="14">MROUND((K259-25569)*86400,300)</f>
        <v>1772105700</v>
      </c>
    </row>
    <row r="260" spans="1:12" x14ac:dyDescent="0.55000000000000004">
      <c r="A260">
        <v>1772105998</v>
      </c>
      <c r="B260" t="s">
        <v>4</v>
      </c>
      <c r="C260" t="s">
        <v>5</v>
      </c>
      <c r="D260">
        <v>5174.68</v>
      </c>
      <c r="E260">
        <v>5173.54</v>
      </c>
      <c r="F260">
        <v>5175.09</v>
      </c>
      <c r="G260">
        <v>5173.1099999999997</v>
      </c>
      <c r="H260">
        <v>286</v>
      </c>
      <c r="J260" s="1">
        <f t="shared" si="12"/>
        <v>46079.486087962963</v>
      </c>
      <c r="K260" s="2">
        <f t="shared" si="13"/>
        <v>46079.486111111109</v>
      </c>
      <c r="L260">
        <f t="shared" si="14"/>
        <v>1772106000</v>
      </c>
    </row>
    <row r="261" spans="1:12" x14ac:dyDescent="0.55000000000000004">
      <c r="A261">
        <v>1772106298</v>
      </c>
      <c r="B261" t="s">
        <v>4</v>
      </c>
      <c r="C261" t="s">
        <v>5</v>
      </c>
      <c r="D261">
        <v>5171.3999999999996</v>
      </c>
      <c r="E261">
        <v>5174.54</v>
      </c>
      <c r="F261">
        <v>5174.54</v>
      </c>
      <c r="G261">
        <v>5170.8500000000004</v>
      </c>
      <c r="H261">
        <v>331</v>
      </c>
      <c r="J261" s="1">
        <f t="shared" si="12"/>
        <v>46079.489560185189</v>
      </c>
      <c r="K261" s="2">
        <f t="shared" si="13"/>
        <v>46079.489583333336</v>
      </c>
      <c r="L261">
        <f t="shared" si="14"/>
        <v>1772106300</v>
      </c>
    </row>
    <row r="262" spans="1:12" x14ac:dyDescent="0.55000000000000004">
      <c r="A262">
        <v>1772106598</v>
      </c>
      <c r="B262" t="s">
        <v>4</v>
      </c>
      <c r="C262" t="s">
        <v>5</v>
      </c>
      <c r="D262">
        <v>5163.51</v>
      </c>
      <c r="E262">
        <v>5171.41</v>
      </c>
      <c r="F262">
        <v>5171.57</v>
      </c>
      <c r="G262">
        <v>5161.25</v>
      </c>
      <c r="H262">
        <v>455</v>
      </c>
      <c r="J262" s="1">
        <f t="shared" si="12"/>
        <v>46079.493032407408</v>
      </c>
      <c r="K262" s="2">
        <f t="shared" si="13"/>
        <v>46079.493055555555</v>
      </c>
      <c r="L262">
        <f t="shared" si="14"/>
        <v>1772106600</v>
      </c>
    </row>
    <row r="263" spans="1:12" x14ac:dyDescent="0.55000000000000004">
      <c r="A263">
        <v>1772106898</v>
      </c>
      <c r="B263" t="s">
        <v>4</v>
      </c>
      <c r="C263" t="s">
        <v>5</v>
      </c>
      <c r="D263">
        <v>5164.71</v>
      </c>
      <c r="E263">
        <v>5163.74</v>
      </c>
      <c r="F263">
        <v>5165.92</v>
      </c>
      <c r="G263">
        <v>5161.83</v>
      </c>
      <c r="H263">
        <v>459</v>
      </c>
      <c r="J263" s="1">
        <f t="shared" si="12"/>
        <v>46079.496504629627</v>
      </c>
      <c r="K263" s="2">
        <f t="shared" si="13"/>
        <v>46079.496527777781</v>
      </c>
      <c r="L263">
        <f t="shared" si="14"/>
        <v>1772106900</v>
      </c>
    </row>
    <row r="264" spans="1:12" x14ac:dyDescent="0.55000000000000004">
      <c r="A264">
        <v>1772107198</v>
      </c>
      <c r="B264" t="s">
        <v>4</v>
      </c>
      <c r="C264" t="s">
        <v>5</v>
      </c>
      <c r="D264">
        <v>5165.67</v>
      </c>
      <c r="E264">
        <v>5164.7700000000004</v>
      </c>
      <c r="F264">
        <v>5168.17</v>
      </c>
      <c r="G264">
        <v>5157.9799999999996</v>
      </c>
      <c r="H264">
        <v>708</v>
      </c>
      <c r="J264" s="1">
        <f t="shared" si="12"/>
        <v>46079.499976851846</v>
      </c>
      <c r="K264" s="2">
        <f t="shared" si="13"/>
        <v>46079.5</v>
      </c>
      <c r="L264">
        <f t="shared" si="14"/>
        <v>1772107200</v>
      </c>
    </row>
    <row r="265" spans="1:12" x14ac:dyDescent="0.55000000000000004">
      <c r="A265">
        <v>1772107498</v>
      </c>
      <c r="B265" t="s">
        <v>4</v>
      </c>
      <c r="C265" t="s">
        <v>5</v>
      </c>
      <c r="D265">
        <v>5169.1499999999996</v>
      </c>
      <c r="E265">
        <v>5165.67</v>
      </c>
      <c r="F265">
        <v>5169.25</v>
      </c>
      <c r="G265">
        <v>5163.18</v>
      </c>
      <c r="H265">
        <v>574</v>
      </c>
      <c r="J265" s="1">
        <f t="shared" si="12"/>
        <v>46079.503449074073</v>
      </c>
      <c r="K265" s="2">
        <f t="shared" si="13"/>
        <v>46079.503472222219</v>
      </c>
      <c r="L265">
        <f t="shared" si="14"/>
        <v>1772107500</v>
      </c>
    </row>
    <row r="266" spans="1:12" x14ac:dyDescent="0.55000000000000004">
      <c r="A266">
        <v>1772107798</v>
      </c>
      <c r="B266" t="s">
        <v>4</v>
      </c>
      <c r="C266" t="s">
        <v>5</v>
      </c>
      <c r="D266">
        <v>5168.46</v>
      </c>
      <c r="E266">
        <v>5169.1499999999996</v>
      </c>
      <c r="F266">
        <v>5170.05</v>
      </c>
      <c r="G266">
        <v>5166.8500000000004</v>
      </c>
      <c r="H266">
        <v>484</v>
      </c>
      <c r="J266" s="1">
        <f t="shared" si="12"/>
        <v>46079.506921296299</v>
      </c>
      <c r="K266" s="2">
        <f t="shared" si="13"/>
        <v>46079.506944444445</v>
      </c>
      <c r="L266">
        <f t="shared" si="14"/>
        <v>1772107800</v>
      </c>
    </row>
    <row r="267" spans="1:12" x14ac:dyDescent="0.55000000000000004">
      <c r="A267">
        <v>1772108098</v>
      </c>
      <c r="B267" t="s">
        <v>4</v>
      </c>
      <c r="C267" t="s">
        <v>5</v>
      </c>
      <c r="D267">
        <v>5172.18</v>
      </c>
      <c r="E267">
        <v>5168.54</v>
      </c>
      <c r="F267">
        <v>5173.71</v>
      </c>
      <c r="G267">
        <v>5166.13</v>
      </c>
      <c r="H267">
        <v>476</v>
      </c>
      <c r="J267" s="1">
        <f t="shared" si="12"/>
        <v>46079.510393518518</v>
      </c>
      <c r="K267" s="2">
        <f t="shared" si="13"/>
        <v>46079.510416666664</v>
      </c>
      <c r="L267">
        <f t="shared" si="14"/>
        <v>1772108100</v>
      </c>
    </row>
    <row r="268" spans="1:12" x14ac:dyDescent="0.55000000000000004">
      <c r="A268">
        <v>1772108398</v>
      </c>
      <c r="B268" t="s">
        <v>4</v>
      </c>
      <c r="C268" t="s">
        <v>5</v>
      </c>
      <c r="D268">
        <v>5176.5200000000004</v>
      </c>
      <c r="E268">
        <v>5172.18</v>
      </c>
      <c r="F268">
        <v>5176.5600000000004</v>
      </c>
      <c r="G268">
        <v>5170.29</v>
      </c>
      <c r="H268">
        <v>473</v>
      </c>
      <c r="J268" s="1">
        <f t="shared" si="12"/>
        <v>46079.513865740737</v>
      </c>
      <c r="K268" s="2">
        <f t="shared" si="13"/>
        <v>46079.513888888891</v>
      </c>
      <c r="L268">
        <f t="shared" si="14"/>
        <v>1772108400</v>
      </c>
    </row>
    <row r="269" spans="1:12" x14ac:dyDescent="0.55000000000000004">
      <c r="A269">
        <v>1772108698</v>
      </c>
      <c r="B269" t="s">
        <v>4</v>
      </c>
      <c r="C269" t="s">
        <v>5</v>
      </c>
      <c r="D269">
        <v>5178.54</v>
      </c>
      <c r="E269">
        <v>5176.5200000000004</v>
      </c>
      <c r="F269">
        <v>5179.99</v>
      </c>
      <c r="G269">
        <v>5175.9399999999996</v>
      </c>
      <c r="H269">
        <v>473</v>
      </c>
      <c r="J269" s="1">
        <f t="shared" si="12"/>
        <v>46079.517337962963</v>
      </c>
      <c r="K269" s="2">
        <f t="shared" si="13"/>
        <v>46079.517361111109</v>
      </c>
      <c r="L269">
        <f t="shared" si="14"/>
        <v>1772108700</v>
      </c>
    </row>
    <row r="270" spans="1:12" x14ac:dyDescent="0.55000000000000004">
      <c r="A270">
        <v>1772108998</v>
      </c>
      <c r="B270" t="s">
        <v>4</v>
      </c>
      <c r="C270" t="s">
        <v>5</v>
      </c>
      <c r="D270">
        <v>5183.1000000000004</v>
      </c>
      <c r="E270">
        <v>5178.6099999999997</v>
      </c>
      <c r="F270">
        <v>5184.1000000000004</v>
      </c>
      <c r="G270">
        <v>5177.8</v>
      </c>
      <c r="H270">
        <v>495</v>
      </c>
      <c r="J270" s="1">
        <f t="shared" si="12"/>
        <v>46079.520810185189</v>
      </c>
      <c r="K270" s="2">
        <f t="shared" si="13"/>
        <v>46079.520833333336</v>
      </c>
      <c r="L270">
        <f t="shared" si="14"/>
        <v>1772109000</v>
      </c>
    </row>
    <row r="271" spans="1:12" x14ac:dyDescent="0.55000000000000004">
      <c r="A271">
        <v>1772109298</v>
      </c>
      <c r="B271" t="s">
        <v>4</v>
      </c>
      <c r="C271" t="s">
        <v>5</v>
      </c>
      <c r="D271">
        <v>5182.34</v>
      </c>
      <c r="E271">
        <v>5183.09</v>
      </c>
      <c r="F271">
        <v>5184.38</v>
      </c>
      <c r="G271">
        <v>5179.83</v>
      </c>
      <c r="H271">
        <v>475</v>
      </c>
      <c r="J271" s="1">
        <f t="shared" si="12"/>
        <v>46079.524282407408</v>
      </c>
      <c r="K271" s="2">
        <f t="shared" si="13"/>
        <v>46079.524305555555</v>
      </c>
      <c r="L271">
        <f t="shared" si="14"/>
        <v>1772109300</v>
      </c>
    </row>
    <row r="272" spans="1:12" x14ac:dyDescent="0.55000000000000004">
      <c r="A272">
        <v>1772109598</v>
      </c>
      <c r="B272" t="s">
        <v>4</v>
      </c>
      <c r="C272" t="s">
        <v>5</v>
      </c>
      <c r="D272">
        <v>5187.5200000000004</v>
      </c>
      <c r="E272">
        <v>5182.33</v>
      </c>
      <c r="F272">
        <v>5187.67</v>
      </c>
      <c r="G272">
        <v>5182.26</v>
      </c>
      <c r="H272">
        <v>492</v>
      </c>
      <c r="J272" s="1">
        <f t="shared" si="12"/>
        <v>46079.527754629627</v>
      </c>
      <c r="K272" s="2">
        <f t="shared" si="13"/>
        <v>46079.527777777781</v>
      </c>
      <c r="L272">
        <f t="shared" si="14"/>
        <v>1772109600</v>
      </c>
    </row>
    <row r="273" spans="1:12" x14ac:dyDescent="0.55000000000000004">
      <c r="A273">
        <v>1772109898</v>
      </c>
      <c r="B273" t="s">
        <v>4</v>
      </c>
      <c r="C273" t="s">
        <v>5</v>
      </c>
      <c r="D273">
        <v>5181.29</v>
      </c>
      <c r="E273">
        <v>5187.83</v>
      </c>
      <c r="F273">
        <v>5187.83</v>
      </c>
      <c r="G273">
        <v>5181.29</v>
      </c>
      <c r="H273">
        <v>440</v>
      </c>
      <c r="J273" s="1">
        <f t="shared" si="12"/>
        <v>46079.531226851846</v>
      </c>
      <c r="K273" s="2">
        <f t="shared" si="13"/>
        <v>46079.53125</v>
      </c>
      <c r="L273">
        <f t="shared" si="14"/>
        <v>1772109900</v>
      </c>
    </row>
    <row r="274" spans="1:12" x14ac:dyDescent="0.55000000000000004">
      <c r="A274">
        <v>1772110198</v>
      </c>
      <c r="B274" t="s">
        <v>4</v>
      </c>
      <c r="C274" t="s">
        <v>5</v>
      </c>
      <c r="D274">
        <v>5181.25</v>
      </c>
      <c r="E274">
        <v>5181.3100000000004</v>
      </c>
      <c r="F274">
        <v>5181.96</v>
      </c>
      <c r="G274">
        <v>5179.54</v>
      </c>
      <c r="H274">
        <v>388</v>
      </c>
      <c r="J274" s="1">
        <f t="shared" si="12"/>
        <v>46079.534699074073</v>
      </c>
      <c r="K274" s="2">
        <f t="shared" si="13"/>
        <v>46079.534722222219</v>
      </c>
      <c r="L274">
        <f t="shared" si="14"/>
        <v>1772110200</v>
      </c>
    </row>
    <row r="275" spans="1:12" x14ac:dyDescent="0.55000000000000004">
      <c r="A275">
        <v>1772110498</v>
      </c>
      <c r="B275" t="s">
        <v>4</v>
      </c>
      <c r="C275" t="s">
        <v>5</v>
      </c>
      <c r="D275">
        <v>5183.8500000000004</v>
      </c>
      <c r="E275">
        <v>5181.3900000000003</v>
      </c>
      <c r="F275">
        <v>5185.1000000000004</v>
      </c>
      <c r="G275">
        <v>5179.9799999999996</v>
      </c>
      <c r="H275">
        <v>466</v>
      </c>
      <c r="J275" s="1">
        <f t="shared" si="12"/>
        <v>46079.538171296299</v>
      </c>
      <c r="K275" s="2">
        <f t="shared" si="13"/>
        <v>46079.538194444445</v>
      </c>
      <c r="L275">
        <f t="shared" si="14"/>
        <v>1772110500</v>
      </c>
    </row>
    <row r="276" spans="1:12" x14ac:dyDescent="0.55000000000000004">
      <c r="A276">
        <v>1772110798</v>
      </c>
      <c r="B276" t="s">
        <v>4</v>
      </c>
      <c r="C276" t="s">
        <v>5</v>
      </c>
      <c r="D276">
        <v>5175.76</v>
      </c>
      <c r="E276">
        <v>5183.8500000000004</v>
      </c>
      <c r="F276">
        <v>5185.57</v>
      </c>
      <c r="G276">
        <v>5175.17</v>
      </c>
      <c r="H276">
        <v>767</v>
      </c>
      <c r="J276" s="1">
        <f t="shared" si="12"/>
        <v>46079.541643518518</v>
      </c>
      <c r="K276" s="2">
        <f t="shared" si="13"/>
        <v>46079.541666666664</v>
      </c>
      <c r="L276">
        <f t="shared" si="14"/>
        <v>1772110800</v>
      </c>
    </row>
    <row r="277" spans="1:12" x14ac:dyDescent="0.55000000000000004">
      <c r="A277">
        <v>1772111098</v>
      </c>
      <c r="B277" t="s">
        <v>4</v>
      </c>
      <c r="C277" t="s">
        <v>5</v>
      </c>
      <c r="D277">
        <v>5172.5</v>
      </c>
      <c r="E277">
        <v>5175.96</v>
      </c>
      <c r="F277">
        <v>5180.43</v>
      </c>
      <c r="G277">
        <v>5171.18</v>
      </c>
      <c r="H277">
        <v>806</v>
      </c>
      <c r="J277" s="1">
        <f t="shared" si="12"/>
        <v>46079.545115740737</v>
      </c>
      <c r="K277" s="2">
        <f t="shared" si="13"/>
        <v>46079.545138888891</v>
      </c>
      <c r="L277">
        <f t="shared" si="14"/>
        <v>1772111100</v>
      </c>
    </row>
    <row r="278" spans="1:12" x14ac:dyDescent="0.55000000000000004">
      <c r="A278">
        <v>1772111398</v>
      </c>
      <c r="B278" t="s">
        <v>4</v>
      </c>
      <c r="C278" t="s">
        <v>5</v>
      </c>
      <c r="D278">
        <v>5174</v>
      </c>
      <c r="E278">
        <v>5172</v>
      </c>
      <c r="F278">
        <v>5174.55</v>
      </c>
      <c r="G278">
        <v>5168.3100000000004</v>
      </c>
      <c r="H278">
        <v>735</v>
      </c>
      <c r="J278" s="1">
        <f t="shared" si="12"/>
        <v>46079.548587962963</v>
      </c>
      <c r="K278" s="2">
        <f t="shared" si="13"/>
        <v>46079.548611111109</v>
      </c>
      <c r="L278">
        <f t="shared" si="14"/>
        <v>1772111400</v>
      </c>
    </row>
    <row r="279" spans="1:12" x14ac:dyDescent="0.55000000000000004">
      <c r="A279">
        <v>1772111698</v>
      </c>
      <c r="B279" t="s">
        <v>4</v>
      </c>
      <c r="C279" t="s">
        <v>5</v>
      </c>
      <c r="D279">
        <v>5171.6499999999996</v>
      </c>
      <c r="E279">
        <v>5174.03</v>
      </c>
      <c r="F279">
        <v>5177.88</v>
      </c>
      <c r="G279">
        <v>5171.55</v>
      </c>
      <c r="H279">
        <v>700</v>
      </c>
      <c r="J279" s="1">
        <f t="shared" si="12"/>
        <v>46079.552060185189</v>
      </c>
      <c r="K279" s="2">
        <f t="shared" si="13"/>
        <v>46079.552083333336</v>
      </c>
      <c r="L279">
        <f t="shared" si="14"/>
        <v>1772111700</v>
      </c>
    </row>
    <row r="280" spans="1:12" x14ac:dyDescent="0.55000000000000004">
      <c r="A280">
        <v>1772111998</v>
      </c>
      <c r="B280" t="s">
        <v>4</v>
      </c>
      <c r="C280" t="s">
        <v>5</v>
      </c>
      <c r="D280">
        <v>5178.12</v>
      </c>
      <c r="E280">
        <v>5171.6499999999996</v>
      </c>
      <c r="F280">
        <v>5178.8999999999996</v>
      </c>
      <c r="G280">
        <v>5171.59</v>
      </c>
      <c r="H280">
        <v>661</v>
      </c>
      <c r="J280" s="1">
        <f t="shared" si="12"/>
        <v>46079.555532407408</v>
      </c>
      <c r="K280" s="2">
        <f t="shared" si="13"/>
        <v>46079.555555555555</v>
      </c>
      <c r="L280">
        <f t="shared" si="14"/>
        <v>1772112000</v>
      </c>
    </row>
    <row r="281" spans="1:12" x14ac:dyDescent="0.55000000000000004">
      <c r="A281">
        <v>1772112298</v>
      </c>
      <c r="B281" t="s">
        <v>4</v>
      </c>
      <c r="C281" t="s">
        <v>5</v>
      </c>
      <c r="D281">
        <v>5174.76</v>
      </c>
      <c r="E281">
        <v>5177.96</v>
      </c>
      <c r="F281">
        <v>5177.96</v>
      </c>
      <c r="G281">
        <v>5174.6000000000004</v>
      </c>
      <c r="H281">
        <v>505</v>
      </c>
      <c r="J281" s="1">
        <f t="shared" si="12"/>
        <v>46079.559004629627</v>
      </c>
      <c r="K281" s="2">
        <f t="shared" si="13"/>
        <v>46079.559027777781</v>
      </c>
      <c r="L281">
        <f t="shared" si="14"/>
        <v>1772112300</v>
      </c>
    </row>
    <row r="282" spans="1:12" x14ac:dyDescent="0.55000000000000004">
      <c r="A282">
        <v>1772112598</v>
      </c>
      <c r="B282" t="s">
        <v>4</v>
      </c>
      <c r="C282" t="s">
        <v>5</v>
      </c>
      <c r="D282">
        <v>5174.3599999999997</v>
      </c>
      <c r="E282">
        <v>5174.82</v>
      </c>
      <c r="F282">
        <v>5175.41</v>
      </c>
      <c r="G282">
        <v>5166.01</v>
      </c>
      <c r="H282">
        <v>693</v>
      </c>
      <c r="J282" s="1">
        <f t="shared" si="12"/>
        <v>46079.562476851846</v>
      </c>
      <c r="K282" s="2">
        <f t="shared" si="13"/>
        <v>46079.5625</v>
      </c>
      <c r="L282">
        <f t="shared" si="14"/>
        <v>1772112600</v>
      </c>
    </row>
    <row r="283" spans="1:12" x14ac:dyDescent="0.55000000000000004">
      <c r="A283">
        <v>1772112898</v>
      </c>
      <c r="B283" t="s">
        <v>4</v>
      </c>
      <c r="C283" t="s">
        <v>5</v>
      </c>
      <c r="D283">
        <v>5173.6099999999997</v>
      </c>
      <c r="E283">
        <v>5174.24</v>
      </c>
      <c r="F283">
        <v>5177.32</v>
      </c>
      <c r="G283">
        <v>5169.63</v>
      </c>
      <c r="H283">
        <v>677</v>
      </c>
      <c r="J283" s="1">
        <f t="shared" si="12"/>
        <v>46079.565949074073</v>
      </c>
      <c r="K283" s="2">
        <f t="shared" si="13"/>
        <v>46079.565972222219</v>
      </c>
      <c r="L283">
        <f t="shared" si="14"/>
        <v>1772112900</v>
      </c>
    </row>
    <row r="284" spans="1:12" x14ac:dyDescent="0.55000000000000004">
      <c r="A284">
        <v>1772113198</v>
      </c>
      <c r="B284" t="s">
        <v>4</v>
      </c>
      <c r="C284" t="s">
        <v>5</v>
      </c>
      <c r="D284">
        <v>5165.1400000000003</v>
      </c>
      <c r="E284">
        <v>5173.22</v>
      </c>
      <c r="F284">
        <v>5174.4399999999996</v>
      </c>
      <c r="G284">
        <v>5164.3599999999997</v>
      </c>
      <c r="H284">
        <v>674</v>
      </c>
      <c r="J284" s="1">
        <f t="shared" si="12"/>
        <v>46079.569421296299</v>
      </c>
      <c r="K284" s="2">
        <f t="shared" si="13"/>
        <v>46079.569444444445</v>
      </c>
      <c r="L284">
        <f t="shared" si="14"/>
        <v>1772113200</v>
      </c>
    </row>
    <row r="285" spans="1:12" x14ac:dyDescent="0.55000000000000004">
      <c r="A285">
        <v>1772113498</v>
      </c>
      <c r="B285" t="s">
        <v>4</v>
      </c>
      <c r="C285" t="s">
        <v>5</v>
      </c>
      <c r="D285">
        <v>5168.76</v>
      </c>
      <c r="E285">
        <v>5165.13</v>
      </c>
      <c r="F285">
        <v>5169.6899999999996</v>
      </c>
      <c r="G285">
        <v>5164.68</v>
      </c>
      <c r="H285">
        <v>614</v>
      </c>
      <c r="J285" s="1">
        <f t="shared" si="12"/>
        <v>46079.572893518518</v>
      </c>
      <c r="K285" s="2">
        <f t="shared" si="13"/>
        <v>46079.572916666664</v>
      </c>
      <c r="L285">
        <f t="shared" si="14"/>
        <v>1772113500</v>
      </c>
    </row>
    <row r="286" spans="1:12" x14ac:dyDescent="0.55000000000000004">
      <c r="A286">
        <v>1772113798</v>
      </c>
      <c r="B286" t="s">
        <v>4</v>
      </c>
      <c r="C286" t="s">
        <v>5</v>
      </c>
      <c r="D286">
        <v>5170.8</v>
      </c>
      <c r="E286">
        <v>5168.7700000000004</v>
      </c>
      <c r="F286">
        <v>5170.8500000000004</v>
      </c>
      <c r="G286">
        <v>5167.8500000000004</v>
      </c>
      <c r="H286">
        <v>613</v>
      </c>
      <c r="J286" s="1">
        <f t="shared" si="12"/>
        <v>46079.576365740737</v>
      </c>
      <c r="K286" s="2">
        <f t="shared" si="13"/>
        <v>46079.576388888891</v>
      </c>
      <c r="L286">
        <f t="shared" si="14"/>
        <v>1772113800</v>
      </c>
    </row>
    <row r="287" spans="1:12" x14ac:dyDescent="0.55000000000000004">
      <c r="A287">
        <v>1772114098</v>
      </c>
      <c r="B287" t="s">
        <v>4</v>
      </c>
      <c r="C287" t="s">
        <v>5</v>
      </c>
      <c r="D287">
        <v>5166.3900000000003</v>
      </c>
      <c r="E287">
        <v>5170.8</v>
      </c>
      <c r="F287">
        <v>5171.55</v>
      </c>
      <c r="G287">
        <v>5166.07</v>
      </c>
      <c r="H287">
        <v>543</v>
      </c>
      <c r="J287" s="1">
        <f t="shared" si="12"/>
        <v>46079.579837962963</v>
      </c>
      <c r="K287" s="2">
        <f t="shared" si="13"/>
        <v>46079.579861111109</v>
      </c>
      <c r="L287">
        <f t="shared" si="14"/>
        <v>1772114100</v>
      </c>
    </row>
    <row r="288" spans="1:12" x14ac:dyDescent="0.55000000000000004">
      <c r="A288">
        <v>1772114398</v>
      </c>
      <c r="B288" t="s">
        <v>4</v>
      </c>
      <c r="C288" t="s">
        <v>5</v>
      </c>
      <c r="D288">
        <v>5166.0600000000004</v>
      </c>
      <c r="E288">
        <v>5166.29</v>
      </c>
      <c r="F288">
        <v>5170.1099999999997</v>
      </c>
      <c r="G288">
        <v>5162.8599999999997</v>
      </c>
      <c r="H288">
        <v>761</v>
      </c>
      <c r="J288" s="1">
        <f t="shared" si="12"/>
        <v>46079.583310185189</v>
      </c>
      <c r="K288" s="2">
        <f t="shared" si="13"/>
        <v>46079.583333333336</v>
      </c>
      <c r="L288">
        <f t="shared" si="14"/>
        <v>1772114400</v>
      </c>
    </row>
    <row r="289" spans="1:12" x14ac:dyDescent="0.55000000000000004">
      <c r="A289">
        <v>1772114698</v>
      </c>
      <c r="B289" t="s">
        <v>4</v>
      </c>
      <c r="C289" t="s">
        <v>5</v>
      </c>
      <c r="D289">
        <v>5163.55</v>
      </c>
      <c r="E289">
        <v>5165.95</v>
      </c>
      <c r="F289">
        <v>5167.58</v>
      </c>
      <c r="G289">
        <v>5160.3599999999997</v>
      </c>
      <c r="H289">
        <v>649</v>
      </c>
      <c r="J289" s="1">
        <f t="shared" si="12"/>
        <v>46079.586782407408</v>
      </c>
      <c r="K289" s="2">
        <f t="shared" si="13"/>
        <v>46079.586805555555</v>
      </c>
      <c r="L289">
        <f t="shared" si="14"/>
        <v>1772114700</v>
      </c>
    </row>
    <row r="290" spans="1:12" x14ac:dyDescent="0.55000000000000004">
      <c r="A290">
        <v>1772114998</v>
      </c>
      <c r="B290" t="s">
        <v>4</v>
      </c>
      <c r="C290" t="s">
        <v>5</v>
      </c>
      <c r="D290">
        <v>5166.28</v>
      </c>
      <c r="E290">
        <v>5163.53</v>
      </c>
      <c r="F290">
        <v>5166.75</v>
      </c>
      <c r="G290">
        <v>5162.6000000000004</v>
      </c>
      <c r="H290">
        <v>557</v>
      </c>
      <c r="J290" s="1">
        <f t="shared" si="12"/>
        <v>46079.590254629627</v>
      </c>
      <c r="K290" s="2">
        <f t="shared" si="13"/>
        <v>46079.590277777781</v>
      </c>
      <c r="L290">
        <f t="shared" si="14"/>
        <v>1772115000</v>
      </c>
    </row>
    <row r="291" spans="1:12" x14ac:dyDescent="0.55000000000000004">
      <c r="A291">
        <v>1772115298</v>
      </c>
      <c r="B291" t="s">
        <v>4</v>
      </c>
      <c r="C291" t="s">
        <v>5</v>
      </c>
      <c r="D291">
        <v>5167.0200000000004</v>
      </c>
      <c r="E291">
        <v>5166.22</v>
      </c>
      <c r="F291">
        <v>5168.83</v>
      </c>
      <c r="G291">
        <v>5165.1899999999996</v>
      </c>
      <c r="H291">
        <v>583</v>
      </c>
      <c r="J291" s="1">
        <f t="shared" si="12"/>
        <v>46079.593726851846</v>
      </c>
      <c r="K291" s="2">
        <f t="shared" si="13"/>
        <v>46079.59375</v>
      </c>
      <c r="L291">
        <f t="shared" si="14"/>
        <v>1772115300</v>
      </c>
    </row>
    <row r="292" spans="1:12" x14ac:dyDescent="0.55000000000000004">
      <c r="A292">
        <v>1772115598</v>
      </c>
      <c r="B292" t="s">
        <v>4</v>
      </c>
      <c r="C292" t="s">
        <v>5</v>
      </c>
      <c r="D292">
        <v>5168.82</v>
      </c>
      <c r="E292">
        <v>5166.99</v>
      </c>
      <c r="F292">
        <v>5170.04</v>
      </c>
      <c r="G292">
        <v>5163.53</v>
      </c>
      <c r="H292">
        <v>576</v>
      </c>
      <c r="J292" s="1">
        <f t="shared" si="12"/>
        <v>46079.597199074073</v>
      </c>
      <c r="K292" s="2">
        <f t="shared" si="13"/>
        <v>46079.597222222219</v>
      </c>
      <c r="L292">
        <f t="shared" si="14"/>
        <v>1772115600</v>
      </c>
    </row>
    <row r="293" spans="1:12" x14ac:dyDescent="0.55000000000000004">
      <c r="A293">
        <v>1772115898</v>
      </c>
      <c r="B293" t="s">
        <v>4</v>
      </c>
      <c r="C293" t="s">
        <v>5</v>
      </c>
      <c r="D293">
        <v>5170.41</v>
      </c>
      <c r="E293">
        <v>5168.83</v>
      </c>
      <c r="F293">
        <v>5172.32</v>
      </c>
      <c r="G293">
        <v>5168.55</v>
      </c>
      <c r="H293">
        <v>644</v>
      </c>
      <c r="J293" s="1">
        <f t="shared" si="12"/>
        <v>46079.600671296299</v>
      </c>
      <c r="K293" s="2">
        <f t="shared" si="13"/>
        <v>46079.600694444445</v>
      </c>
      <c r="L293">
        <f t="shared" si="14"/>
        <v>1772115900</v>
      </c>
    </row>
    <row r="294" spans="1:12" x14ac:dyDescent="0.55000000000000004">
      <c r="A294">
        <v>1772116198</v>
      </c>
      <c r="B294" t="s">
        <v>4</v>
      </c>
      <c r="C294" t="s">
        <v>5</v>
      </c>
      <c r="D294">
        <v>5165.83</v>
      </c>
      <c r="E294">
        <v>5170.45</v>
      </c>
      <c r="F294">
        <v>5170.45</v>
      </c>
      <c r="G294">
        <v>5140.8599999999997</v>
      </c>
      <c r="H294">
        <v>945</v>
      </c>
      <c r="J294" s="1">
        <f t="shared" si="12"/>
        <v>46079.604143518518</v>
      </c>
      <c r="K294" s="2">
        <f t="shared" si="13"/>
        <v>46079.604166666664</v>
      </c>
      <c r="L294">
        <f t="shared" si="14"/>
        <v>1772116200</v>
      </c>
    </row>
    <row r="295" spans="1:12" x14ac:dyDescent="0.55000000000000004">
      <c r="A295">
        <v>1772116498</v>
      </c>
      <c r="B295" t="s">
        <v>4</v>
      </c>
      <c r="C295" t="s">
        <v>5</v>
      </c>
      <c r="D295">
        <v>5166.41</v>
      </c>
      <c r="E295">
        <v>5166.22</v>
      </c>
      <c r="F295">
        <v>5174.88</v>
      </c>
      <c r="G295">
        <v>5164.01</v>
      </c>
      <c r="H295">
        <v>928</v>
      </c>
      <c r="J295" s="1">
        <f t="shared" si="12"/>
        <v>46079.607615740737</v>
      </c>
      <c r="K295" s="2">
        <f t="shared" si="13"/>
        <v>46079.607638888891</v>
      </c>
      <c r="L295">
        <f t="shared" si="14"/>
        <v>1772116500</v>
      </c>
    </row>
    <row r="296" spans="1:12" x14ac:dyDescent="0.55000000000000004">
      <c r="A296">
        <v>1772116798</v>
      </c>
      <c r="B296" t="s">
        <v>4</v>
      </c>
      <c r="C296" t="s">
        <v>5</v>
      </c>
      <c r="D296">
        <v>5172.5600000000004</v>
      </c>
      <c r="E296">
        <v>5165.96</v>
      </c>
      <c r="F296">
        <v>5174.47</v>
      </c>
      <c r="G296">
        <v>5158.5</v>
      </c>
      <c r="H296">
        <v>918</v>
      </c>
      <c r="J296" s="1">
        <f t="shared" si="12"/>
        <v>46079.611087962963</v>
      </c>
      <c r="K296" s="2">
        <f t="shared" si="13"/>
        <v>46079.611111111109</v>
      </c>
      <c r="L296">
        <f t="shared" si="14"/>
        <v>1772116800</v>
      </c>
    </row>
    <row r="297" spans="1:12" x14ac:dyDescent="0.55000000000000004">
      <c r="A297">
        <v>1772117098</v>
      </c>
      <c r="B297" t="s">
        <v>4</v>
      </c>
      <c r="C297" t="s">
        <v>5</v>
      </c>
      <c r="D297">
        <v>5171.99</v>
      </c>
      <c r="E297">
        <v>5172.55</v>
      </c>
      <c r="F297">
        <v>5175.95</v>
      </c>
      <c r="G297">
        <v>5165.95</v>
      </c>
      <c r="H297">
        <v>897</v>
      </c>
      <c r="J297" s="1">
        <f t="shared" si="12"/>
        <v>46079.614560185189</v>
      </c>
      <c r="K297" s="2">
        <f t="shared" si="13"/>
        <v>46079.614583333336</v>
      </c>
      <c r="L297">
        <f t="shared" si="14"/>
        <v>1772117100</v>
      </c>
    </row>
    <row r="298" spans="1:12" x14ac:dyDescent="0.55000000000000004">
      <c r="A298">
        <v>1772117398</v>
      </c>
      <c r="B298" t="s">
        <v>4</v>
      </c>
      <c r="C298" t="s">
        <v>5</v>
      </c>
      <c r="D298">
        <v>5167.91</v>
      </c>
      <c r="E298">
        <v>5171.93</v>
      </c>
      <c r="F298">
        <v>5173.7299999999996</v>
      </c>
      <c r="G298">
        <v>5164.12</v>
      </c>
      <c r="H298">
        <v>884</v>
      </c>
      <c r="J298" s="1">
        <f t="shared" si="12"/>
        <v>46079.618032407408</v>
      </c>
      <c r="K298" s="2">
        <f t="shared" si="13"/>
        <v>46079.618055555555</v>
      </c>
      <c r="L298">
        <f t="shared" si="14"/>
        <v>1772117400</v>
      </c>
    </row>
    <row r="299" spans="1:12" x14ac:dyDescent="0.55000000000000004">
      <c r="A299">
        <v>1772117698</v>
      </c>
      <c r="B299" t="s">
        <v>4</v>
      </c>
      <c r="C299" t="s">
        <v>5</v>
      </c>
      <c r="D299">
        <v>5165.1400000000003</v>
      </c>
      <c r="E299">
        <v>5169.04</v>
      </c>
      <c r="F299">
        <v>5171.5</v>
      </c>
      <c r="G299">
        <v>5163.97</v>
      </c>
      <c r="H299">
        <v>872</v>
      </c>
      <c r="J299" s="1">
        <f t="shared" si="12"/>
        <v>46079.621504629627</v>
      </c>
      <c r="K299" s="2">
        <f t="shared" si="13"/>
        <v>46079.621527777781</v>
      </c>
      <c r="L299">
        <f t="shared" si="14"/>
        <v>1772117700</v>
      </c>
    </row>
    <row r="300" spans="1:12" x14ac:dyDescent="0.55000000000000004">
      <c r="A300">
        <v>1772117998</v>
      </c>
      <c r="B300" t="s">
        <v>4</v>
      </c>
      <c r="C300" t="s">
        <v>5</v>
      </c>
      <c r="D300">
        <v>5167.7</v>
      </c>
      <c r="E300">
        <v>5163.41</v>
      </c>
      <c r="F300">
        <v>5172.12</v>
      </c>
      <c r="G300">
        <v>5158.92</v>
      </c>
      <c r="H300">
        <v>912</v>
      </c>
      <c r="J300" s="1">
        <f t="shared" si="12"/>
        <v>46079.624976851846</v>
      </c>
      <c r="K300" s="2">
        <f t="shared" si="13"/>
        <v>46079.625</v>
      </c>
      <c r="L300">
        <f t="shared" si="14"/>
        <v>1772118000</v>
      </c>
    </row>
    <row r="301" spans="1:12" x14ac:dyDescent="0.55000000000000004">
      <c r="A301">
        <v>1772118298</v>
      </c>
      <c r="B301" t="s">
        <v>4</v>
      </c>
      <c r="C301" t="s">
        <v>5</v>
      </c>
      <c r="D301">
        <v>5167.21</v>
      </c>
      <c r="E301">
        <v>5167.7299999999996</v>
      </c>
      <c r="F301">
        <v>5169.8500000000004</v>
      </c>
      <c r="G301">
        <v>5163.95</v>
      </c>
      <c r="H301">
        <v>862</v>
      </c>
      <c r="J301" s="1">
        <f t="shared" si="12"/>
        <v>46079.628449074073</v>
      </c>
      <c r="K301" s="2">
        <f t="shared" si="13"/>
        <v>46079.628472222219</v>
      </c>
      <c r="L301">
        <f t="shared" si="14"/>
        <v>1772118300</v>
      </c>
    </row>
    <row r="302" spans="1:12" x14ac:dyDescent="0.55000000000000004">
      <c r="A302">
        <v>1772118598</v>
      </c>
      <c r="B302" t="s">
        <v>4</v>
      </c>
      <c r="C302" t="s">
        <v>5</v>
      </c>
      <c r="D302">
        <v>5162.38</v>
      </c>
      <c r="E302">
        <v>5167.8599999999997</v>
      </c>
      <c r="F302">
        <v>5171.42</v>
      </c>
      <c r="G302">
        <v>5161.25</v>
      </c>
      <c r="H302">
        <v>864</v>
      </c>
      <c r="J302" s="1">
        <f t="shared" si="12"/>
        <v>46079.631921296299</v>
      </c>
      <c r="K302" s="2">
        <f t="shared" si="13"/>
        <v>46079.631944444445</v>
      </c>
      <c r="L302">
        <f t="shared" si="14"/>
        <v>1772118600</v>
      </c>
    </row>
    <row r="303" spans="1:12" x14ac:dyDescent="0.55000000000000004">
      <c r="A303">
        <v>1772118898</v>
      </c>
      <c r="B303" t="s">
        <v>4</v>
      </c>
      <c r="C303" t="s">
        <v>5</v>
      </c>
      <c r="D303">
        <v>5158.57</v>
      </c>
      <c r="E303">
        <v>5162.4399999999996</v>
      </c>
      <c r="F303">
        <v>5163.3100000000004</v>
      </c>
      <c r="G303">
        <v>5150.24</v>
      </c>
      <c r="H303">
        <v>910</v>
      </c>
      <c r="J303" s="1">
        <f t="shared" si="12"/>
        <v>46079.635393518518</v>
      </c>
      <c r="K303" s="2">
        <f t="shared" si="13"/>
        <v>46079.635416666664</v>
      </c>
      <c r="L303">
        <f t="shared" si="14"/>
        <v>1772118900</v>
      </c>
    </row>
    <row r="304" spans="1:12" x14ac:dyDescent="0.55000000000000004">
      <c r="A304">
        <v>1772119198</v>
      </c>
      <c r="B304" t="s">
        <v>4</v>
      </c>
      <c r="C304" t="s">
        <v>5</v>
      </c>
      <c r="D304">
        <v>5154.46</v>
      </c>
      <c r="E304">
        <v>5158.97</v>
      </c>
      <c r="F304">
        <v>5162.32</v>
      </c>
      <c r="G304">
        <v>5151.91</v>
      </c>
      <c r="H304">
        <v>915</v>
      </c>
      <c r="J304" s="1">
        <f t="shared" si="12"/>
        <v>46079.638865740737</v>
      </c>
      <c r="K304" s="2">
        <f t="shared" si="13"/>
        <v>46079.638888888891</v>
      </c>
      <c r="L304">
        <f t="shared" si="14"/>
        <v>1772119200</v>
      </c>
    </row>
    <row r="305" spans="1:12" x14ac:dyDescent="0.55000000000000004">
      <c r="A305">
        <v>1772119498</v>
      </c>
      <c r="B305" t="s">
        <v>4</v>
      </c>
      <c r="C305" t="s">
        <v>5</v>
      </c>
      <c r="D305">
        <v>5141.51</v>
      </c>
      <c r="E305">
        <v>5154.59</v>
      </c>
      <c r="F305">
        <v>5158.26</v>
      </c>
      <c r="G305">
        <v>5130.84</v>
      </c>
      <c r="H305">
        <v>938</v>
      </c>
      <c r="J305" s="1">
        <f t="shared" si="12"/>
        <v>46079.642337962963</v>
      </c>
      <c r="K305" s="2">
        <f t="shared" si="13"/>
        <v>46079.642361111109</v>
      </c>
      <c r="L305">
        <f t="shared" si="14"/>
        <v>1772119500</v>
      </c>
    </row>
    <row r="306" spans="1:12" x14ac:dyDescent="0.55000000000000004">
      <c r="A306">
        <v>1772119798</v>
      </c>
      <c r="B306" t="s">
        <v>4</v>
      </c>
      <c r="C306" t="s">
        <v>5</v>
      </c>
      <c r="D306">
        <v>5153.62</v>
      </c>
      <c r="E306">
        <v>5141.6000000000004</v>
      </c>
      <c r="F306">
        <v>5156.53</v>
      </c>
      <c r="G306">
        <v>5140.67</v>
      </c>
      <c r="H306">
        <v>910</v>
      </c>
      <c r="J306" s="1">
        <f t="shared" si="12"/>
        <v>46079.645810185189</v>
      </c>
      <c r="K306" s="2">
        <f t="shared" si="13"/>
        <v>46079.645833333336</v>
      </c>
      <c r="L306">
        <f t="shared" si="14"/>
        <v>1772119800</v>
      </c>
    </row>
    <row r="307" spans="1:12" x14ac:dyDescent="0.55000000000000004">
      <c r="A307">
        <v>1772120098</v>
      </c>
      <c r="B307" t="s">
        <v>4</v>
      </c>
      <c r="C307" t="s">
        <v>5</v>
      </c>
      <c r="D307">
        <v>5169.2299999999996</v>
      </c>
      <c r="E307">
        <v>5153.6499999999996</v>
      </c>
      <c r="F307">
        <v>5169.54</v>
      </c>
      <c r="G307">
        <v>5152.91</v>
      </c>
      <c r="H307">
        <v>911</v>
      </c>
      <c r="J307" s="1">
        <f t="shared" si="12"/>
        <v>46079.649282407408</v>
      </c>
      <c r="K307" s="2">
        <f t="shared" si="13"/>
        <v>46079.649305555555</v>
      </c>
      <c r="L307">
        <f t="shared" si="14"/>
        <v>1772120100</v>
      </c>
    </row>
    <row r="308" spans="1:12" x14ac:dyDescent="0.55000000000000004">
      <c r="A308">
        <v>1772120398</v>
      </c>
      <c r="B308" t="s">
        <v>4</v>
      </c>
      <c r="C308" t="s">
        <v>5</v>
      </c>
      <c r="D308">
        <v>5175.5600000000004</v>
      </c>
      <c r="E308">
        <v>5169.12</v>
      </c>
      <c r="F308">
        <v>5176.46</v>
      </c>
      <c r="G308">
        <v>5166.28</v>
      </c>
      <c r="H308">
        <v>870</v>
      </c>
      <c r="J308" s="1">
        <f t="shared" si="12"/>
        <v>46079.652754629627</v>
      </c>
      <c r="K308" s="2">
        <f t="shared" si="13"/>
        <v>46079.652777777781</v>
      </c>
      <c r="L308">
        <f t="shared" si="14"/>
        <v>1772120400</v>
      </c>
    </row>
    <row r="309" spans="1:12" x14ac:dyDescent="0.55000000000000004">
      <c r="A309">
        <v>1772120698</v>
      </c>
      <c r="B309" t="s">
        <v>4</v>
      </c>
      <c r="C309" t="s">
        <v>5</v>
      </c>
      <c r="D309">
        <v>5182.38</v>
      </c>
      <c r="E309">
        <v>5175.5600000000004</v>
      </c>
      <c r="F309">
        <v>5185.93</v>
      </c>
      <c r="G309">
        <v>5175.29</v>
      </c>
      <c r="H309">
        <v>844</v>
      </c>
      <c r="J309" s="1">
        <f t="shared" si="12"/>
        <v>46079.656226851846</v>
      </c>
      <c r="K309" s="2">
        <f t="shared" si="13"/>
        <v>46079.65625</v>
      </c>
      <c r="L309">
        <f t="shared" si="14"/>
        <v>1772120700</v>
      </c>
    </row>
    <row r="310" spans="1:12" x14ac:dyDescent="0.55000000000000004">
      <c r="A310">
        <v>1772120998</v>
      </c>
      <c r="B310" t="s">
        <v>4</v>
      </c>
      <c r="C310" t="s">
        <v>5</v>
      </c>
      <c r="D310">
        <v>5189.7</v>
      </c>
      <c r="E310">
        <v>5182.3900000000003</v>
      </c>
      <c r="F310">
        <v>5192.68</v>
      </c>
      <c r="G310">
        <v>5180.8999999999996</v>
      </c>
      <c r="H310">
        <v>887</v>
      </c>
      <c r="J310" s="1">
        <f t="shared" si="12"/>
        <v>46079.659699074073</v>
      </c>
      <c r="K310" s="2">
        <f t="shared" si="13"/>
        <v>46079.659722222219</v>
      </c>
      <c r="L310">
        <f t="shared" si="14"/>
        <v>1772121000</v>
      </c>
    </row>
    <row r="311" spans="1:12" x14ac:dyDescent="0.55000000000000004">
      <c r="A311">
        <v>1772121298</v>
      </c>
      <c r="B311" t="s">
        <v>4</v>
      </c>
      <c r="C311" t="s">
        <v>5</v>
      </c>
      <c r="D311">
        <v>5185.8599999999997</v>
      </c>
      <c r="E311">
        <v>5189.7</v>
      </c>
      <c r="F311">
        <v>5192.46</v>
      </c>
      <c r="G311">
        <v>5183.1400000000003</v>
      </c>
      <c r="H311">
        <v>885</v>
      </c>
      <c r="J311" s="1">
        <f t="shared" si="12"/>
        <v>46079.663171296299</v>
      </c>
      <c r="K311" s="2">
        <f t="shared" si="13"/>
        <v>46079.663194444445</v>
      </c>
      <c r="L311">
        <f t="shared" si="14"/>
        <v>1772121300</v>
      </c>
    </row>
    <row r="312" spans="1:12" x14ac:dyDescent="0.55000000000000004">
      <c r="A312">
        <v>1772121598</v>
      </c>
      <c r="B312" t="s">
        <v>4</v>
      </c>
      <c r="C312" t="s">
        <v>5</v>
      </c>
      <c r="D312">
        <v>5178.92</v>
      </c>
      <c r="E312">
        <v>5185.66</v>
      </c>
      <c r="F312">
        <v>5187.1099999999997</v>
      </c>
      <c r="G312">
        <v>5178.3900000000003</v>
      </c>
      <c r="H312">
        <v>869</v>
      </c>
      <c r="J312" s="1">
        <f t="shared" si="12"/>
        <v>46079.666643518518</v>
      </c>
      <c r="K312" s="2">
        <f t="shared" si="13"/>
        <v>46079.666666666664</v>
      </c>
      <c r="L312">
        <f t="shared" si="14"/>
        <v>1772121600</v>
      </c>
    </row>
    <row r="313" spans="1:12" x14ac:dyDescent="0.55000000000000004">
      <c r="A313">
        <v>1772121898</v>
      </c>
      <c r="B313" t="s">
        <v>4</v>
      </c>
      <c r="C313" t="s">
        <v>5</v>
      </c>
      <c r="D313">
        <v>5177.76</v>
      </c>
      <c r="E313">
        <v>5178.91</v>
      </c>
      <c r="F313">
        <v>5180.82</v>
      </c>
      <c r="G313">
        <v>5176.71</v>
      </c>
      <c r="H313">
        <v>795</v>
      </c>
      <c r="J313" s="1">
        <f t="shared" si="12"/>
        <v>46079.670115740737</v>
      </c>
      <c r="K313" s="2">
        <f t="shared" si="13"/>
        <v>46079.670138888891</v>
      </c>
      <c r="L313">
        <f t="shared" si="14"/>
        <v>1772121900</v>
      </c>
    </row>
    <row r="314" spans="1:12" x14ac:dyDescent="0.55000000000000004">
      <c r="A314">
        <v>1772122198</v>
      </c>
      <c r="B314" t="s">
        <v>4</v>
      </c>
      <c r="C314" t="s">
        <v>5</v>
      </c>
      <c r="D314">
        <v>5176.76</v>
      </c>
      <c r="E314">
        <v>5177.83</v>
      </c>
      <c r="F314">
        <v>5180.3900000000003</v>
      </c>
      <c r="G314">
        <v>5173.07</v>
      </c>
      <c r="H314">
        <v>760</v>
      </c>
      <c r="J314" s="1">
        <f t="shared" si="12"/>
        <v>46079.673587962963</v>
      </c>
      <c r="K314" s="2">
        <f t="shared" si="13"/>
        <v>46079.673611111109</v>
      </c>
      <c r="L314">
        <f t="shared" si="14"/>
        <v>1772122200</v>
      </c>
    </row>
    <row r="315" spans="1:12" x14ac:dyDescent="0.55000000000000004">
      <c r="A315">
        <v>1772122498</v>
      </c>
      <c r="B315" t="s">
        <v>4</v>
      </c>
      <c r="C315" t="s">
        <v>5</v>
      </c>
      <c r="D315">
        <v>5181.3999999999996</v>
      </c>
      <c r="E315">
        <v>5177.5600000000004</v>
      </c>
      <c r="F315">
        <v>5184.6400000000003</v>
      </c>
      <c r="G315">
        <v>5174.05</v>
      </c>
      <c r="H315">
        <v>781</v>
      </c>
      <c r="J315" s="1">
        <f t="shared" si="12"/>
        <v>46079.677060185189</v>
      </c>
      <c r="K315" s="2">
        <f t="shared" si="13"/>
        <v>46079.677083333336</v>
      </c>
      <c r="L315">
        <f t="shared" si="14"/>
        <v>1772122500</v>
      </c>
    </row>
    <row r="316" spans="1:12" x14ac:dyDescent="0.55000000000000004">
      <c r="A316">
        <v>1772122798</v>
      </c>
      <c r="B316" t="s">
        <v>4</v>
      </c>
      <c r="C316" t="s">
        <v>5</v>
      </c>
      <c r="D316">
        <v>5178.22</v>
      </c>
      <c r="E316">
        <v>5181.3999999999996</v>
      </c>
      <c r="F316">
        <v>5184.3</v>
      </c>
      <c r="G316">
        <v>5176.22</v>
      </c>
      <c r="H316">
        <v>751</v>
      </c>
      <c r="J316" s="1">
        <f t="shared" si="12"/>
        <v>46079.680532407408</v>
      </c>
      <c r="K316" s="2">
        <f t="shared" si="13"/>
        <v>46079.680555555555</v>
      </c>
      <c r="L316">
        <f t="shared" si="14"/>
        <v>1772122800</v>
      </c>
    </row>
    <row r="317" spans="1:12" x14ac:dyDescent="0.55000000000000004">
      <c r="A317">
        <v>1772123098</v>
      </c>
      <c r="B317" t="s">
        <v>4</v>
      </c>
      <c r="C317" t="s">
        <v>5</v>
      </c>
      <c r="D317">
        <v>5180.4799999999996</v>
      </c>
      <c r="E317">
        <v>5178.25</v>
      </c>
      <c r="F317">
        <v>5180.51</v>
      </c>
      <c r="G317">
        <v>5175.62</v>
      </c>
      <c r="H317">
        <v>768</v>
      </c>
      <c r="J317" s="1">
        <f t="shared" si="12"/>
        <v>46079.684004629627</v>
      </c>
      <c r="K317" s="2">
        <f t="shared" si="13"/>
        <v>46079.684027777781</v>
      </c>
      <c r="L317">
        <f t="shared" si="14"/>
        <v>1772123100</v>
      </c>
    </row>
    <row r="318" spans="1:12" x14ac:dyDescent="0.55000000000000004">
      <c r="A318">
        <v>1772123398</v>
      </c>
      <c r="B318" t="s">
        <v>4</v>
      </c>
      <c r="C318" t="s">
        <v>5</v>
      </c>
      <c r="D318">
        <v>5181.91</v>
      </c>
      <c r="E318">
        <v>5180.3599999999997</v>
      </c>
      <c r="F318">
        <v>5183.3999999999996</v>
      </c>
      <c r="G318">
        <v>5178.09</v>
      </c>
      <c r="H318">
        <v>725</v>
      </c>
      <c r="J318" s="1">
        <f t="shared" si="12"/>
        <v>46079.687476851846</v>
      </c>
      <c r="K318" s="2">
        <f t="shared" si="13"/>
        <v>46079.6875</v>
      </c>
      <c r="L318">
        <f t="shared" si="14"/>
        <v>1772123400</v>
      </c>
    </row>
    <row r="319" spans="1:12" x14ac:dyDescent="0.55000000000000004">
      <c r="A319">
        <v>1772123698</v>
      </c>
      <c r="B319" t="s">
        <v>4</v>
      </c>
      <c r="C319" t="s">
        <v>5</v>
      </c>
      <c r="D319">
        <v>5182.3500000000004</v>
      </c>
      <c r="E319">
        <v>5182.46</v>
      </c>
      <c r="F319">
        <v>5184.46</v>
      </c>
      <c r="G319">
        <v>5179.63</v>
      </c>
      <c r="H319">
        <v>674</v>
      </c>
      <c r="J319" s="1">
        <f t="shared" si="12"/>
        <v>46079.690949074073</v>
      </c>
      <c r="K319" s="2">
        <f t="shared" si="13"/>
        <v>46079.690972222219</v>
      </c>
      <c r="L319">
        <f t="shared" si="14"/>
        <v>1772123700</v>
      </c>
    </row>
    <row r="320" spans="1:12" x14ac:dyDescent="0.55000000000000004">
      <c r="A320">
        <v>1772123998</v>
      </c>
      <c r="B320" t="s">
        <v>4</v>
      </c>
      <c r="C320" t="s">
        <v>5</v>
      </c>
      <c r="D320">
        <v>5183.3</v>
      </c>
      <c r="E320">
        <v>5182.47</v>
      </c>
      <c r="F320">
        <v>5186.2299999999996</v>
      </c>
      <c r="G320">
        <v>5180.24</v>
      </c>
      <c r="H320">
        <v>711</v>
      </c>
      <c r="J320" s="1">
        <f t="shared" si="12"/>
        <v>46079.694421296299</v>
      </c>
      <c r="K320" s="2">
        <f t="shared" si="13"/>
        <v>46079.694444444445</v>
      </c>
      <c r="L320">
        <f t="shared" si="14"/>
        <v>1772124000</v>
      </c>
    </row>
    <row r="321" spans="1:12" x14ac:dyDescent="0.55000000000000004">
      <c r="A321">
        <v>1772124298</v>
      </c>
      <c r="B321" t="s">
        <v>4</v>
      </c>
      <c r="C321" t="s">
        <v>5</v>
      </c>
      <c r="D321">
        <v>5181.3599999999997</v>
      </c>
      <c r="E321">
        <v>5183.29</v>
      </c>
      <c r="F321">
        <v>5185.3500000000004</v>
      </c>
      <c r="G321">
        <v>5178.46</v>
      </c>
      <c r="H321">
        <v>722</v>
      </c>
      <c r="J321" s="1">
        <f t="shared" si="12"/>
        <v>46079.697893518518</v>
      </c>
      <c r="K321" s="2">
        <f t="shared" si="13"/>
        <v>46079.697916666664</v>
      </c>
      <c r="L321">
        <f t="shared" si="14"/>
        <v>1772124300</v>
      </c>
    </row>
    <row r="322" spans="1:12" x14ac:dyDescent="0.55000000000000004">
      <c r="A322">
        <v>1772124598</v>
      </c>
      <c r="B322" t="s">
        <v>4</v>
      </c>
      <c r="C322" t="s">
        <v>5</v>
      </c>
      <c r="D322">
        <v>5179.0200000000004</v>
      </c>
      <c r="E322">
        <v>5181.3500000000004</v>
      </c>
      <c r="F322">
        <v>5183.62</v>
      </c>
      <c r="G322">
        <v>5176.6099999999997</v>
      </c>
      <c r="H322">
        <v>693</v>
      </c>
      <c r="J322" s="1">
        <f t="shared" ref="J322:J385" si="15">(A322/86400)+25569</f>
        <v>46079.701365740737</v>
      </c>
      <c r="K322" s="2">
        <f t="shared" ref="K322:K385" si="16">CEILING(INT(J322*1440)/1440*288,1)/288</f>
        <v>46079.701388888891</v>
      </c>
      <c r="L322">
        <f t="shared" si="14"/>
        <v>1772124600</v>
      </c>
    </row>
    <row r="323" spans="1:12" x14ac:dyDescent="0.55000000000000004">
      <c r="A323">
        <v>1772124898</v>
      </c>
      <c r="B323" t="s">
        <v>4</v>
      </c>
      <c r="C323" t="s">
        <v>5</v>
      </c>
      <c r="D323">
        <v>5179.6099999999997</v>
      </c>
      <c r="E323">
        <v>5179.0200000000004</v>
      </c>
      <c r="F323">
        <v>5180.8900000000003</v>
      </c>
      <c r="G323">
        <v>5175.5</v>
      </c>
      <c r="H323">
        <v>642</v>
      </c>
      <c r="J323" s="1">
        <f t="shared" si="15"/>
        <v>46079.704837962963</v>
      </c>
      <c r="K323" s="2">
        <f t="shared" si="16"/>
        <v>46079.704861111109</v>
      </c>
      <c r="L323">
        <f t="shared" ref="L323:L386" si="17">MROUND((K323-25569)*86400,300)</f>
        <v>1772124900</v>
      </c>
    </row>
    <row r="324" spans="1:12" x14ac:dyDescent="0.55000000000000004">
      <c r="A324">
        <v>1772125198</v>
      </c>
      <c r="B324" t="s">
        <v>4</v>
      </c>
      <c r="C324" t="s">
        <v>5</v>
      </c>
      <c r="D324">
        <v>5181.28</v>
      </c>
      <c r="E324">
        <v>5179.6000000000004</v>
      </c>
      <c r="F324">
        <v>5182.75</v>
      </c>
      <c r="G324">
        <v>5178.3999999999996</v>
      </c>
      <c r="H324">
        <v>636</v>
      </c>
      <c r="J324" s="1">
        <f t="shared" si="15"/>
        <v>46079.708310185189</v>
      </c>
      <c r="K324" s="2">
        <f t="shared" si="16"/>
        <v>46079.708333333336</v>
      </c>
      <c r="L324">
        <f t="shared" si="17"/>
        <v>1772125200</v>
      </c>
    </row>
    <row r="325" spans="1:12" x14ac:dyDescent="0.55000000000000004">
      <c r="A325">
        <v>1772125498</v>
      </c>
      <c r="B325" t="s">
        <v>4</v>
      </c>
      <c r="C325" t="s">
        <v>5</v>
      </c>
      <c r="D325">
        <v>5186.3900000000003</v>
      </c>
      <c r="E325">
        <v>5181.2700000000004</v>
      </c>
      <c r="F325">
        <v>5187.83</v>
      </c>
      <c r="G325">
        <v>5180.87</v>
      </c>
      <c r="H325">
        <v>650</v>
      </c>
      <c r="J325" s="1">
        <f t="shared" si="15"/>
        <v>46079.711782407408</v>
      </c>
      <c r="K325" s="2">
        <f t="shared" si="16"/>
        <v>46079.711805555555</v>
      </c>
      <c r="L325">
        <f t="shared" si="17"/>
        <v>1772125500</v>
      </c>
    </row>
    <row r="326" spans="1:12" x14ac:dyDescent="0.55000000000000004">
      <c r="A326">
        <v>1772125798</v>
      </c>
      <c r="B326" t="s">
        <v>4</v>
      </c>
      <c r="C326" t="s">
        <v>5</v>
      </c>
      <c r="D326">
        <v>5179.6499999999996</v>
      </c>
      <c r="E326">
        <v>5186.37</v>
      </c>
      <c r="F326">
        <v>5190.3100000000004</v>
      </c>
      <c r="G326">
        <v>5179.6499999999996</v>
      </c>
      <c r="H326">
        <v>698</v>
      </c>
      <c r="J326" s="1">
        <f t="shared" si="15"/>
        <v>46079.715254629627</v>
      </c>
      <c r="K326" s="2">
        <f t="shared" si="16"/>
        <v>46079.715277777781</v>
      </c>
      <c r="L326">
        <f t="shared" si="17"/>
        <v>1772125800</v>
      </c>
    </row>
    <row r="327" spans="1:12" x14ac:dyDescent="0.55000000000000004">
      <c r="A327">
        <v>1772126098</v>
      </c>
      <c r="B327" t="s">
        <v>4</v>
      </c>
      <c r="C327" t="s">
        <v>5</v>
      </c>
      <c r="D327">
        <v>5178.26</v>
      </c>
      <c r="E327">
        <v>5179.8</v>
      </c>
      <c r="F327">
        <v>5181.3999999999996</v>
      </c>
      <c r="G327">
        <v>5175.57</v>
      </c>
      <c r="H327">
        <v>675</v>
      </c>
      <c r="J327" s="1">
        <f t="shared" si="15"/>
        <v>46079.718726851846</v>
      </c>
      <c r="K327" s="2">
        <f t="shared" si="16"/>
        <v>46079.71875</v>
      </c>
      <c r="L327">
        <f t="shared" si="17"/>
        <v>1772126100</v>
      </c>
    </row>
    <row r="328" spans="1:12" x14ac:dyDescent="0.55000000000000004">
      <c r="A328">
        <v>1772126398</v>
      </c>
      <c r="B328" t="s">
        <v>4</v>
      </c>
      <c r="C328" t="s">
        <v>5</v>
      </c>
      <c r="D328">
        <v>5179.47</v>
      </c>
      <c r="E328">
        <v>5178.22</v>
      </c>
      <c r="F328">
        <v>5181.88</v>
      </c>
      <c r="G328">
        <v>5178.16</v>
      </c>
      <c r="H328">
        <v>594</v>
      </c>
      <c r="J328" s="1">
        <f t="shared" si="15"/>
        <v>46079.722199074073</v>
      </c>
      <c r="K328" s="2">
        <f t="shared" si="16"/>
        <v>46079.722222222219</v>
      </c>
      <c r="L328">
        <f t="shared" si="17"/>
        <v>1772126400</v>
      </c>
    </row>
    <row r="329" spans="1:12" x14ac:dyDescent="0.55000000000000004">
      <c r="A329">
        <v>1772126698</v>
      </c>
      <c r="B329" t="s">
        <v>4</v>
      </c>
      <c r="C329" t="s">
        <v>5</v>
      </c>
      <c r="D329">
        <v>5174.3900000000003</v>
      </c>
      <c r="E329">
        <v>5179.47</v>
      </c>
      <c r="F329">
        <v>5180.16</v>
      </c>
      <c r="G329">
        <v>5173.7299999999996</v>
      </c>
      <c r="H329">
        <v>615</v>
      </c>
      <c r="J329" s="1">
        <f t="shared" si="15"/>
        <v>46079.725671296299</v>
      </c>
      <c r="K329" s="2">
        <f t="shared" si="16"/>
        <v>46079.725694444445</v>
      </c>
      <c r="L329">
        <f t="shared" si="17"/>
        <v>1772126700</v>
      </c>
    </row>
    <row r="330" spans="1:12" x14ac:dyDescent="0.55000000000000004">
      <c r="A330">
        <v>1772126998</v>
      </c>
      <c r="B330" t="s">
        <v>4</v>
      </c>
      <c r="C330" t="s">
        <v>5</v>
      </c>
      <c r="D330">
        <v>5176.7299999999996</v>
      </c>
      <c r="E330">
        <v>5174.37</v>
      </c>
      <c r="F330">
        <v>5177.03</v>
      </c>
      <c r="G330">
        <v>5172</v>
      </c>
      <c r="H330">
        <v>667</v>
      </c>
      <c r="J330" s="1">
        <f t="shared" si="15"/>
        <v>46079.729143518518</v>
      </c>
      <c r="K330" s="2">
        <f t="shared" si="16"/>
        <v>46079.729166666664</v>
      </c>
      <c r="L330">
        <f t="shared" si="17"/>
        <v>1772127000</v>
      </c>
    </row>
    <row r="331" spans="1:12" x14ac:dyDescent="0.55000000000000004">
      <c r="A331">
        <v>1772127298</v>
      </c>
      <c r="B331" t="s">
        <v>4</v>
      </c>
      <c r="C331" t="s">
        <v>5</v>
      </c>
      <c r="D331">
        <v>5173.9399999999996</v>
      </c>
      <c r="E331">
        <v>5176.7</v>
      </c>
      <c r="F331">
        <v>5177.87</v>
      </c>
      <c r="G331">
        <v>5172.87</v>
      </c>
      <c r="H331">
        <v>662</v>
      </c>
      <c r="J331" s="1">
        <f t="shared" si="15"/>
        <v>46079.732615740737</v>
      </c>
      <c r="K331" s="2">
        <f t="shared" si="16"/>
        <v>46079.732638888891</v>
      </c>
      <c r="L331">
        <f t="shared" si="17"/>
        <v>1772127300</v>
      </c>
    </row>
    <row r="332" spans="1:12" x14ac:dyDescent="0.55000000000000004">
      <c r="A332">
        <v>1772127598</v>
      </c>
      <c r="B332" t="s">
        <v>4</v>
      </c>
      <c r="C332" t="s">
        <v>5</v>
      </c>
      <c r="D332">
        <v>5174.7299999999996</v>
      </c>
      <c r="E332">
        <v>5173.95</v>
      </c>
      <c r="F332">
        <v>5176.8</v>
      </c>
      <c r="G332">
        <v>5173.62</v>
      </c>
      <c r="H332">
        <v>598</v>
      </c>
      <c r="J332" s="1">
        <f t="shared" si="15"/>
        <v>46079.736087962963</v>
      </c>
      <c r="K332" s="2">
        <f t="shared" si="16"/>
        <v>46079.736111111109</v>
      </c>
      <c r="L332">
        <f t="shared" si="17"/>
        <v>1772127600</v>
      </c>
    </row>
    <row r="333" spans="1:12" x14ac:dyDescent="0.55000000000000004">
      <c r="A333">
        <v>1772127898</v>
      </c>
      <c r="B333" t="s">
        <v>4</v>
      </c>
      <c r="C333" t="s">
        <v>5</v>
      </c>
      <c r="D333">
        <v>5169.95</v>
      </c>
      <c r="E333">
        <v>5174.66</v>
      </c>
      <c r="F333">
        <v>5175.3900000000003</v>
      </c>
      <c r="G333">
        <v>5166.72</v>
      </c>
      <c r="H333">
        <v>662</v>
      </c>
      <c r="J333" s="1">
        <f t="shared" si="15"/>
        <v>46079.739560185189</v>
      </c>
      <c r="K333" s="2">
        <f t="shared" si="16"/>
        <v>46079.739583333336</v>
      </c>
      <c r="L333">
        <f t="shared" si="17"/>
        <v>1772127900</v>
      </c>
    </row>
    <row r="334" spans="1:12" x14ac:dyDescent="0.55000000000000004">
      <c r="A334">
        <v>1772128198</v>
      </c>
      <c r="B334" t="s">
        <v>4</v>
      </c>
      <c r="C334" t="s">
        <v>5</v>
      </c>
      <c r="D334">
        <v>5166.97</v>
      </c>
      <c r="E334">
        <v>5169.95</v>
      </c>
      <c r="F334">
        <v>5173.09</v>
      </c>
      <c r="G334">
        <v>5165.07</v>
      </c>
      <c r="H334">
        <v>736</v>
      </c>
      <c r="J334" s="1">
        <f t="shared" si="15"/>
        <v>46079.743032407408</v>
      </c>
      <c r="K334" s="2">
        <f t="shared" si="16"/>
        <v>46079.743055555555</v>
      </c>
      <c r="L334">
        <f t="shared" si="17"/>
        <v>1772128200</v>
      </c>
    </row>
    <row r="335" spans="1:12" x14ac:dyDescent="0.55000000000000004">
      <c r="A335">
        <v>1772128498</v>
      </c>
      <c r="B335" t="s">
        <v>4</v>
      </c>
      <c r="C335" t="s">
        <v>5</v>
      </c>
      <c r="D335">
        <v>5167.22</v>
      </c>
      <c r="E335">
        <v>5167.04</v>
      </c>
      <c r="F335">
        <v>5168.71</v>
      </c>
      <c r="G335">
        <v>5162.07</v>
      </c>
      <c r="H335">
        <v>706</v>
      </c>
      <c r="J335" s="1">
        <f t="shared" si="15"/>
        <v>46079.746504629627</v>
      </c>
      <c r="K335" s="2">
        <f t="shared" si="16"/>
        <v>46079.746527777781</v>
      </c>
      <c r="L335">
        <f t="shared" si="17"/>
        <v>1772128500</v>
      </c>
    </row>
    <row r="336" spans="1:12" x14ac:dyDescent="0.55000000000000004">
      <c r="A336">
        <v>1772128798</v>
      </c>
      <c r="B336" t="s">
        <v>4</v>
      </c>
      <c r="C336" t="s">
        <v>5</v>
      </c>
      <c r="D336">
        <v>5168.87</v>
      </c>
      <c r="E336">
        <v>5167.45</v>
      </c>
      <c r="F336">
        <v>5171.46</v>
      </c>
      <c r="G336">
        <v>5167.37</v>
      </c>
      <c r="H336">
        <v>630</v>
      </c>
      <c r="J336" s="1">
        <f t="shared" si="15"/>
        <v>46079.749976851846</v>
      </c>
      <c r="K336" s="2">
        <f t="shared" si="16"/>
        <v>46079.75</v>
      </c>
      <c r="L336">
        <f t="shared" si="17"/>
        <v>1772128800</v>
      </c>
    </row>
    <row r="337" spans="1:12" x14ac:dyDescent="0.55000000000000004">
      <c r="A337">
        <v>1772129098</v>
      </c>
      <c r="B337" t="s">
        <v>4</v>
      </c>
      <c r="C337" t="s">
        <v>5</v>
      </c>
      <c r="D337">
        <v>5170.2</v>
      </c>
      <c r="E337">
        <v>5168.87</v>
      </c>
      <c r="F337">
        <v>5171.1400000000003</v>
      </c>
      <c r="G337">
        <v>5163.6000000000004</v>
      </c>
      <c r="H337">
        <v>686</v>
      </c>
      <c r="J337" s="1">
        <f t="shared" si="15"/>
        <v>46079.753449074073</v>
      </c>
      <c r="K337" s="2">
        <f t="shared" si="16"/>
        <v>46079.753472222219</v>
      </c>
      <c r="L337">
        <f t="shared" si="17"/>
        <v>1772129100</v>
      </c>
    </row>
    <row r="338" spans="1:12" x14ac:dyDescent="0.55000000000000004">
      <c r="A338">
        <v>1772129398</v>
      </c>
      <c r="B338" t="s">
        <v>4</v>
      </c>
      <c r="C338" t="s">
        <v>5</v>
      </c>
      <c r="D338">
        <v>5173.38</v>
      </c>
      <c r="E338">
        <v>5170.0600000000004</v>
      </c>
      <c r="F338">
        <v>5173.6099999999997</v>
      </c>
      <c r="G338">
        <v>5169.28</v>
      </c>
      <c r="H338">
        <v>663</v>
      </c>
      <c r="J338" s="1">
        <f t="shared" si="15"/>
        <v>46079.756921296299</v>
      </c>
      <c r="K338" s="2">
        <f t="shared" si="16"/>
        <v>46079.756944444445</v>
      </c>
      <c r="L338">
        <f t="shared" si="17"/>
        <v>1772129400</v>
      </c>
    </row>
    <row r="339" spans="1:12" x14ac:dyDescent="0.55000000000000004">
      <c r="A339">
        <v>1772129698</v>
      </c>
      <c r="B339" t="s">
        <v>4</v>
      </c>
      <c r="C339" t="s">
        <v>5</v>
      </c>
      <c r="D339">
        <v>5174.8500000000004</v>
      </c>
      <c r="E339">
        <v>5173.38</v>
      </c>
      <c r="F339">
        <v>5176.38</v>
      </c>
      <c r="G339">
        <v>5171.78</v>
      </c>
      <c r="H339">
        <v>624</v>
      </c>
      <c r="J339" s="1">
        <f t="shared" si="15"/>
        <v>46079.760393518518</v>
      </c>
      <c r="K339" s="2">
        <f t="shared" si="16"/>
        <v>46079.760416666664</v>
      </c>
      <c r="L339">
        <f t="shared" si="17"/>
        <v>1772129700</v>
      </c>
    </row>
    <row r="340" spans="1:12" x14ac:dyDescent="0.55000000000000004">
      <c r="A340">
        <v>1772129998</v>
      </c>
      <c r="B340" t="s">
        <v>4</v>
      </c>
      <c r="C340" t="s">
        <v>5</v>
      </c>
      <c r="D340">
        <v>5174.8599999999997</v>
      </c>
      <c r="E340">
        <v>5174.3900000000003</v>
      </c>
      <c r="F340">
        <v>5176.78</v>
      </c>
      <c r="G340">
        <v>5174.03</v>
      </c>
      <c r="H340">
        <v>632</v>
      </c>
      <c r="J340" s="1">
        <f t="shared" si="15"/>
        <v>46079.763865740737</v>
      </c>
      <c r="K340" s="2">
        <f t="shared" si="16"/>
        <v>46079.763888888891</v>
      </c>
      <c r="L340">
        <f t="shared" si="17"/>
        <v>1772130000</v>
      </c>
    </row>
    <row r="341" spans="1:12" x14ac:dyDescent="0.55000000000000004">
      <c r="A341">
        <v>1772130298</v>
      </c>
      <c r="B341" t="s">
        <v>4</v>
      </c>
      <c r="C341" t="s">
        <v>5</v>
      </c>
      <c r="D341">
        <v>5177.09</v>
      </c>
      <c r="E341">
        <v>5174.72</v>
      </c>
      <c r="F341">
        <v>5178.3900000000003</v>
      </c>
      <c r="G341">
        <v>5173.92</v>
      </c>
      <c r="H341">
        <v>617</v>
      </c>
      <c r="J341" s="1">
        <f t="shared" si="15"/>
        <v>46079.767337962963</v>
      </c>
      <c r="K341" s="2">
        <f t="shared" si="16"/>
        <v>46079.767361111109</v>
      </c>
      <c r="L341">
        <f t="shared" si="17"/>
        <v>1772130300</v>
      </c>
    </row>
    <row r="342" spans="1:12" x14ac:dyDescent="0.55000000000000004">
      <c r="A342">
        <v>1772130598</v>
      </c>
      <c r="B342" t="s">
        <v>4</v>
      </c>
      <c r="C342" t="s">
        <v>5</v>
      </c>
      <c r="D342">
        <v>5167.5600000000004</v>
      </c>
      <c r="E342">
        <v>5177.2</v>
      </c>
      <c r="F342">
        <v>5180.29</v>
      </c>
      <c r="G342">
        <v>5165.87</v>
      </c>
      <c r="H342">
        <v>685</v>
      </c>
      <c r="J342" s="1">
        <f t="shared" si="15"/>
        <v>46079.770810185189</v>
      </c>
      <c r="K342" s="2">
        <f t="shared" si="16"/>
        <v>46079.770833333336</v>
      </c>
      <c r="L342">
        <f t="shared" si="17"/>
        <v>1772130600</v>
      </c>
    </row>
    <row r="343" spans="1:12" x14ac:dyDescent="0.55000000000000004">
      <c r="A343">
        <v>1772130898</v>
      </c>
      <c r="B343" t="s">
        <v>4</v>
      </c>
      <c r="C343" t="s">
        <v>5</v>
      </c>
      <c r="D343">
        <v>5175.5</v>
      </c>
      <c r="E343">
        <v>5167.6400000000003</v>
      </c>
      <c r="F343">
        <v>5177.3100000000004</v>
      </c>
      <c r="G343">
        <v>5160.9399999999996</v>
      </c>
      <c r="H343">
        <v>795</v>
      </c>
      <c r="J343" s="1">
        <f t="shared" si="15"/>
        <v>46079.774282407408</v>
      </c>
      <c r="K343" s="2">
        <f t="shared" si="16"/>
        <v>46079.774305555555</v>
      </c>
      <c r="L343">
        <f t="shared" si="17"/>
        <v>1772130900</v>
      </c>
    </row>
    <row r="344" spans="1:12" x14ac:dyDescent="0.55000000000000004">
      <c r="A344">
        <v>1772131198</v>
      </c>
      <c r="B344" t="s">
        <v>4</v>
      </c>
      <c r="C344" t="s">
        <v>5</v>
      </c>
      <c r="D344">
        <v>5181.72</v>
      </c>
      <c r="E344">
        <v>5175.5</v>
      </c>
      <c r="F344">
        <v>5182.3900000000003</v>
      </c>
      <c r="G344">
        <v>5174.67</v>
      </c>
      <c r="H344">
        <v>588</v>
      </c>
      <c r="J344" s="1">
        <f t="shared" si="15"/>
        <v>46079.777754629627</v>
      </c>
      <c r="K344" s="2">
        <f t="shared" si="16"/>
        <v>46079.777777777781</v>
      </c>
      <c r="L344">
        <f t="shared" si="17"/>
        <v>1772131200</v>
      </c>
    </row>
    <row r="345" spans="1:12" x14ac:dyDescent="0.55000000000000004">
      <c r="A345">
        <v>1772131498</v>
      </c>
      <c r="B345" t="s">
        <v>4</v>
      </c>
      <c r="C345" t="s">
        <v>5</v>
      </c>
      <c r="D345">
        <v>5184.66</v>
      </c>
      <c r="E345">
        <v>5181.4399999999996</v>
      </c>
      <c r="F345">
        <v>5185.07</v>
      </c>
      <c r="G345">
        <v>5181.28</v>
      </c>
      <c r="H345">
        <v>554</v>
      </c>
      <c r="J345" s="1">
        <f t="shared" si="15"/>
        <v>46079.781226851846</v>
      </c>
      <c r="K345" s="2">
        <f t="shared" si="16"/>
        <v>46079.78125</v>
      </c>
      <c r="L345">
        <f t="shared" si="17"/>
        <v>1772131500</v>
      </c>
    </row>
    <row r="346" spans="1:12" x14ac:dyDescent="0.55000000000000004">
      <c r="A346">
        <v>1772131798</v>
      </c>
      <c r="B346" t="s">
        <v>4</v>
      </c>
      <c r="C346" t="s">
        <v>5</v>
      </c>
      <c r="D346">
        <v>5180.8999999999996</v>
      </c>
      <c r="E346">
        <v>5184.57</v>
      </c>
      <c r="F346">
        <v>5185.84</v>
      </c>
      <c r="G346">
        <v>5180.8100000000004</v>
      </c>
      <c r="H346">
        <v>556</v>
      </c>
      <c r="J346" s="1">
        <f t="shared" si="15"/>
        <v>46079.784699074073</v>
      </c>
      <c r="K346" s="2">
        <f t="shared" si="16"/>
        <v>46079.784722222219</v>
      </c>
      <c r="L346">
        <f t="shared" si="17"/>
        <v>1772131800</v>
      </c>
    </row>
    <row r="347" spans="1:12" x14ac:dyDescent="0.55000000000000004">
      <c r="A347">
        <v>1772132098</v>
      </c>
      <c r="B347" t="s">
        <v>4</v>
      </c>
      <c r="C347" t="s">
        <v>5</v>
      </c>
      <c r="D347">
        <v>5180.24</v>
      </c>
      <c r="E347">
        <v>5180.83</v>
      </c>
      <c r="F347">
        <v>5182.3100000000004</v>
      </c>
      <c r="G347">
        <v>5179.17</v>
      </c>
      <c r="H347">
        <v>515</v>
      </c>
      <c r="J347" s="1">
        <f t="shared" si="15"/>
        <v>46079.788171296299</v>
      </c>
      <c r="K347" s="2">
        <f t="shared" si="16"/>
        <v>46079.788194444445</v>
      </c>
      <c r="L347">
        <f t="shared" si="17"/>
        <v>1772132100</v>
      </c>
    </row>
    <row r="348" spans="1:12" x14ac:dyDescent="0.55000000000000004">
      <c r="A348">
        <v>1772132398</v>
      </c>
      <c r="B348" t="s">
        <v>4</v>
      </c>
      <c r="C348" t="s">
        <v>5</v>
      </c>
      <c r="D348">
        <v>5185.45</v>
      </c>
      <c r="E348">
        <v>5180.3900000000003</v>
      </c>
      <c r="F348">
        <v>5186.1899999999996</v>
      </c>
      <c r="G348">
        <v>5179.78</v>
      </c>
      <c r="H348">
        <v>529</v>
      </c>
      <c r="J348" s="1">
        <f t="shared" si="15"/>
        <v>46079.791643518518</v>
      </c>
      <c r="K348" s="2">
        <f t="shared" si="16"/>
        <v>46079.791666666664</v>
      </c>
      <c r="L348">
        <f t="shared" si="17"/>
        <v>1772132400</v>
      </c>
    </row>
    <row r="349" spans="1:12" x14ac:dyDescent="0.55000000000000004">
      <c r="A349">
        <v>1772132698</v>
      </c>
      <c r="B349" t="s">
        <v>4</v>
      </c>
      <c r="C349" t="s">
        <v>5</v>
      </c>
      <c r="D349">
        <v>5186.22</v>
      </c>
      <c r="E349">
        <v>5185.4799999999996</v>
      </c>
      <c r="F349">
        <v>5187.79</v>
      </c>
      <c r="G349">
        <v>5184.1499999999996</v>
      </c>
      <c r="H349">
        <v>547</v>
      </c>
      <c r="J349" s="1">
        <f t="shared" si="15"/>
        <v>46079.795115740737</v>
      </c>
      <c r="K349" s="2">
        <f t="shared" si="16"/>
        <v>46079.795138888891</v>
      </c>
      <c r="L349">
        <f t="shared" si="17"/>
        <v>1772132700</v>
      </c>
    </row>
    <row r="350" spans="1:12" x14ac:dyDescent="0.55000000000000004">
      <c r="A350">
        <v>1772132998</v>
      </c>
      <c r="B350" t="s">
        <v>4</v>
      </c>
      <c r="C350" t="s">
        <v>5</v>
      </c>
      <c r="D350">
        <v>5186.4799999999996</v>
      </c>
      <c r="E350">
        <v>5186.22</v>
      </c>
      <c r="F350">
        <v>5188.3100000000004</v>
      </c>
      <c r="G350">
        <v>5184.8599999999997</v>
      </c>
      <c r="H350">
        <v>519</v>
      </c>
      <c r="J350" s="1">
        <f t="shared" si="15"/>
        <v>46079.798587962963</v>
      </c>
      <c r="K350" s="2">
        <f t="shared" si="16"/>
        <v>46079.798611111109</v>
      </c>
      <c r="L350">
        <f t="shared" si="17"/>
        <v>1772133000</v>
      </c>
    </row>
    <row r="351" spans="1:12" x14ac:dyDescent="0.55000000000000004">
      <c r="A351">
        <v>1772133298</v>
      </c>
      <c r="B351" t="s">
        <v>4</v>
      </c>
      <c r="C351" t="s">
        <v>5</v>
      </c>
      <c r="D351">
        <v>5187.7</v>
      </c>
      <c r="E351">
        <v>5186.5</v>
      </c>
      <c r="F351">
        <v>5187.8599999999997</v>
      </c>
      <c r="G351">
        <v>5185.17</v>
      </c>
      <c r="H351">
        <v>532</v>
      </c>
      <c r="J351" s="1">
        <f t="shared" si="15"/>
        <v>46079.802060185189</v>
      </c>
      <c r="K351" s="2">
        <f t="shared" si="16"/>
        <v>46079.802083333336</v>
      </c>
      <c r="L351">
        <f t="shared" si="17"/>
        <v>1772133300</v>
      </c>
    </row>
    <row r="352" spans="1:12" x14ac:dyDescent="0.55000000000000004">
      <c r="A352">
        <v>1772133598</v>
      </c>
      <c r="B352" t="s">
        <v>4</v>
      </c>
      <c r="C352" t="s">
        <v>5</v>
      </c>
      <c r="D352">
        <v>5185.79</v>
      </c>
      <c r="E352">
        <v>5187.72</v>
      </c>
      <c r="F352">
        <v>5189.1499999999996</v>
      </c>
      <c r="G352">
        <v>5185.47</v>
      </c>
      <c r="H352">
        <v>501</v>
      </c>
      <c r="J352" s="1">
        <f t="shared" si="15"/>
        <v>46079.805532407408</v>
      </c>
      <c r="K352" s="2">
        <f t="shared" si="16"/>
        <v>46079.805555555555</v>
      </c>
      <c r="L352">
        <f t="shared" si="17"/>
        <v>1772133600</v>
      </c>
    </row>
    <row r="353" spans="1:12" x14ac:dyDescent="0.55000000000000004">
      <c r="A353">
        <v>1772133898</v>
      </c>
      <c r="B353" t="s">
        <v>4</v>
      </c>
      <c r="C353" t="s">
        <v>5</v>
      </c>
      <c r="D353">
        <v>5185.5600000000004</v>
      </c>
      <c r="E353">
        <v>5185.79</v>
      </c>
      <c r="F353">
        <v>5186.6899999999996</v>
      </c>
      <c r="G353">
        <v>5184.62</v>
      </c>
      <c r="H353">
        <v>479</v>
      </c>
      <c r="J353" s="1">
        <f t="shared" si="15"/>
        <v>46079.809004629627</v>
      </c>
      <c r="K353" s="2">
        <f t="shared" si="16"/>
        <v>46079.809027777781</v>
      </c>
      <c r="L353">
        <f t="shared" si="17"/>
        <v>1772133900</v>
      </c>
    </row>
    <row r="354" spans="1:12" x14ac:dyDescent="0.55000000000000004">
      <c r="A354">
        <v>1772134198</v>
      </c>
      <c r="B354" t="s">
        <v>4</v>
      </c>
      <c r="C354" t="s">
        <v>5</v>
      </c>
      <c r="D354">
        <v>5188.8599999999997</v>
      </c>
      <c r="E354">
        <v>5185.6499999999996</v>
      </c>
      <c r="F354">
        <v>5188.99</v>
      </c>
      <c r="G354">
        <v>5183.5</v>
      </c>
      <c r="H354">
        <v>499</v>
      </c>
      <c r="J354" s="1">
        <f t="shared" si="15"/>
        <v>46079.812476851846</v>
      </c>
      <c r="K354" s="2">
        <f t="shared" si="16"/>
        <v>46079.8125</v>
      </c>
      <c r="L354">
        <f t="shared" si="17"/>
        <v>1772134200</v>
      </c>
    </row>
    <row r="355" spans="1:12" x14ac:dyDescent="0.55000000000000004">
      <c r="A355">
        <v>1772134498</v>
      </c>
      <c r="B355" t="s">
        <v>4</v>
      </c>
      <c r="C355" t="s">
        <v>5</v>
      </c>
      <c r="D355">
        <v>5184.1899999999996</v>
      </c>
      <c r="E355">
        <v>5188.8999999999996</v>
      </c>
      <c r="F355">
        <v>5190.83</v>
      </c>
      <c r="G355">
        <v>5183.66</v>
      </c>
      <c r="H355">
        <v>511</v>
      </c>
      <c r="J355" s="1">
        <f t="shared" si="15"/>
        <v>46079.815949074073</v>
      </c>
      <c r="K355" s="2">
        <f t="shared" si="16"/>
        <v>46079.815972222219</v>
      </c>
      <c r="L355">
        <f t="shared" si="17"/>
        <v>1772134500</v>
      </c>
    </row>
    <row r="356" spans="1:12" x14ac:dyDescent="0.55000000000000004">
      <c r="A356">
        <v>1772134798</v>
      </c>
      <c r="B356" t="s">
        <v>4</v>
      </c>
      <c r="C356" t="s">
        <v>5</v>
      </c>
      <c r="D356">
        <v>5186.3999999999996</v>
      </c>
      <c r="E356">
        <v>5184.1899999999996</v>
      </c>
      <c r="F356">
        <v>5186.91</v>
      </c>
      <c r="G356">
        <v>5184.0200000000004</v>
      </c>
      <c r="H356">
        <v>433</v>
      </c>
      <c r="J356" s="1">
        <f t="shared" si="15"/>
        <v>46079.819421296299</v>
      </c>
      <c r="K356" s="2">
        <f t="shared" si="16"/>
        <v>46079.819444444445</v>
      </c>
      <c r="L356">
        <f t="shared" si="17"/>
        <v>1772134800</v>
      </c>
    </row>
    <row r="357" spans="1:12" x14ac:dyDescent="0.55000000000000004">
      <c r="A357">
        <v>1772135098</v>
      </c>
      <c r="B357" t="s">
        <v>4</v>
      </c>
      <c r="C357" t="s">
        <v>5</v>
      </c>
      <c r="D357">
        <v>5193.8900000000003</v>
      </c>
      <c r="E357">
        <v>5186.38</v>
      </c>
      <c r="F357">
        <v>5194.04</v>
      </c>
      <c r="G357">
        <v>5186.38</v>
      </c>
      <c r="H357">
        <v>542</v>
      </c>
      <c r="J357" s="1">
        <f t="shared" si="15"/>
        <v>46079.822893518518</v>
      </c>
      <c r="K357" s="2">
        <f t="shared" si="16"/>
        <v>46079.822916666664</v>
      </c>
      <c r="L357">
        <f t="shared" si="17"/>
        <v>1772135100</v>
      </c>
    </row>
    <row r="358" spans="1:12" x14ac:dyDescent="0.55000000000000004">
      <c r="A358">
        <v>1772135398</v>
      </c>
      <c r="B358" t="s">
        <v>4</v>
      </c>
      <c r="C358" t="s">
        <v>5</v>
      </c>
      <c r="D358">
        <v>5189.59</v>
      </c>
      <c r="E358">
        <v>5193.91</v>
      </c>
      <c r="F358">
        <v>5193.93</v>
      </c>
      <c r="G358">
        <v>5188.9399999999996</v>
      </c>
      <c r="H358">
        <v>531</v>
      </c>
      <c r="J358" s="1">
        <f t="shared" si="15"/>
        <v>46079.826365740737</v>
      </c>
      <c r="K358" s="2">
        <f t="shared" si="16"/>
        <v>46079.826388888891</v>
      </c>
      <c r="L358">
        <f t="shared" si="17"/>
        <v>1772135400</v>
      </c>
    </row>
    <row r="359" spans="1:12" x14ac:dyDescent="0.55000000000000004">
      <c r="A359">
        <v>1772135698</v>
      </c>
      <c r="B359" t="s">
        <v>4</v>
      </c>
      <c r="C359" t="s">
        <v>5</v>
      </c>
      <c r="D359">
        <v>5187.0600000000004</v>
      </c>
      <c r="E359">
        <v>5189.7</v>
      </c>
      <c r="F359">
        <v>5190.58</v>
      </c>
      <c r="G359">
        <v>5186.5200000000004</v>
      </c>
      <c r="H359">
        <v>482</v>
      </c>
      <c r="J359" s="1">
        <f t="shared" si="15"/>
        <v>46079.829837962963</v>
      </c>
      <c r="K359" s="2">
        <f t="shared" si="16"/>
        <v>46079.829861111109</v>
      </c>
      <c r="L359">
        <f t="shared" si="17"/>
        <v>1772135700</v>
      </c>
    </row>
    <row r="360" spans="1:12" x14ac:dyDescent="0.55000000000000004">
      <c r="A360">
        <v>1772135998</v>
      </c>
      <c r="B360" t="s">
        <v>4</v>
      </c>
      <c r="C360" t="s">
        <v>5</v>
      </c>
      <c r="D360">
        <v>5193.8100000000004</v>
      </c>
      <c r="E360">
        <v>5187.0600000000004</v>
      </c>
      <c r="F360">
        <v>5193.82</v>
      </c>
      <c r="G360">
        <v>5186.8100000000004</v>
      </c>
      <c r="H360">
        <v>520</v>
      </c>
      <c r="J360" s="1">
        <f t="shared" si="15"/>
        <v>46079.833310185189</v>
      </c>
      <c r="K360" s="2">
        <f t="shared" si="16"/>
        <v>46079.833333333336</v>
      </c>
      <c r="L360">
        <f t="shared" si="17"/>
        <v>1772136000</v>
      </c>
    </row>
    <row r="361" spans="1:12" x14ac:dyDescent="0.55000000000000004">
      <c r="A361">
        <v>1772136298</v>
      </c>
      <c r="B361" t="s">
        <v>4</v>
      </c>
      <c r="C361" t="s">
        <v>5</v>
      </c>
      <c r="D361">
        <v>5195.17</v>
      </c>
      <c r="E361">
        <v>5193.8100000000004</v>
      </c>
      <c r="F361">
        <v>5196.4799999999996</v>
      </c>
      <c r="G361">
        <v>5193.79</v>
      </c>
      <c r="H361">
        <v>481</v>
      </c>
      <c r="J361" s="1">
        <f t="shared" si="15"/>
        <v>46079.836782407408</v>
      </c>
      <c r="K361" s="2">
        <f t="shared" si="16"/>
        <v>46079.836805555555</v>
      </c>
      <c r="L361">
        <f t="shared" si="17"/>
        <v>1772136300</v>
      </c>
    </row>
    <row r="362" spans="1:12" x14ac:dyDescent="0.55000000000000004">
      <c r="A362">
        <v>1772136598</v>
      </c>
      <c r="B362" t="s">
        <v>4</v>
      </c>
      <c r="C362" t="s">
        <v>5</v>
      </c>
      <c r="D362">
        <v>5196.91</v>
      </c>
      <c r="E362">
        <v>5195.17</v>
      </c>
      <c r="F362">
        <v>5198.04</v>
      </c>
      <c r="G362">
        <v>5194.3500000000004</v>
      </c>
      <c r="H362">
        <v>490</v>
      </c>
      <c r="J362" s="1">
        <f t="shared" si="15"/>
        <v>46079.840254629627</v>
      </c>
      <c r="K362" s="2">
        <f t="shared" si="16"/>
        <v>46079.840277777781</v>
      </c>
      <c r="L362">
        <f t="shared" si="17"/>
        <v>1772136600</v>
      </c>
    </row>
    <row r="363" spans="1:12" x14ac:dyDescent="0.55000000000000004">
      <c r="A363">
        <v>1772136898</v>
      </c>
      <c r="B363" t="s">
        <v>4</v>
      </c>
      <c r="C363" t="s">
        <v>5</v>
      </c>
      <c r="D363">
        <v>5194.53</v>
      </c>
      <c r="E363">
        <v>5196.97</v>
      </c>
      <c r="F363">
        <v>5197.1000000000004</v>
      </c>
      <c r="G363">
        <v>5191.97</v>
      </c>
      <c r="H363">
        <v>619</v>
      </c>
      <c r="J363" s="1">
        <f t="shared" si="15"/>
        <v>46079.843726851846</v>
      </c>
      <c r="K363" s="2">
        <f t="shared" si="16"/>
        <v>46079.84375</v>
      </c>
      <c r="L363">
        <f t="shared" si="17"/>
        <v>1772136900</v>
      </c>
    </row>
    <row r="364" spans="1:12" x14ac:dyDescent="0.55000000000000004">
      <c r="A364">
        <v>1772137198</v>
      </c>
      <c r="B364" t="s">
        <v>4</v>
      </c>
      <c r="C364" t="s">
        <v>5</v>
      </c>
      <c r="D364">
        <v>5197.78</v>
      </c>
      <c r="E364">
        <v>5194.55</v>
      </c>
      <c r="F364">
        <v>5197.78</v>
      </c>
      <c r="G364">
        <v>5194.25</v>
      </c>
      <c r="H364">
        <v>546</v>
      </c>
      <c r="J364" s="1">
        <f t="shared" si="15"/>
        <v>46079.847199074073</v>
      </c>
      <c r="K364" s="2">
        <f t="shared" si="16"/>
        <v>46079.847222222219</v>
      </c>
      <c r="L364">
        <f t="shared" si="17"/>
        <v>1772137200</v>
      </c>
    </row>
    <row r="365" spans="1:12" x14ac:dyDescent="0.55000000000000004">
      <c r="A365">
        <v>1772137498</v>
      </c>
      <c r="B365" t="s">
        <v>4</v>
      </c>
      <c r="C365" t="s">
        <v>5</v>
      </c>
      <c r="D365">
        <v>5193.62</v>
      </c>
      <c r="E365">
        <v>5197.83</v>
      </c>
      <c r="F365">
        <v>5197.83</v>
      </c>
      <c r="G365">
        <v>5193.28</v>
      </c>
      <c r="H365">
        <v>488</v>
      </c>
      <c r="J365" s="1">
        <f t="shared" si="15"/>
        <v>46079.850671296299</v>
      </c>
      <c r="K365" s="2">
        <f t="shared" si="16"/>
        <v>46079.850694444445</v>
      </c>
      <c r="L365">
        <f t="shared" si="17"/>
        <v>1772137500</v>
      </c>
    </row>
    <row r="366" spans="1:12" x14ac:dyDescent="0.55000000000000004">
      <c r="A366">
        <v>1772137798</v>
      </c>
      <c r="B366" t="s">
        <v>4</v>
      </c>
      <c r="C366" t="s">
        <v>5</v>
      </c>
      <c r="D366">
        <v>5194.3500000000004</v>
      </c>
      <c r="E366">
        <v>5193.57</v>
      </c>
      <c r="F366">
        <v>5194.8</v>
      </c>
      <c r="G366">
        <v>5190.76</v>
      </c>
      <c r="H366">
        <v>616</v>
      </c>
      <c r="J366" s="1">
        <f t="shared" si="15"/>
        <v>46079.854143518518</v>
      </c>
      <c r="K366" s="2">
        <f t="shared" si="16"/>
        <v>46079.854166666664</v>
      </c>
      <c r="L366">
        <f t="shared" si="17"/>
        <v>1772137800</v>
      </c>
    </row>
    <row r="367" spans="1:12" x14ac:dyDescent="0.55000000000000004">
      <c r="A367">
        <v>1772138098</v>
      </c>
      <c r="B367" t="s">
        <v>4</v>
      </c>
      <c r="C367" t="s">
        <v>5</v>
      </c>
      <c r="D367">
        <v>5197.7299999999996</v>
      </c>
      <c r="E367">
        <v>5194.3599999999997</v>
      </c>
      <c r="F367">
        <v>5199.3900000000003</v>
      </c>
      <c r="G367">
        <v>5194.22</v>
      </c>
      <c r="H367">
        <v>508</v>
      </c>
      <c r="J367" s="1">
        <f t="shared" si="15"/>
        <v>46079.857615740737</v>
      </c>
      <c r="K367" s="2">
        <f t="shared" si="16"/>
        <v>46079.857638888891</v>
      </c>
      <c r="L367">
        <f t="shared" si="17"/>
        <v>1772138100</v>
      </c>
    </row>
    <row r="368" spans="1:12" x14ac:dyDescent="0.55000000000000004">
      <c r="A368">
        <v>1772138398</v>
      </c>
      <c r="B368" t="s">
        <v>4</v>
      </c>
      <c r="C368" t="s">
        <v>5</v>
      </c>
      <c r="D368">
        <v>5198.3500000000004</v>
      </c>
      <c r="E368">
        <v>5197.76</v>
      </c>
      <c r="F368">
        <v>5199.2299999999996</v>
      </c>
      <c r="G368">
        <v>5196.41</v>
      </c>
      <c r="H368">
        <v>542</v>
      </c>
      <c r="J368" s="1">
        <f t="shared" si="15"/>
        <v>46079.861087962963</v>
      </c>
      <c r="K368" s="2">
        <f t="shared" si="16"/>
        <v>46079.861111111109</v>
      </c>
      <c r="L368">
        <f t="shared" si="17"/>
        <v>1772138400</v>
      </c>
    </row>
    <row r="369" spans="1:12" x14ac:dyDescent="0.55000000000000004">
      <c r="A369">
        <v>1772138698</v>
      </c>
      <c r="B369" t="s">
        <v>4</v>
      </c>
      <c r="C369" t="s">
        <v>5</v>
      </c>
      <c r="D369">
        <v>5199.97</v>
      </c>
      <c r="E369">
        <v>5198.38</v>
      </c>
      <c r="F369">
        <v>5200.6499999999996</v>
      </c>
      <c r="G369">
        <v>5198.38</v>
      </c>
      <c r="H369">
        <v>565</v>
      </c>
      <c r="J369" s="1">
        <f t="shared" si="15"/>
        <v>46079.864560185189</v>
      </c>
      <c r="K369" s="2">
        <f t="shared" si="16"/>
        <v>46079.864583333336</v>
      </c>
      <c r="L369">
        <f t="shared" si="17"/>
        <v>1772138700</v>
      </c>
    </row>
    <row r="370" spans="1:12" x14ac:dyDescent="0.55000000000000004">
      <c r="A370">
        <v>1772138998</v>
      </c>
      <c r="B370" t="s">
        <v>4</v>
      </c>
      <c r="C370" t="s">
        <v>5</v>
      </c>
      <c r="D370">
        <v>5192.82</v>
      </c>
      <c r="E370">
        <v>5199.97</v>
      </c>
      <c r="F370">
        <v>5200.22</v>
      </c>
      <c r="G370">
        <v>5191.57</v>
      </c>
      <c r="H370">
        <v>646</v>
      </c>
      <c r="J370" s="1">
        <f t="shared" si="15"/>
        <v>46079.868032407408</v>
      </c>
      <c r="K370" s="2">
        <f t="shared" si="16"/>
        <v>46079.868055555555</v>
      </c>
      <c r="L370">
        <f t="shared" si="17"/>
        <v>1772139000</v>
      </c>
    </row>
    <row r="371" spans="1:12" x14ac:dyDescent="0.55000000000000004">
      <c r="A371">
        <v>1772139298</v>
      </c>
      <c r="B371" t="s">
        <v>4</v>
      </c>
      <c r="C371" t="s">
        <v>5</v>
      </c>
      <c r="D371">
        <v>5196.6099999999997</v>
      </c>
      <c r="E371">
        <v>5192.7700000000004</v>
      </c>
      <c r="F371">
        <v>5197.37</v>
      </c>
      <c r="G371">
        <v>5189.72</v>
      </c>
      <c r="H371">
        <v>694</v>
      </c>
      <c r="J371" s="1">
        <f t="shared" si="15"/>
        <v>46079.871504629627</v>
      </c>
      <c r="K371" s="2">
        <f t="shared" si="16"/>
        <v>46079.871527777781</v>
      </c>
      <c r="L371">
        <f t="shared" si="17"/>
        <v>1772139300</v>
      </c>
    </row>
    <row r="372" spans="1:12" x14ac:dyDescent="0.55000000000000004">
      <c r="A372">
        <v>1772139598</v>
      </c>
      <c r="B372" t="s">
        <v>4</v>
      </c>
      <c r="C372" t="s">
        <v>5</v>
      </c>
      <c r="D372">
        <v>5198.6400000000003</v>
      </c>
      <c r="E372">
        <v>5196.46</v>
      </c>
      <c r="F372">
        <v>5200.5600000000004</v>
      </c>
      <c r="G372">
        <v>5196.46</v>
      </c>
      <c r="H372">
        <v>349</v>
      </c>
      <c r="J372" s="1">
        <f t="shared" si="15"/>
        <v>46079.874976851846</v>
      </c>
      <c r="K372" s="2">
        <f t="shared" si="16"/>
        <v>46079.875</v>
      </c>
      <c r="L372">
        <f t="shared" si="17"/>
        <v>1772139600</v>
      </c>
    </row>
    <row r="373" spans="1:12" x14ac:dyDescent="0.55000000000000004">
      <c r="A373">
        <v>1772139898</v>
      </c>
      <c r="B373" t="s">
        <v>4</v>
      </c>
      <c r="C373" t="s">
        <v>5</v>
      </c>
      <c r="D373">
        <v>5199.59</v>
      </c>
      <c r="E373">
        <v>5198.75</v>
      </c>
      <c r="F373">
        <v>5199.78</v>
      </c>
      <c r="G373">
        <v>5198.4799999999996</v>
      </c>
      <c r="H373">
        <v>264</v>
      </c>
      <c r="J373" s="1">
        <f t="shared" si="15"/>
        <v>46079.878449074073</v>
      </c>
      <c r="K373" s="2">
        <f t="shared" si="16"/>
        <v>46079.878472222219</v>
      </c>
      <c r="L373">
        <f t="shared" si="17"/>
        <v>1772139900</v>
      </c>
    </row>
    <row r="374" spans="1:12" x14ac:dyDescent="0.55000000000000004">
      <c r="A374">
        <v>1772140198</v>
      </c>
      <c r="B374" t="s">
        <v>4</v>
      </c>
      <c r="C374" t="s">
        <v>5</v>
      </c>
      <c r="D374">
        <v>5196.51</v>
      </c>
      <c r="E374">
        <v>5199.59</v>
      </c>
      <c r="F374">
        <v>5199.59</v>
      </c>
      <c r="G374">
        <v>5196.3100000000004</v>
      </c>
      <c r="H374">
        <v>290</v>
      </c>
      <c r="J374" s="1">
        <f t="shared" si="15"/>
        <v>46079.881921296299</v>
      </c>
      <c r="K374" s="2">
        <f t="shared" si="16"/>
        <v>46079.881944444445</v>
      </c>
      <c r="L374">
        <f t="shared" si="17"/>
        <v>1772140200</v>
      </c>
    </row>
    <row r="375" spans="1:12" x14ac:dyDescent="0.55000000000000004">
      <c r="A375">
        <v>1772140498</v>
      </c>
      <c r="B375" t="s">
        <v>4</v>
      </c>
      <c r="C375" t="s">
        <v>5</v>
      </c>
      <c r="D375">
        <v>5195.12</v>
      </c>
      <c r="E375">
        <v>5196.51</v>
      </c>
      <c r="F375">
        <v>5196.8599999999997</v>
      </c>
      <c r="G375">
        <v>5193.7</v>
      </c>
      <c r="H375">
        <v>309</v>
      </c>
      <c r="J375" s="1">
        <f t="shared" si="15"/>
        <v>46079.885393518518</v>
      </c>
      <c r="K375" s="2">
        <f t="shared" si="16"/>
        <v>46079.885416666664</v>
      </c>
      <c r="L375">
        <f t="shared" si="17"/>
        <v>1772140500</v>
      </c>
    </row>
    <row r="376" spans="1:12" x14ac:dyDescent="0.55000000000000004">
      <c r="A376">
        <v>1772140798</v>
      </c>
      <c r="B376" t="s">
        <v>4</v>
      </c>
      <c r="C376" t="s">
        <v>5</v>
      </c>
      <c r="D376">
        <v>5191.3100000000004</v>
      </c>
      <c r="E376">
        <v>5194.8999999999996</v>
      </c>
      <c r="F376">
        <v>5196.51</v>
      </c>
      <c r="G376">
        <v>5191.29</v>
      </c>
      <c r="H376">
        <v>274</v>
      </c>
      <c r="J376" s="1">
        <f t="shared" si="15"/>
        <v>46079.888865740737</v>
      </c>
      <c r="K376" s="2">
        <f t="shared" si="16"/>
        <v>46079.888888888891</v>
      </c>
      <c r="L376">
        <f t="shared" si="17"/>
        <v>1772140800</v>
      </c>
    </row>
    <row r="377" spans="1:12" x14ac:dyDescent="0.55000000000000004">
      <c r="A377">
        <v>1772141098</v>
      </c>
      <c r="B377" t="s">
        <v>4</v>
      </c>
      <c r="C377" t="s">
        <v>5</v>
      </c>
      <c r="D377">
        <v>5185.72</v>
      </c>
      <c r="E377">
        <v>5191.3100000000004</v>
      </c>
      <c r="F377">
        <v>5192.04</v>
      </c>
      <c r="G377">
        <v>5184.8100000000004</v>
      </c>
      <c r="H377">
        <v>338</v>
      </c>
      <c r="J377" s="1">
        <f t="shared" si="15"/>
        <v>46079.892337962963</v>
      </c>
      <c r="K377" s="2">
        <f t="shared" si="16"/>
        <v>46079.892361111109</v>
      </c>
      <c r="L377">
        <f t="shared" si="17"/>
        <v>1772141100</v>
      </c>
    </row>
    <row r="378" spans="1:12" x14ac:dyDescent="0.55000000000000004">
      <c r="A378">
        <v>1772141398</v>
      </c>
      <c r="B378" t="s">
        <v>4</v>
      </c>
      <c r="C378" t="s">
        <v>5</v>
      </c>
      <c r="D378">
        <v>5185.1099999999997</v>
      </c>
      <c r="E378">
        <v>5185.75</v>
      </c>
      <c r="F378">
        <v>5188.92</v>
      </c>
      <c r="G378">
        <v>5184.4799999999996</v>
      </c>
      <c r="H378">
        <v>263</v>
      </c>
      <c r="J378" s="1">
        <f t="shared" si="15"/>
        <v>46079.895810185189</v>
      </c>
      <c r="K378" s="2">
        <f t="shared" si="16"/>
        <v>46079.895833333336</v>
      </c>
      <c r="L378">
        <f t="shared" si="17"/>
        <v>1772141400</v>
      </c>
    </row>
    <row r="379" spans="1:12" x14ac:dyDescent="0.55000000000000004">
      <c r="A379">
        <v>1772141698</v>
      </c>
      <c r="B379" t="s">
        <v>4</v>
      </c>
      <c r="C379" t="s">
        <v>5</v>
      </c>
      <c r="D379">
        <v>5187.12</v>
      </c>
      <c r="E379">
        <v>5185.1099999999997</v>
      </c>
      <c r="F379">
        <v>5187.51</v>
      </c>
      <c r="G379">
        <v>5184.5600000000004</v>
      </c>
      <c r="H379">
        <v>208</v>
      </c>
      <c r="J379" s="1">
        <f t="shared" si="15"/>
        <v>46079.899282407408</v>
      </c>
      <c r="K379" s="2">
        <f t="shared" si="16"/>
        <v>46079.899305555555</v>
      </c>
      <c r="L379">
        <f t="shared" si="17"/>
        <v>1772141700</v>
      </c>
    </row>
    <row r="380" spans="1:12" x14ac:dyDescent="0.55000000000000004">
      <c r="A380">
        <v>1772141998</v>
      </c>
      <c r="B380" t="s">
        <v>4</v>
      </c>
      <c r="C380" t="s">
        <v>5</v>
      </c>
      <c r="D380">
        <v>5190.3900000000003</v>
      </c>
      <c r="E380">
        <v>5186.8999999999996</v>
      </c>
      <c r="F380">
        <v>5191.3599999999997</v>
      </c>
      <c r="G380">
        <v>5186.74</v>
      </c>
      <c r="H380">
        <v>245</v>
      </c>
      <c r="J380" s="1">
        <f t="shared" si="15"/>
        <v>46079.902754629627</v>
      </c>
      <c r="K380" s="2">
        <f t="shared" si="16"/>
        <v>46079.902777777781</v>
      </c>
      <c r="L380">
        <f t="shared" si="17"/>
        <v>1772142000</v>
      </c>
    </row>
    <row r="381" spans="1:12" x14ac:dyDescent="0.55000000000000004">
      <c r="A381">
        <v>1772142298</v>
      </c>
      <c r="B381" t="s">
        <v>4</v>
      </c>
      <c r="C381" t="s">
        <v>5</v>
      </c>
      <c r="D381">
        <v>5187.18</v>
      </c>
      <c r="E381">
        <v>5190.29</v>
      </c>
      <c r="F381">
        <v>5190.29</v>
      </c>
      <c r="G381">
        <v>5187.18</v>
      </c>
      <c r="H381">
        <v>216</v>
      </c>
      <c r="J381" s="1">
        <f t="shared" si="15"/>
        <v>46079.906226851846</v>
      </c>
      <c r="K381" s="2">
        <f t="shared" si="16"/>
        <v>46079.90625</v>
      </c>
      <c r="L381">
        <f t="shared" si="17"/>
        <v>1772142300</v>
      </c>
    </row>
    <row r="382" spans="1:12" x14ac:dyDescent="0.55000000000000004">
      <c r="A382">
        <v>1772142598</v>
      </c>
      <c r="B382" t="s">
        <v>4</v>
      </c>
      <c r="C382" t="s">
        <v>5</v>
      </c>
      <c r="D382">
        <v>5183.3999999999996</v>
      </c>
      <c r="E382">
        <v>5187.43</v>
      </c>
      <c r="F382">
        <v>5188.1499999999996</v>
      </c>
      <c r="G382">
        <v>5183.25</v>
      </c>
      <c r="H382">
        <v>295</v>
      </c>
      <c r="J382" s="1">
        <f t="shared" si="15"/>
        <v>46079.909699074073</v>
      </c>
      <c r="K382" s="2">
        <f t="shared" si="16"/>
        <v>46079.909722222219</v>
      </c>
      <c r="L382">
        <f t="shared" si="17"/>
        <v>1772142600</v>
      </c>
    </row>
    <row r="383" spans="1:12" x14ac:dyDescent="0.55000000000000004">
      <c r="A383">
        <v>1772142898</v>
      </c>
      <c r="B383" t="s">
        <v>4</v>
      </c>
      <c r="C383" t="s">
        <v>5</v>
      </c>
      <c r="D383">
        <v>5185.2</v>
      </c>
      <c r="E383">
        <v>5183.3999999999996</v>
      </c>
      <c r="F383">
        <v>5186.07</v>
      </c>
      <c r="G383">
        <v>5182.8900000000003</v>
      </c>
      <c r="H383">
        <v>243</v>
      </c>
      <c r="J383" s="1">
        <f t="shared" si="15"/>
        <v>46079.913171296299</v>
      </c>
      <c r="K383" s="2">
        <f t="shared" si="16"/>
        <v>46079.913194444445</v>
      </c>
      <c r="L383">
        <f t="shared" si="17"/>
        <v>1772142900</v>
      </c>
    </row>
    <row r="384" spans="1:12" x14ac:dyDescent="0.55000000000000004">
      <c r="A384">
        <v>1772146798</v>
      </c>
      <c r="B384" t="s">
        <v>4</v>
      </c>
      <c r="C384" t="s">
        <v>5</v>
      </c>
      <c r="D384">
        <v>5182.18</v>
      </c>
      <c r="E384">
        <v>5186.0200000000004</v>
      </c>
      <c r="F384">
        <v>5189.62</v>
      </c>
      <c r="G384">
        <v>5175.72</v>
      </c>
      <c r="H384">
        <v>458</v>
      </c>
      <c r="J384" s="1">
        <f t="shared" si="15"/>
        <v>46079.958310185189</v>
      </c>
      <c r="K384" s="2">
        <f t="shared" si="16"/>
        <v>46079.958333333336</v>
      </c>
      <c r="L384">
        <f t="shared" si="17"/>
        <v>1772146800</v>
      </c>
    </row>
    <row r="385" spans="1:12" x14ac:dyDescent="0.55000000000000004">
      <c r="A385">
        <v>1772147098</v>
      </c>
      <c r="B385" t="s">
        <v>4</v>
      </c>
      <c r="C385" t="s">
        <v>5</v>
      </c>
      <c r="D385">
        <v>5184.67</v>
      </c>
      <c r="E385">
        <v>5182.1899999999996</v>
      </c>
      <c r="F385">
        <v>5186.38</v>
      </c>
      <c r="G385">
        <v>5179</v>
      </c>
      <c r="H385">
        <v>311</v>
      </c>
      <c r="J385" s="1">
        <f t="shared" si="15"/>
        <v>46079.961782407408</v>
      </c>
      <c r="K385" s="2">
        <f t="shared" si="16"/>
        <v>46079.961805555555</v>
      </c>
      <c r="L385">
        <f t="shared" si="17"/>
        <v>1772147100</v>
      </c>
    </row>
    <row r="386" spans="1:12" x14ac:dyDescent="0.55000000000000004">
      <c r="A386">
        <v>1772147398</v>
      </c>
      <c r="B386" t="s">
        <v>4</v>
      </c>
      <c r="C386" t="s">
        <v>5</v>
      </c>
      <c r="D386">
        <v>5183.99</v>
      </c>
      <c r="E386">
        <v>5184.67</v>
      </c>
      <c r="F386">
        <v>5188.53</v>
      </c>
      <c r="G386">
        <v>5183.08</v>
      </c>
      <c r="H386">
        <v>294</v>
      </c>
      <c r="J386" s="1">
        <f t="shared" ref="J386:J449" si="18">(A386/86400)+25569</f>
        <v>46079.965254629627</v>
      </c>
      <c r="K386" s="2">
        <f t="shared" ref="K386:K449" si="19">CEILING(INT(J386*1440)/1440*288,1)/288</f>
        <v>46079.965277777781</v>
      </c>
      <c r="L386">
        <f t="shared" si="17"/>
        <v>1772147400</v>
      </c>
    </row>
    <row r="387" spans="1:12" x14ac:dyDescent="0.55000000000000004">
      <c r="A387">
        <v>1772147698</v>
      </c>
      <c r="B387" t="s">
        <v>4</v>
      </c>
      <c r="C387" t="s">
        <v>5</v>
      </c>
      <c r="D387">
        <v>5183.7700000000004</v>
      </c>
      <c r="E387">
        <v>5184</v>
      </c>
      <c r="F387">
        <v>5185.66</v>
      </c>
      <c r="G387">
        <v>5182.7</v>
      </c>
      <c r="H387">
        <v>178</v>
      </c>
      <c r="J387" s="1">
        <f t="shared" si="18"/>
        <v>46079.968726851846</v>
      </c>
      <c r="K387" s="2">
        <f t="shared" si="19"/>
        <v>46079.96875</v>
      </c>
      <c r="L387">
        <f t="shared" ref="L387:L450" si="20">MROUND((K387-25569)*86400,300)</f>
        <v>1772147700</v>
      </c>
    </row>
    <row r="388" spans="1:12" x14ac:dyDescent="0.55000000000000004">
      <c r="A388">
        <v>1772147998</v>
      </c>
      <c r="B388" t="s">
        <v>4</v>
      </c>
      <c r="C388" t="s">
        <v>5</v>
      </c>
      <c r="D388">
        <v>5183.6899999999996</v>
      </c>
      <c r="E388">
        <v>5183.7700000000004</v>
      </c>
      <c r="F388">
        <v>5187.18</v>
      </c>
      <c r="G388">
        <v>5183.6099999999997</v>
      </c>
      <c r="H388">
        <v>161</v>
      </c>
      <c r="J388" s="1">
        <f t="shared" si="18"/>
        <v>46079.972199074073</v>
      </c>
      <c r="K388" s="2">
        <f t="shared" si="19"/>
        <v>46079.972222222219</v>
      </c>
      <c r="L388">
        <f t="shared" si="20"/>
        <v>1772148000</v>
      </c>
    </row>
    <row r="389" spans="1:12" x14ac:dyDescent="0.55000000000000004">
      <c r="A389">
        <v>1772148298</v>
      </c>
      <c r="B389" t="s">
        <v>4</v>
      </c>
      <c r="C389" t="s">
        <v>5</v>
      </c>
      <c r="D389">
        <v>5184</v>
      </c>
      <c r="E389">
        <v>5183.25</v>
      </c>
      <c r="F389">
        <v>5185.76</v>
      </c>
      <c r="G389">
        <v>5181.29</v>
      </c>
      <c r="H389">
        <v>249</v>
      </c>
      <c r="J389" s="1">
        <f t="shared" si="18"/>
        <v>46079.975671296299</v>
      </c>
      <c r="K389" s="2">
        <f t="shared" si="19"/>
        <v>46079.975694444445</v>
      </c>
      <c r="L389">
        <f t="shared" si="20"/>
        <v>1772148300</v>
      </c>
    </row>
    <row r="390" spans="1:12" x14ac:dyDescent="0.55000000000000004">
      <c r="A390">
        <v>1772148598</v>
      </c>
      <c r="B390" t="s">
        <v>4</v>
      </c>
      <c r="C390" t="s">
        <v>5</v>
      </c>
      <c r="D390">
        <v>5183.32</v>
      </c>
      <c r="E390">
        <v>5184.18</v>
      </c>
      <c r="F390">
        <v>5184.8900000000003</v>
      </c>
      <c r="G390">
        <v>5181.6400000000003</v>
      </c>
      <c r="H390">
        <v>224</v>
      </c>
      <c r="J390" s="1">
        <f t="shared" si="18"/>
        <v>46079.979143518518</v>
      </c>
      <c r="K390" s="2">
        <f t="shared" si="19"/>
        <v>46079.979166666664</v>
      </c>
      <c r="L390">
        <f t="shared" si="20"/>
        <v>1772148600</v>
      </c>
    </row>
    <row r="391" spans="1:12" x14ac:dyDescent="0.55000000000000004">
      <c r="A391">
        <v>1772148898</v>
      </c>
      <c r="B391" t="s">
        <v>4</v>
      </c>
      <c r="C391" t="s">
        <v>5</v>
      </c>
      <c r="D391">
        <v>5187.21</v>
      </c>
      <c r="E391">
        <v>5183.32</v>
      </c>
      <c r="F391">
        <v>5187.21</v>
      </c>
      <c r="G391">
        <v>5183.24</v>
      </c>
      <c r="H391">
        <v>179</v>
      </c>
      <c r="J391" s="1">
        <f t="shared" si="18"/>
        <v>46079.982615740737</v>
      </c>
      <c r="K391" s="2">
        <f t="shared" si="19"/>
        <v>46079.982638888891</v>
      </c>
      <c r="L391">
        <f t="shared" si="20"/>
        <v>1772148900</v>
      </c>
    </row>
    <row r="392" spans="1:12" x14ac:dyDescent="0.55000000000000004">
      <c r="A392">
        <v>1772149198</v>
      </c>
      <c r="B392" t="s">
        <v>4</v>
      </c>
      <c r="C392" t="s">
        <v>5</v>
      </c>
      <c r="D392">
        <v>5186.0200000000004</v>
      </c>
      <c r="E392">
        <v>5187.1899999999996</v>
      </c>
      <c r="F392">
        <v>5189.5200000000004</v>
      </c>
      <c r="G392">
        <v>5184.01</v>
      </c>
      <c r="H392">
        <v>320</v>
      </c>
      <c r="J392" s="1">
        <f t="shared" si="18"/>
        <v>46079.986087962963</v>
      </c>
      <c r="K392" s="2">
        <f t="shared" si="19"/>
        <v>46079.986111111109</v>
      </c>
      <c r="L392">
        <f t="shared" si="20"/>
        <v>1772149200</v>
      </c>
    </row>
    <row r="393" spans="1:12" x14ac:dyDescent="0.55000000000000004">
      <c r="A393">
        <v>1772149498</v>
      </c>
      <c r="B393" t="s">
        <v>4</v>
      </c>
      <c r="C393" t="s">
        <v>5</v>
      </c>
      <c r="D393">
        <v>5183.96</v>
      </c>
      <c r="E393">
        <v>5185.78</v>
      </c>
      <c r="F393">
        <v>5188.53</v>
      </c>
      <c r="G393">
        <v>5183.8599999999997</v>
      </c>
      <c r="H393">
        <v>228</v>
      </c>
      <c r="J393" s="1">
        <f t="shared" si="18"/>
        <v>46079.989560185189</v>
      </c>
      <c r="K393" s="2">
        <f t="shared" si="19"/>
        <v>46079.989583333336</v>
      </c>
      <c r="L393">
        <f t="shared" si="20"/>
        <v>1772149500</v>
      </c>
    </row>
    <row r="394" spans="1:12" x14ac:dyDescent="0.55000000000000004">
      <c r="A394">
        <v>1772149798</v>
      </c>
      <c r="B394" t="s">
        <v>4</v>
      </c>
      <c r="C394" t="s">
        <v>5</v>
      </c>
      <c r="D394">
        <v>5184.93</v>
      </c>
      <c r="E394">
        <v>5183.96</v>
      </c>
      <c r="F394">
        <v>5185.8500000000004</v>
      </c>
      <c r="G394">
        <v>5182.32</v>
      </c>
      <c r="H394">
        <v>251</v>
      </c>
      <c r="J394" s="1">
        <f t="shared" si="18"/>
        <v>46079.993032407408</v>
      </c>
      <c r="K394" s="2">
        <f t="shared" si="19"/>
        <v>46079.993055555555</v>
      </c>
      <c r="L394">
        <f t="shared" si="20"/>
        <v>1772149800</v>
      </c>
    </row>
    <row r="395" spans="1:12" x14ac:dyDescent="0.55000000000000004">
      <c r="A395">
        <v>1772150098</v>
      </c>
      <c r="B395" t="s">
        <v>4</v>
      </c>
      <c r="C395" t="s">
        <v>5</v>
      </c>
      <c r="D395">
        <v>5184.6099999999997</v>
      </c>
      <c r="E395">
        <v>5184.93</v>
      </c>
      <c r="F395">
        <v>5185.0200000000004</v>
      </c>
      <c r="G395">
        <v>5183.3900000000003</v>
      </c>
      <c r="H395">
        <v>203</v>
      </c>
      <c r="J395" s="1">
        <f t="shared" si="18"/>
        <v>46079.996504629627</v>
      </c>
      <c r="K395" s="2">
        <f t="shared" si="19"/>
        <v>46079.996527777781</v>
      </c>
      <c r="L395">
        <f t="shared" si="20"/>
        <v>1772150100</v>
      </c>
    </row>
    <row r="396" spans="1:12" x14ac:dyDescent="0.55000000000000004">
      <c r="A396">
        <v>1772150398</v>
      </c>
      <c r="B396" t="s">
        <v>4</v>
      </c>
      <c r="C396" t="s">
        <v>5</v>
      </c>
      <c r="D396">
        <v>5180.24</v>
      </c>
      <c r="E396">
        <v>5184.6000000000004</v>
      </c>
      <c r="F396">
        <v>5185.38</v>
      </c>
      <c r="G396">
        <v>5179.07</v>
      </c>
      <c r="H396">
        <v>403</v>
      </c>
      <c r="J396" s="1">
        <f t="shared" si="18"/>
        <v>46079.999976851846</v>
      </c>
      <c r="K396" s="2">
        <f t="shared" si="19"/>
        <v>46080</v>
      </c>
      <c r="L396">
        <f t="shared" si="20"/>
        <v>1772150400</v>
      </c>
    </row>
    <row r="397" spans="1:12" x14ac:dyDescent="0.55000000000000004">
      <c r="A397">
        <v>1772150698</v>
      </c>
      <c r="B397" t="s">
        <v>4</v>
      </c>
      <c r="C397" t="s">
        <v>5</v>
      </c>
      <c r="D397">
        <v>5182.68</v>
      </c>
      <c r="E397">
        <v>5180.26</v>
      </c>
      <c r="F397">
        <v>5185.3</v>
      </c>
      <c r="G397">
        <v>5179.05</v>
      </c>
      <c r="H397">
        <v>399</v>
      </c>
      <c r="J397" s="1">
        <f t="shared" si="18"/>
        <v>46080.003449074073</v>
      </c>
      <c r="K397" s="2">
        <f t="shared" si="19"/>
        <v>46080.003472222219</v>
      </c>
      <c r="L397">
        <f t="shared" si="20"/>
        <v>1772150700</v>
      </c>
    </row>
    <row r="398" spans="1:12" x14ac:dyDescent="0.55000000000000004">
      <c r="A398">
        <v>1772150998</v>
      </c>
      <c r="B398" t="s">
        <v>4</v>
      </c>
      <c r="C398" t="s">
        <v>5</v>
      </c>
      <c r="D398">
        <v>5185.8900000000003</v>
      </c>
      <c r="E398">
        <v>5182.68</v>
      </c>
      <c r="F398">
        <v>5186.54</v>
      </c>
      <c r="G398">
        <v>5182.59</v>
      </c>
      <c r="H398">
        <v>317</v>
      </c>
      <c r="J398" s="1">
        <f t="shared" si="18"/>
        <v>46080.006921296299</v>
      </c>
      <c r="K398" s="2">
        <f t="shared" si="19"/>
        <v>46080.006944444445</v>
      </c>
      <c r="L398">
        <f t="shared" si="20"/>
        <v>1772151000</v>
      </c>
    </row>
    <row r="399" spans="1:12" x14ac:dyDescent="0.55000000000000004">
      <c r="A399">
        <v>1772151298</v>
      </c>
      <c r="B399" t="s">
        <v>4</v>
      </c>
      <c r="C399" t="s">
        <v>5</v>
      </c>
      <c r="D399">
        <v>5189.28</v>
      </c>
      <c r="E399">
        <v>5185.88</v>
      </c>
      <c r="F399">
        <v>5190.1400000000003</v>
      </c>
      <c r="G399">
        <v>5185.3599999999997</v>
      </c>
      <c r="H399">
        <v>372</v>
      </c>
      <c r="J399" s="1">
        <f t="shared" si="18"/>
        <v>46080.010393518518</v>
      </c>
      <c r="K399" s="2">
        <f t="shared" si="19"/>
        <v>46080.010416666664</v>
      </c>
      <c r="L399">
        <f t="shared" si="20"/>
        <v>1772151300</v>
      </c>
    </row>
    <row r="400" spans="1:12" x14ac:dyDescent="0.55000000000000004">
      <c r="A400">
        <v>1772151598</v>
      </c>
      <c r="B400" t="s">
        <v>4</v>
      </c>
      <c r="C400" t="s">
        <v>5</v>
      </c>
      <c r="D400">
        <v>5192.47</v>
      </c>
      <c r="E400">
        <v>5189.55</v>
      </c>
      <c r="F400">
        <v>5194.7</v>
      </c>
      <c r="G400">
        <v>5188.75</v>
      </c>
      <c r="H400">
        <v>401</v>
      </c>
      <c r="J400" s="1">
        <f t="shared" si="18"/>
        <v>46080.013865740737</v>
      </c>
      <c r="K400" s="2">
        <f t="shared" si="19"/>
        <v>46080.013888888891</v>
      </c>
      <c r="L400">
        <f t="shared" si="20"/>
        <v>1772151600</v>
      </c>
    </row>
    <row r="401" spans="1:12" x14ac:dyDescent="0.55000000000000004">
      <c r="A401">
        <v>1772151898</v>
      </c>
      <c r="B401" t="s">
        <v>4</v>
      </c>
      <c r="C401" t="s">
        <v>5</v>
      </c>
      <c r="D401">
        <v>5188.1400000000003</v>
      </c>
      <c r="E401">
        <v>5192.1000000000004</v>
      </c>
      <c r="F401">
        <v>5192.6899999999996</v>
      </c>
      <c r="G401">
        <v>5187.7700000000004</v>
      </c>
      <c r="H401">
        <v>337</v>
      </c>
      <c r="J401" s="1">
        <f t="shared" si="18"/>
        <v>46080.017337962963</v>
      </c>
      <c r="K401" s="2">
        <f t="shared" si="19"/>
        <v>46080.017361111109</v>
      </c>
      <c r="L401">
        <f t="shared" si="20"/>
        <v>1772151900</v>
      </c>
    </row>
    <row r="402" spans="1:12" x14ac:dyDescent="0.55000000000000004">
      <c r="A402">
        <v>1772152198</v>
      </c>
      <c r="B402" t="s">
        <v>4</v>
      </c>
      <c r="C402" t="s">
        <v>5</v>
      </c>
      <c r="D402">
        <v>5182.22</v>
      </c>
      <c r="E402">
        <v>5188.03</v>
      </c>
      <c r="F402">
        <v>5189.6499999999996</v>
      </c>
      <c r="G402">
        <v>5179.76</v>
      </c>
      <c r="H402">
        <v>502</v>
      </c>
      <c r="J402" s="1">
        <f t="shared" si="18"/>
        <v>46080.020810185189</v>
      </c>
      <c r="K402" s="2">
        <f t="shared" si="19"/>
        <v>46080.020833333336</v>
      </c>
      <c r="L402">
        <f t="shared" si="20"/>
        <v>1772152200</v>
      </c>
    </row>
    <row r="403" spans="1:12" x14ac:dyDescent="0.55000000000000004">
      <c r="A403">
        <v>1772152498</v>
      </c>
      <c r="B403" t="s">
        <v>4</v>
      </c>
      <c r="C403" t="s">
        <v>5</v>
      </c>
      <c r="D403">
        <v>5174.71</v>
      </c>
      <c r="E403">
        <v>5182.1899999999996</v>
      </c>
      <c r="F403">
        <v>5182.1899999999996</v>
      </c>
      <c r="G403">
        <v>5171.97</v>
      </c>
      <c r="H403">
        <v>551</v>
      </c>
      <c r="J403" s="1">
        <f t="shared" si="18"/>
        <v>46080.024282407408</v>
      </c>
      <c r="K403" s="2">
        <f t="shared" si="19"/>
        <v>46080.024305555555</v>
      </c>
      <c r="L403">
        <f t="shared" si="20"/>
        <v>1772152500</v>
      </c>
    </row>
    <row r="404" spans="1:12" x14ac:dyDescent="0.55000000000000004">
      <c r="A404">
        <v>1772152798</v>
      </c>
      <c r="B404" t="s">
        <v>4</v>
      </c>
      <c r="C404" t="s">
        <v>5</v>
      </c>
      <c r="D404">
        <v>5176.2</v>
      </c>
      <c r="E404">
        <v>5174.7299999999996</v>
      </c>
      <c r="F404">
        <v>5177.63</v>
      </c>
      <c r="G404">
        <v>5170.28</v>
      </c>
      <c r="H404">
        <v>457</v>
      </c>
      <c r="J404" s="1">
        <f t="shared" si="18"/>
        <v>46080.027754629627</v>
      </c>
      <c r="K404" s="2">
        <f t="shared" si="19"/>
        <v>46080.027777777781</v>
      </c>
      <c r="L404">
        <f t="shared" si="20"/>
        <v>1772152800</v>
      </c>
    </row>
    <row r="405" spans="1:12" x14ac:dyDescent="0.55000000000000004">
      <c r="A405">
        <v>1772153098</v>
      </c>
      <c r="B405" t="s">
        <v>4</v>
      </c>
      <c r="C405" t="s">
        <v>5</v>
      </c>
      <c r="D405">
        <v>5173.8999999999996</v>
      </c>
      <c r="E405">
        <v>5174.99</v>
      </c>
      <c r="F405">
        <v>5177.3900000000003</v>
      </c>
      <c r="G405">
        <v>5171.8100000000004</v>
      </c>
      <c r="H405">
        <v>454</v>
      </c>
      <c r="J405" s="1">
        <f t="shared" si="18"/>
        <v>46080.031226851846</v>
      </c>
      <c r="K405" s="2">
        <f t="shared" si="19"/>
        <v>46080.03125</v>
      </c>
      <c r="L405">
        <f t="shared" si="20"/>
        <v>1772153100</v>
      </c>
    </row>
    <row r="406" spans="1:12" x14ac:dyDescent="0.55000000000000004">
      <c r="A406">
        <v>1772153398</v>
      </c>
      <c r="B406" t="s">
        <v>4</v>
      </c>
      <c r="C406" t="s">
        <v>5</v>
      </c>
      <c r="D406">
        <v>5176.5600000000004</v>
      </c>
      <c r="E406">
        <v>5173.8500000000004</v>
      </c>
      <c r="F406">
        <v>5177.6099999999997</v>
      </c>
      <c r="G406">
        <v>5172.28</v>
      </c>
      <c r="H406">
        <v>398</v>
      </c>
      <c r="J406" s="1">
        <f t="shared" si="18"/>
        <v>46080.034699074073</v>
      </c>
      <c r="K406" s="2">
        <f t="shared" si="19"/>
        <v>46080.034722222219</v>
      </c>
      <c r="L406">
        <f t="shared" si="20"/>
        <v>1772153400</v>
      </c>
    </row>
    <row r="407" spans="1:12" x14ac:dyDescent="0.55000000000000004">
      <c r="A407">
        <v>1772153698</v>
      </c>
      <c r="B407" t="s">
        <v>4</v>
      </c>
      <c r="C407" t="s">
        <v>5</v>
      </c>
      <c r="D407">
        <v>5174.97</v>
      </c>
      <c r="E407">
        <v>5176.26</v>
      </c>
      <c r="F407">
        <v>5177.18</v>
      </c>
      <c r="G407">
        <v>5173.66</v>
      </c>
      <c r="H407">
        <v>365</v>
      </c>
      <c r="J407" s="1">
        <f t="shared" si="18"/>
        <v>46080.038171296299</v>
      </c>
      <c r="K407" s="2">
        <f t="shared" si="19"/>
        <v>46080.038194444445</v>
      </c>
      <c r="L407">
        <f t="shared" si="20"/>
        <v>1772153700</v>
      </c>
    </row>
    <row r="408" spans="1:12" x14ac:dyDescent="0.55000000000000004">
      <c r="A408">
        <v>1772153998</v>
      </c>
      <c r="B408" t="s">
        <v>4</v>
      </c>
      <c r="C408" t="s">
        <v>5</v>
      </c>
      <c r="D408">
        <v>5175.37</v>
      </c>
      <c r="E408">
        <v>5175.0200000000004</v>
      </c>
      <c r="F408">
        <v>5176.55</v>
      </c>
      <c r="G408">
        <v>5168.6099999999997</v>
      </c>
      <c r="H408">
        <v>748</v>
      </c>
      <c r="J408" s="1">
        <f t="shared" si="18"/>
        <v>46080.041643518518</v>
      </c>
      <c r="K408" s="2">
        <f t="shared" si="19"/>
        <v>46080.041666666664</v>
      </c>
      <c r="L408">
        <f t="shared" si="20"/>
        <v>1772154000</v>
      </c>
    </row>
    <row r="409" spans="1:12" x14ac:dyDescent="0.55000000000000004">
      <c r="A409">
        <v>1772154298</v>
      </c>
      <c r="B409" t="s">
        <v>4</v>
      </c>
      <c r="C409" t="s">
        <v>5</v>
      </c>
      <c r="D409">
        <v>5174.8599999999997</v>
      </c>
      <c r="E409">
        <v>5175.62</v>
      </c>
      <c r="F409">
        <v>5176.72</v>
      </c>
      <c r="G409">
        <v>5166.8999999999996</v>
      </c>
      <c r="H409">
        <v>662</v>
      </c>
      <c r="J409" s="1">
        <f t="shared" si="18"/>
        <v>46080.045115740737</v>
      </c>
      <c r="K409" s="2">
        <f t="shared" si="19"/>
        <v>46080.045138888891</v>
      </c>
      <c r="L409">
        <f t="shared" si="20"/>
        <v>1772154300</v>
      </c>
    </row>
    <row r="410" spans="1:12" x14ac:dyDescent="0.55000000000000004">
      <c r="A410">
        <v>1772154598</v>
      </c>
      <c r="B410" t="s">
        <v>4</v>
      </c>
      <c r="C410" t="s">
        <v>5</v>
      </c>
      <c r="D410">
        <v>5176.58</v>
      </c>
      <c r="E410">
        <v>5174.8599999999997</v>
      </c>
      <c r="F410">
        <v>5178.8</v>
      </c>
      <c r="G410">
        <v>5174.76</v>
      </c>
      <c r="H410">
        <v>607</v>
      </c>
      <c r="J410" s="1">
        <f t="shared" si="18"/>
        <v>46080.048587962963</v>
      </c>
      <c r="K410" s="2">
        <f t="shared" si="19"/>
        <v>46080.048611111109</v>
      </c>
      <c r="L410">
        <f t="shared" si="20"/>
        <v>1772154600</v>
      </c>
    </row>
    <row r="411" spans="1:12" x14ac:dyDescent="0.55000000000000004">
      <c r="A411">
        <v>1772154898</v>
      </c>
      <c r="B411" t="s">
        <v>4</v>
      </c>
      <c r="C411" t="s">
        <v>5</v>
      </c>
      <c r="D411">
        <v>5177.91</v>
      </c>
      <c r="E411">
        <v>5176.58</v>
      </c>
      <c r="F411">
        <v>5178.9799999999996</v>
      </c>
      <c r="G411">
        <v>5175.04</v>
      </c>
      <c r="H411">
        <v>612</v>
      </c>
      <c r="J411" s="1">
        <f t="shared" si="18"/>
        <v>46080.052060185189</v>
      </c>
      <c r="K411" s="2">
        <f t="shared" si="19"/>
        <v>46080.052083333336</v>
      </c>
      <c r="L411">
        <f t="shared" si="20"/>
        <v>1772154900</v>
      </c>
    </row>
    <row r="412" spans="1:12" x14ac:dyDescent="0.55000000000000004">
      <c r="A412">
        <v>1772155198</v>
      </c>
      <c r="B412" t="s">
        <v>4</v>
      </c>
      <c r="C412" t="s">
        <v>5</v>
      </c>
      <c r="D412">
        <v>5177.8599999999997</v>
      </c>
      <c r="E412">
        <v>5177.63</v>
      </c>
      <c r="F412">
        <v>5180.09</v>
      </c>
      <c r="G412">
        <v>5176.08</v>
      </c>
      <c r="H412">
        <v>580</v>
      </c>
      <c r="J412" s="1">
        <f t="shared" si="18"/>
        <v>46080.055532407408</v>
      </c>
      <c r="K412" s="2">
        <f t="shared" si="19"/>
        <v>46080.055555555555</v>
      </c>
      <c r="L412">
        <f t="shared" si="20"/>
        <v>1772155200</v>
      </c>
    </row>
    <row r="413" spans="1:12" x14ac:dyDescent="0.55000000000000004">
      <c r="A413">
        <v>1772155498</v>
      </c>
      <c r="B413" t="s">
        <v>4</v>
      </c>
      <c r="C413" t="s">
        <v>5</v>
      </c>
      <c r="D413">
        <v>5174.99</v>
      </c>
      <c r="E413">
        <v>5177.91</v>
      </c>
      <c r="F413">
        <v>5178.34</v>
      </c>
      <c r="G413">
        <v>5174.8599999999997</v>
      </c>
      <c r="H413">
        <v>457</v>
      </c>
      <c r="J413" s="1">
        <f t="shared" si="18"/>
        <v>46080.059004629627</v>
      </c>
      <c r="K413" s="2">
        <f t="shared" si="19"/>
        <v>46080.059027777781</v>
      </c>
      <c r="L413">
        <f t="shared" si="20"/>
        <v>1772155500</v>
      </c>
    </row>
    <row r="414" spans="1:12" x14ac:dyDescent="0.55000000000000004">
      <c r="A414">
        <v>1772155798</v>
      </c>
      <c r="B414" t="s">
        <v>4</v>
      </c>
      <c r="C414" t="s">
        <v>5</v>
      </c>
      <c r="D414">
        <v>5182.1400000000003</v>
      </c>
      <c r="E414">
        <v>5174.99</v>
      </c>
      <c r="F414">
        <v>5182.6099999999997</v>
      </c>
      <c r="G414">
        <v>5173.43</v>
      </c>
      <c r="H414">
        <v>622</v>
      </c>
      <c r="J414" s="1">
        <f t="shared" si="18"/>
        <v>46080.062476851846</v>
      </c>
      <c r="K414" s="2">
        <f t="shared" si="19"/>
        <v>46080.0625</v>
      </c>
      <c r="L414">
        <f t="shared" si="20"/>
        <v>1772155800</v>
      </c>
    </row>
    <row r="415" spans="1:12" x14ac:dyDescent="0.55000000000000004">
      <c r="A415">
        <v>1772156098</v>
      </c>
      <c r="B415" t="s">
        <v>4</v>
      </c>
      <c r="C415" t="s">
        <v>5</v>
      </c>
      <c r="D415">
        <v>5190.7</v>
      </c>
      <c r="E415">
        <v>5182</v>
      </c>
      <c r="F415">
        <v>5190.82</v>
      </c>
      <c r="G415">
        <v>5181.92</v>
      </c>
      <c r="H415">
        <v>625</v>
      </c>
      <c r="J415" s="1">
        <f t="shared" si="18"/>
        <v>46080.065949074073</v>
      </c>
      <c r="K415" s="2">
        <f t="shared" si="19"/>
        <v>46080.065972222219</v>
      </c>
      <c r="L415">
        <f t="shared" si="20"/>
        <v>1772156100</v>
      </c>
    </row>
    <row r="416" spans="1:12" x14ac:dyDescent="0.55000000000000004">
      <c r="A416">
        <v>1772156398</v>
      </c>
      <c r="B416" t="s">
        <v>4</v>
      </c>
      <c r="C416" t="s">
        <v>5</v>
      </c>
      <c r="D416">
        <v>5188.6499999999996</v>
      </c>
      <c r="E416">
        <v>5190.68</v>
      </c>
      <c r="F416">
        <v>5191.16</v>
      </c>
      <c r="G416">
        <v>5186.8500000000004</v>
      </c>
      <c r="H416">
        <v>522</v>
      </c>
      <c r="J416" s="1">
        <f t="shared" si="18"/>
        <v>46080.069421296299</v>
      </c>
      <c r="K416" s="2">
        <f t="shared" si="19"/>
        <v>46080.069444444445</v>
      </c>
      <c r="L416">
        <f t="shared" si="20"/>
        <v>1772156400</v>
      </c>
    </row>
    <row r="417" spans="1:12" x14ac:dyDescent="0.55000000000000004">
      <c r="A417">
        <v>1772156698</v>
      </c>
      <c r="B417" t="s">
        <v>4</v>
      </c>
      <c r="C417" t="s">
        <v>5</v>
      </c>
      <c r="D417">
        <v>5188.54</v>
      </c>
      <c r="E417">
        <v>5188.58</v>
      </c>
      <c r="F417">
        <v>5189.7299999999996</v>
      </c>
      <c r="G417">
        <v>5187.3900000000003</v>
      </c>
      <c r="H417">
        <v>573</v>
      </c>
      <c r="J417" s="1">
        <f t="shared" si="18"/>
        <v>46080.072893518518</v>
      </c>
      <c r="K417" s="2">
        <f t="shared" si="19"/>
        <v>46080.072916666664</v>
      </c>
      <c r="L417">
        <f t="shared" si="20"/>
        <v>1772156700</v>
      </c>
    </row>
    <row r="418" spans="1:12" x14ac:dyDescent="0.55000000000000004">
      <c r="A418">
        <v>1772156998</v>
      </c>
      <c r="B418" t="s">
        <v>4</v>
      </c>
      <c r="C418" t="s">
        <v>5</v>
      </c>
      <c r="D418">
        <v>5192.1000000000004</v>
      </c>
      <c r="E418">
        <v>5188.54</v>
      </c>
      <c r="F418">
        <v>5193.78</v>
      </c>
      <c r="G418">
        <v>5187.43</v>
      </c>
      <c r="H418">
        <v>637</v>
      </c>
      <c r="J418" s="1">
        <f t="shared" si="18"/>
        <v>46080.076365740737</v>
      </c>
      <c r="K418" s="2">
        <f t="shared" si="19"/>
        <v>46080.076388888891</v>
      </c>
      <c r="L418">
        <f t="shared" si="20"/>
        <v>1772157000</v>
      </c>
    </row>
    <row r="419" spans="1:12" x14ac:dyDescent="0.55000000000000004">
      <c r="A419">
        <v>1772157298</v>
      </c>
      <c r="B419" t="s">
        <v>4</v>
      </c>
      <c r="C419" t="s">
        <v>5</v>
      </c>
      <c r="D419">
        <v>5194.22</v>
      </c>
      <c r="E419">
        <v>5191.8599999999997</v>
      </c>
      <c r="F419">
        <v>5194.5600000000004</v>
      </c>
      <c r="G419">
        <v>5189.96</v>
      </c>
      <c r="H419">
        <v>583</v>
      </c>
      <c r="J419" s="1">
        <f t="shared" si="18"/>
        <v>46080.079837962963</v>
      </c>
      <c r="K419" s="2">
        <f t="shared" si="19"/>
        <v>46080.079861111109</v>
      </c>
      <c r="L419">
        <f t="shared" si="20"/>
        <v>1772157300</v>
      </c>
    </row>
    <row r="420" spans="1:12" x14ac:dyDescent="0.55000000000000004">
      <c r="A420">
        <v>1772157598</v>
      </c>
      <c r="B420" t="s">
        <v>4</v>
      </c>
      <c r="C420" t="s">
        <v>5</v>
      </c>
      <c r="D420">
        <v>5193.3100000000004</v>
      </c>
      <c r="E420">
        <v>5194.1899999999996</v>
      </c>
      <c r="F420">
        <v>5197.5</v>
      </c>
      <c r="G420">
        <v>5191.82</v>
      </c>
      <c r="H420">
        <v>678</v>
      </c>
      <c r="J420" s="1">
        <f t="shared" si="18"/>
        <v>46080.083310185189</v>
      </c>
      <c r="K420" s="2">
        <f t="shared" si="19"/>
        <v>46080.083333333336</v>
      </c>
      <c r="L420">
        <f t="shared" si="20"/>
        <v>1772157600</v>
      </c>
    </row>
    <row r="421" spans="1:12" x14ac:dyDescent="0.55000000000000004">
      <c r="A421">
        <v>1772157898</v>
      </c>
      <c r="B421" t="s">
        <v>4</v>
      </c>
      <c r="C421" t="s">
        <v>5</v>
      </c>
      <c r="D421">
        <v>5195.28</v>
      </c>
      <c r="E421">
        <v>5193.21</v>
      </c>
      <c r="F421">
        <v>5199.63</v>
      </c>
      <c r="G421">
        <v>5193.13</v>
      </c>
      <c r="H421">
        <v>667</v>
      </c>
      <c r="J421" s="1">
        <f t="shared" si="18"/>
        <v>46080.086782407408</v>
      </c>
      <c r="K421" s="2">
        <f t="shared" si="19"/>
        <v>46080.086805555555</v>
      </c>
      <c r="L421">
        <f t="shared" si="20"/>
        <v>1772157900</v>
      </c>
    </row>
    <row r="422" spans="1:12" x14ac:dyDescent="0.55000000000000004">
      <c r="A422">
        <v>1772158198</v>
      </c>
      <c r="B422" t="s">
        <v>4</v>
      </c>
      <c r="C422" t="s">
        <v>5</v>
      </c>
      <c r="D422">
        <v>5194.16</v>
      </c>
      <c r="E422">
        <v>5195.71</v>
      </c>
      <c r="F422">
        <v>5196.6499999999996</v>
      </c>
      <c r="G422">
        <v>5191.9399999999996</v>
      </c>
      <c r="H422">
        <v>646</v>
      </c>
      <c r="J422" s="1">
        <f t="shared" si="18"/>
        <v>46080.090254629627</v>
      </c>
      <c r="K422" s="2">
        <f t="shared" si="19"/>
        <v>46080.090277777781</v>
      </c>
      <c r="L422">
        <f t="shared" si="20"/>
        <v>1772158200</v>
      </c>
    </row>
    <row r="423" spans="1:12" x14ac:dyDescent="0.55000000000000004">
      <c r="A423">
        <v>1772158498</v>
      </c>
      <c r="B423" t="s">
        <v>4</v>
      </c>
      <c r="C423" t="s">
        <v>5</v>
      </c>
      <c r="D423">
        <v>5191.24</v>
      </c>
      <c r="E423">
        <v>5194.18</v>
      </c>
      <c r="F423">
        <v>5195.08</v>
      </c>
      <c r="G423">
        <v>5191.1400000000003</v>
      </c>
      <c r="H423">
        <v>409</v>
      </c>
      <c r="J423" s="1">
        <f t="shared" si="18"/>
        <v>46080.093726851846</v>
      </c>
      <c r="K423" s="2">
        <f t="shared" si="19"/>
        <v>46080.09375</v>
      </c>
      <c r="L423">
        <f t="shared" si="20"/>
        <v>1772158500</v>
      </c>
    </row>
    <row r="424" spans="1:12" x14ac:dyDescent="0.55000000000000004">
      <c r="A424">
        <v>1772158798</v>
      </c>
      <c r="B424" t="s">
        <v>4</v>
      </c>
      <c r="C424" t="s">
        <v>5</v>
      </c>
      <c r="D424">
        <v>5186.66</v>
      </c>
      <c r="E424">
        <v>5191.24</v>
      </c>
      <c r="F424">
        <v>5191.7700000000004</v>
      </c>
      <c r="G424">
        <v>5184.5200000000004</v>
      </c>
      <c r="H424">
        <v>548</v>
      </c>
      <c r="J424" s="1">
        <f t="shared" si="18"/>
        <v>46080.097199074073</v>
      </c>
      <c r="K424" s="2">
        <f t="shared" si="19"/>
        <v>46080.097222222219</v>
      </c>
      <c r="L424">
        <f t="shared" si="20"/>
        <v>1772158800</v>
      </c>
    </row>
    <row r="425" spans="1:12" x14ac:dyDescent="0.55000000000000004">
      <c r="A425">
        <v>1772159098</v>
      </c>
      <c r="B425" t="s">
        <v>4</v>
      </c>
      <c r="C425" t="s">
        <v>5</v>
      </c>
      <c r="D425">
        <v>5183.93</v>
      </c>
      <c r="E425">
        <v>5186.7</v>
      </c>
      <c r="F425">
        <v>5188.1000000000004</v>
      </c>
      <c r="G425">
        <v>5183.7</v>
      </c>
      <c r="H425">
        <v>404</v>
      </c>
      <c r="J425" s="1">
        <f t="shared" si="18"/>
        <v>46080.100671296299</v>
      </c>
      <c r="K425" s="2">
        <f t="shared" si="19"/>
        <v>46080.100694444445</v>
      </c>
      <c r="L425">
        <f t="shared" si="20"/>
        <v>1772159100</v>
      </c>
    </row>
    <row r="426" spans="1:12" x14ac:dyDescent="0.55000000000000004">
      <c r="A426">
        <v>1772159398</v>
      </c>
      <c r="B426" t="s">
        <v>4</v>
      </c>
      <c r="C426" t="s">
        <v>5</v>
      </c>
      <c r="D426">
        <v>5183.74</v>
      </c>
      <c r="E426">
        <v>5184.24</v>
      </c>
      <c r="F426">
        <v>5186.08</v>
      </c>
      <c r="G426">
        <v>5181.97</v>
      </c>
      <c r="H426">
        <v>660</v>
      </c>
      <c r="J426" s="1">
        <f t="shared" si="18"/>
        <v>46080.104143518518</v>
      </c>
      <c r="K426" s="2">
        <f t="shared" si="19"/>
        <v>46080.104166666664</v>
      </c>
      <c r="L426">
        <f t="shared" si="20"/>
        <v>1772159400</v>
      </c>
    </row>
    <row r="427" spans="1:12" x14ac:dyDescent="0.55000000000000004">
      <c r="A427">
        <v>1772159698</v>
      </c>
      <c r="B427" t="s">
        <v>4</v>
      </c>
      <c r="C427" t="s">
        <v>5</v>
      </c>
      <c r="D427">
        <v>5178.53</v>
      </c>
      <c r="E427">
        <v>5183.67</v>
      </c>
      <c r="F427">
        <v>5184.21</v>
      </c>
      <c r="G427">
        <v>5174.1899999999996</v>
      </c>
      <c r="H427">
        <v>697</v>
      </c>
      <c r="J427" s="1">
        <f t="shared" si="18"/>
        <v>46080.107615740737</v>
      </c>
      <c r="K427" s="2">
        <f t="shared" si="19"/>
        <v>46080.107638888891</v>
      </c>
      <c r="L427">
        <f t="shared" si="20"/>
        <v>1772159700</v>
      </c>
    </row>
    <row r="428" spans="1:12" x14ac:dyDescent="0.55000000000000004">
      <c r="A428">
        <v>1772159998</v>
      </c>
      <c r="B428" t="s">
        <v>4</v>
      </c>
      <c r="C428" t="s">
        <v>5</v>
      </c>
      <c r="D428">
        <v>5181.46</v>
      </c>
      <c r="E428">
        <v>5178.53</v>
      </c>
      <c r="F428">
        <v>5182.16</v>
      </c>
      <c r="G428">
        <v>5177.47</v>
      </c>
      <c r="H428">
        <v>579</v>
      </c>
      <c r="J428" s="1">
        <f t="shared" si="18"/>
        <v>46080.111087962963</v>
      </c>
      <c r="K428" s="2">
        <f t="shared" si="19"/>
        <v>46080.111111111109</v>
      </c>
      <c r="L428">
        <f t="shared" si="20"/>
        <v>1772160000</v>
      </c>
    </row>
    <row r="429" spans="1:12" x14ac:dyDescent="0.55000000000000004">
      <c r="A429">
        <v>1772160298</v>
      </c>
      <c r="B429" t="s">
        <v>4</v>
      </c>
      <c r="C429" t="s">
        <v>5</v>
      </c>
      <c r="D429">
        <v>5178.68</v>
      </c>
      <c r="E429">
        <v>5181.57</v>
      </c>
      <c r="F429">
        <v>5182.7700000000004</v>
      </c>
      <c r="G429">
        <v>5177.13</v>
      </c>
      <c r="H429">
        <v>559</v>
      </c>
      <c r="J429" s="1">
        <f t="shared" si="18"/>
        <v>46080.114560185189</v>
      </c>
      <c r="K429" s="2">
        <f t="shared" si="19"/>
        <v>46080.114583333336</v>
      </c>
      <c r="L429">
        <f t="shared" si="20"/>
        <v>1772160300</v>
      </c>
    </row>
    <row r="430" spans="1:12" x14ac:dyDescent="0.55000000000000004">
      <c r="A430">
        <v>1772160598</v>
      </c>
      <c r="B430" t="s">
        <v>4</v>
      </c>
      <c r="C430" t="s">
        <v>5</v>
      </c>
      <c r="D430">
        <v>5177.7700000000004</v>
      </c>
      <c r="E430">
        <v>5178.63</v>
      </c>
      <c r="F430">
        <v>5178.8599999999997</v>
      </c>
      <c r="G430">
        <v>5173.6099999999997</v>
      </c>
      <c r="H430">
        <v>568</v>
      </c>
      <c r="J430" s="1">
        <f t="shared" si="18"/>
        <v>46080.118032407408</v>
      </c>
      <c r="K430" s="2">
        <f t="shared" si="19"/>
        <v>46080.118055555555</v>
      </c>
      <c r="L430">
        <f t="shared" si="20"/>
        <v>1772160600</v>
      </c>
    </row>
    <row r="431" spans="1:12" x14ac:dyDescent="0.55000000000000004">
      <c r="A431">
        <v>1772160898</v>
      </c>
      <c r="B431" t="s">
        <v>4</v>
      </c>
      <c r="C431" t="s">
        <v>5</v>
      </c>
      <c r="D431">
        <v>5183.68</v>
      </c>
      <c r="E431">
        <v>5177.7700000000004</v>
      </c>
      <c r="F431">
        <v>5184.24</v>
      </c>
      <c r="G431">
        <v>5177.2700000000004</v>
      </c>
      <c r="H431">
        <v>556</v>
      </c>
      <c r="J431" s="1">
        <f t="shared" si="18"/>
        <v>46080.121504629627</v>
      </c>
      <c r="K431" s="2">
        <f t="shared" si="19"/>
        <v>46080.121527777781</v>
      </c>
      <c r="L431">
        <f t="shared" si="20"/>
        <v>1772160900</v>
      </c>
    </row>
    <row r="432" spans="1:12" x14ac:dyDescent="0.55000000000000004">
      <c r="A432">
        <v>1772161198</v>
      </c>
      <c r="B432" t="s">
        <v>4</v>
      </c>
      <c r="C432" t="s">
        <v>5</v>
      </c>
      <c r="D432">
        <v>5182.75</v>
      </c>
      <c r="E432">
        <v>5183.6400000000003</v>
      </c>
      <c r="F432">
        <v>5185.09</v>
      </c>
      <c r="G432">
        <v>5182.01</v>
      </c>
      <c r="H432">
        <v>482</v>
      </c>
      <c r="J432" s="1">
        <f t="shared" si="18"/>
        <v>46080.124976851846</v>
      </c>
      <c r="K432" s="2">
        <f t="shared" si="19"/>
        <v>46080.125</v>
      </c>
      <c r="L432">
        <f t="shared" si="20"/>
        <v>1772161200</v>
      </c>
    </row>
    <row r="433" spans="1:12" x14ac:dyDescent="0.55000000000000004">
      <c r="A433">
        <v>1772161498</v>
      </c>
      <c r="B433" t="s">
        <v>4</v>
      </c>
      <c r="C433" t="s">
        <v>5</v>
      </c>
      <c r="D433">
        <v>5183.04</v>
      </c>
      <c r="E433">
        <v>5182.74</v>
      </c>
      <c r="F433">
        <v>5184.09</v>
      </c>
      <c r="G433">
        <v>5181.33</v>
      </c>
      <c r="H433">
        <v>490</v>
      </c>
      <c r="J433" s="1">
        <f t="shared" si="18"/>
        <v>46080.128449074073</v>
      </c>
      <c r="K433" s="2">
        <f t="shared" si="19"/>
        <v>46080.128472222219</v>
      </c>
      <c r="L433">
        <f t="shared" si="20"/>
        <v>1772161500</v>
      </c>
    </row>
    <row r="434" spans="1:12" x14ac:dyDescent="0.55000000000000004">
      <c r="A434">
        <v>1772161798</v>
      </c>
      <c r="B434" t="s">
        <v>4</v>
      </c>
      <c r="C434" t="s">
        <v>5</v>
      </c>
      <c r="D434">
        <v>5182.8999999999996</v>
      </c>
      <c r="E434">
        <v>5183.04</v>
      </c>
      <c r="F434">
        <v>5183.5</v>
      </c>
      <c r="G434">
        <v>5181.54</v>
      </c>
      <c r="H434">
        <v>465</v>
      </c>
      <c r="J434" s="1">
        <f t="shared" si="18"/>
        <v>46080.131921296299</v>
      </c>
      <c r="K434" s="2">
        <f t="shared" si="19"/>
        <v>46080.131944444445</v>
      </c>
      <c r="L434">
        <f t="shared" si="20"/>
        <v>1772161800</v>
      </c>
    </row>
    <row r="435" spans="1:12" x14ac:dyDescent="0.55000000000000004">
      <c r="A435">
        <v>1772162098</v>
      </c>
      <c r="B435" t="s">
        <v>4</v>
      </c>
      <c r="C435" t="s">
        <v>5</v>
      </c>
      <c r="D435">
        <v>5183.78</v>
      </c>
      <c r="E435">
        <v>5182.83</v>
      </c>
      <c r="F435">
        <v>5184.41</v>
      </c>
      <c r="G435">
        <v>5181.74</v>
      </c>
      <c r="H435">
        <v>478</v>
      </c>
      <c r="J435" s="1">
        <f t="shared" si="18"/>
        <v>46080.135393518518</v>
      </c>
      <c r="K435" s="2">
        <f t="shared" si="19"/>
        <v>46080.135416666664</v>
      </c>
      <c r="L435">
        <f t="shared" si="20"/>
        <v>1772162100</v>
      </c>
    </row>
    <row r="436" spans="1:12" x14ac:dyDescent="0.55000000000000004">
      <c r="A436">
        <v>1772162398</v>
      </c>
      <c r="B436" t="s">
        <v>4</v>
      </c>
      <c r="C436" t="s">
        <v>5</v>
      </c>
      <c r="D436">
        <v>5185.07</v>
      </c>
      <c r="E436">
        <v>5183.79</v>
      </c>
      <c r="F436">
        <v>5185.08</v>
      </c>
      <c r="G436">
        <v>5182.01</v>
      </c>
      <c r="H436">
        <v>474</v>
      </c>
      <c r="J436" s="1">
        <f t="shared" si="18"/>
        <v>46080.138865740737</v>
      </c>
      <c r="K436" s="2">
        <f t="shared" si="19"/>
        <v>46080.138888888891</v>
      </c>
      <c r="L436">
        <f t="shared" si="20"/>
        <v>1772162400</v>
      </c>
    </row>
    <row r="437" spans="1:12" x14ac:dyDescent="0.55000000000000004">
      <c r="A437">
        <v>1772162698</v>
      </c>
      <c r="B437" t="s">
        <v>4</v>
      </c>
      <c r="C437" t="s">
        <v>5</v>
      </c>
      <c r="D437">
        <v>5186.8900000000003</v>
      </c>
      <c r="E437">
        <v>5185.0600000000004</v>
      </c>
      <c r="F437">
        <v>5188.29</v>
      </c>
      <c r="G437">
        <v>5185.0600000000004</v>
      </c>
      <c r="H437">
        <v>562</v>
      </c>
      <c r="J437" s="1">
        <f t="shared" si="18"/>
        <v>46080.142337962963</v>
      </c>
      <c r="K437" s="2">
        <f t="shared" si="19"/>
        <v>46080.142361111109</v>
      </c>
      <c r="L437">
        <f t="shared" si="20"/>
        <v>1772162700</v>
      </c>
    </row>
    <row r="438" spans="1:12" x14ac:dyDescent="0.55000000000000004">
      <c r="A438">
        <v>1772162998</v>
      </c>
      <c r="B438" t="s">
        <v>4</v>
      </c>
      <c r="C438" t="s">
        <v>5</v>
      </c>
      <c r="D438">
        <v>5187.76</v>
      </c>
      <c r="E438">
        <v>5186.88</v>
      </c>
      <c r="F438">
        <v>5189.12</v>
      </c>
      <c r="G438">
        <v>5185.49</v>
      </c>
      <c r="H438">
        <v>429</v>
      </c>
      <c r="J438" s="1">
        <f t="shared" si="18"/>
        <v>46080.145810185189</v>
      </c>
      <c r="K438" s="2">
        <f t="shared" si="19"/>
        <v>46080.145833333336</v>
      </c>
      <c r="L438">
        <f t="shared" si="20"/>
        <v>1772163000</v>
      </c>
    </row>
    <row r="439" spans="1:12" x14ac:dyDescent="0.55000000000000004">
      <c r="A439">
        <v>1772163298</v>
      </c>
      <c r="B439" t="s">
        <v>4</v>
      </c>
      <c r="C439" t="s">
        <v>5</v>
      </c>
      <c r="D439">
        <v>5186.55</v>
      </c>
      <c r="E439">
        <v>5187.76</v>
      </c>
      <c r="F439">
        <v>5187.92</v>
      </c>
      <c r="G439">
        <v>5183.5</v>
      </c>
      <c r="H439">
        <v>371</v>
      </c>
      <c r="J439" s="1">
        <f t="shared" si="18"/>
        <v>46080.149282407408</v>
      </c>
      <c r="K439" s="2">
        <f t="shared" si="19"/>
        <v>46080.149305555555</v>
      </c>
      <c r="L439">
        <f t="shared" si="20"/>
        <v>1772163300</v>
      </c>
    </row>
    <row r="440" spans="1:12" x14ac:dyDescent="0.55000000000000004">
      <c r="A440">
        <v>1772163598</v>
      </c>
      <c r="B440" t="s">
        <v>4</v>
      </c>
      <c r="C440" t="s">
        <v>5</v>
      </c>
      <c r="D440">
        <v>5187.17</v>
      </c>
      <c r="E440">
        <v>5186.5200000000004</v>
      </c>
      <c r="F440">
        <v>5187.76</v>
      </c>
      <c r="G440">
        <v>5185.46</v>
      </c>
      <c r="H440">
        <v>286</v>
      </c>
      <c r="J440" s="1">
        <f t="shared" si="18"/>
        <v>46080.152754629627</v>
      </c>
      <c r="K440" s="2">
        <f t="shared" si="19"/>
        <v>46080.152777777781</v>
      </c>
      <c r="L440">
        <f t="shared" si="20"/>
        <v>1772163600</v>
      </c>
    </row>
    <row r="441" spans="1:12" x14ac:dyDescent="0.55000000000000004">
      <c r="A441">
        <v>1772163898</v>
      </c>
      <c r="B441" t="s">
        <v>4</v>
      </c>
      <c r="C441" t="s">
        <v>5</v>
      </c>
      <c r="D441">
        <v>5189.7</v>
      </c>
      <c r="E441">
        <v>5187.17</v>
      </c>
      <c r="F441">
        <v>5190.3900000000003</v>
      </c>
      <c r="G441">
        <v>5186.8599999999997</v>
      </c>
      <c r="H441">
        <v>394</v>
      </c>
      <c r="J441" s="1">
        <f t="shared" si="18"/>
        <v>46080.156226851846</v>
      </c>
      <c r="K441" s="2">
        <f t="shared" si="19"/>
        <v>46080.15625</v>
      </c>
      <c r="L441">
        <f t="shared" si="20"/>
        <v>1772163900</v>
      </c>
    </row>
    <row r="442" spans="1:12" x14ac:dyDescent="0.55000000000000004">
      <c r="A442">
        <v>1772164198</v>
      </c>
      <c r="B442" t="s">
        <v>4</v>
      </c>
      <c r="C442" t="s">
        <v>5</v>
      </c>
      <c r="D442">
        <v>5189.59</v>
      </c>
      <c r="E442">
        <v>5189.7</v>
      </c>
      <c r="F442">
        <v>5190.4399999999996</v>
      </c>
      <c r="G442">
        <v>5189.08</v>
      </c>
      <c r="H442">
        <v>347</v>
      </c>
      <c r="J442" s="1">
        <f t="shared" si="18"/>
        <v>46080.159699074073</v>
      </c>
      <c r="K442" s="2">
        <f t="shared" si="19"/>
        <v>46080.159722222219</v>
      </c>
      <c r="L442">
        <f t="shared" si="20"/>
        <v>1772164200</v>
      </c>
    </row>
    <row r="443" spans="1:12" x14ac:dyDescent="0.55000000000000004">
      <c r="A443">
        <v>1772164498</v>
      </c>
      <c r="B443" t="s">
        <v>4</v>
      </c>
      <c r="C443" t="s">
        <v>5</v>
      </c>
      <c r="D443">
        <v>5184</v>
      </c>
      <c r="E443">
        <v>5189.59</v>
      </c>
      <c r="F443">
        <v>5190.37</v>
      </c>
      <c r="G443">
        <v>5183.96</v>
      </c>
      <c r="H443">
        <v>349</v>
      </c>
      <c r="J443" s="1">
        <f t="shared" si="18"/>
        <v>46080.163171296299</v>
      </c>
      <c r="K443" s="2">
        <f t="shared" si="19"/>
        <v>46080.163194444445</v>
      </c>
      <c r="L443">
        <f t="shared" si="20"/>
        <v>1772164500</v>
      </c>
    </row>
    <row r="444" spans="1:12" x14ac:dyDescent="0.55000000000000004">
      <c r="A444">
        <v>1772164798</v>
      </c>
      <c r="B444" t="s">
        <v>4</v>
      </c>
      <c r="C444" t="s">
        <v>5</v>
      </c>
      <c r="D444">
        <v>5185.32</v>
      </c>
      <c r="E444">
        <v>5183.9799999999996</v>
      </c>
      <c r="F444">
        <v>5186.1400000000003</v>
      </c>
      <c r="G444">
        <v>5183.49</v>
      </c>
      <c r="H444">
        <v>317</v>
      </c>
      <c r="J444" s="1">
        <f t="shared" si="18"/>
        <v>46080.166643518518</v>
      </c>
      <c r="K444" s="2">
        <f t="shared" si="19"/>
        <v>46080.166666666664</v>
      </c>
      <c r="L444">
        <f t="shared" si="20"/>
        <v>1772164800</v>
      </c>
    </row>
    <row r="445" spans="1:12" x14ac:dyDescent="0.55000000000000004">
      <c r="A445">
        <v>1772165098</v>
      </c>
      <c r="B445" t="s">
        <v>4</v>
      </c>
      <c r="C445" t="s">
        <v>5</v>
      </c>
      <c r="D445">
        <v>5185.8900000000003</v>
      </c>
      <c r="E445">
        <v>5185.32</v>
      </c>
      <c r="F445">
        <v>5187.53</v>
      </c>
      <c r="G445">
        <v>5185.2299999999996</v>
      </c>
      <c r="H445">
        <v>274</v>
      </c>
      <c r="J445" s="1">
        <f t="shared" si="18"/>
        <v>46080.170115740737</v>
      </c>
      <c r="K445" s="2">
        <f t="shared" si="19"/>
        <v>46080.170138888891</v>
      </c>
      <c r="L445">
        <f t="shared" si="20"/>
        <v>1772165100</v>
      </c>
    </row>
    <row r="446" spans="1:12" x14ac:dyDescent="0.55000000000000004">
      <c r="A446">
        <v>1772165398</v>
      </c>
      <c r="B446" t="s">
        <v>4</v>
      </c>
      <c r="C446" t="s">
        <v>5</v>
      </c>
      <c r="D446">
        <v>5186.6099999999997</v>
      </c>
      <c r="E446">
        <v>5185.88</v>
      </c>
      <c r="F446">
        <v>5186.6099999999997</v>
      </c>
      <c r="G446">
        <v>5184.38</v>
      </c>
      <c r="H446">
        <v>264</v>
      </c>
      <c r="J446" s="1">
        <f t="shared" si="18"/>
        <v>46080.173587962963</v>
      </c>
      <c r="K446" s="2">
        <f t="shared" si="19"/>
        <v>46080.173611111109</v>
      </c>
      <c r="L446">
        <f t="shared" si="20"/>
        <v>1772165400</v>
      </c>
    </row>
    <row r="447" spans="1:12" x14ac:dyDescent="0.55000000000000004">
      <c r="A447">
        <v>1772165698</v>
      </c>
      <c r="B447" t="s">
        <v>4</v>
      </c>
      <c r="C447" t="s">
        <v>5</v>
      </c>
      <c r="D447">
        <v>5184.83</v>
      </c>
      <c r="E447">
        <v>5186.6099999999997</v>
      </c>
      <c r="F447">
        <v>5186.88</v>
      </c>
      <c r="G447">
        <v>5184.42</v>
      </c>
      <c r="H447">
        <v>196</v>
      </c>
      <c r="J447" s="1">
        <f t="shared" si="18"/>
        <v>46080.177060185189</v>
      </c>
      <c r="K447" s="2">
        <f t="shared" si="19"/>
        <v>46080.177083333336</v>
      </c>
      <c r="L447">
        <f t="shared" si="20"/>
        <v>1772165700</v>
      </c>
    </row>
    <row r="448" spans="1:12" x14ac:dyDescent="0.55000000000000004">
      <c r="A448">
        <v>1772165998</v>
      </c>
      <c r="B448" t="s">
        <v>4</v>
      </c>
      <c r="C448" t="s">
        <v>5</v>
      </c>
      <c r="D448">
        <v>5187.8599999999997</v>
      </c>
      <c r="E448">
        <v>5184.83</v>
      </c>
      <c r="F448">
        <v>5188.04</v>
      </c>
      <c r="G448">
        <v>5181.7700000000004</v>
      </c>
      <c r="H448">
        <v>374</v>
      </c>
      <c r="J448" s="1">
        <f t="shared" si="18"/>
        <v>46080.180532407408</v>
      </c>
      <c r="K448" s="2">
        <f t="shared" si="19"/>
        <v>46080.180555555555</v>
      </c>
      <c r="L448">
        <f t="shared" si="20"/>
        <v>1772166000</v>
      </c>
    </row>
    <row r="449" spans="1:12" x14ac:dyDescent="0.55000000000000004">
      <c r="A449">
        <v>1772166298</v>
      </c>
      <c r="B449" t="s">
        <v>4</v>
      </c>
      <c r="C449" t="s">
        <v>5</v>
      </c>
      <c r="D449">
        <v>5187.37</v>
      </c>
      <c r="E449">
        <v>5187.84</v>
      </c>
      <c r="F449">
        <v>5188.8999999999996</v>
      </c>
      <c r="G449">
        <v>5186.68</v>
      </c>
      <c r="H449">
        <v>312</v>
      </c>
      <c r="J449" s="1">
        <f t="shared" si="18"/>
        <v>46080.184004629627</v>
      </c>
      <c r="K449" s="2">
        <f t="shared" si="19"/>
        <v>46080.184027777781</v>
      </c>
      <c r="L449">
        <f t="shared" si="20"/>
        <v>1772166300</v>
      </c>
    </row>
    <row r="450" spans="1:12" x14ac:dyDescent="0.55000000000000004">
      <c r="A450">
        <v>1772166598</v>
      </c>
      <c r="B450" t="s">
        <v>4</v>
      </c>
      <c r="C450" t="s">
        <v>5</v>
      </c>
      <c r="D450">
        <v>5186.79</v>
      </c>
      <c r="E450">
        <v>5187.37</v>
      </c>
      <c r="F450">
        <v>5187.43</v>
      </c>
      <c r="G450">
        <v>5185.4799999999996</v>
      </c>
      <c r="H450">
        <v>234</v>
      </c>
      <c r="J450" s="1">
        <f t="shared" ref="J450:J501" si="21">(A450/86400)+25569</f>
        <v>46080.187476851846</v>
      </c>
      <c r="K450" s="2">
        <f t="shared" ref="K450:K501" si="22">CEILING(INT(J450*1440)/1440*288,1)/288</f>
        <v>46080.1875</v>
      </c>
      <c r="L450">
        <f t="shared" si="20"/>
        <v>1772166600</v>
      </c>
    </row>
    <row r="451" spans="1:12" x14ac:dyDescent="0.55000000000000004">
      <c r="A451">
        <v>1772166898</v>
      </c>
      <c r="B451" t="s">
        <v>4</v>
      </c>
      <c r="C451" t="s">
        <v>5</v>
      </c>
      <c r="D451">
        <v>5187.75</v>
      </c>
      <c r="E451">
        <v>5186.79</v>
      </c>
      <c r="F451">
        <v>5188.59</v>
      </c>
      <c r="G451">
        <v>5186.76</v>
      </c>
      <c r="H451">
        <v>252</v>
      </c>
      <c r="J451" s="1">
        <f t="shared" si="21"/>
        <v>46080.190949074073</v>
      </c>
      <c r="K451" s="2">
        <f t="shared" si="22"/>
        <v>46080.190972222219</v>
      </c>
      <c r="L451">
        <f t="shared" ref="L451:L501" si="23">MROUND((K451-25569)*86400,300)</f>
        <v>1772166900</v>
      </c>
    </row>
    <row r="452" spans="1:12" x14ac:dyDescent="0.55000000000000004">
      <c r="A452">
        <v>1772167198</v>
      </c>
      <c r="B452" t="s">
        <v>4</v>
      </c>
      <c r="C452" t="s">
        <v>5</v>
      </c>
      <c r="D452">
        <v>5187.34</v>
      </c>
      <c r="E452">
        <v>5187.75</v>
      </c>
      <c r="F452">
        <v>5188.0600000000004</v>
      </c>
      <c r="G452">
        <v>5186.6099999999997</v>
      </c>
      <c r="H452">
        <v>301</v>
      </c>
      <c r="J452" s="1">
        <f t="shared" si="21"/>
        <v>46080.194421296299</v>
      </c>
      <c r="K452" s="2">
        <f t="shared" si="22"/>
        <v>46080.194444444445</v>
      </c>
      <c r="L452">
        <f t="shared" si="23"/>
        <v>1772167200</v>
      </c>
    </row>
    <row r="453" spans="1:12" x14ac:dyDescent="0.55000000000000004">
      <c r="A453">
        <v>1772167498</v>
      </c>
      <c r="B453" t="s">
        <v>4</v>
      </c>
      <c r="C453" t="s">
        <v>5</v>
      </c>
      <c r="D453">
        <v>5185.67</v>
      </c>
      <c r="E453">
        <v>5187.34</v>
      </c>
      <c r="F453">
        <v>5187.49</v>
      </c>
      <c r="G453">
        <v>5185.3599999999997</v>
      </c>
      <c r="H453">
        <v>308</v>
      </c>
      <c r="J453" s="1">
        <f t="shared" si="21"/>
        <v>46080.197893518518</v>
      </c>
      <c r="K453" s="2">
        <f t="shared" si="22"/>
        <v>46080.197916666664</v>
      </c>
      <c r="L453">
        <f t="shared" si="23"/>
        <v>1772167500</v>
      </c>
    </row>
    <row r="454" spans="1:12" x14ac:dyDescent="0.55000000000000004">
      <c r="A454">
        <v>1772167798</v>
      </c>
      <c r="B454" t="s">
        <v>4</v>
      </c>
      <c r="C454" t="s">
        <v>5</v>
      </c>
      <c r="D454">
        <v>5183.22</v>
      </c>
      <c r="E454">
        <v>5185.71</v>
      </c>
      <c r="F454">
        <v>5185.96</v>
      </c>
      <c r="G454">
        <v>5182.82</v>
      </c>
      <c r="H454">
        <v>306</v>
      </c>
      <c r="J454" s="1">
        <f t="shared" si="21"/>
        <v>46080.201365740737</v>
      </c>
      <c r="K454" s="2">
        <f t="shared" si="22"/>
        <v>46080.201388888891</v>
      </c>
      <c r="L454">
        <f t="shared" si="23"/>
        <v>1772167800</v>
      </c>
    </row>
    <row r="455" spans="1:12" x14ac:dyDescent="0.55000000000000004">
      <c r="A455">
        <v>1772168098</v>
      </c>
      <c r="B455" t="s">
        <v>4</v>
      </c>
      <c r="C455" t="s">
        <v>5</v>
      </c>
      <c r="D455">
        <v>5181.88</v>
      </c>
      <c r="E455">
        <v>5183.22</v>
      </c>
      <c r="F455">
        <v>5184.71</v>
      </c>
      <c r="G455">
        <v>5181.05</v>
      </c>
      <c r="H455">
        <v>322</v>
      </c>
      <c r="J455" s="1">
        <f t="shared" si="21"/>
        <v>46080.204837962963</v>
      </c>
      <c r="K455" s="2">
        <f t="shared" si="22"/>
        <v>46080.204861111109</v>
      </c>
      <c r="L455">
        <f t="shared" si="23"/>
        <v>1772168100</v>
      </c>
    </row>
    <row r="456" spans="1:12" x14ac:dyDescent="0.55000000000000004">
      <c r="A456">
        <v>1772168398</v>
      </c>
      <c r="B456" t="s">
        <v>4</v>
      </c>
      <c r="C456" t="s">
        <v>5</v>
      </c>
      <c r="D456">
        <v>5184.54</v>
      </c>
      <c r="E456">
        <v>5181.87</v>
      </c>
      <c r="F456">
        <v>5184.57</v>
      </c>
      <c r="G456">
        <v>5181.6400000000003</v>
      </c>
      <c r="H456">
        <v>358</v>
      </c>
      <c r="J456" s="1">
        <f t="shared" si="21"/>
        <v>46080.208310185189</v>
      </c>
      <c r="K456" s="2">
        <f t="shared" si="22"/>
        <v>46080.208333333336</v>
      </c>
      <c r="L456">
        <f t="shared" si="23"/>
        <v>1772168400</v>
      </c>
    </row>
    <row r="457" spans="1:12" x14ac:dyDescent="0.55000000000000004">
      <c r="A457">
        <v>1772168698</v>
      </c>
      <c r="B457" t="s">
        <v>4</v>
      </c>
      <c r="C457" t="s">
        <v>5</v>
      </c>
      <c r="D457">
        <v>5185.09</v>
      </c>
      <c r="E457">
        <v>5184.54</v>
      </c>
      <c r="F457">
        <v>5185.8500000000004</v>
      </c>
      <c r="G457">
        <v>5184.22</v>
      </c>
      <c r="H457">
        <v>321</v>
      </c>
      <c r="J457" s="1">
        <f t="shared" si="21"/>
        <v>46080.211782407408</v>
      </c>
      <c r="K457" s="2">
        <f t="shared" si="22"/>
        <v>46080.211805555555</v>
      </c>
      <c r="L457">
        <f t="shared" si="23"/>
        <v>1772168700</v>
      </c>
    </row>
    <row r="458" spans="1:12" x14ac:dyDescent="0.55000000000000004">
      <c r="A458">
        <v>1772168998</v>
      </c>
      <c r="B458" t="s">
        <v>4</v>
      </c>
      <c r="C458" t="s">
        <v>5</v>
      </c>
      <c r="D458">
        <v>5187.34</v>
      </c>
      <c r="E458">
        <v>5185.08</v>
      </c>
      <c r="F458">
        <v>5187.57</v>
      </c>
      <c r="G458">
        <v>5184.59</v>
      </c>
      <c r="H458">
        <v>306</v>
      </c>
      <c r="J458" s="1">
        <f t="shared" si="21"/>
        <v>46080.215254629627</v>
      </c>
      <c r="K458" s="2">
        <f t="shared" si="22"/>
        <v>46080.215277777781</v>
      </c>
      <c r="L458">
        <f t="shared" si="23"/>
        <v>1772169000</v>
      </c>
    </row>
    <row r="459" spans="1:12" x14ac:dyDescent="0.55000000000000004">
      <c r="A459">
        <v>1772169298</v>
      </c>
      <c r="B459" t="s">
        <v>4</v>
      </c>
      <c r="C459" t="s">
        <v>5</v>
      </c>
      <c r="D459">
        <v>5186.4799999999996</v>
      </c>
      <c r="E459">
        <v>5187.33</v>
      </c>
      <c r="F459">
        <v>5187.53</v>
      </c>
      <c r="G459">
        <v>5185.71</v>
      </c>
      <c r="H459">
        <v>281</v>
      </c>
      <c r="J459" s="1">
        <f t="shared" si="21"/>
        <v>46080.218726851846</v>
      </c>
      <c r="K459" s="2">
        <f t="shared" si="22"/>
        <v>46080.21875</v>
      </c>
      <c r="L459">
        <f t="shared" si="23"/>
        <v>1772169300</v>
      </c>
    </row>
    <row r="460" spans="1:12" x14ac:dyDescent="0.55000000000000004">
      <c r="A460">
        <v>1772169598</v>
      </c>
      <c r="B460" t="s">
        <v>4</v>
      </c>
      <c r="C460" t="s">
        <v>5</v>
      </c>
      <c r="D460">
        <v>5189.16</v>
      </c>
      <c r="E460">
        <v>5186.47</v>
      </c>
      <c r="F460">
        <v>5189.79</v>
      </c>
      <c r="G460">
        <v>5186.28</v>
      </c>
      <c r="H460">
        <v>321</v>
      </c>
      <c r="J460" s="1">
        <f t="shared" si="21"/>
        <v>46080.222199074073</v>
      </c>
      <c r="K460" s="2">
        <f t="shared" si="22"/>
        <v>46080.222222222219</v>
      </c>
      <c r="L460">
        <f t="shared" si="23"/>
        <v>1772169600</v>
      </c>
    </row>
    <row r="461" spans="1:12" x14ac:dyDescent="0.55000000000000004">
      <c r="A461">
        <v>1772169898</v>
      </c>
      <c r="B461" t="s">
        <v>4</v>
      </c>
      <c r="C461" t="s">
        <v>5</v>
      </c>
      <c r="D461">
        <v>5194.8</v>
      </c>
      <c r="E461">
        <v>5189.1499999999996</v>
      </c>
      <c r="F461">
        <v>5194.83</v>
      </c>
      <c r="G461">
        <v>5189.1499999999996</v>
      </c>
      <c r="H461">
        <v>419</v>
      </c>
      <c r="J461" s="1">
        <f t="shared" si="21"/>
        <v>46080.225671296299</v>
      </c>
      <c r="K461" s="2">
        <f t="shared" si="22"/>
        <v>46080.225694444445</v>
      </c>
      <c r="L461">
        <f t="shared" si="23"/>
        <v>1772169900</v>
      </c>
    </row>
    <row r="462" spans="1:12" x14ac:dyDescent="0.55000000000000004">
      <c r="A462">
        <v>1772170198</v>
      </c>
      <c r="B462" t="s">
        <v>4</v>
      </c>
      <c r="C462" t="s">
        <v>5</v>
      </c>
      <c r="D462">
        <v>5196.26</v>
      </c>
      <c r="E462">
        <v>5194.8</v>
      </c>
      <c r="F462">
        <v>5197.55</v>
      </c>
      <c r="G462">
        <v>5194.1000000000004</v>
      </c>
      <c r="H462">
        <v>662</v>
      </c>
      <c r="J462" s="1">
        <f t="shared" si="21"/>
        <v>46080.229143518518</v>
      </c>
      <c r="K462" s="2">
        <f t="shared" si="22"/>
        <v>46080.229166666664</v>
      </c>
      <c r="L462">
        <f t="shared" si="23"/>
        <v>1772170200</v>
      </c>
    </row>
    <row r="463" spans="1:12" x14ac:dyDescent="0.55000000000000004">
      <c r="A463">
        <v>1772170498</v>
      </c>
      <c r="B463" t="s">
        <v>4</v>
      </c>
      <c r="C463" t="s">
        <v>5</v>
      </c>
      <c r="D463">
        <v>5194.54</v>
      </c>
      <c r="E463">
        <v>5195.8900000000003</v>
      </c>
      <c r="F463">
        <v>5196.21</v>
      </c>
      <c r="G463">
        <v>5189.9399999999996</v>
      </c>
      <c r="H463">
        <v>504</v>
      </c>
      <c r="J463" s="1">
        <f t="shared" si="21"/>
        <v>46080.232615740737</v>
      </c>
      <c r="K463" s="2">
        <f t="shared" si="22"/>
        <v>46080.232638888891</v>
      </c>
      <c r="L463">
        <f t="shared" si="23"/>
        <v>1772170500</v>
      </c>
    </row>
    <row r="464" spans="1:12" x14ac:dyDescent="0.55000000000000004">
      <c r="A464">
        <v>1772170798</v>
      </c>
      <c r="B464" t="s">
        <v>4</v>
      </c>
      <c r="C464" t="s">
        <v>5</v>
      </c>
      <c r="D464">
        <v>5191.87</v>
      </c>
      <c r="E464">
        <v>5194.1400000000003</v>
      </c>
      <c r="F464">
        <v>5194.25</v>
      </c>
      <c r="G464">
        <v>5191.26</v>
      </c>
      <c r="H464">
        <v>509</v>
      </c>
      <c r="J464" s="1">
        <f t="shared" si="21"/>
        <v>46080.236087962963</v>
      </c>
      <c r="K464" s="2">
        <f t="shared" si="22"/>
        <v>46080.236111111109</v>
      </c>
      <c r="L464">
        <f t="shared" si="23"/>
        <v>1772170800</v>
      </c>
    </row>
    <row r="465" spans="1:12" x14ac:dyDescent="0.55000000000000004">
      <c r="A465">
        <v>1772171098</v>
      </c>
      <c r="B465" t="s">
        <v>4</v>
      </c>
      <c r="C465" t="s">
        <v>5</v>
      </c>
      <c r="D465">
        <v>5191.26</v>
      </c>
      <c r="E465">
        <v>5192.1000000000004</v>
      </c>
      <c r="F465">
        <v>5193.72</v>
      </c>
      <c r="G465">
        <v>5191.05</v>
      </c>
      <c r="H465">
        <v>468</v>
      </c>
      <c r="J465" s="1">
        <f t="shared" si="21"/>
        <v>46080.239560185189</v>
      </c>
      <c r="K465" s="2">
        <f t="shared" si="22"/>
        <v>46080.239583333336</v>
      </c>
      <c r="L465">
        <f t="shared" si="23"/>
        <v>1772171100</v>
      </c>
    </row>
    <row r="466" spans="1:12" x14ac:dyDescent="0.55000000000000004">
      <c r="A466">
        <v>1772171398</v>
      </c>
      <c r="B466" t="s">
        <v>4</v>
      </c>
      <c r="C466" t="s">
        <v>5</v>
      </c>
      <c r="D466">
        <v>5194.8599999999997</v>
      </c>
      <c r="E466">
        <v>5191.2700000000004</v>
      </c>
      <c r="F466">
        <v>5196.59</v>
      </c>
      <c r="G466">
        <v>5190.88</v>
      </c>
      <c r="H466">
        <v>446</v>
      </c>
      <c r="J466" s="1">
        <f t="shared" si="21"/>
        <v>46080.243032407408</v>
      </c>
      <c r="K466" s="2">
        <f t="shared" si="22"/>
        <v>46080.243055555555</v>
      </c>
      <c r="L466">
        <f t="shared" si="23"/>
        <v>1772171400</v>
      </c>
    </row>
    <row r="467" spans="1:12" x14ac:dyDescent="0.55000000000000004">
      <c r="A467">
        <v>1772171698</v>
      </c>
      <c r="B467" t="s">
        <v>4</v>
      </c>
      <c r="C467" t="s">
        <v>5</v>
      </c>
      <c r="D467">
        <v>5197.92</v>
      </c>
      <c r="E467">
        <v>5194.83</v>
      </c>
      <c r="F467">
        <v>5200.3599999999997</v>
      </c>
      <c r="G467">
        <v>5193.8</v>
      </c>
      <c r="H467">
        <v>598</v>
      </c>
      <c r="J467" s="1">
        <f t="shared" si="21"/>
        <v>46080.246504629627</v>
      </c>
      <c r="K467" s="2">
        <f t="shared" si="22"/>
        <v>46080.246527777781</v>
      </c>
      <c r="L467">
        <f t="shared" si="23"/>
        <v>1772171700</v>
      </c>
    </row>
    <row r="468" spans="1:12" x14ac:dyDescent="0.55000000000000004">
      <c r="A468">
        <v>1772171998</v>
      </c>
      <c r="B468" t="s">
        <v>4</v>
      </c>
      <c r="C468" t="s">
        <v>5</v>
      </c>
      <c r="D468">
        <v>5193.54</v>
      </c>
      <c r="E468">
        <v>5197.92</v>
      </c>
      <c r="F468">
        <v>5198.45</v>
      </c>
      <c r="G468">
        <v>5192.93</v>
      </c>
      <c r="H468">
        <v>606</v>
      </c>
      <c r="J468" s="1">
        <f t="shared" si="21"/>
        <v>46080.249976851846</v>
      </c>
      <c r="K468" s="2">
        <f t="shared" si="22"/>
        <v>46080.25</v>
      </c>
      <c r="L468">
        <f t="shared" si="23"/>
        <v>1772172000</v>
      </c>
    </row>
    <row r="469" spans="1:12" x14ac:dyDescent="0.55000000000000004">
      <c r="A469">
        <v>1772172298</v>
      </c>
      <c r="B469" t="s">
        <v>4</v>
      </c>
      <c r="C469" t="s">
        <v>5</v>
      </c>
      <c r="D469">
        <v>5194.7299999999996</v>
      </c>
      <c r="E469">
        <v>5193.54</v>
      </c>
      <c r="F469">
        <v>5196.3500000000004</v>
      </c>
      <c r="G469">
        <v>5193.41</v>
      </c>
      <c r="H469">
        <v>506</v>
      </c>
      <c r="J469" s="1">
        <f t="shared" si="21"/>
        <v>46080.253449074073</v>
      </c>
      <c r="K469" s="2">
        <f t="shared" si="22"/>
        <v>46080.253472222219</v>
      </c>
      <c r="L469">
        <f t="shared" si="23"/>
        <v>1772172300</v>
      </c>
    </row>
    <row r="470" spans="1:12" x14ac:dyDescent="0.55000000000000004">
      <c r="A470">
        <v>1772172598</v>
      </c>
      <c r="B470" t="s">
        <v>4</v>
      </c>
      <c r="C470" t="s">
        <v>5</v>
      </c>
      <c r="D470">
        <v>5197.1400000000003</v>
      </c>
      <c r="E470">
        <v>5194.7299999999996</v>
      </c>
      <c r="F470">
        <v>5198.4799999999996</v>
      </c>
      <c r="G470">
        <v>5194.72</v>
      </c>
      <c r="H470">
        <v>559</v>
      </c>
      <c r="J470" s="1">
        <f t="shared" si="21"/>
        <v>46080.256921296299</v>
      </c>
      <c r="K470" s="2">
        <f t="shared" si="22"/>
        <v>46080.256944444445</v>
      </c>
      <c r="L470">
        <f t="shared" si="23"/>
        <v>1772172600</v>
      </c>
    </row>
    <row r="471" spans="1:12" x14ac:dyDescent="0.55000000000000004">
      <c r="A471">
        <v>1772172898</v>
      </c>
      <c r="B471" t="s">
        <v>4</v>
      </c>
      <c r="C471" t="s">
        <v>5</v>
      </c>
      <c r="D471">
        <v>5195.58</v>
      </c>
      <c r="E471">
        <v>5197.1400000000003</v>
      </c>
      <c r="F471">
        <v>5199.34</v>
      </c>
      <c r="G471">
        <v>5195.01</v>
      </c>
      <c r="H471">
        <v>513</v>
      </c>
      <c r="J471" s="1">
        <f t="shared" si="21"/>
        <v>46080.260393518518</v>
      </c>
      <c r="K471" s="2">
        <f t="shared" si="22"/>
        <v>46080.260416666664</v>
      </c>
      <c r="L471">
        <f t="shared" si="23"/>
        <v>1772172900</v>
      </c>
    </row>
    <row r="472" spans="1:12" x14ac:dyDescent="0.55000000000000004">
      <c r="A472">
        <v>1772173198</v>
      </c>
      <c r="B472" t="s">
        <v>4</v>
      </c>
      <c r="C472" t="s">
        <v>5</v>
      </c>
      <c r="D472">
        <v>5195</v>
      </c>
      <c r="E472">
        <v>5195.5600000000004</v>
      </c>
      <c r="F472">
        <v>5196.8500000000004</v>
      </c>
      <c r="G472">
        <v>5194.22</v>
      </c>
      <c r="H472">
        <v>516</v>
      </c>
      <c r="J472" s="1">
        <f t="shared" si="21"/>
        <v>46080.263865740737</v>
      </c>
      <c r="K472" s="2">
        <f t="shared" si="22"/>
        <v>46080.263888888891</v>
      </c>
      <c r="L472">
        <f t="shared" si="23"/>
        <v>1772173200</v>
      </c>
    </row>
    <row r="473" spans="1:12" x14ac:dyDescent="0.55000000000000004">
      <c r="A473">
        <v>1772173498</v>
      </c>
      <c r="B473" t="s">
        <v>4</v>
      </c>
      <c r="C473" t="s">
        <v>5</v>
      </c>
      <c r="D473">
        <v>5193.22</v>
      </c>
      <c r="E473">
        <v>5195.01</v>
      </c>
      <c r="F473">
        <v>5195.53</v>
      </c>
      <c r="G473">
        <v>5192.1499999999996</v>
      </c>
      <c r="H473">
        <v>624</v>
      </c>
      <c r="J473" s="1">
        <f t="shared" si="21"/>
        <v>46080.267337962963</v>
      </c>
      <c r="K473" s="2">
        <f t="shared" si="22"/>
        <v>46080.267361111109</v>
      </c>
      <c r="L473">
        <f t="shared" si="23"/>
        <v>1772173500</v>
      </c>
    </row>
    <row r="474" spans="1:12" x14ac:dyDescent="0.55000000000000004">
      <c r="A474">
        <v>1772173798</v>
      </c>
      <c r="B474" t="s">
        <v>4</v>
      </c>
      <c r="C474" t="s">
        <v>5</v>
      </c>
      <c r="D474">
        <v>5192.34</v>
      </c>
      <c r="E474">
        <v>5193.21</v>
      </c>
      <c r="F474">
        <v>5196.2700000000004</v>
      </c>
      <c r="G474">
        <v>5192.3100000000004</v>
      </c>
      <c r="H474">
        <v>646</v>
      </c>
      <c r="J474" s="1">
        <f t="shared" si="21"/>
        <v>46080.270810185189</v>
      </c>
      <c r="K474" s="2">
        <f t="shared" si="22"/>
        <v>46080.270833333336</v>
      </c>
      <c r="L474">
        <f t="shared" si="23"/>
        <v>1772173800</v>
      </c>
    </row>
    <row r="475" spans="1:12" x14ac:dyDescent="0.55000000000000004">
      <c r="A475">
        <v>1772174098</v>
      </c>
      <c r="B475" t="s">
        <v>4</v>
      </c>
      <c r="C475" t="s">
        <v>5</v>
      </c>
      <c r="D475">
        <v>5194.18</v>
      </c>
      <c r="E475">
        <v>5192.33</v>
      </c>
      <c r="F475">
        <v>5194.93</v>
      </c>
      <c r="G475">
        <v>5191.53</v>
      </c>
      <c r="H475">
        <v>522</v>
      </c>
      <c r="J475" s="1">
        <f t="shared" si="21"/>
        <v>46080.274282407408</v>
      </c>
      <c r="K475" s="2">
        <f t="shared" si="22"/>
        <v>46080.274305555555</v>
      </c>
      <c r="L475">
        <f t="shared" si="23"/>
        <v>1772174100</v>
      </c>
    </row>
    <row r="476" spans="1:12" x14ac:dyDescent="0.55000000000000004">
      <c r="A476">
        <v>1772174398</v>
      </c>
      <c r="B476" t="s">
        <v>4</v>
      </c>
      <c r="C476" t="s">
        <v>5</v>
      </c>
      <c r="D476">
        <v>5193.45</v>
      </c>
      <c r="E476">
        <v>5194.22</v>
      </c>
      <c r="F476">
        <v>5196.32</v>
      </c>
      <c r="G476">
        <v>5192.76</v>
      </c>
      <c r="H476">
        <v>462</v>
      </c>
      <c r="J476" s="1">
        <f t="shared" si="21"/>
        <v>46080.277754629627</v>
      </c>
      <c r="K476" s="2">
        <f t="shared" si="22"/>
        <v>46080.277777777781</v>
      </c>
      <c r="L476">
        <f t="shared" si="23"/>
        <v>1772174400</v>
      </c>
    </row>
    <row r="477" spans="1:12" x14ac:dyDescent="0.55000000000000004">
      <c r="A477">
        <v>1772174698</v>
      </c>
      <c r="B477" t="s">
        <v>4</v>
      </c>
      <c r="C477" t="s">
        <v>5</v>
      </c>
      <c r="D477">
        <v>5191.8900000000003</v>
      </c>
      <c r="E477">
        <v>5193.62</v>
      </c>
      <c r="F477">
        <v>5193.8500000000004</v>
      </c>
      <c r="G477">
        <v>5191.46</v>
      </c>
      <c r="H477">
        <v>433</v>
      </c>
      <c r="J477" s="1">
        <f t="shared" si="21"/>
        <v>46080.281226851846</v>
      </c>
      <c r="K477" s="2">
        <f t="shared" si="22"/>
        <v>46080.28125</v>
      </c>
      <c r="L477">
        <f t="shared" si="23"/>
        <v>1772174700</v>
      </c>
    </row>
    <row r="478" spans="1:12" x14ac:dyDescent="0.55000000000000004">
      <c r="A478">
        <v>1772174998</v>
      </c>
      <c r="B478" t="s">
        <v>4</v>
      </c>
      <c r="C478" t="s">
        <v>5</v>
      </c>
      <c r="D478">
        <v>5188.8500000000004</v>
      </c>
      <c r="E478">
        <v>5191.7700000000004</v>
      </c>
      <c r="F478">
        <v>5192.63</v>
      </c>
      <c r="G478">
        <v>5187.5200000000004</v>
      </c>
      <c r="H478">
        <v>541</v>
      </c>
      <c r="J478" s="1">
        <f t="shared" si="21"/>
        <v>46080.284699074073</v>
      </c>
      <c r="K478" s="2">
        <f t="shared" si="22"/>
        <v>46080.284722222219</v>
      </c>
      <c r="L478">
        <f t="shared" si="23"/>
        <v>1772175000</v>
      </c>
    </row>
    <row r="479" spans="1:12" x14ac:dyDescent="0.55000000000000004">
      <c r="A479">
        <v>1772175298</v>
      </c>
      <c r="B479" t="s">
        <v>4</v>
      </c>
      <c r="C479" t="s">
        <v>5</v>
      </c>
      <c r="D479">
        <v>5185.71</v>
      </c>
      <c r="E479">
        <v>5188.8500000000004</v>
      </c>
      <c r="F479">
        <v>5188.8599999999997</v>
      </c>
      <c r="G479">
        <v>5185.1099999999997</v>
      </c>
      <c r="H479">
        <v>588</v>
      </c>
      <c r="J479" s="1">
        <f t="shared" si="21"/>
        <v>46080.288171296299</v>
      </c>
      <c r="K479" s="2">
        <f t="shared" si="22"/>
        <v>46080.288194444445</v>
      </c>
      <c r="L479">
        <f t="shared" si="23"/>
        <v>1772175300</v>
      </c>
    </row>
    <row r="480" spans="1:12" x14ac:dyDescent="0.55000000000000004">
      <c r="A480">
        <v>1772175598</v>
      </c>
      <c r="B480" t="s">
        <v>4</v>
      </c>
      <c r="C480" t="s">
        <v>5</v>
      </c>
      <c r="D480">
        <v>5185.28</v>
      </c>
      <c r="E480">
        <v>5185.7</v>
      </c>
      <c r="F480">
        <v>5188.05</v>
      </c>
      <c r="G480">
        <v>5183.41</v>
      </c>
      <c r="H480">
        <v>481</v>
      </c>
      <c r="J480" s="1">
        <f t="shared" si="21"/>
        <v>46080.291643518518</v>
      </c>
      <c r="K480" s="2">
        <f t="shared" si="22"/>
        <v>46080.291666666664</v>
      </c>
      <c r="L480">
        <f t="shared" si="23"/>
        <v>1772175600</v>
      </c>
    </row>
    <row r="481" spans="1:12" x14ac:dyDescent="0.55000000000000004">
      <c r="A481">
        <v>1772175898</v>
      </c>
      <c r="B481" t="s">
        <v>4</v>
      </c>
      <c r="C481" t="s">
        <v>5</v>
      </c>
      <c r="D481">
        <v>5187.16</v>
      </c>
      <c r="E481">
        <v>5185.12</v>
      </c>
      <c r="F481">
        <v>5189.71</v>
      </c>
      <c r="G481">
        <v>5185.12</v>
      </c>
      <c r="H481">
        <v>442</v>
      </c>
      <c r="J481" s="1">
        <f t="shared" si="21"/>
        <v>46080.295115740737</v>
      </c>
      <c r="K481" s="2">
        <f t="shared" si="22"/>
        <v>46080.295138888891</v>
      </c>
      <c r="L481">
        <f t="shared" si="23"/>
        <v>1772175900</v>
      </c>
    </row>
    <row r="482" spans="1:12" x14ac:dyDescent="0.55000000000000004">
      <c r="A482">
        <v>1772176198</v>
      </c>
      <c r="B482" t="s">
        <v>4</v>
      </c>
      <c r="C482" t="s">
        <v>5</v>
      </c>
      <c r="D482">
        <v>5181.7</v>
      </c>
      <c r="E482">
        <v>5187.1099999999997</v>
      </c>
      <c r="F482">
        <v>5188.97</v>
      </c>
      <c r="G482">
        <v>5181.3900000000003</v>
      </c>
      <c r="H482">
        <v>606</v>
      </c>
      <c r="J482" s="1">
        <f t="shared" si="21"/>
        <v>46080.298587962963</v>
      </c>
      <c r="K482" s="2">
        <f t="shared" si="22"/>
        <v>46080.298611111109</v>
      </c>
      <c r="L482">
        <f t="shared" si="23"/>
        <v>1772176200</v>
      </c>
    </row>
    <row r="483" spans="1:12" x14ac:dyDescent="0.55000000000000004">
      <c r="A483">
        <v>1772176498</v>
      </c>
      <c r="B483" t="s">
        <v>4</v>
      </c>
      <c r="C483" t="s">
        <v>5</v>
      </c>
      <c r="D483">
        <v>5177.62</v>
      </c>
      <c r="E483">
        <v>5181.74</v>
      </c>
      <c r="F483">
        <v>5183.04</v>
      </c>
      <c r="G483">
        <v>5177.55</v>
      </c>
      <c r="H483">
        <v>603</v>
      </c>
      <c r="J483" s="1">
        <f t="shared" si="21"/>
        <v>46080.302060185189</v>
      </c>
      <c r="K483" s="2">
        <f t="shared" si="22"/>
        <v>46080.302083333336</v>
      </c>
      <c r="L483">
        <f t="shared" si="23"/>
        <v>1772176500</v>
      </c>
    </row>
    <row r="484" spans="1:12" x14ac:dyDescent="0.55000000000000004">
      <c r="A484">
        <v>1772176798</v>
      </c>
      <c r="B484" t="s">
        <v>4</v>
      </c>
      <c r="C484" t="s">
        <v>5</v>
      </c>
      <c r="D484">
        <v>5182.82</v>
      </c>
      <c r="E484">
        <v>5177.7</v>
      </c>
      <c r="F484">
        <v>5183.75</v>
      </c>
      <c r="G484">
        <v>5177.7</v>
      </c>
      <c r="H484">
        <v>550</v>
      </c>
      <c r="J484" s="1">
        <f t="shared" si="21"/>
        <v>46080.305532407408</v>
      </c>
      <c r="K484" s="2">
        <f t="shared" si="22"/>
        <v>46080.305555555555</v>
      </c>
      <c r="L484">
        <f t="shared" si="23"/>
        <v>1772176800</v>
      </c>
    </row>
    <row r="485" spans="1:12" x14ac:dyDescent="0.55000000000000004">
      <c r="A485">
        <v>1772177098</v>
      </c>
      <c r="B485" t="s">
        <v>4</v>
      </c>
      <c r="C485" t="s">
        <v>5</v>
      </c>
      <c r="D485">
        <v>5178.6400000000003</v>
      </c>
      <c r="E485">
        <v>5182.8999999999996</v>
      </c>
      <c r="F485">
        <v>5185.47</v>
      </c>
      <c r="G485">
        <v>5178.5600000000004</v>
      </c>
      <c r="H485">
        <v>565</v>
      </c>
      <c r="J485" s="1">
        <f t="shared" si="21"/>
        <v>46080.309004629627</v>
      </c>
      <c r="K485" s="2">
        <f t="shared" si="22"/>
        <v>46080.309027777781</v>
      </c>
      <c r="L485">
        <f t="shared" si="23"/>
        <v>1772177100</v>
      </c>
    </row>
    <row r="486" spans="1:12" x14ac:dyDescent="0.55000000000000004">
      <c r="A486">
        <v>1772177398</v>
      </c>
      <c r="B486" t="s">
        <v>4</v>
      </c>
      <c r="C486" t="s">
        <v>5</v>
      </c>
      <c r="D486">
        <v>5180.1899999999996</v>
      </c>
      <c r="E486">
        <v>5178.7</v>
      </c>
      <c r="F486">
        <v>5181.63</v>
      </c>
      <c r="G486">
        <v>5175.79</v>
      </c>
      <c r="H486">
        <v>519</v>
      </c>
      <c r="J486" s="1">
        <f t="shared" si="21"/>
        <v>46080.312476851846</v>
      </c>
      <c r="K486" s="2">
        <f t="shared" si="22"/>
        <v>46080.3125</v>
      </c>
      <c r="L486">
        <f t="shared" si="23"/>
        <v>1772177400</v>
      </c>
    </row>
    <row r="487" spans="1:12" x14ac:dyDescent="0.55000000000000004">
      <c r="A487">
        <v>1772177698</v>
      </c>
      <c r="B487" t="s">
        <v>4</v>
      </c>
      <c r="C487" t="s">
        <v>5</v>
      </c>
      <c r="D487">
        <v>5182.7</v>
      </c>
      <c r="E487">
        <v>5180.1899999999996</v>
      </c>
      <c r="F487">
        <v>5182.8500000000004</v>
      </c>
      <c r="G487">
        <v>5180.1499999999996</v>
      </c>
      <c r="H487">
        <v>308</v>
      </c>
      <c r="J487" s="1">
        <f t="shared" si="21"/>
        <v>46080.315949074073</v>
      </c>
      <c r="K487" s="2">
        <f t="shared" si="22"/>
        <v>46080.315972222219</v>
      </c>
      <c r="L487">
        <f t="shared" si="23"/>
        <v>1772177700</v>
      </c>
    </row>
    <row r="488" spans="1:12" x14ac:dyDescent="0.55000000000000004">
      <c r="A488">
        <v>1772177998</v>
      </c>
      <c r="B488" t="s">
        <v>4</v>
      </c>
      <c r="C488" t="s">
        <v>5</v>
      </c>
      <c r="D488">
        <v>5180.5200000000004</v>
      </c>
      <c r="E488">
        <v>5182.7</v>
      </c>
      <c r="F488">
        <v>5182.87</v>
      </c>
      <c r="G488">
        <v>5180</v>
      </c>
      <c r="H488">
        <v>363</v>
      </c>
      <c r="J488" s="1">
        <f t="shared" si="21"/>
        <v>46080.319421296299</v>
      </c>
      <c r="K488" s="2">
        <f t="shared" si="22"/>
        <v>46080.319444444445</v>
      </c>
      <c r="L488">
        <f t="shared" si="23"/>
        <v>1772178000</v>
      </c>
    </row>
    <row r="489" spans="1:12" x14ac:dyDescent="0.55000000000000004">
      <c r="A489">
        <v>1772178298</v>
      </c>
      <c r="B489" t="s">
        <v>4</v>
      </c>
      <c r="C489" t="s">
        <v>5</v>
      </c>
      <c r="D489">
        <v>5181.24</v>
      </c>
      <c r="E489">
        <v>5180.53</v>
      </c>
      <c r="F489">
        <v>5182.0200000000004</v>
      </c>
      <c r="G489">
        <v>5179.4399999999996</v>
      </c>
      <c r="H489">
        <v>452</v>
      </c>
      <c r="J489" s="1">
        <f t="shared" si="21"/>
        <v>46080.322893518518</v>
      </c>
      <c r="K489" s="2">
        <f t="shared" si="22"/>
        <v>46080.322916666664</v>
      </c>
      <c r="L489">
        <f t="shared" si="23"/>
        <v>1772178300</v>
      </c>
    </row>
    <row r="490" spans="1:12" x14ac:dyDescent="0.55000000000000004">
      <c r="A490">
        <v>1772178598</v>
      </c>
      <c r="B490" t="s">
        <v>4</v>
      </c>
      <c r="C490" t="s">
        <v>5</v>
      </c>
      <c r="D490">
        <v>5179.6499999999996</v>
      </c>
      <c r="E490">
        <v>5181.22</v>
      </c>
      <c r="F490">
        <v>5181.53</v>
      </c>
      <c r="G490">
        <v>5177.76</v>
      </c>
      <c r="H490">
        <v>396</v>
      </c>
      <c r="J490" s="1">
        <f t="shared" si="21"/>
        <v>46080.326365740737</v>
      </c>
      <c r="K490" s="2">
        <f t="shared" si="22"/>
        <v>46080.326388888891</v>
      </c>
      <c r="L490">
        <f t="shared" si="23"/>
        <v>1772178600</v>
      </c>
    </row>
    <row r="491" spans="1:12" x14ac:dyDescent="0.55000000000000004">
      <c r="A491">
        <v>1772178898</v>
      </c>
      <c r="B491" t="s">
        <v>4</v>
      </c>
      <c r="C491" t="s">
        <v>5</v>
      </c>
      <c r="D491">
        <v>5176.1000000000004</v>
      </c>
      <c r="E491">
        <v>5179.6499999999996</v>
      </c>
      <c r="F491">
        <v>5182.79</v>
      </c>
      <c r="G491">
        <v>5175.9799999999996</v>
      </c>
      <c r="H491">
        <v>438</v>
      </c>
      <c r="J491" s="1">
        <f t="shared" si="21"/>
        <v>46080.329837962963</v>
      </c>
      <c r="K491" s="2">
        <f t="shared" si="22"/>
        <v>46080.329861111109</v>
      </c>
      <c r="L491">
        <f t="shared" si="23"/>
        <v>1772178900</v>
      </c>
    </row>
    <row r="492" spans="1:12" x14ac:dyDescent="0.55000000000000004">
      <c r="A492">
        <v>1772179198</v>
      </c>
      <c r="B492" t="s">
        <v>4</v>
      </c>
      <c r="C492" t="s">
        <v>5</v>
      </c>
      <c r="D492">
        <v>5180.66</v>
      </c>
      <c r="E492">
        <v>5176.1099999999997</v>
      </c>
      <c r="F492">
        <v>5182.3500000000004</v>
      </c>
      <c r="G492">
        <v>5176.1099999999997</v>
      </c>
      <c r="H492">
        <v>584</v>
      </c>
      <c r="J492" s="1">
        <f t="shared" si="21"/>
        <v>46080.333310185189</v>
      </c>
      <c r="K492" s="2">
        <f t="shared" si="22"/>
        <v>46080.333333333336</v>
      </c>
      <c r="L492">
        <f t="shared" si="23"/>
        <v>1772179200</v>
      </c>
    </row>
    <row r="493" spans="1:12" x14ac:dyDescent="0.55000000000000004">
      <c r="A493">
        <v>1772179498</v>
      </c>
      <c r="B493" t="s">
        <v>4</v>
      </c>
      <c r="C493" t="s">
        <v>5</v>
      </c>
      <c r="D493">
        <v>5180.62</v>
      </c>
      <c r="E493">
        <v>5180.6499999999996</v>
      </c>
      <c r="F493">
        <v>5181.6499999999996</v>
      </c>
      <c r="G493">
        <v>5177.26</v>
      </c>
      <c r="H493">
        <v>509</v>
      </c>
      <c r="J493" s="1">
        <f t="shared" si="21"/>
        <v>46080.336782407408</v>
      </c>
      <c r="K493" s="2">
        <f t="shared" si="22"/>
        <v>46080.336805555555</v>
      </c>
      <c r="L493">
        <f t="shared" si="23"/>
        <v>1772179500</v>
      </c>
    </row>
    <row r="494" spans="1:12" x14ac:dyDescent="0.55000000000000004">
      <c r="A494">
        <v>1772179798</v>
      </c>
      <c r="B494" t="s">
        <v>4</v>
      </c>
      <c r="C494" t="s">
        <v>5</v>
      </c>
      <c r="D494">
        <v>5178.43</v>
      </c>
      <c r="E494">
        <v>5180.62</v>
      </c>
      <c r="F494">
        <v>5181.01</v>
      </c>
      <c r="G494">
        <v>5177.59</v>
      </c>
      <c r="H494">
        <v>414</v>
      </c>
      <c r="J494" s="1">
        <f t="shared" si="21"/>
        <v>46080.340254629627</v>
      </c>
      <c r="K494" s="2">
        <f t="shared" si="22"/>
        <v>46080.340277777781</v>
      </c>
      <c r="L494">
        <f t="shared" si="23"/>
        <v>1772179800</v>
      </c>
    </row>
    <row r="495" spans="1:12" x14ac:dyDescent="0.55000000000000004">
      <c r="A495">
        <v>1772180098</v>
      </c>
      <c r="B495" t="s">
        <v>4</v>
      </c>
      <c r="C495" t="s">
        <v>5</v>
      </c>
      <c r="D495">
        <v>5178.8999999999996</v>
      </c>
      <c r="E495">
        <v>5178.5</v>
      </c>
      <c r="F495">
        <v>5179.83</v>
      </c>
      <c r="G495">
        <v>5177.17</v>
      </c>
      <c r="H495">
        <v>460</v>
      </c>
      <c r="J495" s="1">
        <f t="shared" si="21"/>
        <v>46080.343726851846</v>
      </c>
      <c r="K495" s="2">
        <f t="shared" si="22"/>
        <v>46080.34375</v>
      </c>
      <c r="L495">
        <f t="shared" si="23"/>
        <v>1772180100</v>
      </c>
    </row>
    <row r="496" spans="1:12" x14ac:dyDescent="0.55000000000000004">
      <c r="A496">
        <v>1772180398</v>
      </c>
      <c r="B496" t="s">
        <v>4</v>
      </c>
      <c r="C496" t="s">
        <v>5</v>
      </c>
      <c r="D496">
        <v>5175</v>
      </c>
      <c r="E496">
        <v>5178.8999999999996</v>
      </c>
      <c r="F496">
        <v>5179.37</v>
      </c>
      <c r="G496">
        <v>5174.41</v>
      </c>
      <c r="H496">
        <v>423</v>
      </c>
      <c r="J496" s="1">
        <f t="shared" si="21"/>
        <v>46080.347199074073</v>
      </c>
      <c r="K496" s="2">
        <f t="shared" si="22"/>
        <v>46080.347222222219</v>
      </c>
      <c r="L496">
        <f t="shared" si="23"/>
        <v>1772180400</v>
      </c>
    </row>
    <row r="497" spans="1:12" x14ac:dyDescent="0.55000000000000004">
      <c r="A497">
        <v>1772180698</v>
      </c>
      <c r="B497" t="s">
        <v>4</v>
      </c>
      <c r="C497" t="s">
        <v>5</v>
      </c>
      <c r="D497">
        <v>5177.6099999999997</v>
      </c>
      <c r="E497">
        <v>5174.9799999999996</v>
      </c>
      <c r="F497">
        <v>5179.5200000000004</v>
      </c>
      <c r="G497">
        <v>5174.8500000000004</v>
      </c>
      <c r="H497">
        <v>498</v>
      </c>
      <c r="J497" s="1">
        <f t="shared" si="21"/>
        <v>46080.350671296299</v>
      </c>
      <c r="K497" s="2">
        <f t="shared" si="22"/>
        <v>46080.350694444445</v>
      </c>
      <c r="L497">
        <f t="shared" si="23"/>
        <v>1772180700</v>
      </c>
    </row>
    <row r="498" spans="1:12" x14ac:dyDescent="0.55000000000000004">
      <c r="A498">
        <v>1772180998</v>
      </c>
      <c r="B498" t="s">
        <v>4</v>
      </c>
      <c r="C498" t="s">
        <v>5</v>
      </c>
      <c r="D498">
        <v>5181.78</v>
      </c>
      <c r="E498">
        <v>5177.57</v>
      </c>
      <c r="F498">
        <v>5181.8599999999997</v>
      </c>
      <c r="G498">
        <v>5176.7700000000004</v>
      </c>
      <c r="H498">
        <v>478</v>
      </c>
      <c r="J498" s="1">
        <f t="shared" si="21"/>
        <v>46080.354143518518</v>
      </c>
      <c r="K498" s="2">
        <f t="shared" si="22"/>
        <v>46080.354166666664</v>
      </c>
      <c r="L498">
        <f t="shared" si="23"/>
        <v>1772181000</v>
      </c>
    </row>
    <row r="499" spans="1:12" x14ac:dyDescent="0.55000000000000004">
      <c r="A499">
        <v>1772181298</v>
      </c>
      <c r="B499" t="s">
        <v>4</v>
      </c>
      <c r="C499" t="s">
        <v>5</v>
      </c>
      <c r="D499">
        <v>5180.34</v>
      </c>
      <c r="E499">
        <v>5181.78</v>
      </c>
      <c r="F499">
        <v>5182.34</v>
      </c>
      <c r="G499">
        <v>5179.84</v>
      </c>
      <c r="H499">
        <v>427</v>
      </c>
      <c r="J499" s="1">
        <f t="shared" si="21"/>
        <v>46080.357615740737</v>
      </c>
      <c r="K499" s="2">
        <f t="shared" si="22"/>
        <v>46080.357638888891</v>
      </c>
      <c r="L499">
        <f t="shared" si="23"/>
        <v>1772181300</v>
      </c>
    </row>
    <row r="500" spans="1:12" x14ac:dyDescent="0.55000000000000004">
      <c r="A500">
        <v>1772181598</v>
      </c>
      <c r="B500" t="s">
        <v>4</v>
      </c>
      <c r="C500" t="s">
        <v>5</v>
      </c>
      <c r="D500">
        <v>5180.32</v>
      </c>
      <c r="E500">
        <v>5180.3500000000004</v>
      </c>
      <c r="F500">
        <v>5181.37</v>
      </c>
      <c r="G500">
        <v>5179.55</v>
      </c>
      <c r="H500">
        <v>376</v>
      </c>
      <c r="J500" s="1">
        <f t="shared" si="21"/>
        <v>46080.361087962963</v>
      </c>
      <c r="K500" s="2">
        <f t="shared" si="22"/>
        <v>46080.361111111109</v>
      </c>
      <c r="L500">
        <f t="shared" si="23"/>
        <v>1772181600</v>
      </c>
    </row>
    <row r="501" spans="1:12" x14ac:dyDescent="0.55000000000000004">
      <c r="A501">
        <v>1772181898</v>
      </c>
      <c r="B501" t="s">
        <v>4</v>
      </c>
      <c r="C501" t="s">
        <v>5</v>
      </c>
      <c r="D501">
        <v>5181.66</v>
      </c>
      <c r="E501">
        <v>5180.32</v>
      </c>
      <c r="F501">
        <v>5182.1400000000003</v>
      </c>
      <c r="G501">
        <v>5179.99</v>
      </c>
      <c r="H501">
        <v>92</v>
      </c>
      <c r="J501" s="1">
        <f t="shared" si="21"/>
        <v>46080.364560185189</v>
      </c>
      <c r="K501" s="2">
        <f t="shared" si="22"/>
        <v>46080.364583333336</v>
      </c>
      <c r="L501">
        <f t="shared" si="23"/>
        <v>1772181900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Q501"/>
  <sheetViews>
    <sheetView zoomScale="80" zoomScaleNormal="80" workbookViewId="0">
      <selection activeCell="I21" sqref="I21"/>
    </sheetView>
  </sheetViews>
  <sheetFormatPr defaultRowHeight="14.4" x14ac:dyDescent="0.55000000000000004"/>
  <cols>
    <col min="1" max="1" width="10.68359375" bestFit="1" customWidth="1"/>
    <col min="5" max="7" width="15.1015625" bestFit="1" customWidth="1"/>
    <col min="8" max="10" width="17.3125" bestFit="1" customWidth="1"/>
    <col min="11" max="11" width="13.41796875" bestFit="1" customWidth="1"/>
    <col min="12" max="12" width="12.9453125" bestFit="1" customWidth="1"/>
    <col min="15" max="15" width="17.41796875" bestFit="1" customWidth="1"/>
    <col min="16" max="16" width="14.83984375" bestFit="1" customWidth="1"/>
    <col min="17" max="17" width="16.94531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O1" t="s">
        <v>25</v>
      </c>
      <c r="P1" t="s">
        <v>26</v>
      </c>
      <c r="Q1" t="s">
        <v>27</v>
      </c>
    </row>
    <row r="2" spans="1:17" x14ac:dyDescent="0.55000000000000004">
      <c r="A2">
        <v>1772024999</v>
      </c>
      <c r="B2" t="s">
        <v>4</v>
      </c>
      <c r="C2" t="s">
        <v>5</v>
      </c>
      <c r="D2">
        <v>5187.2</v>
      </c>
      <c r="O2" s="1">
        <f t="shared" ref="O2:O65" si="0">(A2/86400)+25569</f>
        <v>46078.54859953704</v>
      </c>
      <c r="P2" s="2">
        <f t="shared" ref="P2:P65" si="1">CEILING(INT(O2*1440)/1440*288,1)/288</f>
        <v>46078.548611111109</v>
      </c>
      <c r="Q2">
        <f>MROUND((P2-25569)*86400,300)</f>
        <v>1772025000</v>
      </c>
    </row>
    <row r="3" spans="1:17" x14ac:dyDescent="0.55000000000000004">
      <c r="A3">
        <v>1772025299</v>
      </c>
      <c r="B3" t="s">
        <v>4</v>
      </c>
      <c r="C3" t="s">
        <v>5</v>
      </c>
      <c r="D3">
        <v>5187</v>
      </c>
      <c r="O3" s="1">
        <f t="shared" si="0"/>
        <v>46078.552071759259</v>
      </c>
      <c r="P3" s="2">
        <f t="shared" si="1"/>
        <v>46078.552083333336</v>
      </c>
      <c r="Q3">
        <f t="shared" ref="Q3:Q66" si="2">MROUND((P3-25569)*86400,300)</f>
        <v>1772025300</v>
      </c>
    </row>
    <row r="4" spans="1:17" x14ac:dyDescent="0.55000000000000004">
      <c r="A4">
        <v>1772025599</v>
      </c>
      <c r="B4" t="s">
        <v>4</v>
      </c>
      <c r="C4" t="s">
        <v>5</v>
      </c>
      <c r="D4">
        <v>5191.13</v>
      </c>
      <c r="K4">
        <v>5191.47</v>
      </c>
      <c r="O4" s="1">
        <f t="shared" si="0"/>
        <v>46078.555543981478</v>
      </c>
      <c r="P4" s="2">
        <f t="shared" si="1"/>
        <v>46078.555555555555</v>
      </c>
      <c r="Q4">
        <f t="shared" si="2"/>
        <v>1772025600</v>
      </c>
    </row>
    <row r="5" spans="1:17" x14ac:dyDescent="0.55000000000000004">
      <c r="A5">
        <v>1772025899</v>
      </c>
      <c r="B5" t="s">
        <v>4</v>
      </c>
      <c r="C5" t="s">
        <v>5</v>
      </c>
      <c r="D5">
        <v>5188.07</v>
      </c>
      <c r="O5" s="1">
        <f t="shared" si="0"/>
        <v>46078.559016203704</v>
      </c>
      <c r="P5" s="2">
        <f t="shared" si="1"/>
        <v>46078.559027777781</v>
      </c>
      <c r="Q5">
        <f t="shared" si="2"/>
        <v>1772025900</v>
      </c>
    </row>
    <row r="6" spans="1:17" x14ac:dyDescent="0.55000000000000004">
      <c r="A6">
        <v>1772026199</v>
      </c>
      <c r="B6" t="s">
        <v>4</v>
      </c>
      <c r="C6" t="s">
        <v>5</v>
      </c>
      <c r="D6">
        <v>5188.16</v>
      </c>
      <c r="O6" s="1">
        <f t="shared" si="0"/>
        <v>46078.56248842593</v>
      </c>
      <c r="P6" s="2">
        <f t="shared" si="1"/>
        <v>46078.5625</v>
      </c>
      <c r="Q6">
        <f t="shared" si="2"/>
        <v>1772026200</v>
      </c>
    </row>
    <row r="7" spans="1:17" x14ac:dyDescent="0.55000000000000004">
      <c r="A7">
        <v>1772026499</v>
      </c>
      <c r="B7" t="s">
        <v>4</v>
      </c>
      <c r="C7" t="s">
        <v>5</v>
      </c>
      <c r="D7">
        <v>5189.6099999999997</v>
      </c>
      <c r="O7" s="1">
        <f t="shared" si="0"/>
        <v>46078.565960648149</v>
      </c>
      <c r="P7" s="2">
        <f t="shared" si="1"/>
        <v>46078.565972222219</v>
      </c>
      <c r="Q7">
        <f t="shared" si="2"/>
        <v>1772026500</v>
      </c>
    </row>
    <row r="8" spans="1:17" x14ac:dyDescent="0.55000000000000004">
      <c r="A8">
        <v>1772026799</v>
      </c>
      <c r="B8" t="s">
        <v>4</v>
      </c>
      <c r="C8" t="s">
        <v>5</v>
      </c>
      <c r="D8">
        <v>5186.84</v>
      </c>
      <c r="O8" s="1">
        <f t="shared" si="0"/>
        <v>46078.569432870368</v>
      </c>
      <c r="P8" s="2">
        <f t="shared" si="1"/>
        <v>46078.569444444445</v>
      </c>
      <c r="Q8">
        <f t="shared" si="2"/>
        <v>1772026800</v>
      </c>
    </row>
    <row r="9" spans="1:17" x14ac:dyDescent="0.55000000000000004">
      <c r="A9">
        <v>1772027099</v>
      </c>
      <c r="B9" t="s">
        <v>4</v>
      </c>
      <c r="C9" t="s">
        <v>5</v>
      </c>
      <c r="D9">
        <v>5186.59</v>
      </c>
      <c r="O9" s="1">
        <f t="shared" si="0"/>
        <v>46078.572905092587</v>
      </c>
      <c r="P9" s="2">
        <f t="shared" si="1"/>
        <v>46078.572916666664</v>
      </c>
      <c r="Q9">
        <f t="shared" si="2"/>
        <v>1772027100</v>
      </c>
    </row>
    <row r="10" spans="1:17" x14ac:dyDescent="0.55000000000000004">
      <c r="A10">
        <v>1772027399</v>
      </c>
      <c r="B10" t="s">
        <v>4</v>
      </c>
      <c r="C10" t="s">
        <v>5</v>
      </c>
      <c r="D10">
        <v>5186.07</v>
      </c>
      <c r="O10" s="1">
        <f t="shared" si="0"/>
        <v>46078.576377314814</v>
      </c>
      <c r="P10" s="2">
        <f t="shared" si="1"/>
        <v>46078.576388888891</v>
      </c>
      <c r="Q10">
        <f t="shared" si="2"/>
        <v>1772027400</v>
      </c>
    </row>
    <row r="11" spans="1:17" x14ac:dyDescent="0.55000000000000004">
      <c r="A11">
        <v>1772027699</v>
      </c>
      <c r="B11" t="s">
        <v>4</v>
      </c>
      <c r="C11" t="s">
        <v>5</v>
      </c>
      <c r="D11">
        <v>5185.2299999999996</v>
      </c>
      <c r="O11" s="1">
        <f t="shared" si="0"/>
        <v>46078.57984953704</v>
      </c>
      <c r="P11" s="2">
        <f t="shared" si="1"/>
        <v>46078.579861111109</v>
      </c>
      <c r="Q11">
        <f t="shared" si="2"/>
        <v>1772027700</v>
      </c>
    </row>
    <row r="12" spans="1:17" x14ac:dyDescent="0.55000000000000004">
      <c r="A12">
        <v>1772027999</v>
      </c>
      <c r="B12" t="s">
        <v>4</v>
      </c>
      <c r="C12" t="s">
        <v>5</v>
      </c>
      <c r="D12">
        <v>5187.18</v>
      </c>
      <c r="O12" s="1">
        <f t="shared" si="0"/>
        <v>46078.583321759259</v>
      </c>
      <c r="P12" s="2">
        <f t="shared" si="1"/>
        <v>46078.583333333336</v>
      </c>
      <c r="Q12">
        <f t="shared" si="2"/>
        <v>1772028000</v>
      </c>
    </row>
    <row r="13" spans="1:17" x14ac:dyDescent="0.55000000000000004">
      <c r="A13">
        <v>1772028299</v>
      </c>
      <c r="B13" t="s">
        <v>4</v>
      </c>
      <c r="C13" t="s">
        <v>5</v>
      </c>
      <c r="D13">
        <v>5189.99</v>
      </c>
      <c r="O13" s="1">
        <f t="shared" si="0"/>
        <v>46078.586793981478</v>
      </c>
      <c r="P13" s="2">
        <f t="shared" si="1"/>
        <v>46078.586805555555</v>
      </c>
      <c r="Q13">
        <f t="shared" si="2"/>
        <v>1772028300</v>
      </c>
    </row>
    <row r="14" spans="1:17" x14ac:dyDescent="0.55000000000000004">
      <c r="A14">
        <v>1772028599</v>
      </c>
      <c r="B14" t="s">
        <v>4</v>
      </c>
      <c r="C14" t="s">
        <v>5</v>
      </c>
      <c r="D14">
        <v>5185.4399999999996</v>
      </c>
      <c r="O14" s="1">
        <f t="shared" si="0"/>
        <v>46078.590266203704</v>
      </c>
      <c r="P14" s="2">
        <f t="shared" si="1"/>
        <v>46078.590277777781</v>
      </c>
      <c r="Q14">
        <f>MROUND((P14-25569)*86400,300)</f>
        <v>1772028600</v>
      </c>
    </row>
    <row r="15" spans="1:17" x14ac:dyDescent="0.55000000000000004">
      <c r="A15">
        <v>1772028899</v>
      </c>
      <c r="B15" t="s">
        <v>4</v>
      </c>
      <c r="C15" t="s">
        <v>5</v>
      </c>
      <c r="D15">
        <v>5182.68</v>
      </c>
      <c r="O15" s="1">
        <f t="shared" si="0"/>
        <v>46078.59373842593</v>
      </c>
      <c r="P15" s="2">
        <f t="shared" si="1"/>
        <v>46078.59375</v>
      </c>
      <c r="Q15">
        <f t="shared" si="2"/>
        <v>1772028900</v>
      </c>
    </row>
    <row r="16" spans="1:17" x14ac:dyDescent="0.55000000000000004">
      <c r="A16">
        <v>1772029199</v>
      </c>
      <c r="B16" t="s">
        <v>4</v>
      </c>
      <c r="C16" t="s">
        <v>5</v>
      </c>
      <c r="D16">
        <v>5181.49</v>
      </c>
      <c r="O16" s="1">
        <f t="shared" si="0"/>
        <v>46078.597210648149</v>
      </c>
      <c r="P16" s="2">
        <f t="shared" si="1"/>
        <v>46078.597222222219</v>
      </c>
      <c r="Q16">
        <f t="shared" si="2"/>
        <v>1772029200</v>
      </c>
    </row>
    <row r="17" spans="1:17" x14ac:dyDescent="0.55000000000000004">
      <c r="A17">
        <v>1772029499</v>
      </c>
      <c r="B17" t="s">
        <v>4</v>
      </c>
      <c r="C17" t="s">
        <v>5</v>
      </c>
      <c r="D17">
        <v>5177.91</v>
      </c>
      <c r="O17" s="1">
        <f t="shared" si="0"/>
        <v>46078.600682870368</v>
      </c>
      <c r="P17" s="2">
        <f t="shared" si="1"/>
        <v>46078.600694444445</v>
      </c>
      <c r="Q17">
        <f t="shared" si="2"/>
        <v>1772029500</v>
      </c>
    </row>
    <row r="18" spans="1:17" x14ac:dyDescent="0.55000000000000004">
      <c r="A18">
        <v>1772029799</v>
      </c>
      <c r="B18" t="s">
        <v>4</v>
      </c>
      <c r="C18" t="s">
        <v>5</v>
      </c>
      <c r="D18">
        <v>5174.1400000000003</v>
      </c>
      <c r="O18" s="1">
        <f t="shared" si="0"/>
        <v>46078.604155092587</v>
      </c>
      <c r="P18" s="2">
        <f t="shared" si="1"/>
        <v>46078.604166666664</v>
      </c>
      <c r="Q18">
        <f t="shared" si="2"/>
        <v>1772029800</v>
      </c>
    </row>
    <row r="19" spans="1:17" x14ac:dyDescent="0.55000000000000004">
      <c r="A19">
        <v>1772030099</v>
      </c>
      <c r="B19" t="s">
        <v>4</v>
      </c>
      <c r="C19" t="s">
        <v>5</v>
      </c>
      <c r="D19">
        <v>5159.7299999999996</v>
      </c>
      <c r="L19">
        <v>5158.9399999999996</v>
      </c>
      <c r="O19" s="1">
        <f t="shared" si="0"/>
        <v>46078.607627314814</v>
      </c>
      <c r="P19" s="2">
        <f t="shared" si="1"/>
        <v>46078.607638888891</v>
      </c>
      <c r="Q19">
        <f t="shared" si="2"/>
        <v>1772030100</v>
      </c>
    </row>
    <row r="20" spans="1:17" x14ac:dyDescent="0.55000000000000004">
      <c r="A20">
        <v>1772030399</v>
      </c>
      <c r="B20" t="s">
        <v>4</v>
      </c>
      <c r="C20" t="s">
        <v>5</v>
      </c>
      <c r="D20">
        <v>5174.91</v>
      </c>
      <c r="O20" s="1">
        <f t="shared" si="0"/>
        <v>46078.61109953704</v>
      </c>
      <c r="P20" s="2">
        <f t="shared" si="1"/>
        <v>46078.611111111109</v>
      </c>
      <c r="Q20">
        <f t="shared" si="2"/>
        <v>1772030400</v>
      </c>
    </row>
    <row r="21" spans="1:17" x14ac:dyDescent="0.55000000000000004">
      <c r="A21">
        <v>1772030699</v>
      </c>
      <c r="B21" t="s">
        <v>4</v>
      </c>
      <c r="C21" t="s">
        <v>5</v>
      </c>
      <c r="D21">
        <v>5181.79</v>
      </c>
      <c r="O21" s="1">
        <f t="shared" si="0"/>
        <v>46078.614571759259</v>
      </c>
      <c r="P21" s="2">
        <f t="shared" si="1"/>
        <v>46078.614583333336</v>
      </c>
      <c r="Q21">
        <f t="shared" si="2"/>
        <v>1772030700</v>
      </c>
    </row>
    <row r="22" spans="1:17" x14ac:dyDescent="0.55000000000000004">
      <c r="A22">
        <v>1772030999</v>
      </c>
      <c r="B22" t="s">
        <v>4</v>
      </c>
      <c r="C22" t="s">
        <v>5</v>
      </c>
      <c r="D22">
        <v>5188.55</v>
      </c>
      <c r="O22" s="1">
        <f t="shared" si="0"/>
        <v>46078.618043981478</v>
      </c>
      <c r="P22" s="2">
        <f t="shared" si="1"/>
        <v>46078.618055555555</v>
      </c>
      <c r="Q22">
        <f t="shared" si="2"/>
        <v>1772031000</v>
      </c>
    </row>
    <row r="23" spans="1:17" x14ac:dyDescent="0.55000000000000004">
      <c r="A23">
        <v>1772031299</v>
      </c>
      <c r="B23" t="s">
        <v>4</v>
      </c>
      <c r="C23" t="s">
        <v>5</v>
      </c>
      <c r="D23">
        <v>5191.25</v>
      </c>
      <c r="O23" s="1">
        <f t="shared" si="0"/>
        <v>46078.621516203704</v>
      </c>
      <c r="P23" s="2">
        <f t="shared" si="1"/>
        <v>46078.621527777781</v>
      </c>
      <c r="Q23">
        <f t="shared" si="2"/>
        <v>1772031300</v>
      </c>
    </row>
    <row r="24" spans="1:17" x14ac:dyDescent="0.55000000000000004">
      <c r="A24">
        <v>1772031599</v>
      </c>
      <c r="B24" t="s">
        <v>4</v>
      </c>
      <c r="C24" t="s">
        <v>5</v>
      </c>
      <c r="D24">
        <v>5198.6400000000003</v>
      </c>
      <c r="O24" s="1">
        <f t="shared" si="0"/>
        <v>46078.62498842593</v>
      </c>
      <c r="P24" s="2">
        <f t="shared" si="1"/>
        <v>46078.625</v>
      </c>
      <c r="Q24">
        <f t="shared" si="2"/>
        <v>1772031600</v>
      </c>
    </row>
    <row r="25" spans="1:17" x14ac:dyDescent="0.55000000000000004">
      <c r="A25">
        <v>1772031899</v>
      </c>
      <c r="B25" t="s">
        <v>4</v>
      </c>
      <c r="C25" t="s">
        <v>5</v>
      </c>
      <c r="D25">
        <v>5195.8900000000003</v>
      </c>
      <c r="O25" s="1">
        <f t="shared" si="0"/>
        <v>46078.628460648149</v>
      </c>
      <c r="P25" s="2">
        <f t="shared" si="1"/>
        <v>46078.628472222219</v>
      </c>
      <c r="Q25">
        <f t="shared" si="2"/>
        <v>1772031900</v>
      </c>
    </row>
    <row r="26" spans="1:17" x14ac:dyDescent="0.55000000000000004">
      <c r="A26">
        <v>1772032199</v>
      </c>
      <c r="B26" t="s">
        <v>4</v>
      </c>
      <c r="C26" t="s">
        <v>5</v>
      </c>
      <c r="D26">
        <v>5193.17</v>
      </c>
      <c r="O26" s="1">
        <f t="shared" si="0"/>
        <v>46078.631932870368</v>
      </c>
      <c r="P26" s="2">
        <f t="shared" si="1"/>
        <v>46078.631944444445</v>
      </c>
      <c r="Q26">
        <f t="shared" si="2"/>
        <v>1772032200</v>
      </c>
    </row>
    <row r="27" spans="1:17" x14ac:dyDescent="0.55000000000000004">
      <c r="A27">
        <v>1772032499</v>
      </c>
      <c r="B27" t="s">
        <v>4</v>
      </c>
      <c r="C27" t="s">
        <v>5</v>
      </c>
      <c r="D27">
        <v>5188.97</v>
      </c>
      <c r="O27" s="1">
        <f t="shared" si="0"/>
        <v>46078.635405092587</v>
      </c>
      <c r="P27" s="2">
        <f t="shared" si="1"/>
        <v>46078.635416666664</v>
      </c>
      <c r="Q27">
        <f t="shared" si="2"/>
        <v>1772032500</v>
      </c>
    </row>
    <row r="28" spans="1:17" x14ac:dyDescent="0.55000000000000004">
      <c r="A28">
        <v>1772032799</v>
      </c>
      <c r="B28" t="s">
        <v>4</v>
      </c>
      <c r="C28" t="s">
        <v>5</v>
      </c>
      <c r="D28">
        <v>5185.46</v>
      </c>
      <c r="O28" s="1">
        <f t="shared" si="0"/>
        <v>46078.638877314814</v>
      </c>
      <c r="P28" s="2">
        <f t="shared" si="1"/>
        <v>46078.638888888891</v>
      </c>
      <c r="Q28">
        <f t="shared" si="2"/>
        <v>1772032800</v>
      </c>
    </row>
    <row r="29" spans="1:17" x14ac:dyDescent="0.55000000000000004">
      <c r="A29">
        <v>1772033099</v>
      </c>
      <c r="B29" t="s">
        <v>4</v>
      </c>
      <c r="C29" t="s">
        <v>5</v>
      </c>
      <c r="D29">
        <v>5180.33</v>
      </c>
      <c r="O29" s="1">
        <f t="shared" si="0"/>
        <v>46078.64234953704</v>
      </c>
      <c r="P29" s="2">
        <f t="shared" si="1"/>
        <v>46078.642361111109</v>
      </c>
      <c r="Q29">
        <f t="shared" si="2"/>
        <v>1772033100</v>
      </c>
    </row>
    <row r="30" spans="1:17" x14ac:dyDescent="0.55000000000000004">
      <c r="A30">
        <v>1772033399</v>
      </c>
      <c r="B30" t="s">
        <v>4</v>
      </c>
      <c r="C30" t="s">
        <v>5</v>
      </c>
      <c r="D30">
        <v>5181.68</v>
      </c>
      <c r="O30" s="1">
        <f t="shared" si="0"/>
        <v>46078.645821759259</v>
      </c>
      <c r="P30" s="2">
        <f t="shared" si="1"/>
        <v>46078.645833333336</v>
      </c>
      <c r="Q30">
        <f t="shared" si="2"/>
        <v>1772033400</v>
      </c>
    </row>
    <row r="31" spans="1:17" x14ac:dyDescent="0.55000000000000004">
      <c r="A31">
        <v>1772033699</v>
      </c>
      <c r="B31" t="s">
        <v>4</v>
      </c>
      <c r="C31" t="s">
        <v>5</v>
      </c>
      <c r="D31">
        <v>5187.95</v>
      </c>
      <c r="O31" s="1">
        <f t="shared" si="0"/>
        <v>46078.649293981478</v>
      </c>
      <c r="P31" s="2">
        <f t="shared" si="1"/>
        <v>46078.649305555555</v>
      </c>
      <c r="Q31">
        <f t="shared" si="2"/>
        <v>1772033700</v>
      </c>
    </row>
    <row r="32" spans="1:17" x14ac:dyDescent="0.55000000000000004">
      <c r="A32">
        <v>1772033999</v>
      </c>
      <c r="B32" t="s">
        <v>4</v>
      </c>
      <c r="C32" t="s">
        <v>5</v>
      </c>
      <c r="D32">
        <v>5191</v>
      </c>
      <c r="O32" s="1">
        <f t="shared" si="0"/>
        <v>46078.652766203704</v>
      </c>
      <c r="P32" s="2">
        <f t="shared" si="1"/>
        <v>46078.652777777781</v>
      </c>
      <c r="Q32">
        <f t="shared" si="2"/>
        <v>1772034000</v>
      </c>
    </row>
    <row r="33" spans="1:17" x14ac:dyDescent="0.55000000000000004">
      <c r="A33">
        <v>1772034299</v>
      </c>
      <c r="B33" t="s">
        <v>4</v>
      </c>
      <c r="C33" t="s">
        <v>5</v>
      </c>
      <c r="D33">
        <v>5197.8999999999996</v>
      </c>
      <c r="O33" s="1">
        <f t="shared" si="0"/>
        <v>46078.65623842593</v>
      </c>
      <c r="P33" s="2">
        <f t="shared" si="1"/>
        <v>46078.65625</v>
      </c>
      <c r="Q33">
        <f t="shared" si="2"/>
        <v>1772034300</v>
      </c>
    </row>
    <row r="34" spans="1:17" x14ac:dyDescent="0.55000000000000004">
      <c r="A34">
        <v>1772034599</v>
      </c>
      <c r="B34" t="s">
        <v>4</v>
      </c>
      <c r="C34" t="s">
        <v>5</v>
      </c>
      <c r="D34">
        <v>5195.4799999999996</v>
      </c>
      <c r="O34" s="1">
        <f t="shared" si="0"/>
        <v>46078.659710648149</v>
      </c>
      <c r="P34" s="2">
        <f t="shared" si="1"/>
        <v>46078.659722222219</v>
      </c>
      <c r="Q34">
        <f t="shared" si="2"/>
        <v>1772034600</v>
      </c>
    </row>
    <row r="35" spans="1:17" x14ac:dyDescent="0.55000000000000004">
      <c r="A35">
        <v>1772034899</v>
      </c>
      <c r="B35" t="s">
        <v>4</v>
      </c>
      <c r="C35" t="s">
        <v>5</v>
      </c>
      <c r="D35">
        <v>5194.5</v>
      </c>
      <c r="O35" s="1">
        <f t="shared" si="0"/>
        <v>46078.663182870368</v>
      </c>
      <c r="P35" s="2">
        <f t="shared" si="1"/>
        <v>46078.663194444445</v>
      </c>
      <c r="Q35">
        <f t="shared" si="2"/>
        <v>1772034900</v>
      </c>
    </row>
    <row r="36" spans="1:17" x14ac:dyDescent="0.55000000000000004">
      <c r="A36">
        <v>1772035199</v>
      </c>
      <c r="B36" t="s">
        <v>4</v>
      </c>
      <c r="C36" t="s">
        <v>5</v>
      </c>
      <c r="D36">
        <v>5194.37</v>
      </c>
      <c r="O36" s="1">
        <f t="shared" si="0"/>
        <v>46078.666655092587</v>
      </c>
      <c r="P36" s="2">
        <f t="shared" si="1"/>
        <v>46078.666666666664</v>
      </c>
      <c r="Q36">
        <f t="shared" si="2"/>
        <v>1772035200</v>
      </c>
    </row>
    <row r="37" spans="1:17" x14ac:dyDescent="0.55000000000000004">
      <c r="A37">
        <v>1772035499</v>
      </c>
      <c r="B37" t="s">
        <v>4</v>
      </c>
      <c r="C37" t="s">
        <v>5</v>
      </c>
      <c r="D37">
        <v>5191.37</v>
      </c>
      <c r="O37" s="1">
        <f t="shared" si="0"/>
        <v>46078.670127314814</v>
      </c>
      <c r="P37" s="2">
        <f t="shared" si="1"/>
        <v>46078.670138888891</v>
      </c>
      <c r="Q37">
        <f t="shared" si="2"/>
        <v>1772035500</v>
      </c>
    </row>
    <row r="38" spans="1:17" x14ac:dyDescent="0.55000000000000004">
      <c r="A38">
        <v>1772035799</v>
      </c>
      <c r="B38" t="s">
        <v>4</v>
      </c>
      <c r="C38" t="s">
        <v>5</v>
      </c>
      <c r="D38">
        <v>5192.5200000000004</v>
      </c>
      <c r="O38" s="1">
        <f t="shared" si="0"/>
        <v>46078.67359953704</v>
      </c>
      <c r="P38" s="2">
        <f t="shared" si="1"/>
        <v>46078.673611111109</v>
      </c>
      <c r="Q38">
        <f t="shared" si="2"/>
        <v>1772035800</v>
      </c>
    </row>
    <row r="39" spans="1:17" x14ac:dyDescent="0.55000000000000004">
      <c r="A39">
        <v>1772036099</v>
      </c>
      <c r="B39" t="s">
        <v>4</v>
      </c>
      <c r="C39" t="s">
        <v>5</v>
      </c>
      <c r="D39">
        <v>5197.05</v>
      </c>
      <c r="O39" s="1">
        <f t="shared" si="0"/>
        <v>46078.677071759259</v>
      </c>
      <c r="P39" s="2">
        <f t="shared" si="1"/>
        <v>46078.677083333336</v>
      </c>
      <c r="Q39">
        <f t="shared" si="2"/>
        <v>1772036100</v>
      </c>
    </row>
    <row r="40" spans="1:17" x14ac:dyDescent="0.55000000000000004">
      <c r="A40">
        <v>1772036399</v>
      </c>
      <c r="B40" t="s">
        <v>4</v>
      </c>
      <c r="C40" t="s">
        <v>5</v>
      </c>
      <c r="D40">
        <v>5205.29</v>
      </c>
      <c r="O40" s="1">
        <f t="shared" si="0"/>
        <v>46078.680543981478</v>
      </c>
      <c r="P40" s="2">
        <f t="shared" si="1"/>
        <v>46078.680555555555</v>
      </c>
      <c r="Q40">
        <f t="shared" si="2"/>
        <v>1772036400</v>
      </c>
    </row>
    <row r="41" spans="1:17" x14ac:dyDescent="0.55000000000000004">
      <c r="A41">
        <v>1772036699</v>
      </c>
      <c r="B41" t="s">
        <v>4</v>
      </c>
      <c r="C41" t="s">
        <v>5</v>
      </c>
      <c r="D41">
        <v>5203.22</v>
      </c>
      <c r="O41" s="1">
        <f t="shared" si="0"/>
        <v>46078.684016203704</v>
      </c>
      <c r="P41" s="2">
        <f t="shared" si="1"/>
        <v>46078.684027777781</v>
      </c>
      <c r="Q41">
        <f t="shared" si="2"/>
        <v>1772036700</v>
      </c>
    </row>
    <row r="42" spans="1:17" x14ac:dyDescent="0.55000000000000004">
      <c r="A42">
        <v>1772036999</v>
      </c>
      <c r="B42" t="s">
        <v>4</v>
      </c>
      <c r="C42" t="s">
        <v>5</v>
      </c>
      <c r="D42">
        <v>5206.5600000000004</v>
      </c>
      <c r="O42" s="1">
        <f t="shared" si="0"/>
        <v>46078.68748842593</v>
      </c>
      <c r="P42" s="2">
        <f t="shared" si="1"/>
        <v>46078.6875</v>
      </c>
      <c r="Q42">
        <f t="shared" si="2"/>
        <v>1772037000</v>
      </c>
    </row>
    <row r="43" spans="1:17" x14ac:dyDescent="0.55000000000000004">
      <c r="A43">
        <v>1772037299</v>
      </c>
      <c r="B43" t="s">
        <v>4</v>
      </c>
      <c r="C43" t="s">
        <v>5</v>
      </c>
      <c r="D43">
        <v>5203.3900000000003</v>
      </c>
      <c r="O43" s="1">
        <f t="shared" si="0"/>
        <v>46078.690960648149</v>
      </c>
      <c r="P43" s="2">
        <f t="shared" si="1"/>
        <v>46078.690972222219</v>
      </c>
      <c r="Q43">
        <f t="shared" si="2"/>
        <v>1772037300</v>
      </c>
    </row>
    <row r="44" spans="1:17" x14ac:dyDescent="0.55000000000000004">
      <c r="A44">
        <v>1772037599</v>
      </c>
      <c r="B44" t="s">
        <v>4</v>
      </c>
      <c r="C44" t="s">
        <v>5</v>
      </c>
      <c r="D44">
        <v>5207.51</v>
      </c>
      <c r="O44" s="1">
        <f t="shared" si="0"/>
        <v>46078.694432870368</v>
      </c>
      <c r="P44" s="2">
        <f t="shared" si="1"/>
        <v>46078.694444444445</v>
      </c>
      <c r="Q44">
        <f t="shared" si="2"/>
        <v>1772037600</v>
      </c>
    </row>
    <row r="45" spans="1:17" x14ac:dyDescent="0.55000000000000004">
      <c r="A45">
        <v>1772037899</v>
      </c>
      <c r="B45" t="s">
        <v>4</v>
      </c>
      <c r="C45" t="s">
        <v>5</v>
      </c>
      <c r="D45">
        <v>5208.18</v>
      </c>
      <c r="O45" s="1">
        <f t="shared" si="0"/>
        <v>46078.697905092587</v>
      </c>
      <c r="P45" s="2">
        <f t="shared" si="1"/>
        <v>46078.697916666664</v>
      </c>
      <c r="Q45">
        <f t="shared" si="2"/>
        <v>1772037900</v>
      </c>
    </row>
    <row r="46" spans="1:17" x14ac:dyDescent="0.55000000000000004">
      <c r="A46">
        <v>1772038199</v>
      </c>
      <c r="B46" t="s">
        <v>4</v>
      </c>
      <c r="C46" t="s">
        <v>5</v>
      </c>
      <c r="D46">
        <v>5211.95</v>
      </c>
      <c r="O46" s="1">
        <f t="shared" si="0"/>
        <v>46078.701377314814</v>
      </c>
      <c r="P46" s="2">
        <f t="shared" si="1"/>
        <v>46078.701388888891</v>
      </c>
      <c r="Q46">
        <f t="shared" si="2"/>
        <v>1772038200</v>
      </c>
    </row>
    <row r="47" spans="1:17" x14ac:dyDescent="0.55000000000000004">
      <c r="A47">
        <v>1772038499</v>
      </c>
      <c r="B47" t="s">
        <v>4</v>
      </c>
      <c r="C47" t="s">
        <v>5</v>
      </c>
      <c r="D47">
        <v>5212.3100000000004</v>
      </c>
      <c r="O47" s="1">
        <f t="shared" si="0"/>
        <v>46078.70484953704</v>
      </c>
      <c r="P47" s="2">
        <f t="shared" si="1"/>
        <v>46078.704861111109</v>
      </c>
      <c r="Q47">
        <f t="shared" si="2"/>
        <v>1772038500</v>
      </c>
    </row>
    <row r="48" spans="1:17" x14ac:dyDescent="0.55000000000000004">
      <c r="A48">
        <v>1772038799</v>
      </c>
      <c r="B48" t="s">
        <v>4</v>
      </c>
      <c r="C48" t="s">
        <v>5</v>
      </c>
      <c r="D48">
        <v>5210.09</v>
      </c>
      <c r="O48" s="1">
        <f t="shared" si="0"/>
        <v>46078.708321759259</v>
      </c>
      <c r="P48" s="2">
        <f t="shared" si="1"/>
        <v>46078.708333333336</v>
      </c>
      <c r="Q48">
        <f t="shared" si="2"/>
        <v>1772038800</v>
      </c>
    </row>
    <row r="49" spans="1:17" x14ac:dyDescent="0.55000000000000004">
      <c r="A49">
        <v>1772039099</v>
      </c>
      <c r="B49" t="s">
        <v>4</v>
      </c>
      <c r="C49" t="s">
        <v>5</v>
      </c>
      <c r="D49">
        <v>5214.6899999999996</v>
      </c>
      <c r="O49" s="1">
        <f t="shared" si="0"/>
        <v>46078.711793981478</v>
      </c>
      <c r="P49" s="2">
        <f t="shared" si="1"/>
        <v>46078.711805555555</v>
      </c>
      <c r="Q49">
        <f t="shared" si="2"/>
        <v>1772039100</v>
      </c>
    </row>
    <row r="50" spans="1:17" x14ac:dyDescent="0.55000000000000004">
      <c r="A50">
        <v>1772039399</v>
      </c>
      <c r="B50" t="s">
        <v>4</v>
      </c>
      <c r="C50" t="s">
        <v>5</v>
      </c>
      <c r="D50">
        <v>5215.17</v>
      </c>
      <c r="K50">
        <v>5217.63</v>
      </c>
      <c r="O50" s="1">
        <f t="shared" si="0"/>
        <v>46078.715266203704</v>
      </c>
      <c r="P50" s="2">
        <f t="shared" si="1"/>
        <v>46078.715277777781</v>
      </c>
      <c r="Q50">
        <f t="shared" si="2"/>
        <v>1772039400</v>
      </c>
    </row>
    <row r="51" spans="1:17" x14ac:dyDescent="0.55000000000000004">
      <c r="A51">
        <v>1772039699</v>
      </c>
      <c r="B51" t="s">
        <v>4</v>
      </c>
      <c r="C51" t="s">
        <v>5</v>
      </c>
      <c r="D51">
        <v>5214.53</v>
      </c>
      <c r="O51" s="1">
        <f t="shared" si="0"/>
        <v>46078.71873842593</v>
      </c>
      <c r="P51" s="2">
        <f t="shared" si="1"/>
        <v>46078.71875</v>
      </c>
      <c r="Q51">
        <f t="shared" si="2"/>
        <v>1772039700</v>
      </c>
    </row>
    <row r="52" spans="1:17" x14ac:dyDescent="0.55000000000000004">
      <c r="A52">
        <v>1772039999</v>
      </c>
      <c r="B52" t="s">
        <v>4</v>
      </c>
      <c r="C52" t="s">
        <v>5</v>
      </c>
      <c r="D52">
        <v>5213.2700000000004</v>
      </c>
      <c r="O52" s="1">
        <f t="shared" si="0"/>
        <v>46078.722210648149</v>
      </c>
      <c r="P52" s="2">
        <f t="shared" si="1"/>
        <v>46078.722222222219</v>
      </c>
      <c r="Q52">
        <f t="shared" si="2"/>
        <v>1772040000</v>
      </c>
    </row>
    <row r="53" spans="1:17" x14ac:dyDescent="0.55000000000000004">
      <c r="A53">
        <v>1772040299</v>
      </c>
      <c r="B53" t="s">
        <v>4</v>
      </c>
      <c r="C53" t="s">
        <v>5</v>
      </c>
      <c r="D53">
        <v>5213.1000000000004</v>
      </c>
      <c r="O53" s="1">
        <f t="shared" si="0"/>
        <v>46078.725682870368</v>
      </c>
      <c r="P53" s="2">
        <f t="shared" si="1"/>
        <v>46078.725694444445</v>
      </c>
      <c r="Q53">
        <f t="shared" si="2"/>
        <v>1772040300</v>
      </c>
    </row>
    <row r="54" spans="1:17" x14ac:dyDescent="0.55000000000000004">
      <c r="A54">
        <v>1772040599</v>
      </c>
      <c r="B54" t="s">
        <v>4</v>
      </c>
      <c r="C54" t="s">
        <v>5</v>
      </c>
      <c r="D54">
        <v>5211.8500000000004</v>
      </c>
      <c r="O54" s="1">
        <f t="shared" si="0"/>
        <v>46078.729155092587</v>
      </c>
      <c r="P54" s="2">
        <f t="shared" si="1"/>
        <v>46078.729166666664</v>
      </c>
      <c r="Q54">
        <f t="shared" si="2"/>
        <v>1772040600</v>
      </c>
    </row>
    <row r="55" spans="1:17" x14ac:dyDescent="0.55000000000000004">
      <c r="A55">
        <v>1772040899</v>
      </c>
      <c r="B55" t="s">
        <v>4</v>
      </c>
      <c r="C55" t="s">
        <v>5</v>
      </c>
      <c r="D55">
        <v>5213.17</v>
      </c>
      <c r="O55" s="1">
        <f t="shared" si="0"/>
        <v>46078.732627314814</v>
      </c>
      <c r="P55" s="2">
        <f t="shared" si="1"/>
        <v>46078.732638888891</v>
      </c>
      <c r="Q55">
        <f t="shared" si="2"/>
        <v>1772040900</v>
      </c>
    </row>
    <row r="56" spans="1:17" x14ac:dyDescent="0.55000000000000004">
      <c r="A56">
        <v>1772041199</v>
      </c>
      <c r="B56" t="s">
        <v>4</v>
      </c>
      <c r="C56" t="s">
        <v>5</v>
      </c>
      <c r="D56">
        <v>5208.33</v>
      </c>
      <c r="O56" s="1">
        <f t="shared" si="0"/>
        <v>46078.73609953704</v>
      </c>
      <c r="P56" s="2">
        <f t="shared" si="1"/>
        <v>46078.736111111109</v>
      </c>
      <c r="Q56">
        <f t="shared" si="2"/>
        <v>1772041200</v>
      </c>
    </row>
    <row r="57" spans="1:17" x14ac:dyDescent="0.55000000000000004">
      <c r="A57">
        <v>1772041499</v>
      </c>
      <c r="B57" t="s">
        <v>4</v>
      </c>
      <c r="C57" t="s">
        <v>5</v>
      </c>
      <c r="D57">
        <v>5206.71</v>
      </c>
      <c r="O57" s="1">
        <f t="shared" si="0"/>
        <v>46078.739571759259</v>
      </c>
      <c r="P57" s="2">
        <f t="shared" si="1"/>
        <v>46078.739583333336</v>
      </c>
      <c r="Q57">
        <f t="shared" si="2"/>
        <v>1772041500</v>
      </c>
    </row>
    <row r="58" spans="1:17" x14ac:dyDescent="0.55000000000000004">
      <c r="A58">
        <v>1772041799</v>
      </c>
      <c r="B58" t="s">
        <v>4</v>
      </c>
      <c r="C58" t="s">
        <v>5</v>
      </c>
      <c r="D58">
        <v>5206.32</v>
      </c>
      <c r="O58" s="1">
        <f t="shared" si="0"/>
        <v>46078.743043981478</v>
      </c>
      <c r="P58" s="2">
        <f t="shared" si="1"/>
        <v>46078.743055555555</v>
      </c>
      <c r="Q58">
        <f t="shared" si="2"/>
        <v>1772041800</v>
      </c>
    </row>
    <row r="59" spans="1:17" x14ac:dyDescent="0.55000000000000004">
      <c r="A59">
        <v>1772042099</v>
      </c>
      <c r="B59" t="s">
        <v>4</v>
      </c>
      <c r="C59" t="s">
        <v>5</v>
      </c>
      <c r="D59">
        <v>5206.82</v>
      </c>
      <c r="O59" s="1">
        <f t="shared" si="0"/>
        <v>46078.746516203704</v>
      </c>
      <c r="P59" s="2">
        <f t="shared" si="1"/>
        <v>46078.746527777781</v>
      </c>
      <c r="Q59">
        <f t="shared" si="2"/>
        <v>1772042100</v>
      </c>
    </row>
    <row r="60" spans="1:17" x14ac:dyDescent="0.55000000000000004">
      <c r="A60">
        <v>1772042399</v>
      </c>
      <c r="B60" t="s">
        <v>4</v>
      </c>
      <c r="C60" t="s">
        <v>5</v>
      </c>
      <c r="D60">
        <v>5207.3999999999996</v>
      </c>
      <c r="O60" s="1">
        <f t="shared" si="0"/>
        <v>46078.74998842593</v>
      </c>
      <c r="P60" s="2">
        <f t="shared" si="1"/>
        <v>46078.75</v>
      </c>
      <c r="Q60">
        <f t="shared" si="2"/>
        <v>1772042400</v>
      </c>
    </row>
    <row r="61" spans="1:17" x14ac:dyDescent="0.55000000000000004">
      <c r="A61">
        <v>1772042699</v>
      </c>
      <c r="B61" t="s">
        <v>4</v>
      </c>
      <c r="C61" t="s">
        <v>5</v>
      </c>
      <c r="D61">
        <v>5207.07</v>
      </c>
      <c r="O61" s="1">
        <f t="shared" si="0"/>
        <v>46078.753460648149</v>
      </c>
      <c r="P61" s="2">
        <f t="shared" si="1"/>
        <v>46078.753472222219</v>
      </c>
      <c r="Q61">
        <f t="shared" si="2"/>
        <v>1772042700</v>
      </c>
    </row>
    <row r="62" spans="1:17" x14ac:dyDescent="0.55000000000000004">
      <c r="A62">
        <v>1772042999</v>
      </c>
      <c r="B62" t="s">
        <v>4</v>
      </c>
      <c r="C62" t="s">
        <v>5</v>
      </c>
      <c r="D62">
        <v>5206.8900000000003</v>
      </c>
      <c r="O62" s="1">
        <f t="shared" si="0"/>
        <v>46078.756932870368</v>
      </c>
      <c r="P62" s="2">
        <f t="shared" si="1"/>
        <v>46078.756944444445</v>
      </c>
      <c r="Q62">
        <f t="shared" si="2"/>
        <v>1772043000</v>
      </c>
    </row>
    <row r="63" spans="1:17" x14ac:dyDescent="0.55000000000000004">
      <c r="A63">
        <v>1772043299</v>
      </c>
      <c r="B63" t="s">
        <v>4</v>
      </c>
      <c r="C63" t="s">
        <v>5</v>
      </c>
      <c r="D63">
        <v>5206.8</v>
      </c>
      <c r="O63" s="1">
        <f t="shared" si="0"/>
        <v>46078.760405092587</v>
      </c>
      <c r="P63" s="2">
        <f t="shared" si="1"/>
        <v>46078.760416666664</v>
      </c>
      <c r="Q63">
        <f t="shared" si="2"/>
        <v>1772043300</v>
      </c>
    </row>
    <row r="64" spans="1:17" x14ac:dyDescent="0.55000000000000004">
      <c r="A64">
        <v>1772043599</v>
      </c>
      <c r="B64" t="s">
        <v>4</v>
      </c>
      <c r="C64" t="s">
        <v>5</v>
      </c>
      <c r="D64">
        <v>5206.7700000000004</v>
      </c>
      <c r="O64" s="1">
        <f t="shared" si="0"/>
        <v>46078.763877314814</v>
      </c>
      <c r="P64" s="2">
        <f t="shared" si="1"/>
        <v>46078.763888888891</v>
      </c>
      <c r="Q64">
        <f t="shared" si="2"/>
        <v>1772043600</v>
      </c>
    </row>
    <row r="65" spans="1:17" x14ac:dyDescent="0.55000000000000004">
      <c r="A65">
        <v>1772043899</v>
      </c>
      <c r="B65" t="s">
        <v>4</v>
      </c>
      <c r="C65" t="s">
        <v>5</v>
      </c>
      <c r="D65">
        <v>5206.8</v>
      </c>
      <c r="O65" s="1">
        <f t="shared" si="0"/>
        <v>46078.76734953704</v>
      </c>
      <c r="P65" s="2">
        <f t="shared" si="1"/>
        <v>46078.767361111109</v>
      </c>
      <c r="Q65">
        <f t="shared" si="2"/>
        <v>1772043900</v>
      </c>
    </row>
    <row r="66" spans="1:17" x14ac:dyDescent="0.55000000000000004">
      <c r="A66">
        <v>1772044199</v>
      </c>
      <c r="B66" t="s">
        <v>4</v>
      </c>
      <c r="C66" t="s">
        <v>5</v>
      </c>
      <c r="D66">
        <v>5206.8</v>
      </c>
      <c r="O66" s="1">
        <f t="shared" ref="O66:O129" si="3">(A66/86400)+25569</f>
        <v>46078.770821759259</v>
      </c>
      <c r="P66" s="2">
        <f t="shared" ref="P66:P129" si="4">CEILING(INT(O66*1440)/1440*288,1)/288</f>
        <v>46078.770833333336</v>
      </c>
      <c r="Q66">
        <f t="shared" si="2"/>
        <v>1772044200</v>
      </c>
    </row>
    <row r="67" spans="1:17" x14ac:dyDescent="0.55000000000000004">
      <c r="A67">
        <v>1772044499</v>
      </c>
      <c r="B67" t="s">
        <v>4</v>
      </c>
      <c r="C67" t="s">
        <v>5</v>
      </c>
      <c r="D67">
        <v>5206.3900000000003</v>
      </c>
      <c r="O67" s="1">
        <f t="shared" si="3"/>
        <v>46078.774293981478</v>
      </c>
      <c r="P67" s="2">
        <f t="shared" si="4"/>
        <v>46078.774305555555</v>
      </c>
      <c r="Q67">
        <f t="shared" ref="Q67:Q130" si="5">MROUND((P67-25569)*86400,300)</f>
        <v>1772044500</v>
      </c>
    </row>
    <row r="68" spans="1:17" x14ac:dyDescent="0.55000000000000004">
      <c r="A68">
        <v>1772044799</v>
      </c>
      <c r="B68" t="s">
        <v>4</v>
      </c>
      <c r="C68" t="s">
        <v>5</v>
      </c>
      <c r="D68">
        <v>5205.13</v>
      </c>
      <c r="O68" s="1">
        <f t="shared" si="3"/>
        <v>46078.777766203704</v>
      </c>
      <c r="P68" s="2">
        <f t="shared" si="4"/>
        <v>46078.777777777781</v>
      </c>
      <c r="Q68">
        <f t="shared" si="5"/>
        <v>1772044800</v>
      </c>
    </row>
    <row r="69" spans="1:17" x14ac:dyDescent="0.55000000000000004">
      <c r="A69">
        <v>1772045099</v>
      </c>
      <c r="B69" t="s">
        <v>4</v>
      </c>
      <c r="C69" t="s">
        <v>5</v>
      </c>
      <c r="D69">
        <v>5200.95</v>
      </c>
      <c r="O69" s="1">
        <f t="shared" si="3"/>
        <v>46078.78123842593</v>
      </c>
      <c r="P69" s="2">
        <f t="shared" si="4"/>
        <v>46078.78125</v>
      </c>
      <c r="Q69">
        <f t="shared" si="5"/>
        <v>1772045100</v>
      </c>
    </row>
    <row r="70" spans="1:17" x14ac:dyDescent="0.55000000000000004">
      <c r="A70">
        <v>1772045399</v>
      </c>
      <c r="B70" t="s">
        <v>4</v>
      </c>
      <c r="C70" t="s">
        <v>5</v>
      </c>
      <c r="D70">
        <v>5202.58</v>
      </c>
      <c r="O70" s="1">
        <f t="shared" si="3"/>
        <v>46078.784710648149</v>
      </c>
      <c r="P70" s="2">
        <f t="shared" si="4"/>
        <v>46078.784722222219</v>
      </c>
      <c r="Q70">
        <f t="shared" si="5"/>
        <v>1772045400</v>
      </c>
    </row>
    <row r="71" spans="1:17" x14ac:dyDescent="0.55000000000000004">
      <c r="A71">
        <v>1772045699</v>
      </c>
      <c r="B71" t="s">
        <v>4</v>
      </c>
      <c r="C71" t="s">
        <v>5</v>
      </c>
      <c r="D71">
        <v>5202.12</v>
      </c>
      <c r="O71" s="1">
        <f t="shared" si="3"/>
        <v>46078.788182870368</v>
      </c>
      <c r="P71" s="2">
        <f t="shared" si="4"/>
        <v>46078.788194444445</v>
      </c>
      <c r="Q71">
        <f t="shared" si="5"/>
        <v>1772045700</v>
      </c>
    </row>
    <row r="72" spans="1:17" x14ac:dyDescent="0.55000000000000004">
      <c r="A72">
        <v>1772045999</v>
      </c>
      <c r="B72" t="s">
        <v>4</v>
      </c>
      <c r="C72" t="s">
        <v>5</v>
      </c>
      <c r="D72">
        <v>5200.91</v>
      </c>
      <c r="O72" s="1">
        <f t="shared" si="3"/>
        <v>46078.791655092587</v>
      </c>
      <c r="P72" s="2">
        <f t="shared" si="4"/>
        <v>46078.791666666664</v>
      </c>
      <c r="Q72">
        <f t="shared" si="5"/>
        <v>1772046000</v>
      </c>
    </row>
    <row r="73" spans="1:17" x14ac:dyDescent="0.55000000000000004">
      <c r="A73">
        <v>1772046299</v>
      </c>
      <c r="B73" t="s">
        <v>4</v>
      </c>
      <c r="C73" t="s">
        <v>5</v>
      </c>
      <c r="D73">
        <v>5194.29</v>
      </c>
      <c r="O73" s="1">
        <f t="shared" si="3"/>
        <v>46078.795127314814</v>
      </c>
      <c r="P73" s="2">
        <f t="shared" si="4"/>
        <v>46078.795138888891</v>
      </c>
      <c r="Q73">
        <f t="shared" si="5"/>
        <v>1772046300</v>
      </c>
    </row>
    <row r="74" spans="1:17" x14ac:dyDescent="0.55000000000000004">
      <c r="A74">
        <v>1772046599</v>
      </c>
      <c r="B74" t="s">
        <v>4</v>
      </c>
      <c r="C74" t="s">
        <v>5</v>
      </c>
      <c r="D74">
        <v>5207.04</v>
      </c>
      <c r="O74" s="1">
        <f t="shared" si="3"/>
        <v>46078.79859953704</v>
      </c>
      <c r="P74" s="2">
        <f t="shared" si="4"/>
        <v>46078.798611111109</v>
      </c>
      <c r="Q74">
        <f t="shared" si="5"/>
        <v>1772046600</v>
      </c>
    </row>
    <row r="75" spans="1:17" x14ac:dyDescent="0.55000000000000004">
      <c r="A75">
        <v>1772046899</v>
      </c>
      <c r="B75" t="s">
        <v>4</v>
      </c>
      <c r="C75" t="s">
        <v>5</v>
      </c>
      <c r="D75">
        <v>5200.55</v>
      </c>
      <c r="O75" s="1">
        <f t="shared" si="3"/>
        <v>46078.802071759259</v>
      </c>
      <c r="P75" s="2">
        <f t="shared" si="4"/>
        <v>46078.802083333336</v>
      </c>
      <c r="Q75">
        <f t="shared" si="5"/>
        <v>1772046900</v>
      </c>
    </row>
    <row r="76" spans="1:17" x14ac:dyDescent="0.55000000000000004">
      <c r="A76">
        <v>1772047199</v>
      </c>
      <c r="B76" t="s">
        <v>4</v>
      </c>
      <c r="C76" t="s">
        <v>5</v>
      </c>
      <c r="D76">
        <v>5197.32</v>
      </c>
      <c r="O76" s="1">
        <f t="shared" si="3"/>
        <v>46078.805543981478</v>
      </c>
      <c r="P76" s="2">
        <f t="shared" si="4"/>
        <v>46078.805555555555</v>
      </c>
      <c r="Q76">
        <f t="shared" si="5"/>
        <v>1772047200</v>
      </c>
    </row>
    <row r="77" spans="1:17" x14ac:dyDescent="0.55000000000000004">
      <c r="A77">
        <v>1772047499</v>
      </c>
      <c r="B77" t="s">
        <v>4</v>
      </c>
      <c r="C77" t="s">
        <v>5</v>
      </c>
      <c r="D77">
        <v>5202.59</v>
      </c>
      <c r="O77" s="1">
        <f t="shared" si="3"/>
        <v>46078.809016203704</v>
      </c>
      <c r="P77" s="2">
        <f t="shared" si="4"/>
        <v>46078.809027777781</v>
      </c>
      <c r="Q77">
        <f t="shared" si="5"/>
        <v>1772047500</v>
      </c>
    </row>
    <row r="78" spans="1:17" x14ac:dyDescent="0.55000000000000004">
      <c r="A78">
        <v>1772047799</v>
      </c>
      <c r="B78" t="s">
        <v>4</v>
      </c>
      <c r="C78" t="s">
        <v>5</v>
      </c>
      <c r="D78">
        <v>5202.51</v>
      </c>
      <c r="O78" s="1">
        <f t="shared" si="3"/>
        <v>46078.81248842593</v>
      </c>
      <c r="P78" s="2">
        <f t="shared" si="4"/>
        <v>46078.8125</v>
      </c>
      <c r="Q78">
        <f t="shared" si="5"/>
        <v>1772047800</v>
      </c>
    </row>
    <row r="79" spans="1:17" x14ac:dyDescent="0.55000000000000004">
      <c r="A79">
        <v>1772048099</v>
      </c>
      <c r="B79" t="s">
        <v>4</v>
      </c>
      <c r="C79" t="s">
        <v>5</v>
      </c>
      <c r="D79">
        <v>5201</v>
      </c>
      <c r="O79" s="1">
        <f t="shared" si="3"/>
        <v>46078.815960648149</v>
      </c>
      <c r="P79" s="2">
        <f t="shared" si="4"/>
        <v>46078.815972222219</v>
      </c>
      <c r="Q79">
        <f t="shared" si="5"/>
        <v>1772048100</v>
      </c>
    </row>
    <row r="80" spans="1:17" x14ac:dyDescent="0.55000000000000004">
      <c r="A80">
        <v>1772048399</v>
      </c>
      <c r="B80" t="s">
        <v>4</v>
      </c>
      <c r="C80" t="s">
        <v>5</v>
      </c>
      <c r="D80">
        <v>5204.32</v>
      </c>
      <c r="O80" s="1">
        <f t="shared" si="3"/>
        <v>46078.819432870368</v>
      </c>
      <c r="P80" s="2">
        <f t="shared" si="4"/>
        <v>46078.819444444445</v>
      </c>
      <c r="Q80">
        <f t="shared" si="5"/>
        <v>1772048400</v>
      </c>
    </row>
    <row r="81" spans="1:17" x14ac:dyDescent="0.55000000000000004">
      <c r="A81">
        <v>1772048699</v>
      </c>
      <c r="B81" t="s">
        <v>4</v>
      </c>
      <c r="C81" t="s">
        <v>5</v>
      </c>
      <c r="D81">
        <v>5205</v>
      </c>
      <c r="O81" s="1">
        <f t="shared" si="3"/>
        <v>46078.822905092587</v>
      </c>
      <c r="P81" s="2">
        <f t="shared" si="4"/>
        <v>46078.822916666664</v>
      </c>
      <c r="Q81">
        <f t="shared" si="5"/>
        <v>1772048700</v>
      </c>
    </row>
    <row r="82" spans="1:17" x14ac:dyDescent="0.55000000000000004">
      <c r="A82">
        <v>1772048999</v>
      </c>
      <c r="B82" t="s">
        <v>4</v>
      </c>
      <c r="C82" t="s">
        <v>5</v>
      </c>
      <c r="D82">
        <v>5204.97</v>
      </c>
      <c r="K82">
        <v>5208.32</v>
      </c>
      <c r="O82" s="1">
        <f t="shared" si="3"/>
        <v>46078.826377314814</v>
      </c>
      <c r="P82" s="2">
        <f t="shared" si="4"/>
        <v>46078.826388888891</v>
      </c>
      <c r="Q82">
        <f t="shared" si="5"/>
        <v>1772049000</v>
      </c>
    </row>
    <row r="83" spans="1:17" x14ac:dyDescent="0.55000000000000004">
      <c r="A83">
        <v>1772049299</v>
      </c>
      <c r="B83" t="s">
        <v>4</v>
      </c>
      <c r="C83" t="s">
        <v>5</v>
      </c>
      <c r="D83">
        <v>5204.87</v>
      </c>
      <c r="O83" s="1">
        <f t="shared" si="3"/>
        <v>46078.82984953704</v>
      </c>
      <c r="P83" s="2">
        <f t="shared" si="4"/>
        <v>46078.829861111109</v>
      </c>
      <c r="Q83">
        <f t="shared" si="5"/>
        <v>1772049300</v>
      </c>
    </row>
    <row r="84" spans="1:17" x14ac:dyDescent="0.55000000000000004">
      <c r="A84">
        <v>1772049599</v>
      </c>
      <c r="B84" t="s">
        <v>4</v>
      </c>
      <c r="C84" t="s">
        <v>5</v>
      </c>
      <c r="D84">
        <v>5201.76</v>
      </c>
      <c r="O84" s="1">
        <f t="shared" si="3"/>
        <v>46078.833321759259</v>
      </c>
      <c r="P84" s="2">
        <f t="shared" si="4"/>
        <v>46078.833333333336</v>
      </c>
      <c r="Q84">
        <f t="shared" si="5"/>
        <v>1772049600</v>
      </c>
    </row>
    <row r="85" spans="1:17" x14ac:dyDescent="0.55000000000000004">
      <c r="A85">
        <v>1772049899</v>
      </c>
      <c r="B85" t="s">
        <v>4</v>
      </c>
      <c r="C85" t="s">
        <v>5</v>
      </c>
      <c r="D85">
        <v>5202.46</v>
      </c>
      <c r="O85" s="1">
        <f t="shared" si="3"/>
        <v>46078.836793981478</v>
      </c>
      <c r="P85" s="2">
        <f t="shared" si="4"/>
        <v>46078.836805555555</v>
      </c>
      <c r="Q85">
        <f t="shared" si="5"/>
        <v>1772049900</v>
      </c>
    </row>
    <row r="86" spans="1:17" x14ac:dyDescent="0.55000000000000004">
      <c r="A86">
        <v>1772050199</v>
      </c>
      <c r="B86" t="s">
        <v>4</v>
      </c>
      <c r="C86" t="s">
        <v>5</v>
      </c>
      <c r="D86">
        <v>5195.2700000000004</v>
      </c>
      <c r="O86" s="1">
        <f t="shared" si="3"/>
        <v>46078.840266203704</v>
      </c>
      <c r="P86" s="2">
        <f t="shared" si="4"/>
        <v>46078.840277777781</v>
      </c>
      <c r="Q86">
        <f t="shared" si="5"/>
        <v>1772050200</v>
      </c>
    </row>
    <row r="87" spans="1:17" x14ac:dyDescent="0.55000000000000004">
      <c r="A87">
        <v>1772050499</v>
      </c>
      <c r="B87" t="s">
        <v>4</v>
      </c>
      <c r="C87" t="s">
        <v>5</v>
      </c>
      <c r="D87">
        <v>5184.8</v>
      </c>
      <c r="O87" s="1">
        <f t="shared" si="3"/>
        <v>46078.84373842593</v>
      </c>
      <c r="P87" s="2">
        <f t="shared" si="4"/>
        <v>46078.84375</v>
      </c>
      <c r="Q87">
        <f t="shared" si="5"/>
        <v>1772050500</v>
      </c>
    </row>
    <row r="88" spans="1:17" x14ac:dyDescent="0.55000000000000004">
      <c r="A88">
        <v>1772050799</v>
      </c>
      <c r="B88" t="s">
        <v>4</v>
      </c>
      <c r="C88" t="s">
        <v>5</v>
      </c>
      <c r="D88">
        <v>5189</v>
      </c>
      <c r="O88" s="1">
        <f t="shared" si="3"/>
        <v>46078.847210648149</v>
      </c>
      <c r="P88" s="2">
        <f t="shared" si="4"/>
        <v>46078.847222222219</v>
      </c>
      <c r="Q88">
        <f t="shared" si="5"/>
        <v>1772050800</v>
      </c>
    </row>
    <row r="89" spans="1:17" x14ac:dyDescent="0.55000000000000004">
      <c r="A89">
        <v>1772051099</v>
      </c>
      <c r="B89" t="s">
        <v>4</v>
      </c>
      <c r="C89" t="s">
        <v>5</v>
      </c>
      <c r="D89">
        <v>5186.1099999999997</v>
      </c>
      <c r="O89" s="1">
        <f t="shared" si="3"/>
        <v>46078.850682870368</v>
      </c>
      <c r="P89" s="2">
        <f t="shared" si="4"/>
        <v>46078.850694444445</v>
      </c>
      <c r="Q89">
        <f t="shared" si="5"/>
        <v>1772051100</v>
      </c>
    </row>
    <row r="90" spans="1:17" x14ac:dyDescent="0.55000000000000004">
      <c r="A90">
        <v>1772051399</v>
      </c>
      <c r="B90" t="s">
        <v>4</v>
      </c>
      <c r="C90" t="s">
        <v>5</v>
      </c>
      <c r="D90">
        <v>5188.12</v>
      </c>
      <c r="O90" s="1">
        <f t="shared" si="3"/>
        <v>46078.854155092587</v>
      </c>
      <c r="P90" s="2">
        <f t="shared" si="4"/>
        <v>46078.854166666664</v>
      </c>
      <c r="Q90">
        <f t="shared" si="5"/>
        <v>1772051400</v>
      </c>
    </row>
    <row r="91" spans="1:17" x14ac:dyDescent="0.55000000000000004">
      <c r="A91">
        <v>1772051699</v>
      </c>
      <c r="B91" t="s">
        <v>4</v>
      </c>
      <c r="C91" t="s">
        <v>5</v>
      </c>
      <c r="D91">
        <v>5183.41</v>
      </c>
      <c r="O91" s="1">
        <f t="shared" si="3"/>
        <v>46078.857627314814</v>
      </c>
      <c r="P91" s="2">
        <f t="shared" si="4"/>
        <v>46078.857638888891</v>
      </c>
      <c r="Q91">
        <f t="shared" si="5"/>
        <v>1772051700</v>
      </c>
    </row>
    <row r="92" spans="1:17" x14ac:dyDescent="0.55000000000000004">
      <c r="A92">
        <v>1772051999</v>
      </c>
      <c r="B92" t="s">
        <v>4</v>
      </c>
      <c r="C92" t="s">
        <v>5</v>
      </c>
      <c r="D92">
        <v>5181.4799999999996</v>
      </c>
      <c r="O92" s="1">
        <f t="shared" si="3"/>
        <v>46078.86109953704</v>
      </c>
      <c r="P92" s="2">
        <f t="shared" si="4"/>
        <v>46078.861111111109</v>
      </c>
      <c r="Q92">
        <f t="shared" si="5"/>
        <v>1772052000</v>
      </c>
    </row>
    <row r="93" spans="1:17" x14ac:dyDescent="0.55000000000000004">
      <c r="A93">
        <v>1772052299</v>
      </c>
      <c r="B93" t="s">
        <v>4</v>
      </c>
      <c r="C93" t="s">
        <v>5</v>
      </c>
      <c r="D93">
        <v>5173.57</v>
      </c>
      <c r="O93" s="1">
        <f t="shared" si="3"/>
        <v>46078.864571759259</v>
      </c>
      <c r="P93" s="2">
        <f t="shared" si="4"/>
        <v>46078.864583333336</v>
      </c>
      <c r="Q93">
        <f t="shared" si="5"/>
        <v>1772052300</v>
      </c>
    </row>
    <row r="94" spans="1:17" x14ac:dyDescent="0.55000000000000004">
      <c r="A94">
        <v>1772052599</v>
      </c>
      <c r="B94" t="s">
        <v>4</v>
      </c>
      <c r="C94" t="s">
        <v>5</v>
      </c>
      <c r="D94">
        <v>5178.01</v>
      </c>
      <c r="O94" s="1">
        <f t="shared" si="3"/>
        <v>46078.868043981478</v>
      </c>
      <c r="P94" s="2">
        <f t="shared" si="4"/>
        <v>46078.868055555555</v>
      </c>
      <c r="Q94">
        <f t="shared" si="5"/>
        <v>1772052600</v>
      </c>
    </row>
    <row r="95" spans="1:17" x14ac:dyDescent="0.55000000000000004">
      <c r="A95">
        <v>1772052899</v>
      </c>
      <c r="B95" t="s">
        <v>4</v>
      </c>
      <c r="C95" t="s">
        <v>5</v>
      </c>
      <c r="D95">
        <v>5152.16</v>
      </c>
      <c r="L95">
        <v>5145.45</v>
      </c>
      <c r="O95" s="1">
        <f t="shared" si="3"/>
        <v>46078.871516203704</v>
      </c>
      <c r="P95" s="2">
        <f t="shared" si="4"/>
        <v>46078.871527777781</v>
      </c>
      <c r="Q95">
        <f t="shared" si="5"/>
        <v>1772052900</v>
      </c>
    </row>
    <row r="96" spans="1:17" x14ac:dyDescent="0.55000000000000004">
      <c r="A96">
        <v>1772053199</v>
      </c>
      <c r="B96" t="s">
        <v>4</v>
      </c>
      <c r="C96" t="s">
        <v>5</v>
      </c>
      <c r="D96">
        <v>5156.08</v>
      </c>
      <c r="O96" s="1">
        <f t="shared" si="3"/>
        <v>46078.87498842593</v>
      </c>
      <c r="P96" s="2">
        <f t="shared" si="4"/>
        <v>46078.875</v>
      </c>
      <c r="Q96">
        <f t="shared" si="5"/>
        <v>1772053200</v>
      </c>
    </row>
    <row r="97" spans="1:17" x14ac:dyDescent="0.55000000000000004">
      <c r="A97">
        <v>1772053499</v>
      </c>
      <c r="B97" t="s">
        <v>4</v>
      </c>
      <c r="C97" t="s">
        <v>5</v>
      </c>
      <c r="D97">
        <v>5163.03</v>
      </c>
      <c r="O97" s="1">
        <f t="shared" si="3"/>
        <v>46078.878460648149</v>
      </c>
      <c r="P97" s="2">
        <f t="shared" si="4"/>
        <v>46078.878472222219</v>
      </c>
      <c r="Q97">
        <f t="shared" si="5"/>
        <v>1772053500</v>
      </c>
    </row>
    <row r="98" spans="1:17" x14ac:dyDescent="0.55000000000000004">
      <c r="A98">
        <v>1772053799</v>
      </c>
      <c r="B98" t="s">
        <v>4</v>
      </c>
      <c r="C98" t="s">
        <v>5</v>
      </c>
      <c r="D98">
        <v>5161.84</v>
      </c>
      <c r="O98" s="1">
        <f t="shared" si="3"/>
        <v>46078.881932870368</v>
      </c>
      <c r="P98" s="2">
        <f t="shared" si="4"/>
        <v>46078.881944444445</v>
      </c>
      <c r="Q98">
        <f t="shared" si="5"/>
        <v>1772053800</v>
      </c>
    </row>
    <row r="99" spans="1:17" x14ac:dyDescent="0.55000000000000004">
      <c r="A99">
        <v>1772054099</v>
      </c>
      <c r="B99" t="s">
        <v>4</v>
      </c>
      <c r="C99" t="s">
        <v>5</v>
      </c>
      <c r="D99">
        <v>5165.38</v>
      </c>
      <c r="O99" s="1">
        <f t="shared" si="3"/>
        <v>46078.885405092587</v>
      </c>
      <c r="P99" s="2">
        <f t="shared" si="4"/>
        <v>46078.885416666664</v>
      </c>
      <c r="Q99">
        <f t="shared" si="5"/>
        <v>1772054100</v>
      </c>
    </row>
    <row r="100" spans="1:17" x14ac:dyDescent="0.55000000000000004">
      <c r="A100">
        <v>1772054399</v>
      </c>
      <c r="B100" t="s">
        <v>4</v>
      </c>
      <c r="C100" t="s">
        <v>5</v>
      </c>
      <c r="D100">
        <v>5169.17</v>
      </c>
      <c r="O100" s="1">
        <f t="shared" si="3"/>
        <v>46078.888877314814</v>
      </c>
      <c r="P100" s="2">
        <f t="shared" si="4"/>
        <v>46078.888888888891</v>
      </c>
      <c r="Q100">
        <f t="shared" si="5"/>
        <v>1772054400</v>
      </c>
    </row>
    <row r="101" spans="1:17" x14ac:dyDescent="0.55000000000000004">
      <c r="A101">
        <v>1772054699</v>
      </c>
      <c r="B101" t="s">
        <v>4</v>
      </c>
      <c r="C101" t="s">
        <v>5</v>
      </c>
      <c r="D101">
        <v>5169.12</v>
      </c>
      <c r="O101" s="1">
        <f t="shared" si="3"/>
        <v>46078.89234953704</v>
      </c>
      <c r="P101" s="2">
        <f t="shared" si="4"/>
        <v>46078.892361111109</v>
      </c>
      <c r="Q101">
        <f t="shared" si="5"/>
        <v>1772054700</v>
      </c>
    </row>
    <row r="102" spans="1:17" x14ac:dyDescent="0.55000000000000004">
      <c r="A102">
        <v>1772054999</v>
      </c>
      <c r="B102" t="s">
        <v>4</v>
      </c>
      <c r="C102" t="s">
        <v>5</v>
      </c>
      <c r="D102">
        <v>5168.22</v>
      </c>
      <c r="O102" s="1">
        <f t="shared" si="3"/>
        <v>46078.895821759259</v>
      </c>
      <c r="P102" s="2">
        <f t="shared" si="4"/>
        <v>46078.895833333336</v>
      </c>
      <c r="Q102">
        <f t="shared" si="5"/>
        <v>1772055000</v>
      </c>
    </row>
    <row r="103" spans="1:17" x14ac:dyDescent="0.55000000000000004">
      <c r="A103">
        <v>1772055299</v>
      </c>
      <c r="B103" t="s">
        <v>4</v>
      </c>
      <c r="C103" t="s">
        <v>5</v>
      </c>
      <c r="D103">
        <v>5168.8999999999996</v>
      </c>
      <c r="O103" s="1">
        <f t="shared" si="3"/>
        <v>46078.899293981478</v>
      </c>
      <c r="P103" s="2">
        <f t="shared" si="4"/>
        <v>46078.899305555555</v>
      </c>
      <c r="Q103">
        <f t="shared" si="5"/>
        <v>1772055300</v>
      </c>
    </row>
    <row r="104" spans="1:17" x14ac:dyDescent="0.55000000000000004">
      <c r="A104">
        <v>1772055599</v>
      </c>
      <c r="B104" t="s">
        <v>4</v>
      </c>
      <c r="C104" t="s">
        <v>5</v>
      </c>
      <c r="D104">
        <v>5170.25</v>
      </c>
      <c r="O104" s="1">
        <f t="shared" si="3"/>
        <v>46078.902766203704</v>
      </c>
      <c r="P104" s="2">
        <f t="shared" si="4"/>
        <v>46078.902777777781</v>
      </c>
      <c r="Q104">
        <f t="shared" si="5"/>
        <v>1772055600</v>
      </c>
    </row>
    <row r="105" spans="1:17" x14ac:dyDescent="0.55000000000000004">
      <c r="A105">
        <v>1772055899</v>
      </c>
      <c r="B105" t="s">
        <v>4</v>
      </c>
      <c r="C105" t="s">
        <v>5</v>
      </c>
      <c r="D105">
        <v>5170.9399999999996</v>
      </c>
      <c r="O105" s="1">
        <f t="shared" si="3"/>
        <v>46078.90623842593</v>
      </c>
      <c r="P105" s="2">
        <f t="shared" si="4"/>
        <v>46078.90625</v>
      </c>
      <c r="Q105">
        <f t="shared" si="5"/>
        <v>1772055900</v>
      </c>
    </row>
    <row r="106" spans="1:17" x14ac:dyDescent="0.55000000000000004">
      <c r="A106">
        <v>1772056199</v>
      </c>
      <c r="B106" t="s">
        <v>4</v>
      </c>
      <c r="C106" t="s">
        <v>5</v>
      </c>
      <c r="D106">
        <v>5164.3100000000004</v>
      </c>
      <c r="O106" s="1">
        <f t="shared" si="3"/>
        <v>46078.909710648149</v>
      </c>
      <c r="P106" s="2">
        <f t="shared" si="4"/>
        <v>46078.909722222219</v>
      </c>
      <c r="Q106">
        <f t="shared" si="5"/>
        <v>1772056200</v>
      </c>
    </row>
    <row r="107" spans="1:17" x14ac:dyDescent="0.55000000000000004">
      <c r="A107">
        <v>1772056499</v>
      </c>
      <c r="B107" t="s">
        <v>4</v>
      </c>
      <c r="C107" t="s">
        <v>5</v>
      </c>
      <c r="D107">
        <v>5164.8900000000003</v>
      </c>
      <c r="O107" s="1">
        <f t="shared" si="3"/>
        <v>46078.913182870368</v>
      </c>
      <c r="P107" s="2">
        <f t="shared" si="4"/>
        <v>46078.913194444445</v>
      </c>
      <c r="Q107">
        <f t="shared" si="5"/>
        <v>1772056500</v>
      </c>
    </row>
    <row r="108" spans="1:17" x14ac:dyDescent="0.55000000000000004">
      <c r="A108">
        <v>1772060399</v>
      </c>
      <c r="B108" t="s">
        <v>4</v>
      </c>
      <c r="C108" t="s">
        <v>5</v>
      </c>
      <c r="D108">
        <v>5175.34</v>
      </c>
      <c r="O108" s="1">
        <f t="shared" si="3"/>
        <v>46078.958321759259</v>
      </c>
      <c r="P108" s="2">
        <f t="shared" si="4"/>
        <v>46078.958333333336</v>
      </c>
      <c r="Q108">
        <f t="shared" si="5"/>
        <v>1772060400</v>
      </c>
    </row>
    <row r="109" spans="1:17" x14ac:dyDescent="0.55000000000000004">
      <c r="A109">
        <v>1772060699</v>
      </c>
      <c r="B109" t="s">
        <v>4</v>
      </c>
      <c r="C109" t="s">
        <v>5</v>
      </c>
      <c r="D109">
        <v>5179.7299999999996</v>
      </c>
      <c r="O109" s="1">
        <f t="shared" si="3"/>
        <v>46078.961793981478</v>
      </c>
      <c r="P109" s="2">
        <f t="shared" si="4"/>
        <v>46078.961805555555</v>
      </c>
      <c r="Q109">
        <f t="shared" si="5"/>
        <v>1772060700</v>
      </c>
    </row>
    <row r="110" spans="1:17" x14ac:dyDescent="0.55000000000000004">
      <c r="A110">
        <v>1772060999</v>
      </c>
      <c r="B110" t="s">
        <v>4</v>
      </c>
      <c r="C110" t="s">
        <v>5</v>
      </c>
      <c r="D110">
        <v>5168.8</v>
      </c>
      <c r="O110" s="1">
        <f t="shared" si="3"/>
        <v>46078.965266203704</v>
      </c>
      <c r="P110" s="2">
        <f t="shared" si="4"/>
        <v>46078.965277777781</v>
      </c>
      <c r="Q110">
        <f t="shared" si="5"/>
        <v>1772061000</v>
      </c>
    </row>
    <row r="111" spans="1:17" x14ac:dyDescent="0.55000000000000004">
      <c r="A111">
        <v>1772061299</v>
      </c>
      <c r="B111" t="s">
        <v>4</v>
      </c>
      <c r="C111" t="s">
        <v>5</v>
      </c>
      <c r="D111">
        <v>5174.01</v>
      </c>
      <c r="O111" s="1">
        <f t="shared" si="3"/>
        <v>46078.96873842593</v>
      </c>
      <c r="P111" s="2">
        <f t="shared" si="4"/>
        <v>46078.96875</v>
      </c>
      <c r="Q111">
        <f t="shared" si="5"/>
        <v>1772061300</v>
      </c>
    </row>
    <row r="112" spans="1:17" x14ac:dyDescent="0.55000000000000004">
      <c r="A112">
        <v>1772061599</v>
      </c>
      <c r="B112" t="s">
        <v>4</v>
      </c>
      <c r="C112" t="s">
        <v>5</v>
      </c>
      <c r="D112">
        <v>5170.68</v>
      </c>
      <c r="O112" s="1">
        <f t="shared" si="3"/>
        <v>46078.972210648149</v>
      </c>
      <c r="P112" s="2">
        <f t="shared" si="4"/>
        <v>46078.972222222219</v>
      </c>
      <c r="Q112">
        <f t="shared" si="5"/>
        <v>1772061600</v>
      </c>
    </row>
    <row r="113" spans="1:17" x14ac:dyDescent="0.55000000000000004">
      <c r="A113">
        <v>1772061899</v>
      </c>
      <c r="B113" t="s">
        <v>4</v>
      </c>
      <c r="C113" t="s">
        <v>5</v>
      </c>
      <c r="D113">
        <v>5170.04</v>
      </c>
      <c r="O113" s="1">
        <f t="shared" si="3"/>
        <v>46078.975682870368</v>
      </c>
      <c r="P113" s="2">
        <f t="shared" si="4"/>
        <v>46078.975694444445</v>
      </c>
      <c r="Q113">
        <f t="shared" si="5"/>
        <v>1772061900</v>
      </c>
    </row>
    <row r="114" spans="1:17" x14ac:dyDescent="0.55000000000000004">
      <c r="A114">
        <v>1772062199</v>
      </c>
      <c r="B114" t="s">
        <v>4</v>
      </c>
      <c r="C114" t="s">
        <v>5</v>
      </c>
      <c r="D114">
        <v>5168.9799999999996</v>
      </c>
      <c r="O114" s="1">
        <f t="shared" si="3"/>
        <v>46078.979155092587</v>
      </c>
      <c r="P114" s="2">
        <f t="shared" si="4"/>
        <v>46078.979166666664</v>
      </c>
      <c r="Q114">
        <f t="shared" si="5"/>
        <v>1772062200</v>
      </c>
    </row>
    <row r="115" spans="1:17" x14ac:dyDescent="0.55000000000000004">
      <c r="A115">
        <v>1772062499</v>
      </c>
      <c r="B115" t="s">
        <v>4</v>
      </c>
      <c r="C115" t="s">
        <v>5</v>
      </c>
      <c r="D115">
        <v>5169.88</v>
      </c>
      <c r="O115" s="1">
        <f t="shared" si="3"/>
        <v>46078.982627314814</v>
      </c>
      <c r="P115" s="2">
        <f t="shared" si="4"/>
        <v>46078.982638888891</v>
      </c>
      <c r="Q115">
        <f t="shared" si="5"/>
        <v>1772062500</v>
      </c>
    </row>
    <row r="116" spans="1:17" x14ac:dyDescent="0.55000000000000004">
      <c r="A116">
        <v>1772062799</v>
      </c>
      <c r="B116" t="s">
        <v>4</v>
      </c>
      <c r="C116" t="s">
        <v>5</v>
      </c>
      <c r="D116">
        <v>5172.62</v>
      </c>
      <c r="O116" s="1">
        <f t="shared" si="3"/>
        <v>46078.98609953704</v>
      </c>
      <c r="P116" s="2">
        <f t="shared" si="4"/>
        <v>46078.986111111109</v>
      </c>
      <c r="Q116">
        <f t="shared" si="5"/>
        <v>1772062800</v>
      </c>
    </row>
    <row r="117" spans="1:17" x14ac:dyDescent="0.55000000000000004">
      <c r="A117">
        <v>1772063099</v>
      </c>
      <c r="B117" t="s">
        <v>4</v>
      </c>
      <c r="C117" t="s">
        <v>5</v>
      </c>
      <c r="D117">
        <v>5167.3100000000004</v>
      </c>
      <c r="O117" s="1">
        <f t="shared" si="3"/>
        <v>46078.989571759259</v>
      </c>
      <c r="P117" s="2">
        <f t="shared" si="4"/>
        <v>46078.989583333336</v>
      </c>
      <c r="Q117">
        <f t="shared" si="5"/>
        <v>1772063100</v>
      </c>
    </row>
    <row r="118" spans="1:17" x14ac:dyDescent="0.55000000000000004">
      <c r="A118">
        <v>1772063399</v>
      </c>
      <c r="B118" t="s">
        <v>4</v>
      </c>
      <c r="C118" t="s">
        <v>5</v>
      </c>
      <c r="D118">
        <v>5169.57</v>
      </c>
      <c r="O118" s="1">
        <f t="shared" si="3"/>
        <v>46078.993043981478</v>
      </c>
      <c r="P118" s="2">
        <f t="shared" si="4"/>
        <v>46078.993055555555</v>
      </c>
      <c r="Q118">
        <f t="shared" si="5"/>
        <v>1772063400</v>
      </c>
    </row>
    <row r="119" spans="1:17" x14ac:dyDescent="0.55000000000000004">
      <c r="A119">
        <v>1772063699</v>
      </c>
      <c r="B119" t="s">
        <v>4</v>
      </c>
      <c r="C119" t="s">
        <v>5</v>
      </c>
      <c r="D119">
        <v>5163.13</v>
      </c>
      <c r="O119" s="1">
        <f t="shared" si="3"/>
        <v>46078.996516203704</v>
      </c>
      <c r="P119" s="2">
        <f t="shared" si="4"/>
        <v>46078.996527777781</v>
      </c>
      <c r="Q119">
        <f t="shared" si="5"/>
        <v>1772063700</v>
      </c>
    </row>
    <row r="120" spans="1:17" x14ac:dyDescent="0.55000000000000004">
      <c r="A120">
        <v>1772063999</v>
      </c>
      <c r="B120" t="s">
        <v>4</v>
      </c>
      <c r="C120" t="s">
        <v>5</v>
      </c>
      <c r="D120">
        <v>5160.24</v>
      </c>
      <c r="H120">
        <v>5155.71</v>
      </c>
      <c r="J120">
        <v>5155.71</v>
      </c>
      <c r="L120">
        <v>5155.71</v>
      </c>
      <c r="O120" s="1">
        <f t="shared" si="3"/>
        <v>46078.99998842593</v>
      </c>
      <c r="P120" s="2">
        <f t="shared" si="4"/>
        <v>46079</v>
      </c>
      <c r="Q120">
        <f t="shared" si="5"/>
        <v>1772064000</v>
      </c>
    </row>
    <row r="121" spans="1:17" x14ac:dyDescent="0.55000000000000004">
      <c r="A121">
        <v>1772064299</v>
      </c>
      <c r="B121" t="s">
        <v>4</v>
      </c>
      <c r="C121" t="s">
        <v>5</v>
      </c>
      <c r="D121">
        <v>5161.95</v>
      </c>
      <c r="H121">
        <v>5155.79</v>
      </c>
      <c r="J121">
        <v>5155.75</v>
      </c>
      <c r="O121" s="1">
        <f t="shared" si="3"/>
        <v>46079.003460648149</v>
      </c>
      <c r="P121" s="2">
        <f t="shared" si="4"/>
        <v>46079.003472222219</v>
      </c>
      <c r="Q121">
        <f t="shared" si="5"/>
        <v>1772064300</v>
      </c>
    </row>
    <row r="122" spans="1:17" x14ac:dyDescent="0.55000000000000004">
      <c r="A122">
        <v>1772064599</v>
      </c>
      <c r="B122" t="s">
        <v>4</v>
      </c>
      <c r="C122" t="s">
        <v>5</v>
      </c>
      <c r="D122">
        <v>5167.67</v>
      </c>
      <c r="H122">
        <v>5155.8599999999997</v>
      </c>
      <c r="J122">
        <v>5155.79</v>
      </c>
      <c r="O122" s="1">
        <f t="shared" si="3"/>
        <v>46079.006932870368</v>
      </c>
      <c r="P122" s="2">
        <f t="shared" si="4"/>
        <v>46079.006944444445</v>
      </c>
      <c r="Q122">
        <f t="shared" si="5"/>
        <v>1772064600</v>
      </c>
    </row>
    <row r="123" spans="1:17" x14ac:dyDescent="0.55000000000000004">
      <c r="A123">
        <v>1772064899</v>
      </c>
      <c r="B123" t="s">
        <v>4</v>
      </c>
      <c r="C123" t="s">
        <v>5</v>
      </c>
      <c r="D123">
        <v>5169.72</v>
      </c>
      <c r="H123">
        <v>5155.9399999999996</v>
      </c>
      <c r="J123">
        <v>5155.83</v>
      </c>
      <c r="O123" s="1">
        <f t="shared" si="3"/>
        <v>46079.010405092587</v>
      </c>
      <c r="P123" s="2">
        <f t="shared" si="4"/>
        <v>46079.010416666664</v>
      </c>
      <c r="Q123">
        <f t="shared" si="5"/>
        <v>1772064900</v>
      </c>
    </row>
    <row r="124" spans="1:17" x14ac:dyDescent="0.55000000000000004">
      <c r="A124">
        <v>1772065199</v>
      </c>
      <c r="B124" t="s">
        <v>4</v>
      </c>
      <c r="C124" t="s">
        <v>5</v>
      </c>
      <c r="D124">
        <v>5180.9399999999996</v>
      </c>
      <c r="H124">
        <v>5156.01</v>
      </c>
      <c r="J124">
        <v>5155.8599999999997</v>
      </c>
      <c r="O124" s="1">
        <f t="shared" si="3"/>
        <v>46079.013877314814</v>
      </c>
      <c r="P124" s="2">
        <f t="shared" si="4"/>
        <v>46079.013888888891</v>
      </c>
      <c r="Q124">
        <f t="shared" si="5"/>
        <v>1772065200</v>
      </c>
    </row>
    <row r="125" spans="1:17" x14ac:dyDescent="0.55000000000000004">
      <c r="A125">
        <v>1772065499</v>
      </c>
      <c r="B125" t="s">
        <v>4</v>
      </c>
      <c r="C125" t="s">
        <v>5</v>
      </c>
      <c r="D125">
        <v>5185.25</v>
      </c>
      <c r="H125">
        <v>5156.09</v>
      </c>
      <c r="J125">
        <v>5155.8999999999996</v>
      </c>
      <c r="O125" s="1">
        <f t="shared" si="3"/>
        <v>46079.01734953704</v>
      </c>
      <c r="P125" s="2">
        <f t="shared" si="4"/>
        <v>46079.017361111109</v>
      </c>
      <c r="Q125">
        <f t="shared" si="5"/>
        <v>1772065500</v>
      </c>
    </row>
    <row r="126" spans="1:17" x14ac:dyDescent="0.55000000000000004">
      <c r="A126">
        <v>1772065799</v>
      </c>
      <c r="B126" t="s">
        <v>4</v>
      </c>
      <c r="C126" t="s">
        <v>5</v>
      </c>
      <c r="D126">
        <v>5182.32</v>
      </c>
      <c r="H126">
        <v>5156.16</v>
      </c>
      <c r="J126">
        <v>5155.9399999999996</v>
      </c>
      <c r="O126" s="1">
        <f t="shared" si="3"/>
        <v>46079.020821759259</v>
      </c>
      <c r="P126" s="2">
        <f t="shared" si="4"/>
        <v>46079.020833333336</v>
      </c>
      <c r="Q126">
        <f t="shared" si="5"/>
        <v>1772065800</v>
      </c>
    </row>
    <row r="127" spans="1:17" x14ac:dyDescent="0.55000000000000004">
      <c r="A127">
        <v>1772066099</v>
      </c>
      <c r="B127" t="s">
        <v>4</v>
      </c>
      <c r="C127" t="s">
        <v>5</v>
      </c>
      <c r="D127">
        <v>5182.63</v>
      </c>
      <c r="H127">
        <v>5156.24</v>
      </c>
      <c r="J127">
        <v>5155.9799999999996</v>
      </c>
      <c r="O127" s="1">
        <f t="shared" si="3"/>
        <v>46079.024293981478</v>
      </c>
      <c r="P127" s="2">
        <f t="shared" si="4"/>
        <v>46079.024305555555</v>
      </c>
      <c r="Q127">
        <f t="shared" si="5"/>
        <v>1772066100</v>
      </c>
    </row>
    <row r="128" spans="1:17" x14ac:dyDescent="0.55000000000000004">
      <c r="A128">
        <v>1772066399</v>
      </c>
      <c r="B128" t="s">
        <v>4</v>
      </c>
      <c r="C128" t="s">
        <v>5</v>
      </c>
      <c r="D128">
        <v>5188.37</v>
      </c>
      <c r="H128">
        <v>5156.32</v>
      </c>
      <c r="J128">
        <v>5156.0200000000004</v>
      </c>
      <c r="O128" s="1">
        <f t="shared" si="3"/>
        <v>46079.027766203704</v>
      </c>
      <c r="P128" s="2">
        <f t="shared" si="4"/>
        <v>46079.027777777781</v>
      </c>
      <c r="Q128">
        <f t="shared" si="5"/>
        <v>1772066400</v>
      </c>
    </row>
    <row r="129" spans="1:17" x14ac:dyDescent="0.55000000000000004">
      <c r="A129">
        <v>1772066699</v>
      </c>
      <c r="B129" t="s">
        <v>4</v>
      </c>
      <c r="C129" t="s">
        <v>5</v>
      </c>
      <c r="D129">
        <v>5185.97</v>
      </c>
      <c r="H129">
        <v>5156.3900000000003</v>
      </c>
      <c r="J129">
        <v>5156.0600000000004</v>
      </c>
      <c r="O129" s="1">
        <f t="shared" si="3"/>
        <v>46079.03123842593</v>
      </c>
      <c r="P129" s="2">
        <f t="shared" si="4"/>
        <v>46079.03125</v>
      </c>
      <c r="Q129">
        <f t="shared" si="5"/>
        <v>1772066700</v>
      </c>
    </row>
    <row r="130" spans="1:17" x14ac:dyDescent="0.55000000000000004">
      <c r="A130">
        <v>1772066999</v>
      </c>
      <c r="B130" t="s">
        <v>4</v>
      </c>
      <c r="C130" t="s">
        <v>5</v>
      </c>
      <c r="D130">
        <v>5189.7</v>
      </c>
      <c r="H130">
        <v>5156.47</v>
      </c>
      <c r="J130">
        <v>5156.1000000000004</v>
      </c>
      <c r="O130" s="1">
        <f t="shared" ref="O130:O193" si="6">(A130/86400)+25569</f>
        <v>46079.034710648149</v>
      </c>
      <c r="P130" s="2">
        <f t="shared" ref="P130:P193" si="7">CEILING(INT(O130*1440)/1440*288,1)/288</f>
        <v>46079.034722222219</v>
      </c>
      <c r="Q130">
        <f t="shared" si="5"/>
        <v>1772067000</v>
      </c>
    </row>
    <row r="131" spans="1:17" x14ac:dyDescent="0.55000000000000004">
      <c r="A131">
        <v>1772067299</v>
      </c>
      <c r="B131" t="s">
        <v>4</v>
      </c>
      <c r="C131" t="s">
        <v>5</v>
      </c>
      <c r="D131">
        <v>5188.3100000000004</v>
      </c>
      <c r="H131">
        <v>5156.54</v>
      </c>
      <c r="J131">
        <v>5156.1400000000003</v>
      </c>
      <c r="O131" s="1">
        <f t="shared" si="6"/>
        <v>46079.038182870368</v>
      </c>
      <c r="P131" s="2">
        <f t="shared" si="7"/>
        <v>46079.038194444445</v>
      </c>
      <c r="Q131">
        <f t="shared" ref="Q131:Q194" si="8">MROUND((P131-25569)*86400,300)</f>
        <v>1772067300</v>
      </c>
    </row>
    <row r="132" spans="1:17" x14ac:dyDescent="0.55000000000000004">
      <c r="A132">
        <v>1772067599</v>
      </c>
      <c r="B132" t="s">
        <v>4</v>
      </c>
      <c r="C132" t="s">
        <v>5</v>
      </c>
      <c r="D132">
        <v>5194.75</v>
      </c>
      <c r="E132">
        <v>5198.49</v>
      </c>
      <c r="F132">
        <v>5198.49</v>
      </c>
      <c r="H132">
        <v>5156.62</v>
      </c>
      <c r="J132">
        <v>5156.17</v>
      </c>
      <c r="K132">
        <v>5198.49</v>
      </c>
      <c r="O132" s="1">
        <f t="shared" si="6"/>
        <v>46079.041655092587</v>
      </c>
      <c r="P132" s="2">
        <f t="shared" si="7"/>
        <v>46079.041666666664</v>
      </c>
      <c r="Q132">
        <f t="shared" si="8"/>
        <v>1772067600</v>
      </c>
    </row>
    <row r="133" spans="1:17" x14ac:dyDescent="0.55000000000000004">
      <c r="A133">
        <v>1772067899</v>
      </c>
      <c r="B133" t="s">
        <v>4</v>
      </c>
      <c r="C133" t="s">
        <v>5</v>
      </c>
      <c r="D133">
        <v>5183.93</v>
      </c>
      <c r="E133">
        <v>5198.5</v>
      </c>
      <c r="F133">
        <v>5198.46</v>
      </c>
      <c r="H133">
        <v>5156.6899999999996</v>
      </c>
      <c r="J133">
        <v>5156.21</v>
      </c>
      <c r="O133" s="1">
        <f t="shared" si="6"/>
        <v>46079.045127314814</v>
      </c>
      <c r="P133" s="2">
        <f t="shared" si="7"/>
        <v>46079.045138888891</v>
      </c>
      <c r="Q133">
        <f t="shared" si="8"/>
        <v>1772067900</v>
      </c>
    </row>
    <row r="134" spans="1:17" x14ac:dyDescent="0.55000000000000004">
      <c r="A134">
        <v>1772068199</v>
      </c>
      <c r="B134" t="s">
        <v>4</v>
      </c>
      <c r="C134" t="s">
        <v>5</v>
      </c>
      <c r="D134">
        <v>5187.53</v>
      </c>
      <c r="E134">
        <v>5198.5</v>
      </c>
      <c r="F134">
        <v>5198.4399999999996</v>
      </c>
      <c r="H134">
        <v>5156.7700000000004</v>
      </c>
      <c r="J134">
        <v>5156.25</v>
      </c>
      <c r="O134" s="1">
        <f t="shared" si="6"/>
        <v>46079.04859953704</v>
      </c>
      <c r="P134" s="2">
        <f t="shared" si="7"/>
        <v>46079.048611111109</v>
      </c>
      <c r="Q134">
        <f t="shared" si="8"/>
        <v>1772068200</v>
      </c>
    </row>
    <row r="135" spans="1:17" x14ac:dyDescent="0.55000000000000004">
      <c r="A135">
        <v>1772068499</v>
      </c>
      <c r="B135" t="s">
        <v>4</v>
      </c>
      <c r="C135" t="s">
        <v>5</v>
      </c>
      <c r="D135">
        <v>5189.46</v>
      </c>
      <c r="E135">
        <v>5198.51</v>
      </c>
      <c r="F135">
        <v>5198.41</v>
      </c>
      <c r="H135">
        <v>5156.84</v>
      </c>
      <c r="J135">
        <v>5156.29</v>
      </c>
      <c r="O135" s="1">
        <f t="shared" si="6"/>
        <v>46079.052071759259</v>
      </c>
      <c r="P135" s="2">
        <f t="shared" si="7"/>
        <v>46079.052083333336</v>
      </c>
      <c r="Q135">
        <f t="shared" si="8"/>
        <v>1772068500</v>
      </c>
    </row>
    <row r="136" spans="1:17" x14ac:dyDescent="0.55000000000000004">
      <c r="A136">
        <v>1772068799</v>
      </c>
      <c r="B136" t="s">
        <v>4</v>
      </c>
      <c r="C136" t="s">
        <v>5</v>
      </c>
      <c r="D136">
        <v>5186.05</v>
      </c>
      <c r="E136">
        <v>5198.51</v>
      </c>
      <c r="F136">
        <v>5198.3900000000003</v>
      </c>
      <c r="H136">
        <v>5156.92</v>
      </c>
      <c r="J136">
        <v>5156.33</v>
      </c>
      <c r="O136" s="1">
        <f t="shared" si="6"/>
        <v>46079.055543981478</v>
      </c>
      <c r="P136" s="2">
        <f t="shared" si="7"/>
        <v>46079.055555555555</v>
      </c>
      <c r="Q136">
        <f t="shared" si="8"/>
        <v>1772068800</v>
      </c>
    </row>
    <row r="137" spans="1:17" x14ac:dyDescent="0.55000000000000004">
      <c r="A137">
        <v>1772069099</v>
      </c>
      <c r="B137" t="s">
        <v>4</v>
      </c>
      <c r="C137" t="s">
        <v>5</v>
      </c>
      <c r="D137">
        <v>5180.54</v>
      </c>
      <c r="E137">
        <v>5198.5200000000004</v>
      </c>
      <c r="F137">
        <v>5198.3599999999997</v>
      </c>
      <c r="H137">
        <v>5157</v>
      </c>
      <c r="J137">
        <v>5156.37</v>
      </c>
      <c r="O137" s="1">
        <f t="shared" si="6"/>
        <v>46079.059016203704</v>
      </c>
      <c r="P137" s="2">
        <f t="shared" si="7"/>
        <v>46079.059027777781</v>
      </c>
      <c r="Q137">
        <f t="shared" si="8"/>
        <v>1772069100</v>
      </c>
    </row>
    <row r="138" spans="1:17" x14ac:dyDescent="0.55000000000000004">
      <c r="A138">
        <v>1772069399</v>
      </c>
      <c r="B138" t="s">
        <v>4</v>
      </c>
      <c r="C138" t="s">
        <v>5</v>
      </c>
      <c r="D138">
        <v>5187.99</v>
      </c>
      <c r="E138">
        <v>5198.5200000000004</v>
      </c>
      <c r="F138">
        <v>5198.33</v>
      </c>
      <c r="H138">
        <v>5157.07</v>
      </c>
      <c r="J138">
        <v>5156.41</v>
      </c>
      <c r="O138" s="1">
        <f t="shared" si="6"/>
        <v>46079.06248842593</v>
      </c>
      <c r="P138" s="2">
        <f t="shared" si="7"/>
        <v>46079.0625</v>
      </c>
      <c r="Q138">
        <f t="shared" si="8"/>
        <v>1772069400</v>
      </c>
    </row>
    <row r="139" spans="1:17" x14ac:dyDescent="0.55000000000000004">
      <c r="A139">
        <v>1772069699</v>
      </c>
      <c r="B139" t="s">
        <v>4</v>
      </c>
      <c r="C139" t="s">
        <v>5</v>
      </c>
      <c r="D139">
        <v>5185.42</v>
      </c>
      <c r="E139">
        <v>5198.53</v>
      </c>
      <c r="F139">
        <v>5198.3100000000004</v>
      </c>
      <c r="H139">
        <v>5157.1499999999996</v>
      </c>
      <c r="J139">
        <v>5156.45</v>
      </c>
      <c r="O139" s="1">
        <f t="shared" si="6"/>
        <v>46079.065960648149</v>
      </c>
      <c r="P139" s="2">
        <f t="shared" si="7"/>
        <v>46079.065972222219</v>
      </c>
      <c r="Q139">
        <f t="shared" si="8"/>
        <v>1772069700</v>
      </c>
    </row>
    <row r="140" spans="1:17" x14ac:dyDescent="0.55000000000000004">
      <c r="A140">
        <v>1772069999</v>
      </c>
      <c r="B140" t="s">
        <v>4</v>
      </c>
      <c r="C140" t="s">
        <v>5</v>
      </c>
      <c r="D140">
        <v>5189.54</v>
      </c>
      <c r="E140">
        <v>5198.53</v>
      </c>
      <c r="F140">
        <v>5198.28</v>
      </c>
      <c r="H140">
        <v>5157.22</v>
      </c>
      <c r="J140">
        <v>5156.4799999999996</v>
      </c>
      <c r="O140" s="1">
        <f t="shared" si="6"/>
        <v>46079.069432870368</v>
      </c>
      <c r="P140" s="2">
        <f t="shared" si="7"/>
        <v>46079.069444444445</v>
      </c>
      <c r="Q140">
        <f t="shared" si="8"/>
        <v>1772070000</v>
      </c>
    </row>
    <row r="141" spans="1:17" x14ac:dyDescent="0.55000000000000004">
      <c r="A141">
        <v>1772070299</v>
      </c>
      <c r="B141" t="s">
        <v>4</v>
      </c>
      <c r="C141" t="s">
        <v>5</v>
      </c>
      <c r="D141">
        <v>5189.93</v>
      </c>
      <c r="E141">
        <v>5198.54</v>
      </c>
      <c r="F141">
        <v>5198.26</v>
      </c>
      <c r="H141">
        <v>5157.3</v>
      </c>
      <c r="J141">
        <v>5156.5200000000004</v>
      </c>
      <c r="O141" s="1">
        <f t="shared" si="6"/>
        <v>46079.072905092587</v>
      </c>
      <c r="P141" s="2">
        <f t="shared" si="7"/>
        <v>46079.072916666664</v>
      </c>
      <c r="Q141">
        <f t="shared" si="8"/>
        <v>1772070300</v>
      </c>
    </row>
    <row r="142" spans="1:17" x14ac:dyDescent="0.55000000000000004">
      <c r="A142">
        <v>1772070599</v>
      </c>
      <c r="B142" t="s">
        <v>4</v>
      </c>
      <c r="C142" t="s">
        <v>5</v>
      </c>
      <c r="D142">
        <v>5191.16</v>
      </c>
      <c r="E142">
        <v>5198.55</v>
      </c>
      <c r="F142">
        <v>5198.2299999999996</v>
      </c>
      <c r="H142">
        <v>5157.37</v>
      </c>
      <c r="J142">
        <v>5156.5600000000004</v>
      </c>
      <c r="O142" s="1">
        <f t="shared" si="6"/>
        <v>46079.076377314814</v>
      </c>
      <c r="P142" s="2">
        <f t="shared" si="7"/>
        <v>46079.076388888891</v>
      </c>
      <c r="Q142">
        <f t="shared" si="8"/>
        <v>1772070600</v>
      </c>
    </row>
    <row r="143" spans="1:17" x14ac:dyDescent="0.55000000000000004">
      <c r="A143">
        <v>1772070899</v>
      </c>
      <c r="B143" t="s">
        <v>4</v>
      </c>
      <c r="C143" t="s">
        <v>5</v>
      </c>
      <c r="D143">
        <v>5191.71</v>
      </c>
      <c r="E143">
        <v>5198.55</v>
      </c>
      <c r="F143">
        <v>5198.2</v>
      </c>
      <c r="H143">
        <v>5157.45</v>
      </c>
      <c r="J143">
        <v>5156.6000000000004</v>
      </c>
      <c r="O143" s="1">
        <f t="shared" si="6"/>
        <v>46079.07984953704</v>
      </c>
      <c r="P143" s="2">
        <f t="shared" si="7"/>
        <v>46079.079861111109</v>
      </c>
      <c r="Q143">
        <f t="shared" si="8"/>
        <v>1772070900</v>
      </c>
    </row>
    <row r="144" spans="1:17" x14ac:dyDescent="0.55000000000000004">
      <c r="A144">
        <v>1772071199</v>
      </c>
      <c r="B144" t="s">
        <v>4</v>
      </c>
      <c r="C144" t="s">
        <v>5</v>
      </c>
      <c r="D144">
        <v>5190.17</v>
      </c>
      <c r="E144">
        <v>5198.5600000000004</v>
      </c>
      <c r="F144">
        <v>5198.18</v>
      </c>
      <c r="H144">
        <v>5157.53</v>
      </c>
      <c r="J144">
        <v>5156.6400000000003</v>
      </c>
      <c r="O144" s="1">
        <f t="shared" si="6"/>
        <v>46079.083321759259</v>
      </c>
      <c r="P144" s="2">
        <f t="shared" si="7"/>
        <v>46079.083333333336</v>
      </c>
      <c r="Q144">
        <f t="shared" si="8"/>
        <v>1772071200</v>
      </c>
    </row>
    <row r="145" spans="1:17" x14ac:dyDescent="0.55000000000000004">
      <c r="A145">
        <v>1772071499</v>
      </c>
      <c r="B145" t="s">
        <v>4</v>
      </c>
      <c r="C145" t="s">
        <v>5</v>
      </c>
      <c r="D145">
        <v>5187.26</v>
      </c>
      <c r="E145">
        <v>5198.5600000000004</v>
      </c>
      <c r="F145">
        <v>5198.1499999999996</v>
      </c>
      <c r="H145">
        <v>5157.6000000000004</v>
      </c>
      <c r="J145">
        <v>5156.68</v>
      </c>
      <c r="O145" s="1">
        <f t="shared" si="6"/>
        <v>46079.086793981478</v>
      </c>
      <c r="P145" s="2">
        <f t="shared" si="7"/>
        <v>46079.086805555555</v>
      </c>
      <c r="Q145">
        <f t="shared" si="8"/>
        <v>1772071500</v>
      </c>
    </row>
    <row r="146" spans="1:17" x14ac:dyDescent="0.55000000000000004">
      <c r="A146">
        <v>1772071799</v>
      </c>
      <c r="B146" t="s">
        <v>4</v>
      </c>
      <c r="C146" t="s">
        <v>5</v>
      </c>
      <c r="D146">
        <v>5183.0600000000004</v>
      </c>
      <c r="E146">
        <v>5198.57</v>
      </c>
      <c r="F146">
        <v>5198.13</v>
      </c>
      <c r="H146">
        <v>5157.68</v>
      </c>
      <c r="J146">
        <v>5156.72</v>
      </c>
      <c r="O146" s="1">
        <f t="shared" si="6"/>
        <v>46079.090266203704</v>
      </c>
      <c r="P146" s="2">
        <f t="shared" si="7"/>
        <v>46079.090277777781</v>
      </c>
      <c r="Q146">
        <f t="shared" si="8"/>
        <v>1772071800</v>
      </c>
    </row>
    <row r="147" spans="1:17" x14ac:dyDescent="0.55000000000000004">
      <c r="A147">
        <v>1772072099</v>
      </c>
      <c r="B147" t="s">
        <v>4</v>
      </c>
      <c r="C147" t="s">
        <v>5</v>
      </c>
      <c r="D147">
        <v>5188.25</v>
      </c>
      <c r="E147">
        <v>5198.57</v>
      </c>
      <c r="F147">
        <v>5198.1000000000004</v>
      </c>
      <c r="H147">
        <v>5157.75</v>
      </c>
      <c r="J147">
        <v>5156.76</v>
      </c>
      <c r="O147" s="1">
        <f t="shared" si="6"/>
        <v>46079.09373842593</v>
      </c>
      <c r="P147" s="2">
        <f t="shared" si="7"/>
        <v>46079.09375</v>
      </c>
      <c r="Q147">
        <f t="shared" si="8"/>
        <v>1772072100</v>
      </c>
    </row>
    <row r="148" spans="1:17" x14ac:dyDescent="0.55000000000000004">
      <c r="A148">
        <v>1772072399</v>
      </c>
      <c r="B148" t="s">
        <v>4</v>
      </c>
      <c r="C148" t="s">
        <v>5</v>
      </c>
      <c r="D148">
        <v>5183.4399999999996</v>
      </c>
      <c r="E148">
        <v>5198.58</v>
      </c>
      <c r="F148">
        <v>5198.07</v>
      </c>
      <c r="H148">
        <v>5157.83</v>
      </c>
      <c r="J148">
        <v>5156.79</v>
      </c>
      <c r="O148" s="1">
        <f t="shared" si="6"/>
        <v>46079.097210648149</v>
      </c>
      <c r="P148" s="2">
        <f t="shared" si="7"/>
        <v>46079.097222222219</v>
      </c>
      <c r="Q148">
        <f t="shared" si="8"/>
        <v>1772072400</v>
      </c>
    </row>
    <row r="149" spans="1:17" x14ac:dyDescent="0.55000000000000004">
      <c r="A149">
        <v>1772072699</v>
      </c>
      <c r="B149" t="s">
        <v>4</v>
      </c>
      <c r="C149" t="s">
        <v>5</v>
      </c>
      <c r="D149">
        <v>5180.79</v>
      </c>
      <c r="E149">
        <v>5198.58</v>
      </c>
      <c r="F149">
        <v>5198.05</v>
      </c>
      <c r="H149">
        <v>5157.8999999999996</v>
      </c>
      <c r="J149">
        <v>5156.83</v>
      </c>
      <c r="O149" s="1">
        <f t="shared" si="6"/>
        <v>46079.100682870368</v>
      </c>
      <c r="P149" s="2">
        <f t="shared" si="7"/>
        <v>46079.100694444445</v>
      </c>
      <c r="Q149">
        <f t="shared" si="8"/>
        <v>1772072700</v>
      </c>
    </row>
    <row r="150" spans="1:17" x14ac:dyDescent="0.55000000000000004">
      <c r="A150">
        <v>1772072999</v>
      </c>
      <c r="B150" t="s">
        <v>4</v>
      </c>
      <c r="C150" t="s">
        <v>5</v>
      </c>
      <c r="D150">
        <v>5178.87</v>
      </c>
      <c r="E150">
        <v>5198.59</v>
      </c>
      <c r="F150">
        <v>5198.0200000000004</v>
      </c>
      <c r="H150">
        <v>5157.9799999999996</v>
      </c>
      <c r="J150">
        <v>5156.87</v>
      </c>
      <c r="O150" s="1">
        <f t="shared" si="6"/>
        <v>46079.104155092587</v>
      </c>
      <c r="P150" s="2">
        <f t="shared" si="7"/>
        <v>46079.104166666664</v>
      </c>
      <c r="Q150">
        <f t="shared" si="8"/>
        <v>1772073000</v>
      </c>
    </row>
    <row r="151" spans="1:17" x14ac:dyDescent="0.55000000000000004">
      <c r="A151">
        <v>1772073299</v>
      </c>
      <c r="B151" t="s">
        <v>4</v>
      </c>
      <c r="C151" t="s">
        <v>5</v>
      </c>
      <c r="D151">
        <v>5180.5200000000004</v>
      </c>
      <c r="E151">
        <v>5198.6000000000004</v>
      </c>
      <c r="F151">
        <v>5198</v>
      </c>
      <c r="H151">
        <v>5158.05</v>
      </c>
      <c r="J151">
        <v>5156.91</v>
      </c>
      <c r="O151" s="1">
        <f t="shared" si="6"/>
        <v>46079.107627314814</v>
      </c>
      <c r="P151" s="2">
        <f t="shared" si="7"/>
        <v>46079.107638888891</v>
      </c>
      <c r="Q151">
        <f t="shared" si="8"/>
        <v>1772073300</v>
      </c>
    </row>
    <row r="152" spans="1:17" x14ac:dyDescent="0.55000000000000004">
      <c r="A152">
        <v>1772073599</v>
      </c>
      <c r="B152" t="s">
        <v>4</v>
      </c>
      <c r="C152" t="s">
        <v>5</v>
      </c>
      <c r="D152">
        <v>5176.09</v>
      </c>
      <c r="E152">
        <v>5198.6000000000004</v>
      </c>
      <c r="F152">
        <v>5197.97</v>
      </c>
      <c r="H152">
        <v>5158.13</v>
      </c>
      <c r="I152">
        <v>5174.34</v>
      </c>
      <c r="J152">
        <v>5156.95</v>
      </c>
      <c r="L152">
        <v>5174.34</v>
      </c>
      <c r="O152" s="1">
        <f t="shared" si="6"/>
        <v>46079.11109953704</v>
      </c>
      <c r="P152" s="2">
        <f t="shared" si="7"/>
        <v>46079.111111111109</v>
      </c>
      <c r="Q152">
        <f t="shared" si="8"/>
        <v>1772073600</v>
      </c>
    </row>
    <row r="153" spans="1:17" x14ac:dyDescent="0.55000000000000004">
      <c r="A153">
        <v>1772073899</v>
      </c>
      <c r="B153" t="s">
        <v>4</v>
      </c>
      <c r="C153" t="s">
        <v>5</v>
      </c>
      <c r="D153">
        <v>5180.78</v>
      </c>
      <c r="E153">
        <v>5198.6099999999997</v>
      </c>
      <c r="F153">
        <v>5197.9399999999996</v>
      </c>
      <c r="H153">
        <v>5158.21</v>
      </c>
      <c r="I153">
        <v>5174.3599999999997</v>
      </c>
      <c r="J153">
        <v>5156.99</v>
      </c>
      <c r="O153" s="1">
        <f t="shared" si="6"/>
        <v>46079.114571759259</v>
      </c>
      <c r="P153" s="2">
        <f t="shared" si="7"/>
        <v>46079.114583333336</v>
      </c>
      <c r="Q153">
        <f t="shared" si="8"/>
        <v>1772073900</v>
      </c>
    </row>
    <row r="154" spans="1:17" x14ac:dyDescent="0.55000000000000004">
      <c r="A154">
        <v>1772074199</v>
      </c>
      <c r="B154" t="s">
        <v>4</v>
      </c>
      <c r="C154" t="s">
        <v>5</v>
      </c>
      <c r="D154">
        <v>5184.6899999999996</v>
      </c>
      <c r="E154">
        <v>5198.6099999999997</v>
      </c>
      <c r="F154">
        <v>5197.92</v>
      </c>
      <c r="H154">
        <v>5158.28</v>
      </c>
      <c r="I154">
        <v>5174.38</v>
      </c>
      <c r="J154">
        <v>5157.03</v>
      </c>
      <c r="O154" s="1">
        <f t="shared" si="6"/>
        <v>46079.118043981478</v>
      </c>
      <c r="P154" s="2">
        <f t="shared" si="7"/>
        <v>46079.118055555555</v>
      </c>
      <c r="Q154">
        <f t="shared" si="8"/>
        <v>1772074200</v>
      </c>
    </row>
    <row r="155" spans="1:17" x14ac:dyDescent="0.55000000000000004">
      <c r="A155">
        <v>1772074499</v>
      </c>
      <c r="B155" t="s">
        <v>4</v>
      </c>
      <c r="C155" t="s">
        <v>5</v>
      </c>
      <c r="D155">
        <v>5184.34</v>
      </c>
      <c r="E155">
        <v>5198.62</v>
      </c>
      <c r="F155">
        <v>5197.8900000000003</v>
      </c>
      <c r="H155">
        <v>5158.3599999999997</v>
      </c>
      <c r="I155">
        <v>5174.41</v>
      </c>
      <c r="J155">
        <v>5157.07</v>
      </c>
      <c r="O155" s="1">
        <f t="shared" si="6"/>
        <v>46079.121516203704</v>
      </c>
      <c r="P155" s="2">
        <f t="shared" si="7"/>
        <v>46079.121527777781</v>
      </c>
      <c r="Q155">
        <f t="shared" si="8"/>
        <v>1772074500</v>
      </c>
    </row>
    <row r="156" spans="1:17" x14ac:dyDescent="0.55000000000000004">
      <c r="A156">
        <v>1772074799</v>
      </c>
      <c r="B156" t="s">
        <v>4</v>
      </c>
      <c r="C156" t="s">
        <v>5</v>
      </c>
      <c r="D156">
        <v>5187.4399999999996</v>
      </c>
      <c r="E156">
        <v>5198.62</v>
      </c>
      <c r="F156">
        <v>5197.87</v>
      </c>
      <c r="H156">
        <v>5158.43</v>
      </c>
      <c r="I156">
        <v>5174.43</v>
      </c>
      <c r="J156">
        <v>5157.1000000000004</v>
      </c>
      <c r="O156" s="1">
        <f t="shared" si="6"/>
        <v>46079.12498842593</v>
      </c>
      <c r="P156" s="2">
        <f t="shared" si="7"/>
        <v>46079.125</v>
      </c>
      <c r="Q156">
        <f t="shared" si="8"/>
        <v>1772074800</v>
      </c>
    </row>
    <row r="157" spans="1:17" x14ac:dyDescent="0.55000000000000004">
      <c r="A157">
        <v>1772075099</v>
      </c>
      <c r="B157" t="s">
        <v>4</v>
      </c>
      <c r="C157" t="s">
        <v>5</v>
      </c>
      <c r="D157">
        <v>5185.97</v>
      </c>
      <c r="E157">
        <v>5198.63</v>
      </c>
      <c r="F157">
        <v>5197.84</v>
      </c>
      <c r="H157">
        <v>5158.51</v>
      </c>
      <c r="I157">
        <v>5174.45</v>
      </c>
      <c r="J157">
        <v>5157.1400000000003</v>
      </c>
      <c r="O157" s="1">
        <f t="shared" si="6"/>
        <v>46079.128460648149</v>
      </c>
      <c r="P157" s="2">
        <f t="shared" si="7"/>
        <v>46079.128472222219</v>
      </c>
      <c r="Q157">
        <f t="shared" si="8"/>
        <v>1772075100</v>
      </c>
    </row>
    <row r="158" spans="1:17" x14ac:dyDescent="0.55000000000000004">
      <c r="A158">
        <v>1772075399</v>
      </c>
      <c r="B158" t="s">
        <v>4</v>
      </c>
      <c r="C158" t="s">
        <v>5</v>
      </c>
      <c r="D158">
        <v>5187.26</v>
      </c>
      <c r="E158">
        <v>5198.6400000000003</v>
      </c>
      <c r="F158">
        <v>5197.8100000000004</v>
      </c>
      <c r="H158">
        <v>5158.58</v>
      </c>
      <c r="I158">
        <v>5174.47</v>
      </c>
      <c r="J158">
        <v>5157.18</v>
      </c>
      <c r="O158" s="1">
        <f t="shared" si="6"/>
        <v>46079.131932870368</v>
      </c>
      <c r="P158" s="2">
        <f t="shared" si="7"/>
        <v>46079.131944444445</v>
      </c>
      <c r="Q158">
        <f t="shared" si="8"/>
        <v>1772075400</v>
      </c>
    </row>
    <row r="159" spans="1:17" x14ac:dyDescent="0.55000000000000004">
      <c r="A159">
        <v>1772075699</v>
      </c>
      <c r="B159" t="s">
        <v>4</v>
      </c>
      <c r="C159" t="s">
        <v>5</v>
      </c>
      <c r="D159">
        <v>5190.1899999999996</v>
      </c>
      <c r="E159">
        <v>5198.6400000000003</v>
      </c>
      <c r="F159">
        <v>5197.79</v>
      </c>
      <c r="H159">
        <v>5158.66</v>
      </c>
      <c r="I159">
        <v>5174.5</v>
      </c>
      <c r="J159">
        <v>5157.22</v>
      </c>
      <c r="O159" s="1">
        <f t="shared" si="6"/>
        <v>46079.135405092587</v>
      </c>
      <c r="P159" s="2">
        <f t="shared" si="7"/>
        <v>46079.135416666664</v>
      </c>
      <c r="Q159">
        <f t="shared" si="8"/>
        <v>1772075700</v>
      </c>
    </row>
    <row r="160" spans="1:17" x14ac:dyDescent="0.55000000000000004">
      <c r="A160">
        <v>1772075999</v>
      </c>
      <c r="B160" t="s">
        <v>4</v>
      </c>
      <c r="C160" t="s">
        <v>5</v>
      </c>
      <c r="D160">
        <v>5191.04</v>
      </c>
      <c r="E160">
        <v>5198.6499999999996</v>
      </c>
      <c r="F160">
        <v>5197.76</v>
      </c>
      <c r="H160">
        <v>5158.74</v>
      </c>
      <c r="I160">
        <v>5174.5200000000004</v>
      </c>
      <c r="J160">
        <v>5157.26</v>
      </c>
      <c r="O160" s="1">
        <f t="shared" si="6"/>
        <v>46079.138877314814</v>
      </c>
      <c r="P160" s="2">
        <f t="shared" si="7"/>
        <v>46079.138888888891</v>
      </c>
      <c r="Q160">
        <f t="shared" si="8"/>
        <v>1772076000</v>
      </c>
    </row>
    <row r="161" spans="1:17" x14ac:dyDescent="0.55000000000000004">
      <c r="A161">
        <v>1772076299</v>
      </c>
      <c r="B161" t="s">
        <v>4</v>
      </c>
      <c r="C161" t="s">
        <v>5</v>
      </c>
      <c r="D161">
        <v>5188.3500000000004</v>
      </c>
      <c r="E161">
        <v>5198.6499999999996</v>
      </c>
      <c r="F161">
        <v>5197.74</v>
      </c>
      <c r="H161">
        <v>5158.8100000000004</v>
      </c>
      <c r="I161">
        <v>5174.54</v>
      </c>
      <c r="J161">
        <v>5157.3</v>
      </c>
      <c r="O161" s="1">
        <f t="shared" si="6"/>
        <v>46079.14234953704</v>
      </c>
      <c r="P161" s="2">
        <f t="shared" si="7"/>
        <v>46079.142361111109</v>
      </c>
      <c r="Q161">
        <f t="shared" si="8"/>
        <v>1772076300</v>
      </c>
    </row>
    <row r="162" spans="1:17" x14ac:dyDescent="0.55000000000000004">
      <c r="A162">
        <v>1772076599</v>
      </c>
      <c r="B162" t="s">
        <v>4</v>
      </c>
      <c r="C162" t="s">
        <v>5</v>
      </c>
      <c r="D162">
        <v>5188.5600000000004</v>
      </c>
      <c r="E162">
        <v>5198.66</v>
      </c>
      <c r="F162">
        <v>5197.71</v>
      </c>
      <c r="H162">
        <v>5158.8900000000003</v>
      </c>
      <c r="I162">
        <v>5174.5600000000004</v>
      </c>
      <c r="J162">
        <v>5157.34</v>
      </c>
      <c r="O162" s="1">
        <f t="shared" si="6"/>
        <v>46079.145821759259</v>
      </c>
      <c r="P162" s="2">
        <f t="shared" si="7"/>
        <v>46079.145833333336</v>
      </c>
      <c r="Q162">
        <f t="shared" si="8"/>
        <v>1772076600</v>
      </c>
    </row>
    <row r="163" spans="1:17" x14ac:dyDescent="0.55000000000000004">
      <c r="A163">
        <v>1772076899</v>
      </c>
      <c r="B163" t="s">
        <v>4</v>
      </c>
      <c r="C163" t="s">
        <v>5</v>
      </c>
      <c r="D163">
        <v>5186.58</v>
      </c>
      <c r="E163">
        <v>5198.66</v>
      </c>
      <c r="F163">
        <v>5197.68</v>
      </c>
      <c r="H163">
        <v>5158.96</v>
      </c>
      <c r="I163">
        <v>5174.58</v>
      </c>
      <c r="J163">
        <v>5157.37</v>
      </c>
      <c r="O163" s="1">
        <f t="shared" si="6"/>
        <v>46079.149293981478</v>
      </c>
      <c r="P163" s="2">
        <f t="shared" si="7"/>
        <v>46079.149305555555</v>
      </c>
      <c r="Q163">
        <f t="shared" si="8"/>
        <v>1772076900</v>
      </c>
    </row>
    <row r="164" spans="1:17" x14ac:dyDescent="0.55000000000000004">
      <c r="A164">
        <v>1772077199</v>
      </c>
      <c r="B164" t="s">
        <v>4</v>
      </c>
      <c r="C164" t="s">
        <v>5</v>
      </c>
      <c r="D164">
        <v>5186.18</v>
      </c>
      <c r="E164">
        <v>5198.67</v>
      </c>
      <c r="F164">
        <v>5197.66</v>
      </c>
      <c r="H164">
        <v>5159.04</v>
      </c>
      <c r="I164">
        <v>5174.6099999999997</v>
      </c>
      <c r="J164">
        <v>5157.41</v>
      </c>
      <c r="O164" s="1">
        <f t="shared" si="6"/>
        <v>46079.152766203704</v>
      </c>
      <c r="P164" s="2">
        <f t="shared" si="7"/>
        <v>46079.152777777781</v>
      </c>
      <c r="Q164">
        <f t="shared" si="8"/>
        <v>1772077200</v>
      </c>
    </row>
    <row r="165" spans="1:17" x14ac:dyDescent="0.55000000000000004">
      <c r="A165">
        <v>1772077499</v>
      </c>
      <c r="B165" t="s">
        <v>4</v>
      </c>
      <c r="C165" t="s">
        <v>5</v>
      </c>
      <c r="D165">
        <v>5188.6099999999997</v>
      </c>
      <c r="E165">
        <v>5198.67</v>
      </c>
      <c r="F165">
        <v>5197.63</v>
      </c>
      <c r="H165">
        <v>5159.1099999999997</v>
      </c>
      <c r="I165">
        <v>5174.63</v>
      </c>
      <c r="J165">
        <v>5157.45</v>
      </c>
      <c r="O165" s="1">
        <f t="shared" si="6"/>
        <v>46079.15623842593</v>
      </c>
      <c r="P165" s="2">
        <f t="shared" si="7"/>
        <v>46079.15625</v>
      </c>
      <c r="Q165">
        <f t="shared" si="8"/>
        <v>1772077500</v>
      </c>
    </row>
    <row r="166" spans="1:17" x14ac:dyDescent="0.55000000000000004">
      <c r="A166">
        <v>1772077799</v>
      </c>
      <c r="B166" t="s">
        <v>4</v>
      </c>
      <c r="C166" t="s">
        <v>5</v>
      </c>
      <c r="D166">
        <v>5191.34</v>
      </c>
      <c r="E166">
        <v>5198.68</v>
      </c>
      <c r="F166">
        <v>5197.6099999999997</v>
      </c>
      <c r="H166">
        <v>5159.1899999999996</v>
      </c>
      <c r="I166">
        <v>5174.6499999999996</v>
      </c>
      <c r="J166">
        <v>5157.49</v>
      </c>
      <c r="O166" s="1">
        <f t="shared" si="6"/>
        <v>46079.159710648149</v>
      </c>
      <c r="P166" s="2">
        <f t="shared" si="7"/>
        <v>46079.159722222219</v>
      </c>
      <c r="Q166">
        <f t="shared" si="8"/>
        <v>1772077800</v>
      </c>
    </row>
    <row r="167" spans="1:17" x14ac:dyDescent="0.55000000000000004">
      <c r="A167">
        <v>1772078099</v>
      </c>
      <c r="B167" t="s">
        <v>4</v>
      </c>
      <c r="C167" t="s">
        <v>5</v>
      </c>
      <c r="D167">
        <v>5192.63</v>
      </c>
      <c r="E167">
        <v>5198.6899999999996</v>
      </c>
      <c r="F167">
        <v>5197.58</v>
      </c>
      <c r="H167">
        <v>5159.2700000000004</v>
      </c>
      <c r="I167">
        <v>5174.67</v>
      </c>
      <c r="J167">
        <v>5157.53</v>
      </c>
      <c r="O167" s="1">
        <f t="shared" si="6"/>
        <v>46079.163182870368</v>
      </c>
      <c r="P167" s="2">
        <f t="shared" si="7"/>
        <v>46079.163194444445</v>
      </c>
      <c r="Q167">
        <f t="shared" si="8"/>
        <v>1772078100</v>
      </c>
    </row>
    <row r="168" spans="1:17" x14ac:dyDescent="0.55000000000000004">
      <c r="A168">
        <v>1772078399</v>
      </c>
      <c r="B168" t="s">
        <v>4</v>
      </c>
      <c r="C168" t="s">
        <v>5</v>
      </c>
      <c r="D168">
        <v>5194.08</v>
      </c>
      <c r="E168">
        <v>5198.6899999999996</v>
      </c>
      <c r="F168">
        <v>5197.5600000000004</v>
      </c>
      <c r="H168">
        <v>5159.34</v>
      </c>
      <c r="I168">
        <v>5174.6899999999996</v>
      </c>
      <c r="J168">
        <v>5157.57</v>
      </c>
      <c r="O168" s="1">
        <f t="shared" si="6"/>
        <v>46079.166655092587</v>
      </c>
      <c r="P168" s="2">
        <f t="shared" si="7"/>
        <v>46079.166666666664</v>
      </c>
      <c r="Q168">
        <f t="shared" si="8"/>
        <v>1772078400</v>
      </c>
    </row>
    <row r="169" spans="1:17" x14ac:dyDescent="0.55000000000000004">
      <c r="A169">
        <v>1772078699</v>
      </c>
      <c r="B169" t="s">
        <v>4</v>
      </c>
      <c r="C169" t="s">
        <v>5</v>
      </c>
      <c r="D169">
        <v>5195.76</v>
      </c>
      <c r="E169">
        <v>5198.7</v>
      </c>
      <c r="F169">
        <v>5197.53</v>
      </c>
      <c r="H169">
        <v>5159.42</v>
      </c>
      <c r="I169">
        <v>5174.72</v>
      </c>
      <c r="J169">
        <v>5157.6099999999997</v>
      </c>
      <c r="O169" s="1">
        <f t="shared" si="6"/>
        <v>46079.170127314814</v>
      </c>
      <c r="P169" s="2">
        <f t="shared" si="7"/>
        <v>46079.170138888891</v>
      </c>
      <c r="Q169">
        <f t="shared" si="8"/>
        <v>1772078700</v>
      </c>
    </row>
    <row r="170" spans="1:17" x14ac:dyDescent="0.55000000000000004">
      <c r="A170">
        <v>1772078999</v>
      </c>
      <c r="B170" t="s">
        <v>4</v>
      </c>
      <c r="C170" t="s">
        <v>5</v>
      </c>
      <c r="D170">
        <v>5196.8</v>
      </c>
      <c r="E170">
        <v>5198.7</v>
      </c>
      <c r="F170">
        <v>5197.5</v>
      </c>
      <c r="H170">
        <v>5159.49</v>
      </c>
      <c r="I170">
        <v>5174.74</v>
      </c>
      <c r="J170">
        <v>5157.6499999999996</v>
      </c>
      <c r="O170" s="1">
        <f t="shared" si="6"/>
        <v>46079.17359953704</v>
      </c>
      <c r="P170" s="2">
        <f t="shared" si="7"/>
        <v>46079.173611111109</v>
      </c>
      <c r="Q170">
        <f t="shared" si="8"/>
        <v>1772079000</v>
      </c>
    </row>
    <row r="171" spans="1:17" x14ac:dyDescent="0.55000000000000004">
      <c r="A171">
        <v>1772079299</v>
      </c>
      <c r="B171" t="s">
        <v>4</v>
      </c>
      <c r="C171" t="s">
        <v>5</v>
      </c>
      <c r="D171">
        <v>5193.83</v>
      </c>
      <c r="E171">
        <v>5198.71</v>
      </c>
      <c r="F171">
        <v>5197.4799999999996</v>
      </c>
      <c r="H171">
        <v>5159.57</v>
      </c>
      <c r="I171">
        <v>5174.76</v>
      </c>
      <c r="J171">
        <v>5157.68</v>
      </c>
      <c r="O171" s="1">
        <f t="shared" si="6"/>
        <v>46079.177071759259</v>
      </c>
      <c r="P171" s="2">
        <f t="shared" si="7"/>
        <v>46079.177083333336</v>
      </c>
      <c r="Q171">
        <f t="shared" si="8"/>
        <v>1772079300</v>
      </c>
    </row>
    <row r="172" spans="1:17" x14ac:dyDescent="0.55000000000000004">
      <c r="A172">
        <v>1772079599</v>
      </c>
      <c r="B172" t="s">
        <v>4</v>
      </c>
      <c r="C172" t="s">
        <v>5</v>
      </c>
      <c r="D172">
        <v>5193.75</v>
      </c>
      <c r="E172">
        <v>5198.71</v>
      </c>
      <c r="F172">
        <v>5197.45</v>
      </c>
      <c r="H172">
        <v>5159.6400000000003</v>
      </c>
      <c r="I172">
        <v>5174.78</v>
      </c>
      <c r="J172">
        <v>5157.72</v>
      </c>
      <c r="O172" s="1">
        <f t="shared" si="6"/>
        <v>46079.180543981478</v>
      </c>
      <c r="P172" s="2">
        <f t="shared" si="7"/>
        <v>46079.180555555555</v>
      </c>
      <c r="Q172">
        <f t="shared" si="8"/>
        <v>1772079600</v>
      </c>
    </row>
    <row r="173" spans="1:17" x14ac:dyDescent="0.55000000000000004">
      <c r="A173">
        <v>1772079899</v>
      </c>
      <c r="B173" t="s">
        <v>4</v>
      </c>
      <c r="C173" t="s">
        <v>5</v>
      </c>
      <c r="D173">
        <v>5194.13</v>
      </c>
      <c r="E173">
        <v>5198.72</v>
      </c>
      <c r="F173">
        <v>5197.43</v>
      </c>
      <c r="H173">
        <v>5159.72</v>
      </c>
      <c r="I173">
        <v>5174.8100000000004</v>
      </c>
      <c r="J173">
        <v>5157.76</v>
      </c>
      <c r="O173" s="1">
        <f t="shared" si="6"/>
        <v>46079.184016203704</v>
      </c>
      <c r="P173" s="2">
        <f t="shared" si="7"/>
        <v>46079.184027777781</v>
      </c>
      <c r="Q173">
        <f t="shared" si="8"/>
        <v>1772079900</v>
      </c>
    </row>
    <row r="174" spans="1:17" x14ac:dyDescent="0.55000000000000004">
      <c r="A174">
        <v>1772080199</v>
      </c>
      <c r="B174" t="s">
        <v>4</v>
      </c>
      <c r="C174" t="s">
        <v>5</v>
      </c>
      <c r="D174">
        <v>5194.8599999999997</v>
      </c>
      <c r="E174">
        <v>5198.72</v>
      </c>
      <c r="F174">
        <v>5197.3999999999996</v>
      </c>
      <c r="H174">
        <v>5159.79</v>
      </c>
      <c r="I174">
        <v>5174.83</v>
      </c>
      <c r="J174">
        <v>5157.8</v>
      </c>
      <c r="O174" s="1">
        <f t="shared" si="6"/>
        <v>46079.18748842593</v>
      </c>
      <c r="P174" s="2">
        <f t="shared" si="7"/>
        <v>46079.1875</v>
      </c>
      <c r="Q174">
        <f t="shared" si="8"/>
        <v>1772080200</v>
      </c>
    </row>
    <row r="175" spans="1:17" x14ac:dyDescent="0.55000000000000004">
      <c r="A175">
        <v>1772080499</v>
      </c>
      <c r="B175" t="s">
        <v>4</v>
      </c>
      <c r="C175" t="s">
        <v>5</v>
      </c>
      <c r="D175">
        <v>5195.3999999999996</v>
      </c>
      <c r="E175">
        <v>5198.7299999999996</v>
      </c>
      <c r="F175">
        <v>5197.37</v>
      </c>
      <c r="H175">
        <v>5159.87</v>
      </c>
      <c r="I175">
        <v>5174.8500000000004</v>
      </c>
      <c r="J175">
        <v>5157.84</v>
      </c>
      <c r="O175" s="1">
        <f t="shared" si="6"/>
        <v>46079.190960648149</v>
      </c>
      <c r="P175" s="2">
        <f t="shared" si="7"/>
        <v>46079.190972222219</v>
      </c>
      <c r="Q175">
        <f t="shared" si="8"/>
        <v>1772080500</v>
      </c>
    </row>
    <row r="176" spans="1:17" x14ac:dyDescent="0.55000000000000004">
      <c r="A176">
        <v>1772080799</v>
      </c>
      <c r="B176" t="s">
        <v>4</v>
      </c>
      <c r="C176" t="s">
        <v>5</v>
      </c>
      <c r="D176">
        <v>5194.26</v>
      </c>
      <c r="E176">
        <v>5198.74</v>
      </c>
      <c r="F176">
        <v>5197.3500000000004</v>
      </c>
      <c r="H176">
        <v>5159.95</v>
      </c>
      <c r="I176">
        <v>5174.87</v>
      </c>
      <c r="J176">
        <v>5157.88</v>
      </c>
      <c r="O176" s="1">
        <f t="shared" si="6"/>
        <v>46079.194432870368</v>
      </c>
      <c r="P176" s="2">
        <f t="shared" si="7"/>
        <v>46079.194444444445</v>
      </c>
      <c r="Q176">
        <f t="shared" si="8"/>
        <v>1772080800</v>
      </c>
    </row>
    <row r="177" spans="1:17" x14ac:dyDescent="0.55000000000000004">
      <c r="A177">
        <v>1772081099</v>
      </c>
      <c r="B177" t="s">
        <v>4</v>
      </c>
      <c r="C177" t="s">
        <v>5</v>
      </c>
      <c r="D177">
        <v>5191.38</v>
      </c>
      <c r="E177">
        <v>5198.74</v>
      </c>
      <c r="F177">
        <v>5197.32</v>
      </c>
      <c r="H177">
        <v>5160.0200000000004</v>
      </c>
      <c r="I177">
        <v>5174.8900000000003</v>
      </c>
      <c r="J177">
        <v>5157.92</v>
      </c>
      <c r="O177" s="1">
        <f t="shared" si="6"/>
        <v>46079.197905092587</v>
      </c>
      <c r="P177" s="2">
        <f t="shared" si="7"/>
        <v>46079.197916666664</v>
      </c>
      <c r="Q177">
        <f t="shared" si="8"/>
        <v>1772081100</v>
      </c>
    </row>
    <row r="178" spans="1:17" x14ac:dyDescent="0.55000000000000004">
      <c r="A178">
        <v>1772081399</v>
      </c>
      <c r="B178" t="s">
        <v>4</v>
      </c>
      <c r="C178" t="s">
        <v>5</v>
      </c>
      <c r="D178">
        <v>5192.6099999999997</v>
      </c>
      <c r="E178">
        <v>5198.75</v>
      </c>
      <c r="F178">
        <v>5197.3</v>
      </c>
      <c r="H178">
        <v>5160.1000000000004</v>
      </c>
      <c r="I178">
        <v>5174.92</v>
      </c>
      <c r="J178">
        <v>5157.96</v>
      </c>
      <c r="O178" s="1">
        <f t="shared" si="6"/>
        <v>46079.201377314814</v>
      </c>
      <c r="P178" s="2">
        <f t="shared" si="7"/>
        <v>46079.201388888891</v>
      </c>
      <c r="Q178">
        <f t="shared" si="8"/>
        <v>1772081400</v>
      </c>
    </row>
    <row r="179" spans="1:17" x14ac:dyDescent="0.55000000000000004">
      <c r="A179">
        <v>1772081699</v>
      </c>
      <c r="B179" t="s">
        <v>4</v>
      </c>
      <c r="C179" t="s">
        <v>5</v>
      </c>
      <c r="D179">
        <v>5192.6899999999996</v>
      </c>
      <c r="E179">
        <v>5198.75</v>
      </c>
      <c r="F179">
        <v>5197.2700000000004</v>
      </c>
      <c r="H179">
        <v>5160.17</v>
      </c>
      <c r="I179">
        <v>5174.9399999999996</v>
      </c>
      <c r="J179">
        <v>5157.99</v>
      </c>
      <c r="O179" s="1">
        <f t="shared" si="6"/>
        <v>46079.20484953704</v>
      </c>
      <c r="P179" s="2">
        <f t="shared" si="7"/>
        <v>46079.204861111109</v>
      </c>
      <c r="Q179">
        <f t="shared" si="8"/>
        <v>1772081700</v>
      </c>
    </row>
    <row r="180" spans="1:17" x14ac:dyDescent="0.55000000000000004">
      <c r="A180">
        <v>1772081999</v>
      </c>
      <c r="B180" t="s">
        <v>4</v>
      </c>
      <c r="C180" t="s">
        <v>5</v>
      </c>
      <c r="D180">
        <v>5193.25</v>
      </c>
      <c r="E180">
        <v>5198.76</v>
      </c>
      <c r="F180">
        <v>5197.24</v>
      </c>
      <c r="H180">
        <v>5160.25</v>
      </c>
      <c r="I180">
        <v>5174.96</v>
      </c>
      <c r="J180">
        <v>5158.03</v>
      </c>
      <c r="O180" s="1">
        <f t="shared" si="6"/>
        <v>46079.208321759259</v>
      </c>
      <c r="P180" s="2">
        <f t="shared" si="7"/>
        <v>46079.208333333336</v>
      </c>
      <c r="Q180">
        <f t="shared" si="8"/>
        <v>1772082000</v>
      </c>
    </row>
    <row r="181" spans="1:17" x14ac:dyDescent="0.55000000000000004">
      <c r="A181">
        <v>1772082299</v>
      </c>
      <c r="B181" t="s">
        <v>4</v>
      </c>
      <c r="C181" t="s">
        <v>5</v>
      </c>
      <c r="D181">
        <v>5194.54</v>
      </c>
      <c r="E181">
        <v>5198.76</v>
      </c>
      <c r="F181">
        <v>5197.22</v>
      </c>
      <c r="H181">
        <v>5160.32</v>
      </c>
      <c r="I181">
        <v>5174.9799999999996</v>
      </c>
      <c r="J181">
        <v>5158.07</v>
      </c>
      <c r="O181" s="1">
        <f t="shared" si="6"/>
        <v>46079.211793981478</v>
      </c>
      <c r="P181" s="2">
        <f t="shared" si="7"/>
        <v>46079.211805555555</v>
      </c>
      <c r="Q181">
        <f t="shared" si="8"/>
        <v>1772082300</v>
      </c>
    </row>
    <row r="182" spans="1:17" x14ac:dyDescent="0.55000000000000004">
      <c r="A182">
        <v>1772082599</v>
      </c>
      <c r="B182" t="s">
        <v>4</v>
      </c>
      <c r="C182" t="s">
        <v>5</v>
      </c>
      <c r="D182">
        <v>5197.8500000000004</v>
      </c>
      <c r="E182">
        <v>5198.7700000000004</v>
      </c>
      <c r="F182">
        <v>5197.1899999999996</v>
      </c>
      <c r="H182">
        <v>5160.3999999999996</v>
      </c>
      <c r="I182">
        <v>5175</v>
      </c>
      <c r="J182">
        <v>5158.1099999999997</v>
      </c>
      <c r="O182" s="1">
        <f t="shared" si="6"/>
        <v>46079.215266203704</v>
      </c>
      <c r="P182" s="2">
        <f t="shared" si="7"/>
        <v>46079.215277777781</v>
      </c>
      <c r="Q182">
        <f t="shared" si="8"/>
        <v>1772082600</v>
      </c>
    </row>
    <row r="183" spans="1:17" x14ac:dyDescent="0.55000000000000004">
      <c r="A183">
        <v>1772082899</v>
      </c>
      <c r="B183" t="s">
        <v>4</v>
      </c>
      <c r="C183" t="s">
        <v>5</v>
      </c>
      <c r="D183">
        <v>5199.82</v>
      </c>
      <c r="E183">
        <v>5198.7700000000004</v>
      </c>
      <c r="F183">
        <v>5197.17</v>
      </c>
      <c r="H183">
        <v>5160.4799999999996</v>
      </c>
      <c r="I183">
        <v>5175.03</v>
      </c>
      <c r="J183">
        <v>5158.1499999999996</v>
      </c>
      <c r="O183" s="1">
        <f t="shared" si="6"/>
        <v>46079.21873842593</v>
      </c>
      <c r="P183" s="2">
        <f t="shared" si="7"/>
        <v>46079.21875</v>
      </c>
      <c r="Q183">
        <f t="shared" si="8"/>
        <v>1772082900</v>
      </c>
    </row>
    <row r="184" spans="1:17" x14ac:dyDescent="0.55000000000000004">
      <c r="A184">
        <v>1772083199</v>
      </c>
      <c r="B184" t="s">
        <v>4</v>
      </c>
      <c r="C184" t="s">
        <v>5</v>
      </c>
      <c r="D184">
        <v>5202.71</v>
      </c>
      <c r="E184">
        <v>5198.78</v>
      </c>
      <c r="F184">
        <v>5197.1400000000003</v>
      </c>
      <c r="H184">
        <v>5160.55</v>
      </c>
      <c r="I184">
        <v>5175.05</v>
      </c>
      <c r="J184">
        <v>5158.1899999999996</v>
      </c>
      <c r="O184" s="1">
        <f t="shared" si="6"/>
        <v>46079.222210648149</v>
      </c>
      <c r="P184" s="2">
        <f t="shared" si="7"/>
        <v>46079.222222222219</v>
      </c>
      <c r="Q184">
        <f t="shared" si="8"/>
        <v>1772083200</v>
      </c>
    </row>
    <row r="185" spans="1:17" x14ac:dyDescent="0.55000000000000004">
      <c r="A185">
        <v>1772083499</v>
      </c>
      <c r="B185" t="s">
        <v>4</v>
      </c>
      <c r="C185" t="s">
        <v>5</v>
      </c>
      <c r="D185">
        <v>5200.41</v>
      </c>
      <c r="E185">
        <v>5198.79</v>
      </c>
      <c r="F185">
        <v>5197.1099999999997</v>
      </c>
      <c r="G185">
        <v>5205.3100000000004</v>
      </c>
      <c r="H185">
        <v>5160.63</v>
      </c>
      <c r="I185">
        <v>5175.07</v>
      </c>
      <c r="J185">
        <v>5158.2299999999996</v>
      </c>
      <c r="K185">
        <v>5205.3100000000004</v>
      </c>
      <c r="O185" s="1">
        <f t="shared" si="6"/>
        <v>46079.225682870368</v>
      </c>
      <c r="P185" s="2">
        <f t="shared" si="7"/>
        <v>46079.225694444445</v>
      </c>
      <c r="Q185">
        <f t="shared" si="8"/>
        <v>1772083500</v>
      </c>
    </row>
    <row r="186" spans="1:17" x14ac:dyDescent="0.55000000000000004">
      <c r="A186">
        <v>1772083799</v>
      </c>
      <c r="B186" t="s">
        <v>4</v>
      </c>
      <c r="C186" t="s">
        <v>5</v>
      </c>
      <c r="D186">
        <v>5201.13</v>
      </c>
      <c r="E186">
        <v>5198.79</v>
      </c>
      <c r="F186">
        <v>5197.09</v>
      </c>
      <c r="G186">
        <v>5205.29</v>
      </c>
      <c r="H186">
        <v>5160.7</v>
      </c>
      <c r="I186">
        <v>5175.09</v>
      </c>
      <c r="J186">
        <v>5158.2700000000004</v>
      </c>
      <c r="O186" s="1">
        <f t="shared" si="6"/>
        <v>46079.229155092587</v>
      </c>
      <c r="P186" s="2">
        <f t="shared" si="7"/>
        <v>46079.229166666664</v>
      </c>
      <c r="Q186">
        <f t="shared" si="8"/>
        <v>1772083800</v>
      </c>
    </row>
    <row r="187" spans="1:17" x14ac:dyDescent="0.55000000000000004">
      <c r="A187">
        <v>1772084099</v>
      </c>
      <c r="B187" t="s">
        <v>4</v>
      </c>
      <c r="C187" t="s">
        <v>5</v>
      </c>
      <c r="D187">
        <v>5199.26</v>
      </c>
      <c r="E187">
        <v>5198.8</v>
      </c>
      <c r="F187">
        <v>5197.0600000000004</v>
      </c>
      <c r="G187">
        <v>5205.2700000000004</v>
      </c>
      <c r="H187">
        <v>5160.78</v>
      </c>
      <c r="I187">
        <v>5175.12</v>
      </c>
      <c r="J187">
        <v>5158.3</v>
      </c>
      <c r="O187" s="1">
        <f t="shared" si="6"/>
        <v>46079.232627314814</v>
      </c>
      <c r="P187" s="2">
        <f t="shared" si="7"/>
        <v>46079.232638888891</v>
      </c>
      <c r="Q187">
        <f t="shared" si="8"/>
        <v>1772084100</v>
      </c>
    </row>
    <row r="188" spans="1:17" x14ac:dyDescent="0.55000000000000004">
      <c r="A188">
        <v>1772084399</v>
      </c>
      <c r="B188" t="s">
        <v>4</v>
      </c>
      <c r="C188" t="s">
        <v>5</v>
      </c>
      <c r="D188">
        <v>5199.6899999999996</v>
      </c>
      <c r="E188">
        <v>5198.8</v>
      </c>
      <c r="F188">
        <v>5197.04</v>
      </c>
      <c r="G188">
        <v>5205.26</v>
      </c>
      <c r="H188">
        <v>5160.8500000000004</v>
      </c>
      <c r="I188">
        <v>5175.1400000000003</v>
      </c>
      <c r="J188">
        <v>5158.34</v>
      </c>
      <c r="O188" s="1">
        <f t="shared" si="6"/>
        <v>46079.23609953704</v>
      </c>
      <c r="P188" s="2">
        <f t="shared" si="7"/>
        <v>46079.236111111109</v>
      </c>
      <c r="Q188">
        <f t="shared" si="8"/>
        <v>1772084400</v>
      </c>
    </row>
    <row r="189" spans="1:17" x14ac:dyDescent="0.55000000000000004">
      <c r="A189">
        <v>1772084699</v>
      </c>
      <c r="B189" t="s">
        <v>4</v>
      </c>
      <c r="C189" t="s">
        <v>5</v>
      </c>
      <c r="D189">
        <v>5193.88</v>
      </c>
      <c r="E189">
        <v>5198.8100000000004</v>
      </c>
      <c r="F189">
        <v>5197.01</v>
      </c>
      <c r="G189">
        <v>5205.24</v>
      </c>
      <c r="H189">
        <v>5160.93</v>
      </c>
      <c r="I189">
        <v>5175.16</v>
      </c>
      <c r="J189">
        <v>5158.38</v>
      </c>
      <c r="O189" s="1">
        <f t="shared" si="6"/>
        <v>46079.239571759259</v>
      </c>
      <c r="P189" s="2">
        <f t="shared" si="7"/>
        <v>46079.239583333336</v>
      </c>
      <c r="Q189">
        <f t="shared" si="8"/>
        <v>1772084700</v>
      </c>
    </row>
    <row r="190" spans="1:17" x14ac:dyDescent="0.55000000000000004">
      <c r="A190">
        <v>1772084999</v>
      </c>
      <c r="B190" t="s">
        <v>4</v>
      </c>
      <c r="C190" t="s">
        <v>5</v>
      </c>
      <c r="D190">
        <v>5194.18</v>
      </c>
      <c r="E190">
        <v>5198.8100000000004</v>
      </c>
      <c r="F190">
        <v>5196.9799999999996</v>
      </c>
      <c r="G190">
        <v>5205.22</v>
      </c>
      <c r="H190">
        <v>5161</v>
      </c>
      <c r="I190">
        <v>5175.18</v>
      </c>
      <c r="J190">
        <v>5158.42</v>
      </c>
      <c r="O190" s="1">
        <f t="shared" si="6"/>
        <v>46079.243043981478</v>
      </c>
      <c r="P190" s="2">
        <f t="shared" si="7"/>
        <v>46079.243055555555</v>
      </c>
      <c r="Q190">
        <f t="shared" si="8"/>
        <v>1772085000</v>
      </c>
    </row>
    <row r="191" spans="1:17" x14ac:dyDescent="0.55000000000000004">
      <c r="A191">
        <v>1772085299</v>
      </c>
      <c r="B191" t="s">
        <v>4</v>
      </c>
      <c r="C191" t="s">
        <v>5</v>
      </c>
      <c r="D191">
        <v>5198.46</v>
      </c>
      <c r="E191">
        <v>5198.82</v>
      </c>
      <c r="F191">
        <v>5196.96</v>
      </c>
      <c r="G191">
        <v>5205.2</v>
      </c>
      <c r="H191">
        <v>5161.08</v>
      </c>
      <c r="I191">
        <v>5175.2</v>
      </c>
      <c r="J191">
        <v>5158.46</v>
      </c>
      <c r="O191" s="1">
        <f t="shared" si="6"/>
        <v>46079.246516203704</v>
      </c>
      <c r="P191" s="2">
        <f t="shared" si="7"/>
        <v>46079.246527777781</v>
      </c>
      <c r="Q191">
        <f t="shared" si="8"/>
        <v>1772085300</v>
      </c>
    </row>
    <row r="192" spans="1:17" x14ac:dyDescent="0.55000000000000004">
      <c r="A192">
        <v>1772085599</v>
      </c>
      <c r="B192" t="s">
        <v>4</v>
      </c>
      <c r="C192" t="s">
        <v>5</v>
      </c>
      <c r="D192">
        <v>5193.7700000000004</v>
      </c>
      <c r="E192">
        <v>5198.82</v>
      </c>
      <c r="F192">
        <v>5196.93</v>
      </c>
      <c r="G192">
        <v>5205.1899999999996</v>
      </c>
      <c r="H192">
        <v>5161.16</v>
      </c>
      <c r="I192">
        <v>5175.2299999999996</v>
      </c>
      <c r="J192">
        <v>5158.5</v>
      </c>
      <c r="O192" s="1">
        <f t="shared" si="6"/>
        <v>46079.24998842593</v>
      </c>
      <c r="P192" s="2">
        <f t="shared" si="7"/>
        <v>46079.25</v>
      </c>
      <c r="Q192">
        <f t="shared" si="8"/>
        <v>1772085600</v>
      </c>
    </row>
    <row r="193" spans="1:17" x14ac:dyDescent="0.55000000000000004">
      <c r="A193">
        <v>1772085899</v>
      </c>
      <c r="B193" t="s">
        <v>4</v>
      </c>
      <c r="C193" t="s">
        <v>5</v>
      </c>
      <c r="D193">
        <v>5198.41</v>
      </c>
      <c r="E193">
        <v>5198.83</v>
      </c>
      <c r="F193">
        <v>5196.91</v>
      </c>
      <c r="G193">
        <v>5205.17</v>
      </c>
      <c r="H193">
        <v>5161.2299999999996</v>
      </c>
      <c r="I193">
        <v>5175.25</v>
      </c>
      <c r="J193">
        <v>5158.54</v>
      </c>
      <c r="O193" s="1">
        <f t="shared" si="6"/>
        <v>46079.253460648149</v>
      </c>
      <c r="P193" s="2">
        <f t="shared" si="7"/>
        <v>46079.253472222219</v>
      </c>
      <c r="Q193">
        <f t="shared" si="8"/>
        <v>1772085900</v>
      </c>
    </row>
    <row r="194" spans="1:17" x14ac:dyDescent="0.55000000000000004">
      <c r="A194">
        <v>1772086199</v>
      </c>
      <c r="B194" t="s">
        <v>4</v>
      </c>
      <c r="C194" t="s">
        <v>5</v>
      </c>
      <c r="D194">
        <v>5197.99</v>
      </c>
      <c r="E194">
        <v>5198.84</v>
      </c>
      <c r="F194">
        <v>5196.88</v>
      </c>
      <c r="G194">
        <v>5205.1499999999996</v>
      </c>
      <c r="H194">
        <v>5161.3100000000004</v>
      </c>
      <c r="I194">
        <v>5175.2700000000004</v>
      </c>
      <c r="J194">
        <v>5158.58</v>
      </c>
      <c r="O194" s="1">
        <f t="shared" ref="O194:O257" si="9">(A194/86400)+25569</f>
        <v>46079.256932870368</v>
      </c>
      <c r="P194" s="2">
        <f t="shared" ref="P194:P257" si="10">CEILING(INT(O194*1440)/1440*288,1)/288</f>
        <v>46079.256944444445</v>
      </c>
      <c r="Q194">
        <f t="shared" si="8"/>
        <v>1772086200</v>
      </c>
    </row>
    <row r="195" spans="1:17" x14ac:dyDescent="0.55000000000000004">
      <c r="A195">
        <v>1772086499</v>
      </c>
      <c r="B195" t="s">
        <v>4</v>
      </c>
      <c r="C195" t="s">
        <v>5</v>
      </c>
      <c r="D195">
        <v>5196.0600000000004</v>
      </c>
      <c r="E195">
        <v>5198.84</v>
      </c>
      <c r="F195">
        <v>5196.8500000000004</v>
      </c>
      <c r="G195">
        <v>5205.13</v>
      </c>
      <c r="H195">
        <v>5161.38</v>
      </c>
      <c r="I195">
        <v>5175.29</v>
      </c>
      <c r="J195">
        <v>5158.6099999999997</v>
      </c>
      <c r="O195" s="1">
        <f t="shared" si="9"/>
        <v>46079.260405092587</v>
      </c>
      <c r="P195" s="2">
        <f t="shared" si="10"/>
        <v>46079.260416666664</v>
      </c>
      <c r="Q195">
        <f t="shared" ref="Q195:Q258" si="11">MROUND((P195-25569)*86400,300)</f>
        <v>1772086500</v>
      </c>
    </row>
    <row r="196" spans="1:17" x14ac:dyDescent="0.55000000000000004">
      <c r="A196">
        <v>1772086799</v>
      </c>
      <c r="B196" t="s">
        <v>4</v>
      </c>
      <c r="C196" t="s">
        <v>5</v>
      </c>
      <c r="D196">
        <v>5196.4399999999996</v>
      </c>
      <c r="E196">
        <v>5198.8500000000004</v>
      </c>
      <c r="F196">
        <v>5196.83</v>
      </c>
      <c r="G196">
        <v>5205.12</v>
      </c>
      <c r="H196">
        <v>5161.46</v>
      </c>
      <c r="I196">
        <v>5175.3100000000004</v>
      </c>
      <c r="J196">
        <v>5158.6499999999996</v>
      </c>
      <c r="O196" s="1">
        <f t="shared" si="9"/>
        <v>46079.263877314814</v>
      </c>
      <c r="P196" s="2">
        <f t="shared" si="10"/>
        <v>46079.263888888891</v>
      </c>
      <c r="Q196">
        <f t="shared" si="11"/>
        <v>1772086800</v>
      </c>
    </row>
    <row r="197" spans="1:17" x14ac:dyDescent="0.55000000000000004">
      <c r="A197">
        <v>1772087099</v>
      </c>
      <c r="B197" t="s">
        <v>4</v>
      </c>
      <c r="C197" t="s">
        <v>5</v>
      </c>
      <c r="D197">
        <v>5193.49</v>
      </c>
      <c r="E197">
        <v>5198.8500000000004</v>
      </c>
      <c r="F197">
        <v>5196.8</v>
      </c>
      <c r="G197">
        <v>5205.1000000000004</v>
      </c>
      <c r="H197">
        <v>5161.53</v>
      </c>
      <c r="I197">
        <v>5175.34</v>
      </c>
      <c r="J197">
        <v>5158.6899999999996</v>
      </c>
      <c r="O197" s="1">
        <f t="shared" si="9"/>
        <v>46079.26734953704</v>
      </c>
      <c r="P197" s="2">
        <f t="shared" si="10"/>
        <v>46079.267361111109</v>
      </c>
      <c r="Q197">
        <f t="shared" si="11"/>
        <v>1772087100</v>
      </c>
    </row>
    <row r="198" spans="1:17" x14ac:dyDescent="0.55000000000000004">
      <c r="A198">
        <v>1772087399</v>
      </c>
      <c r="B198" t="s">
        <v>4</v>
      </c>
      <c r="C198" t="s">
        <v>5</v>
      </c>
      <c r="D198">
        <v>5196.8999999999996</v>
      </c>
      <c r="E198">
        <v>5198.8599999999997</v>
      </c>
      <c r="F198">
        <v>5196.78</v>
      </c>
      <c r="G198">
        <v>5205.08</v>
      </c>
      <c r="H198">
        <v>5161.6099999999997</v>
      </c>
      <c r="I198">
        <v>5175.3599999999997</v>
      </c>
      <c r="J198">
        <v>5158.7299999999996</v>
      </c>
      <c r="O198" s="1">
        <f t="shared" si="9"/>
        <v>46079.270821759259</v>
      </c>
      <c r="P198" s="2">
        <f t="shared" si="10"/>
        <v>46079.270833333336</v>
      </c>
      <c r="Q198">
        <f t="shared" si="11"/>
        <v>1772087400</v>
      </c>
    </row>
    <row r="199" spans="1:17" x14ac:dyDescent="0.55000000000000004">
      <c r="A199">
        <v>1772087699</v>
      </c>
      <c r="B199" t="s">
        <v>4</v>
      </c>
      <c r="C199" t="s">
        <v>5</v>
      </c>
      <c r="D199">
        <v>5196.79</v>
      </c>
      <c r="E199">
        <v>5198.8599999999997</v>
      </c>
      <c r="F199">
        <v>5196.75</v>
      </c>
      <c r="G199">
        <v>5205.0600000000004</v>
      </c>
      <c r="H199">
        <v>5161.6899999999996</v>
      </c>
      <c r="I199">
        <v>5175.38</v>
      </c>
      <c r="J199">
        <v>5158.7700000000004</v>
      </c>
      <c r="O199" s="1">
        <f t="shared" si="9"/>
        <v>46079.274293981478</v>
      </c>
      <c r="P199" s="2">
        <f t="shared" si="10"/>
        <v>46079.274305555555</v>
      </c>
      <c r="Q199">
        <f t="shared" si="11"/>
        <v>1772087700</v>
      </c>
    </row>
    <row r="200" spans="1:17" x14ac:dyDescent="0.55000000000000004">
      <c r="A200">
        <v>1772087999</v>
      </c>
      <c r="B200" t="s">
        <v>4</v>
      </c>
      <c r="C200" t="s">
        <v>5</v>
      </c>
      <c r="D200">
        <v>5196.4399999999996</v>
      </c>
      <c r="E200">
        <v>5198.87</v>
      </c>
      <c r="F200">
        <v>5196.72</v>
      </c>
      <c r="G200">
        <v>5205.05</v>
      </c>
      <c r="H200">
        <v>5161.76</v>
      </c>
      <c r="I200">
        <v>5175.3999999999996</v>
      </c>
      <c r="J200">
        <v>5158.8100000000004</v>
      </c>
      <c r="O200" s="1">
        <f t="shared" si="9"/>
        <v>46079.277766203704</v>
      </c>
      <c r="P200" s="2">
        <f t="shared" si="10"/>
        <v>46079.277777777781</v>
      </c>
      <c r="Q200">
        <f t="shared" si="11"/>
        <v>1772088000</v>
      </c>
    </row>
    <row r="201" spans="1:17" x14ac:dyDescent="0.55000000000000004">
      <c r="A201">
        <v>1772088299</v>
      </c>
      <c r="B201" t="s">
        <v>4</v>
      </c>
      <c r="C201" t="s">
        <v>5</v>
      </c>
      <c r="D201">
        <v>5192.8</v>
      </c>
      <c r="E201">
        <v>5198.88</v>
      </c>
      <c r="F201">
        <v>5196.7</v>
      </c>
      <c r="G201">
        <v>5205.03</v>
      </c>
      <c r="H201">
        <v>5161.84</v>
      </c>
      <c r="I201">
        <v>5175.43</v>
      </c>
      <c r="J201">
        <v>5158.8500000000004</v>
      </c>
      <c r="O201" s="1">
        <f t="shared" si="9"/>
        <v>46079.28123842593</v>
      </c>
      <c r="P201" s="2">
        <f t="shared" si="10"/>
        <v>46079.28125</v>
      </c>
      <c r="Q201">
        <f t="shared" si="11"/>
        <v>1772088300</v>
      </c>
    </row>
    <row r="202" spans="1:17" x14ac:dyDescent="0.55000000000000004">
      <c r="A202">
        <v>1772088599</v>
      </c>
      <c r="B202" t="s">
        <v>4</v>
      </c>
      <c r="C202" t="s">
        <v>5</v>
      </c>
      <c r="D202">
        <v>5192.66</v>
      </c>
      <c r="E202">
        <v>5198.88</v>
      </c>
      <c r="F202">
        <v>5196.67</v>
      </c>
      <c r="G202">
        <v>5205.01</v>
      </c>
      <c r="H202">
        <v>5161.91</v>
      </c>
      <c r="I202">
        <v>5175.45</v>
      </c>
      <c r="J202">
        <v>5158.8900000000003</v>
      </c>
      <c r="O202" s="1">
        <f t="shared" si="9"/>
        <v>46079.284710648149</v>
      </c>
      <c r="P202" s="2">
        <f t="shared" si="10"/>
        <v>46079.284722222219</v>
      </c>
      <c r="Q202">
        <f t="shared" si="11"/>
        <v>1772088600</v>
      </c>
    </row>
    <row r="203" spans="1:17" x14ac:dyDescent="0.55000000000000004">
      <c r="A203">
        <v>1772088899</v>
      </c>
      <c r="B203" t="s">
        <v>4</v>
      </c>
      <c r="C203" t="s">
        <v>5</v>
      </c>
      <c r="D203">
        <v>5193.26</v>
      </c>
      <c r="E203">
        <v>5198.8900000000003</v>
      </c>
      <c r="F203">
        <v>5196.6499999999996</v>
      </c>
      <c r="G203">
        <v>5204.99</v>
      </c>
      <c r="H203">
        <v>5161.99</v>
      </c>
      <c r="I203">
        <v>5175.47</v>
      </c>
      <c r="J203">
        <v>5158.92</v>
      </c>
      <c r="O203" s="1">
        <f t="shared" si="9"/>
        <v>46079.288182870368</v>
      </c>
      <c r="P203" s="2">
        <f t="shared" si="10"/>
        <v>46079.288194444445</v>
      </c>
      <c r="Q203">
        <f t="shared" si="11"/>
        <v>1772088900</v>
      </c>
    </row>
    <row r="204" spans="1:17" x14ac:dyDescent="0.55000000000000004">
      <c r="A204">
        <v>1772089199</v>
      </c>
      <c r="B204" t="s">
        <v>4</v>
      </c>
      <c r="C204" t="s">
        <v>5</v>
      </c>
      <c r="D204">
        <v>5190.96</v>
      </c>
      <c r="E204">
        <v>5198.8900000000003</v>
      </c>
      <c r="F204">
        <v>5196.62</v>
      </c>
      <c r="G204">
        <v>5204.9799999999996</v>
      </c>
      <c r="H204">
        <v>5162.0600000000004</v>
      </c>
      <c r="I204">
        <v>5175.49</v>
      </c>
      <c r="J204">
        <v>5158.96</v>
      </c>
      <c r="O204" s="1">
        <f t="shared" si="9"/>
        <v>46079.291655092587</v>
      </c>
      <c r="P204" s="2">
        <f t="shared" si="10"/>
        <v>46079.291666666664</v>
      </c>
      <c r="Q204">
        <f t="shared" si="11"/>
        <v>1772089200</v>
      </c>
    </row>
    <row r="205" spans="1:17" x14ac:dyDescent="0.55000000000000004">
      <c r="A205">
        <v>1772089499</v>
      </c>
      <c r="B205" t="s">
        <v>4</v>
      </c>
      <c r="C205" t="s">
        <v>5</v>
      </c>
      <c r="D205">
        <v>5184.75</v>
      </c>
      <c r="E205">
        <v>5198.8999999999996</v>
      </c>
      <c r="F205">
        <v>5196.59</v>
      </c>
      <c r="G205">
        <v>5204.96</v>
      </c>
      <c r="H205">
        <v>5162.1400000000003</v>
      </c>
      <c r="I205">
        <v>5175.51</v>
      </c>
      <c r="J205">
        <v>5159</v>
      </c>
      <c r="O205" s="1">
        <f t="shared" si="9"/>
        <v>46079.295127314814</v>
      </c>
      <c r="P205" s="2">
        <f t="shared" si="10"/>
        <v>46079.295138888891</v>
      </c>
      <c r="Q205">
        <f t="shared" si="11"/>
        <v>1772089500</v>
      </c>
    </row>
    <row r="206" spans="1:17" x14ac:dyDescent="0.55000000000000004">
      <c r="A206">
        <v>1772089799</v>
      </c>
      <c r="B206" t="s">
        <v>4</v>
      </c>
      <c r="C206" t="s">
        <v>5</v>
      </c>
      <c r="D206">
        <v>5187.62</v>
      </c>
      <c r="E206">
        <v>5198.8999999999996</v>
      </c>
      <c r="F206">
        <v>5196.57</v>
      </c>
      <c r="G206">
        <v>5204.9399999999996</v>
      </c>
      <c r="H206">
        <v>5162.22</v>
      </c>
      <c r="I206">
        <v>5175.54</v>
      </c>
      <c r="J206">
        <v>5159.04</v>
      </c>
      <c r="O206" s="1">
        <f t="shared" si="9"/>
        <v>46079.29859953704</v>
      </c>
      <c r="P206" s="2">
        <f t="shared" si="10"/>
        <v>46079.298611111109</v>
      </c>
      <c r="Q206">
        <f t="shared" si="11"/>
        <v>1772089800</v>
      </c>
    </row>
    <row r="207" spans="1:17" x14ac:dyDescent="0.55000000000000004">
      <c r="A207">
        <v>1772090099</v>
      </c>
      <c r="B207" t="s">
        <v>4</v>
      </c>
      <c r="C207" t="s">
        <v>5</v>
      </c>
      <c r="D207">
        <v>5188.55</v>
      </c>
      <c r="E207">
        <v>5198.91</v>
      </c>
      <c r="F207">
        <v>5196.54</v>
      </c>
      <c r="G207">
        <v>5204.92</v>
      </c>
      <c r="H207">
        <v>5162.29</v>
      </c>
      <c r="I207">
        <v>5175.5600000000004</v>
      </c>
      <c r="J207">
        <v>5159.08</v>
      </c>
      <c r="O207" s="1">
        <f t="shared" si="9"/>
        <v>46079.302071759259</v>
      </c>
      <c r="P207" s="2">
        <f t="shared" si="10"/>
        <v>46079.302083333336</v>
      </c>
      <c r="Q207">
        <f t="shared" si="11"/>
        <v>1772090100</v>
      </c>
    </row>
    <row r="208" spans="1:17" x14ac:dyDescent="0.55000000000000004">
      <c r="A208">
        <v>1772090399</v>
      </c>
      <c r="B208" t="s">
        <v>4</v>
      </c>
      <c r="C208" t="s">
        <v>5</v>
      </c>
      <c r="D208">
        <v>5186.04</v>
      </c>
      <c r="E208">
        <v>5198.91</v>
      </c>
      <c r="F208">
        <v>5196.5200000000004</v>
      </c>
      <c r="G208">
        <v>5204.91</v>
      </c>
      <c r="H208">
        <v>5162.37</v>
      </c>
      <c r="I208">
        <v>5175.58</v>
      </c>
      <c r="J208">
        <v>5159.12</v>
      </c>
      <c r="O208" s="1">
        <f t="shared" si="9"/>
        <v>46079.305543981478</v>
      </c>
      <c r="P208" s="2">
        <f t="shared" si="10"/>
        <v>46079.305555555555</v>
      </c>
      <c r="Q208">
        <f t="shared" si="11"/>
        <v>1772090400</v>
      </c>
    </row>
    <row r="209" spans="1:17" x14ac:dyDescent="0.55000000000000004">
      <c r="A209">
        <v>1772090699</v>
      </c>
      <c r="B209" t="s">
        <v>4</v>
      </c>
      <c r="C209" t="s">
        <v>5</v>
      </c>
      <c r="D209">
        <v>5184.88</v>
      </c>
      <c r="E209">
        <v>5198.92</v>
      </c>
      <c r="F209">
        <v>5196.49</v>
      </c>
      <c r="G209">
        <v>5204.8900000000003</v>
      </c>
      <c r="H209">
        <v>5162.4399999999996</v>
      </c>
      <c r="I209">
        <v>5175.6000000000004</v>
      </c>
      <c r="J209">
        <v>5159.16</v>
      </c>
      <c r="O209" s="1">
        <f t="shared" si="9"/>
        <v>46079.309016203704</v>
      </c>
      <c r="P209" s="2">
        <f t="shared" si="10"/>
        <v>46079.309027777781</v>
      </c>
      <c r="Q209">
        <f t="shared" si="11"/>
        <v>1772090700</v>
      </c>
    </row>
    <row r="210" spans="1:17" x14ac:dyDescent="0.55000000000000004">
      <c r="A210">
        <v>1772090999</v>
      </c>
      <c r="B210" t="s">
        <v>4</v>
      </c>
      <c r="C210" t="s">
        <v>5</v>
      </c>
      <c r="D210">
        <v>5186.1499999999996</v>
      </c>
      <c r="E210">
        <v>5198.93</v>
      </c>
      <c r="F210">
        <v>5196.46</v>
      </c>
      <c r="G210">
        <v>5204.87</v>
      </c>
      <c r="H210">
        <v>5162.5200000000004</v>
      </c>
      <c r="I210">
        <v>5175.62</v>
      </c>
      <c r="J210">
        <v>5159.1899999999996</v>
      </c>
      <c r="O210" s="1">
        <f t="shared" si="9"/>
        <v>46079.31248842593</v>
      </c>
      <c r="P210" s="2">
        <f t="shared" si="10"/>
        <v>46079.3125</v>
      </c>
      <c r="Q210">
        <f t="shared" si="11"/>
        <v>1772091000</v>
      </c>
    </row>
    <row r="211" spans="1:17" x14ac:dyDescent="0.55000000000000004">
      <c r="A211">
        <v>1772091299</v>
      </c>
      <c r="B211" t="s">
        <v>4</v>
      </c>
      <c r="C211" t="s">
        <v>5</v>
      </c>
      <c r="D211">
        <v>5188.3500000000004</v>
      </c>
      <c r="E211">
        <v>5198.93</v>
      </c>
      <c r="F211">
        <v>5196.4399999999996</v>
      </c>
      <c r="G211">
        <v>5204.8500000000004</v>
      </c>
      <c r="H211">
        <v>5162.59</v>
      </c>
      <c r="I211">
        <v>5175.6499999999996</v>
      </c>
      <c r="J211">
        <v>5159.2299999999996</v>
      </c>
      <c r="O211" s="1">
        <f t="shared" si="9"/>
        <v>46079.315960648149</v>
      </c>
      <c r="P211" s="2">
        <f t="shared" si="10"/>
        <v>46079.315972222219</v>
      </c>
      <c r="Q211">
        <f t="shared" si="11"/>
        <v>1772091300</v>
      </c>
    </row>
    <row r="212" spans="1:17" x14ac:dyDescent="0.55000000000000004">
      <c r="A212">
        <v>1772091599</v>
      </c>
      <c r="B212" t="s">
        <v>4</v>
      </c>
      <c r="C212" t="s">
        <v>5</v>
      </c>
      <c r="D212">
        <v>5186.49</v>
      </c>
      <c r="E212">
        <v>5198.9399999999996</v>
      </c>
      <c r="F212">
        <v>5196.41</v>
      </c>
      <c r="G212">
        <v>5204.84</v>
      </c>
      <c r="H212">
        <v>5162.67</v>
      </c>
      <c r="I212">
        <v>5175.67</v>
      </c>
      <c r="J212">
        <v>5159.2700000000004</v>
      </c>
      <c r="O212" s="1">
        <f t="shared" si="9"/>
        <v>46079.319432870368</v>
      </c>
      <c r="P212" s="2">
        <f t="shared" si="10"/>
        <v>46079.319444444445</v>
      </c>
      <c r="Q212">
        <f t="shared" si="11"/>
        <v>1772091600</v>
      </c>
    </row>
    <row r="213" spans="1:17" x14ac:dyDescent="0.55000000000000004">
      <c r="A213">
        <v>1772091899</v>
      </c>
      <c r="B213" t="s">
        <v>4</v>
      </c>
      <c r="C213" t="s">
        <v>5</v>
      </c>
      <c r="D213">
        <v>5181.91</v>
      </c>
      <c r="E213">
        <v>5198.9399999999996</v>
      </c>
      <c r="F213">
        <v>5196.3900000000003</v>
      </c>
      <c r="G213">
        <v>5204.82</v>
      </c>
      <c r="H213">
        <v>5162.74</v>
      </c>
      <c r="I213">
        <v>5175.6899999999996</v>
      </c>
      <c r="J213">
        <v>5159.3100000000004</v>
      </c>
      <c r="O213" s="1">
        <f t="shared" si="9"/>
        <v>46079.322905092587</v>
      </c>
      <c r="P213" s="2">
        <f t="shared" si="10"/>
        <v>46079.322916666664</v>
      </c>
      <c r="Q213">
        <f t="shared" si="11"/>
        <v>1772091900</v>
      </c>
    </row>
    <row r="214" spans="1:17" x14ac:dyDescent="0.55000000000000004">
      <c r="A214">
        <v>1772092199</v>
      </c>
      <c r="B214" t="s">
        <v>4</v>
      </c>
      <c r="C214" t="s">
        <v>5</v>
      </c>
      <c r="D214">
        <v>5183.7</v>
      </c>
      <c r="E214">
        <v>5198.95</v>
      </c>
      <c r="F214">
        <v>5196.3599999999997</v>
      </c>
      <c r="G214">
        <v>5204.8</v>
      </c>
      <c r="H214">
        <v>5162.82</v>
      </c>
      <c r="I214">
        <v>5175.71</v>
      </c>
      <c r="J214">
        <v>5159.3500000000004</v>
      </c>
      <c r="O214" s="1">
        <f t="shared" si="9"/>
        <v>46079.326377314814</v>
      </c>
      <c r="P214" s="2">
        <f t="shared" si="10"/>
        <v>46079.326388888891</v>
      </c>
      <c r="Q214">
        <f t="shared" si="11"/>
        <v>1772092200</v>
      </c>
    </row>
    <row r="215" spans="1:17" x14ac:dyDescent="0.55000000000000004">
      <c r="A215">
        <v>1772092499</v>
      </c>
      <c r="B215" t="s">
        <v>4</v>
      </c>
      <c r="C215" t="s">
        <v>5</v>
      </c>
      <c r="D215">
        <v>5186.0200000000004</v>
      </c>
      <c r="E215">
        <v>5198.95</v>
      </c>
      <c r="F215">
        <v>5196.33</v>
      </c>
      <c r="G215">
        <v>5204.78</v>
      </c>
      <c r="H215">
        <v>5162.8999999999996</v>
      </c>
      <c r="I215">
        <v>5175.74</v>
      </c>
      <c r="J215">
        <v>5159.3900000000003</v>
      </c>
      <c r="O215" s="1">
        <f t="shared" si="9"/>
        <v>46079.32984953704</v>
      </c>
      <c r="P215" s="2">
        <f t="shared" si="10"/>
        <v>46079.329861111109</v>
      </c>
      <c r="Q215">
        <f t="shared" si="11"/>
        <v>1772092500</v>
      </c>
    </row>
    <row r="216" spans="1:17" x14ac:dyDescent="0.55000000000000004">
      <c r="A216">
        <v>1772092799</v>
      </c>
      <c r="B216" t="s">
        <v>4</v>
      </c>
      <c r="C216" t="s">
        <v>5</v>
      </c>
      <c r="D216">
        <v>5181.47</v>
      </c>
      <c r="E216">
        <v>5198.96</v>
      </c>
      <c r="F216">
        <v>5196.3100000000004</v>
      </c>
      <c r="G216">
        <v>5204.7700000000004</v>
      </c>
      <c r="H216">
        <v>5162.97</v>
      </c>
      <c r="I216">
        <v>5175.76</v>
      </c>
      <c r="J216">
        <v>5159.43</v>
      </c>
      <c r="O216" s="1">
        <f t="shared" si="9"/>
        <v>46079.333321759259</v>
      </c>
      <c r="P216" s="2">
        <f t="shared" si="10"/>
        <v>46079.333333333336</v>
      </c>
      <c r="Q216">
        <f t="shared" si="11"/>
        <v>1772092800</v>
      </c>
    </row>
    <row r="217" spans="1:17" x14ac:dyDescent="0.55000000000000004">
      <c r="A217">
        <v>1772093099</v>
      </c>
      <c r="B217" t="s">
        <v>4</v>
      </c>
      <c r="C217" t="s">
        <v>5</v>
      </c>
      <c r="D217">
        <v>5183.96</v>
      </c>
      <c r="E217">
        <v>5198.96</v>
      </c>
      <c r="F217">
        <v>5196.28</v>
      </c>
      <c r="G217">
        <v>5204.75</v>
      </c>
      <c r="H217">
        <v>5163.05</v>
      </c>
      <c r="I217">
        <v>5175.78</v>
      </c>
      <c r="J217">
        <v>5159.47</v>
      </c>
      <c r="O217" s="1">
        <f t="shared" si="9"/>
        <v>46079.336793981478</v>
      </c>
      <c r="P217" s="2">
        <f t="shared" si="10"/>
        <v>46079.336805555555</v>
      </c>
      <c r="Q217">
        <f t="shared" si="11"/>
        <v>1772093100</v>
      </c>
    </row>
    <row r="218" spans="1:17" x14ac:dyDescent="0.55000000000000004">
      <c r="A218">
        <v>1772093399</v>
      </c>
      <c r="B218" t="s">
        <v>4</v>
      </c>
      <c r="C218" t="s">
        <v>5</v>
      </c>
      <c r="D218">
        <v>5189.4799999999996</v>
      </c>
      <c r="E218">
        <v>5198.97</v>
      </c>
      <c r="F218">
        <v>5196.26</v>
      </c>
      <c r="G218">
        <v>5204.7299999999996</v>
      </c>
      <c r="H218">
        <v>5163.12</v>
      </c>
      <c r="I218">
        <v>5175.8</v>
      </c>
      <c r="J218">
        <v>5159.5</v>
      </c>
      <c r="O218" s="1">
        <f t="shared" si="9"/>
        <v>46079.340266203704</v>
      </c>
      <c r="P218" s="2">
        <f t="shared" si="10"/>
        <v>46079.340277777781</v>
      </c>
      <c r="Q218">
        <f t="shared" si="11"/>
        <v>1772093400</v>
      </c>
    </row>
    <row r="219" spans="1:17" x14ac:dyDescent="0.55000000000000004">
      <c r="A219">
        <v>1772093699</v>
      </c>
      <c r="B219" t="s">
        <v>4</v>
      </c>
      <c r="C219" t="s">
        <v>5</v>
      </c>
      <c r="D219">
        <v>5187.25</v>
      </c>
      <c r="E219">
        <v>5198.9799999999996</v>
      </c>
      <c r="F219">
        <v>5196.2299999999996</v>
      </c>
      <c r="G219">
        <v>5204.71</v>
      </c>
      <c r="H219">
        <v>5163.2</v>
      </c>
      <c r="I219">
        <v>5175.82</v>
      </c>
      <c r="J219">
        <v>5159.54</v>
      </c>
      <c r="O219" s="1">
        <f t="shared" si="9"/>
        <v>46079.34373842593</v>
      </c>
      <c r="P219" s="2">
        <f t="shared" si="10"/>
        <v>46079.34375</v>
      </c>
      <c r="Q219">
        <f t="shared" si="11"/>
        <v>1772093700</v>
      </c>
    </row>
    <row r="220" spans="1:17" x14ac:dyDescent="0.55000000000000004">
      <c r="A220">
        <v>1772093999</v>
      </c>
      <c r="B220" t="s">
        <v>4</v>
      </c>
      <c r="C220" t="s">
        <v>5</v>
      </c>
      <c r="D220">
        <v>5187.01</v>
      </c>
      <c r="E220">
        <v>5198.9799999999996</v>
      </c>
      <c r="F220">
        <v>5196.2</v>
      </c>
      <c r="G220">
        <v>5204.7</v>
      </c>
      <c r="H220">
        <v>5163.2700000000004</v>
      </c>
      <c r="I220">
        <v>5175.8500000000004</v>
      </c>
      <c r="J220">
        <v>5159.58</v>
      </c>
      <c r="O220" s="1">
        <f t="shared" si="9"/>
        <v>46079.347210648149</v>
      </c>
      <c r="P220" s="2">
        <f t="shared" si="10"/>
        <v>46079.347222222219</v>
      </c>
      <c r="Q220">
        <f t="shared" si="11"/>
        <v>1772094000</v>
      </c>
    </row>
    <row r="221" spans="1:17" x14ac:dyDescent="0.55000000000000004">
      <c r="A221">
        <v>1772094299</v>
      </c>
      <c r="B221" t="s">
        <v>4</v>
      </c>
      <c r="C221" t="s">
        <v>5</v>
      </c>
      <c r="D221">
        <v>5176.99</v>
      </c>
      <c r="E221">
        <v>5198.99</v>
      </c>
      <c r="F221">
        <v>5196.18</v>
      </c>
      <c r="G221">
        <v>5204.68</v>
      </c>
      <c r="H221">
        <v>5163.3500000000004</v>
      </c>
      <c r="I221">
        <v>5175.87</v>
      </c>
      <c r="J221">
        <v>5159.62</v>
      </c>
      <c r="O221" s="1">
        <f t="shared" si="9"/>
        <v>46079.350682870368</v>
      </c>
      <c r="P221" s="2">
        <f t="shared" si="10"/>
        <v>46079.350694444445</v>
      </c>
      <c r="Q221">
        <f t="shared" si="11"/>
        <v>1772094300</v>
      </c>
    </row>
    <row r="222" spans="1:17" x14ac:dyDescent="0.55000000000000004">
      <c r="A222">
        <v>1772094599</v>
      </c>
      <c r="B222" t="s">
        <v>4</v>
      </c>
      <c r="C222" t="s">
        <v>5</v>
      </c>
      <c r="D222">
        <v>5175.0600000000004</v>
      </c>
      <c r="E222">
        <v>5198.99</v>
      </c>
      <c r="F222">
        <v>5196.1499999999996</v>
      </c>
      <c r="G222">
        <v>5204.66</v>
      </c>
      <c r="H222">
        <v>5163.43</v>
      </c>
      <c r="I222">
        <v>5175.8900000000003</v>
      </c>
      <c r="J222">
        <v>5159.66</v>
      </c>
      <c r="O222" s="1">
        <f t="shared" si="9"/>
        <v>46079.354155092587</v>
      </c>
      <c r="P222" s="2">
        <f t="shared" si="10"/>
        <v>46079.354166666664</v>
      </c>
      <c r="Q222">
        <f t="shared" si="11"/>
        <v>1772094600</v>
      </c>
    </row>
    <row r="223" spans="1:17" x14ac:dyDescent="0.55000000000000004">
      <c r="A223">
        <v>1772094899</v>
      </c>
      <c r="B223" t="s">
        <v>4</v>
      </c>
      <c r="C223" t="s">
        <v>5</v>
      </c>
      <c r="D223">
        <v>5174.82</v>
      </c>
      <c r="E223">
        <v>5199</v>
      </c>
      <c r="F223">
        <v>5196.13</v>
      </c>
      <c r="G223">
        <v>5204.6400000000003</v>
      </c>
      <c r="H223">
        <v>5163.5</v>
      </c>
      <c r="I223">
        <v>5175.91</v>
      </c>
      <c r="J223">
        <v>5159.7</v>
      </c>
      <c r="O223" s="1">
        <f t="shared" si="9"/>
        <v>46079.357627314814</v>
      </c>
      <c r="P223" s="2">
        <f t="shared" si="10"/>
        <v>46079.357638888891</v>
      </c>
      <c r="Q223">
        <f t="shared" si="11"/>
        <v>1772094900</v>
      </c>
    </row>
    <row r="224" spans="1:17" x14ac:dyDescent="0.55000000000000004">
      <c r="A224">
        <v>1772095199</v>
      </c>
      <c r="B224" t="s">
        <v>4</v>
      </c>
      <c r="C224" t="s">
        <v>5</v>
      </c>
      <c r="D224">
        <v>5174.28</v>
      </c>
      <c r="E224">
        <v>5199</v>
      </c>
      <c r="F224">
        <v>5196.1000000000004</v>
      </c>
      <c r="G224">
        <v>5204.63</v>
      </c>
      <c r="H224">
        <v>5163.58</v>
      </c>
      <c r="I224">
        <v>5175.93</v>
      </c>
      <c r="J224">
        <v>5159.74</v>
      </c>
      <c r="O224" s="1">
        <f t="shared" si="9"/>
        <v>46079.36109953704</v>
      </c>
      <c r="P224" s="2">
        <f t="shared" si="10"/>
        <v>46079.361111111109</v>
      </c>
      <c r="Q224">
        <f t="shared" si="11"/>
        <v>1772095200</v>
      </c>
    </row>
    <row r="225" spans="1:17" x14ac:dyDescent="0.55000000000000004">
      <c r="A225">
        <v>1772095499</v>
      </c>
      <c r="B225" t="s">
        <v>4</v>
      </c>
      <c r="C225" t="s">
        <v>5</v>
      </c>
      <c r="D225">
        <v>5179.75</v>
      </c>
      <c r="E225">
        <v>5199.01</v>
      </c>
      <c r="F225">
        <v>5196.07</v>
      </c>
      <c r="G225">
        <v>5204.6099999999997</v>
      </c>
      <c r="H225">
        <v>5163.6499999999996</v>
      </c>
      <c r="I225">
        <v>5175.96</v>
      </c>
      <c r="J225">
        <v>5159.78</v>
      </c>
      <c r="L225">
        <v>5167.91</v>
      </c>
      <c r="O225" s="1">
        <f t="shared" si="9"/>
        <v>46079.364571759259</v>
      </c>
      <c r="P225" s="2">
        <f t="shared" si="10"/>
        <v>46079.364583333336</v>
      </c>
      <c r="Q225">
        <f t="shared" si="11"/>
        <v>1772095500</v>
      </c>
    </row>
    <row r="226" spans="1:17" x14ac:dyDescent="0.55000000000000004">
      <c r="A226">
        <v>1772095799</v>
      </c>
      <c r="B226" t="s">
        <v>4</v>
      </c>
      <c r="C226" t="s">
        <v>5</v>
      </c>
      <c r="D226">
        <v>5178.38</v>
      </c>
      <c r="E226">
        <v>5199.01</v>
      </c>
      <c r="F226">
        <v>5196.05</v>
      </c>
      <c r="G226">
        <v>5204.59</v>
      </c>
      <c r="H226">
        <v>5163.7299999999996</v>
      </c>
      <c r="I226">
        <v>5175.9799999999996</v>
      </c>
      <c r="J226">
        <v>5159.8100000000004</v>
      </c>
      <c r="O226" s="1">
        <f t="shared" si="9"/>
        <v>46079.368043981478</v>
      </c>
      <c r="P226" s="2">
        <f t="shared" si="10"/>
        <v>46079.368055555555</v>
      </c>
      <c r="Q226">
        <f t="shared" si="11"/>
        <v>1772095800</v>
      </c>
    </row>
    <row r="227" spans="1:17" x14ac:dyDescent="0.55000000000000004">
      <c r="A227">
        <v>1772096099</v>
      </c>
      <c r="B227" t="s">
        <v>4</v>
      </c>
      <c r="C227" t="s">
        <v>5</v>
      </c>
      <c r="D227">
        <v>5179.41</v>
      </c>
      <c r="E227">
        <v>5199.0200000000004</v>
      </c>
      <c r="F227">
        <v>5196.0200000000004</v>
      </c>
      <c r="G227">
        <v>5204.57</v>
      </c>
      <c r="H227">
        <v>5163.8</v>
      </c>
      <c r="I227">
        <v>5176</v>
      </c>
      <c r="J227">
        <v>5159.8500000000004</v>
      </c>
      <c r="O227" s="1">
        <f t="shared" si="9"/>
        <v>46079.371516203704</v>
      </c>
      <c r="P227" s="2">
        <f t="shared" si="10"/>
        <v>46079.371527777781</v>
      </c>
      <c r="Q227">
        <f t="shared" si="11"/>
        <v>1772096100</v>
      </c>
    </row>
    <row r="228" spans="1:17" x14ac:dyDescent="0.55000000000000004">
      <c r="A228">
        <v>1772096399</v>
      </c>
      <c r="B228" t="s">
        <v>4</v>
      </c>
      <c r="C228" t="s">
        <v>5</v>
      </c>
      <c r="D228">
        <v>5174.4399999999996</v>
      </c>
      <c r="E228">
        <v>5199.03</v>
      </c>
      <c r="F228">
        <v>5196</v>
      </c>
      <c r="G228">
        <v>5204.5600000000004</v>
      </c>
      <c r="H228">
        <v>5163.88</v>
      </c>
      <c r="I228">
        <v>5176.0200000000004</v>
      </c>
      <c r="J228">
        <v>5159.8900000000003</v>
      </c>
      <c r="O228" s="1">
        <f t="shared" si="9"/>
        <v>46079.37498842593</v>
      </c>
      <c r="P228" s="2">
        <f t="shared" si="10"/>
        <v>46079.375</v>
      </c>
      <c r="Q228">
        <f t="shared" si="11"/>
        <v>1772096400</v>
      </c>
    </row>
    <row r="229" spans="1:17" x14ac:dyDescent="0.55000000000000004">
      <c r="A229">
        <v>1772096699</v>
      </c>
      <c r="B229" t="s">
        <v>4</v>
      </c>
      <c r="C229" t="s">
        <v>5</v>
      </c>
      <c r="D229">
        <v>5178.01</v>
      </c>
      <c r="E229">
        <v>5199.03</v>
      </c>
      <c r="F229">
        <v>5195.97</v>
      </c>
      <c r="G229">
        <v>5204.54</v>
      </c>
      <c r="H229">
        <v>5163.95</v>
      </c>
      <c r="I229">
        <v>5176.05</v>
      </c>
      <c r="J229">
        <v>5159.93</v>
      </c>
      <c r="O229" s="1">
        <f t="shared" si="9"/>
        <v>46079.378460648149</v>
      </c>
      <c r="P229" s="2">
        <f t="shared" si="10"/>
        <v>46079.378472222219</v>
      </c>
      <c r="Q229">
        <f t="shared" si="11"/>
        <v>1772096700</v>
      </c>
    </row>
    <row r="230" spans="1:17" x14ac:dyDescent="0.55000000000000004">
      <c r="A230">
        <v>1772096999</v>
      </c>
      <c r="B230" t="s">
        <v>4</v>
      </c>
      <c r="C230" t="s">
        <v>5</v>
      </c>
      <c r="D230">
        <v>5181.6400000000003</v>
      </c>
      <c r="E230">
        <v>5199.04</v>
      </c>
      <c r="F230">
        <v>5195.95</v>
      </c>
      <c r="G230">
        <v>5204.5200000000004</v>
      </c>
      <c r="H230">
        <v>5164.03</v>
      </c>
      <c r="I230">
        <v>5176.07</v>
      </c>
      <c r="J230">
        <v>5159.97</v>
      </c>
      <c r="O230" s="1">
        <f t="shared" si="9"/>
        <v>46079.381932870368</v>
      </c>
      <c r="P230" s="2">
        <f t="shared" si="10"/>
        <v>46079.381944444445</v>
      </c>
      <c r="Q230">
        <f t="shared" si="11"/>
        <v>1772097000</v>
      </c>
    </row>
    <row r="231" spans="1:17" x14ac:dyDescent="0.55000000000000004">
      <c r="A231">
        <v>1772097299</v>
      </c>
      <c r="B231" t="s">
        <v>4</v>
      </c>
      <c r="C231" t="s">
        <v>5</v>
      </c>
      <c r="D231">
        <v>5176.99</v>
      </c>
      <c r="E231">
        <v>5199.04</v>
      </c>
      <c r="F231">
        <v>5195.92</v>
      </c>
      <c r="G231">
        <v>5204.5</v>
      </c>
      <c r="H231">
        <v>5164.1099999999997</v>
      </c>
      <c r="I231">
        <v>5176.09</v>
      </c>
      <c r="J231">
        <v>5160.01</v>
      </c>
      <c r="O231" s="1">
        <f t="shared" si="9"/>
        <v>46079.385405092587</v>
      </c>
      <c r="P231" s="2">
        <f t="shared" si="10"/>
        <v>46079.385416666664</v>
      </c>
      <c r="Q231">
        <f t="shared" si="11"/>
        <v>1772097300</v>
      </c>
    </row>
    <row r="232" spans="1:17" x14ac:dyDescent="0.55000000000000004">
      <c r="A232">
        <v>1772097599</v>
      </c>
      <c r="B232" t="s">
        <v>4</v>
      </c>
      <c r="C232" t="s">
        <v>5</v>
      </c>
      <c r="D232">
        <v>5176.5600000000004</v>
      </c>
      <c r="E232">
        <v>5199.05</v>
      </c>
      <c r="F232">
        <v>5195.8900000000003</v>
      </c>
      <c r="G232">
        <v>5204.49</v>
      </c>
      <c r="H232">
        <v>5164.18</v>
      </c>
      <c r="I232">
        <v>5176.1099999999997</v>
      </c>
      <c r="J232">
        <v>5160.05</v>
      </c>
      <c r="O232" s="1">
        <f t="shared" si="9"/>
        <v>46079.388877314814</v>
      </c>
      <c r="P232" s="2">
        <f t="shared" si="10"/>
        <v>46079.388888888891</v>
      </c>
      <c r="Q232">
        <f t="shared" si="11"/>
        <v>1772097600</v>
      </c>
    </row>
    <row r="233" spans="1:17" x14ac:dyDescent="0.55000000000000004">
      <c r="A233">
        <v>1772097899</v>
      </c>
      <c r="B233" t="s">
        <v>4</v>
      </c>
      <c r="C233" t="s">
        <v>5</v>
      </c>
      <c r="D233">
        <v>5181.2</v>
      </c>
      <c r="E233">
        <v>5199.05</v>
      </c>
      <c r="F233">
        <v>5195.87</v>
      </c>
      <c r="G233">
        <v>5204.47</v>
      </c>
      <c r="H233">
        <v>5164.26</v>
      </c>
      <c r="I233">
        <v>5176.13</v>
      </c>
      <c r="J233">
        <v>5160.09</v>
      </c>
      <c r="O233" s="1">
        <f t="shared" si="9"/>
        <v>46079.39234953704</v>
      </c>
      <c r="P233" s="2">
        <f t="shared" si="10"/>
        <v>46079.392361111109</v>
      </c>
      <c r="Q233">
        <f t="shared" si="11"/>
        <v>1772097900</v>
      </c>
    </row>
    <row r="234" spans="1:17" x14ac:dyDescent="0.55000000000000004">
      <c r="A234">
        <v>1772098199</v>
      </c>
      <c r="B234" t="s">
        <v>4</v>
      </c>
      <c r="C234" t="s">
        <v>5</v>
      </c>
      <c r="D234">
        <v>5181.63</v>
      </c>
      <c r="E234">
        <v>5199.0600000000004</v>
      </c>
      <c r="F234">
        <v>5195.84</v>
      </c>
      <c r="G234">
        <v>5204.45</v>
      </c>
      <c r="H234">
        <v>5164.33</v>
      </c>
      <c r="I234">
        <v>5176.16</v>
      </c>
      <c r="J234">
        <v>5160.12</v>
      </c>
      <c r="O234" s="1">
        <f t="shared" si="9"/>
        <v>46079.395821759259</v>
      </c>
      <c r="P234" s="2">
        <f t="shared" si="10"/>
        <v>46079.395833333336</v>
      </c>
      <c r="Q234">
        <f t="shared" si="11"/>
        <v>1772098200</v>
      </c>
    </row>
    <row r="235" spans="1:17" x14ac:dyDescent="0.55000000000000004">
      <c r="A235">
        <v>1772098499</v>
      </c>
      <c r="B235" t="s">
        <v>4</v>
      </c>
      <c r="C235" t="s">
        <v>5</v>
      </c>
      <c r="D235">
        <v>5183.3</v>
      </c>
      <c r="E235">
        <v>5199.0600000000004</v>
      </c>
      <c r="F235">
        <v>5195.82</v>
      </c>
      <c r="G235">
        <v>5204.43</v>
      </c>
      <c r="H235">
        <v>5164.41</v>
      </c>
      <c r="I235">
        <v>5176.18</v>
      </c>
      <c r="J235">
        <v>5160.16</v>
      </c>
      <c r="O235" s="1">
        <f t="shared" si="9"/>
        <v>46079.399293981478</v>
      </c>
      <c r="P235" s="2">
        <f t="shared" si="10"/>
        <v>46079.399305555555</v>
      </c>
      <c r="Q235">
        <f t="shared" si="11"/>
        <v>1772098500</v>
      </c>
    </row>
    <row r="236" spans="1:17" x14ac:dyDescent="0.55000000000000004">
      <c r="A236">
        <v>1772098799</v>
      </c>
      <c r="B236" t="s">
        <v>4</v>
      </c>
      <c r="C236" t="s">
        <v>5</v>
      </c>
      <c r="D236">
        <v>5181.5</v>
      </c>
      <c r="E236">
        <v>5199.07</v>
      </c>
      <c r="F236">
        <v>5195.79</v>
      </c>
      <c r="G236">
        <v>5204.41</v>
      </c>
      <c r="H236">
        <v>5164.4799999999996</v>
      </c>
      <c r="I236">
        <v>5176.2</v>
      </c>
      <c r="J236">
        <v>5160.2</v>
      </c>
      <c r="O236" s="1">
        <f t="shared" si="9"/>
        <v>46079.402766203704</v>
      </c>
      <c r="P236" s="2">
        <f t="shared" si="10"/>
        <v>46079.402777777781</v>
      </c>
      <c r="Q236">
        <f t="shared" si="11"/>
        <v>1772098800</v>
      </c>
    </row>
    <row r="237" spans="1:17" x14ac:dyDescent="0.55000000000000004">
      <c r="A237">
        <v>1772099099</v>
      </c>
      <c r="B237" t="s">
        <v>4</v>
      </c>
      <c r="C237" t="s">
        <v>5</v>
      </c>
      <c r="D237">
        <v>5184.6400000000003</v>
      </c>
      <c r="E237">
        <v>5199.08</v>
      </c>
      <c r="F237">
        <v>5195.76</v>
      </c>
      <c r="G237">
        <v>5204.3999999999996</v>
      </c>
      <c r="H237">
        <v>5164.5600000000004</v>
      </c>
      <c r="I237">
        <v>5176.22</v>
      </c>
      <c r="J237">
        <v>5160.24</v>
      </c>
      <c r="O237" s="1">
        <f t="shared" si="9"/>
        <v>46079.40623842593</v>
      </c>
      <c r="P237" s="2">
        <f t="shared" si="10"/>
        <v>46079.40625</v>
      </c>
      <c r="Q237">
        <f t="shared" si="11"/>
        <v>1772099100</v>
      </c>
    </row>
    <row r="238" spans="1:17" x14ac:dyDescent="0.55000000000000004">
      <c r="A238">
        <v>1772099399</v>
      </c>
      <c r="B238" t="s">
        <v>4</v>
      </c>
      <c r="C238" t="s">
        <v>5</v>
      </c>
      <c r="D238">
        <v>5186.9799999999996</v>
      </c>
      <c r="E238">
        <v>5199.08</v>
      </c>
      <c r="F238">
        <v>5195.74</v>
      </c>
      <c r="G238">
        <v>5204.38</v>
      </c>
      <c r="H238">
        <v>5164.6400000000003</v>
      </c>
      <c r="I238">
        <v>5176.24</v>
      </c>
      <c r="J238">
        <v>5160.28</v>
      </c>
      <c r="O238" s="1">
        <f t="shared" si="9"/>
        <v>46079.409710648149</v>
      </c>
      <c r="P238" s="2">
        <f t="shared" si="10"/>
        <v>46079.409722222219</v>
      </c>
      <c r="Q238">
        <f t="shared" si="11"/>
        <v>1772099400</v>
      </c>
    </row>
    <row r="239" spans="1:17" x14ac:dyDescent="0.55000000000000004">
      <c r="A239">
        <v>1772099699</v>
      </c>
      <c r="B239" t="s">
        <v>4</v>
      </c>
      <c r="C239" t="s">
        <v>5</v>
      </c>
      <c r="D239">
        <v>5186.32</v>
      </c>
      <c r="E239">
        <v>5199.09</v>
      </c>
      <c r="F239">
        <v>5195.71</v>
      </c>
      <c r="G239">
        <v>5204.3599999999997</v>
      </c>
      <c r="H239">
        <v>5164.71</v>
      </c>
      <c r="I239">
        <v>5176.2700000000004</v>
      </c>
      <c r="J239">
        <v>5160.32</v>
      </c>
      <c r="O239" s="1">
        <f t="shared" si="9"/>
        <v>46079.413182870368</v>
      </c>
      <c r="P239" s="2">
        <f t="shared" si="10"/>
        <v>46079.413194444445</v>
      </c>
      <c r="Q239">
        <f t="shared" si="11"/>
        <v>1772099700</v>
      </c>
    </row>
    <row r="240" spans="1:17" x14ac:dyDescent="0.55000000000000004">
      <c r="A240">
        <v>1772099999</v>
      </c>
      <c r="B240" t="s">
        <v>4</v>
      </c>
      <c r="C240" t="s">
        <v>5</v>
      </c>
      <c r="D240">
        <v>5189.51</v>
      </c>
      <c r="E240">
        <v>5199.09</v>
      </c>
      <c r="F240">
        <v>5195.6899999999996</v>
      </c>
      <c r="G240">
        <v>5204.34</v>
      </c>
      <c r="H240">
        <v>5164.79</v>
      </c>
      <c r="I240">
        <v>5176.29</v>
      </c>
      <c r="J240">
        <v>5160.3599999999997</v>
      </c>
      <c r="O240" s="1">
        <f t="shared" si="9"/>
        <v>46079.416655092587</v>
      </c>
      <c r="P240" s="2">
        <f t="shared" si="10"/>
        <v>46079.416666666664</v>
      </c>
      <c r="Q240">
        <f t="shared" si="11"/>
        <v>1772100000</v>
      </c>
    </row>
    <row r="241" spans="1:17" x14ac:dyDescent="0.55000000000000004">
      <c r="A241">
        <v>1772100299</v>
      </c>
      <c r="B241" t="s">
        <v>4</v>
      </c>
      <c r="C241" t="s">
        <v>5</v>
      </c>
      <c r="D241">
        <v>5188.45</v>
      </c>
      <c r="E241">
        <v>5199.1000000000004</v>
      </c>
      <c r="F241">
        <v>5195.66</v>
      </c>
      <c r="G241">
        <v>5204.33</v>
      </c>
      <c r="H241">
        <v>5164.8599999999997</v>
      </c>
      <c r="I241">
        <v>5176.3100000000004</v>
      </c>
      <c r="J241">
        <v>5160.3999999999996</v>
      </c>
      <c r="K241">
        <v>5190.1000000000004</v>
      </c>
      <c r="O241" s="1">
        <f t="shared" si="9"/>
        <v>46079.420127314814</v>
      </c>
      <c r="P241" s="2">
        <f t="shared" si="10"/>
        <v>46079.420138888891</v>
      </c>
      <c r="Q241">
        <f t="shared" si="11"/>
        <v>1772100300</v>
      </c>
    </row>
    <row r="242" spans="1:17" x14ac:dyDescent="0.55000000000000004">
      <c r="A242">
        <v>1772100599</v>
      </c>
      <c r="B242" t="s">
        <v>4</v>
      </c>
      <c r="C242" t="s">
        <v>5</v>
      </c>
      <c r="D242">
        <v>5187.8900000000003</v>
      </c>
      <c r="E242">
        <v>5199.1000000000004</v>
      </c>
      <c r="F242">
        <v>5195.63</v>
      </c>
      <c r="G242">
        <v>5204.3100000000004</v>
      </c>
      <c r="H242">
        <v>5164.9399999999996</v>
      </c>
      <c r="I242">
        <v>5176.33</v>
      </c>
      <c r="J242">
        <v>5160.43</v>
      </c>
      <c r="O242" s="1">
        <f t="shared" si="9"/>
        <v>46079.42359953704</v>
      </c>
      <c r="P242" s="2">
        <f t="shared" si="10"/>
        <v>46079.423611111109</v>
      </c>
      <c r="Q242">
        <f t="shared" si="11"/>
        <v>1772100600</v>
      </c>
    </row>
    <row r="243" spans="1:17" x14ac:dyDescent="0.55000000000000004">
      <c r="A243">
        <v>1772100899</v>
      </c>
      <c r="B243" t="s">
        <v>4</v>
      </c>
      <c r="C243" t="s">
        <v>5</v>
      </c>
      <c r="D243">
        <v>5182.8500000000004</v>
      </c>
      <c r="E243">
        <v>5199.1099999999997</v>
      </c>
      <c r="F243">
        <v>5195.6099999999997</v>
      </c>
      <c r="G243">
        <v>5204.29</v>
      </c>
      <c r="H243">
        <v>5165.01</v>
      </c>
      <c r="I243">
        <v>5176.3599999999997</v>
      </c>
      <c r="J243">
        <v>5160.47</v>
      </c>
      <c r="O243" s="1">
        <f t="shared" si="9"/>
        <v>46079.427071759259</v>
      </c>
      <c r="P243" s="2">
        <f t="shared" si="10"/>
        <v>46079.427083333336</v>
      </c>
      <c r="Q243">
        <f t="shared" si="11"/>
        <v>1772100900</v>
      </c>
    </row>
    <row r="244" spans="1:17" x14ac:dyDescent="0.55000000000000004">
      <c r="A244">
        <v>1772101199</v>
      </c>
      <c r="B244" t="s">
        <v>4</v>
      </c>
      <c r="C244" t="s">
        <v>5</v>
      </c>
      <c r="D244">
        <v>5183.6000000000004</v>
      </c>
      <c r="E244">
        <v>5199.12</v>
      </c>
      <c r="F244">
        <v>5195.58</v>
      </c>
      <c r="G244">
        <v>5204.2700000000004</v>
      </c>
      <c r="H244">
        <v>5165.09</v>
      </c>
      <c r="I244">
        <v>5176.38</v>
      </c>
      <c r="J244">
        <v>5160.51</v>
      </c>
      <c r="O244" s="1">
        <f t="shared" si="9"/>
        <v>46079.430543981478</v>
      </c>
      <c r="P244" s="2">
        <f t="shared" si="10"/>
        <v>46079.430555555555</v>
      </c>
      <c r="Q244">
        <f t="shared" si="11"/>
        <v>1772101200</v>
      </c>
    </row>
    <row r="245" spans="1:17" x14ac:dyDescent="0.55000000000000004">
      <c r="A245">
        <v>1772101499</v>
      </c>
      <c r="B245" t="s">
        <v>4</v>
      </c>
      <c r="C245" t="s">
        <v>5</v>
      </c>
      <c r="D245">
        <v>5179.29</v>
      </c>
      <c r="E245">
        <v>5199.12</v>
      </c>
      <c r="F245">
        <v>5195.5600000000004</v>
      </c>
      <c r="G245">
        <v>5204.26</v>
      </c>
      <c r="H245">
        <v>5165.17</v>
      </c>
      <c r="I245">
        <v>5176.3999999999996</v>
      </c>
      <c r="J245">
        <v>5160.55</v>
      </c>
      <c r="O245" s="1">
        <f t="shared" si="9"/>
        <v>46079.434016203704</v>
      </c>
      <c r="P245" s="2">
        <f t="shared" si="10"/>
        <v>46079.434027777781</v>
      </c>
      <c r="Q245">
        <f t="shared" si="11"/>
        <v>1772101500</v>
      </c>
    </row>
    <row r="246" spans="1:17" x14ac:dyDescent="0.55000000000000004">
      <c r="A246">
        <v>1772101799</v>
      </c>
      <c r="B246" t="s">
        <v>4</v>
      </c>
      <c r="C246" t="s">
        <v>5</v>
      </c>
      <c r="D246">
        <v>5177.04</v>
      </c>
      <c r="E246">
        <v>5199.13</v>
      </c>
      <c r="F246">
        <v>5195.53</v>
      </c>
      <c r="G246">
        <v>5204.24</v>
      </c>
      <c r="H246">
        <v>5165.24</v>
      </c>
      <c r="I246">
        <v>5176.42</v>
      </c>
      <c r="J246">
        <v>5160.59</v>
      </c>
      <c r="O246" s="1">
        <f t="shared" si="9"/>
        <v>46079.43748842593</v>
      </c>
      <c r="P246" s="2">
        <f t="shared" si="10"/>
        <v>46079.4375</v>
      </c>
      <c r="Q246">
        <f t="shared" si="11"/>
        <v>1772101800</v>
      </c>
    </row>
    <row r="247" spans="1:17" x14ac:dyDescent="0.55000000000000004">
      <c r="A247">
        <v>1772102099</v>
      </c>
      <c r="B247" t="s">
        <v>4</v>
      </c>
      <c r="C247" t="s">
        <v>5</v>
      </c>
      <c r="D247">
        <v>5176.09</v>
      </c>
      <c r="E247">
        <v>5199.13</v>
      </c>
      <c r="F247">
        <v>5195.5</v>
      </c>
      <c r="G247">
        <v>5204.22</v>
      </c>
      <c r="H247">
        <v>5165.32</v>
      </c>
      <c r="I247">
        <v>5176.4399999999996</v>
      </c>
      <c r="J247">
        <v>5160.63</v>
      </c>
      <c r="O247" s="1">
        <f t="shared" si="9"/>
        <v>46079.440960648149</v>
      </c>
      <c r="P247" s="2">
        <f t="shared" si="10"/>
        <v>46079.440972222219</v>
      </c>
      <c r="Q247">
        <f t="shared" si="11"/>
        <v>1772102100</v>
      </c>
    </row>
    <row r="248" spans="1:17" x14ac:dyDescent="0.55000000000000004">
      <c r="A248">
        <v>1772102399</v>
      </c>
      <c r="B248" t="s">
        <v>4</v>
      </c>
      <c r="C248" t="s">
        <v>5</v>
      </c>
      <c r="D248">
        <v>5172.13</v>
      </c>
      <c r="E248">
        <v>5199.1400000000003</v>
      </c>
      <c r="F248">
        <v>5195.4799999999996</v>
      </c>
      <c r="G248">
        <v>5204.2</v>
      </c>
      <c r="H248">
        <v>5165.3900000000003</v>
      </c>
      <c r="I248">
        <v>5176.47</v>
      </c>
      <c r="J248">
        <v>5160.67</v>
      </c>
      <c r="O248" s="1">
        <f t="shared" si="9"/>
        <v>46079.444432870368</v>
      </c>
      <c r="P248" s="2">
        <f t="shared" si="10"/>
        <v>46079.444444444445</v>
      </c>
      <c r="Q248">
        <f t="shared" si="11"/>
        <v>1772102400</v>
      </c>
    </row>
    <row r="249" spans="1:17" x14ac:dyDescent="0.55000000000000004">
      <c r="A249">
        <v>1772102699</v>
      </c>
      <c r="B249" t="s">
        <v>4</v>
      </c>
      <c r="C249" t="s">
        <v>5</v>
      </c>
      <c r="D249">
        <v>5171.17</v>
      </c>
      <c r="E249">
        <v>5199.1400000000003</v>
      </c>
      <c r="F249">
        <v>5195.45</v>
      </c>
      <c r="G249">
        <v>5204.1899999999996</v>
      </c>
      <c r="H249">
        <v>5165.47</v>
      </c>
      <c r="I249">
        <v>5176.49</v>
      </c>
      <c r="J249">
        <v>5160.7</v>
      </c>
      <c r="O249" s="1">
        <f t="shared" si="9"/>
        <v>46079.447905092587</v>
      </c>
      <c r="P249" s="2">
        <f t="shared" si="10"/>
        <v>46079.447916666664</v>
      </c>
      <c r="Q249">
        <f t="shared" si="11"/>
        <v>1772102700</v>
      </c>
    </row>
    <row r="250" spans="1:17" x14ac:dyDescent="0.55000000000000004">
      <c r="A250">
        <v>1772102999</v>
      </c>
      <c r="B250" t="s">
        <v>4</v>
      </c>
      <c r="C250" t="s">
        <v>5</v>
      </c>
      <c r="D250">
        <v>5173.6000000000004</v>
      </c>
      <c r="E250">
        <v>5199.1499999999996</v>
      </c>
      <c r="F250">
        <v>5195.43</v>
      </c>
      <c r="G250">
        <v>5204.17</v>
      </c>
      <c r="H250">
        <v>5165.54</v>
      </c>
      <c r="I250">
        <v>5176.51</v>
      </c>
      <c r="J250">
        <v>5160.74</v>
      </c>
      <c r="O250" s="1">
        <f t="shared" si="9"/>
        <v>46079.451377314814</v>
      </c>
      <c r="P250" s="2">
        <f t="shared" si="10"/>
        <v>46079.451388888891</v>
      </c>
      <c r="Q250">
        <f t="shared" si="11"/>
        <v>1772103000</v>
      </c>
    </row>
    <row r="251" spans="1:17" x14ac:dyDescent="0.55000000000000004">
      <c r="A251">
        <v>1772103299</v>
      </c>
      <c r="B251" t="s">
        <v>4</v>
      </c>
      <c r="C251" t="s">
        <v>5</v>
      </c>
      <c r="D251">
        <v>5171.6099999999997</v>
      </c>
      <c r="E251">
        <v>5199.1499999999996</v>
      </c>
      <c r="F251">
        <v>5195.3999999999996</v>
      </c>
      <c r="G251">
        <v>5204.1499999999996</v>
      </c>
      <c r="H251">
        <v>5165.62</v>
      </c>
      <c r="I251">
        <v>5176.53</v>
      </c>
      <c r="J251">
        <v>5160.78</v>
      </c>
      <c r="O251" s="1">
        <f t="shared" si="9"/>
        <v>46079.45484953704</v>
      </c>
      <c r="P251" s="2">
        <f t="shared" si="10"/>
        <v>46079.454861111109</v>
      </c>
      <c r="Q251">
        <f t="shared" si="11"/>
        <v>1772103300</v>
      </c>
    </row>
    <row r="252" spans="1:17" x14ac:dyDescent="0.55000000000000004">
      <c r="A252">
        <v>1772103599</v>
      </c>
      <c r="B252" t="s">
        <v>4</v>
      </c>
      <c r="C252" t="s">
        <v>5</v>
      </c>
      <c r="D252">
        <v>5173.83</v>
      </c>
      <c r="E252">
        <v>5199.16</v>
      </c>
      <c r="F252">
        <v>5195.37</v>
      </c>
      <c r="G252">
        <v>5204.13</v>
      </c>
      <c r="H252">
        <v>5165.6899999999996</v>
      </c>
      <c r="I252">
        <v>5176.55</v>
      </c>
      <c r="J252">
        <v>5160.82</v>
      </c>
      <c r="O252" s="1">
        <f t="shared" si="9"/>
        <v>46079.458321759259</v>
      </c>
      <c r="P252" s="2">
        <f t="shared" si="10"/>
        <v>46079.458333333336</v>
      </c>
      <c r="Q252">
        <f t="shared" si="11"/>
        <v>1772103600</v>
      </c>
    </row>
    <row r="253" spans="1:17" x14ac:dyDescent="0.55000000000000004">
      <c r="A253">
        <v>1772103899</v>
      </c>
      <c r="B253" t="s">
        <v>4</v>
      </c>
      <c r="C253" t="s">
        <v>5</v>
      </c>
      <c r="D253">
        <v>5177.33</v>
      </c>
      <c r="E253">
        <v>5199.17</v>
      </c>
      <c r="F253">
        <v>5195.3500000000004</v>
      </c>
      <c r="G253">
        <v>5204.12</v>
      </c>
      <c r="H253">
        <v>5165.7700000000004</v>
      </c>
      <c r="I253">
        <v>5176.58</v>
      </c>
      <c r="J253">
        <v>5160.8599999999997</v>
      </c>
      <c r="O253" s="1">
        <f t="shared" si="9"/>
        <v>46079.461793981478</v>
      </c>
      <c r="P253" s="2">
        <f t="shared" si="10"/>
        <v>46079.461805555555</v>
      </c>
      <c r="Q253">
        <f t="shared" si="11"/>
        <v>1772103900</v>
      </c>
    </row>
    <row r="254" spans="1:17" x14ac:dyDescent="0.55000000000000004">
      <c r="A254">
        <v>1772104199</v>
      </c>
      <c r="B254" t="s">
        <v>4</v>
      </c>
      <c r="C254" t="s">
        <v>5</v>
      </c>
      <c r="D254">
        <v>5175.8500000000004</v>
      </c>
      <c r="E254">
        <v>5199.17</v>
      </c>
      <c r="F254">
        <v>5195.32</v>
      </c>
      <c r="G254">
        <v>5204.1000000000004</v>
      </c>
      <c r="H254">
        <v>5165.8500000000004</v>
      </c>
      <c r="I254">
        <v>5176.6000000000004</v>
      </c>
      <c r="J254">
        <v>5160.8999999999996</v>
      </c>
      <c r="O254" s="1">
        <f t="shared" si="9"/>
        <v>46079.465266203704</v>
      </c>
      <c r="P254" s="2">
        <f t="shared" si="10"/>
        <v>46079.465277777781</v>
      </c>
      <c r="Q254">
        <f t="shared" si="11"/>
        <v>1772104200</v>
      </c>
    </row>
    <row r="255" spans="1:17" x14ac:dyDescent="0.55000000000000004">
      <c r="A255">
        <v>1772104499</v>
      </c>
      <c r="B255" t="s">
        <v>4</v>
      </c>
      <c r="C255" t="s">
        <v>5</v>
      </c>
      <c r="D255">
        <v>5175.54</v>
      </c>
      <c r="E255">
        <v>5199.18</v>
      </c>
      <c r="F255">
        <v>5195.3</v>
      </c>
      <c r="G255">
        <v>5204.08</v>
      </c>
      <c r="H255">
        <v>5165.92</v>
      </c>
      <c r="I255">
        <v>5176.62</v>
      </c>
      <c r="J255">
        <v>5160.9399999999996</v>
      </c>
      <c r="O255" s="1">
        <f t="shared" si="9"/>
        <v>46079.46873842593</v>
      </c>
      <c r="P255" s="2">
        <f t="shared" si="10"/>
        <v>46079.46875</v>
      </c>
      <c r="Q255">
        <f t="shared" si="11"/>
        <v>1772104500</v>
      </c>
    </row>
    <row r="256" spans="1:17" x14ac:dyDescent="0.55000000000000004">
      <c r="A256">
        <v>1772104799</v>
      </c>
      <c r="B256" t="s">
        <v>4</v>
      </c>
      <c r="C256" t="s">
        <v>5</v>
      </c>
      <c r="D256">
        <v>5171.7</v>
      </c>
      <c r="E256">
        <v>5199.18</v>
      </c>
      <c r="F256">
        <v>5195.2700000000004</v>
      </c>
      <c r="G256">
        <v>5204.0600000000004</v>
      </c>
      <c r="H256">
        <v>5166</v>
      </c>
      <c r="I256">
        <v>5176.6400000000003</v>
      </c>
      <c r="J256">
        <v>5160.9799999999996</v>
      </c>
      <c r="O256" s="1">
        <f t="shared" si="9"/>
        <v>46079.472210648149</v>
      </c>
      <c r="P256" s="2">
        <f t="shared" si="10"/>
        <v>46079.472222222219</v>
      </c>
      <c r="Q256">
        <f t="shared" si="11"/>
        <v>1772104800</v>
      </c>
    </row>
    <row r="257" spans="1:17" x14ac:dyDescent="0.55000000000000004">
      <c r="A257">
        <v>1772105099</v>
      </c>
      <c r="B257" t="s">
        <v>4</v>
      </c>
      <c r="C257" t="s">
        <v>5</v>
      </c>
      <c r="D257">
        <v>5171.88</v>
      </c>
      <c r="E257">
        <v>5199.1899999999996</v>
      </c>
      <c r="F257">
        <v>5195.24</v>
      </c>
      <c r="G257">
        <v>5204.05</v>
      </c>
      <c r="H257">
        <v>5166.07</v>
      </c>
      <c r="I257">
        <v>5176.67</v>
      </c>
      <c r="J257">
        <v>5161.01</v>
      </c>
      <c r="O257" s="1">
        <f t="shared" si="9"/>
        <v>46079.475682870368</v>
      </c>
      <c r="P257" s="2">
        <f t="shared" si="10"/>
        <v>46079.475694444445</v>
      </c>
      <c r="Q257">
        <f t="shared" si="11"/>
        <v>1772105100</v>
      </c>
    </row>
    <row r="258" spans="1:17" x14ac:dyDescent="0.55000000000000004">
      <c r="A258">
        <v>1772105399</v>
      </c>
      <c r="B258" t="s">
        <v>4</v>
      </c>
      <c r="C258" t="s">
        <v>5</v>
      </c>
      <c r="D258">
        <v>5173.38</v>
      </c>
      <c r="E258">
        <v>5199.1899999999996</v>
      </c>
      <c r="F258">
        <v>5195.22</v>
      </c>
      <c r="G258">
        <v>5204.03</v>
      </c>
      <c r="H258">
        <v>5166.1499999999996</v>
      </c>
      <c r="I258">
        <v>5176.6899999999996</v>
      </c>
      <c r="J258">
        <v>5161.05</v>
      </c>
      <c r="O258" s="1">
        <f t="shared" ref="O258:O321" si="12">(A258/86400)+25569</f>
        <v>46079.479155092587</v>
      </c>
      <c r="P258" s="2">
        <f t="shared" ref="P258:P321" si="13">CEILING(INT(O258*1440)/1440*288,1)/288</f>
        <v>46079.479166666664</v>
      </c>
      <c r="Q258">
        <f t="shared" si="11"/>
        <v>1772105400</v>
      </c>
    </row>
    <row r="259" spans="1:17" x14ac:dyDescent="0.55000000000000004">
      <c r="A259">
        <v>1772105699</v>
      </c>
      <c r="B259" t="s">
        <v>4</v>
      </c>
      <c r="C259" t="s">
        <v>5</v>
      </c>
      <c r="D259">
        <v>5173.54</v>
      </c>
      <c r="E259">
        <v>5199.2</v>
      </c>
      <c r="F259">
        <v>5195.1899999999996</v>
      </c>
      <c r="G259">
        <v>5204.01</v>
      </c>
      <c r="H259">
        <v>5166.22</v>
      </c>
      <c r="I259">
        <v>5176.71</v>
      </c>
      <c r="J259">
        <v>5161.09</v>
      </c>
      <c r="O259" s="1">
        <f t="shared" si="12"/>
        <v>46079.482627314814</v>
      </c>
      <c r="P259" s="2">
        <f t="shared" si="13"/>
        <v>46079.482638888891</v>
      </c>
      <c r="Q259">
        <f t="shared" ref="Q259:Q322" si="14">MROUND((P259-25569)*86400,300)</f>
        <v>1772105700</v>
      </c>
    </row>
    <row r="260" spans="1:17" x14ac:dyDescent="0.55000000000000004">
      <c r="A260">
        <v>1772105999</v>
      </c>
      <c r="B260" t="s">
        <v>4</v>
      </c>
      <c r="C260" t="s">
        <v>5</v>
      </c>
      <c r="D260">
        <v>5174.68</v>
      </c>
      <c r="E260">
        <v>5199.2</v>
      </c>
      <c r="F260">
        <v>5195.17</v>
      </c>
      <c r="G260">
        <v>5203.99</v>
      </c>
      <c r="H260">
        <v>5166.3</v>
      </c>
      <c r="I260">
        <v>5176.7299999999996</v>
      </c>
      <c r="J260">
        <v>5161.13</v>
      </c>
      <c r="O260" s="1">
        <f t="shared" si="12"/>
        <v>46079.48609953704</v>
      </c>
      <c r="P260" s="2">
        <f t="shared" si="13"/>
        <v>46079.486111111109</v>
      </c>
      <c r="Q260">
        <f t="shared" si="14"/>
        <v>1772106000</v>
      </c>
    </row>
    <row r="261" spans="1:17" x14ac:dyDescent="0.55000000000000004">
      <c r="A261">
        <v>1772106299</v>
      </c>
      <c r="B261" t="s">
        <v>4</v>
      </c>
      <c r="C261" t="s">
        <v>5</v>
      </c>
      <c r="D261">
        <v>5171.3999999999996</v>
      </c>
      <c r="E261">
        <v>5199.21</v>
      </c>
      <c r="F261">
        <v>5195.1400000000003</v>
      </c>
      <c r="G261">
        <v>5203.9799999999996</v>
      </c>
      <c r="H261">
        <v>5166.38</v>
      </c>
      <c r="I261">
        <v>5176.75</v>
      </c>
      <c r="J261">
        <v>5161.17</v>
      </c>
      <c r="O261" s="1">
        <f t="shared" si="12"/>
        <v>46079.489571759259</v>
      </c>
      <c r="P261" s="2">
        <f t="shared" si="13"/>
        <v>46079.489583333336</v>
      </c>
      <c r="Q261">
        <f t="shared" si="14"/>
        <v>1772106300</v>
      </c>
    </row>
    <row r="262" spans="1:17" x14ac:dyDescent="0.55000000000000004">
      <c r="A262">
        <v>1772106599</v>
      </c>
      <c r="B262" t="s">
        <v>4</v>
      </c>
      <c r="C262" t="s">
        <v>5</v>
      </c>
      <c r="D262">
        <v>5163.51</v>
      </c>
      <c r="E262">
        <v>5199.22</v>
      </c>
      <c r="F262">
        <v>5195.1099999999997</v>
      </c>
      <c r="G262">
        <v>5203.96</v>
      </c>
      <c r="H262">
        <v>5166.45</v>
      </c>
      <c r="I262">
        <v>5176.78</v>
      </c>
      <c r="J262">
        <v>5161.21</v>
      </c>
      <c r="O262" s="1">
        <f t="shared" si="12"/>
        <v>46079.493043981478</v>
      </c>
      <c r="P262" s="2">
        <f t="shared" si="13"/>
        <v>46079.493055555555</v>
      </c>
      <c r="Q262">
        <f t="shared" si="14"/>
        <v>1772106600</v>
      </c>
    </row>
    <row r="263" spans="1:17" x14ac:dyDescent="0.55000000000000004">
      <c r="A263">
        <v>1772106899</v>
      </c>
      <c r="B263" t="s">
        <v>4</v>
      </c>
      <c r="C263" t="s">
        <v>5</v>
      </c>
      <c r="D263">
        <v>5164.71</v>
      </c>
      <c r="E263">
        <v>5199.22</v>
      </c>
      <c r="F263">
        <v>5195.09</v>
      </c>
      <c r="G263">
        <v>5203.9399999999996</v>
      </c>
      <c r="H263">
        <v>5166.53</v>
      </c>
      <c r="I263">
        <v>5176.8</v>
      </c>
      <c r="J263">
        <v>5161.25</v>
      </c>
      <c r="O263" s="1">
        <f t="shared" si="12"/>
        <v>46079.496516203704</v>
      </c>
      <c r="P263" s="2">
        <f t="shared" si="13"/>
        <v>46079.496527777781</v>
      </c>
      <c r="Q263">
        <f t="shared" si="14"/>
        <v>1772106900</v>
      </c>
    </row>
    <row r="264" spans="1:17" x14ac:dyDescent="0.55000000000000004">
      <c r="A264">
        <v>1772107199</v>
      </c>
      <c r="B264" t="s">
        <v>4</v>
      </c>
      <c r="C264" t="s">
        <v>5</v>
      </c>
      <c r="D264">
        <v>5165.67</v>
      </c>
      <c r="E264">
        <v>5199.2299999999996</v>
      </c>
      <c r="F264">
        <v>5195.0600000000004</v>
      </c>
      <c r="G264">
        <v>5203.92</v>
      </c>
      <c r="H264">
        <v>5166.6000000000004</v>
      </c>
      <c r="I264">
        <v>5176.82</v>
      </c>
      <c r="J264">
        <v>5161.29</v>
      </c>
      <c r="L264">
        <v>5157.9799999999996</v>
      </c>
      <c r="O264" s="1">
        <f t="shared" si="12"/>
        <v>46079.49998842593</v>
      </c>
      <c r="P264" s="2">
        <f t="shared" si="13"/>
        <v>46079.5</v>
      </c>
      <c r="Q264">
        <f t="shared" si="14"/>
        <v>1772107200</v>
      </c>
    </row>
    <row r="265" spans="1:17" x14ac:dyDescent="0.55000000000000004">
      <c r="A265">
        <v>1772107499</v>
      </c>
      <c r="B265" t="s">
        <v>4</v>
      </c>
      <c r="C265" t="s">
        <v>5</v>
      </c>
      <c r="D265">
        <v>5169.1499999999996</v>
      </c>
      <c r="E265">
        <v>5199.2299999999996</v>
      </c>
      <c r="F265">
        <v>5195.04</v>
      </c>
      <c r="G265">
        <v>5203.91</v>
      </c>
      <c r="H265">
        <v>5166.68</v>
      </c>
      <c r="I265">
        <v>5176.84</v>
      </c>
      <c r="J265">
        <v>5161.32</v>
      </c>
      <c r="O265" s="1">
        <f t="shared" si="12"/>
        <v>46079.503460648149</v>
      </c>
      <c r="P265" s="2">
        <f t="shared" si="13"/>
        <v>46079.503472222219</v>
      </c>
      <c r="Q265">
        <f t="shared" si="14"/>
        <v>1772107500</v>
      </c>
    </row>
    <row r="266" spans="1:17" x14ac:dyDescent="0.55000000000000004">
      <c r="A266">
        <v>1772107799</v>
      </c>
      <c r="B266" t="s">
        <v>4</v>
      </c>
      <c r="C266" t="s">
        <v>5</v>
      </c>
      <c r="D266">
        <v>5168.46</v>
      </c>
      <c r="E266">
        <v>5199.24</v>
      </c>
      <c r="F266">
        <v>5195.01</v>
      </c>
      <c r="G266">
        <v>5203.8900000000003</v>
      </c>
      <c r="H266">
        <v>5166.75</v>
      </c>
      <c r="I266">
        <v>5176.8599999999997</v>
      </c>
      <c r="J266">
        <v>5161.3599999999997</v>
      </c>
      <c r="O266" s="1">
        <f t="shared" si="12"/>
        <v>46079.506932870368</v>
      </c>
      <c r="P266" s="2">
        <f t="shared" si="13"/>
        <v>46079.506944444445</v>
      </c>
      <c r="Q266">
        <f t="shared" si="14"/>
        <v>1772107800</v>
      </c>
    </row>
    <row r="267" spans="1:17" x14ac:dyDescent="0.55000000000000004">
      <c r="A267">
        <v>1772108099</v>
      </c>
      <c r="B267" t="s">
        <v>4</v>
      </c>
      <c r="C267" t="s">
        <v>5</v>
      </c>
      <c r="D267">
        <v>5172.18</v>
      </c>
      <c r="E267">
        <v>5199.24</v>
      </c>
      <c r="F267">
        <v>5194.9799999999996</v>
      </c>
      <c r="G267">
        <v>5203.87</v>
      </c>
      <c r="H267">
        <v>5166.83</v>
      </c>
      <c r="I267">
        <v>5176.8900000000003</v>
      </c>
      <c r="J267">
        <v>5161.3999999999996</v>
      </c>
      <c r="O267" s="1">
        <f t="shared" si="12"/>
        <v>46079.510405092587</v>
      </c>
      <c r="P267" s="2">
        <f t="shared" si="13"/>
        <v>46079.510416666664</v>
      </c>
      <c r="Q267">
        <f t="shared" si="14"/>
        <v>1772108100</v>
      </c>
    </row>
    <row r="268" spans="1:17" x14ac:dyDescent="0.55000000000000004">
      <c r="A268">
        <v>1772108399</v>
      </c>
      <c r="B268" t="s">
        <v>4</v>
      </c>
      <c r="C268" t="s">
        <v>5</v>
      </c>
      <c r="D268">
        <v>5176.5200000000004</v>
      </c>
      <c r="E268">
        <v>5199.25</v>
      </c>
      <c r="F268">
        <v>5194.96</v>
      </c>
      <c r="G268">
        <v>5203.8500000000004</v>
      </c>
      <c r="H268">
        <v>5166.8999999999996</v>
      </c>
      <c r="I268">
        <v>5176.91</v>
      </c>
      <c r="J268">
        <v>5161.4399999999996</v>
      </c>
      <c r="O268" s="1">
        <f t="shared" si="12"/>
        <v>46079.513877314814</v>
      </c>
      <c r="P268" s="2">
        <f t="shared" si="13"/>
        <v>46079.513888888891</v>
      </c>
      <c r="Q268">
        <f t="shared" si="14"/>
        <v>1772108400</v>
      </c>
    </row>
    <row r="269" spans="1:17" x14ac:dyDescent="0.55000000000000004">
      <c r="A269">
        <v>1772108699</v>
      </c>
      <c r="B269" t="s">
        <v>4</v>
      </c>
      <c r="C269" t="s">
        <v>5</v>
      </c>
      <c r="D269">
        <v>5178.54</v>
      </c>
      <c r="E269">
        <v>5199.25</v>
      </c>
      <c r="F269">
        <v>5194.93</v>
      </c>
      <c r="G269">
        <v>5203.84</v>
      </c>
      <c r="H269">
        <v>5166.9799999999996</v>
      </c>
      <c r="I269">
        <v>5176.93</v>
      </c>
      <c r="J269">
        <v>5161.4799999999996</v>
      </c>
      <c r="O269" s="1">
        <f t="shared" si="12"/>
        <v>46079.51734953704</v>
      </c>
      <c r="P269" s="2">
        <f t="shared" si="13"/>
        <v>46079.517361111109</v>
      </c>
      <c r="Q269">
        <f t="shared" si="14"/>
        <v>1772108700</v>
      </c>
    </row>
    <row r="270" spans="1:17" x14ac:dyDescent="0.55000000000000004">
      <c r="A270">
        <v>1772108999</v>
      </c>
      <c r="B270" t="s">
        <v>4</v>
      </c>
      <c r="C270" t="s">
        <v>5</v>
      </c>
      <c r="D270">
        <v>5183.1000000000004</v>
      </c>
      <c r="E270">
        <v>5199.26</v>
      </c>
      <c r="F270">
        <v>5194.91</v>
      </c>
      <c r="G270">
        <v>5203.82</v>
      </c>
      <c r="H270">
        <v>5167.0600000000004</v>
      </c>
      <c r="I270">
        <v>5176.95</v>
      </c>
      <c r="J270">
        <v>5161.5200000000004</v>
      </c>
      <c r="O270" s="1">
        <f t="shared" si="12"/>
        <v>46079.520821759259</v>
      </c>
      <c r="P270" s="2">
        <f t="shared" si="13"/>
        <v>46079.520833333336</v>
      </c>
      <c r="Q270">
        <f t="shared" si="14"/>
        <v>1772109000</v>
      </c>
    </row>
    <row r="271" spans="1:17" x14ac:dyDescent="0.55000000000000004">
      <c r="A271">
        <v>1772109299</v>
      </c>
      <c r="B271" t="s">
        <v>4</v>
      </c>
      <c r="C271" t="s">
        <v>5</v>
      </c>
      <c r="D271">
        <v>5182.34</v>
      </c>
      <c r="E271">
        <v>5199.2700000000004</v>
      </c>
      <c r="F271">
        <v>5194.88</v>
      </c>
      <c r="G271">
        <v>5203.8</v>
      </c>
      <c r="H271">
        <v>5167.13</v>
      </c>
      <c r="I271">
        <v>5176.9799999999996</v>
      </c>
      <c r="J271">
        <v>5161.5600000000004</v>
      </c>
      <c r="O271" s="1">
        <f t="shared" si="12"/>
        <v>46079.524293981478</v>
      </c>
      <c r="P271" s="2">
        <f t="shared" si="13"/>
        <v>46079.524305555555</v>
      </c>
      <c r="Q271">
        <f t="shared" si="14"/>
        <v>1772109300</v>
      </c>
    </row>
    <row r="272" spans="1:17" x14ac:dyDescent="0.55000000000000004">
      <c r="A272">
        <v>1772109599</v>
      </c>
      <c r="B272" t="s">
        <v>4</v>
      </c>
      <c r="C272" t="s">
        <v>5</v>
      </c>
      <c r="D272">
        <v>5187.5200000000004</v>
      </c>
      <c r="E272">
        <v>5199.2700000000004</v>
      </c>
      <c r="F272">
        <v>5194.8500000000004</v>
      </c>
      <c r="G272">
        <v>5203.78</v>
      </c>
      <c r="H272">
        <v>5167.21</v>
      </c>
      <c r="I272">
        <v>5177</v>
      </c>
      <c r="J272">
        <v>5161.6000000000004</v>
      </c>
      <c r="O272" s="1">
        <f t="shared" si="12"/>
        <v>46079.527766203704</v>
      </c>
      <c r="P272" s="2">
        <f t="shared" si="13"/>
        <v>46079.527777777781</v>
      </c>
      <c r="Q272">
        <f t="shared" si="14"/>
        <v>1772109600</v>
      </c>
    </row>
    <row r="273" spans="1:17" x14ac:dyDescent="0.55000000000000004">
      <c r="A273">
        <v>1772109899</v>
      </c>
      <c r="B273" t="s">
        <v>4</v>
      </c>
      <c r="C273" t="s">
        <v>5</v>
      </c>
      <c r="D273">
        <v>5181.29</v>
      </c>
      <c r="E273">
        <v>5199.28</v>
      </c>
      <c r="F273">
        <v>5194.83</v>
      </c>
      <c r="G273">
        <v>5203.7700000000004</v>
      </c>
      <c r="H273">
        <v>5167.28</v>
      </c>
      <c r="I273">
        <v>5177.0200000000004</v>
      </c>
      <c r="J273">
        <v>5161.63</v>
      </c>
      <c r="K273">
        <v>5187.83</v>
      </c>
      <c r="O273" s="1">
        <f t="shared" si="12"/>
        <v>46079.53123842593</v>
      </c>
      <c r="P273" s="2">
        <f t="shared" si="13"/>
        <v>46079.53125</v>
      </c>
      <c r="Q273">
        <f t="shared" si="14"/>
        <v>1772109900</v>
      </c>
    </row>
    <row r="274" spans="1:17" x14ac:dyDescent="0.55000000000000004">
      <c r="A274">
        <v>1772110199</v>
      </c>
      <c r="B274" t="s">
        <v>4</v>
      </c>
      <c r="C274" t="s">
        <v>5</v>
      </c>
      <c r="D274">
        <v>5181.25</v>
      </c>
      <c r="E274">
        <v>5199.28</v>
      </c>
      <c r="F274">
        <v>5194.8</v>
      </c>
      <c r="G274">
        <v>5203.75</v>
      </c>
      <c r="H274">
        <v>5167.3599999999997</v>
      </c>
      <c r="I274">
        <v>5177.04</v>
      </c>
      <c r="J274">
        <v>5161.67</v>
      </c>
      <c r="O274" s="1">
        <f t="shared" si="12"/>
        <v>46079.534710648149</v>
      </c>
      <c r="P274" s="2">
        <f t="shared" si="13"/>
        <v>46079.534722222219</v>
      </c>
      <c r="Q274">
        <f t="shared" si="14"/>
        <v>1772110200</v>
      </c>
    </row>
    <row r="275" spans="1:17" x14ac:dyDescent="0.55000000000000004">
      <c r="A275">
        <v>1772110499</v>
      </c>
      <c r="B275" t="s">
        <v>4</v>
      </c>
      <c r="C275" t="s">
        <v>5</v>
      </c>
      <c r="D275">
        <v>5183.8500000000004</v>
      </c>
      <c r="E275">
        <v>5199.29</v>
      </c>
      <c r="F275">
        <v>5194.78</v>
      </c>
      <c r="G275">
        <v>5203.7299999999996</v>
      </c>
      <c r="H275">
        <v>5167.43</v>
      </c>
      <c r="I275">
        <v>5177.0600000000004</v>
      </c>
      <c r="J275">
        <v>5161.71</v>
      </c>
      <c r="O275" s="1">
        <f t="shared" si="12"/>
        <v>46079.538182870368</v>
      </c>
      <c r="P275" s="2">
        <f t="shared" si="13"/>
        <v>46079.538194444445</v>
      </c>
      <c r="Q275">
        <f t="shared" si="14"/>
        <v>1772110500</v>
      </c>
    </row>
    <row r="276" spans="1:17" x14ac:dyDescent="0.55000000000000004">
      <c r="A276">
        <v>1772110799</v>
      </c>
      <c r="B276" t="s">
        <v>4</v>
      </c>
      <c r="C276" t="s">
        <v>5</v>
      </c>
      <c r="D276">
        <v>5175.76</v>
      </c>
      <c r="E276">
        <v>5199.29</v>
      </c>
      <c r="F276">
        <v>5194.75</v>
      </c>
      <c r="G276">
        <v>5203.71</v>
      </c>
      <c r="H276">
        <v>5167.51</v>
      </c>
      <c r="I276">
        <v>5177.09</v>
      </c>
      <c r="J276">
        <v>5161.75</v>
      </c>
      <c r="O276" s="1">
        <f t="shared" si="12"/>
        <v>46079.541655092587</v>
      </c>
      <c r="P276" s="2">
        <f t="shared" si="13"/>
        <v>46079.541666666664</v>
      </c>
      <c r="Q276">
        <f t="shared" si="14"/>
        <v>1772110800</v>
      </c>
    </row>
    <row r="277" spans="1:17" x14ac:dyDescent="0.55000000000000004">
      <c r="A277">
        <v>1772111099</v>
      </c>
      <c r="B277" t="s">
        <v>4</v>
      </c>
      <c r="C277" t="s">
        <v>5</v>
      </c>
      <c r="D277">
        <v>5172.5</v>
      </c>
      <c r="E277">
        <v>5199.3</v>
      </c>
      <c r="F277">
        <v>5194.72</v>
      </c>
      <c r="G277">
        <v>5203.7</v>
      </c>
      <c r="H277">
        <v>5167.59</v>
      </c>
      <c r="I277">
        <v>5177.1099999999997</v>
      </c>
      <c r="J277">
        <v>5161.79</v>
      </c>
      <c r="O277" s="1">
        <f t="shared" si="12"/>
        <v>46079.545127314814</v>
      </c>
      <c r="P277" s="2">
        <f t="shared" si="13"/>
        <v>46079.545138888891</v>
      </c>
      <c r="Q277">
        <f t="shared" si="14"/>
        <v>1772111100</v>
      </c>
    </row>
    <row r="278" spans="1:17" x14ac:dyDescent="0.55000000000000004">
      <c r="A278">
        <v>1772111399</v>
      </c>
      <c r="B278" t="s">
        <v>4</v>
      </c>
      <c r="C278" t="s">
        <v>5</v>
      </c>
      <c r="D278">
        <v>5174</v>
      </c>
      <c r="E278">
        <v>5199.3</v>
      </c>
      <c r="F278">
        <v>5194.7</v>
      </c>
      <c r="G278">
        <v>5203.68</v>
      </c>
      <c r="H278">
        <v>5167.66</v>
      </c>
      <c r="I278">
        <v>5177.13</v>
      </c>
      <c r="J278">
        <v>5161.83</v>
      </c>
      <c r="O278" s="1">
        <f t="shared" si="12"/>
        <v>46079.54859953704</v>
      </c>
      <c r="P278" s="2">
        <f t="shared" si="13"/>
        <v>46079.548611111109</v>
      </c>
      <c r="Q278">
        <f t="shared" si="14"/>
        <v>1772111400</v>
      </c>
    </row>
    <row r="279" spans="1:17" x14ac:dyDescent="0.55000000000000004">
      <c r="A279">
        <v>1772111699</v>
      </c>
      <c r="B279" t="s">
        <v>4</v>
      </c>
      <c r="C279" t="s">
        <v>5</v>
      </c>
      <c r="D279">
        <v>5171.6499999999996</v>
      </c>
      <c r="E279">
        <v>5199.3100000000004</v>
      </c>
      <c r="F279">
        <v>5194.67</v>
      </c>
      <c r="G279">
        <v>5203.66</v>
      </c>
      <c r="H279">
        <v>5167.74</v>
      </c>
      <c r="I279">
        <v>5177.1499999999996</v>
      </c>
      <c r="J279">
        <v>5161.87</v>
      </c>
      <c r="O279" s="1">
        <f t="shared" si="12"/>
        <v>46079.552071759259</v>
      </c>
      <c r="P279" s="2">
        <f t="shared" si="13"/>
        <v>46079.552083333336</v>
      </c>
      <c r="Q279">
        <f t="shared" si="14"/>
        <v>1772111700</v>
      </c>
    </row>
    <row r="280" spans="1:17" x14ac:dyDescent="0.55000000000000004">
      <c r="A280">
        <v>1772111999</v>
      </c>
      <c r="B280" t="s">
        <v>4</v>
      </c>
      <c r="C280" t="s">
        <v>5</v>
      </c>
      <c r="D280">
        <v>5178.12</v>
      </c>
      <c r="E280">
        <v>5199.32</v>
      </c>
      <c r="F280">
        <v>5194.6499999999996</v>
      </c>
      <c r="G280">
        <v>5203.6400000000003</v>
      </c>
      <c r="H280">
        <v>5167.8100000000004</v>
      </c>
      <c r="I280">
        <v>5177.17</v>
      </c>
      <c r="J280">
        <v>5161.91</v>
      </c>
      <c r="O280" s="1">
        <f t="shared" si="12"/>
        <v>46079.555543981478</v>
      </c>
      <c r="P280" s="2">
        <f t="shared" si="13"/>
        <v>46079.555555555555</v>
      </c>
      <c r="Q280">
        <f t="shared" si="14"/>
        <v>1772112000</v>
      </c>
    </row>
    <row r="281" spans="1:17" x14ac:dyDescent="0.55000000000000004">
      <c r="A281">
        <v>1772112299</v>
      </c>
      <c r="B281" t="s">
        <v>4</v>
      </c>
      <c r="C281" t="s">
        <v>5</v>
      </c>
      <c r="D281">
        <v>5174.76</v>
      </c>
      <c r="E281">
        <v>5199.32</v>
      </c>
      <c r="F281">
        <v>5194.62</v>
      </c>
      <c r="G281">
        <v>5203.62</v>
      </c>
      <c r="H281">
        <v>5167.8900000000003</v>
      </c>
      <c r="I281">
        <v>5177.2</v>
      </c>
      <c r="J281">
        <v>5161.9399999999996</v>
      </c>
      <c r="O281" s="1">
        <f t="shared" si="12"/>
        <v>46079.559016203704</v>
      </c>
      <c r="P281" s="2">
        <f t="shared" si="13"/>
        <v>46079.559027777781</v>
      </c>
      <c r="Q281">
        <f t="shared" si="14"/>
        <v>1772112300</v>
      </c>
    </row>
    <row r="282" spans="1:17" x14ac:dyDescent="0.55000000000000004">
      <c r="A282">
        <v>1772112599</v>
      </c>
      <c r="B282" t="s">
        <v>4</v>
      </c>
      <c r="C282" t="s">
        <v>5</v>
      </c>
      <c r="D282">
        <v>5174.3599999999997</v>
      </c>
      <c r="E282">
        <v>5199.33</v>
      </c>
      <c r="F282">
        <v>5194.59</v>
      </c>
      <c r="G282">
        <v>5203.6099999999997</v>
      </c>
      <c r="H282">
        <v>5167.96</v>
      </c>
      <c r="I282">
        <v>5177.22</v>
      </c>
      <c r="J282">
        <v>5161.9799999999996</v>
      </c>
      <c r="O282" s="1">
        <f t="shared" si="12"/>
        <v>46079.56248842593</v>
      </c>
      <c r="P282" s="2">
        <f t="shared" si="13"/>
        <v>46079.5625</v>
      </c>
      <c r="Q282">
        <f t="shared" si="14"/>
        <v>1772112600</v>
      </c>
    </row>
    <row r="283" spans="1:17" x14ac:dyDescent="0.55000000000000004">
      <c r="A283">
        <v>1772112899</v>
      </c>
      <c r="B283" t="s">
        <v>4</v>
      </c>
      <c r="C283" t="s">
        <v>5</v>
      </c>
      <c r="D283">
        <v>5173.6099999999997</v>
      </c>
      <c r="E283">
        <v>5199.33</v>
      </c>
      <c r="F283">
        <v>5194.57</v>
      </c>
      <c r="G283">
        <v>5203.59</v>
      </c>
      <c r="H283">
        <v>5168.04</v>
      </c>
      <c r="I283">
        <v>5177.24</v>
      </c>
      <c r="J283">
        <v>5162.0200000000004</v>
      </c>
      <c r="O283" s="1">
        <f t="shared" si="12"/>
        <v>46079.565960648149</v>
      </c>
      <c r="P283" s="2">
        <f t="shared" si="13"/>
        <v>46079.565972222219</v>
      </c>
      <c r="Q283">
        <f t="shared" si="14"/>
        <v>1772112900</v>
      </c>
    </row>
    <row r="284" spans="1:17" x14ac:dyDescent="0.55000000000000004">
      <c r="A284">
        <v>1772113199</v>
      </c>
      <c r="B284" t="s">
        <v>4</v>
      </c>
      <c r="C284" t="s">
        <v>5</v>
      </c>
      <c r="D284">
        <v>5165.1400000000003</v>
      </c>
      <c r="E284">
        <v>5199.34</v>
      </c>
      <c r="F284">
        <v>5194.54</v>
      </c>
      <c r="G284">
        <v>5203.57</v>
      </c>
      <c r="H284">
        <v>5168.12</v>
      </c>
      <c r="I284">
        <v>5177.26</v>
      </c>
      <c r="J284">
        <v>5162.0600000000004</v>
      </c>
      <c r="O284" s="1">
        <f t="shared" si="12"/>
        <v>46079.569432870368</v>
      </c>
      <c r="P284" s="2">
        <f t="shared" si="13"/>
        <v>46079.569444444445</v>
      </c>
      <c r="Q284">
        <f t="shared" si="14"/>
        <v>1772113200</v>
      </c>
    </row>
    <row r="285" spans="1:17" x14ac:dyDescent="0.55000000000000004">
      <c r="A285">
        <v>1772113499</v>
      </c>
      <c r="B285" t="s">
        <v>4</v>
      </c>
      <c r="C285" t="s">
        <v>5</v>
      </c>
      <c r="D285">
        <v>5168.76</v>
      </c>
      <c r="E285">
        <v>5199.34</v>
      </c>
      <c r="F285">
        <v>5194.5200000000004</v>
      </c>
      <c r="G285">
        <v>5203.55</v>
      </c>
      <c r="H285">
        <v>5168.1899999999996</v>
      </c>
      <c r="I285">
        <v>5177.29</v>
      </c>
      <c r="J285">
        <v>5162.1000000000004</v>
      </c>
      <c r="O285" s="1">
        <f t="shared" si="12"/>
        <v>46079.572905092587</v>
      </c>
      <c r="P285" s="2">
        <f t="shared" si="13"/>
        <v>46079.572916666664</v>
      </c>
      <c r="Q285">
        <f t="shared" si="14"/>
        <v>1772113500</v>
      </c>
    </row>
    <row r="286" spans="1:17" x14ac:dyDescent="0.55000000000000004">
      <c r="A286">
        <v>1772113799</v>
      </c>
      <c r="B286" t="s">
        <v>4</v>
      </c>
      <c r="C286" t="s">
        <v>5</v>
      </c>
      <c r="D286">
        <v>5170.8</v>
      </c>
      <c r="E286">
        <v>5199.3500000000004</v>
      </c>
      <c r="F286">
        <v>5194.49</v>
      </c>
      <c r="G286">
        <v>5203.54</v>
      </c>
      <c r="H286">
        <v>5168.2700000000004</v>
      </c>
      <c r="I286">
        <v>5177.3100000000004</v>
      </c>
      <c r="J286">
        <v>5162.1400000000003</v>
      </c>
      <c r="O286" s="1">
        <f t="shared" si="12"/>
        <v>46079.576377314814</v>
      </c>
      <c r="P286" s="2">
        <f t="shared" si="13"/>
        <v>46079.576388888891</v>
      </c>
      <c r="Q286">
        <f t="shared" si="14"/>
        <v>1772113800</v>
      </c>
    </row>
    <row r="287" spans="1:17" x14ac:dyDescent="0.55000000000000004">
      <c r="A287">
        <v>1772114099</v>
      </c>
      <c r="B287" t="s">
        <v>4</v>
      </c>
      <c r="C287" t="s">
        <v>5</v>
      </c>
      <c r="D287">
        <v>5166.3900000000003</v>
      </c>
      <c r="E287">
        <v>5199.3599999999997</v>
      </c>
      <c r="F287">
        <v>5194.46</v>
      </c>
      <c r="G287">
        <v>5203.5200000000004</v>
      </c>
      <c r="H287">
        <v>5168.34</v>
      </c>
      <c r="I287">
        <v>5177.33</v>
      </c>
      <c r="J287">
        <v>5162.18</v>
      </c>
      <c r="O287" s="1">
        <f t="shared" si="12"/>
        <v>46079.57984953704</v>
      </c>
      <c r="P287" s="2">
        <f t="shared" si="13"/>
        <v>46079.579861111109</v>
      </c>
      <c r="Q287">
        <f t="shared" si="14"/>
        <v>1772114100</v>
      </c>
    </row>
    <row r="288" spans="1:17" x14ac:dyDescent="0.55000000000000004">
      <c r="A288">
        <v>1772114399</v>
      </c>
      <c r="B288" t="s">
        <v>4</v>
      </c>
      <c r="C288" t="s">
        <v>5</v>
      </c>
      <c r="D288">
        <v>5166.0600000000004</v>
      </c>
      <c r="E288">
        <v>5199.3599999999997</v>
      </c>
      <c r="F288">
        <v>5194.4399999999996</v>
      </c>
      <c r="G288">
        <v>5203.5</v>
      </c>
      <c r="H288">
        <v>5168.42</v>
      </c>
      <c r="I288">
        <v>5177.3500000000004</v>
      </c>
      <c r="J288">
        <v>5162.21</v>
      </c>
      <c r="O288" s="1">
        <f t="shared" si="12"/>
        <v>46079.583321759259</v>
      </c>
      <c r="P288" s="2">
        <f t="shared" si="13"/>
        <v>46079.583333333336</v>
      </c>
      <c r="Q288">
        <f t="shared" si="14"/>
        <v>1772114400</v>
      </c>
    </row>
    <row r="289" spans="1:17" x14ac:dyDescent="0.55000000000000004">
      <c r="A289">
        <v>1772114699</v>
      </c>
      <c r="B289" t="s">
        <v>4</v>
      </c>
      <c r="C289" t="s">
        <v>5</v>
      </c>
      <c r="D289">
        <v>5163.55</v>
      </c>
      <c r="E289">
        <v>5199.37</v>
      </c>
      <c r="F289">
        <v>5194.41</v>
      </c>
      <c r="G289">
        <v>5203.4799999999996</v>
      </c>
      <c r="H289">
        <v>5168.49</v>
      </c>
      <c r="I289">
        <v>5177.37</v>
      </c>
      <c r="J289">
        <v>5162.25</v>
      </c>
      <c r="O289" s="1">
        <f t="shared" si="12"/>
        <v>46079.586793981478</v>
      </c>
      <c r="P289" s="2">
        <f t="shared" si="13"/>
        <v>46079.586805555555</v>
      </c>
      <c r="Q289">
        <f t="shared" si="14"/>
        <v>1772114700</v>
      </c>
    </row>
    <row r="290" spans="1:17" x14ac:dyDescent="0.55000000000000004">
      <c r="A290">
        <v>1772114999</v>
      </c>
      <c r="B290" t="s">
        <v>4</v>
      </c>
      <c r="C290" t="s">
        <v>5</v>
      </c>
      <c r="D290">
        <v>5166.28</v>
      </c>
      <c r="E290">
        <v>5199.37</v>
      </c>
      <c r="F290">
        <v>5194.3900000000003</v>
      </c>
      <c r="G290">
        <v>5203.47</v>
      </c>
      <c r="H290">
        <v>5168.57</v>
      </c>
      <c r="I290">
        <v>5177.3999999999996</v>
      </c>
      <c r="J290">
        <v>5162.29</v>
      </c>
      <c r="O290" s="1">
        <f t="shared" si="12"/>
        <v>46079.590266203704</v>
      </c>
      <c r="P290" s="2">
        <f t="shared" si="13"/>
        <v>46079.590277777781</v>
      </c>
      <c r="Q290">
        <f t="shared" si="14"/>
        <v>1772115000</v>
      </c>
    </row>
    <row r="291" spans="1:17" x14ac:dyDescent="0.55000000000000004">
      <c r="A291">
        <v>1772115299</v>
      </c>
      <c r="B291" t="s">
        <v>4</v>
      </c>
      <c r="C291" t="s">
        <v>5</v>
      </c>
      <c r="D291">
        <v>5167.0200000000004</v>
      </c>
      <c r="E291">
        <v>5199.38</v>
      </c>
      <c r="F291">
        <v>5194.3599999999997</v>
      </c>
      <c r="G291">
        <v>5203.45</v>
      </c>
      <c r="H291">
        <v>5168.6400000000003</v>
      </c>
      <c r="I291">
        <v>5177.42</v>
      </c>
      <c r="J291">
        <v>5162.33</v>
      </c>
      <c r="O291" s="1">
        <f t="shared" si="12"/>
        <v>46079.59373842593</v>
      </c>
      <c r="P291" s="2">
        <f t="shared" si="13"/>
        <v>46079.59375</v>
      </c>
      <c r="Q291">
        <f t="shared" si="14"/>
        <v>1772115300</v>
      </c>
    </row>
    <row r="292" spans="1:17" x14ac:dyDescent="0.55000000000000004">
      <c r="A292">
        <v>1772115599</v>
      </c>
      <c r="B292" t="s">
        <v>4</v>
      </c>
      <c r="C292" t="s">
        <v>5</v>
      </c>
      <c r="D292">
        <v>5168.82</v>
      </c>
      <c r="E292">
        <v>5199.38</v>
      </c>
      <c r="F292">
        <v>5194.34</v>
      </c>
      <c r="G292">
        <v>5203.43</v>
      </c>
      <c r="H292">
        <v>5168.72</v>
      </c>
      <c r="I292">
        <v>5177.4399999999996</v>
      </c>
      <c r="J292">
        <v>5162.37</v>
      </c>
      <c r="O292" s="1">
        <f t="shared" si="12"/>
        <v>46079.597210648149</v>
      </c>
      <c r="P292" s="2">
        <f t="shared" si="13"/>
        <v>46079.597222222219</v>
      </c>
      <c r="Q292">
        <f t="shared" si="14"/>
        <v>1772115600</v>
      </c>
    </row>
    <row r="293" spans="1:17" x14ac:dyDescent="0.55000000000000004">
      <c r="A293">
        <v>1772115899</v>
      </c>
      <c r="B293" t="s">
        <v>4</v>
      </c>
      <c r="C293" t="s">
        <v>5</v>
      </c>
      <c r="D293">
        <v>5170.41</v>
      </c>
      <c r="E293">
        <v>5199.3900000000003</v>
      </c>
      <c r="F293">
        <v>5194.3100000000004</v>
      </c>
      <c r="G293">
        <v>5203.41</v>
      </c>
      <c r="H293">
        <v>5168.8</v>
      </c>
      <c r="I293">
        <v>5177.46</v>
      </c>
      <c r="J293">
        <v>5162.41</v>
      </c>
      <c r="O293" s="1">
        <f t="shared" si="12"/>
        <v>46079.600682870368</v>
      </c>
      <c r="P293" s="2">
        <f t="shared" si="13"/>
        <v>46079.600694444445</v>
      </c>
      <c r="Q293">
        <f t="shared" si="14"/>
        <v>1772115900</v>
      </c>
    </row>
    <row r="294" spans="1:17" x14ac:dyDescent="0.55000000000000004">
      <c r="A294">
        <v>1772116199</v>
      </c>
      <c r="B294" t="s">
        <v>4</v>
      </c>
      <c r="C294" t="s">
        <v>5</v>
      </c>
      <c r="D294">
        <v>5165.83</v>
      </c>
      <c r="E294">
        <v>5199.3900000000003</v>
      </c>
      <c r="F294">
        <v>5194.28</v>
      </c>
      <c r="G294">
        <v>5203.3999999999996</v>
      </c>
      <c r="H294">
        <v>5168.87</v>
      </c>
      <c r="I294">
        <v>5177.4799999999996</v>
      </c>
      <c r="J294">
        <v>5162.45</v>
      </c>
      <c r="O294" s="1">
        <f t="shared" si="12"/>
        <v>46079.604155092587</v>
      </c>
      <c r="P294" s="2">
        <f t="shared" si="13"/>
        <v>46079.604166666664</v>
      </c>
      <c r="Q294">
        <f t="shared" si="14"/>
        <v>1772116200</v>
      </c>
    </row>
    <row r="295" spans="1:17" x14ac:dyDescent="0.55000000000000004">
      <c r="A295">
        <v>1772116499</v>
      </c>
      <c r="B295" t="s">
        <v>4</v>
      </c>
      <c r="C295" t="s">
        <v>5</v>
      </c>
      <c r="D295">
        <v>5166.41</v>
      </c>
      <c r="E295">
        <v>5199.3999999999996</v>
      </c>
      <c r="F295">
        <v>5194.26</v>
      </c>
      <c r="G295">
        <v>5203.38</v>
      </c>
      <c r="H295">
        <v>5168.95</v>
      </c>
      <c r="I295">
        <v>5177.51</v>
      </c>
      <c r="J295">
        <v>5162.49</v>
      </c>
      <c r="O295" s="1">
        <f t="shared" si="12"/>
        <v>46079.607627314814</v>
      </c>
      <c r="P295" s="2">
        <f t="shared" si="13"/>
        <v>46079.607638888891</v>
      </c>
      <c r="Q295">
        <f t="shared" si="14"/>
        <v>1772116500</v>
      </c>
    </row>
    <row r="296" spans="1:17" x14ac:dyDescent="0.55000000000000004">
      <c r="A296">
        <v>1772116799</v>
      </c>
      <c r="B296" t="s">
        <v>4</v>
      </c>
      <c r="C296" t="s">
        <v>5</v>
      </c>
      <c r="D296">
        <v>5172.5600000000004</v>
      </c>
      <c r="E296">
        <v>5199.41</v>
      </c>
      <c r="F296">
        <v>5194.2299999999996</v>
      </c>
      <c r="G296">
        <v>5203.3599999999997</v>
      </c>
      <c r="H296">
        <v>5169.0200000000004</v>
      </c>
      <c r="I296">
        <v>5177.53</v>
      </c>
      <c r="J296">
        <v>5162.5200000000004</v>
      </c>
      <c r="O296" s="1">
        <f t="shared" si="12"/>
        <v>46079.61109953704</v>
      </c>
      <c r="P296" s="2">
        <f t="shared" si="13"/>
        <v>46079.611111111109</v>
      </c>
      <c r="Q296">
        <f t="shared" si="14"/>
        <v>1772116800</v>
      </c>
    </row>
    <row r="297" spans="1:17" x14ac:dyDescent="0.55000000000000004">
      <c r="A297">
        <v>1772117099</v>
      </c>
      <c r="B297" t="s">
        <v>4</v>
      </c>
      <c r="C297" t="s">
        <v>5</v>
      </c>
      <c r="D297">
        <v>5171.99</v>
      </c>
      <c r="E297">
        <v>5199.41</v>
      </c>
      <c r="F297">
        <v>5194.21</v>
      </c>
      <c r="G297">
        <v>5203.34</v>
      </c>
      <c r="H297">
        <v>5169.1000000000004</v>
      </c>
      <c r="I297">
        <v>5177.55</v>
      </c>
      <c r="J297">
        <v>5162.5600000000004</v>
      </c>
      <c r="O297" s="1">
        <f t="shared" si="12"/>
        <v>46079.614571759259</v>
      </c>
      <c r="P297" s="2">
        <f t="shared" si="13"/>
        <v>46079.614583333336</v>
      </c>
      <c r="Q297">
        <f t="shared" si="14"/>
        <v>1772117100</v>
      </c>
    </row>
    <row r="298" spans="1:17" x14ac:dyDescent="0.55000000000000004">
      <c r="A298">
        <v>1772117399</v>
      </c>
      <c r="B298" t="s">
        <v>4</v>
      </c>
      <c r="C298" t="s">
        <v>5</v>
      </c>
      <c r="D298">
        <v>5167.91</v>
      </c>
      <c r="E298">
        <v>5199.42</v>
      </c>
      <c r="F298">
        <v>5194.18</v>
      </c>
      <c r="G298">
        <v>5203.33</v>
      </c>
      <c r="H298">
        <v>5169.17</v>
      </c>
      <c r="I298">
        <v>5177.57</v>
      </c>
      <c r="J298">
        <v>5162.6000000000004</v>
      </c>
      <c r="O298" s="1">
        <f t="shared" si="12"/>
        <v>46079.618043981478</v>
      </c>
      <c r="P298" s="2">
        <f t="shared" si="13"/>
        <v>46079.618055555555</v>
      </c>
      <c r="Q298">
        <f t="shared" si="14"/>
        <v>1772117400</v>
      </c>
    </row>
    <row r="299" spans="1:17" x14ac:dyDescent="0.55000000000000004">
      <c r="A299">
        <v>1772117699</v>
      </c>
      <c r="B299" t="s">
        <v>4</v>
      </c>
      <c r="C299" t="s">
        <v>5</v>
      </c>
      <c r="D299">
        <v>5165.1400000000003</v>
      </c>
      <c r="E299">
        <v>5199.42</v>
      </c>
      <c r="F299">
        <v>5194.1499999999996</v>
      </c>
      <c r="G299">
        <v>5203.3100000000004</v>
      </c>
      <c r="H299">
        <v>5169.25</v>
      </c>
      <c r="I299">
        <v>5177.6000000000004</v>
      </c>
      <c r="J299">
        <v>5162.6400000000003</v>
      </c>
      <c r="O299" s="1">
        <f t="shared" si="12"/>
        <v>46079.621516203704</v>
      </c>
      <c r="P299" s="2">
        <f t="shared" si="13"/>
        <v>46079.621527777781</v>
      </c>
      <c r="Q299">
        <f t="shared" si="14"/>
        <v>1772117700</v>
      </c>
    </row>
    <row r="300" spans="1:17" x14ac:dyDescent="0.55000000000000004">
      <c r="A300">
        <v>1772117999</v>
      </c>
      <c r="B300" t="s">
        <v>4</v>
      </c>
      <c r="C300" t="s">
        <v>5</v>
      </c>
      <c r="D300">
        <v>5167.7</v>
      </c>
      <c r="E300">
        <v>5199.43</v>
      </c>
      <c r="F300">
        <v>5194.13</v>
      </c>
      <c r="G300">
        <v>5203.29</v>
      </c>
      <c r="H300">
        <v>5169.33</v>
      </c>
      <c r="I300">
        <v>5177.62</v>
      </c>
      <c r="J300">
        <v>5162.68</v>
      </c>
      <c r="O300" s="1">
        <f t="shared" si="12"/>
        <v>46079.62498842593</v>
      </c>
      <c r="P300" s="2">
        <f t="shared" si="13"/>
        <v>46079.625</v>
      </c>
      <c r="Q300">
        <f t="shared" si="14"/>
        <v>1772118000</v>
      </c>
    </row>
    <row r="301" spans="1:17" x14ac:dyDescent="0.55000000000000004">
      <c r="A301">
        <v>1772118299</v>
      </c>
      <c r="B301" t="s">
        <v>4</v>
      </c>
      <c r="C301" t="s">
        <v>5</v>
      </c>
      <c r="D301">
        <v>5167.21</v>
      </c>
      <c r="E301">
        <v>5199.43</v>
      </c>
      <c r="F301">
        <v>5194.1000000000004</v>
      </c>
      <c r="G301">
        <v>5203.2700000000004</v>
      </c>
      <c r="H301">
        <v>5169.3999999999996</v>
      </c>
      <c r="I301">
        <v>5177.6400000000003</v>
      </c>
      <c r="J301">
        <v>5162.72</v>
      </c>
      <c r="O301" s="1">
        <f t="shared" si="12"/>
        <v>46079.628460648149</v>
      </c>
      <c r="P301" s="2">
        <f t="shared" si="13"/>
        <v>46079.628472222219</v>
      </c>
      <c r="Q301">
        <f t="shared" si="14"/>
        <v>1772118300</v>
      </c>
    </row>
    <row r="302" spans="1:17" x14ac:dyDescent="0.55000000000000004">
      <c r="A302">
        <v>1772118599</v>
      </c>
      <c r="B302" t="s">
        <v>4</v>
      </c>
      <c r="C302" t="s">
        <v>5</v>
      </c>
      <c r="D302">
        <v>5162.38</v>
      </c>
      <c r="E302">
        <v>5199.4399999999996</v>
      </c>
      <c r="F302">
        <v>5194.08</v>
      </c>
      <c r="G302">
        <v>5203.26</v>
      </c>
      <c r="H302">
        <v>5169.4799999999996</v>
      </c>
      <c r="I302">
        <v>5177.66</v>
      </c>
      <c r="J302">
        <v>5162.76</v>
      </c>
      <c r="O302" s="1">
        <f t="shared" si="12"/>
        <v>46079.631932870368</v>
      </c>
      <c r="P302" s="2">
        <f t="shared" si="13"/>
        <v>46079.631944444445</v>
      </c>
      <c r="Q302">
        <f t="shared" si="14"/>
        <v>1772118600</v>
      </c>
    </row>
    <row r="303" spans="1:17" x14ac:dyDescent="0.55000000000000004">
      <c r="A303">
        <v>1772118899</v>
      </c>
      <c r="B303" t="s">
        <v>4</v>
      </c>
      <c r="C303" t="s">
        <v>5</v>
      </c>
      <c r="D303">
        <v>5158.57</v>
      </c>
      <c r="E303">
        <v>5199.4399999999996</v>
      </c>
      <c r="F303">
        <v>5194.05</v>
      </c>
      <c r="G303">
        <v>5203.24</v>
      </c>
      <c r="H303">
        <v>5169.55</v>
      </c>
      <c r="I303">
        <v>5177.68</v>
      </c>
      <c r="J303">
        <v>5162.8</v>
      </c>
      <c r="O303" s="1">
        <f t="shared" si="12"/>
        <v>46079.635405092587</v>
      </c>
      <c r="P303" s="2">
        <f t="shared" si="13"/>
        <v>46079.635416666664</v>
      </c>
      <c r="Q303">
        <f t="shared" si="14"/>
        <v>1772118900</v>
      </c>
    </row>
    <row r="304" spans="1:17" x14ac:dyDescent="0.55000000000000004">
      <c r="A304">
        <v>1772119199</v>
      </c>
      <c r="B304" t="s">
        <v>4</v>
      </c>
      <c r="C304" t="s">
        <v>5</v>
      </c>
      <c r="D304">
        <v>5154.46</v>
      </c>
      <c r="E304">
        <v>5199.45</v>
      </c>
      <c r="F304">
        <v>5194.0200000000004</v>
      </c>
      <c r="G304">
        <v>5203.22</v>
      </c>
      <c r="H304">
        <v>5169.63</v>
      </c>
      <c r="I304">
        <v>5177.71</v>
      </c>
      <c r="J304">
        <v>5162.83</v>
      </c>
      <c r="O304" s="1">
        <f t="shared" si="12"/>
        <v>46079.638877314814</v>
      </c>
      <c r="P304" s="2">
        <f t="shared" si="13"/>
        <v>46079.638888888891</v>
      </c>
      <c r="Q304">
        <f t="shared" si="14"/>
        <v>1772119200</v>
      </c>
    </row>
    <row r="305" spans="1:17" x14ac:dyDescent="0.55000000000000004">
      <c r="A305">
        <v>1772119499</v>
      </c>
      <c r="B305" t="s">
        <v>4</v>
      </c>
      <c r="C305" t="s">
        <v>5</v>
      </c>
      <c r="D305">
        <v>5141.51</v>
      </c>
      <c r="E305">
        <v>5199.46</v>
      </c>
      <c r="F305">
        <v>5194</v>
      </c>
      <c r="G305">
        <v>5203.2</v>
      </c>
      <c r="H305">
        <v>5169.7</v>
      </c>
      <c r="I305">
        <v>5177.7299999999996</v>
      </c>
      <c r="J305">
        <v>5162.87</v>
      </c>
      <c r="L305">
        <v>5130.84</v>
      </c>
      <c r="O305" s="1">
        <f t="shared" si="12"/>
        <v>46079.64234953704</v>
      </c>
      <c r="P305" s="2">
        <f t="shared" si="13"/>
        <v>46079.642361111109</v>
      </c>
      <c r="Q305">
        <f t="shared" si="14"/>
        <v>1772119500</v>
      </c>
    </row>
    <row r="306" spans="1:17" x14ac:dyDescent="0.55000000000000004">
      <c r="A306">
        <v>1772119799</v>
      </c>
      <c r="B306" t="s">
        <v>4</v>
      </c>
      <c r="C306" t="s">
        <v>5</v>
      </c>
      <c r="D306">
        <v>5153.62</v>
      </c>
      <c r="E306">
        <v>5199.46</v>
      </c>
      <c r="F306">
        <v>5193.97</v>
      </c>
      <c r="G306">
        <v>5203.1899999999996</v>
      </c>
      <c r="H306">
        <v>5169.78</v>
      </c>
      <c r="I306">
        <v>5177.75</v>
      </c>
      <c r="J306">
        <v>5162.91</v>
      </c>
      <c r="O306" s="1">
        <f t="shared" si="12"/>
        <v>46079.645821759259</v>
      </c>
      <c r="P306" s="2">
        <f t="shared" si="13"/>
        <v>46079.645833333336</v>
      </c>
      <c r="Q306">
        <f t="shared" si="14"/>
        <v>1772119800</v>
      </c>
    </row>
    <row r="307" spans="1:17" x14ac:dyDescent="0.55000000000000004">
      <c r="A307">
        <v>1772120099</v>
      </c>
      <c r="B307" t="s">
        <v>4</v>
      </c>
      <c r="C307" t="s">
        <v>5</v>
      </c>
      <c r="D307">
        <v>5169.2299999999996</v>
      </c>
      <c r="E307">
        <v>5199.47</v>
      </c>
      <c r="F307">
        <v>5193.95</v>
      </c>
      <c r="G307">
        <v>5203.17</v>
      </c>
      <c r="H307">
        <v>5169.8599999999997</v>
      </c>
      <c r="I307">
        <v>5177.7700000000004</v>
      </c>
      <c r="J307">
        <v>5162.95</v>
      </c>
      <c r="O307" s="1">
        <f t="shared" si="12"/>
        <v>46079.649293981478</v>
      </c>
      <c r="P307" s="2">
        <f t="shared" si="13"/>
        <v>46079.649305555555</v>
      </c>
      <c r="Q307">
        <f t="shared" si="14"/>
        <v>1772120100</v>
      </c>
    </row>
    <row r="308" spans="1:17" x14ac:dyDescent="0.55000000000000004">
      <c r="A308">
        <v>1772120399</v>
      </c>
      <c r="B308" t="s">
        <v>4</v>
      </c>
      <c r="C308" t="s">
        <v>5</v>
      </c>
      <c r="D308">
        <v>5175.5600000000004</v>
      </c>
      <c r="E308">
        <v>5199.47</v>
      </c>
      <c r="F308">
        <v>5193.92</v>
      </c>
      <c r="G308">
        <v>5203.1499999999996</v>
      </c>
      <c r="H308">
        <v>5169.93</v>
      </c>
      <c r="I308">
        <v>5177.79</v>
      </c>
      <c r="J308">
        <v>5162.99</v>
      </c>
      <c r="O308" s="1">
        <f t="shared" si="12"/>
        <v>46079.652766203704</v>
      </c>
      <c r="P308" s="2">
        <f t="shared" si="13"/>
        <v>46079.652777777781</v>
      </c>
      <c r="Q308">
        <f t="shared" si="14"/>
        <v>1772120400</v>
      </c>
    </row>
    <row r="309" spans="1:17" x14ac:dyDescent="0.55000000000000004">
      <c r="A309">
        <v>1772120699</v>
      </c>
      <c r="B309" t="s">
        <v>4</v>
      </c>
      <c r="C309" t="s">
        <v>5</v>
      </c>
      <c r="D309">
        <v>5182.38</v>
      </c>
      <c r="E309">
        <v>5199.4799999999996</v>
      </c>
      <c r="F309">
        <v>5193.8900000000003</v>
      </c>
      <c r="G309">
        <v>5203.13</v>
      </c>
      <c r="H309">
        <v>5170.01</v>
      </c>
      <c r="I309">
        <v>5177.82</v>
      </c>
      <c r="J309">
        <v>5163.03</v>
      </c>
      <c r="O309" s="1">
        <f t="shared" si="12"/>
        <v>46079.65623842593</v>
      </c>
      <c r="P309" s="2">
        <f t="shared" si="13"/>
        <v>46079.65625</v>
      </c>
      <c r="Q309">
        <f t="shared" si="14"/>
        <v>1772120700</v>
      </c>
    </row>
    <row r="310" spans="1:17" x14ac:dyDescent="0.55000000000000004">
      <c r="A310">
        <v>1772120999</v>
      </c>
      <c r="B310" t="s">
        <v>4</v>
      </c>
      <c r="C310" t="s">
        <v>5</v>
      </c>
      <c r="D310">
        <v>5189.7</v>
      </c>
      <c r="E310">
        <v>5199.4799999999996</v>
      </c>
      <c r="F310">
        <v>5193.87</v>
      </c>
      <c r="G310">
        <v>5203.12</v>
      </c>
      <c r="H310">
        <v>5170.08</v>
      </c>
      <c r="I310">
        <v>5177.84</v>
      </c>
      <c r="J310">
        <v>5163.07</v>
      </c>
      <c r="K310">
        <v>5192.68</v>
      </c>
      <c r="O310" s="1">
        <f t="shared" si="12"/>
        <v>46079.659710648149</v>
      </c>
      <c r="P310" s="2">
        <f t="shared" si="13"/>
        <v>46079.659722222219</v>
      </c>
      <c r="Q310">
        <f t="shared" si="14"/>
        <v>1772121000</v>
      </c>
    </row>
    <row r="311" spans="1:17" x14ac:dyDescent="0.55000000000000004">
      <c r="A311">
        <v>1772121299</v>
      </c>
      <c r="B311" t="s">
        <v>4</v>
      </c>
      <c r="C311" t="s">
        <v>5</v>
      </c>
      <c r="D311">
        <v>5185.8599999999997</v>
      </c>
      <c r="E311">
        <v>5199.49</v>
      </c>
      <c r="F311">
        <v>5193.84</v>
      </c>
      <c r="G311">
        <v>5203.1000000000004</v>
      </c>
      <c r="H311">
        <v>5170.16</v>
      </c>
      <c r="I311">
        <v>5177.8599999999997</v>
      </c>
      <c r="J311">
        <v>5163.1099999999997</v>
      </c>
      <c r="O311" s="1">
        <f t="shared" si="12"/>
        <v>46079.663182870368</v>
      </c>
      <c r="P311" s="2">
        <f t="shared" si="13"/>
        <v>46079.663194444445</v>
      </c>
      <c r="Q311">
        <f t="shared" si="14"/>
        <v>1772121300</v>
      </c>
    </row>
    <row r="312" spans="1:17" x14ac:dyDescent="0.55000000000000004">
      <c r="A312">
        <v>1772121599</v>
      </c>
      <c r="B312" t="s">
        <v>4</v>
      </c>
      <c r="C312" t="s">
        <v>5</v>
      </c>
      <c r="D312">
        <v>5178.92</v>
      </c>
      <c r="E312">
        <v>5199.49</v>
      </c>
      <c r="F312">
        <v>5193.82</v>
      </c>
      <c r="G312">
        <v>5203.08</v>
      </c>
      <c r="H312">
        <v>5170.2299999999996</v>
      </c>
      <c r="I312">
        <v>5177.88</v>
      </c>
      <c r="J312">
        <v>5163.1400000000003</v>
      </c>
      <c r="O312" s="1">
        <f t="shared" si="12"/>
        <v>46079.666655092587</v>
      </c>
      <c r="P312" s="2">
        <f t="shared" si="13"/>
        <v>46079.666666666664</v>
      </c>
      <c r="Q312">
        <f t="shared" si="14"/>
        <v>1772121600</v>
      </c>
    </row>
    <row r="313" spans="1:17" x14ac:dyDescent="0.55000000000000004">
      <c r="A313">
        <v>1772121899</v>
      </c>
      <c r="B313" t="s">
        <v>4</v>
      </c>
      <c r="C313" t="s">
        <v>5</v>
      </c>
      <c r="D313">
        <v>5177.76</v>
      </c>
      <c r="E313">
        <v>5199.5</v>
      </c>
      <c r="F313">
        <v>5193.79</v>
      </c>
      <c r="G313">
        <v>5203.0600000000004</v>
      </c>
      <c r="H313">
        <v>5170.3100000000004</v>
      </c>
      <c r="I313">
        <v>5177.91</v>
      </c>
      <c r="J313">
        <v>5163.18</v>
      </c>
      <c r="O313" s="1">
        <f t="shared" si="12"/>
        <v>46079.670127314814</v>
      </c>
      <c r="P313" s="2">
        <f t="shared" si="13"/>
        <v>46079.670138888891</v>
      </c>
      <c r="Q313">
        <f t="shared" si="14"/>
        <v>1772121900</v>
      </c>
    </row>
    <row r="314" spans="1:17" x14ac:dyDescent="0.55000000000000004">
      <c r="A314">
        <v>1772122199</v>
      </c>
      <c r="B314" t="s">
        <v>4</v>
      </c>
      <c r="C314" t="s">
        <v>5</v>
      </c>
      <c r="D314">
        <v>5176.76</v>
      </c>
      <c r="E314">
        <v>5199.51</v>
      </c>
      <c r="F314">
        <v>5193.76</v>
      </c>
      <c r="G314">
        <v>5203.05</v>
      </c>
      <c r="H314">
        <v>5170.38</v>
      </c>
      <c r="I314">
        <v>5177.93</v>
      </c>
      <c r="J314">
        <v>5163.22</v>
      </c>
      <c r="O314" s="1">
        <f t="shared" si="12"/>
        <v>46079.67359953704</v>
      </c>
      <c r="P314" s="2">
        <f t="shared" si="13"/>
        <v>46079.673611111109</v>
      </c>
      <c r="Q314">
        <f t="shared" si="14"/>
        <v>1772122200</v>
      </c>
    </row>
    <row r="315" spans="1:17" x14ac:dyDescent="0.55000000000000004">
      <c r="A315">
        <v>1772122499</v>
      </c>
      <c r="B315" t="s">
        <v>4</v>
      </c>
      <c r="C315" t="s">
        <v>5</v>
      </c>
      <c r="D315">
        <v>5181.3999999999996</v>
      </c>
      <c r="E315">
        <v>5199.51</v>
      </c>
      <c r="F315">
        <v>5193.74</v>
      </c>
      <c r="G315">
        <v>5203.03</v>
      </c>
      <c r="H315">
        <v>5170.46</v>
      </c>
      <c r="I315">
        <v>5177.95</v>
      </c>
      <c r="J315">
        <v>5163.26</v>
      </c>
      <c r="O315" s="1">
        <f t="shared" si="12"/>
        <v>46079.677071759259</v>
      </c>
      <c r="P315" s="2">
        <f t="shared" si="13"/>
        <v>46079.677083333336</v>
      </c>
      <c r="Q315">
        <f t="shared" si="14"/>
        <v>1772122500</v>
      </c>
    </row>
    <row r="316" spans="1:17" x14ac:dyDescent="0.55000000000000004">
      <c r="A316">
        <v>1772122799</v>
      </c>
      <c r="B316" t="s">
        <v>4</v>
      </c>
      <c r="C316" t="s">
        <v>5</v>
      </c>
      <c r="D316">
        <v>5178.22</v>
      </c>
      <c r="E316">
        <v>5199.5200000000004</v>
      </c>
      <c r="F316">
        <v>5193.71</v>
      </c>
      <c r="G316">
        <v>5203.01</v>
      </c>
      <c r="H316">
        <v>5170.54</v>
      </c>
      <c r="I316">
        <v>5177.97</v>
      </c>
      <c r="J316">
        <v>5163.3</v>
      </c>
      <c r="O316" s="1">
        <f t="shared" si="12"/>
        <v>46079.680543981478</v>
      </c>
      <c r="P316" s="2">
        <f t="shared" si="13"/>
        <v>46079.680555555555</v>
      </c>
      <c r="Q316">
        <f t="shared" si="14"/>
        <v>1772122800</v>
      </c>
    </row>
    <row r="317" spans="1:17" x14ac:dyDescent="0.55000000000000004">
      <c r="A317">
        <v>1772123099</v>
      </c>
      <c r="B317" t="s">
        <v>4</v>
      </c>
      <c r="C317" t="s">
        <v>5</v>
      </c>
      <c r="D317">
        <v>5180.4799999999996</v>
      </c>
      <c r="E317">
        <v>5199.5200000000004</v>
      </c>
      <c r="F317">
        <v>5193.6899999999996</v>
      </c>
      <c r="G317">
        <v>5202.99</v>
      </c>
      <c r="H317">
        <v>5170.6099999999997</v>
      </c>
      <c r="I317">
        <v>5177.99</v>
      </c>
      <c r="J317">
        <v>5163.34</v>
      </c>
      <c r="O317" s="1">
        <f t="shared" si="12"/>
        <v>46079.684016203704</v>
      </c>
      <c r="P317" s="2">
        <f t="shared" si="13"/>
        <v>46079.684027777781</v>
      </c>
      <c r="Q317">
        <f t="shared" si="14"/>
        <v>1772123100</v>
      </c>
    </row>
    <row r="318" spans="1:17" x14ac:dyDescent="0.55000000000000004">
      <c r="A318">
        <v>1772123399</v>
      </c>
      <c r="B318" t="s">
        <v>4</v>
      </c>
      <c r="C318" t="s">
        <v>5</v>
      </c>
      <c r="D318">
        <v>5181.91</v>
      </c>
      <c r="E318">
        <v>5199.53</v>
      </c>
      <c r="F318">
        <v>5193.66</v>
      </c>
      <c r="G318">
        <v>5202.9799999999996</v>
      </c>
      <c r="H318">
        <v>5170.6899999999996</v>
      </c>
      <c r="I318">
        <v>5178.0200000000004</v>
      </c>
      <c r="J318">
        <v>5163.38</v>
      </c>
      <c r="O318" s="1">
        <f t="shared" si="12"/>
        <v>46079.68748842593</v>
      </c>
      <c r="P318" s="2">
        <f t="shared" si="13"/>
        <v>46079.6875</v>
      </c>
      <c r="Q318">
        <f t="shared" si="14"/>
        <v>1772123400</v>
      </c>
    </row>
    <row r="319" spans="1:17" x14ac:dyDescent="0.55000000000000004">
      <c r="A319">
        <v>1772123699</v>
      </c>
      <c r="B319" t="s">
        <v>4</v>
      </c>
      <c r="C319" t="s">
        <v>5</v>
      </c>
      <c r="D319">
        <v>5182.3500000000004</v>
      </c>
      <c r="E319">
        <v>5199.53</v>
      </c>
      <c r="F319">
        <v>5193.63</v>
      </c>
      <c r="G319">
        <v>5202.96</v>
      </c>
      <c r="H319">
        <v>5170.76</v>
      </c>
      <c r="I319">
        <v>5178.04</v>
      </c>
      <c r="J319">
        <v>5163.42</v>
      </c>
      <c r="O319" s="1">
        <f t="shared" si="12"/>
        <v>46079.690960648149</v>
      </c>
      <c r="P319" s="2">
        <f t="shared" si="13"/>
        <v>46079.690972222219</v>
      </c>
      <c r="Q319">
        <f t="shared" si="14"/>
        <v>1772123700</v>
      </c>
    </row>
    <row r="320" spans="1:17" x14ac:dyDescent="0.55000000000000004">
      <c r="A320">
        <v>1772123999</v>
      </c>
      <c r="B320" t="s">
        <v>4</v>
      </c>
      <c r="C320" t="s">
        <v>5</v>
      </c>
      <c r="D320">
        <v>5183.3</v>
      </c>
      <c r="E320">
        <v>5199.54</v>
      </c>
      <c r="F320">
        <v>5193.6099999999997</v>
      </c>
      <c r="G320">
        <v>5202.9399999999996</v>
      </c>
      <c r="H320">
        <v>5170.84</v>
      </c>
      <c r="I320">
        <v>5178.0600000000004</v>
      </c>
      <c r="J320">
        <v>5163.45</v>
      </c>
      <c r="O320" s="1">
        <f t="shared" si="12"/>
        <v>46079.694432870368</v>
      </c>
      <c r="P320" s="2">
        <f t="shared" si="13"/>
        <v>46079.694444444445</v>
      </c>
      <c r="Q320">
        <f t="shared" si="14"/>
        <v>1772124000</v>
      </c>
    </row>
    <row r="321" spans="1:17" x14ac:dyDescent="0.55000000000000004">
      <c r="A321">
        <v>1772124299</v>
      </c>
      <c r="B321" t="s">
        <v>4</v>
      </c>
      <c r="C321" t="s">
        <v>5</v>
      </c>
      <c r="D321">
        <v>5181.3599999999997</v>
      </c>
      <c r="E321">
        <v>5199.55</v>
      </c>
      <c r="F321">
        <v>5193.58</v>
      </c>
      <c r="G321">
        <v>5202.92</v>
      </c>
      <c r="H321">
        <v>5170.91</v>
      </c>
      <c r="I321">
        <v>5178.08</v>
      </c>
      <c r="J321">
        <v>5163.49</v>
      </c>
      <c r="O321" s="1">
        <f t="shared" si="12"/>
        <v>46079.697905092587</v>
      </c>
      <c r="P321" s="2">
        <f t="shared" si="13"/>
        <v>46079.697916666664</v>
      </c>
      <c r="Q321">
        <f t="shared" si="14"/>
        <v>1772124300</v>
      </c>
    </row>
    <row r="322" spans="1:17" x14ac:dyDescent="0.55000000000000004">
      <c r="A322">
        <v>1772124599</v>
      </c>
      <c r="B322" t="s">
        <v>4</v>
      </c>
      <c r="C322" t="s">
        <v>5</v>
      </c>
      <c r="D322">
        <v>5179.0200000000004</v>
      </c>
      <c r="E322">
        <v>5199.55</v>
      </c>
      <c r="F322">
        <v>5193.5600000000004</v>
      </c>
      <c r="G322">
        <v>5202.91</v>
      </c>
      <c r="H322">
        <v>5170.99</v>
      </c>
      <c r="I322">
        <v>5178.1000000000004</v>
      </c>
      <c r="J322">
        <v>5163.53</v>
      </c>
      <c r="O322" s="1">
        <f t="shared" ref="O322:O385" si="15">(A322/86400)+25569</f>
        <v>46079.701377314814</v>
      </c>
      <c r="P322" s="2">
        <f t="shared" ref="P322:P385" si="16">CEILING(INT(O322*1440)/1440*288,1)/288</f>
        <v>46079.701388888891</v>
      </c>
      <c r="Q322">
        <f t="shared" si="14"/>
        <v>1772124600</v>
      </c>
    </row>
    <row r="323" spans="1:17" x14ac:dyDescent="0.55000000000000004">
      <c r="A323">
        <v>1772124899</v>
      </c>
      <c r="B323" t="s">
        <v>4</v>
      </c>
      <c r="C323" t="s">
        <v>5</v>
      </c>
      <c r="D323">
        <v>5179.6099999999997</v>
      </c>
      <c r="E323">
        <v>5199.5600000000004</v>
      </c>
      <c r="F323">
        <v>5193.53</v>
      </c>
      <c r="G323">
        <v>5202.8900000000003</v>
      </c>
      <c r="H323">
        <v>5171.07</v>
      </c>
      <c r="I323">
        <v>5178.13</v>
      </c>
      <c r="J323">
        <v>5163.57</v>
      </c>
      <c r="O323" s="1">
        <f t="shared" si="15"/>
        <v>46079.70484953704</v>
      </c>
      <c r="P323" s="2">
        <f t="shared" si="16"/>
        <v>46079.704861111109</v>
      </c>
      <c r="Q323">
        <f t="shared" ref="Q323:Q386" si="17">MROUND((P323-25569)*86400,300)</f>
        <v>1772124900</v>
      </c>
    </row>
    <row r="324" spans="1:17" x14ac:dyDescent="0.55000000000000004">
      <c r="A324">
        <v>1772125199</v>
      </c>
      <c r="B324" t="s">
        <v>4</v>
      </c>
      <c r="C324" t="s">
        <v>5</v>
      </c>
      <c r="D324">
        <v>5181.28</v>
      </c>
      <c r="E324">
        <v>5199.5600000000004</v>
      </c>
      <c r="F324">
        <v>5193.5</v>
      </c>
      <c r="G324">
        <v>5202.87</v>
      </c>
      <c r="H324">
        <v>5171.1400000000003</v>
      </c>
      <c r="I324">
        <v>5178.1499999999996</v>
      </c>
      <c r="J324">
        <v>5163.6099999999997</v>
      </c>
      <c r="O324" s="1">
        <f t="shared" si="15"/>
        <v>46079.708321759259</v>
      </c>
      <c r="P324" s="2">
        <f t="shared" si="16"/>
        <v>46079.708333333336</v>
      </c>
      <c r="Q324">
        <f t="shared" si="17"/>
        <v>1772125200</v>
      </c>
    </row>
    <row r="325" spans="1:17" x14ac:dyDescent="0.55000000000000004">
      <c r="A325">
        <v>1772125499</v>
      </c>
      <c r="B325" t="s">
        <v>4</v>
      </c>
      <c r="C325" t="s">
        <v>5</v>
      </c>
      <c r="D325">
        <v>5186.3900000000003</v>
      </c>
      <c r="E325">
        <v>5199.57</v>
      </c>
      <c r="F325">
        <v>5193.4799999999996</v>
      </c>
      <c r="G325">
        <v>5202.8500000000004</v>
      </c>
      <c r="H325">
        <v>5171.22</v>
      </c>
      <c r="I325">
        <v>5178.17</v>
      </c>
      <c r="J325">
        <v>5163.6499999999996</v>
      </c>
      <c r="O325" s="1">
        <f t="shared" si="15"/>
        <v>46079.711793981478</v>
      </c>
      <c r="P325" s="2">
        <f t="shared" si="16"/>
        <v>46079.711805555555</v>
      </c>
      <c r="Q325">
        <f t="shared" si="17"/>
        <v>1772125500</v>
      </c>
    </row>
    <row r="326" spans="1:17" x14ac:dyDescent="0.55000000000000004">
      <c r="A326">
        <v>1772125799</v>
      </c>
      <c r="B326" t="s">
        <v>4</v>
      </c>
      <c r="C326" t="s">
        <v>5</v>
      </c>
      <c r="D326">
        <v>5179.6499999999996</v>
      </c>
      <c r="E326">
        <v>5199.57</v>
      </c>
      <c r="F326">
        <v>5193.45</v>
      </c>
      <c r="G326">
        <v>5202.84</v>
      </c>
      <c r="H326">
        <v>5171.29</v>
      </c>
      <c r="I326">
        <v>5178.1899999999996</v>
      </c>
      <c r="J326">
        <v>5163.6899999999996</v>
      </c>
      <c r="O326" s="1">
        <f t="shared" si="15"/>
        <v>46079.715266203704</v>
      </c>
      <c r="P326" s="2">
        <f t="shared" si="16"/>
        <v>46079.715277777781</v>
      </c>
      <c r="Q326">
        <f t="shared" si="17"/>
        <v>1772125800</v>
      </c>
    </row>
    <row r="327" spans="1:17" x14ac:dyDescent="0.55000000000000004">
      <c r="A327">
        <v>1772126099</v>
      </c>
      <c r="B327" t="s">
        <v>4</v>
      </c>
      <c r="C327" t="s">
        <v>5</v>
      </c>
      <c r="D327">
        <v>5178.26</v>
      </c>
      <c r="E327">
        <v>5199.58</v>
      </c>
      <c r="F327">
        <v>5193.43</v>
      </c>
      <c r="G327">
        <v>5202.82</v>
      </c>
      <c r="H327">
        <v>5171.37</v>
      </c>
      <c r="I327">
        <v>5178.22</v>
      </c>
      <c r="J327">
        <v>5163.72</v>
      </c>
      <c r="O327" s="1">
        <f t="shared" si="15"/>
        <v>46079.71873842593</v>
      </c>
      <c r="P327" s="2">
        <f t="shared" si="16"/>
        <v>46079.71875</v>
      </c>
      <c r="Q327">
        <f t="shared" si="17"/>
        <v>1772126100</v>
      </c>
    </row>
    <row r="328" spans="1:17" x14ac:dyDescent="0.55000000000000004">
      <c r="A328">
        <v>1772126399</v>
      </c>
      <c r="B328" t="s">
        <v>4</v>
      </c>
      <c r="C328" t="s">
        <v>5</v>
      </c>
      <c r="D328">
        <v>5179.47</v>
      </c>
      <c r="E328">
        <v>5199.58</v>
      </c>
      <c r="F328">
        <v>5193.3999999999996</v>
      </c>
      <c r="G328">
        <v>5202.8</v>
      </c>
      <c r="H328">
        <v>5171.4399999999996</v>
      </c>
      <c r="I328">
        <v>5178.24</v>
      </c>
      <c r="J328">
        <v>5163.76</v>
      </c>
      <c r="O328" s="1">
        <f t="shared" si="15"/>
        <v>46079.722210648149</v>
      </c>
      <c r="P328" s="2">
        <f t="shared" si="16"/>
        <v>46079.722222222219</v>
      </c>
      <c r="Q328">
        <f t="shared" si="17"/>
        <v>1772126400</v>
      </c>
    </row>
    <row r="329" spans="1:17" x14ac:dyDescent="0.55000000000000004">
      <c r="A329">
        <v>1772126699</v>
      </c>
      <c r="B329" t="s">
        <v>4</v>
      </c>
      <c r="C329" t="s">
        <v>5</v>
      </c>
      <c r="D329">
        <v>5174.3900000000003</v>
      </c>
      <c r="E329">
        <v>5199.59</v>
      </c>
      <c r="F329">
        <v>5193.37</v>
      </c>
      <c r="G329">
        <v>5202.78</v>
      </c>
      <c r="H329">
        <v>5171.5200000000004</v>
      </c>
      <c r="I329">
        <v>5178.26</v>
      </c>
      <c r="J329">
        <v>5163.8</v>
      </c>
      <c r="O329" s="1">
        <f t="shared" si="15"/>
        <v>46079.725682870368</v>
      </c>
      <c r="P329" s="2">
        <f t="shared" si="16"/>
        <v>46079.725694444445</v>
      </c>
      <c r="Q329">
        <f t="shared" si="17"/>
        <v>1772126700</v>
      </c>
    </row>
    <row r="330" spans="1:17" x14ac:dyDescent="0.55000000000000004">
      <c r="A330">
        <v>1772126999</v>
      </c>
      <c r="B330" t="s">
        <v>4</v>
      </c>
      <c r="C330" t="s">
        <v>5</v>
      </c>
      <c r="D330">
        <v>5176.7299999999996</v>
      </c>
      <c r="E330">
        <v>5199.6000000000004</v>
      </c>
      <c r="F330">
        <v>5193.3500000000004</v>
      </c>
      <c r="G330">
        <v>5202.76</v>
      </c>
      <c r="H330">
        <v>5171.59</v>
      </c>
      <c r="I330">
        <v>5178.28</v>
      </c>
      <c r="J330">
        <v>5163.84</v>
      </c>
      <c r="O330" s="1">
        <f t="shared" si="15"/>
        <v>46079.729155092587</v>
      </c>
      <c r="P330" s="2">
        <f t="shared" si="16"/>
        <v>46079.729166666664</v>
      </c>
      <c r="Q330">
        <f t="shared" si="17"/>
        <v>1772127000</v>
      </c>
    </row>
    <row r="331" spans="1:17" x14ac:dyDescent="0.55000000000000004">
      <c r="A331">
        <v>1772127299</v>
      </c>
      <c r="B331" t="s">
        <v>4</v>
      </c>
      <c r="C331" t="s">
        <v>5</v>
      </c>
      <c r="D331">
        <v>5173.9399999999996</v>
      </c>
      <c r="E331">
        <v>5199.6000000000004</v>
      </c>
      <c r="F331">
        <v>5193.32</v>
      </c>
      <c r="G331">
        <v>5202.75</v>
      </c>
      <c r="H331">
        <v>5171.67</v>
      </c>
      <c r="I331">
        <v>5178.3</v>
      </c>
      <c r="J331">
        <v>5163.88</v>
      </c>
      <c r="O331" s="1">
        <f t="shared" si="15"/>
        <v>46079.732627314814</v>
      </c>
      <c r="P331" s="2">
        <f t="shared" si="16"/>
        <v>46079.732638888891</v>
      </c>
      <c r="Q331">
        <f t="shared" si="17"/>
        <v>1772127300</v>
      </c>
    </row>
    <row r="332" spans="1:17" x14ac:dyDescent="0.55000000000000004">
      <c r="A332">
        <v>1772127599</v>
      </c>
      <c r="B332" t="s">
        <v>4</v>
      </c>
      <c r="C332" t="s">
        <v>5</v>
      </c>
      <c r="D332">
        <v>5174.7299999999996</v>
      </c>
      <c r="E332">
        <v>5199.6099999999997</v>
      </c>
      <c r="F332">
        <v>5193.3</v>
      </c>
      <c r="G332">
        <v>5202.7299999999996</v>
      </c>
      <c r="H332">
        <v>5171.75</v>
      </c>
      <c r="I332">
        <v>5178.33</v>
      </c>
      <c r="J332">
        <v>5163.92</v>
      </c>
      <c r="O332" s="1">
        <f t="shared" si="15"/>
        <v>46079.73609953704</v>
      </c>
      <c r="P332" s="2">
        <f t="shared" si="16"/>
        <v>46079.736111111109</v>
      </c>
      <c r="Q332">
        <f t="shared" si="17"/>
        <v>1772127600</v>
      </c>
    </row>
    <row r="333" spans="1:17" x14ac:dyDescent="0.55000000000000004">
      <c r="A333">
        <v>1772127899</v>
      </c>
      <c r="B333" t="s">
        <v>4</v>
      </c>
      <c r="C333" t="s">
        <v>5</v>
      </c>
      <c r="D333">
        <v>5169.95</v>
      </c>
      <c r="E333">
        <v>5199.6099999999997</v>
      </c>
      <c r="F333">
        <v>5193.2700000000004</v>
      </c>
      <c r="G333">
        <v>5202.71</v>
      </c>
      <c r="H333">
        <v>5171.82</v>
      </c>
      <c r="I333">
        <v>5178.3500000000004</v>
      </c>
      <c r="J333">
        <v>5163.96</v>
      </c>
      <c r="O333" s="1">
        <f t="shared" si="15"/>
        <v>46079.739571759259</v>
      </c>
      <c r="P333" s="2">
        <f t="shared" si="16"/>
        <v>46079.739583333336</v>
      </c>
      <c r="Q333">
        <f t="shared" si="17"/>
        <v>1772127900</v>
      </c>
    </row>
    <row r="334" spans="1:17" x14ac:dyDescent="0.55000000000000004">
      <c r="A334">
        <v>1772128199</v>
      </c>
      <c r="B334" t="s">
        <v>4</v>
      </c>
      <c r="C334" t="s">
        <v>5</v>
      </c>
      <c r="D334">
        <v>5166.97</v>
      </c>
      <c r="E334">
        <v>5199.62</v>
      </c>
      <c r="F334">
        <v>5193.24</v>
      </c>
      <c r="G334">
        <v>5202.6899999999996</v>
      </c>
      <c r="H334">
        <v>5171.8999999999996</v>
      </c>
      <c r="I334">
        <v>5178.37</v>
      </c>
      <c r="J334">
        <v>5164</v>
      </c>
      <c r="O334" s="1">
        <f t="shared" si="15"/>
        <v>46079.743043981478</v>
      </c>
      <c r="P334" s="2">
        <f t="shared" si="16"/>
        <v>46079.743055555555</v>
      </c>
      <c r="Q334">
        <f t="shared" si="17"/>
        <v>1772128200</v>
      </c>
    </row>
    <row r="335" spans="1:17" x14ac:dyDescent="0.55000000000000004">
      <c r="A335">
        <v>1772128499</v>
      </c>
      <c r="B335" t="s">
        <v>4</v>
      </c>
      <c r="C335" t="s">
        <v>5</v>
      </c>
      <c r="D335">
        <v>5167.22</v>
      </c>
      <c r="E335">
        <v>5199.62</v>
      </c>
      <c r="F335">
        <v>5193.22</v>
      </c>
      <c r="G335">
        <v>5202.68</v>
      </c>
      <c r="H335">
        <v>5171.97</v>
      </c>
      <c r="I335">
        <v>5178.3900000000003</v>
      </c>
      <c r="J335">
        <v>5164.03</v>
      </c>
      <c r="O335" s="1">
        <f t="shared" si="15"/>
        <v>46079.746516203704</v>
      </c>
      <c r="P335" s="2">
        <f t="shared" si="16"/>
        <v>46079.746527777781</v>
      </c>
      <c r="Q335">
        <f t="shared" si="17"/>
        <v>1772128500</v>
      </c>
    </row>
    <row r="336" spans="1:17" x14ac:dyDescent="0.55000000000000004">
      <c r="A336">
        <v>1772128799</v>
      </c>
      <c r="B336" t="s">
        <v>4</v>
      </c>
      <c r="C336" t="s">
        <v>5</v>
      </c>
      <c r="D336">
        <v>5168.87</v>
      </c>
      <c r="E336">
        <v>5199.63</v>
      </c>
      <c r="F336">
        <v>5193.1899999999996</v>
      </c>
      <c r="G336">
        <v>5202.66</v>
      </c>
      <c r="H336">
        <v>5172.05</v>
      </c>
      <c r="I336">
        <v>5178.41</v>
      </c>
      <c r="J336">
        <v>5164.07</v>
      </c>
      <c r="O336" s="1">
        <f t="shared" si="15"/>
        <v>46079.74998842593</v>
      </c>
      <c r="P336" s="2">
        <f t="shared" si="16"/>
        <v>46079.75</v>
      </c>
      <c r="Q336">
        <f t="shared" si="17"/>
        <v>1772128800</v>
      </c>
    </row>
    <row r="337" spans="1:17" x14ac:dyDescent="0.55000000000000004">
      <c r="A337">
        <v>1772129099</v>
      </c>
      <c r="B337" t="s">
        <v>4</v>
      </c>
      <c r="C337" t="s">
        <v>5</v>
      </c>
      <c r="D337">
        <v>5170.2</v>
      </c>
      <c r="E337">
        <v>5199.63</v>
      </c>
      <c r="F337">
        <v>5193.17</v>
      </c>
      <c r="G337">
        <v>5202.6400000000003</v>
      </c>
      <c r="H337">
        <v>5172.12</v>
      </c>
      <c r="I337">
        <v>5178.4399999999996</v>
      </c>
      <c r="J337">
        <v>5164.1099999999997</v>
      </c>
      <c r="O337" s="1">
        <f t="shared" si="15"/>
        <v>46079.753460648149</v>
      </c>
      <c r="P337" s="2">
        <f t="shared" si="16"/>
        <v>46079.753472222219</v>
      </c>
      <c r="Q337">
        <f t="shared" si="17"/>
        <v>1772129100</v>
      </c>
    </row>
    <row r="338" spans="1:17" x14ac:dyDescent="0.55000000000000004">
      <c r="A338">
        <v>1772129399</v>
      </c>
      <c r="B338" t="s">
        <v>4</v>
      </c>
      <c r="C338" t="s">
        <v>5</v>
      </c>
      <c r="D338">
        <v>5173.38</v>
      </c>
      <c r="E338">
        <v>5199.6400000000003</v>
      </c>
      <c r="F338">
        <v>5193.1400000000003</v>
      </c>
      <c r="G338">
        <v>5202.62</v>
      </c>
      <c r="H338">
        <v>5172.2</v>
      </c>
      <c r="I338">
        <v>5178.46</v>
      </c>
      <c r="J338">
        <v>5164.1499999999996</v>
      </c>
      <c r="O338" s="1">
        <f t="shared" si="15"/>
        <v>46079.756932870368</v>
      </c>
      <c r="P338" s="2">
        <f t="shared" si="16"/>
        <v>46079.756944444445</v>
      </c>
      <c r="Q338">
        <f t="shared" si="17"/>
        <v>1772129400</v>
      </c>
    </row>
    <row r="339" spans="1:17" x14ac:dyDescent="0.55000000000000004">
      <c r="A339">
        <v>1772129699</v>
      </c>
      <c r="B339" t="s">
        <v>4</v>
      </c>
      <c r="C339" t="s">
        <v>5</v>
      </c>
      <c r="D339">
        <v>5174.8500000000004</v>
      </c>
      <c r="E339">
        <v>5199.6499999999996</v>
      </c>
      <c r="F339">
        <v>5193.1099999999997</v>
      </c>
      <c r="G339">
        <v>5202.6099999999997</v>
      </c>
      <c r="H339">
        <v>5172.28</v>
      </c>
      <c r="I339">
        <v>5178.4799999999996</v>
      </c>
      <c r="J339">
        <v>5164.1899999999996</v>
      </c>
      <c r="O339" s="1">
        <f t="shared" si="15"/>
        <v>46079.760405092587</v>
      </c>
      <c r="P339" s="2">
        <f t="shared" si="16"/>
        <v>46079.760416666664</v>
      </c>
      <c r="Q339">
        <f t="shared" si="17"/>
        <v>1772129700</v>
      </c>
    </row>
    <row r="340" spans="1:17" x14ac:dyDescent="0.55000000000000004">
      <c r="A340">
        <v>1772129999</v>
      </c>
      <c r="B340" t="s">
        <v>4</v>
      </c>
      <c r="C340" t="s">
        <v>5</v>
      </c>
      <c r="D340">
        <v>5174.8599999999997</v>
      </c>
      <c r="E340">
        <v>5199.6499999999996</v>
      </c>
      <c r="F340">
        <v>5193.09</v>
      </c>
      <c r="G340">
        <v>5202.59</v>
      </c>
      <c r="H340">
        <v>5172.3500000000004</v>
      </c>
      <c r="I340">
        <v>5178.5</v>
      </c>
      <c r="J340">
        <v>5164.2299999999996</v>
      </c>
      <c r="O340" s="1">
        <f t="shared" si="15"/>
        <v>46079.763877314814</v>
      </c>
      <c r="P340" s="2">
        <f t="shared" si="16"/>
        <v>46079.763888888891</v>
      </c>
      <c r="Q340">
        <f t="shared" si="17"/>
        <v>1772130000</v>
      </c>
    </row>
    <row r="341" spans="1:17" x14ac:dyDescent="0.55000000000000004">
      <c r="A341">
        <v>1772130299</v>
      </c>
      <c r="B341" t="s">
        <v>4</v>
      </c>
      <c r="C341" t="s">
        <v>5</v>
      </c>
      <c r="D341">
        <v>5177.09</v>
      </c>
      <c r="E341">
        <v>5199.66</v>
      </c>
      <c r="F341">
        <v>5193.0600000000004</v>
      </c>
      <c r="G341">
        <v>5202.57</v>
      </c>
      <c r="H341">
        <v>5172.43</v>
      </c>
      <c r="I341">
        <v>5178.53</v>
      </c>
      <c r="J341">
        <v>5164.2700000000004</v>
      </c>
      <c r="O341" s="1">
        <f t="shared" si="15"/>
        <v>46079.76734953704</v>
      </c>
      <c r="P341" s="2">
        <f t="shared" si="16"/>
        <v>46079.767361111109</v>
      </c>
      <c r="Q341">
        <f t="shared" si="17"/>
        <v>1772130300</v>
      </c>
    </row>
    <row r="342" spans="1:17" x14ac:dyDescent="0.55000000000000004">
      <c r="A342">
        <v>1772130599</v>
      </c>
      <c r="B342" t="s">
        <v>4</v>
      </c>
      <c r="C342" t="s">
        <v>5</v>
      </c>
      <c r="D342">
        <v>5167.5600000000004</v>
      </c>
      <c r="E342">
        <v>5199.66</v>
      </c>
      <c r="F342">
        <v>5193.04</v>
      </c>
      <c r="G342">
        <v>5202.55</v>
      </c>
      <c r="H342">
        <v>5172.5</v>
      </c>
      <c r="I342">
        <v>5178.55</v>
      </c>
      <c r="J342">
        <v>5164.3100000000004</v>
      </c>
      <c r="O342" s="1">
        <f t="shared" si="15"/>
        <v>46079.770821759259</v>
      </c>
      <c r="P342" s="2">
        <f t="shared" si="16"/>
        <v>46079.770833333336</v>
      </c>
      <c r="Q342">
        <f t="shared" si="17"/>
        <v>1772130600</v>
      </c>
    </row>
    <row r="343" spans="1:17" x14ac:dyDescent="0.55000000000000004">
      <c r="A343">
        <v>1772130899</v>
      </c>
      <c r="B343" t="s">
        <v>4</v>
      </c>
      <c r="C343" t="s">
        <v>5</v>
      </c>
      <c r="D343">
        <v>5175.5</v>
      </c>
      <c r="E343">
        <v>5199.67</v>
      </c>
      <c r="F343">
        <v>5193.01</v>
      </c>
      <c r="G343">
        <v>5202.54</v>
      </c>
      <c r="H343">
        <v>5172.58</v>
      </c>
      <c r="I343">
        <v>5178.57</v>
      </c>
      <c r="J343">
        <v>5164.34</v>
      </c>
      <c r="L343">
        <v>5160.9399999999996</v>
      </c>
      <c r="O343" s="1">
        <f t="shared" si="15"/>
        <v>46079.774293981478</v>
      </c>
      <c r="P343" s="2">
        <f t="shared" si="16"/>
        <v>46079.774305555555</v>
      </c>
      <c r="Q343">
        <f t="shared" si="17"/>
        <v>1772130900</v>
      </c>
    </row>
    <row r="344" spans="1:17" x14ac:dyDescent="0.55000000000000004">
      <c r="A344">
        <v>1772131199</v>
      </c>
      <c r="B344" t="s">
        <v>4</v>
      </c>
      <c r="C344" t="s">
        <v>5</v>
      </c>
      <c r="D344">
        <v>5181.72</v>
      </c>
      <c r="E344">
        <v>5199.67</v>
      </c>
      <c r="F344">
        <v>5192.9799999999996</v>
      </c>
      <c r="G344">
        <v>5202.5200000000004</v>
      </c>
      <c r="H344">
        <v>5172.6499999999996</v>
      </c>
      <c r="I344">
        <v>5178.59</v>
      </c>
      <c r="J344">
        <v>5164.38</v>
      </c>
      <c r="O344" s="1">
        <f t="shared" si="15"/>
        <v>46079.777766203704</v>
      </c>
      <c r="P344" s="2">
        <f t="shared" si="16"/>
        <v>46079.777777777781</v>
      </c>
      <c r="Q344">
        <f t="shared" si="17"/>
        <v>1772131200</v>
      </c>
    </row>
    <row r="345" spans="1:17" x14ac:dyDescent="0.55000000000000004">
      <c r="A345">
        <v>1772131499</v>
      </c>
      <c r="B345" t="s">
        <v>4</v>
      </c>
      <c r="C345" t="s">
        <v>5</v>
      </c>
      <c r="D345">
        <v>5184.66</v>
      </c>
      <c r="E345">
        <v>5199.68</v>
      </c>
      <c r="F345">
        <v>5192.96</v>
      </c>
      <c r="G345">
        <v>5202.5</v>
      </c>
      <c r="H345">
        <v>5172.7299999999996</v>
      </c>
      <c r="I345">
        <v>5178.6099999999997</v>
      </c>
      <c r="J345">
        <v>5164.42</v>
      </c>
      <c r="O345" s="1">
        <f t="shared" si="15"/>
        <v>46079.78123842593</v>
      </c>
      <c r="P345" s="2">
        <f t="shared" si="16"/>
        <v>46079.78125</v>
      </c>
      <c r="Q345">
        <f t="shared" si="17"/>
        <v>1772131500</v>
      </c>
    </row>
    <row r="346" spans="1:17" x14ac:dyDescent="0.55000000000000004">
      <c r="A346">
        <v>1772131799</v>
      </c>
      <c r="B346" t="s">
        <v>4</v>
      </c>
      <c r="C346" t="s">
        <v>5</v>
      </c>
      <c r="D346">
        <v>5180.8999999999996</v>
      </c>
      <c r="E346">
        <v>5199.68</v>
      </c>
      <c r="F346">
        <v>5192.93</v>
      </c>
      <c r="G346">
        <v>5202.4799999999996</v>
      </c>
      <c r="H346">
        <v>5172.8100000000004</v>
      </c>
      <c r="I346">
        <v>5178.6400000000003</v>
      </c>
      <c r="J346">
        <v>5164.46</v>
      </c>
      <c r="O346" s="1">
        <f t="shared" si="15"/>
        <v>46079.784710648149</v>
      </c>
      <c r="P346" s="2">
        <f t="shared" si="16"/>
        <v>46079.784722222219</v>
      </c>
      <c r="Q346">
        <f t="shared" si="17"/>
        <v>1772131800</v>
      </c>
    </row>
    <row r="347" spans="1:17" x14ac:dyDescent="0.55000000000000004">
      <c r="A347">
        <v>1772132099</v>
      </c>
      <c r="B347" t="s">
        <v>4</v>
      </c>
      <c r="C347" t="s">
        <v>5</v>
      </c>
      <c r="D347">
        <v>5180.24</v>
      </c>
      <c r="E347">
        <v>5199.6899999999996</v>
      </c>
      <c r="F347">
        <v>5192.91</v>
      </c>
      <c r="G347">
        <v>5202.47</v>
      </c>
      <c r="H347">
        <v>5172.88</v>
      </c>
      <c r="I347">
        <v>5178.66</v>
      </c>
      <c r="J347">
        <v>5164.5</v>
      </c>
      <c r="O347" s="1">
        <f t="shared" si="15"/>
        <v>46079.788182870368</v>
      </c>
      <c r="P347" s="2">
        <f t="shared" si="16"/>
        <v>46079.788194444445</v>
      </c>
      <c r="Q347">
        <f t="shared" si="17"/>
        <v>1772132100</v>
      </c>
    </row>
    <row r="348" spans="1:17" x14ac:dyDescent="0.55000000000000004">
      <c r="A348">
        <v>1772132399</v>
      </c>
      <c r="B348" t="s">
        <v>4</v>
      </c>
      <c r="C348" t="s">
        <v>5</v>
      </c>
      <c r="D348">
        <v>5185.45</v>
      </c>
      <c r="E348">
        <v>5199.7</v>
      </c>
      <c r="F348">
        <v>5192.88</v>
      </c>
      <c r="G348">
        <v>5202.45</v>
      </c>
      <c r="H348">
        <v>5172.96</v>
      </c>
      <c r="I348">
        <v>5178.68</v>
      </c>
      <c r="J348">
        <v>5164.54</v>
      </c>
      <c r="O348" s="1">
        <f t="shared" si="15"/>
        <v>46079.791655092587</v>
      </c>
      <c r="P348" s="2">
        <f t="shared" si="16"/>
        <v>46079.791666666664</v>
      </c>
      <c r="Q348">
        <f t="shared" si="17"/>
        <v>1772132400</v>
      </c>
    </row>
    <row r="349" spans="1:17" x14ac:dyDescent="0.55000000000000004">
      <c r="A349">
        <v>1772132699</v>
      </c>
      <c r="B349" t="s">
        <v>4</v>
      </c>
      <c r="C349" t="s">
        <v>5</v>
      </c>
      <c r="D349">
        <v>5186.22</v>
      </c>
      <c r="E349">
        <v>5199.7</v>
      </c>
      <c r="F349">
        <v>5192.8500000000004</v>
      </c>
      <c r="G349">
        <v>5202.43</v>
      </c>
      <c r="H349">
        <v>5173.03</v>
      </c>
      <c r="I349">
        <v>5178.7</v>
      </c>
      <c r="J349">
        <v>5164.58</v>
      </c>
      <c r="O349" s="1">
        <f t="shared" si="15"/>
        <v>46079.795127314814</v>
      </c>
      <c r="P349" s="2">
        <f t="shared" si="16"/>
        <v>46079.795138888891</v>
      </c>
      <c r="Q349">
        <f t="shared" si="17"/>
        <v>1772132700</v>
      </c>
    </row>
    <row r="350" spans="1:17" x14ac:dyDescent="0.55000000000000004">
      <c r="A350">
        <v>1772132999</v>
      </c>
      <c r="B350" t="s">
        <v>4</v>
      </c>
      <c r="C350" t="s">
        <v>5</v>
      </c>
      <c r="D350">
        <v>5186.4799999999996</v>
      </c>
      <c r="E350">
        <v>5199.71</v>
      </c>
      <c r="F350">
        <v>5192.83</v>
      </c>
      <c r="G350">
        <v>5202.41</v>
      </c>
      <c r="H350">
        <v>5173.1099999999997</v>
      </c>
      <c r="I350">
        <v>5178.72</v>
      </c>
      <c r="J350">
        <v>5164.62</v>
      </c>
      <c r="O350" s="1">
        <f t="shared" si="15"/>
        <v>46079.79859953704</v>
      </c>
      <c r="P350" s="2">
        <f t="shared" si="16"/>
        <v>46079.798611111109</v>
      </c>
      <c r="Q350">
        <f t="shared" si="17"/>
        <v>1772133000</v>
      </c>
    </row>
    <row r="351" spans="1:17" x14ac:dyDescent="0.55000000000000004">
      <c r="A351">
        <v>1772133299</v>
      </c>
      <c r="B351" t="s">
        <v>4</v>
      </c>
      <c r="C351" t="s">
        <v>5</v>
      </c>
      <c r="D351">
        <v>5187.7</v>
      </c>
      <c r="E351">
        <v>5199.71</v>
      </c>
      <c r="F351">
        <v>5192.8</v>
      </c>
      <c r="G351">
        <v>5202.3999999999996</v>
      </c>
      <c r="H351">
        <v>5173.18</v>
      </c>
      <c r="I351">
        <v>5178.75</v>
      </c>
      <c r="J351">
        <v>5164.6499999999996</v>
      </c>
      <c r="O351" s="1">
        <f t="shared" si="15"/>
        <v>46079.802071759259</v>
      </c>
      <c r="P351" s="2">
        <f t="shared" si="16"/>
        <v>46079.802083333336</v>
      </c>
      <c r="Q351">
        <f t="shared" si="17"/>
        <v>1772133300</v>
      </c>
    </row>
    <row r="352" spans="1:17" x14ac:dyDescent="0.55000000000000004">
      <c r="A352">
        <v>1772133599</v>
      </c>
      <c r="B352" t="s">
        <v>4</v>
      </c>
      <c r="C352" t="s">
        <v>5</v>
      </c>
      <c r="D352">
        <v>5185.79</v>
      </c>
      <c r="E352">
        <v>5199.72</v>
      </c>
      <c r="F352">
        <v>5192.78</v>
      </c>
      <c r="G352">
        <v>5202.38</v>
      </c>
      <c r="H352">
        <v>5173.26</v>
      </c>
      <c r="I352">
        <v>5178.7700000000004</v>
      </c>
      <c r="J352">
        <v>5164.6899999999996</v>
      </c>
      <c r="O352" s="1">
        <f t="shared" si="15"/>
        <v>46079.805543981478</v>
      </c>
      <c r="P352" s="2">
        <f t="shared" si="16"/>
        <v>46079.805555555555</v>
      </c>
      <c r="Q352">
        <f t="shared" si="17"/>
        <v>1772133600</v>
      </c>
    </row>
    <row r="353" spans="1:17" x14ac:dyDescent="0.55000000000000004">
      <c r="A353">
        <v>1772133899</v>
      </c>
      <c r="B353" t="s">
        <v>4</v>
      </c>
      <c r="C353" t="s">
        <v>5</v>
      </c>
      <c r="D353">
        <v>5185.5600000000004</v>
      </c>
      <c r="E353">
        <v>5199.72</v>
      </c>
      <c r="F353">
        <v>5192.75</v>
      </c>
      <c r="G353">
        <v>5202.3599999999997</v>
      </c>
      <c r="H353">
        <v>5173.33</v>
      </c>
      <c r="I353">
        <v>5178.79</v>
      </c>
      <c r="J353">
        <v>5164.7299999999996</v>
      </c>
      <c r="O353" s="1">
        <f t="shared" si="15"/>
        <v>46079.809016203704</v>
      </c>
      <c r="P353" s="2">
        <f t="shared" si="16"/>
        <v>46079.809027777781</v>
      </c>
      <c r="Q353">
        <f t="shared" si="17"/>
        <v>1772133900</v>
      </c>
    </row>
    <row r="354" spans="1:17" x14ac:dyDescent="0.55000000000000004">
      <c r="A354">
        <v>1772134199</v>
      </c>
      <c r="B354" t="s">
        <v>4</v>
      </c>
      <c r="C354" t="s">
        <v>5</v>
      </c>
      <c r="D354">
        <v>5188.8599999999997</v>
      </c>
      <c r="E354">
        <v>5199.7299999999996</v>
      </c>
      <c r="F354">
        <v>5192.7299999999996</v>
      </c>
      <c r="G354">
        <v>5202.34</v>
      </c>
      <c r="H354">
        <v>5173.41</v>
      </c>
      <c r="I354">
        <v>5178.8100000000004</v>
      </c>
      <c r="J354">
        <v>5164.7700000000004</v>
      </c>
      <c r="O354" s="1">
        <f t="shared" si="15"/>
        <v>46079.81248842593</v>
      </c>
      <c r="P354" s="2">
        <f t="shared" si="16"/>
        <v>46079.8125</v>
      </c>
      <c r="Q354">
        <f t="shared" si="17"/>
        <v>1772134200</v>
      </c>
    </row>
    <row r="355" spans="1:17" x14ac:dyDescent="0.55000000000000004">
      <c r="A355">
        <v>1772134499</v>
      </c>
      <c r="B355" t="s">
        <v>4</v>
      </c>
      <c r="C355" t="s">
        <v>5</v>
      </c>
      <c r="D355">
        <v>5184.1899999999996</v>
      </c>
      <c r="E355">
        <v>5199.7299999999996</v>
      </c>
      <c r="F355">
        <v>5192.7</v>
      </c>
      <c r="G355">
        <v>5202.33</v>
      </c>
      <c r="H355">
        <v>5173.49</v>
      </c>
      <c r="I355">
        <v>5178.84</v>
      </c>
      <c r="J355">
        <v>5164.8100000000004</v>
      </c>
      <c r="O355" s="1">
        <f t="shared" si="15"/>
        <v>46079.815960648149</v>
      </c>
      <c r="P355" s="2">
        <f t="shared" si="16"/>
        <v>46079.815972222219</v>
      </c>
      <c r="Q355">
        <f t="shared" si="17"/>
        <v>1772134500</v>
      </c>
    </row>
    <row r="356" spans="1:17" x14ac:dyDescent="0.55000000000000004">
      <c r="A356">
        <v>1772134799</v>
      </c>
      <c r="B356" t="s">
        <v>4</v>
      </c>
      <c r="C356" t="s">
        <v>5</v>
      </c>
      <c r="D356">
        <v>5186.3999999999996</v>
      </c>
      <c r="E356">
        <v>5199.74</v>
      </c>
      <c r="F356">
        <v>5192.67</v>
      </c>
      <c r="G356">
        <v>5202.3100000000004</v>
      </c>
      <c r="H356">
        <v>5173.5600000000004</v>
      </c>
      <c r="I356">
        <v>5178.8599999999997</v>
      </c>
      <c r="J356">
        <v>5164.8500000000004</v>
      </c>
      <c r="O356" s="1">
        <f t="shared" si="15"/>
        <v>46079.819432870368</v>
      </c>
      <c r="P356" s="2">
        <f t="shared" si="16"/>
        <v>46079.819444444445</v>
      </c>
      <c r="Q356">
        <f t="shared" si="17"/>
        <v>1772134800</v>
      </c>
    </row>
    <row r="357" spans="1:17" x14ac:dyDescent="0.55000000000000004">
      <c r="A357">
        <v>1772135099</v>
      </c>
      <c r="B357" t="s">
        <v>4</v>
      </c>
      <c r="C357" t="s">
        <v>5</v>
      </c>
      <c r="D357">
        <v>5193.8900000000003</v>
      </c>
      <c r="E357">
        <v>5199.75</v>
      </c>
      <c r="F357">
        <v>5192.6499999999996</v>
      </c>
      <c r="G357">
        <v>5202.29</v>
      </c>
      <c r="H357">
        <v>5173.6400000000003</v>
      </c>
      <c r="I357">
        <v>5178.88</v>
      </c>
      <c r="J357">
        <v>5164.8900000000003</v>
      </c>
      <c r="O357" s="1">
        <f t="shared" si="15"/>
        <v>46079.822905092587</v>
      </c>
      <c r="P357" s="2">
        <f t="shared" si="16"/>
        <v>46079.822916666664</v>
      </c>
      <c r="Q357">
        <f t="shared" si="17"/>
        <v>1772135100</v>
      </c>
    </row>
    <row r="358" spans="1:17" x14ac:dyDescent="0.55000000000000004">
      <c r="A358">
        <v>1772135399</v>
      </c>
      <c r="B358" t="s">
        <v>4</v>
      </c>
      <c r="C358" t="s">
        <v>5</v>
      </c>
      <c r="D358">
        <v>5189.59</v>
      </c>
      <c r="E358">
        <v>5199.75</v>
      </c>
      <c r="F358">
        <v>5192.62</v>
      </c>
      <c r="G358">
        <v>5202.2700000000004</v>
      </c>
      <c r="H358">
        <v>5173.71</v>
      </c>
      <c r="I358">
        <v>5178.8999999999996</v>
      </c>
      <c r="J358">
        <v>5164.93</v>
      </c>
      <c r="O358" s="1">
        <f t="shared" si="15"/>
        <v>46079.826377314814</v>
      </c>
      <c r="P358" s="2">
        <f t="shared" si="16"/>
        <v>46079.826388888891</v>
      </c>
      <c r="Q358">
        <f t="shared" si="17"/>
        <v>1772135400</v>
      </c>
    </row>
    <row r="359" spans="1:17" x14ac:dyDescent="0.55000000000000004">
      <c r="A359">
        <v>1772135699</v>
      </c>
      <c r="B359" t="s">
        <v>4</v>
      </c>
      <c r="C359" t="s">
        <v>5</v>
      </c>
      <c r="D359">
        <v>5187.0600000000004</v>
      </c>
      <c r="E359">
        <v>5199.76</v>
      </c>
      <c r="F359">
        <v>5192.6000000000004</v>
      </c>
      <c r="G359">
        <v>5202.26</v>
      </c>
      <c r="H359">
        <v>5173.79</v>
      </c>
      <c r="I359">
        <v>5178.92</v>
      </c>
      <c r="J359">
        <v>5164.96</v>
      </c>
      <c r="O359" s="1">
        <f t="shared" si="15"/>
        <v>46079.82984953704</v>
      </c>
      <c r="P359" s="2">
        <f t="shared" si="16"/>
        <v>46079.829861111109</v>
      </c>
      <c r="Q359">
        <f t="shared" si="17"/>
        <v>1772135700</v>
      </c>
    </row>
    <row r="360" spans="1:17" x14ac:dyDescent="0.55000000000000004">
      <c r="A360">
        <v>1772135999</v>
      </c>
      <c r="B360" t="s">
        <v>4</v>
      </c>
      <c r="C360" t="s">
        <v>5</v>
      </c>
      <c r="D360">
        <v>5193.8100000000004</v>
      </c>
      <c r="E360">
        <v>5199.76</v>
      </c>
      <c r="F360">
        <v>5192.57</v>
      </c>
      <c r="G360">
        <v>5202.24</v>
      </c>
      <c r="H360">
        <v>5173.8599999999997</v>
      </c>
      <c r="I360">
        <v>5178.95</v>
      </c>
      <c r="J360">
        <v>5165</v>
      </c>
      <c r="O360" s="1">
        <f t="shared" si="15"/>
        <v>46079.833321759259</v>
      </c>
      <c r="P360" s="2">
        <f t="shared" si="16"/>
        <v>46079.833333333336</v>
      </c>
      <c r="Q360">
        <f t="shared" si="17"/>
        <v>1772136000</v>
      </c>
    </row>
    <row r="361" spans="1:17" x14ac:dyDescent="0.55000000000000004">
      <c r="A361">
        <v>1772136299</v>
      </c>
      <c r="B361" t="s">
        <v>4</v>
      </c>
      <c r="C361" t="s">
        <v>5</v>
      </c>
      <c r="D361">
        <v>5195.17</v>
      </c>
      <c r="E361">
        <v>5199.7700000000004</v>
      </c>
      <c r="F361">
        <v>5192.54</v>
      </c>
      <c r="G361">
        <v>5202.22</v>
      </c>
      <c r="H361">
        <v>5173.9399999999996</v>
      </c>
      <c r="I361">
        <v>5178.97</v>
      </c>
      <c r="J361">
        <v>5165.04</v>
      </c>
      <c r="O361" s="1">
        <f t="shared" si="15"/>
        <v>46079.836793981478</v>
      </c>
      <c r="P361" s="2">
        <f t="shared" si="16"/>
        <v>46079.836805555555</v>
      </c>
      <c r="Q361">
        <f t="shared" si="17"/>
        <v>1772136300</v>
      </c>
    </row>
    <row r="362" spans="1:17" x14ac:dyDescent="0.55000000000000004">
      <c r="A362">
        <v>1772136599</v>
      </c>
      <c r="B362" t="s">
        <v>4</v>
      </c>
      <c r="C362" t="s">
        <v>5</v>
      </c>
      <c r="D362">
        <v>5196.91</v>
      </c>
      <c r="E362">
        <v>5199.7700000000004</v>
      </c>
      <c r="F362">
        <v>5192.5200000000004</v>
      </c>
      <c r="G362">
        <v>5202.2</v>
      </c>
      <c r="H362">
        <v>5174.0200000000004</v>
      </c>
      <c r="I362">
        <v>5178.99</v>
      </c>
      <c r="J362">
        <v>5165.08</v>
      </c>
      <c r="O362" s="1">
        <f t="shared" si="15"/>
        <v>46079.840266203704</v>
      </c>
      <c r="P362" s="2">
        <f t="shared" si="16"/>
        <v>46079.840277777781</v>
      </c>
      <c r="Q362">
        <f t="shared" si="17"/>
        <v>1772136600</v>
      </c>
    </row>
    <row r="363" spans="1:17" x14ac:dyDescent="0.55000000000000004">
      <c r="A363">
        <v>1772136899</v>
      </c>
      <c r="B363" t="s">
        <v>4</v>
      </c>
      <c r="C363" t="s">
        <v>5</v>
      </c>
      <c r="D363">
        <v>5194.53</v>
      </c>
      <c r="E363">
        <v>5199.78</v>
      </c>
      <c r="F363">
        <v>5192.49</v>
      </c>
      <c r="G363">
        <v>5202.1899999999996</v>
      </c>
      <c r="H363">
        <v>5174.09</v>
      </c>
      <c r="I363">
        <v>5179.01</v>
      </c>
      <c r="J363">
        <v>5165.12</v>
      </c>
      <c r="O363" s="1">
        <f t="shared" si="15"/>
        <v>46079.84373842593</v>
      </c>
      <c r="P363" s="2">
        <f t="shared" si="16"/>
        <v>46079.84375</v>
      </c>
      <c r="Q363">
        <f t="shared" si="17"/>
        <v>1772136900</v>
      </c>
    </row>
    <row r="364" spans="1:17" x14ac:dyDescent="0.55000000000000004">
      <c r="A364">
        <v>1772137199</v>
      </c>
      <c r="B364" t="s">
        <v>4</v>
      </c>
      <c r="C364" t="s">
        <v>5</v>
      </c>
      <c r="D364">
        <v>5197.78</v>
      </c>
      <c r="E364">
        <v>5199.79</v>
      </c>
      <c r="F364">
        <v>5192.47</v>
      </c>
      <c r="G364">
        <v>5202.17</v>
      </c>
      <c r="H364">
        <v>5174.17</v>
      </c>
      <c r="I364">
        <v>5179.03</v>
      </c>
      <c r="J364">
        <v>5165.16</v>
      </c>
      <c r="O364" s="1">
        <f t="shared" si="15"/>
        <v>46079.847210648149</v>
      </c>
      <c r="P364" s="2">
        <f t="shared" si="16"/>
        <v>46079.847222222219</v>
      </c>
      <c r="Q364">
        <f t="shared" si="17"/>
        <v>1772137200</v>
      </c>
    </row>
    <row r="365" spans="1:17" x14ac:dyDescent="0.55000000000000004">
      <c r="A365">
        <v>1772137499</v>
      </c>
      <c r="B365" t="s">
        <v>4</v>
      </c>
      <c r="C365" t="s">
        <v>5</v>
      </c>
      <c r="D365">
        <v>5193.62</v>
      </c>
      <c r="E365">
        <v>5199.79</v>
      </c>
      <c r="F365">
        <v>5192.4399999999996</v>
      </c>
      <c r="G365">
        <v>5202.1499999999996</v>
      </c>
      <c r="H365">
        <v>5174.24</v>
      </c>
      <c r="I365">
        <v>5179.0600000000004</v>
      </c>
      <c r="J365">
        <v>5165.2</v>
      </c>
      <c r="O365" s="1">
        <f t="shared" si="15"/>
        <v>46079.850682870368</v>
      </c>
      <c r="P365" s="2">
        <f t="shared" si="16"/>
        <v>46079.850694444445</v>
      </c>
      <c r="Q365">
        <f t="shared" si="17"/>
        <v>1772137500</v>
      </c>
    </row>
    <row r="366" spans="1:17" x14ac:dyDescent="0.55000000000000004">
      <c r="A366">
        <v>1772137799</v>
      </c>
      <c r="B366" t="s">
        <v>4</v>
      </c>
      <c r="C366" t="s">
        <v>5</v>
      </c>
      <c r="D366">
        <v>5194.3500000000004</v>
      </c>
      <c r="E366">
        <v>5199.8</v>
      </c>
      <c r="F366">
        <v>5192.41</v>
      </c>
      <c r="G366">
        <v>5202.13</v>
      </c>
      <c r="H366">
        <v>5174.32</v>
      </c>
      <c r="I366">
        <v>5179.08</v>
      </c>
      <c r="J366">
        <v>5165.24</v>
      </c>
      <c r="O366" s="1">
        <f t="shared" si="15"/>
        <v>46079.854155092587</v>
      </c>
      <c r="P366" s="2">
        <f t="shared" si="16"/>
        <v>46079.854166666664</v>
      </c>
      <c r="Q366">
        <f t="shared" si="17"/>
        <v>1772137800</v>
      </c>
    </row>
    <row r="367" spans="1:17" x14ac:dyDescent="0.55000000000000004">
      <c r="A367">
        <v>1772138099</v>
      </c>
      <c r="B367" t="s">
        <v>4</v>
      </c>
      <c r="C367" t="s">
        <v>5</v>
      </c>
      <c r="D367">
        <v>5197.7299999999996</v>
      </c>
      <c r="E367">
        <v>5199.8</v>
      </c>
      <c r="F367">
        <v>5192.3900000000003</v>
      </c>
      <c r="G367">
        <v>5202.12</v>
      </c>
      <c r="H367">
        <v>5174.3900000000003</v>
      </c>
      <c r="I367">
        <v>5179.1000000000004</v>
      </c>
      <c r="J367">
        <v>5165.2700000000004</v>
      </c>
      <c r="O367" s="1">
        <f t="shared" si="15"/>
        <v>46079.857627314814</v>
      </c>
      <c r="P367" s="2">
        <f t="shared" si="16"/>
        <v>46079.857638888891</v>
      </c>
      <c r="Q367">
        <f t="shared" si="17"/>
        <v>1772138100</v>
      </c>
    </row>
    <row r="368" spans="1:17" x14ac:dyDescent="0.55000000000000004">
      <c r="A368">
        <v>1772138399</v>
      </c>
      <c r="B368" t="s">
        <v>4</v>
      </c>
      <c r="C368" t="s">
        <v>5</v>
      </c>
      <c r="D368">
        <v>5198.3500000000004</v>
      </c>
      <c r="E368">
        <v>5199.8100000000004</v>
      </c>
      <c r="F368">
        <v>5192.3599999999997</v>
      </c>
      <c r="G368">
        <v>5202.1000000000004</v>
      </c>
      <c r="H368">
        <v>5174.47</v>
      </c>
      <c r="I368">
        <v>5179.12</v>
      </c>
      <c r="J368">
        <v>5165.3100000000004</v>
      </c>
      <c r="O368" s="1">
        <f t="shared" si="15"/>
        <v>46079.86109953704</v>
      </c>
      <c r="P368" s="2">
        <f t="shared" si="16"/>
        <v>46079.861111111109</v>
      </c>
      <c r="Q368">
        <f t="shared" si="17"/>
        <v>1772138400</v>
      </c>
    </row>
    <row r="369" spans="1:17" x14ac:dyDescent="0.55000000000000004">
      <c r="A369">
        <v>1772138699</v>
      </c>
      <c r="B369" t="s">
        <v>4</v>
      </c>
      <c r="C369" t="s">
        <v>5</v>
      </c>
      <c r="D369">
        <v>5199.97</v>
      </c>
      <c r="E369">
        <v>5199.8100000000004</v>
      </c>
      <c r="F369">
        <v>5192.34</v>
      </c>
      <c r="G369">
        <v>5202.08</v>
      </c>
      <c r="H369">
        <v>5174.54</v>
      </c>
      <c r="I369">
        <v>5179.1499999999996</v>
      </c>
      <c r="J369">
        <v>5165.3500000000004</v>
      </c>
      <c r="K369">
        <v>5200.6499999999996</v>
      </c>
      <c r="O369" s="1">
        <f t="shared" si="15"/>
        <v>46079.864571759259</v>
      </c>
      <c r="P369" s="2">
        <f t="shared" si="16"/>
        <v>46079.864583333336</v>
      </c>
      <c r="Q369">
        <f t="shared" si="17"/>
        <v>1772138700</v>
      </c>
    </row>
    <row r="370" spans="1:17" x14ac:dyDescent="0.55000000000000004">
      <c r="A370">
        <v>1772138999</v>
      </c>
      <c r="B370" t="s">
        <v>4</v>
      </c>
      <c r="C370" t="s">
        <v>5</v>
      </c>
      <c r="D370">
        <v>5192.82</v>
      </c>
      <c r="E370">
        <v>5199.82</v>
      </c>
      <c r="F370">
        <v>5192.3100000000004</v>
      </c>
      <c r="G370">
        <v>5202.0600000000004</v>
      </c>
      <c r="H370">
        <v>5174.62</v>
      </c>
      <c r="I370">
        <v>5179.17</v>
      </c>
      <c r="J370">
        <v>5165.3900000000003</v>
      </c>
      <c r="O370" s="1">
        <f t="shared" si="15"/>
        <v>46079.868043981478</v>
      </c>
      <c r="P370" s="2">
        <f t="shared" si="16"/>
        <v>46079.868055555555</v>
      </c>
      <c r="Q370">
        <f t="shared" si="17"/>
        <v>1772139000</v>
      </c>
    </row>
    <row r="371" spans="1:17" x14ac:dyDescent="0.55000000000000004">
      <c r="A371">
        <v>1772139299</v>
      </c>
      <c r="B371" t="s">
        <v>4</v>
      </c>
      <c r="C371" t="s">
        <v>5</v>
      </c>
      <c r="D371">
        <v>5196.6099999999997</v>
      </c>
      <c r="E371">
        <v>5199.82</v>
      </c>
      <c r="F371">
        <v>5192.28</v>
      </c>
      <c r="G371">
        <v>5202.05</v>
      </c>
      <c r="H371">
        <v>5174.7</v>
      </c>
      <c r="I371">
        <v>5179.1899999999996</v>
      </c>
      <c r="J371">
        <v>5165.43</v>
      </c>
      <c r="O371" s="1">
        <f t="shared" si="15"/>
        <v>46079.871516203704</v>
      </c>
      <c r="P371" s="2">
        <f t="shared" si="16"/>
        <v>46079.871527777781</v>
      </c>
      <c r="Q371">
        <f t="shared" si="17"/>
        <v>1772139300</v>
      </c>
    </row>
    <row r="372" spans="1:17" x14ac:dyDescent="0.55000000000000004">
      <c r="A372">
        <v>1772139599</v>
      </c>
      <c r="B372" t="s">
        <v>4</v>
      </c>
      <c r="C372" t="s">
        <v>5</v>
      </c>
      <c r="D372">
        <v>5198.6400000000003</v>
      </c>
      <c r="E372">
        <v>5199.83</v>
      </c>
      <c r="F372">
        <v>5192.26</v>
      </c>
      <c r="G372">
        <v>5202.03</v>
      </c>
      <c r="H372">
        <v>5174.7700000000004</v>
      </c>
      <c r="I372">
        <v>5179.21</v>
      </c>
      <c r="J372">
        <v>5165.47</v>
      </c>
      <c r="O372" s="1">
        <f t="shared" si="15"/>
        <v>46079.87498842593</v>
      </c>
      <c r="P372" s="2">
        <f t="shared" si="16"/>
        <v>46079.875</v>
      </c>
      <c r="Q372">
        <f t="shared" si="17"/>
        <v>1772139600</v>
      </c>
    </row>
    <row r="373" spans="1:17" x14ac:dyDescent="0.55000000000000004">
      <c r="A373">
        <v>1772139899</v>
      </c>
      <c r="B373" t="s">
        <v>4</v>
      </c>
      <c r="C373" t="s">
        <v>5</v>
      </c>
      <c r="D373">
        <v>5199.59</v>
      </c>
      <c r="E373">
        <v>5199.84</v>
      </c>
      <c r="F373">
        <v>5192.2299999999996</v>
      </c>
      <c r="G373">
        <v>5202.01</v>
      </c>
      <c r="H373">
        <v>5174.8500000000004</v>
      </c>
      <c r="I373">
        <v>5179.2299999999996</v>
      </c>
      <c r="J373">
        <v>5165.51</v>
      </c>
      <c r="O373" s="1">
        <f t="shared" si="15"/>
        <v>46079.878460648149</v>
      </c>
      <c r="P373" s="2">
        <f t="shared" si="16"/>
        <v>46079.878472222219</v>
      </c>
      <c r="Q373">
        <f t="shared" si="17"/>
        <v>1772139900</v>
      </c>
    </row>
    <row r="374" spans="1:17" x14ac:dyDescent="0.55000000000000004">
      <c r="A374">
        <v>1772140199</v>
      </c>
      <c r="B374" t="s">
        <v>4</v>
      </c>
      <c r="C374" t="s">
        <v>5</v>
      </c>
      <c r="D374">
        <v>5196.51</v>
      </c>
      <c r="E374">
        <v>5199.84</v>
      </c>
      <c r="F374">
        <v>5192.21</v>
      </c>
      <c r="G374">
        <v>5201.99</v>
      </c>
      <c r="H374">
        <v>5174.92</v>
      </c>
      <c r="I374">
        <v>5179.26</v>
      </c>
      <c r="J374">
        <v>5165.54</v>
      </c>
      <c r="O374" s="1">
        <f t="shared" si="15"/>
        <v>46079.881932870368</v>
      </c>
      <c r="P374" s="2">
        <f t="shared" si="16"/>
        <v>46079.881944444445</v>
      </c>
      <c r="Q374">
        <f t="shared" si="17"/>
        <v>1772140200</v>
      </c>
    </row>
    <row r="375" spans="1:17" x14ac:dyDescent="0.55000000000000004">
      <c r="A375">
        <v>1772140499</v>
      </c>
      <c r="B375" t="s">
        <v>4</v>
      </c>
      <c r="C375" t="s">
        <v>5</v>
      </c>
      <c r="D375">
        <v>5195.12</v>
      </c>
      <c r="E375">
        <v>5199.8500000000004</v>
      </c>
      <c r="F375">
        <v>5192.18</v>
      </c>
      <c r="G375">
        <v>5201.97</v>
      </c>
      <c r="H375">
        <v>5175</v>
      </c>
      <c r="I375">
        <v>5179.28</v>
      </c>
      <c r="J375">
        <v>5165.58</v>
      </c>
      <c r="O375" s="1">
        <f t="shared" si="15"/>
        <v>46079.885405092587</v>
      </c>
      <c r="P375" s="2">
        <f t="shared" si="16"/>
        <v>46079.885416666664</v>
      </c>
      <c r="Q375">
        <f t="shared" si="17"/>
        <v>1772140500</v>
      </c>
    </row>
    <row r="376" spans="1:17" x14ac:dyDescent="0.55000000000000004">
      <c r="A376">
        <v>1772140799</v>
      </c>
      <c r="B376" t="s">
        <v>4</v>
      </c>
      <c r="C376" t="s">
        <v>5</v>
      </c>
      <c r="D376">
        <v>5191.3100000000004</v>
      </c>
      <c r="E376">
        <v>5199.8500000000004</v>
      </c>
      <c r="F376">
        <v>5192.1499999999996</v>
      </c>
      <c r="G376">
        <v>5201.96</v>
      </c>
      <c r="H376">
        <v>5175.07</v>
      </c>
      <c r="I376">
        <v>5179.3</v>
      </c>
      <c r="J376">
        <v>5165.62</v>
      </c>
      <c r="O376" s="1">
        <f t="shared" si="15"/>
        <v>46079.888877314814</v>
      </c>
      <c r="P376" s="2">
        <f t="shared" si="16"/>
        <v>46079.888888888891</v>
      </c>
      <c r="Q376">
        <f t="shared" si="17"/>
        <v>1772140800</v>
      </c>
    </row>
    <row r="377" spans="1:17" x14ac:dyDescent="0.55000000000000004">
      <c r="A377">
        <v>1772141099</v>
      </c>
      <c r="B377" t="s">
        <v>4</v>
      </c>
      <c r="C377" t="s">
        <v>5</v>
      </c>
      <c r="D377">
        <v>5185.72</v>
      </c>
      <c r="E377">
        <v>5199.8599999999997</v>
      </c>
      <c r="F377">
        <v>5192.13</v>
      </c>
      <c r="G377">
        <v>5201.9399999999996</v>
      </c>
      <c r="H377">
        <v>5175.1499999999996</v>
      </c>
      <c r="I377">
        <v>5179.32</v>
      </c>
      <c r="J377">
        <v>5165.66</v>
      </c>
      <c r="O377" s="1">
        <f t="shared" si="15"/>
        <v>46079.89234953704</v>
      </c>
      <c r="P377" s="2">
        <f t="shared" si="16"/>
        <v>46079.892361111109</v>
      </c>
      <c r="Q377">
        <f t="shared" si="17"/>
        <v>1772141100</v>
      </c>
    </row>
    <row r="378" spans="1:17" x14ac:dyDescent="0.55000000000000004">
      <c r="A378">
        <v>1772141399</v>
      </c>
      <c r="B378" t="s">
        <v>4</v>
      </c>
      <c r="C378" t="s">
        <v>5</v>
      </c>
      <c r="D378">
        <v>5185.1099999999997</v>
      </c>
      <c r="E378">
        <v>5199.8599999999997</v>
      </c>
      <c r="F378">
        <v>5192.1000000000004</v>
      </c>
      <c r="G378">
        <v>5201.92</v>
      </c>
      <c r="H378">
        <v>5175.2299999999996</v>
      </c>
      <c r="I378">
        <v>5179.34</v>
      </c>
      <c r="J378">
        <v>5165.7</v>
      </c>
      <c r="O378" s="1">
        <f t="shared" si="15"/>
        <v>46079.895821759259</v>
      </c>
      <c r="P378" s="2">
        <f t="shared" si="16"/>
        <v>46079.895833333336</v>
      </c>
      <c r="Q378">
        <f t="shared" si="17"/>
        <v>1772141400</v>
      </c>
    </row>
    <row r="379" spans="1:17" x14ac:dyDescent="0.55000000000000004">
      <c r="A379">
        <v>1772141699</v>
      </c>
      <c r="B379" t="s">
        <v>4</v>
      </c>
      <c r="C379" t="s">
        <v>5</v>
      </c>
      <c r="D379">
        <v>5187.12</v>
      </c>
      <c r="E379">
        <v>5199.87</v>
      </c>
      <c r="F379">
        <v>5192.08</v>
      </c>
      <c r="G379">
        <v>5201.8999999999996</v>
      </c>
      <c r="H379">
        <v>5175.3</v>
      </c>
      <c r="I379">
        <v>5179.37</v>
      </c>
      <c r="J379">
        <v>5165.74</v>
      </c>
      <c r="O379" s="1">
        <f t="shared" si="15"/>
        <v>46079.899293981478</v>
      </c>
      <c r="P379" s="2">
        <f t="shared" si="16"/>
        <v>46079.899305555555</v>
      </c>
      <c r="Q379">
        <f t="shared" si="17"/>
        <v>1772141700</v>
      </c>
    </row>
    <row r="380" spans="1:17" x14ac:dyDescent="0.55000000000000004">
      <c r="A380">
        <v>1772141999</v>
      </c>
      <c r="B380" t="s">
        <v>4</v>
      </c>
      <c r="C380" t="s">
        <v>5</v>
      </c>
      <c r="D380">
        <v>5190.3900000000003</v>
      </c>
      <c r="E380">
        <v>5199.87</v>
      </c>
      <c r="F380">
        <v>5192.05</v>
      </c>
      <c r="G380">
        <v>5201.8900000000003</v>
      </c>
      <c r="H380">
        <v>5175.38</v>
      </c>
      <c r="I380">
        <v>5179.3900000000003</v>
      </c>
      <c r="J380">
        <v>5165.78</v>
      </c>
      <c r="O380" s="1">
        <f t="shared" si="15"/>
        <v>46079.902766203704</v>
      </c>
      <c r="P380" s="2">
        <f t="shared" si="16"/>
        <v>46079.902777777781</v>
      </c>
      <c r="Q380">
        <f t="shared" si="17"/>
        <v>1772142000</v>
      </c>
    </row>
    <row r="381" spans="1:17" x14ac:dyDescent="0.55000000000000004">
      <c r="A381">
        <v>1772142299</v>
      </c>
      <c r="B381" t="s">
        <v>4</v>
      </c>
      <c r="C381" t="s">
        <v>5</v>
      </c>
      <c r="D381">
        <v>5187.18</v>
      </c>
      <c r="E381">
        <v>5199.88</v>
      </c>
      <c r="F381">
        <v>5192.0200000000004</v>
      </c>
      <c r="G381">
        <v>5201.87</v>
      </c>
      <c r="H381">
        <v>5175.45</v>
      </c>
      <c r="I381">
        <v>5179.41</v>
      </c>
      <c r="J381">
        <v>5165.82</v>
      </c>
      <c r="O381" s="1">
        <f t="shared" si="15"/>
        <v>46079.90623842593</v>
      </c>
      <c r="P381" s="2">
        <f t="shared" si="16"/>
        <v>46079.90625</v>
      </c>
      <c r="Q381">
        <f t="shared" si="17"/>
        <v>1772142300</v>
      </c>
    </row>
    <row r="382" spans="1:17" x14ac:dyDescent="0.55000000000000004">
      <c r="A382">
        <v>1772142599</v>
      </c>
      <c r="B382" t="s">
        <v>4</v>
      </c>
      <c r="C382" t="s">
        <v>5</v>
      </c>
      <c r="D382">
        <v>5183.3999999999996</v>
      </c>
      <c r="E382">
        <v>5199.8900000000003</v>
      </c>
      <c r="F382">
        <v>5192</v>
      </c>
      <c r="G382">
        <v>5201.8500000000004</v>
      </c>
      <c r="H382">
        <v>5175.53</v>
      </c>
      <c r="I382">
        <v>5179.43</v>
      </c>
      <c r="J382">
        <v>5165.8500000000004</v>
      </c>
      <c r="O382" s="1">
        <f t="shared" si="15"/>
        <v>46079.909710648149</v>
      </c>
      <c r="P382" s="2">
        <f t="shared" si="16"/>
        <v>46079.909722222219</v>
      </c>
      <c r="Q382">
        <f t="shared" si="17"/>
        <v>1772142600</v>
      </c>
    </row>
    <row r="383" spans="1:17" x14ac:dyDescent="0.55000000000000004">
      <c r="A383">
        <v>1772142899</v>
      </c>
      <c r="B383" t="s">
        <v>4</v>
      </c>
      <c r="C383" t="s">
        <v>5</v>
      </c>
      <c r="D383">
        <v>5185.2</v>
      </c>
      <c r="E383">
        <v>5199.8900000000003</v>
      </c>
      <c r="F383">
        <v>5191.97</v>
      </c>
      <c r="G383">
        <v>5201.83</v>
      </c>
      <c r="H383">
        <v>5175.6000000000004</v>
      </c>
      <c r="I383">
        <v>5179.46</v>
      </c>
      <c r="J383">
        <v>5165.8900000000003</v>
      </c>
      <c r="O383" s="1">
        <f t="shared" si="15"/>
        <v>46079.913182870368</v>
      </c>
      <c r="P383" s="2">
        <f t="shared" si="16"/>
        <v>46079.913194444445</v>
      </c>
      <c r="Q383">
        <f t="shared" si="17"/>
        <v>1772142900</v>
      </c>
    </row>
    <row r="384" spans="1:17" x14ac:dyDescent="0.55000000000000004">
      <c r="A384">
        <v>1772146799</v>
      </c>
      <c r="B384" t="s">
        <v>4</v>
      </c>
      <c r="C384" t="s">
        <v>5</v>
      </c>
      <c r="D384">
        <v>5182.18</v>
      </c>
      <c r="E384">
        <v>5199.8999999999996</v>
      </c>
      <c r="F384">
        <v>5191.95</v>
      </c>
      <c r="G384">
        <v>5201.82</v>
      </c>
      <c r="H384">
        <v>5175.68</v>
      </c>
      <c r="I384">
        <v>5179.4799999999996</v>
      </c>
      <c r="J384">
        <v>5165.93</v>
      </c>
      <c r="L384">
        <v>5175.72</v>
      </c>
      <c r="O384" s="1">
        <f t="shared" si="15"/>
        <v>46079.958321759259</v>
      </c>
      <c r="P384" s="2">
        <f t="shared" si="16"/>
        <v>46079.958333333336</v>
      </c>
      <c r="Q384">
        <f t="shared" si="17"/>
        <v>1772146800</v>
      </c>
    </row>
    <row r="385" spans="1:17" x14ac:dyDescent="0.55000000000000004">
      <c r="A385">
        <v>1772147099</v>
      </c>
      <c r="B385" t="s">
        <v>4</v>
      </c>
      <c r="C385" t="s">
        <v>5</v>
      </c>
      <c r="D385">
        <v>5184.67</v>
      </c>
      <c r="E385">
        <v>5199.8999999999996</v>
      </c>
      <c r="F385">
        <v>5191.92</v>
      </c>
      <c r="G385">
        <v>5201.8</v>
      </c>
      <c r="H385">
        <v>5175.76</v>
      </c>
      <c r="I385">
        <v>5179.5</v>
      </c>
      <c r="J385">
        <v>5165.97</v>
      </c>
      <c r="O385" s="1">
        <f t="shared" si="15"/>
        <v>46079.961793981478</v>
      </c>
      <c r="P385" s="2">
        <f t="shared" si="16"/>
        <v>46079.961805555555</v>
      </c>
      <c r="Q385">
        <f t="shared" si="17"/>
        <v>1772147100</v>
      </c>
    </row>
    <row r="386" spans="1:17" x14ac:dyDescent="0.55000000000000004">
      <c r="A386">
        <v>1772147399</v>
      </c>
      <c r="B386" t="s">
        <v>4</v>
      </c>
      <c r="C386" t="s">
        <v>5</v>
      </c>
      <c r="D386">
        <v>5183.99</v>
      </c>
      <c r="E386">
        <v>5199.91</v>
      </c>
      <c r="F386">
        <v>5191.8900000000003</v>
      </c>
      <c r="G386">
        <v>5201.78</v>
      </c>
      <c r="H386">
        <v>5175.83</v>
      </c>
      <c r="I386">
        <v>5179.5200000000004</v>
      </c>
      <c r="J386">
        <v>5166.01</v>
      </c>
      <c r="O386" s="1">
        <f t="shared" ref="O386:O449" si="18">(A386/86400)+25569</f>
        <v>46079.965266203704</v>
      </c>
      <c r="P386" s="2">
        <f t="shared" ref="P386:P449" si="19">CEILING(INT(O386*1440)/1440*288,1)/288</f>
        <v>46079.965277777781</v>
      </c>
      <c r="Q386">
        <f t="shared" si="17"/>
        <v>1772147400</v>
      </c>
    </row>
    <row r="387" spans="1:17" x14ac:dyDescent="0.55000000000000004">
      <c r="A387">
        <v>1772147699</v>
      </c>
      <c r="B387" t="s">
        <v>4</v>
      </c>
      <c r="C387" t="s">
        <v>5</v>
      </c>
      <c r="D387">
        <v>5183.7700000000004</v>
      </c>
      <c r="E387">
        <v>5199.91</v>
      </c>
      <c r="F387">
        <v>5191.87</v>
      </c>
      <c r="G387">
        <v>5201.76</v>
      </c>
      <c r="H387">
        <v>5175.91</v>
      </c>
      <c r="I387">
        <v>5179.54</v>
      </c>
      <c r="J387">
        <v>5166.05</v>
      </c>
      <c r="O387" s="1">
        <f t="shared" si="18"/>
        <v>46079.96873842593</v>
      </c>
      <c r="P387" s="2">
        <f t="shared" si="19"/>
        <v>46079.96875</v>
      </c>
      <c r="Q387">
        <f t="shared" ref="Q387:Q450" si="20">MROUND((P387-25569)*86400,300)</f>
        <v>1772147700</v>
      </c>
    </row>
    <row r="388" spans="1:17" x14ac:dyDescent="0.55000000000000004">
      <c r="A388">
        <v>1772147999</v>
      </c>
      <c r="B388" t="s">
        <v>4</v>
      </c>
      <c r="C388" t="s">
        <v>5</v>
      </c>
      <c r="D388">
        <v>5183.6899999999996</v>
      </c>
      <c r="E388">
        <v>5199.92</v>
      </c>
      <c r="F388">
        <v>5191.84</v>
      </c>
      <c r="G388">
        <v>5201.75</v>
      </c>
      <c r="H388">
        <v>5175.9799999999996</v>
      </c>
      <c r="I388">
        <v>5179.57</v>
      </c>
      <c r="J388">
        <v>5166.09</v>
      </c>
      <c r="O388" s="1">
        <f t="shared" si="18"/>
        <v>46079.972210648149</v>
      </c>
      <c r="P388" s="2">
        <f t="shared" si="19"/>
        <v>46079.972222222219</v>
      </c>
      <c r="Q388">
        <f t="shared" si="20"/>
        <v>1772148000</v>
      </c>
    </row>
    <row r="389" spans="1:17" x14ac:dyDescent="0.55000000000000004">
      <c r="A389">
        <v>1772148299</v>
      </c>
      <c r="B389" t="s">
        <v>4</v>
      </c>
      <c r="C389" t="s">
        <v>5</v>
      </c>
      <c r="D389">
        <v>5184</v>
      </c>
      <c r="E389">
        <v>5199.92</v>
      </c>
      <c r="F389">
        <v>5191.82</v>
      </c>
      <c r="G389">
        <v>5201.7299999999996</v>
      </c>
      <c r="H389">
        <v>5176.0600000000004</v>
      </c>
      <c r="I389">
        <v>5179.59</v>
      </c>
      <c r="J389">
        <v>5166.13</v>
      </c>
      <c r="O389" s="1">
        <f t="shared" si="18"/>
        <v>46079.975682870368</v>
      </c>
      <c r="P389" s="2">
        <f t="shared" si="19"/>
        <v>46079.975694444445</v>
      </c>
      <c r="Q389">
        <f t="shared" si="20"/>
        <v>1772148300</v>
      </c>
    </row>
    <row r="390" spans="1:17" x14ac:dyDescent="0.55000000000000004">
      <c r="A390">
        <v>1772148599</v>
      </c>
      <c r="B390" t="s">
        <v>4</v>
      </c>
      <c r="C390" t="s">
        <v>5</v>
      </c>
      <c r="D390">
        <v>5183.32</v>
      </c>
      <c r="E390">
        <v>5199.93</v>
      </c>
      <c r="F390">
        <v>5191.79</v>
      </c>
      <c r="G390">
        <v>5201.71</v>
      </c>
      <c r="H390">
        <v>5176.13</v>
      </c>
      <c r="I390">
        <v>5179.6099999999997</v>
      </c>
      <c r="J390">
        <v>5166.16</v>
      </c>
      <c r="O390" s="1">
        <f t="shared" si="18"/>
        <v>46079.979155092587</v>
      </c>
      <c r="P390" s="2">
        <f t="shared" si="19"/>
        <v>46079.979166666664</v>
      </c>
      <c r="Q390">
        <f t="shared" si="20"/>
        <v>1772148600</v>
      </c>
    </row>
    <row r="391" spans="1:17" x14ac:dyDescent="0.55000000000000004">
      <c r="A391">
        <v>1772148899</v>
      </c>
      <c r="B391" t="s">
        <v>4</v>
      </c>
      <c r="C391" t="s">
        <v>5</v>
      </c>
      <c r="D391">
        <v>5187.21</v>
      </c>
      <c r="E391">
        <v>5199.9399999999996</v>
      </c>
      <c r="F391">
        <v>5191.76</v>
      </c>
      <c r="G391">
        <v>5201.6899999999996</v>
      </c>
      <c r="H391">
        <v>5176.21</v>
      </c>
      <c r="I391">
        <v>5179.63</v>
      </c>
      <c r="J391">
        <v>5166.2</v>
      </c>
      <c r="O391" s="1">
        <f t="shared" si="18"/>
        <v>46079.982627314814</v>
      </c>
      <c r="P391" s="2">
        <f t="shared" si="19"/>
        <v>46079.982638888891</v>
      </c>
      <c r="Q391">
        <f t="shared" si="20"/>
        <v>1772148900</v>
      </c>
    </row>
    <row r="392" spans="1:17" x14ac:dyDescent="0.55000000000000004">
      <c r="A392">
        <v>1772149199</v>
      </c>
      <c r="B392" t="s">
        <v>4</v>
      </c>
      <c r="C392" t="s">
        <v>5</v>
      </c>
      <c r="D392">
        <v>5186.0200000000004</v>
      </c>
      <c r="E392">
        <v>5199.9399999999996</v>
      </c>
      <c r="F392">
        <v>5191.74</v>
      </c>
      <c r="G392">
        <v>5201.68</v>
      </c>
      <c r="H392">
        <v>5176.28</v>
      </c>
      <c r="I392">
        <v>5179.6499999999996</v>
      </c>
      <c r="J392">
        <v>5166.24</v>
      </c>
      <c r="O392" s="1">
        <f t="shared" si="18"/>
        <v>46079.98609953704</v>
      </c>
      <c r="P392" s="2">
        <f t="shared" si="19"/>
        <v>46079.986111111109</v>
      </c>
      <c r="Q392">
        <f t="shared" si="20"/>
        <v>1772149200</v>
      </c>
    </row>
    <row r="393" spans="1:17" x14ac:dyDescent="0.55000000000000004">
      <c r="A393">
        <v>1772149499</v>
      </c>
      <c r="B393" t="s">
        <v>4</v>
      </c>
      <c r="C393" t="s">
        <v>5</v>
      </c>
      <c r="D393">
        <v>5183.96</v>
      </c>
      <c r="E393">
        <v>5199.95</v>
      </c>
      <c r="F393">
        <v>5191.71</v>
      </c>
      <c r="G393">
        <v>5201.66</v>
      </c>
      <c r="H393">
        <v>5176.3599999999997</v>
      </c>
      <c r="I393">
        <v>5179.68</v>
      </c>
      <c r="J393">
        <v>5166.28</v>
      </c>
      <c r="O393" s="1">
        <f t="shared" si="18"/>
        <v>46079.989571759259</v>
      </c>
      <c r="P393" s="2">
        <f t="shared" si="19"/>
        <v>46079.989583333336</v>
      </c>
      <c r="Q393">
        <f t="shared" si="20"/>
        <v>1772149500</v>
      </c>
    </row>
    <row r="394" spans="1:17" x14ac:dyDescent="0.55000000000000004">
      <c r="A394">
        <v>1772149799</v>
      </c>
      <c r="B394" t="s">
        <v>4</v>
      </c>
      <c r="C394" t="s">
        <v>5</v>
      </c>
      <c r="D394">
        <v>5184.93</v>
      </c>
      <c r="E394">
        <v>5199.95</v>
      </c>
      <c r="F394">
        <v>5191.6899999999996</v>
      </c>
      <c r="G394">
        <v>5201.6400000000003</v>
      </c>
      <c r="H394">
        <v>5176.4399999999996</v>
      </c>
      <c r="I394">
        <v>5179.7</v>
      </c>
      <c r="J394">
        <v>5166.32</v>
      </c>
      <c r="O394" s="1">
        <f t="shared" si="18"/>
        <v>46079.993043981478</v>
      </c>
      <c r="P394" s="2">
        <f t="shared" si="19"/>
        <v>46079.993055555555</v>
      </c>
      <c r="Q394">
        <f t="shared" si="20"/>
        <v>1772149800</v>
      </c>
    </row>
    <row r="395" spans="1:17" x14ac:dyDescent="0.55000000000000004">
      <c r="A395">
        <v>1772150099</v>
      </c>
      <c r="B395" t="s">
        <v>4</v>
      </c>
      <c r="C395" t="s">
        <v>5</v>
      </c>
      <c r="D395">
        <v>5184.6099999999997</v>
      </c>
      <c r="E395">
        <v>5199.96</v>
      </c>
      <c r="F395">
        <v>5191.66</v>
      </c>
      <c r="G395">
        <v>5201.62</v>
      </c>
      <c r="H395">
        <v>5176.51</v>
      </c>
      <c r="I395">
        <v>5179.72</v>
      </c>
      <c r="J395">
        <v>5166.3599999999997</v>
      </c>
      <c r="O395" s="1">
        <f t="shared" si="18"/>
        <v>46079.996516203704</v>
      </c>
      <c r="P395" s="2">
        <f t="shared" si="19"/>
        <v>46079.996527777781</v>
      </c>
      <c r="Q395">
        <f t="shared" si="20"/>
        <v>1772150100</v>
      </c>
    </row>
    <row r="396" spans="1:17" x14ac:dyDescent="0.55000000000000004">
      <c r="A396">
        <v>1772150399</v>
      </c>
      <c r="B396" t="s">
        <v>4</v>
      </c>
      <c r="C396" t="s">
        <v>5</v>
      </c>
      <c r="D396">
        <v>5180.24</v>
      </c>
      <c r="E396">
        <v>5199.96</v>
      </c>
      <c r="F396">
        <v>5191.63</v>
      </c>
      <c r="G396">
        <v>5201.6099999999997</v>
      </c>
      <c r="H396">
        <v>5176.59</v>
      </c>
      <c r="I396">
        <v>5179.74</v>
      </c>
      <c r="J396">
        <v>5166.3999999999996</v>
      </c>
      <c r="O396" s="1">
        <f t="shared" si="18"/>
        <v>46079.99998842593</v>
      </c>
      <c r="P396" s="2">
        <f t="shared" si="19"/>
        <v>46080</v>
      </c>
      <c r="Q396">
        <f t="shared" si="20"/>
        <v>1772150400</v>
      </c>
    </row>
    <row r="397" spans="1:17" x14ac:dyDescent="0.55000000000000004">
      <c r="A397">
        <v>1772150699</v>
      </c>
      <c r="B397" t="s">
        <v>4</v>
      </c>
      <c r="C397" t="s">
        <v>5</v>
      </c>
      <c r="D397">
        <v>5182.68</v>
      </c>
      <c r="E397">
        <v>5199.97</v>
      </c>
      <c r="F397">
        <v>5191.6099999999997</v>
      </c>
      <c r="G397">
        <v>5201.59</v>
      </c>
      <c r="H397">
        <v>5176.66</v>
      </c>
      <c r="I397">
        <v>5179.7700000000004</v>
      </c>
      <c r="J397">
        <v>5166.4399999999996</v>
      </c>
      <c r="O397" s="1">
        <f t="shared" si="18"/>
        <v>46080.003460648149</v>
      </c>
      <c r="P397" s="2">
        <f t="shared" si="19"/>
        <v>46080.003472222219</v>
      </c>
      <c r="Q397">
        <f t="shared" si="20"/>
        <v>1772150700</v>
      </c>
    </row>
    <row r="398" spans="1:17" x14ac:dyDescent="0.55000000000000004">
      <c r="A398">
        <v>1772150999</v>
      </c>
      <c r="B398" t="s">
        <v>4</v>
      </c>
      <c r="C398" t="s">
        <v>5</v>
      </c>
      <c r="D398">
        <v>5185.8900000000003</v>
      </c>
      <c r="E398">
        <v>5199.97</v>
      </c>
      <c r="F398">
        <v>5191.58</v>
      </c>
      <c r="G398">
        <v>5201.57</v>
      </c>
      <c r="H398">
        <v>5176.74</v>
      </c>
      <c r="I398">
        <v>5179.79</v>
      </c>
      <c r="J398">
        <v>5166.47</v>
      </c>
      <c r="O398" s="1">
        <f t="shared" si="18"/>
        <v>46080.006932870368</v>
      </c>
      <c r="P398" s="2">
        <f t="shared" si="19"/>
        <v>46080.006944444445</v>
      </c>
      <c r="Q398">
        <f t="shared" si="20"/>
        <v>1772151000</v>
      </c>
    </row>
    <row r="399" spans="1:17" x14ac:dyDescent="0.55000000000000004">
      <c r="A399">
        <v>1772151299</v>
      </c>
      <c r="B399" t="s">
        <v>4</v>
      </c>
      <c r="C399" t="s">
        <v>5</v>
      </c>
      <c r="D399">
        <v>5189.28</v>
      </c>
      <c r="E399">
        <v>5199.9799999999996</v>
      </c>
      <c r="F399">
        <v>5191.5600000000004</v>
      </c>
      <c r="G399">
        <v>5201.55</v>
      </c>
      <c r="H399">
        <v>5176.8100000000004</v>
      </c>
      <c r="I399">
        <v>5179.8100000000004</v>
      </c>
      <c r="J399">
        <v>5166.51</v>
      </c>
      <c r="O399" s="1">
        <f t="shared" si="18"/>
        <v>46080.010405092587</v>
      </c>
      <c r="P399" s="2">
        <f t="shared" si="19"/>
        <v>46080.010416666664</v>
      </c>
      <c r="Q399">
        <f t="shared" si="20"/>
        <v>1772151300</v>
      </c>
    </row>
    <row r="400" spans="1:17" x14ac:dyDescent="0.55000000000000004">
      <c r="A400">
        <v>1772151599</v>
      </c>
      <c r="B400" t="s">
        <v>4</v>
      </c>
      <c r="C400" t="s">
        <v>5</v>
      </c>
      <c r="D400">
        <v>5192.47</v>
      </c>
      <c r="E400">
        <v>5199.99</v>
      </c>
      <c r="F400">
        <v>5191.53</v>
      </c>
      <c r="G400">
        <v>5201.54</v>
      </c>
      <c r="H400">
        <v>5176.8900000000003</v>
      </c>
      <c r="I400">
        <v>5179.83</v>
      </c>
      <c r="J400">
        <v>5166.55</v>
      </c>
      <c r="K400">
        <v>5194.7</v>
      </c>
      <c r="O400" s="1">
        <f t="shared" si="18"/>
        <v>46080.013877314814</v>
      </c>
      <c r="P400" s="2">
        <f t="shared" si="19"/>
        <v>46080.013888888891</v>
      </c>
      <c r="Q400">
        <f t="shared" si="20"/>
        <v>1772151600</v>
      </c>
    </row>
    <row r="401" spans="1:17" x14ac:dyDescent="0.55000000000000004">
      <c r="A401">
        <v>1772151899</v>
      </c>
      <c r="B401" t="s">
        <v>4</v>
      </c>
      <c r="C401" t="s">
        <v>5</v>
      </c>
      <c r="D401">
        <v>5188.1400000000003</v>
      </c>
      <c r="E401">
        <v>5199.99</v>
      </c>
      <c r="F401">
        <v>5191.5</v>
      </c>
      <c r="G401">
        <v>5201.5200000000004</v>
      </c>
      <c r="H401">
        <v>5176.97</v>
      </c>
      <c r="I401">
        <v>5179.8500000000004</v>
      </c>
      <c r="J401">
        <v>5166.59</v>
      </c>
      <c r="O401" s="1">
        <f t="shared" si="18"/>
        <v>46080.01734953704</v>
      </c>
      <c r="P401" s="2">
        <f t="shared" si="19"/>
        <v>46080.017361111109</v>
      </c>
      <c r="Q401">
        <f t="shared" si="20"/>
        <v>1772151900</v>
      </c>
    </row>
    <row r="402" spans="1:17" x14ac:dyDescent="0.55000000000000004">
      <c r="A402">
        <v>1772152199</v>
      </c>
      <c r="B402" t="s">
        <v>4</v>
      </c>
      <c r="C402" t="s">
        <v>5</v>
      </c>
      <c r="D402">
        <v>5182.22</v>
      </c>
      <c r="E402">
        <v>5200</v>
      </c>
      <c r="F402">
        <v>5191.4799999999996</v>
      </c>
      <c r="G402">
        <v>5201.5</v>
      </c>
      <c r="H402">
        <v>5177.04</v>
      </c>
      <c r="I402">
        <v>5179.88</v>
      </c>
      <c r="J402">
        <v>5166.63</v>
      </c>
      <c r="O402" s="1">
        <f t="shared" si="18"/>
        <v>46080.020821759259</v>
      </c>
      <c r="P402" s="2">
        <f t="shared" si="19"/>
        <v>46080.020833333336</v>
      </c>
      <c r="Q402">
        <f t="shared" si="20"/>
        <v>1772152200</v>
      </c>
    </row>
    <row r="403" spans="1:17" x14ac:dyDescent="0.55000000000000004">
      <c r="A403">
        <v>1772152499</v>
      </c>
      <c r="B403" t="s">
        <v>4</v>
      </c>
      <c r="C403" t="s">
        <v>5</v>
      </c>
      <c r="D403">
        <v>5174.71</v>
      </c>
      <c r="E403">
        <v>5200</v>
      </c>
      <c r="F403">
        <v>5191.45</v>
      </c>
      <c r="G403">
        <v>5201.4799999999996</v>
      </c>
      <c r="H403">
        <v>5177.12</v>
      </c>
      <c r="I403">
        <v>5179.8999999999996</v>
      </c>
      <c r="J403">
        <v>5166.67</v>
      </c>
      <c r="O403" s="1">
        <f t="shared" si="18"/>
        <v>46080.024293981478</v>
      </c>
      <c r="P403" s="2">
        <f t="shared" si="19"/>
        <v>46080.024305555555</v>
      </c>
      <c r="Q403">
        <f t="shared" si="20"/>
        <v>1772152500</v>
      </c>
    </row>
    <row r="404" spans="1:17" x14ac:dyDescent="0.55000000000000004">
      <c r="A404">
        <v>1772152799</v>
      </c>
      <c r="B404" t="s">
        <v>4</v>
      </c>
      <c r="C404" t="s">
        <v>5</v>
      </c>
      <c r="D404">
        <v>5176.2</v>
      </c>
      <c r="E404">
        <v>5200.01</v>
      </c>
      <c r="F404">
        <v>5191.43</v>
      </c>
      <c r="G404">
        <v>5201.47</v>
      </c>
      <c r="H404">
        <v>5177.1899999999996</v>
      </c>
      <c r="I404">
        <v>5179.92</v>
      </c>
      <c r="J404">
        <v>5166.71</v>
      </c>
      <c r="O404" s="1">
        <f t="shared" si="18"/>
        <v>46080.027766203704</v>
      </c>
      <c r="P404" s="2">
        <f t="shared" si="19"/>
        <v>46080.027777777781</v>
      </c>
      <c r="Q404">
        <f t="shared" si="20"/>
        <v>1772152800</v>
      </c>
    </row>
    <row r="405" spans="1:17" x14ac:dyDescent="0.55000000000000004">
      <c r="A405">
        <v>1772153099</v>
      </c>
      <c r="B405" t="s">
        <v>4</v>
      </c>
      <c r="C405" t="s">
        <v>5</v>
      </c>
      <c r="D405">
        <v>5173.8999999999996</v>
      </c>
      <c r="E405">
        <v>5200.01</v>
      </c>
      <c r="F405">
        <v>5191.3999999999996</v>
      </c>
      <c r="G405">
        <v>5201.45</v>
      </c>
      <c r="H405">
        <v>5177.2700000000004</v>
      </c>
      <c r="I405">
        <v>5179.9399999999996</v>
      </c>
      <c r="J405">
        <v>5166.75</v>
      </c>
      <c r="O405" s="1">
        <f t="shared" si="18"/>
        <v>46080.03123842593</v>
      </c>
      <c r="P405" s="2">
        <f t="shared" si="19"/>
        <v>46080.03125</v>
      </c>
      <c r="Q405">
        <f t="shared" si="20"/>
        <v>1772153100</v>
      </c>
    </row>
    <row r="406" spans="1:17" x14ac:dyDescent="0.55000000000000004">
      <c r="A406">
        <v>1772153399</v>
      </c>
      <c r="B406" t="s">
        <v>4</v>
      </c>
      <c r="C406" t="s">
        <v>5</v>
      </c>
      <c r="D406">
        <v>5176.5600000000004</v>
      </c>
      <c r="E406">
        <v>5200.0200000000004</v>
      </c>
      <c r="F406">
        <v>5191.37</v>
      </c>
      <c r="G406">
        <v>5201.43</v>
      </c>
      <c r="H406">
        <v>5177.34</v>
      </c>
      <c r="I406">
        <v>5179.96</v>
      </c>
      <c r="J406">
        <v>5166.78</v>
      </c>
      <c r="O406" s="1">
        <f t="shared" si="18"/>
        <v>46080.034710648149</v>
      </c>
      <c r="P406" s="2">
        <f t="shared" si="19"/>
        <v>46080.034722222219</v>
      </c>
      <c r="Q406">
        <f t="shared" si="20"/>
        <v>1772153400</v>
      </c>
    </row>
    <row r="407" spans="1:17" x14ac:dyDescent="0.55000000000000004">
      <c r="A407">
        <v>1772153699</v>
      </c>
      <c r="B407" t="s">
        <v>4</v>
      </c>
      <c r="C407" t="s">
        <v>5</v>
      </c>
      <c r="D407">
        <v>5174.97</v>
      </c>
      <c r="E407">
        <v>5200.03</v>
      </c>
      <c r="F407">
        <v>5191.3500000000004</v>
      </c>
      <c r="G407">
        <v>5201.41</v>
      </c>
      <c r="H407">
        <v>5177.42</v>
      </c>
      <c r="I407">
        <v>5179.99</v>
      </c>
      <c r="J407">
        <v>5166.82</v>
      </c>
      <c r="O407" s="1">
        <f t="shared" si="18"/>
        <v>46080.038182870368</v>
      </c>
      <c r="P407" s="2">
        <f t="shared" si="19"/>
        <v>46080.038194444445</v>
      </c>
      <c r="Q407">
        <f t="shared" si="20"/>
        <v>1772153700</v>
      </c>
    </row>
    <row r="408" spans="1:17" x14ac:dyDescent="0.55000000000000004">
      <c r="A408">
        <v>1772153999</v>
      </c>
      <c r="B408" t="s">
        <v>4</v>
      </c>
      <c r="C408" t="s">
        <v>5</v>
      </c>
      <c r="D408">
        <v>5175.37</v>
      </c>
      <c r="E408">
        <v>5200.03</v>
      </c>
      <c r="F408">
        <v>5191.32</v>
      </c>
      <c r="G408">
        <v>5201.3999999999996</v>
      </c>
      <c r="H408">
        <v>5177.49</v>
      </c>
      <c r="I408">
        <v>5180.01</v>
      </c>
      <c r="J408">
        <v>5166.8599999999997</v>
      </c>
      <c r="O408" s="1">
        <f t="shared" si="18"/>
        <v>46080.041655092587</v>
      </c>
      <c r="P408" s="2">
        <f t="shared" si="19"/>
        <v>46080.041666666664</v>
      </c>
      <c r="Q408">
        <f t="shared" si="20"/>
        <v>1772154000</v>
      </c>
    </row>
    <row r="409" spans="1:17" x14ac:dyDescent="0.55000000000000004">
      <c r="A409">
        <v>1772154299</v>
      </c>
      <c r="B409" t="s">
        <v>4</v>
      </c>
      <c r="C409" t="s">
        <v>5</v>
      </c>
      <c r="D409">
        <v>5174.8599999999997</v>
      </c>
      <c r="E409">
        <v>5200.04</v>
      </c>
      <c r="F409">
        <v>5191.3</v>
      </c>
      <c r="G409">
        <v>5201.38</v>
      </c>
      <c r="H409">
        <v>5177.57</v>
      </c>
      <c r="I409">
        <v>5180.03</v>
      </c>
      <c r="J409">
        <v>5166.8999999999996</v>
      </c>
      <c r="L409">
        <v>5166.8999999999996</v>
      </c>
      <c r="O409" s="1">
        <f t="shared" si="18"/>
        <v>46080.045127314814</v>
      </c>
      <c r="P409" s="2">
        <f t="shared" si="19"/>
        <v>46080.045138888891</v>
      </c>
      <c r="Q409">
        <f t="shared" si="20"/>
        <v>1772154300</v>
      </c>
    </row>
    <row r="410" spans="1:17" x14ac:dyDescent="0.55000000000000004">
      <c r="A410">
        <v>1772154599</v>
      </c>
      <c r="B410" t="s">
        <v>4</v>
      </c>
      <c r="C410" t="s">
        <v>5</v>
      </c>
      <c r="D410">
        <v>5176.58</v>
      </c>
      <c r="E410">
        <v>5200.04</v>
      </c>
      <c r="F410">
        <v>5191.2700000000004</v>
      </c>
      <c r="G410">
        <v>5201.3599999999997</v>
      </c>
      <c r="H410">
        <v>5177.6499999999996</v>
      </c>
      <c r="I410">
        <v>5180.05</v>
      </c>
      <c r="J410">
        <v>5166.9399999999996</v>
      </c>
      <c r="O410" s="1">
        <f t="shared" si="18"/>
        <v>46080.04859953704</v>
      </c>
      <c r="P410" s="2">
        <f t="shared" si="19"/>
        <v>46080.048611111109</v>
      </c>
      <c r="Q410">
        <f t="shared" si="20"/>
        <v>1772154600</v>
      </c>
    </row>
    <row r="411" spans="1:17" x14ac:dyDescent="0.55000000000000004">
      <c r="A411">
        <v>1772154899</v>
      </c>
      <c r="B411" t="s">
        <v>4</v>
      </c>
      <c r="C411" t="s">
        <v>5</v>
      </c>
      <c r="D411">
        <v>5177.91</v>
      </c>
      <c r="E411">
        <v>5200.05</v>
      </c>
      <c r="F411">
        <v>5191.24</v>
      </c>
      <c r="G411">
        <v>5201.34</v>
      </c>
      <c r="H411">
        <v>5177.72</v>
      </c>
      <c r="I411">
        <v>5180.08</v>
      </c>
      <c r="J411">
        <v>5166.9799999999996</v>
      </c>
      <c r="O411" s="1">
        <f t="shared" si="18"/>
        <v>46080.052071759259</v>
      </c>
      <c r="P411" s="2">
        <f t="shared" si="19"/>
        <v>46080.052083333336</v>
      </c>
      <c r="Q411">
        <f t="shared" si="20"/>
        <v>1772154900</v>
      </c>
    </row>
    <row r="412" spans="1:17" x14ac:dyDescent="0.55000000000000004">
      <c r="A412">
        <v>1772155199</v>
      </c>
      <c r="B412" t="s">
        <v>4</v>
      </c>
      <c r="C412" t="s">
        <v>5</v>
      </c>
      <c r="D412">
        <v>5177.8599999999997</v>
      </c>
      <c r="E412">
        <v>5200.05</v>
      </c>
      <c r="F412">
        <v>5191.22</v>
      </c>
      <c r="G412">
        <v>5201.33</v>
      </c>
      <c r="H412">
        <v>5177.8</v>
      </c>
      <c r="I412">
        <v>5180.1000000000004</v>
      </c>
      <c r="J412">
        <v>5167.0200000000004</v>
      </c>
      <c r="O412" s="1">
        <f t="shared" si="18"/>
        <v>46080.055543981478</v>
      </c>
      <c r="P412" s="2">
        <f t="shared" si="19"/>
        <v>46080.055555555555</v>
      </c>
      <c r="Q412">
        <f t="shared" si="20"/>
        <v>1772155200</v>
      </c>
    </row>
    <row r="413" spans="1:17" x14ac:dyDescent="0.55000000000000004">
      <c r="A413">
        <v>1772155499</v>
      </c>
      <c r="B413" t="s">
        <v>4</v>
      </c>
      <c r="C413" t="s">
        <v>5</v>
      </c>
      <c r="D413">
        <v>5174.99</v>
      </c>
      <c r="E413">
        <v>5200.0600000000004</v>
      </c>
      <c r="F413">
        <v>5191.1899999999996</v>
      </c>
      <c r="G413">
        <v>5201.3100000000004</v>
      </c>
      <c r="H413">
        <v>5177.87</v>
      </c>
      <c r="I413">
        <v>5180.12</v>
      </c>
      <c r="J413">
        <v>5167.05</v>
      </c>
      <c r="O413" s="1">
        <f t="shared" si="18"/>
        <v>46080.059016203704</v>
      </c>
      <c r="P413" s="2">
        <f t="shared" si="19"/>
        <v>46080.059027777781</v>
      </c>
      <c r="Q413">
        <f t="shared" si="20"/>
        <v>1772155500</v>
      </c>
    </row>
    <row r="414" spans="1:17" x14ac:dyDescent="0.55000000000000004">
      <c r="A414">
        <v>1772155799</v>
      </c>
      <c r="B414" t="s">
        <v>4</v>
      </c>
      <c r="C414" t="s">
        <v>5</v>
      </c>
      <c r="D414">
        <v>5182.1400000000003</v>
      </c>
      <c r="E414">
        <v>5200.0600000000004</v>
      </c>
      <c r="F414">
        <v>5191.17</v>
      </c>
      <c r="G414">
        <v>5201.29</v>
      </c>
      <c r="H414">
        <v>5177.95</v>
      </c>
      <c r="I414">
        <v>5180.1400000000003</v>
      </c>
      <c r="J414">
        <v>5167.09</v>
      </c>
      <c r="O414" s="1">
        <f t="shared" si="18"/>
        <v>46080.06248842593</v>
      </c>
      <c r="P414" s="2">
        <f t="shared" si="19"/>
        <v>46080.0625</v>
      </c>
      <c r="Q414">
        <f t="shared" si="20"/>
        <v>1772155800</v>
      </c>
    </row>
    <row r="415" spans="1:17" x14ac:dyDescent="0.55000000000000004">
      <c r="A415">
        <v>1772156099</v>
      </c>
      <c r="B415" t="s">
        <v>4</v>
      </c>
      <c r="C415" t="s">
        <v>5</v>
      </c>
      <c r="D415">
        <v>5190.7</v>
      </c>
      <c r="E415">
        <v>5200.07</v>
      </c>
      <c r="F415">
        <v>5191.1400000000003</v>
      </c>
      <c r="G415">
        <v>5201.2700000000004</v>
      </c>
      <c r="H415">
        <v>5178.0200000000004</v>
      </c>
      <c r="I415">
        <v>5180.16</v>
      </c>
      <c r="J415">
        <v>5167.13</v>
      </c>
      <c r="O415" s="1">
        <f t="shared" si="18"/>
        <v>46080.065960648149</v>
      </c>
      <c r="P415" s="2">
        <f t="shared" si="19"/>
        <v>46080.065972222219</v>
      </c>
      <c r="Q415">
        <f t="shared" si="20"/>
        <v>1772156100</v>
      </c>
    </row>
    <row r="416" spans="1:17" x14ac:dyDescent="0.55000000000000004">
      <c r="A416">
        <v>1772156399</v>
      </c>
      <c r="B416" t="s">
        <v>4</v>
      </c>
      <c r="C416" t="s">
        <v>5</v>
      </c>
      <c r="D416">
        <v>5188.6499999999996</v>
      </c>
      <c r="E416">
        <v>5200.08</v>
      </c>
      <c r="F416">
        <v>5191.12</v>
      </c>
      <c r="G416">
        <v>5201.26</v>
      </c>
      <c r="H416">
        <v>5178.1000000000004</v>
      </c>
      <c r="I416">
        <v>5180.1899999999996</v>
      </c>
      <c r="J416">
        <v>5167.17</v>
      </c>
      <c r="O416" s="1">
        <f t="shared" si="18"/>
        <v>46080.069432870368</v>
      </c>
      <c r="P416" s="2">
        <f t="shared" si="19"/>
        <v>46080.069444444445</v>
      </c>
      <c r="Q416">
        <f t="shared" si="20"/>
        <v>1772156400</v>
      </c>
    </row>
    <row r="417" spans="1:17" x14ac:dyDescent="0.55000000000000004">
      <c r="A417">
        <v>1772156699</v>
      </c>
      <c r="B417" t="s">
        <v>4</v>
      </c>
      <c r="C417" t="s">
        <v>5</v>
      </c>
      <c r="D417">
        <v>5188.54</v>
      </c>
      <c r="E417">
        <v>5200.08</v>
      </c>
      <c r="F417">
        <v>5191.09</v>
      </c>
      <c r="G417">
        <v>5201.24</v>
      </c>
      <c r="H417">
        <v>5178.18</v>
      </c>
      <c r="I417">
        <v>5180.21</v>
      </c>
      <c r="J417">
        <v>5167.21</v>
      </c>
      <c r="O417" s="1">
        <f t="shared" si="18"/>
        <v>46080.072905092587</v>
      </c>
      <c r="P417" s="2">
        <f t="shared" si="19"/>
        <v>46080.072916666664</v>
      </c>
      <c r="Q417">
        <f t="shared" si="20"/>
        <v>1772156700</v>
      </c>
    </row>
    <row r="418" spans="1:17" x14ac:dyDescent="0.55000000000000004">
      <c r="A418">
        <v>1772156999</v>
      </c>
      <c r="B418" t="s">
        <v>4</v>
      </c>
      <c r="C418" t="s">
        <v>5</v>
      </c>
      <c r="D418">
        <v>5192.1000000000004</v>
      </c>
      <c r="E418">
        <v>5200.09</v>
      </c>
      <c r="F418">
        <v>5191.0600000000004</v>
      </c>
      <c r="G418">
        <v>5201.22</v>
      </c>
      <c r="H418">
        <v>5178.25</v>
      </c>
      <c r="I418">
        <v>5180.2299999999996</v>
      </c>
      <c r="J418">
        <v>5167.25</v>
      </c>
      <c r="O418" s="1">
        <f t="shared" si="18"/>
        <v>46080.076377314814</v>
      </c>
      <c r="P418" s="2">
        <f t="shared" si="19"/>
        <v>46080.076388888891</v>
      </c>
      <c r="Q418">
        <f t="shared" si="20"/>
        <v>1772157000</v>
      </c>
    </row>
    <row r="419" spans="1:17" x14ac:dyDescent="0.55000000000000004">
      <c r="A419">
        <v>1772157299</v>
      </c>
      <c r="B419" t="s">
        <v>4</v>
      </c>
      <c r="C419" t="s">
        <v>5</v>
      </c>
      <c r="D419">
        <v>5194.22</v>
      </c>
      <c r="E419">
        <v>5200.09</v>
      </c>
      <c r="F419">
        <v>5191.04</v>
      </c>
      <c r="G419">
        <v>5201.2</v>
      </c>
      <c r="H419">
        <v>5178.33</v>
      </c>
      <c r="I419">
        <v>5180.25</v>
      </c>
      <c r="J419">
        <v>5167.29</v>
      </c>
      <c r="O419" s="1">
        <f t="shared" si="18"/>
        <v>46080.07984953704</v>
      </c>
      <c r="P419" s="2">
        <f t="shared" si="19"/>
        <v>46080.079861111109</v>
      </c>
      <c r="Q419">
        <f t="shared" si="20"/>
        <v>1772157300</v>
      </c>
    </row>
    <row r="420" spans="1:17" x14ac:dyDescent="0.55000000000000004">
      <c r="A420">
        <v>1772157599</v>
      </c>
      <c r="B420" t="s">
        <v>4</v>
      </c>
      <c r="C420" t="s">
        <v>5</v>
      </c>
      <c r="D420">
        <v>5193.3100000000004</v>
      </c>
      <c r="E420">
        <v>5200.1000000000004</v>
      </c>
      <c r="F420">
        <v>5191.01</v>
      </c>
      <c r="G420">
        <v>5201.18</v>
      </c>
      <c r="H420">
        <v>5178.3999999999996</v>
      </c>
      <c r="I420">
        <v>5180.2700000000004</v>
      </c>
      <c r="J420">
        <v>5167.33</v>
      </c>
      <c r="O420" s="1">
        <f t="shared" si="18"/>
        <v>46080.083321759259</v>
      </c>
      <c r="P420" s="2">
        <f t="shared" si="19"/>
        <v>46080.083333333336</v>
      </c>
      <c r="Q420">
        <f t="shared" si="20"/>
        <v>1772157600</v>
      </c>
    </row>
    <row r="421" spans="1:17" x14ac:dyDescent="0.55000000000000004">
      <c r="A421">
        <v>1772157899</v>
      </c>
      <c r="B421" t="s">
        <v>4</v>
      </c>
      <c r="C421" t="s">
        <v>5</v>
      </c>
      <c r="D421">
        <v>5195.28</v>
      </c>
      <c r="E421">
        <v>5200.1000000000004</v>
      </c>
      <c r="F421">
        <v>5190.99</v>
      </c>
      <c r="G421">
        <v>5201.17</v>
      </c>
      <c r="H421">
        <v>5178.4799999999996</v>
      </c>
      <c r="I421">
        <v>5180.3</v>
      </c>
      <c r="J421">
        <v>5167.3599999999997</v>
      </c>
      <c r="K421">
        <v>5199.63</v>
      </c>
      <c r="O421" s="1">
        <f t="shared" si="18"/>
        <v>46080.086793981478</v>
      </c>
      <c r="P421" s="2">
        <f t="shared" si="19"/>
        <v>46080.086805555555</v>
      </c>
      <c r="Q421">
        <f t="shared" si="20"/>
        <v>1772157900</v>
      </c>
    </row>
    <row r="422" spans="1:17" x14ac:dyDescent="0.55000000000000004">
      <c r="A422">
        <v>1772158199</v>
      </c>
      <c r="B422" t="s">
        <v>4</v>
      </c>
      <c r="C422" t="s">
        <v>5</v>
      </c>
      <c r="D422">
        <v>5194.16</v>
      </c>
      <c r="E422">
        <v>5200.1099999999997</v>
      </c>
      <c r="F422">
        <v>5190.96</v>
      </c>
      <c r="G422">
        <v>5201.1499999999996</v>
      </c>
      <c r="H422">
        <v>5178.55</v>
      </c>
      <c r="I422">
        <v>5180.32</v>
      </c>
      <c r="J422">
        <v>5167.3999999999996</v>
      </c>
      <c r="O422" s="1">
        <f t="shared" si="18"/>
        <v>46080.090266203704</v>
      </c>
      <c r="P422" s="2">
        <f t="shared" si="19"/>
        <v>46080.090277777781</v>
      </c>
      <c r="Q422">
        <f t="shared" si="20"/>
        <v>1772158200</v>
      </c>
    </row>
    <row r="423" spans="1:17" x14ac:dyDescent="0.55000000000000004">
      <c r="A423">
        <v>1772158499</v>
      </c>
      <c r="B423" t="s">
        <v>4</v>
      </c>
      <c r="C423" t="s">
        <v>5</v>
      </c>
      <c r="D423">
        <v>5191.24</v>
      </c>
      <c r="E423">
        <v>5200.1099999999997</v>
      </c>
      <c r="F423">
        <v>5190.93</v>
      </c>
      <c r="G423">
        <v>5201.13</v>
      </c>
      <c r="H423">
        <v>5178.63</v>
      </c>
      <c r="I423">
        <v>5180.34</v>
      </c>
      <c r="J423">
        <v>5167.4399999999996</v>
      </c>
      <c r="O423" s="1">
        <f t="shared" si="18"/>
        <v>46080.09373842593</v>
      </c>
      <c r="P423" s="2">
        <f t="shared" si="19"/>
        <v>46080.09375</v>
      </c>
      <c r="Q423">
        <f t="shared" si="20"/>
        <v>1772158500</v>
      </c>
    </row>
    <row r="424" spans="1:17" x14ac:dyDescent="0.55000000000000004">
      <c r="A424">
        <v>1772158799</v>
      </c>
      <c r="B424" t="s">
        <v>4</v>
      </c>
      <c r="C424" t="s">
        <v>5</v>
      </c>
      <c r="D424">
        <v>5186.66</v>
      </c>
      <c r="E424">
        <v>5200.12</v>
      </c>
      <c r="F424">
        <v>5190.91</v>
      </c>
      <c r="G424">
        <v>5201.1099999999997</v>
      </c>
      <c r="H424">
        <v>5178.71</v>
      </c>
      <c r="I424">
        <v>5180.3599999999997</v>
      </c>
      <c r="J424">
        <v>5167.4799999999996</v>
      </c>
      <c r="O424" s="1">
        <f t="shared" si="18"/>
        <v>46080.097210648149</v>
      </c>
      <c r="P424" s="2">
        <f t="shared" si="19"/>
        <v>46080.097222222219</v>
      </c>
      <c r="Q424">
        <f t="shared" si="20"/>
        <v>1772158800</v>
      </c>
    </row>
    <row r="425" spans="1:17" x14ac:dyDescent="0.55000000000000004">
      <c r="A425">
        <v>1772159099</v>
      </c>
      <c r="B425" t="s">
        <v>4</v>
      </c>
      <c r="C425" t="s">
        <v>5</v>
      </c>
      <c r="D425">
        <v>5183.93</v>
      </c>
      <c r="E425">
        <v>5200.13</v>
      </c>
      <c r="F425">
        <v>5190.88</v>
      </c>
      <c r="G425">
        <v>5201.1000000000004</v>
      </c>
      <c r="H425">
        <v>5178.78</v>
      </c>
      <c r="I425">
        <v>5180.3900000000003</v>
      </c>
      <c r="J425">
        <v>5167.5200000000004</v>
      </c>
      <c r="O425" s="1">
        <f t="shared" si="18"/>
        <v>46080.100682870368</v>
      </c>
      <c r="P425" s="2">
        <f t="shared" si="19"/>
        <v>46080.100694444445</v>
      </c>
      <c r="Q425">
        <f t="shared" si="20"/>
        <v>1772159100</v>
      </c>
    </row>
    <row r="426" spans="1:17" x14ac:dyDescent="0.55000000000000004">
      <c r="A426">
        <v>1772159399</v>
      </c>
      <c r="B426" t="s">
        <v>4</v>
      </c>
      <c r="C426" t="s">
        <v>5</v>
      </c>
      <c r="D426">
        <v>5183.74</v>
      </c>
      <c r="E426">
        <v>5200.13</v>
      </c>
      <c r="F426">
        <v>5190.8599999999997</v>
      </c>
      <c r="G426">
        <v>5201.08</v>
      </c>
      <c r="H426">
        <v>5178.8599999999997</v>
      </c>
      <c r="I426">
        <v>5180.41</v>
      </c>
      <c r="J426">
        <v>5167.5600000000004</v>
      </c>
      <c r="O426" s="1">
        <f t="shared" si="18"/>
        <v>46080.104155092587</v>
      </c>
      <c r="P426" s="2">
        <f t="shared" si="19"/>
        <v>46080.104166666664</v>
      </c>
      <c r="Q426">
        <f t="shared" si="20"/>
        <v>1772159400</v>
      </c>
    </row>
    <row r="427" spans="1:17" x14ac:dyDescent="0.55000000000000004">
      <c r="A427">
        <v>1772159699</v>
      </c>
      <c r="B427" t="s">
        <v>4</v>
      </c>
      <c r="C427" t="s">
        <v>5</v>
      </c>
      <c r="D427">
        <v>5178.53</v>
      </c>
      <c r="E427">
        <v>5200.1400000000003</v>
      </c>
      <c r="F427">
        <v>5190.83</v>
      </c>
      <c r="G427">
        <v>5201.0600000000004</v>
      </c>
      <c r="H427">
        <v>5178.93</v>
      </c>
      <c r="I427">
        <v>5180.43</v>
      </c>
      <c r="J427">
        <v>5167.6000000000004</v>
      </c>
      <c r="O427" s="1">
        <f t="shared" si="18"/>
        <v>46080.107627314814</v>
      </c>
      <c r="P427" s="2">
        <f t="shared" si="19"/>
        <v>46080.107638888891</v>
      </c>
      <c r="Q427">
        <f t="shared" si="20"/>
        <v>1772159700</v>
      </c>
    </row>
    <row r="428" spans="1:17" x14ac:dyDescent="0.55000000000000004">
      <c r="A428">
        <v>1772159999</v>
      </c>
      <c r="B428" t="s">
        <v>4</v>
      </c>
      <c r="C428" t="s">
        <v>5</v>
      </c>
      <c r="D428">
        <v>5181.46</v>
      </c>
      <c r="E428">
        <v>5200.1400000000003</v>
      </c>
      <c r="F428">
        <v>5190.8</v>
      </c>
      <c r="G428">
        <v>5201.04</v>
      </c>
      <c r="H428">
        <v>5179.01</v>
      </c>
      <c r="I428">
        <v>5180.45</v>
      </c>
      <c r="J428">
        <v>5167.6400000000003</v>
      </c>
      <c r="O428" s="1">
        <f t="shared" si="18"/>
        <v>46080.11109953704</v>
      </c>
      <c r="P428" s="2">
        <f t="shared" si="19"/>
        <v>46080.111111111109</v>
      </c>
      <c r="Q428">
        <f t="shared" si="20"/>
        <v>1772160000</v>
      </c>
    </row>
    <row r="429" spans="1:17" x14ac:dyDescent="0.55000000000000004">
      <c r="A429">
        <v>1772160299</v>
      </c>
      <c r="B429" t="s">
        <v>4</v>
      </c>
      <c r="C429" t="s">
        <v>5</v>
      </c>
      <c r="D429">
        <v>5178.68</v>
      </c>
      <c r="E429">
        <v>5200.1499999999996</v>
      </c>
      <c r="F429">
        <v>5190.78</v>
      </c>
      <c r="G429">
        <v>5201.03</v>
      </c>
      <c r="H429">
        <v>5179.08</v>
      </c>
      <c r="I429">
        <v>5180.47</v>
      </c>
      <c r="J429">
        <v>5167.67</v>
      </c>
      <c r="O429" s="1">
        <f t="shared" si="18"/>
        <v>46080.114571759259</v>
      </c>
      <c r="P429" s="2">
        <f t="shared" si="19"/>
        <v>46080.114583333336</v>
      </c>
      <c r="Q429">
        <f t="shared" si="20"/>
        <v>1772160300</v>
      </c>
    </row>
    <row r="430" spans="1:17" x14ac:dyDescent="0.55000000000000004">
      <c r="A430">
        <v>1772160599</v>
      </c>
      <c r="B430" t="s">
        <v>4</v>
      </c>
      <c r="C430" t="s">
        <v>5</v>
      </c>
      <c r="D430">
        <v>5177.7700000000004</v>
      </c>
      <c r="E430">
        <v>5200.1499999999996</v>
      </c>
      <c r="F430">
        <v>5190.75</v>
      </c>
      <c r="G430">
        <v>5201.01</v>
      </c>
      <c r="H430">
        <v>5179.16</v>
      </c>
      <c r="I430">
        <v>5180.5</v>
      </c>
      <c r="J430">
        <v>5167.71</v>
      </c>
      <c r="O430" s="1">
        <f t="shared" si="18"/>
        <v>46080.118043981478</v>
      </c>
      <c r="P430" s="2">
        <f t="shared" si="19"/>
        <v>46080.118055555555</v>
      </c>
      <c r="Q430">
        <f t="shared" si="20"/>
        <v>1772160600</v>
      </c>
    </row>
    <row r="431" spans="1:17" x14ac:dyDescent="0.55000000000000004">
      <c r="A431">
        <v>1772160899</v>
      </c>
      <c r="B431" t="s">
        <v>4</v>
      </c>
      <c r="C431" t="s">
        <v>5</v>
      </c>
      <c r="D431">
        <v>5183.68</v>
      </c>
      <c r="E431">
        <v>5200.16</v>
      </c>
      <c r="F431">
        <v>5190.7299999999996</v>
      </c>
      <c r="G431">
        <v>5200.99</v>
      </c>
      <c r="H431">
        <v>5179.2299999999996</v>
      </c>
      <c r="I431">
        <v>5180.5200000000004</v>
      </c>
      <c r="J431">
        <v>5167.75</v>
      </c>
      <c r="O431" s="1">
        <f t="shared" si="18"/>
        <v>46080.121516203704</v>
      </c>
      <c r="P431" s="2">
        <f t="shared" si="19"/>
        <v>46080.121527777781</v>
      </c>
      <c r="Q431">
        <f t="shared" si="20"/>
        <v>1772160900</v>
      </c>
    </row>
    <row r="432" spans="1:17" x14ac:dyDescent="0.55000000000000004">
      <c r="A432">
        <v>1772161199</v>
      </c>
      <c r="B432" t="s">
        <v>4</v>
      </c>
      <c r="C432" t="s">
        <v>5</v>
      </c>
      <c r="D432">
        <v>5182.75</v>
      </c>
      <c r="E432">
        <v>5200.16</v>
      </c>
      <c r="F432">
        <v>5190.7</v>
      </c>
      <c r="G432">
        <v>5200.97</v>
      </c>
      <c r="H432">
        <v>5179.3100000000004</v>
      </c>
      <c r="I432">
        <v>5180.54</v>
      </c>
      <c r="J432">
        <v>5167.79</v>
      </c>
      <c r="O432" s="1">
        <f t="shared" si="18"/>
        <v>46080.12498842593</v>
      </c>
      <c r="P432" s="2">
        <f t="shared" si="19"/>
        <v>46080.125</v>
      </c>
      <c r="Q432">
        <f t="shared" si="20"/>
        <v>1772161200</v>
      </c>
    </row>
    <row r="433" spans="1:17" x14ac:dyDescent="0.55000000000000004">
      <c r="A433">
        <v>1772161499</v>
      </c>
      <c r="B433" t="s">
        <v>4</v>
      </c>
      <c r="C433" t="s">
        <v>5</v>
      </c>
      <c r="D433">
        <v>5183.04</v>
      </c>
      <c r="E433">
        <v>5200.17</v>
      </c>
      <c r="F433">
        <v>5190.67</v>
      </c>
      <c r="G433">
        <v>5200.96</v>
      </c>
      <c r="H433">
        <v>5179.3900000000003</v>
      </c>
      <c r="I433">
        <v>5180.5600000000004</v>
      </c>
      <c r="J433">
        <v>5167.83</v>
      </c>
      <c r="O433" s="1">
        <f t="shared" si="18"/>
        <v>46080.128460648149</v>
      </c>
      <c r="P433" s="2">
        <f t="shared" si="19"/>
        <v>46080.128472222219</v>
      </c>
      <c r="Q433">
        <f t="shared" si="20"/>
        <v>1772161500</v>
      </c>
    </row>
    <row r="434" spans="1:17" x14ac:dyDescent="0.55000000000000004">
      <c r="A434">
        <v>1772161799</v>
      </c>
      <c r="B434" t="s">
        <v>4</v>
      </c>
      <c r="C434" t="s">
        <v>5</v>
      </c>
      <c r="D434">
        <v>5182.8999999999996</v>
      </c>
      <c r="E434">
        <v>5200.18</v>
      </c>
      <c r="F434">
        <v>5190.6499999999996</v>
      </c>
      <c r="G434">
        <v>5200.9399999999996</v>
      </c>
      <c r="H434">
        <v>5179.46</v>
      </c>
      <c r="I434">
        <v>5180.58</v>
      </c>
      <c r="J434">
        <v>5167.87</v>
      </c>
      <c r="O434" s="1">
        <f t="shared" si="18"/>
        <v>46080.131932870368</v>
      </c>
      <c r="P434" s="2">
        <f t="shared" si="19"/>
        <v>46080.131944444445</v>
      </c>
      <c r="Q434">
        <f t="shared" si="20"/>
        <v>1772161800</v>
      </c>
    </row>
    <row r="435" spans="1:17" x14ac:dyDescent="0.55000000000000004">
      <c r="A435">
        <v>1772162099</v>
      </c>
      <c r="B435" t="s">
        <v>4</v>
      </c>
      <c r="C435" t="s">
        <v>5</v>
      </c>
      <c r="D435">
        <v>5183.78</v>
      </c>
      <c r="E435">
        <v>5200.18</v>
      </c>
      <c r="F435">
        <v>5190.62</v>
      </c>
      <c r="G435">
        <v>5200.92</v>
      </c>
      <c r="H435">
        <v>5179.54</v>
      </c>
      <c r="I435">
        <v>5180.6099999999997</v>
      </c>
      <c r="J435">
        <v>5167.91</v>
      </c>
      <c r="O435" s="1">
        <f t="shared" si="18"/>
        <v>46080.135405092587</v>
      </c>
      <c r="P435" s="2">
        <f t="shared" si="19"/>
        <v>46080.135416666664</v>
      </c>
      <c r="Q435">
        <f t="shared" si="20"/>
        <v>1772162100</v>
      </c>
    </row>
    <row r="436" spans="1:17" x14ac:dyDescent="0.55000000000000004">
      <c r="A436">
        <v>1772162399</v>
      </c>
      <c r="B436" t="s">
        <v>4</v>
      </c>
      <c r="C436" t="s">
        <v>5</v>
      </c>
      <c r="D436">
        <v>5185.07</v>
      </c>
      <c r="E436">
        <v>5200.1899999999996</v>
      </c>
      <c r="F436">
        <v>5190.6000000000004</v>
      </c>
      <c r="G436">
        <v>5200.8999999999996</v>
      </c>
      <c r="H436">
        <v>5179.6099999999997</v>
      </c>
      <c r="I436">
        <v>5180.63</v>
      </c>
      <c r="J436">
        <v>5167.95</v>
      </c>
      <c r="O436" s="1">
        <f t="shared" si="18"/>
        <v>46080.138877314814</v>
      </c>
      <c r="P436" s="2">
        <f t="shared" si="19"/>
        <v>46080.138888888891</v>
      </c>
      <c r="Q436">
        <f t="shared" si="20"/>
        <v>1772162400</v>
      </c>
    </row>
    <row r="437" spans="1:17" x14ac:dyDescent="0.55000000000000004">
      <c r="A437">
        <v>1772162699</v>
      </c>
      <c r="B437" t="s">
        <v>4</v>
      </c>
      <c r="C437" t="s">
        <v>5</v>
      </c>
      <c r="D437">
        <v>5186.8900000000003</v>
      </c>
      <c r="E437">
        <v>5200.1899999999996</v>
      </c>
      <c r="F437">
        <v>5190.57</v>
      </c>
      <c r="G437">
        <v>5200.8900000000003</v>
      </c>
      <c r="H437">
        <v>5179.6899999999996</v>
      </c>
      <c r="I437">
        <v>5180.6499999999996</v>
      </c>
      <c r="J437">
        <v>5167.9799999999996</v>
      </c>
      <c r="O437" s="1">
        <f t="shared" si="18"/>
        <v>46080.14234953704</v>
      </c>
      <c r="P437" s="2">
        <f t="shared" si="19"/>
        <v>46080.142361111109</v>
      </c>
      <c r="Q437">
        <f t="shared" si="20"/>
        <v>1772162700</v>
      </c>
    </row>
    <row r="438" spans="1:17" x14ac:dyDescent="0.55000000000000004">
      <c r="A438">
        <v>1772162999</v>
      </c>
      <c r="B438" t="s">
        <v>4</v>
      </c>
      <c r="C438" t="s">
        <v>5</v>
      </c>
      <c r="D438">
        <v>5187.76</v>
      </c>
      <c r="E438">
        <v>5200.2</v>
      </c>
      <c r="F438">
        <v>5190.54</v>
      </c>
      <c r="G438">
        <v>5200.87</v>
      </c>
      <c r="H438">
        <v>5179.76</v>
      </c>
      <c r="I438">
        <v>5180.67</v>
      </c>
      <c r="J438">
        <v>5168.0200000000004</v>
      </c>
      <c r="O438" s="1">
        <f t="shared" si="18"/>
        <v>46080.145821759259</v>
      </c>
      <c r="P438" s="2">
        <f t="shared" si="19"/>
        <v>46080.145833333336</v>
      </c>
      <c r="Q438">
        <f t="shared" si="20"/>
        <v>1772163000</v>
      </c>
    </row>
    <row r="439" spans="1:17" x14ac:dyDescent="0.55000000000000004">
      <c r="A439">
        <v>1772163299</v>
      </c>
      <c r="B439" t="s">
        <v>4</v>
      </c>
      <c r="C439" t="s">
        <v>5</v>
      </c>
      <c r="D439">
        <v>5186.55</v>
      </c>
      <c r="E439">
        <v>5200.2</v>
      </c>
      <c r="F439">
        <v>5190.5200000000004</v>
      </c>
      <c r="G439">
        <v>5200.8500000000004</v>
      </c>
      <c r="H439">
        <v>5179.84</v>
      </c>
      <c r="I439">
        <v>5180.7</v>
      </c>
      <c r="J439">
        <v>5168.0600000000004</v>
      </c>
      <c r="O439" s="1">
        <f t="shared" si="18"/>
        <v>46080.149293981478</v>
      </c>
      <c r="P439" s="2">
        <f t="shared" si="19"/>
        <v>46080.149305555555</v>
      </c>
      <c r="Q439">
        <f t="shared" si="20"/>
        <v>1772163300</v>
      </c>
    </row>
    <row r="440" spans="1:17" x14ac:dyDescent="0.55000000000000004">
      <c r="A440">
        <v>1772163599</v>
      </c>
      <c r="B440" t="s">
        <v>4</v>
      </c>
      <c r="C440" t="s">
        <v>5</v>
      </c>
      <c r="D440">
        <v>5187.17</v>
      </c>
      <c r="E440">
        <v>5200.21</v>
      </c>
      <c r="F440">
        <v>5190.49</v>
      </c>
      <c r="G440">
        <v>5200.83</v>
      </c>
      <c r="H440">
        <v>5179.92</v>
      </c>
      <c r="I440">
        <v>5180.72</v>
      </c>
      <c r="J440">
        <v>5168.1000000000004</v>
      </c>
      <c r="O440" s="1">
        <f t="shared" si="18"/>
        <v>46080.152766203704</v>
      </c>
      <c r="P440" s="2">
        <f t="shared" si="19"/>
        <v>46080.152777777781</v>
      </c>
      <c r="Q440">
        <f t="shared" si="20"/>
        <v>1772163600</v>
      </c>
    </row>
    <row r="441" spans="1:17" x14ac:dyDescent="0.55000000000000004">
      <c r="A441">
        <v>1772163899</v>
      </c>
      <c r="B441" t="s">
        <v>4</v>
      </c>
      <c r="C441" t="s">
        <v>5</v>
      </c>
      <c r="D441">
        <v>5189.7</v>
      </c>
      <c r="E441">
        <v>5200.21</v>
      </c>
      <c r="F441">
        <v>5190.47</v>
      </c>
      <c r="G441">
        <v>5200.82</v>
      </c>
      <c r="H441">
        <v>5179.99</v>
      </c>
      <c r="I441">
        <v>5180.74</v>
      </c>
      <c r="J441">
        <v>5168.1400000000003</v>
      </c>
      <c r="O441" s="1">
        <f t="shared" si="18"/>
        <v>46080.15623842593</v>
      </c>
      <c r="P441" s="2">
        <f t="shared" si="19"/>
        <v>46080.15625</v>
      </c>
      <c r="Q441">
        <f t="shared" si="20"/>
        <v>1772163900</v>
      </c>
    </row>
    <row r="442" spans="1:17" x14ac:dyDescent="0.55000000000000004">
      <c r="A442">
        <v>1772164199</v>
      </c>
      <c r="B442" t="s">
        <v>4</v>
      </c>
      <c r="C442" t="s">
        <v>5</v>
      </c>
      <c r="D442">
        <v>5189.59</v>
      </c>
      <c r="E442">
        <v>5200.22</v>
      </c>
      <c r="F442">
        <v>5190.4399999999996</v>
      </c>
      <c r="G442">
        <v>5200.8</v>
      </c>
      <c r="H442">
        <v>5180.07</v>
      </c>
      <c r="I442">
        <v>5180.76</v>
      </c>
      <c r="J442">
        <v>5168.18</v>
      </c>
      <c r="K442">
        <v>5190.4399999999996</v>
      </c>
      <c r="O442" s="1">
        <f t="shared" si="18"/>
        <v>46080.159710648149</v>
      </c>
      <c r="P442" s="2">
        <f t="shared" si="19"/>
        <v>46080.159722222219</v>
      </c>
      <c r="Q442">
        <f t="shared" si="20"/>
        <v>1772164200</v>
      </c>
    </row>
    <row r="443" spans="1:17" x14ac:dyDescent="0.55000000000000004">
      <c r="A443">
        <v>1772164499</v>
      </c>
      <c r="B443" t="s">
        <v>4</v>
      </c>
      <c r="C443" t="s">
        <v>5</v>
      </c>
      <c r="D443">
        <v>5184</v>
      </c>
      <c r="E443">
        <v>5200.2299999999996</v>
      </c>
      <c r="F443">
        <v>5190.41</v>
      </c>
      <c r="G443">
        <v>5200.78</v>
      </c>
      <c r="H443">
        <v>5180.1400000000003</v>
      </c>
      <c r="I443">
        <v>5180.78</v>
      </c>
      <c r="J443">
        <v>5168.22</v>
      </c>
      <c r="O443" s="1">
        <f t="shared" si="18"/>
        <v>46080.163182870368</v>
      </c>
      <c r="P443" s="2">
        <f t="shared" si="19"/>
        <v>46080.163194444445</v>
      </c>
      <c r="Q443">
        <f t="shared" si="20"/>
        <v>1772164500</v>
      </c>
    </row>
    <row r="444" spans="1:17" x14ac:dyDescent="0.55000000000000004">
      <c r="A444">
        <v>1772164799</v>
      </c>
      <c r="B444" t="s">
        <v>4</v>
      </c>
      <c r="C444" t="s">
        <v>5</v>
      </c>
      <c r="D444">
        <v>5185.32</v>
      </c>
      <c r="E444">
        <v>5200.2299999999996</v>
      </c>
      <c r="F444">
        <v>5190.3900000000003</v>
      </c>
      <c r="G444">
        <v>5200.76</v>
      </c>
      <c r="H444">
        <v>5180.22</v>
      </c>
      <c r="I444">
        <v>5180.8100000000004</v>
      </c>
      <c r="J444">
        <v>5168.26</v>
      </c>
      <c r="O444" s="1">
        <f t="shared" si="18"/>
        <v>46080.166655092587</v>
      </c>
      <c r="P444" s="2">
        <f t="shared" si="19"/>
        <v>46080.166666666664</v>
      </c>
      <c r="Q444">
        <f t="shared" si="20"/>
        <v>1772164800</v>
      </c>
    </row>
    <row r="445" spans="1:17" x14ac:dyDescent="0.55000000000000004">
      <c r="A445">
        <v>1772165099</v>
      </c>
      <c r="B445" t="s">
        <v>4</v>
      </c>
      <c r="C445" t="s">
        <v>5</v>
      </c>
      <c r="D445">
        <v>5185.8900000000003</v>
      </c>
      <c r="E445">
        <v>5200.24</v>
      </c>
      <c r="F445">
        <v>5190.3599999999997</v>
      </c>
      <c r="G445">
        <v>5200.75</v>
      </c>
      <c r="H445">
        <v>5180.29</v>
      </c>
      <c r="I445">
        <v>5180.83</v>
      </c>
      <c r="J445">
        <v>5168.29</v>
      </c>
      <c r="O445" s="1">
        <f t="shared" si="18"/>
        <v>46080.170127314814</v>
      </c>
      <c r="P445" s="2">
        <f t="shared" si="19"/>
        <v>46080.170138888891</v>
      </c>
      <c r="Q445">
        <f t="shared" si="20"/>
        <v>1772165100</v>
      </c>
    </row>
    <row r="446" spans="1:17" x14ac:dyDescent="0.55000000000000004">
      <c r="A446">
        <v>1772165399</v>
      </c>
      <c r="B446" t="s">
        <v>4</v>
      </c>
      <c r="C446" t="s">
        <v>5</v>
      </c>
      <c r="D446">
        <v>5186.6099999999997</v>
      </c>
      <c r="E446">
        <v>5200.24</v>
      </c>
      <c r="F446">
        <v>5190.34</v>
      </c>
      <c r="G446">
        <v>5200.7299999999996</v>
      </c>
      <c r="H446">
        <v>5180.37</v>
      </c>
      <c r="I446">
        <v>5180.8500000000004</v>
      </c>
      <c r="J446">
        <v>5168.33</v>
      </c>
      <c r="O446" s="1">
        <f t="shared" si="18"/>
        <v>46080.17359953704</v>
      </c>
      <c r="P446" s="2">
        <f t="shared" si="19"/>
        <v>46080.173611111109</v>
      </c>
      <c r="Q446">
        <f t="shared" si="20"/>
        <v>1772165400</v>
      </c>
    </row>
    <row r="447" spans="1:17" x14ac:dyDescent="0.55000000000000004">
      <c r="A447">
        <v>1772165699</v>
      </c>
      <c r="B447" t="s">
        <v>4</v>
      </c>
      <c r="C447" t="s">
        <v>5</v>
      </c>
      <c r="D447">
        <v>5184.83</v>
      </c>
      <c r="E447">
        <v>5200.25</v>
      </c>
      <c r="F447">
        <v>5190.3100000000004</v>
      </c>
      <c r="G447">
        <v>5200.71</v>
      </c>
      <c r="H447">
        <v>5180.4399999999996</v>
      </c>
      <c r="I447">
        <v>5180.87</v>
      </c>
      <c r="J447">
        <v>5168.37</v>
      </c>
      <c r="O447" s="1">
        <f t="shared" si="18"/>
        <v>46080.177071759259</v>
      </c>
      <c r="P447" s="2">
        <f t="shared" si="19"/>
        <v>46080.177083333336</v>
      </c>
      <c r="Q447">
        <f t="shared" si="20"/>
        <v>1772165700</v>
      </c>
    </row>
    <row r="448" spans="1:17" x14ac:dyDescent="0.55000000000000004">
      <c r="A448">
        <v>1772165999</v>
      </c>
      <c r="B448" t="s">
        <v>4</v>
      </c>
      <c r="C448" t="s">
        <v>5</v>
      </c>
      <c r="D448">
        <v>5187.8599999999997</v>
      </c>
      <c r="E448">
        <v>5200.25</v>
      </c>
      <c r="F448">
        <v>5190.28</v>
      </c>
      <c r="G448">
        <v>5200.6899999999996</v>
      </c>
      <c r="H448">
        <v>5180.5200000000004</v>
      </c>
      <c r="I448">
        <v>5180.8900000000003</v>
      </c>
      <c r="J448">
        <v>5168.41</v>
      </c>
      <c r="O448" s="1">
        <f t="shared" si="18"/>
        <v>46080.180543981478</v>
      </c>
      <c r="P448" s="2">
        <f t="shared" si="19"/>
        <v>46080.180555555555</v>
      </c>
      <c r="Q448">
        <f t="shared" si="20"/>
        <v>1772166000</v>
      </c>
    </row>
    <row r="449" spans="1:17" x14ac:dyDescent="0.55000000000000004">
      <c r="A449">
        <v>1772166299</v>
      </c>
      <c r="B449" t="s">
        <v>4</v>
      </c>
      <c r="C449" t="s">
        <v>5</v>
      </c>
      <c r="D449">
        <v>5187.37</v>
      </c>
      <c r="E449">
        <v>5200.26</v>
      </c>
      <c r="F449">
        <v>5190.26</v>
      </c>
      <c r="G449">
        <v>5200.68</v>
      </c>
      <c r="H449">
        <v>5180.6000000000004</v>
      </c>
      <c r="I449">
        <v>5180.92</v>
      </c>
      <c r="J449">
        <v>5168.45</v>
      </c>
      <c r="O449" s="1">
        <f t="shared" si="18"/>
        <v>46080.184016203704</v>
      </c>
      <c r="P449" s="2">
        <f t="shared" si="19"/>
        <v>46080.184027777781</v>
      </c>
      <c r="Q449">
        <f t="shared" si="20"/>
        <v>1772166300</v>
      </c>
    </row>
    <row r="450" spans="1:17" x14ac:dyDescent="0.55000000000000004">
      <c r="A450">
        <v>1772166599</v>
      </c>
      <c r="B450" t="s">
        <v>4</v>
      </c>
      <c r="C450" t="s">
        <v>5</v>
      </c>
      <c r="D450">
        <v>5186.79</v>
      </c>
      <c r="E450">
        <v>5200.2700000000004</v>
      </c>
      <c r="F450">
        <v>5190.2299999999996</v>
      </c>
      <c r="G450">
        <v>5200.66</v>
      </c>
      <c r="H450">
        <v>5180.67</v>
      </c>
      <c r="I450">
        <v>5180.9399999999996</v>
      </c>
      <c r="J450">
        <v>5168.49</v>
      </c>
      <c r="O450" s="1">
        <f t="shared" ref="O450:O501" si="21">(A450/86400)+25569</f>
        <v>46080.18748842593</v>
      </c>
      <c r="P450" s="2">
        <f t="shared" ref="P450:P501" si="22">CEILING(INT(O450*1440)/1440*288,1)/288</f>
        <v>46080.1875</v>
      </c>
      <c r="Q450">
        <f t="shared" si="20"/>
        <v>1772166600</v>
      </c>
    </row>
    <row r="451" spans="1:17" x14ac:dyDescent="0.55000000000000004">
      <c r="A451">
        <v>1772166899</v>
      </c>
      <c r="B451" t="s">
        <v>4</v>
      </c>
      <c r="C451" t="s">
        <v>5</v>
      </c>
      <c r="D451">
        <v>5187.75</v>
      </c>
      <c r="E451">
        <v>5200.2700000000004</v>
      </c>
      <c r="F451">
        <v>5190.21</v>
      </c>
      <c r="G451">
        <v>5200.6400000000003</v>
      </c>
      <c r="H451">
        <v>5180.75</v>
      </c>
      <c r="I451">
        <v>5180.96</v>
      </c>
      <c r="J451">
        <v>5168.53</v>
      </c>
      <c r="O451" s="1">
        <f t="shared" si="21"/>
        <v>46080.190960648149</v>
      </c>
      <c r="P451" s="2">
        <f t="shared" si="22"/>
        <v>46080.190972222219</v>
      </c>
      <c r="Q451">
        <f t="shared" ref="Q451:Q501" si="23">MROUND((P451-25569)*86400,300)</f>
        <v>1772166900</v>
      </c>
    </row>
    <row r="452" spans="1:17" x14ac:dyDescent="0.55000000000000004">
      <c r="A452">
        <v>1772167199</v>
      </c>
      <c r="B452" t="s">
        <v>4</v>
      </c>
      <c r="C452" t="s">
        <v>5</v>
      </c>
      <c r="D452">
        <v>5187.34</v>
      </c>
      <c r="E452">
        <v>5200.28</v>
      </c>
      <c r="F452">
        <v>5190.18</v>
      </c>
      <c r="G452">
        <v>5200.62</v>
      </c>
      <c r="H452">
        <v>5180.82</v>
      </c>
      <c r="I452">
        <v>5180.9799999999996</v>
      </c>
      <c r="J452">
        <v>5168.5600000000004</v>
      </c>
      <c r="O452" s="1">
        <f t="shared" si="21"/>
        <v>46080.194432870368</v>
      </c>
      <c r="P452" s="2">
        <f t="shared" si="22"/>
        <v>46080.194444444445</v>
      </c>
      <c r="Q452">
        <f t="shared" si="23"/>
        <v>1772167200</v>
      </c>
    </row>
    <row r="453" spans="1:17" x14ac:dyDescent="0.55000000000000004">
      <c r="A453">
        <v>1772167499</v>
      </c>
      <c r="B453" t="s">
        <v>4</v>
      </c>
      <c r="C453" t="s">
        <v>5</v>
      </c>
      <c r="D453">
        <v>5185.67</v>
      </c>
      <c r="E453">
        <v>5200.28</v>
      </c>
      <c r="F453">
        <v>5190.1499999999996</v>
      </c>
      <c r="G453">
        <v>5200.6099999999997</v>
      </c>
      <c r="H453">
        <v>5180.8999999999996</v>
      </c>
      <c r="I453">
        <v>5181.01</v>
      </c>
      <c r="J453">
        <v>5168.6000000000004</v>
      </c>
      <c r="O453" s="1">
        <f t="shared" si="21"/>
        <v>46080.197905092587</v>
      </c>
      <c r="P453" s="2">
        <f t="shared" si="22"/>
        <v>46080.197916666664</v>
      </c>
      <c r="Q453">
        <f t="shared" si="23"/>
        <v>1772167500</v>
      </c>
    </row>
    <row r="454" spans="1:17" x14ac:dyDescent="0.55000000000000004">
      <c r="A454">
        <v>1772167799</v>
      </c>
      <c r="B454" t="s">
        <v>4</v>
      </c>
      <c r="C454" t="s">
        <v>5</v>
      </c>
      <c r="D454">
        <v>5183.22</v>
      </c>
      <c r="E454">
        <v>5200.29</v>
      </c>
      <c r="F454">
        <v>5190.13</v>
      </c>
      <c r="G454">
        <v>5200.59</v>
      </c>
      <c r="H454">
        <v>5180.97</v>
      </c>
      <c r="I454">
        <v>5181.03</v>
      </c>
      <c r="J454">
        <v>5168.6400000000003</v>
      </c>
      <c r="O454" s="1">
        <f t="shared" si="21"/>
        <v>46080.201377314814</v>
      </c>
      <c r="P454" s="2">
        <f t="shared" si="22"/>
        <v>46080.201388888891</v>
      </c>
      <c r="Q454">
        <f t="shared" si="23"/>
        <v>1772167800</v>
      </c>
    </row>
    <row r="455" spans="1:17" x14ac:dyDescent="0.55000000000000004">
      <c r="A455">
        <v>1772168099</v>
      </c>
      <c r="B455" t="s">
        <v>4</v>
      </c>
      <c r="C455" t="s">
        <v>5</v>
      </c>
      <c r="D455">
        <v>5181.88</v>
      </c>
      <c r="E455">
        <v>5200.29</v>
      </c>
      <c r="F455">
        <v>5190.1000000000004</v>
      </c>
      <c r="G455">
        <v>5200.57</v>
      </c>
      <c r="H455">
        <v>5181.05</v>
      </c>
      <c r="I455">
        <v>5181.05</v>
      </c>
      <c r="J455">
        <v>5168.68</v>
      </c>
      <c r="L455">
        <v>5181.05</v>
      </c>
      <c r="O455" s="1">
        <f t="shared" si="21"/>
        <v>46080.20484953704</v>
      </c>
      <c r="P455" s="2">
        <f t="shared" si="22"/>
        <v>46080.204861111109</v>
      </c>
      <c r="Q455">
        <f t="shared" si="23"/>
        <v>1772168100</v>
      </c>
    </row>
    <row r="456" spans="1:17" x14ac:dyDescent="0.55000000000000004">
      <c r="A456">
        <v>1772168399</v>
      </c>
      <c r="B456" t="s">
        <v>4</v>
      </c>
      <c r="C456" t="s">
        <v>5</v>
      </c>
      <c r="D456">
        <v>5184.54</v>
      </c>
      <c r="E456">
        <v>5200.3</v>
      </c>
      <c r="F456">
        <v>5190.08</v>
      </c>
      <c r="G456">
        <v>5200.55</v>
      </c>
      <c r="H456">
        <v>5181.13</v>
      </c>
      <c r="I456">
        <v>5181.07</v>
      </c>
      <c r="J456">
        <v>5168.72</v>
      </c>
      <c r="O456" s="1">
        <f t="shared" si="21"/>
        <v>46080.208321759259</v>
      </c>
      <c r="P456" s="2">
        <f t="shared" si="22"/>
        <v>46080.208333333336</v>
      </c>
      <c r="Q456">
        <f t="shared" si="23"/>
        <v>1772168400</v>
      </c>
    </row>
    <row r="457" spans="1:17" x14ac:dyDescent="0.55000000000000004">
      <c r="A457">
        <v>1772168699</v>
      </c>
      <c r="B457" t="s">
        <v>4</v>
      </c>
      <c r="C457" t="s">
        <v>5</v>
      </c>
      <c r="D457">
        <v>5185.09</v>
      </c>
      <c r="E457">
        <v>5200.3</v>
      </c>
      <c r="F457">
        <v>5190.05</v>
      </c>
      <c r="G457">
        <v>5200.54</v>
      </c>
      <c r="H457">
        <v>5181.2</v>
      </c>
      <c r="I457">
        <v>5181.09</v>
      </c>
      <c r="J457">
        <v>5168.76</v>
      </c>
      <c r="O457" s="1">
        <f t="shared" si="21"/>
        <v>46080.211793981478</v>
      </c>
      <c r="P457" s="2">
        <f t="shared" si="22"/>
        <v>46080.211805555555</v>
      </c>
      <c r="Q457">
        <f t="shared" si="23"/>
        <v>1772168700</v>
      </c>
    </row>
    <row r="458" spans="1:17" x14ac:dyDescent="0.55000000000000004">
      <c r="A458">
        <v>1772168999</v>
      </c>
      <c r="B458" t="s">
        <v>4</v>
      </c>
      <c r="C458" t="s">
        <v>5</v>
      </c>
      <c r="D458">
        <v>5187.34</v>
      </c>
      <c r="E458">
        <v>5200.3100000000004</v>
      </c>
      <c r="F458">
        <v>5190.0200000000004</v>
      </c>
      <c r="G458">
        <v>5200.5200000000004</v>
      </c>
      <c r="H458">
        <v>5181.28</v>
      </c>
      <c r="I458">
        <v>5181.12</v>
      </c>
      <c r="J458">
        <v>5168.8</v>
      </c>
      <c r="O458" s="1">
        <f t="shared" si="21"/>
        <v>46080.215266203704</v>
      </c>
      <c r="P458" s="2">
        <f t="shared" si="22"/>
        <v>46080.215277777781</v>
      </c>
      <c r="Q458">
        <f t="shared" si="23"/>
        <v>1772169000</v>
      </c>
    </row>
    <row r="459" spans="1:17" x14ac:dyDescent="0.55000000000000004">
      <c r="A459">
        <v>1772169299</v>
      </c>
      <c r="B459" t="s">
        <v>4</v>
      </c>
      <c r="C459" t="s">
        <v>5</v>
      </c>
      <c r="D459">
        <v>5186.4799999999996</v>
      </c>
      <c r="E459">
        <v>5200.32</v>
      </c>
      <c r="F459">
        <v>5190</v>
      </c>
      <c r="G459">
        <v>5200.5</v>
      </c>
      <c r="H459">
        <v>5181.3500000000004</v>
      </c>
      <c r="I459">
        <v>5181.1400000000003</v>
      </c>
      <c r="J459">
        <v>5168.84</v>
      </c>
      <c r="O459" s="1">
        <f t="shared" si="21"/>
        <v>46080.21873842593</v>
      </c>
      <c r="P459" s="2">
        <f t="shared" si="22"/>
        <v>46080.21875</v>
      </c>
      <c r="Q459">
        <f t="shared" si="23"/>
        <v>1772169300</v>
      </c>
    </row>
    <row r="460" spans="1:17" x14ac:dyDescent="0.55000000000000004">
      <c r="A460">
        <v>1772169599</v>
      </c>
      <c r="B460" t="s">
        <v>4</v>
      </c>
      <c r="C460" t="s">
        <v>5</v>
      </c>
      <c r="D460">
        <v>5189.16</v>
      </c>
      <c r="E460">
        <v>5200.32</v>
      </c>
      <c r="F460">
        <v>5189.97</v>
      </c>
      <c r="G460">
        <v>5200.4799999999996</v>
      </c>
      <c r="H460">
        <v>5181.43</v>
      </c>
      <c r="I460">
        <v>5181.16</v>
      </c>
      <c r="J460">
        <v>5168.87</v>
      </c>
      <c r="O460" s="1">
        <f t="shared" si="21"/>
        <v>46080.222210648149</v>
      </c>
      <c r="P460" s="2">
        <f t="shared" si="22"/>
        <v>46080.222222222219</v>
      </c>
      <c r="Q460">
        <f t="shared" si="23"/>
        <v>1772169600</v>
      </c>
    </row>
    <row r="461" spans="1:17" x14ac:dyDescent="0.55000000000000004">
      <c r="A461">
        <v>1772169899</v>
      </c>
      <c r="B461" t="s">
        <v>4</v>
      </c>
      <c r="C461" t="s">
        <v>5</v>
      </c>
      <c r="D461">
        <v>5194.8</v>
      </c>
      <c r="E461">
        <v>5200.33</v>
      </c>
      <c r="F461">
        <v>5189.95</v>
      </c>
      <c r="G461">
        <v>5200.47</v>
      </c>
      <c r="H461">
        <v>5181.5</v>
      </c>
      <c r="I461">
        <v>5181.18</v>
      </c>
      <c r="J461">
        <v>5168.91</v>
      </c>
      <c r="O461" s="1">
        <f t="shared" si="21"/>
        <v>46080.225682870368</v>
      </c>
      <c r="P461" s="2">
        <f t="shared" si="22"/>
        <v>46080.225694444445</v>
      </c>
      <c r="Q461">
        <f t="shared" si="23"/>
        <v>1772169900</v>
      </c>
    </row>
    <row r="462" spans="1:17" x14ac:dyDescent="0.55000000000000004">
      <c r="A462">
        <v>1772170199</v>
      </c>
      <c r="B462" t="s">
        <v>4</v>
      </c>
      <c r="C462" t="s">
        <v>5</v>
      </c>
      <c r="D462">
        <v>5196.26</v>
      </c>
      <c r="E462">
        <v>5200.33</v>
      </c>
      <c r="F462">
        <v>5189.92</v>
      </c>
      <c r="G462">
        <v>5200.45</v>
      </c>
      <c r="H462">
        <v>5181.58</v>
      </c>
      <c r="I462">
        <v>5181.21</v>
      </c>
      <c r="J462">
        <v>5168.95</v>
      </c>
      <c r="O462" s="1">
        <f t="shared" si="21"/>
        <v>46080.229155092587</v>
      </c>
      <c r="P462" s="2">
        <f t="shared" si="22"/>
        <v>46080.229166666664</v>
      </c>
      <c r="Q462">
        <f t="shared" si="23"/>
        <v>1772170200</v>
      </c>
    </row>
    <row r="463" spans="1:17" x14ac:dyDescent="0.55000000000000004">
      <c r="A463">
        <v>1772170499</v>
      </c>
      <c r="B463" t="s">
        <v>4</v>
      </c>
      <c r="C463" t="s">
        <v>5</v>
      </c>
      <c r="D463">
        <v>5194.54</v>
      </c>
      <c r="E463">
        <v>5200.34</v>
      </c>
      <c r="F463">
        <v>5189.8900000000003</v>
      </c>
      <c r="G463">
        <v>5200.43</v>
      </c>
      <c r="H463">
        <v>5181.66</v>
      </c>
      <c r="I463">
        <v>5181.2299999999996</v>
      </c>
      <c r="J463">
        <v>5168.99</v>
      </c>
      <c r="O463" s="1">
        <f t="shared" si="21"/>
        <v>46080.232627314814</v>
      </c>
      <c r="P463" s="2">
        <f t="shared" si="22"/>
        <v>46080.232638888891</v>
      </c>
      <c r="Q463">
        <f t="shared" si="23"/>
        <v>1772170500</v>
      </c>
    </row>
    <row r="464" spans="1:17" x14ac:dyDescent="0.55000000000000004">
      <c r="A464">
        <v>1772170799</v>
      </c>
      <c r="B464" t="s">
        <v>4</v>
      </c>
      <c r="C464" t="s">
        <v>5</v>
      </c>
      <c r="D464">
        <v>5191.87</v>
      </c>
      <c r="E464">
        <v>5200.34</v>
      </c>
      <c r="F464">
        <v>5189.87</v>
      </c>
      <c r="G464">
        <v>5200.41</v>
      </c>
      <c r="H464">
        <v>5181.7299999999996</v>
      </c>
      <c r="I464">
        <v>5181.25</v>
      </c>
      <c r="J464">
        <v>5169.03</v>
      </c>
      <c r="O464" s="1">
        <f t="shared" si="21"/>
        <v>46080.23609953704</v>
      </c>
      <c r="P464" s="2">
        <f t="shared" si="22"/>
        <v>46080.236111111109</v>
      </c>
      <c r="Q464">
        <f t="shared" si="23"/>
        <v>1772170800</v>
      </c>
    </row>
    <row r="465" spans="1:17" x14ac:dyDescent="0.55000000000000004">
      <c r="A465">
        <v>1772171099</v>
      </c>
      <c r="B465" t="s">
        <v>4</v>
      </c>
      <c r="C465" t="s">
        <v>5</v>
      </c>
      <c r="D465">
        <v>5191.26</v>
      </c>
      <c r="E465">
        <v>5200.3500000000004</v>
      </c>
      <c r="F465">
        <v>5189.84</v>
      </c>
      <c r="G465">
        <v>5200.3999999999996</v>
      </c>
      <c r="H465">
        <v>5181.8100000000004</v>
      </c>
      <c r="I465">
        <v>5181.2700000000004</v>
      </c>
      <c r="J465">
        <v>5169.07</v>
      </c>
      <c r="O465" s="1">
        <f t="shared" si="21"/>
        <v>46080.239571759259</v>
      </c>
      <c r="P465" s="2">
        <f t="shared" si="22"/>
        <v>46080.239583333336</v>
      </c>
      <c r="Q465">
        <f t="shared" si="23"/>
        <v>1772171100</v>
      </c>
    </row>
    <row r="466" spans="1:17" x14ac:dyDescent="0.55000000000000004">
      <c r="A466">
        <v>1772171399</v>
      </c>
      <c r="B466" t="s">
        <v>4</v>
      </c>
      <c r="C466" t="s">
        <v>5</v>
      </c>
      <c r="D466">
        <v>5194.8599999999997</v>
      </c>
      <c r="E466">
        <v>5200.3500000000004</v>
      </c>
      <c r="F466">
        <v>5189.82</v>
      </c>
      <c r="G466">
        <v>5200.38</v>
      </c>
      <c r="H466">
        <v>5181.88</v>
      </c>
      <c r="I466">
        <v>5181.29</v>
      </c>
      <c r="J466">
        <v>5169.1099999999997</v>
      </c>
      <c r="O466" s="1">
        <f t="shared" si="21"/>
        <v>46080.243043981478</v>
      </c>
      <c r="P466" s="2">
        <f t="shared" si="22"/>
        <v>46080.243055555555</v>
      </c>
      <c r="Q466">
        <f t="shared" si="23"/>
        <v>1772171400</v>
      </c>
    </row>
    <row r="467" spans="1:17" x14ac:dyDescent="0.55000000000000004">
      <c r="A467">
        <v>1772171699</v>
      </c>
      <c r="B467" t="s">
        <v>4</v>
      </c>
      <c r="C467" t="s">
        <v>5</v>
      </c>
      <c r="D467">
        <v>5197.92</v>
      </c>
      <c r="E467">
        <v>5200.3599999999997</v>
      </c>
      <c r="F467">
        <v>5189.79</v>
      </c>
      <c r="G467">
        <v>5200.3599999999997</v>
      </c>
      <c r="H467">
        <v>5181.96</v>
      </c>
      <c r="I467">
        <v>5181.32</v>
      </c>
      <c r="J467">
        <v>5169.1499999999996</v>
      </c>
      <c r="K467">
        <v>5200.3599999999997</v>
      </c>
      <c r="O467" s="1">
        <f t="shared" si="21"/>
        <v>46080.246516203704</v>
      </c>
      <c r="P467" s="2">
        <f t="shared" si="22"/>
        <v>46080.246527777781</v>
      </c>
      <c r="Q467">
        <f t="shared" si="23"/>
        <v>1772171700</v>
      </c>
    </row>
    <row r="468" spans="1:17" x14ac:dyDescent="0.55000000000000004">
      <c r="A468">
        <v>1772171999</v>
      </c>
      <c r="B468" t="s">
        <v>4</v>
      </c>
      <c r="C468" t="s">
        <v>5</v>
      </c>
      <c r="D468">
        <v>5193.54</v>
      </c>
      <c r="E468">
        <v>5200.37</v>
      </c>
      <c r="F468">
        <v>5189.76</v>
      </c>
      <c r="G468">
        <v>5200.34</v>
      </c>
      <c r="H468">
        <v>5182.03</v>
      </c>
      <c r="I468">
        <v>5181.34</v>
      </c>
      <c r="J468">
        <v>5169.18</v>
      </c>
      <c r="O468" s="1">
        <f t="shared" si="21"/>
        <v>46080.24998842593</v>
      </c>
      <c r="P468" s="2">
        <f t="shared" si="22"/>
        <v>46080.25</v>
      </c>
      <c r="Q468">
        <f t="shared" si="23"/>
        <v>1772172000</v>
      </c>
    </row>
    <row r="469" spans="1:17" x14ac:dyDescent="0.55000000000000004">
      <c r="A469">
        <v>1772172299</v>
      </c>
      <c r="B469" t="s">
        <v>4</v>
      </c>
      <c r="C469" t="s">
        <v>5</v>
      </c>
      <c r="D469">
        <v>5194.7299999999996</v>
      </c>
      <c r="E469">
        <v>5200.37</v>
      </c>
      <c r="F469">
        <v>5189.74</v>
      </c>
      <c r="G469">
        <v>5200.32</v>
      </c>
      <c r="H469">
        <v>5182.1099999999997</v>
      </c>
      <c r="I469">
        <v>5181.3599999999997</v>
      </c>
      <c r="J469">
        <v>5169.22</v>
      </c>
      <c r="O469" s="1">
        <f t="shared" si="21"/>
        <v>46080.253460648149</v>
      </c>
      <c r="P469" s="2">
        <f t="shared" si="22"/>
        <v>46080.253472222219</v>
      </c>
      <c r="Q469">
        <f t="shared" si="23"/>
        <v>1772172300</v>
      </c>
    </row>
    <row r="470" spans="1:17" x14ac:dyDescent="0.55000000000000004">
      <c r="A470">
        <v>1772172599</v>
      </c>
      <c r="B470" t="s">
        <v>4</v>
      </c>
      <c r="C470" t="s">
        <v>5</v>
      </c>
      <c r="D470">
        <v>5197.1400000000003</v>
      </c>
      <c r="E470">
        <v>5200.38</v>
      </c>
      <c r="F470">
        <v>5189.71</v>
      </c>
      <c r="G470">
        <v>5200.3100000000004</v>
      </c>
      <c r="H470">
        <v>5182.18</v>
      </c>
      <c r="I470">
        <v>5181.38</v>
      </c>
      <c r="J470">
        <v>5169.26</v>
      </c>
      <c r="O470" s="1">
        <f t="shared" si="21"/>
        <v>46080.256932870368</v>
      </c>
      <c r="P470" s="2">
        <f t="shared" si="22"/>
        <v>46080.256944444445</v>
      </c>
      <c r="Q470">
        <f t="shared" si="23"/>
        <v>1772172600</v>
      </c>
    </row>
    <row r="471" spans="1:17" x14ac:dyDescent="0.55000000000000004">
      <c r="A471">
        <v>1772172899</v>
      </c>
      <c r="B471" t="s">
        <v>4</v>
      </c>
      <c r="C471" t="s">
        <v>5</v>
      </c>
      <c r="D471">
        <v>5195.58</v>
      </c>
      <c r="E471">
        <v>5200.38</v>
      </c>
      <c r="F471">
        <v>5189.6899999999996</v>
      </c>
      <c r="G471">
        <v>5200.29</v>
      </c>
      <c r="H471">
        <v>5182.26</v>
      </c>
      <c r="I471">
        <v>5181.3999999999996</v>
      </c>
      <c r="J471">
        <v>5169.3</v>
      </c>
      <c r="O471" s="1">
        <f t="shared" si="21"/>
        <v>46080.260405092587</v>
      </c>
      <c r="P471" s="2">
        <f t="shared" si="22"/>
        <v>46080.260416666664</v>
      </c>
      <c r="Q471">
        <f t="shared" si="23"/>
        <v>1772172900</v>
      </c>
    </row>
    <row r="472" spans="1:17" x14ac:dyDescent="0.55000000000000004">
      <c r="A472">
        <v>1772173199</v>
      </c>
      <c r="B472" t="s">
        <v>4</v>
      </c>
      <c r="C472" t="s">
        <v>5</v>
      </c>
      <c r="D472">
        <v>5195</v>
      </c>
      <c r="E472">
        <v>5200.3900000000003</v>
      </c>
      <c r="F472">
        <v>5189.66</v>
      </c>
      <c r="G472">
        <v>5200.2700000000004</v>
      </c>
      <c r="H472">
        <v>5182.34</v>
      </c>
      <c r="I472">
        <v>5181.43</v>
      </c>
      <c r="J472">
        <v>5169.34</v>
      </c>
      <c r="O472" s="1">
        <f t="shared" si="21"/>
        <v>46080.263877314814</v>
      </c>
      <c r="P472" s="2">
        <f t="shared" si="22"/>
        <v>46080.263888888891</v>
      </c>
      <c r="Q472">
        <f t="shared" si="23"/>
        <v>1772173200</v>
      </c>
    </row>
    <row r="473" spans="1:17" x14ac:dyDescent="0.55000000000000004">
      <c r="A473">
        <v>1772173499</v>
      </c>
      <c r="B473" t="s">
        <v>4</v>
      </c>
      <c r="C473" t="s">
        <v>5</v>
      </c>
      <c r="D473">
        <v>5193.22</v>
      </c>
      <c r="E473">
        <v>5200.3900000000003</v>
      </c>
      <c r="F473">
        <v>5189.63</v>
      </c>
      <c r="G473">
        <v>5200.25</v>
      </c>
      <c r="H473">
        <v>5182.41</v>
      </c>
      <c r="I473">
        <v>5181.45</v>
      </c>
      <c r="J473">
        <v>5169.38</v>
      </c>
      <c r="O473" s="1">
        <f t="shared" si="21"/>
        <v>46080.26734953704</v>
      </c>
      <c r="P473" s="2">
        <f t="shared" si="22"/>
        <v>46080.267361111109</v>
      </c>
      <c r="Q473">
        <f t="shared" si="23"/>
        <v>1772173500</v>
      </c>
    </row>
    <row r="474" spans="1:17" x14ac:dyDescent="0.55000000000000004">
      <c r="A474">
        <v>1772173799</v>
      </c>
      <c r="B474" t="s">
        <v>4</v>
      </c>
      <c r="C474" t="s">
        <v>5</v>
      </c>
      <c r="D474">
        <v>5192.34</v>
      </c>
      <c r="E474">
        <v>5200.3999999999996</v>
      </c>
      <c r="F474">
        <v>5189.6099999999997</v>
      </c>
      <c r="G474">
        <v>5200.24</v>
      </c>
      <c r="H474">
        <v>5182.49</v>
      </c>
      <c r="I474">
        <v>5181.47</v>
      </c>
      <c r="J474">
        <v>5169.42</v>
      </c>
      <c r="O474" s="1">
        <f t="shared" si="21"/>
        <v>46080.270821759259</v>
      </c>
      <c r="P474" s="2">
        <f t="shared" si="22"/>
        <v>46080.270833333336</v>
      </c>
      <c r="Q474">
        <f t="shared" si="23"/>
        <v>1772173800</v>
      </c>
    </row>
    <row r="475" spans="1:17" x14ac:dyDescent="0.55000000000000004">
      <c r="A475">
        <v>1772174099</v>
      </c>
      <c r="B475" t="s">
        <v>4</v>
      </c>
      <c r="C475" t="s">
        <v>5</v>
      </c>
      <c r="D475">
        <v>5194.18</v>
      </c>
      <c r="E475">
        <v>5200.3999999999996</v>
      </c>
      <c r="F475">
        <v>5189.58</v>
      </c>
      <c r="G475">
        <v>5200.22</v>
      </c>
      <c r="H475">
        <v>5182.5600000000004</v>
      </c>
      <c r="I475">
        <v>5181.49</v>
      </c>
      <c r="J475">
        <v>5169.46</v>
      </c>
      <c r="O475" s="1">
        <f t="shared" si="21"/>
        <v>46080.274293981478</v>
      </c>
      <c r="P475" s="2">
        <f t="shared" si="22"/>
        <v>46080.274305555555</v>
      </c>
      <c r="Q475">
        <f t="shared" si="23"/>
        <v>1772174100</v>
      </c>
    </row>
    <row r="476" spans="1:17" x14ac:dyDescent="0.55000000000000004">
      <c r="A476">
        <v>1772174399</v>
      </c>
      <c r="B476" t="s">
        <v>4</v>
      </c>
      <c r="C476" t="s">
        <v>5</v>
      </c>
      <c r="D476">
        <v>5193.45</v>
      </c>
      <c r="E476">
        <v>5200.41</v>
      </c>
      <c r="F476">
        <v>5189.5600000000004</v>
      </c>
      <c r="G476">
        <v>5200.2</v>
      </c>
      <c r="H476">
        <v>5182.6400000000003</v>
      </c>
      <c r="I476">
        <v>5181.5200000000004</v>
      </c>
      <c r="J476">
        <v>5169.49</v>
      </c>
      <c r="O476" s="1">
        <f t="shared" si="21"/>
        <v>46080.277766203704</v>
      </c>
      <c r="P476" s="2">
        <f t="shared" si="22"/>
        <v>46080.277777777781</v>
      </c>
      <c r="Q476">
        <f t="shared" si="23"/>
        <v>1772174400</v>
      </c>
    </row>
    <row r="477" spans="1:17" x14ac:dyDescent="0.55000000000000004">
      <c r="A477">
        <v>1772174699</v>
      </c>
      <c r="B477" t="s">
        <v>4</v>
      </c>
      <c r="C477" t="s">
        <v>5</v>
      </c>
      <c r="D477">
        <v>5191.8900000000003</v>
      </c>
      <c r="E477">
        <v>5200.42</v>
      </c>
      <c r="F477">
        <v>5189.53</v>
      </c>
      <c r="G477">
        <v>5200.18</v>
      </c>
      <c r="H477">
        <v>5182.71</v>
      </c>
      <c r="I477">
        <v>5181.54</v>
      </c>
      <c r="J477">
        <v>5169.53</v>
      </c>
      <c r="O477" s="1">
        <f t="shared" si="21"/>
        <v>46080.28123842593</v>
      </c>
      <c r="P477" s="2">
        <f t="shared" si="22"/>
        <v>46080.28125</v>
      </c>
      <c r="Q477">
        <f t="shared" si="23"/>
        <v>1772174700</v>
      </c>
    </row>
    <row r="478" spans="1:17" x14ac:dyDescent="0.55000000000000004">
      <c r="A478">
        <v>1772174999</v>
      </c>
      <c r="B478" t="s">
        <v>4</v>
      </c>
      <c r="C478" t="s">
        <v>5</v>
      </c>
      <c r="D478">
        <v>5188.8500000000004</v>
      </c>
      <c r="E478">
        <v>5200.42</v>
      </c>
      <c r="F478">
        <v>5189.51</v>
      </c>
      <c r="G478">
        <v>5200.17</v>
      </c>
      <c r="H478">
        <v>5182.79</v>
      </c>
      <c r="I478">
        <v>5181.5600000000004</v>
      </c>
      <c r="J478">
        <v>5169.57</v>
      </c>
      <c r="O478" s="1">
        <f t="shared" si="21"/>
        <v>46080.284710648149</v>
      </c>
      <c r="P478" s="2">
        <f t="shared" si="22"/>
        <v>46080.284722222219</v>
      </c>
      <c r="Q478">
        <f t="shared" si="23"/>
        <v>1772175000</v>
      </c>
    </row>
    <row r="479" spans="1:17" x14ac:dyDescent="0.55000000000000004">
      <c r="A479">
        <v>1772175299</v>
      </c>
      <c r="B479" t="s">
        <v>4</v>
      </c>
      <c r="C479" t="s">
        <v>5</v>
      </c>
      <c r="D479">
        <v>5185.71</v>
      </c>
      <c r="E479">
        <v>5200.43</v>
      </c>
      <c r="F479">
        <v>5189.4799999999996</v>
      </c>
      <c r="G479">
        <v>5200.1499999999996</v>
      </c>
      <c r="H479">
        <v>5182.87</v>
      </c>
      <c r="I479">
        <v>5181.58</v>
      </c>
      <c r="J479">
        <v>5169.6099999999997</v>
      </c>
      <c r="O479" s="1">
        <f t="shared" si="21"/>
        <v>46080.288182870368</v>
      </c>
      <c r="P479" s="2">
        <f t="shared" si="22"/>
        <v>46080.288194444445</v>
      </c>
      <c r="Q479">
        <f t="shared" si="23"/>
        <v>1772175300</v>
      </c>
    </row>
    <row r="480" spans="1:17" x14ac:dyDescent="0.55000000000000004">
      <c r="A480">
        <v>1772175599</v>
      </c>
      <c r="B480" t="s">
        <v>4</v>
      </c>
      <c r="C480" t="s">
        <v>5</v>
      </c>
      <c r="D480">
        <v>5185.28</v>
      </c>
      <c r="E480">
        <v>5200.43</v>
      </c>
      <c r="F480">
        <v>5189.45</v>
      </c>
      <c r="G480">
        <v>5200.13</v>
      </c>
      <c r="H480">
        <v>5182.9399999999996</v>
      </c>
      <c r="I480">
        <v>5181.6000000000004</v>
      </c>
      <c r="J480">
        <v>5169.6499999999996</v>
      </c>
      <c r="O480" s="1">
        <f t="shared" si="21"/>
        <v>46080.291655092587</v>
      </c>
      <c r="P480" s="2">
        <f t="shared" si="22"/>
        <v>46080.291666666664</v>
      </c>
      <c r="Q480">
        <f t="shared" si="23"/>
        <v>1772175600</v>
      </c>
    </row>
    <row r="481" spans="1:17" x14ac:dyDescent="0.55000000000000004">
      <c r="A481">
        <v>1772175899</v>
      </c>
      <c r="B481" t="s">
        <v>4</v>
      </c>
      <c r="C481" t="s">
        <v>5</v>
      </c>
      <c r="D481">
        <v>5187.16</v>
      </c>
      <c r="E481">
        <v>5200.4399999999996</v>
      </c>
      <c r="F481">
        <v>5189.43</v>
      </c>
      <c r="G481">
        <v>5200.1099999999997</v>
      </c>
      <c r="H481">
        <v>5183.0200000000004</v>
      </c>
      <c r="I481">
        <v>5181.63</v>
      </c>
      <c r="J481">
        <v>5169.6899999999996</v>
      </c>
      <c r="O481" s="1">
        <f t="shared" si="21"/>
        <v>46080.295127314814</v>
      </c>
      <c r="P481" s="2">
        <f t="shared" si="22"/>
        <v>46080.295138888891</v>
      </c>
      <c r="Q481">
        <f t="shared" si="23"/>
        <v>1772175900</v>
      </c>
    </row>
    <row r="482" spans="1:17" x14ac:dyDescent="0.55000000000000004">
      <c r="A482">
        <v>1772176199</v>
      </c>
      <c r="B482" t="s">
        <v>4</v>
      </c>
      <c r="C482" t="s">
        <v>5</v>
      </c>
      <c r="D482">
        <v>5181.7</v>
      </c>
      <c r="E482">
        <v>5200.4399999999996</v>
      </c>
      <c r="F482">
        <v>5189.3999999999996</v>
      </c>
      <c r="G482">
        <v>5200.1000000000004</v>
      </c>
      <c r="H482">
        <v>5183.09</v>
      </c>
      <c r="I482">
        <v>5181.6499999999996</v>
      </c>
      <c r="J482">
        <v>5169.7299999999996</v>
      </c>
      <c r="O482" s="1">
        <f t="shared" si="21"/>
        <v>46080.29859953704</v>
      </c>
      <c r="P482" s="2">
        <f t="shared" si="22"/>
        <v>46080.298611111109</v>
      </c>
      <c r="Q482">
        <f t="shared" si="23"/>
        <v>1772176200</v>
      </c>
    </row>
    <row r="483" spans="1:17" x14ac:dyDescent="0.55000000000000004">
      <c r="A483">
        <v>1772176499</v>
      </c>
      <c r="B483" t="s">
        <v>4</v>
      </c>
      <c r="C483" t="s">
        <v>5</v>
      </c>
      <c r="D483">
        <v>5177.62</v>
      </c>
      <c r="E483">
        <v>5200.45</v>
      </c>
      <c r="F483">
        <v>5189.38</v>
      </c>
      <c r="G483">
        <v>5200.08</v>
      </c>
      <c r="H483">
        <v>5183.17</v>
      </c>
      <c r="I483">
        <v>5181.67</v>
      </c>
      <c r="J483">
        <v>5169.7700000000004</v>
      </c>
      <c r="O483" s="1">
        <f t="shared" si="21"/>
        <v>46080.302071759259</v>
      </c>
      <c r="P483" s="2">
        <f t="shared" si="22"/>
        <v>46080.302083333336</v>
      </c>
      <c r="Q483">
        <f t="shared" si="23"/>
        <v>1772176500</v>
      </c>
    </row>
    <row r="484" spans="1:17" x14ac:dyDescent="0.55000000000000004">
      <c r="A484">
        <v>1772176799</v>
      </c>
      <c r="B484" t="s">
        <v>4</v>
      </c>
      <c r="C484" t="s">
        <v>5</v>
      </c>
      <c r="D484">
        <v>5182.82</v>
      </c>
      <c r="E484">
        <v>5200.45</v>
      </c>
      <c r="F484">
        <v>5189.3500000000004</v>
      </c>
      <c r="G484">
        <v>5200.0600000000004</v>
      </c>
      <c r="H484">
        <v>5183.24</v>
      </c>
      <c r="I484">
        <v>5181.6899999999996</v>
      </c>
      <c r="J484">
        <v>5169.8</v>
      </c>
      <c r="O484" s="1">
        <f t="shared" si="21"/>
        <v>46080.305543981478</v>
      </c>
      <c r="P484" s="2">
        <f t="shared" si="22"/>
        <v>46080.305555555555</v>
      </c>
      <c r="Q484">
        <f t="shared" si="23"/>
        <v>1772176800</v>
      </c>
    </row>
    <row r="485" spans="1:17" x14ac:dyDescent="0.55000000000000004">
      <c r="A485">
        <v>1772177099</v>
      </c>
      <c r="B485" t="s">
        <v>4</v>
      </c>
      <c r="C485" t="s">
        <v>5</v>
      </c>
      <c r="D485">
        <v>5178.6400000000003</v>
      </c>
      <c r="E485">
        <v>5200.46</v>
      </c>
      <c r="F485">
        <v>5189.32</v>
      </c>
      <c r="G485">
        <v>5200.04</v>
      </c>
      <c r="H485">
        <v>5183.32</v>
      </c>
      <c r="I485">
        <v>5181.71</v>
      </c>
      <c r="J485">
        <v>5169.84</v>
      </c>
      <c r="O485" s="1">
        <f t="shared" si="21"/>
        <v>46080.309016203704</v>
      </c>
      <c r="P485" s="2">
        <f t="shared" si="22"/>
        <v>46080.309027777781</v>
      </c>
      <c r="Q485">
        <f t="shared" si="23"/>
        <v>1772177100</v>
      </c>
    </row>
    <row r="486" spans="1:17" x14ac:dyDescent="0.55000000000000004">
      <c r="A486">
        <v>1772177399</v>
      </c>
      <c r="B486" t="s">
        <v>4</v>
      </c>
      <c r="C486" t="s">
        <v>5</v>
      </c>
      <c r="D486">
        <v>5180.1899999999996</v>
      </c>
      <c r="E486">
        <v>5200.47</v>
      </c>
      <c r="F486">
        <v>5189.3</v>
      </c>
      <c r="G486">
        <v>5200.03</v>
      </c>
      <c r="H486">
        <v>5183.3900000000003</v>
      </c>
      <c r="I486">
        <v>5181.74</v>
      </c>
      <c r="J486">
        <v>5169.88</v>
      </c>
      <c r="O486" s="1">
        <f t="shared" si="21"/>
        <v>46080.31248842593</v>
      </c>
      <c r="P486" s="2">
        <f t="shared" si="22"/>
        <v>46080.3125</v>
      </c>
      <c r="Q486">
        <f t="shared" si="23"/>
        <v>1772177400</v>
      </c>
    </row>
    <row r="487" spans="1:17" x14ac:dyDescent="0.55000000000000004">
      <c r="A487">
        <v>1772177699</v>
      </c>
      <c r="B487" t="s">
        <v>4</v>
      </c>
      <c r="C487" t="s">
        <v>5</v>
      </c>
      <c r="D487">
        <v>5182.7</v>
      </c>
      <c r="E487">
        <v>5200.47</v>
      </c>
      <c r="F487">
        <v>5189.2700000000004</v>
      </c>
      <c r="G487">
        <v>5200.01</v>
      </c>
      <c r="H487">
        <v>5183.47</v>
      </c>
      <c r="I487">
        <v>5181.76</v>
      </c>
      <c r="J487">
        <v>5169.92</v>
      </c>
      <c r="O487" s="1">
        <f t="shared" si="21"/>
        <v>46080.315960648149</v>
      </c>
      <c r="P487" s="2">
        <f t="shared" si="22"/>
        <v>46080.315972222219</v>
      </c>
      <c r="Q487">
        <f t="shared" si="23"/>
        <v>1772177700</v>
      </c>
    </row>
    <row r="488" spans="1:17" x14ac:dyDescent="0.55000000000000004">
      <c r="A488">
        <v>1772177999</v>
      </c>
      <c r="B488" t="s">
        <v>4</v>
      </c>
      <c r="C488" t="s">
        <v>5</v>
      </c>
      <c r="D488">
        <v>5180.5200000000004</v>
      </c>
      <c r="E488">
        <v>5200.4799999999996</v>
      </c>
      <c r="F488">
        <v>5189.25</v>
      </c>
      <c r="G488">
        <v>5199.99</v>
      </c>
      <c r="H488">
        <v>5183.55</v>
      </c>
      <c r="I488">
        <v>5181.78</v>
      </c>
      <c r="J488">
        <v>5169.96</v>
      </c>
      <c r="O488" s="1">
        <f t="shared" si="21"/>
        <v>46080.319432870368</v>
      </c>
      <c r="P488" s="2">
        <f t="shared" si="22"/>
        <v>46080.319444444445</v>
      </c>
      <c r="Q488">
        <f t="shared" si="23"/>
        <v>1772178000</v>
      </c>
    </row>
    <row r="489" spans="1:17" x14ac:dyDescent="0.55000000000000004">
      <c r="A489">
        <v>1772178299</v>
      </c>
      <c r="B489" t="s">
        <v>4</v>
      </c>
      <c r="C489" t="s">
        <v>5</v>
      </c>
      <c r="D489">
        <v>5181.24</v>
      </c>
      <c r="E489">
        <v>5200.4799999999996</v>
      </c>
      <c r="F489">
        <v>5189.22</v>
      </c>
      <c r="G489">
        <v>5199.97</v>
      </c>
      <c r="H489">
        <v>5183.62</v>
      </c>
      <c r="I489">
        <v>5181.8</v>
      </c>
      <c r="J489">
        <v>5170</v>
      </c>
      <c r="O489" s="1">
        <f t="shared" si="21"/>
        <v>46080.322905092587</v>
      </c>
      <c r="P489" s="2">
        <f t="shared" si="22"/>
        <v>46080.322916666664</v>
      </c>
      <c r="Q489">
        <f t="shared" si="23"/>
        <v>1772178300</v>
      </c>
    </row>
    <row r="490" spans="1:17" x14ac:dyDescent="0.55000000000000004">
      <c r="A490">
        <v>1772178599</v>
      </c>
      <c r="B490" t="s">
        <v>4</v>
      </c>
      <c r="C490" t="s">
        <v>5</v>
      </c>
      <c r="D490">
        <v>5179.6499999999996</v>
      </c>
      <c r="E490">
        <v>5200.49</v>
      </c>
      <c r="F490">
        <v>5189.1899999999996</v>
      </c>
      <c r="G490">
        <v>5199.96</v>
      </c>
      <c r="H490">
        <v>5183.7</v>
      </c>
      <c r="I490">
        <v>5181.83</v>
      </c>
      <c r="J490">
        <v>5170.04</v>
      </c>
      <c r="O490" s="1">
        <f t="shared" si="21"/>
        <v>46080.326377314814</v>
      </c>
      <c r="P490" s="2">
        <f t="shared" si="22"/>
        <v>46080.326388888891</v>
      </c>
      <c r="Q490">
        <f t="shared" si="23"/>
        <v>1772178600</v>
      </c>
    </row>
    <row r="491" spans="1:17" x14ac:dyDescent="0.55000000000000004">
      <c r="A491">
        <v>1772178899</v>
      </c>
      <c r="B491" t="s">
        <v>4</v>
      </c>
      <c r="C491" t="s">
        <v>5</v>
      </c>
      <c r="D491">
        <v>5176.1000000000004</v>
      </c>
      <c r="E491">
        <v>5200.49</v>
      </c>
      <c r="F491">
        <v>5189.17</v>
      </c>
      <c r="G491">
        <v>5199.9399999999996</v>
      </c>
      <c r="H491">
        <v>5183.7700000000004</v>
      </c>
      <c r="I491">
        <v>5181.8500000000004</v>
      </c>
      <c r="J491">
        <v>5170.08</v>
      </c>
      <c r="O491" s="1">
        <f t="shared" si="21"/>
        <v>46080.32984953704</v>
      </c>
      <c r="P491" s="2">
        <f t="shared" si="22"/>
        <v>46080.329861111109</v>
      </c>
      <c r="Q491">
        <f t="shared" si="23"/>
        <v>1772178900</v>
      </c>
    </row>
    <row r="492" spans="1:17" x14ac:dyDescent="0.55000000000000004">
      <c r="A492">
        <v>1772179199</v>
      </c>
      <c r="B492" t="s">
        <v>4</v>
      </c>
      <c r="C492" t="s">
        <v>5</v>
      </c>
      <c r="D492">
        <v>5180.66</v>
      </c>
      <c r="E492">
        <v>5200.5</v>
      </c>
      <c r="F492">
        <v>5189.1400000000003</v>
      </c>
      <c r="G492">
        <v>5199.92</v>
      </c>
      <c r="H492">
        <v>5183.8500000000004</v>
      </c>
      <c r="I492">
        <v>5181.87</v>
      </c>
      <c r="J492">
        <v>5170.1099999999997</v>
      </c>
      <c r="O492" s="1">
        <f t="shared" si="21"/>
        <v>46080.333321759259</v>
      </c>
      <c r="P492" s="2">
        <f t="shared" si="22"/>
        <v>46080.333333333336</v>
      </c>
      <c r="Q492">
        <f t="shared" si="23"/>
        <v>1772179200</v>
      </c>
    </row>
    <row r="493" spans="1:17" x14ac:dyDescent="0.55000000000000004">
      <c r="A493">
        <v>1772179499</v>
      </c>
      <c r="B493" t="s">
        <v>4</v>
      </c>
      <c r="C493" t="s">
        <v>5</v>
      </c>
      <c r="D493">
        <v>5180.62</v>
      </c>
      <c r="E493">
        <v>5200.51</v>
      </c>
      <c r="F493">
        <v>5189.12</v>
      </c>
      <c r="G493">
        <v>5199.8999999999996</v>
      </c>
      <c r="H493">
        <v>5183.92</v>
      </c>
      <c r="I493">
        <v>5181.8900000000003</v>
      </c>
      <c r="J493">
        <v>5170.1499999999996</v>
      </c>
      <c r="O493" s="1">
        <f t="shared" si="21"/>
        <v>46080.336793981478</v>
      </c>
      <c r="P493" s="2">
        <f t="shared" si="22"/>
        <v>46080.336805555555</v>
      </c>
      <c r="Q493">
        <f t="shared" si="23"/>
        <v>1772179500</v>
      </c>
    </row>
    <row r="494" spans="1:17" x14ac:dyDescent="0.55000000000000004">
      <c r="A494">
        <v>1772179799</v>
      </c>
      <c r="B494" t="s">
        <v>4</v>
      </c>
      <c r="C494" t="s">
        <v>5</v>
      </c>
      <c r="D494">
        <v>5178.43</v>
      </c>
      <c r="E494">
        <v>5200.51</v>
      </c>
      <c r="F494">
        <v>5189.09</v>
      </c>
      <c r="G494">
        <v>5199.8900000000003</v>
      </c>
      <c r="H494">
        <v>5184</v>
      </c>
      <c r="I494">
        <v>5181.91</v>
      </c>
      <c r="J494">
        <v>5170.1899999999996</v>
      </c>
      <c r="O494" s="1">
        <f t="shared" si="21"/>
        <v>46080.340266203704</v>
      </c>
      <c r="P494" s="2">
        <f t="shared" si="22"/>
        <v>46080.340277777781</v>
      </c>
      <c r="Q494">
        <f t="shared" si="23"/>
        <v>1772179800</v>
      </c>
    </row>
    <row r="495" spans="1:17" x14ac:dyDescent="0.55000000000000004">
      <c r="A495">
        <v>1772180099</v>
      </c>
      <c r="B495" t="s">
        <v>4</v>
      </c>
      <c r="C495" t="s">
        <v>5</v>
      </c>
      <c r="D495">
        <v>5178.8999999999996</v>
      </c>
      <c r="E495">
        <v>5200.5200000000004</v>
      </c>
      <c r="F495">
        <v>5189.0600000000004</v>
      </c>
      <c r="G495">
        <v>5199.87</v>
      </c>
      <c r="H495">
        <v>5184.08</v>
      </c>
      <c r="I495">
        <v>5181.9399999999996</v>
      </c>
      <c r="J495">
        <v>5170.2299999999996</v>
      </c>
      <c r="O495" s="1">
        <f t="shared" si="21"/>
        <v>46080.34373842593</v>
      </c>
      <c r="P495" s="2">
        <f t="shared" si="22"/>
        <v>46080.34375</v>
      </c>
      <c r="Q495">
        <f t="shared" si="23"/>
        <v>1772180100</v>
      </c>
    </row>
    <row r="496" spans="1:17" x14ac:dyDescent="0.55000000000000004">
      <c r="A496">
        <v>1772180399</v>
      </c>
      <c r="B496" t="s">
        <v>4</v>
      </c>
      <c r="C496" t="s">
        <v>5</v>
      </c>
      <c r="D496">
        <v>5175</v>
      </c>
      <c r="E496">
        <v>5200.5200000000004</v>
      </c>
      <c r="F496">
        <v>5189.04</v>
      </c>
      <c r="G496">
        <v>5199.8500000000004</v>
      </c>
      <c r="H496">
        <v>5184.1499999999996</v>
      </c>
      <c r="I496">
        <v>5181.96</v>
      </c>
      <c r="J496">
        <v>5170.2700000000004</v>
      </c>
      <c r="O496" s="1">
        <f t="shared" si="21"/>
        <v>46080.347210648149</v>
      </c>
      <c r="P496" s="2">
        <f t="shared" si="22"/>
        <v>46080.347222222219</v>
      </c>
      <c r="Q496">
        <f t="shared" si="23"/>
        <v>1772180400</v>
      </c>
    </row>
    <row r="497" spans="1:17" x14ac:dyDescent="0.55000000000000004">
      <c r="A497">
        <v>1772180699</v>
      </c>
      <c r="B497" t="s">
        <v>4</v>
      </c>
      <c r="C497" t="s">
        <v>5</v>
      </c>
      <c r="D497">
        <v>5177.6099999999997</v>
      </c>
      <c r="E497">
        <v>5200.53</v>
      </c>
      <c r="F497">
        <v>5189.01</v>
      </c>
      <c r="G497">
        <v>5199.83</v>
      </c>
      <c r="H497">
        <v>5184.2299999999996</v>
      </c>
      <c r="I497">
        <v>5181.9799999999996</v>
      </c>
      <c r="J497">
        <v>5170.3100000000004</v>
      </c>
      <c r="O497" s="1">
        <f t="shared" si="21"/>
        <v>46080.350682870368</v>
      </c>
      <c r="P497" s="2">
        <f t="shared" si="22"/>
        <v>46080.350694444445</v>
      </c>
      <c r="Q497">
        <f t="shared" si="23"/>
        <v>1772180700</v>
      </c>
    </row>
    <row r="498" spans="1:17" x14ac:dyDescent="0.55000000000000004">
      <c r="A498">
        <v>1772180999</v>
      </c>
      <c r="B498" t="s">
        <v>4</v>
      </c>
      <c r="C498" t="s">
        <v>5</v>
      </c>
      <c r="D498">
        <v>5181.78</v>
      </c>
      <c r="E498">
        <v>5200.53</v>
      </c>
      <c r="F498">
        <v>5188.99</v>
      </c>
      <c r="G498">
        <v>5199.82</v>
      </c>
      <c r="H498">
        <v>5184.3</v>
      </c>
      <c r="I498">
        <v>5182</v>
      </c>
      <c r="J498">
        <v>5170.3500000000004</v>
      </c>
      <c r="O498" s="1">
        <f t="shared" si="21"/>
        <v>46080.354155092587</v>
      </c>
      <c r="P498" s="2">
        <f t="shared" si="22"/>
        <v>46080.354166666664</v>
      </c>
      <c r="Q498">
        <f t="shared" si="23"/>
        <v>1772181000</v>
      </c>
    </row>
    <row r="499" spans="1:17" x14ac:dyDescent="0.55000000000000004">
      <c r="A499">
        <v>1772181299</v>
      </c>
      <c r="B499" t="s">
        <v>4</v>
      </c>
      <c r="C499" t="s">
        <v>5</v>
      </c>
      <c r="D499">
        <v>5180.34</v>
      </c>
      <c r="E499">
        <v>5200.54</v>
      </c>
      <c r="F499">
        <v>5188.96</v>
      </c>
      <c r="G499">
        <v>5199.8</v>
      </c>
      <c r="H499">
        <v>5184.38</v>
      </c>
      <c r="I499">
        <v>5182.0200000000004</v>
      </c>
      <c r="J499">
        <v>5170.38</v>
      </c>
      <c r="O499" s="1">
        <f t="shared" si="21"/>
        <v>46080.357627314814</v>
      </c>
      <c r="P499" s="2">
        <f t="shared" si="22"/>
        <v>46080.357638888891</v>
      </c>
      <c r="Q499">
        <f t="shared" si="23"/>
        <v>1772181300</v>
      </c>
    </row>
    <row r="500" spans="1:17" x14ac:dyDescent="0.55000000000000004">
      <c r="A500">
        <v>1772181599</v>
      </c>
      <c r="B500" t="s">
        <v>4</v>
      </c>
      <c r="C500" t="s">
        <v>5</v>
      </c>
      <c r="D500">
        <v>5180.32</v>
      </c>
      <c r="E500">
        <v>5200.54</v>
      </c>
      <c r="F500">
        <v>5188.93</v>
      </c>
      <c r="G500">
        <v>5199.78</v>
      </c>
      <c r="H500">
        <v>5184.45</v>
      </c>
      <c r="I500">
        <v>5182.05</v>
      </c>
      <c r="J500">
        <v>5170.42</v>
      </c>
      <c r="O500" s="1">
        <f t="shared" si="21"/>
        <v>46080.36109953704</v>
      </c>
      <c r="P500" s="2">
        <f t="shared" si="22"/>
        <v>46080.361111111109</v>
      </c>
      <c r="Q500">
        <f t="shared" si="23"/>
        <v>1772181600</v>
      </c>
    </row>
    <row r="501" spans="1:17" x14ac:dyDescent="0.55000000000000004">
      <c r="A501">
        <v>1772181899</v>
      </c>
      <c r="B501" t="s">
        <v>4</v>
      </c>
      <c r="C501" t="s">
        <v>5</v>
      </c>
      <c r="D501">
        <v>5181.58</v>
      </c>
      <c r="E501">
        <v>5200.55</v>
      </c>
      <c r="F501">
        <v>5188.91</v>
      </c>
      <c r="G501">
        <v>5199.76</v>
      </c>
      <c r="H501">
        <v>5184.53</v>
      </c>
      <c r="I501">
        <v>5182.07</v>
      </c>
      <c r="J501">
        <v>5170.46</v>
      </c>
      <c r="O501" s="1">
        <f t="shared" si="21"/>
        <v>46080.364571759259</v>
      </c>
      <c r="P501" s="2">
        <f t="shared" si="22"/>
        <v>46080.364583333336</v>
      </c>
      <c r="Q501">
        <f t="shared" si="23"/>
        <v>1772181900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501"/>
  <sheetViews>
    <sheetView zoomScale="70" zoomScaleNormal="70" workbookViewId="0">
      <selection activeCell="P17" sqref="P17"/>
    </sheetView>
  </sheetViews>
  <sheetFormatPr defaultRowHeight="14.4" x14ac:dyDescent="0.55000000000000004"/>
  <cols>
    <col min="1" max="1" width="10.68359375" bestFit="1" customWidth="1"/>
    <col min="5" max="5" width="9.89453125" bestFit="1" customWidth="1"/>
    <col min="6" max="6" width="9.3671875" bestFit="1" customWidth="1"/>
    <col min="9" max="9" width="17.41796875" bestFit="1" customWidth="1"/>
    <col min="10" max="10" width="14.83984375" bestFit="1" customWidth="1"/>
    <col min="11" max="11" width="17.4726562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I1" t="s">
        <v>25</v>
      </c>
      <c r="J1" t="s">
        <v>26</v>
      </c>
      <c r="K1" t="s">
        <v>27</v>
      </c>
    </row>
    <row r="2" spans="1:11" x14ac:dyDescent="0.55000000000000004">
      <c r="A2">
        <v>1772024998</v>
      </c>
      <c r="B2" t="s">
        <v>4</v>
      </c>
      <c r="C2" t="s">
        <v>5</v>
      </c>
      <c r="D2">
        <v>5187.2</v>
      </c>
      <c r="E2">
        <v>0</v>
      </c>
      <c r="F2">
        <v>0</v>
      </c>
      <c r="G2">
        <v>5181.08</v>
      </c>
      <c r="I2" s="1">
        <f t="shared" ref="I2:I65" si="0">(A2/86400)+25569</f>
        <v>46078.548587962963</v>
      </c>
      <c r="J2" s="2">
        <f t="shared" ref="J2:J65" si="1">CEILING(INT(I2*1440)/1440*288,1)/288</f>
        <v>46078.548611111109</v>
      </c>
      <c r="K2">
        <f>MROUND((J2-25569)*86400,300)</f>
        <v>1772025000</v>
      </c>
    </row>
    <row r="3" spans="1:11" x14ac:dyDescent="0.55000000000000004">
      <c r="A3">
        <v>1772025298</v>
      </c>
      <c r="B3" t="s">
        <v>4</v>
      </c>
      <c r="C3" t="s">
        <v>5</v>
      </c>
      <c r="D3">
        <v>5187</v>
      </c>
      <c r="E3">
        <v>0</v>
      </c>
      <c r="F3">
        <v>0</v>
      </c>
      <c r="G3">
        <v>5181.54</v>
      </c>
      <c r="I3" s="1">
        <f t="shared" si="0"/>
        <v>46078.552060185189</v>
      </c>
      <c r="J3" s="2">
        <f t="shared" si="1"/>
        <v>46078.552083333336</v>
      </c>
      <c r="K3">
        <f t="shared" ref="K3:K66" si="2">MROUND((J3-25569)*86400,300)</f>
        <v>1772025300</v>
      </c>
    </row>
    <row r="4" spans="1:11" x14ac:dyDescent="0.55000000000000004">
      <c r="A4">
        <v>1772025598</v>
      </c>
      <c r="B4" t="s">
        <v>4</v>
      </c>
      <c r="C4" t="s">
        <v>5</v>
      </c>
      <c r="D4">
        <v>5191.13</v>
      </c>
      <c r="E4">
        <v>5191.47</v>
      </c>
      <c r="F4">
        <v>0</v>
      </c>
      <c r="G4">
        <v>5182.12</v>
      </c>
      <c r="I4" s="1">
        <f t="shared" si="0"/>
        <v>46078.555532407408</v>
      </c>
      <c r="J4" s="2">
        <f t="shared" si="1"/>
        <v>46078.555555555555</v>
      </c>
      <c r="K4">
        <f t="shared" si="2"/>
        <v>1772025600</v>
      </c>
    </row>
    <row r="5" spans="1:11" x14ac:dyDescent="0.55000000000000004">
      <c r="A5">
        <v>1772025898</v>
      </c>
      <c r="B5" t="s">
        <v>4</v>
      </c>
      <c r="C5" t="s">
        <v>5</v>
      </c>
      <c r="D5">
        <v>5188.07</v>
      </c>
      <c r="E5">
        <v>0</v>
      </c>
      <c r="F5">
        <v>0</v>
      </c>
      <c r="G5">
        <v>5182.59</v>
      </c>
      <c r="I5" s="1">
        <f t="shared" si="0"/>
        <v>46078.559004629627</v>
      </c>
      <c r="J5" s="2">
        <f t="shared" si="1"/>
        <v>46078.559027777781</v>
      </c>
      <c r="K5">
        <f t="shared" si="2"/>
        <v>1772025900</v>
      </c>
    </row>
    <row r="6" spans="1:11" x14ac:dyDescent="0.55000000000000004">
      <c r="A6">
        <v>1772026198</v>
      </c>
      <c r="B6" t="s">
        <v>4</v>
      </c>
      <c r="C6" t="s">
        <v>5</v>
      </c>
      <c r="D6">
        <v>5188.16</v>
      </c>
      <c r="E6">
        <v>0</v>
      </c>
      <c r="F6">
        <v>0</v>
      </c>
      <c r="G6">
        <v>5183</v>
      </c>
      <c r="I6" s="1">
        <f t="shared" si="0"/>
        <v>46078.562476851846</v>
      </c>
      <c r="J6" s="2">
        <f t="shared" si="1"/>
        <v>46078.5625</v>
      </c>
      <c r="K6">
        <f t="shared" si="2"/>
        <v>1772026200</v>
      </c>
    </row>
    <row r="7" spans="1:11" x14ac:dyDescent="0.55000000000000004">
      <c r="A7">
        <v>1772026498</v>
      </c>
      <c r="B7" t="s">
        <v>4</v>
      </c>
      <c r="C7" t="s">
        <v>5</v>
      </c>
      <c r="D7">
        <v>5189.6099999999997</v>
      </c>
      <c r="E7">
        <v>0</v>
      </c>
      <c r="F7">
        <v>0</v>
      </c>
      <c r="G7">
        <v>5183.45</v>
      </c>
      <c r="I7" s="1">
        <f t="shared" si="0"/>
        <v>46078.565949074073</v>
      </c>
      <c r="J7" s="2">
        <f t="shared" si="1"/>
        <v>46078.565972222219</v>
      </c>
      <c r="K7">
        <f t="shared" si="2"/>
        <v>1772026500</v>
      </c>
    </row>
    <row r="8" spans="1:11" x14ac:dyDescent="0.55000000000000004">
      <c r="A8">
        <v>1772026798</v>
      </c>
      <c r="B8" t="s">
        <v>4</v>
      </c>
      <c r="C8" t="s">
        <v>5</v>
      </c>
      <c r="D8">
        <v>5186.84</v>
      </c>
      <c r="E8">
        <v>0</v>
      </c>
      <c r="F8">
        <v>0</v>
      </c>
      <c r="G8">
        <v>5183.68</v>
      </c>
      <c r="I8" s="1">
        <f t="shared" si="0"/>
        <v>46078.569421296299</v>
      </c>
      <c r="J8" s="2">
        <f t="shared" si="1"/>
        <v>46078.569444444445</v>
      </c>
      <c r="K8">
        <f t="shared" si="2"/>
        <v>1772026800</v>
      </c>
    </row>
    <row r="9" spans="1:11" x14ac:dyDescent="0.55000000000000004">
      <c r="A9">
        <v>1772027098</v>
      </c>
      <c r="B9" t="s">
        <v>4</v>
      </c>
      <c r="C9" t="s">
        <v>5</v>
      </c>
      <c r="D9">
        <v>5186.59</v>
      </c>
      <c r="E9">
        <v>0</v>
      </c>
      <c r="F9">
        <v>0</v>
      </c>
      <c r="G9">
        <v>5183.9799999999996</v>
      </c>
      <c r="I9" s="1">
        <f t="shared" si="0"/>
        <v>46078.572893518518</v>
      </c>
      <c r="J9" s="2">
        <f t="shared" si="1"/>
        <v>46078.572916666664</v>
      </c>
      <c r="K9">
        <f t="shared" si="2"/>
        <v>1772027100</v>
      </c>
    </row>
    <row r="10" spans="1:11" x14ac:dyDescent="0.55000000000000004">
      <c r="A10">
        <v>1772027398</v>
      </c>
      <c r="B10" t="s">
        <v>4</v>
      </c>
      <c r="C10" t="s">
        <v>5</v>
      </c>
      <c r="D10">
        <v>5186.07</v>
      </c>
      <c r="E10">
        <v>0</v>
      </c>
      <c r="F10">
        <v>0</v>
      </c>
      <c r="G10">
        <v>5184.12</v>
      </c>
      <c r="I10" s="1">
        <f t="shared" si="0"/>
        <v>46078.576365740737</v>
      </c>
      <c r="J10" s="2">
        <f t="shared" si="1"/>
        <v>46078.576388888891</v>
      </c>
      <c r="K10">
        <f t="shared" si="2"/>
        <v>1772027400</v>
      </c>
    </row>
    <row r="11" spans="1:11" x14ac:dyDescent="0.55000000000000004">
      <c r="A11">
        <v>1772027698</v>
      </c>
      <c r="B11" t="s">
        <v>4</v>
      </c>
      <c r="C11" t="s">
        <v>5</v>
      </c>
      <c r="D11">
        <v>5185.2299999999996</v>
      </c>
      <c r="E11">
        <v>0</v>
      </c>
      <c r="F11">
        <v>0</v>
      </c>
      <c r="G11">
        <v>5184.26</v>
      </c>
      <c r="I11" s="1">
        <f t="shared" si="0"/>
        <v>46078.579837962963</v>
      </c>
      <c r="J11" s="2">
        <f t="shared" si="1"/>
        <v>46078.579861111109</v>
      </c>
      <c r="K11">
        <f t="shared" si="2"/>
        <v>1772027700</v>
      </c>
    </row>
    <row r="12" spans="1:11" x14ac:dyDescent="0.55000000000000004">
      <c r="A12">
        <v>1772027998</v>
      </c>
      <c r="B12" t="s">
        <v>4</v>
      </c>
      <c r="C12" t="s">
        <v>5</v>
      </c>
      <c r="D12">
        <v>5187.18</v>
      </c>
      <c r="E12">
        <v>0</v>
      </c>
      <c r="F12">
        <v>0</v>
      </c>
      <c r="G12">
        <v>5184.3900000000003</v>
      </c>
      <c r="I12" s="1">
        <f t="shared" si="0"/>
        <v>46078.583310185189</v>
      </c>
      <c r="J12" s="2">
        <f t="shared" si="1"/>
        <v>46078.583333333336</v>
      </c>
      <c r="K12">
        <f t="shared" si="2"/>
        <v>1772028000</v>
      </c>
    </row>
    <row r="13" spans="1:11" x14ac:dyDescent="0.55000000000000004">
      <c r="A13">
        <v>1772028298</v>
      </c>
      <c r="B13" t="s">
        <v>4</v>
      </c>
      <c r="C13" t="s">
        <v>5</v>
      </c>
      <c r="D13">
        <v>5189.99</v>
      </c>
      <c r="E13">
        <v>0</v>
      </c>
      <c r="F13">
        <v>0</v>
      </c>
      <c r="G13">
        <v>5184.74</v>
      </c>
      <c r="I13" s="1">
        <f t="shared" si="0"/>
        <v>46078.586782407408</v>
      </c>
      <c r="J13" s="2">
        <f t="shared" si="1"/>
        <v>46078.586805555555</v>
      </c>
      <c r="K13">
        <f t="shared" si="2"/>
        <v>1772028300</v>
      </c>
    </row>
    <row r="14" spans="1:11" x14ac:dyDescent="0.55000000000000004">
      <c r="A14">
        <v>1772028598</v>
      </c>
      <c r="B14" t="s">
        <v>4</v>
      </c>
      <c r="C14" t="s">
        <v>5</v>
      </c>
      <c r="D14">
        <v>5185.4399999999996</v>
      </c>
      <c r="E14">
        <v>0</v>
      </c>
      <c r="F14">
        <v>0</v>
      </c>
      <c r="G14">
        <v>5184.87</v>
      </c>
      <c r="I14" s="1">
        <f t="shared" si="0"/>
        <v>46078.590254629627</v>
      </c>
      <c r="J14" s="2">
        <f t="shared" si="1"/>
        <v>46078.590277777781</v>
      </c>
      <c r="K14">
        <f>MROUND((J14-25569)*86400,300)</f>
        <v>1772028600</v>
      </c>
    </row>
    <row r="15" spans="1:11" x14ac:dyDescent="0.55000000000000004">
      <c r="A15">
        <v>1772028898</v>
      </c>
      <c r="B15" t="s">
        <v>4</v>
      </c>
      <c r="C15" t="s">
        <v>5</v>
      </c>
      <c r="D15">
        <v>5182.68</v>
      </c>
      <c r="E15">
        <v>0</v>
      </c>
      <c r="F15">
        <v>0</v>
      </c>
      <c r="G15">
        <v>5184.7700000000004</v>
      </c>
      <c r="I15" s="1">
        <f t="shared" si="0"/>
        <v>46078.593726851846</v>
      </c>
      <c r="J15" s="2">
        <f t="shared" si="1"/>
        <v>46078.59375</v>
      </c>
      <c r="K15">
        <f t="shared" si="2"/>
        <v>1772028900</v>
      </c>
    </row>
    <row r="16" spans="1:11" x14ac:dyDescent="0.55000000000000004">
      <c r="A16">
        <v>1772029198</v>
      </c>
      <c r="B16" t="s">
        <v>4</v>
      </c>
      <c r="C16" t="s">
        <v>5</v>
      </c>
      <c r="D16">
        <v>5181.49</v>
      </c>
      <c r="E16">
        <v>0</v>
      </c>
      <c r="F16">
        <v>0</v>
      </c>
      <c r="G16">
        <v>5184.59</v>
      </c>
      <c r="I16" s="1">
        <f t="shared" si="0"/>
        <v>46078.597199074073</v>
      </c>
      <c r="J16" s="2">
        <f t="shared" si="1"/>
        <v>46078.597222222219</v>
      </c>
      <c r="K16">
        <f t="shared" si="2"/>
        <v>1772029200</v>
      </c>
    </row>
    <row r="17" spans="1:11" x14ac:dyDescent="0.55000000000000004">
      <c r="A17">
        <v>1772029498</v>
      </c>
      <c r="B17" t="s">
        <v>4</v>
      </c>
      <c r="C17" t="s">
        <v>5</v>
      </c>
      <c r="D17">
        <v>5177.91</v>
      </c>
      <c r="E17">
        <v>0</v>
      </c>
      <c r="F17">
        <v>0</v>
      </c>
      <c r="G17">
        <v>5184.1499999999996</v>
      </c>
      <c r="I17" s="1">
        <f t="shared" si="0"/>
        <v>46078.600671296299</v>
      </c>
      <c r="J17" s="2">
        <f t="shared" si="1"/>
        <v>46078.600694444445</v>
      </c>
      <c r="K17">
        <f t="shared" si="2"/>
        <v>1772029500</v>
      </c>
    </row>
    <row r="18" spans="1:11" x14ac:dyDescent="0.55000000000000004">
      <c r="A18">
        <v>1772029798</v>
      </c>
      <c r="B18" t="s">
        <v>4</v>
      </c>
      <c r="C18" t="s">
        <v>5</v>
      </c>
      <c r="D18">
        <v>5174.1400000000003</v>
      </c>
      <c r="E18">
        <v>0</v>
      </c>
      <c r="F18">
        <v>0</v>
      </c>
      <c r="G18">
        <v>5183.5600000000004</v>
      </c>
      <c r="I18" s="1">
        <f t="shared" si="0"/>
        <v>46078.604143518518</v>
      </c>
      <c r="J18" s="2">
        <f t="shared" si="1"/>
        <v>46078.604166666664</v>
      </c>
      <c r="K18">
        <f t="shared" si="2"/>
        <v>1772029800</v>
      </c>
    </row>
    <row r="19" spans="1:11" x14ac:dyDescent="0.55000000000000004">
      <c r="A19">
        <v>1772030098</v>
      </c>
      <c r="B19" t="s">
        <v>4</v>
      </c>
      <c r="C19" t="s">
        <v>5</v>
      </c>
      <c r="D19">
        <v>5159.7299999999996</v>
      </c>
      <c r="E19">
        <v>0</v>
      </c>
      <c r="F19">
        <v>5158.9399999999996</v>
      </c>
      <c r="G19">
        <v>5182.22</v>
      </c>
      <c r="I19" s="1">
        <f t="shared" si="0"/>
        <v>46078.607615740737</v>
      </c>
      <c r="J19" s="2">
        <f t="shared" si="1"/>
        <v>46078.607638888891</v>
      </c>
      <c r="K19">
        <f t="shared" si="2"/>
        <v>1772030100</v>
      </c>
    </row>
    <row r="20" spans="1:11" x14ac:dyDescent="0.55000000000000004">
      <c r="A20">
        <v>1772030398</v>
      </c>
      <c r="B20" t="s">
        <v>4</v>
      </c>
      <c r="C20" t="s">
        <v>5</v>
      </c>
      <c r="D20">
        <v>5174.91</v>
      </c>
      <c r="E20">
        <v>0</v>
      </c>
      <c r="F20">
        <v>0</v>
      </c>
      <c r="G20">
        <v>5181.37</v>
      </c>
      <c r="I20" s="1">
        <f t="shared" si="0"/>
        <v>46078.611087962963</v>
      </c>
      <c r="J20" s="2">
        <f t="shared" si="1"/>
        <v>46078.611111111109</v>
      </c>
      <c r="K20">
        <f t="shared" si="2"/>
        <v>1772030400</v>
      </c>
    </row>
    <row r="21" spans="1:11" x14ac:dyDescent="0.55000000000000004">
      <c r="A21">
        <v>1772030698</v>
      </c>
      <c r="B21" t="s">
        <v>4</v>
      </c>
      <c r="C21" t="s">
        <v>5</v>
      </c>
      <c r="D21">
        <v>5181.79</v>
      </c>
      <c r="E21">
        <v>0</v>
      </c>
      <c r="F21">
        <v>0</v>
      </c>
      <c r="G21">
        <v>5181.2299999999996</v>
      </c>
      <c r="I21" s="1">
        <f t="shared" si="0"/>
        <v>46078.614560185189</v>
      </c>
      <c r="J21" s="2">
        <f t="shared" si="1"/>
        <v>46078.614583333336</v>
      </c>
      <c r="K21">
        <f t="shared" si="2"/>
        <v>1772030700</v>
      </c>
    </row>
    <row r="22" spans="1:11" x14ac:dyDescent="0.55000000000000004">
      <c r="A22">
        <v>1772030998</v>
      </c>
      <c r="B22" t="s">
        <v>4</v>
      </c>
      <c r="C22" t="s">
        <v>5</v>
      </c>
      <c r="D22">
        <v>5188.55</v>
      </c>
      <c r="E22">
        <v>0</v>
      </c>
      <c r="F22">
        <v>0</v>
      </c>
      <c r="G22">
        <v>5181.5600000000004</v>
      </c>
      <c r="I22" s="1">
        <f t="shared" si="0"/>
        <v>46078.618032407408</v>
      </c>
      <c r="J22" s="2">
        <f t="shared" si="1"/>
        <v>46078.618055555555</v>
      </c>
      <c r="K22">
        <f t="shared" si="2"/>
        <v>1772031000</v>
      </c>
    </row>
    <row r="23" spans="1:11" x14ac:dyDescent="0.55000000000000004">
      <c r="A23">
        <v>1772031298</v>
      </c>
      <c r="B23" t="s">
        <v>4</v>
      </c>
      <c r="C23" t="s">
        <v>5</v>
      </c>
      <c r="D23">
        <v>5191.25</v>
      </c>
      <c r="E23">
        <v>0</v>
      </c>
      <c r="F23">
        <v>0</v>
      </c>
      <c r="G23">
        <v>5182.22</v>
      </c>
      <c r="I23" s="1">
        <f t="shared" si="0"/>
        <v>46078.621504629627</v>
      </c>
      <c r="J23" s="2">
        <f t="shared" si="1"/>
        <v>46078.621527777781</v>
      </c>
      <c r="K23">
        <f t="shared" si="2"/>
        <v>1772031300</v>
      </c>
    </row>
    <row r="24" spans="1:11" x14ac:dyDescent="0.55000000000000004">
      <c r="A24">
        <v>1772031598</v>
      </c>
      <c r="B24" t="s">
        <v>4</v>
      </c>
      <c r="C24" t="s">
        <v>5</v>
      </c>
      <c r="D24">
        <v>5198.6400000000003</v>
      </c>
      <c r="E24">
        <v>0</v>
      </c>
      <c r="F24">
        <v>0</v>
      </c>
      <c r="G24">
        <v>5183.2700000000004</v>
      </c>
      <c r="I24" s="1">
        <f t="shared" si="0"/>
        <v>46078.624976851846</v>
      </c>
      <c r="J24" s="2">
        <f t="shared" si="1"/>
        <v>46078.625</v>
      </c>
      <c r="K24">
        <f t="shared" si="2"/>
        <v>1772031600</v>
      </c>
    </row>
    <row r="25" spans="1:11" x14ac:dyDescent="0.55000000000000004">
      <c r="A25">
        <v>1772031898</v>
      </c>
      <c r="B25" t="s">
        <v>4</v>
      </c>
      <c r="C25" t="s">
        <v>5</v>
      </c>
      <c r="D25">
        <v>5195.8900000000003</v>
      </c>
      <c r="E25">
        <v>0</v>
      </c>
      <c r="F25">
        <v>0</v>
      </c>
      <c r="G25">
        <v>5184.32</v>
      </c>
      <c r="I25" s="1">
        <f t="shared" si="0"/>
        <v>46078.628449074073</v>
      </c>
      <c r="J25" s="2">
        <f t="shared" si="1"/>
        <v>46078.628472222219</v>
      </c>
      <c r="K25">
        <f t="shared" si="2"/>
        <v>1772031900</v>
      </c>
    </row>
    <row r="26" spans="1:11" x14ac:dyDescent="0.55000000000000004">
      <c r="A26">
        <v>1772032198</v>
      </c>
      <c r="B26" t="s">
        <v>4</v>
      </c>
      <c r="C26" t="s">
        <v>5</v>
      </c>
      <c r="D26">
        <v>5193.17</v>
      </c>
      <c r="E26">
        <v>0</v>
      </c>
      <c r="F26">
        <v>0</v>
      </c>
      <c r="G26">
        <v>5184.96</v>
      </c>
      <c r="I26" s="1">
        <f t="shared" si="0"/>
        <v>46078.631921296299</v>
      </c>
      <c r="J26" s="2">
        <f t="shared" si="1"/>
        <v>46078.631944444445</v>
      </c>
      <c r="K26">
        <f t="shared" si="2"/>
        <v>1772032200</v>
      </c>
    </row>
    <row r="27" spans="1:11" x14ac:dyDescent="0.55000000000000004">
      <c r="A27">
        <v>1772032498</v>
      </c>
      <c r="B27" t="s">
        <v>4</v>
      </c>
      <c r="C27" t="s">
        <v>5</v>
      </c>
      <c r="D27">
        <v>5188.97</v>
      </c>
      <c r="E27">
        <v>0</v>
      </c>
      <c r="F27">
        <v>0</v>
      </c>
      <c r="G27">
        <v>5185.3900000000003</v>
      </c>
      <c r="I27" s="1">
        <f t="shared" si="0"/>
        <v>46078.635393518518</v>
      </c>
      <c r="J27" s="2">
        <f t="shared" si="1"/>
        <v>46078.635416666664</v>
      </c>
      <c r="K27">
        <f t="shared" si="2"/>
        <v>1772032500</v>
      </c>
    </row>
    <row r="28" spans="1:11" x14ac:dyDescent="0.55000000000000004">
      <c r="A28">
        <v>1772032798</v>
      </c>
      <c r="B28" t="s">
        <v>4</v>
      </c>
      <c r="C28" t="s">
        <v>5</v>
      </c>
      <c r="D28">
        <v>5185.46</v>
      </c>
      <c r="E28">
        <v>0</v>
      </c>
      <c r="F28">
        <v>0</v>
      </c>
      <c r="G28">
        <v>5185.5</v>
      </c>
      <c r="I28" s="1">
        <f t="shared" si="0"/>
        <v>46078.638865740737</v>
      </c>
      <c r="J28" s="2">
        <f t="shared" si="1"/>
        <v>46078.638888888891</v>
      </c>
      <c r="K28">
        <f t="shared" si="2"/>
        <v>1772032800</v>
      </c>
    </row>
    <row r="29" spans="1:11" x14ac:dyDescent="0.55000000000000004">
      <c r="A29">
        <v>1772033098</v>
      </c>
      <c r="B29" t="s">
        <v>4</v>
      </c>
      <c r="C29" t="s">
        <v>5</v>
      </c>
      <c r="D29">
        <v>5180.33</v>
      </c>
      <c r="E29">
        <v>0</v>
      </c>
      <c r="F29">
        <v>0</v>
      </c>
      <c r="G29">
        <v>5185.1400000000003</v>
      </c>
      <c r="I29" s="1">
        <f t="shared" si="0"/>
        <v>46078.642337962963</v>
      </c>
      <c r="J29" s="2">
        <f t="shared" si="1"/>
        <v>46078.642361111109</v>
      </c>
      <c r="K29">
        <f t="shared" si="2"/>
        <v>1772033100</v>
      </c>
    </row>
    <row r="30" spans="1:11" x14ac:dyDescent="0.55000000000000004">
      <c r="A30">
        <v>1772033398</v>
      </c>
      <c r="B30" t="s">
        <v>4</v>
      </c>
      <c r="C30" t="s">
        <v>5</v>
      </c>
      <c r="D30">
        <v>5181.68</v>
      </c>
      <c r="E30">
        <v>0</v>
      </c>
      <c r="F30">
        <v>0</v>
      </c>
      <c r="G30">
        <v>5184.71</v>
      </c>
      <c r="I30" s="1">
        <f t="shared" si="0"/>
        <v>46078.645810185189</v>
      </c>
      <c r="J30" s="2">
        <f t="shared" si="1"/>
        <v>46078.645833333336</v>
      </c>
      <c r="K30">
        <f t="shared" si="2"/>
        <v>1772033400</v>
      </c>
    </row>
    <row r="31" spans="1:11" x14ac:dyDescent="0.55000000000000004">
      <c r="A31">
        <v>1772033698</v>
      </c>
      <c r="B31" t="s">
        <v>4</v>
      </c>
      <c r="C31" t="s">
        <v>5</v>
      </c>
      <c r="D31">
        <v>5187.95</v>
      </c>
      <c r="E31">
        <v>0</v>
      </c>
      <c r="F31">
        <v>0</v>
      </c>
      <c r="G31">
        <v>5184.8100000000004</v>
      </c>
      <c r="I31" s="1">
        <f t="shared" si="0"/>
        <v>46078.649282407408</v>
      </c>
      <c r="J31" s="2">
        <f t="shared" si="1"/>
        <v>46078.649305555555</v>
      </c>
      <c r="K31">
        <f t="shared" si="2"/>
        <v>1772033700</v>
      </c>
    </row>
    <row r="32" spans="1:11" x14ac:dyDescent="0.55000000000000004">
      <c r="A32">
        <v>1772033998</v>
      </c>
      <c r="B32" t="s">
        <v>4</v>
      </c>
      <c r="C32" t="s">
        <v>5</v>
      </c>
      <c r="D32">
        <v>5191</v>
      </c>
      <c r="E32">
        <v>0</v>
      </c>
      <c r="F32">
        <v>0</v>
      </c>
      <c r="G32">
        <v>5185.21</v>
      </c>
      <c r="I32" s="1">
        <f t="shared" si="0"/>
        <v>46078.652754629627</v>
      </c>
      <c r="J32" s="2">
        <f t="shared" si="1"/>
        <v>46078.652777777781</v>
      </c>
      <c r="K32">
        <f t="shared" si="2"/>
        <v>1772034000</v>
      </c>
    </row>
    <row r="33" spans="1:11" x14ac:dyDescent="0.55000000000000004">
      <c r="A33">
        <v>1772034298</v>
      </c>
      <c r="B33" t="s">
        <v>4</v>
      </c>
      <c r="C33" t="s">
        <v>5</v>
      </c>
      <c r="D33">
        <v>5197.8999999999996</v>
      </c>
      <c r="E33">
        <v>0</v>
      </c>
      <c r="F33">
        <v>0</v>
      </c>
      <c r="G33">
        <v>5185.8599999999997</v>
      </c>
      <c r="I33" s="1">
        <f t="shared" si="0"/>
        <v>46078.656226851846</v>
      </c>
      <c r="J33" s="2">
        <f t="shared" si="1"/>
        <v>46078.65625</v>
      </c>
      <c r="K33">
        <f t="shared" si="2"/>
        <v>1772034300</v>
      </c>
    </row>
    <row r="34" spans="1:11" x14ac:dyDescent="0.55000000000000004">
      <c r="A34">
        <v>1772034598</v>
      </c>
      <c r="B34" t="s">
        <v>4</v>
      </c>
      <c r="C34" t="s">
        <v>5</v>
      </c>
      <c r="D34">
        <v>5195.4799999999996</v>
      </c>
      <c r="E34">
        <v>0</v>
      </c>
      <c r="F34">
        <v>0</v>
      </c>
      <c r="G34">
        <v>5186.54</v>
      </c>
      <c r="I34" s="1">
        <f t="shared" si="0"/>
        <v>46078.659699074073</v>
      </c>
      <c r="J34" s="2">
        <f t="shared" si="1"/>
        <v>46078.659722222219</v>
      </c>
      <c r="K34">
        <f t="shared" si="2"/>
        <v>1772034600</v>
      </c>
    </row>
    <row r="35" spans="1:11" x14ac:dyDescent="0.55000000000000004">
      <c r="A35">
        <v>1772034898</v>
      </c>
      <c r="B35" t="s">
        <v>4</v>
      </c>
      <c r="C35" t="s">
        <v>5</v>
      </c>
      <c r="D35">
        <v>5194.5</v>
      </c>
      <c r="E35">
        <v>0</v>
      </c>
      <c r="F35">
        <v>0</v>
      </c>
      <c r="G35">
        <v>5187.17</v>
      </c>
      <c r="I35" s="1">
        <f t="shared" si="0"/>
        <v>46078.663171296299</v>
      </c>
      <c r="J35" s="2">
        <f t="shared" si="1"/>
        <v>46078.663194444445</v>
      </c>
      <c r="K35">
        <f t="shared" si="2"/>
        <v>1772034900</v>
      </c>
    </row>
    <row r="36" spans="1:11" x14ac:dyDescent="0.55000000000000004">
      <c r="A36">
        <v>1772035198</v>
      </c>
      <c r="B36" t="s">
        <v>4</v>
      </c>
      <c r="C36" t="s">
        <v>5</v>
      </c>
      <c r="D36">
        <v>5194.37</v>
      </c>
      <c r="E36">
        <v>0</v>
      </c>
      <c r="F36">
        <v>0</v>
      </c>
      <c r="G36">
        <v>5187.75</v>
      </c>
      <c r="I36" s="1">
        <f t="shared" si="0"/>
        <v>46078.666643518518</v>
      </c>
      <c r="J36" s="2">
        <f t="shared" si="1"/>
        <v>46078.666666666664</v>
      </c>
      <c r="K36">
        <f t="shared" si="2"/>
        <v>1772035200</v>
      </c>
    </row>
    <row r="37" spans="1:11" x14ac:dyDescent="0.55000000000000004">
      <c r="A37">
        <v>1772035498</v>
      </c>
      <c r="B37" t="s">
        <v>4</v>
      </c>
      <c r="C37" t="s">
        <v>5</v>
      </c>
      <c r="D37">
        <v>5191.37</v>
      </c>
      <c r="E37">
        <v>0</v>
      </c>
      <c r="F37">
        <v>0</v>
      </c>
      <c r="G37">
        <v>5188.08</v>
      </c>
      <c r="I37" s="1">
        <f t="shared" si="0"/>
        <v>46078.670115740737</v>
      </c>
      <c r="J37" s="2">
        <f t="shared" si="1"/>
        <v>46078.670138888891</v>
      </c>
      <c r="K37">
        <f t="shared" si="2"/>
        <v>1772035500</v>
      </c>
    </row>
    <row r="38" spans="1:11" x14ac:dyDescent="0.55000000000000004">
      <c r="A38">
        <v>1772035798</v>
      </c>
      <c r="B38" t="s">
        <v>4</v>
      </c>
      <c r="C38" t="s">
        <v>5</v>
      </c>
      <c r="D38">
        <v>5192.5200000000004</v>
      </c>
      <c r="E38">
        <v>0</v>
      </c>
      <c r="F38">
        <v>0</v>
      </c>
      <c r="G38">
        <v>5188.41</v>
      </c>
      <c r="I38" s="1">
        <f t="shared" si="0"/>
        <v>46078.673587962963</v>
      </c>
      <c r="J38" s="2">
        <f t="shared" si="1"/>
        <v>46078.673611111109</v>
      </c>
      <c r="K38">
        <f t="shared" si="2"/>
        <v>1772035800</v>
      </c>
    </row>
    <row r="39" spans="1:11" x14ac:dyDescent="0.55000000000000004">
      <c r="A39">
        <v>1772036098</v>
      </c>
      <c r="B39" t="s">
        <v>4</v>
      </c>
      <c r="C39" t="s">
        <v>5</v>
      </c>
      <c r="D39">
        <v>5197.05</v>
      </c>
      <c r="E39">
        <v>0</v>
      </c>
      <c r="F39">
        <v>0</v>
      </c>
      <c r="G39">
        <v>5188.92</v>
      </c>
      <c r="I39" s="1">
        <f t="shared" si="0"/>
        <v>46078.677060185189</v>
      </c>
      <c r="J39" s="2">
        <f t="shared" si="1"/>
        <v>46078.677083333336</v>
      </c>
      <c r="K39">
        <f t="shared" si="2"/>
        <v>1772036100</v>
      </c>
    </row>
    <row r="40" spans="1:11" x14ac:dyDescent="0.55000000000000004">
      <c r="A40">
        <v>1772036398</v>
      </c>
      <c r="B40" t="s">
        <v>4</v>
      </c>
      <c r="C40" t="s">
        <v>5</v>
      </c>
      <c r="D40">
        <v>5205.29</v>
      </c>
      <c r="E40">
        <v>0</v>
      </c>
      <c r="F40">
        <v>0</v>
      </c>
      <c r="G40">
        <v>5189.8999999999996</v>
      </c>
      <c r="I40" s="1">
        <f t="shared" si="0"/>
        <v>46078.680532407408</v>
      </c>
      <c r="J40" s="2">
        <f t="shared" si="1"/>
        <v>46078.680555555555</v>
      </c>
      <c r="K40">
        <f t="shared" si="2"/>
        <v>1772036400</v>
      </c>
    </row>
    <row r="41" spans="1:11" x14ac:dyDescent="0.55000000000000004">
      <c r="A41">
        <v>1772036698</v>
      </c>
      <c r="B41" t="s">
        <v>4</v>
      </c>
      <c r="C41" t="s">
        <v>5</v>
      </c>
      <c r="D41">
        <v>5203.22</v>
      </c>
      <c r="E41">
        <v>0</v>
      </c>
      <c r="F41">
        <v>0</v>
      </c>
      <c r="G41">
        <v>5190.87</v>
      </c>
      <c r="I41" s="1">
        <f t="shared" si="0"/>
        <v>46078.684004629627</v>
      </c>
      <c r="J41" s="2">
        <f t="shared" si="1"/>
        <v>46078.684027777781</v>
      </c>
      <c r="K41">
        <f t="shared" si="2"/>
        <v>1772036700</v>
      </c>
    </row>
    <row r="42" spans="1:11" x14ac:dyDescent="0.55000000000000004">
      <c r="A42">
        <v>1772036998</v>
      </c>
      <c r="B42" t="s">
        <v>4</v>
      </c>
      <c r="C42" t="s">
        <v>5</v>
      </c>
      <c r="D42">
        <v>5206.5600000000004</v>
      </c>
      <c r="E42">
        <v>0</v>
      </c>
      <c r="F42">
        <v>0</v>
      </c>
      <c r="G42">
        <v>5191.82</v>
      </c>
      <c r="I42" s="1">
        <f t="shared" si="0"/>
        <v>46078.687476851846</v>
      </c>
      <c r="J42" s="2">
        <f t="shared" si="1"/>
        <v>46078.6875</v>
      </c>
      <c r="K42">
        <f t="shared" si="2"/>
        <v>1772037000</v>
      </c>
    </row>
    <row r="43" spans="1:11" x14ac:dyDescent="0.55000000000000004">
      <c r="A43">
        <v>1772037298</v>
      </c>
      <c r="B43" t="s">
        <v>4</v>
      </c>
      <c r="C43" t="s">
        <v>5</v>
      </c>
      <c r="D43">
        <v>5203.3900000000003</v>
      </c>
      <c r="E43">
        <v>0</v>
      </c>
      <c r="F43">
        <v>0</v>
      </c>
      <c r="G43">
        <v>5192.72</v>
      </c>
      <c r="I43" s="1">
        <f t="shared" si="0"/>
        <v>46078.690949074073</v>
      </c>
      <c r="J43" s="2">
        <f t="shared" si="1"/>
        <v>46078.690972222219</v>
      </c>
      <c r="K43">
        <f t="shared" si="2"/>
        <v>1772037300</v>
      </c>
    </row>
    <row r="44" spans="1:11" x14ac:dyDescent="0.55000000000000004">
      <c r="A44">
        <v>1772037598</v>
      </c>
      <c r="B44" t="s">
        <v>4</v>
      </c>
      <c r="C44" t="s">
        <v>5</v>
      </c>
      <c r="D44">
        <v>5207.51</v>
      </c>
      <c r="E44">
        <v>0</v>
      </c>
      <c r="F44">
        <v>0</v>
      </c>
      <c r="G44">
        <v>5193.68</v>
      </c>
      <c r="I44" s="1">
        <f t="shared" si="0"/>
        <v>46078.694421296299</v>
      </c>
      <c r="J44" s="2">
        <f t="shared" si="1"/>
        <v>46078.694444444445</v>
      </c>
      <c r="K44">
        <f t="shared" si="2"/>
        <v>1772037600</v>
      </c>
    </row>
    <row r="45" spans="1:11" x14ac:dyDescent="0.55000000000000004">
      <c r="A45">
        <v>1772037898</v>
      </c>
      <c r="B45" t="s">
        <v>4</v>
      </c>
      <c r="C45" t="s">
        <v>5</v>
      </c>
      <c r="D45">
        <v>5208.18</v>
      </c>
      <c r="E45">
        <v>0</v>
      </c>
      <c r="F45">
        <v>0</v>
      </c>
      <c r="G45">
        <v>5194.82</v>
      </c>
      <c r="I45" s="1">
        <f t="shared" si="0"/>
        <v>46078.697893518518</v>
      </c>
      <c r="J45" s="2">
        <f t="shared" si="1"/>
        <v>46078.697916666664</v>
      </c>
      <c r="K45">
        <f t="shared" si="2"/>
        <v>1772037900</v>
      </c>
    </row>
    <row r="46" spans="1:11" x14ac:dyDescent="0.55000000000000004">
      <c r="A46">
        <v>1772038198</v>
      </c>
      <c r="B46" t="s">
        <v>4</v>
      </c>
      <c r="C46" t="s">
        <v>5</v>
      </c>
      <c r="D46">
        <v>5211.95</v>
      </c>
      <c r="E46">
        <v>0</v>
      </c>
      <c r="F46">
        <v>0</v>
      </c>
      <c r="G46">
        <v>5195.95</v>
      </c>
      <c r="I46" s="1">
        <f t="shared" si="0"/>
        <v>46078.701365740737</v>
      </c>
      <c r="J46" s="2">
        <f t="shared" si="1"/>
        <v>46078.701388888891</v>
      </c>
      <c r="K46">
        <f t="shared" si="2"/>
        <v>1772038200</v>
      </c>
    </row>
    <row r="47" spans="1:11" x14ac:dyDescent="0.55000000000000004">
      <c r="A47">
        <v>1772038498</v>
      </c>
      <c r="B47" t="s">
        <v>4</v>
      </c>
      <c r="C47" t="s">
        <v>5</v>
      </c>
      <c r="D47">
        <v>5212.3100000000004</v>
      </c>
      <c r="E47">
        <v>0</v>
      </c>
      <c r="F47">
        <v>0</v>
      </c>
      <c r="G47">
        <v>5197.08</v>
      </c>
      <c r="I47" s="1">
        <f t="shared" si="0"/>
        <v>46078.704837962963</v>
      </c>
      <c r="J47" s="2">
        <f t="shared" si="1"/>
        <v>46078.704861111109</v>
      </c>
      <c r="K47">
        <f t="shared" si="2"/>
        <v>1772038500</v>
      </c>
    </row>
    <row r="48" spans="1:11" x14ac:dyDescent="0.55000000000000004">
      <c r="A48">
        <v>1772038798</v>
      </c>
      <c r="B48" t="s">
        <v>4</v>
      </c>
      <c r="C48" t="s">
        <v>5</v>
      </c>
      <c r="D48">
        <v>5210.09</v>
      </c>
      <c r="E48">
        <v>0</v>
      </c>
      <c r="F48">
        <v>0</v>
      </c>
      <c r="G48">
        <v>5198.0200000000004</v>
      </c>
      <c r="I48" s="1">
        <f t="shared" si="0"/>
        <v>46078.708310185189</v>
      </c>
      <c r="J48" s="2">
        <f t="shared" si="1"/>
        <v>46078.708333333336</v>
      </c>
      <c r="K48">
        <f t="shared" si="2"/>
        <v>1772038800</v>
      </c>
    </row>
    <row r="49" spans="1:11" x14ac:dyDescent="0.55000000000000004">
      <c r="A49">
        <v>1772039098</v>
      </c>
      <c r="B49" t="s">
        <v>4</v>
      </c>
      <c r="C49" t="s">
        <v>5</v>
      </c>
      <c r="D49">
        <v>5214.6899999999996</v>
      </c>
      <c r="E49">
        <v>0</v>
      </c>
      <c r="F49">
        <v>0</v>
      </c>
      <c r="G49">
        <v>5199.0600000000004</v>
      </c>
      <c r="I49" s="1">
        <f t="shared" si="0"/>
        <v>46078.711782407408</v>
      </c>
      <c r="J49" s="2">
        <f t="shared" si="1"/>
        <v>46078.711805555555</v>
      </c>
      <c r="K49">
        <f t="shared" si="2"/>
        <v>1772039100</v>
      </c>
    </row>
    <row r="50" spans="1:11" x14ac:dyDescent="0.55000000000000004">
      <c r="A50">
        <v>1772039398</v>
      </c>
      <c r="B50" t="s">
        <v>4</v>
      </c>
      <c r="C50" t="s">
        <v>5</v>
      </c>
      <c r="D50">
        <v>5215.17</v>
      </c>
      <c r="E50">
        <v>5217.63</v>
      </c>
      <c r="F50">
        <v>0</v>
      </c>
      <c r="G50">
        <v>5200.25</v>
      </c>
      <c r="I50" s="1">
        <f t="shared" si="0"/>
        <v>46078.715254629627</v>
      </c>
      <c r="J50" s="2">
        <f t="shared" si="1"/>
        <v>46078.715277777781</v>
      </c>
      <c r="K50">
        <f t="shared" si="2"/>
        <v>1772039400</v>
      </c>
    </row>
    <row r="51" spans="1:11" x14ac:dyDescent="0.55000000000000004">
      <c r="A51">
        <v>1772039698</v>
      </c>
      <c r="B51" t="s">
        <v>4</v>
      </c>
      <c r="C51" t="s">
        <v>5</v>
      </c>
      <c r="D51">
        <v>5214.53</v>
      </c>
      <c r="E51">
        <v>0</v>
      </c>
      <c r="F51">
        <v>0</v>
      </c>
      <c r="G51">
        <v>5201.2299999999996</v>
      </c>
      <c r="I51" s="1">
        <f t="shared" si="0"/>
        <v>46078.718726851846</v>
      </c>
      <c r="J51" s="2">
        <f t="shared" si="1"/>
        <v>46078.71875</v>
      </c>
      <c r="K51">
        <f t="shared" si="2"/>
        <v>1772039700</v>
      </c>
    </row>
    <row r="52" spans="1:11" x14ac:dyDescent="0.55000000000000004">
      <c r="A52">
        <v>1772039998</v>
      </c>
      <c r="B52" t="s">
        <v>4</v>
      </c>
      <c r="C52" t="s">
        <v>5</v>
      </c>
      <c r="D52">
        <v>5213.2700000000004</v>
      </c>
      <c r="E52">
        <v>0</v>
      </c>
      <c r="F52">
        <v>0</v>
      </c>
      <c r="G52">
        <v>5202.1000000000004</v>
      </c>
      <c r="I52" s="1">
        <f t="shared" si="0"/>
        <v>46078.722199074073</v>
      </c>
      <c r="J52" s="2">
        <f t="shared" si="1"/>
        <v>46078.722222222219</v>
      </c>
      <c r="K52">
        <f t="shared" si="2"/>
        <v>1772040000</v>
      </c>
    </row>
    <row r="53" spans="1:11" x14ac:dyDescent="0.55000000000000004">
      <c r="A53">
        <v>1772040298</v>
      </c>
      <c r="B53" t="s">
        <v>4</v>
      </c>
      <c r="C53" t="s">
        <v>5</v>
      </c>
      <c r="D53">
        <v>5213.1000000000004</v>
      </c>
      <c r="E53">
        <v>0</v>
      </c>
      <c r="F53">
        <v>0</v>
      </c>
      <c r="G53">
        <v>5202.93</v>
      </c>
      <c r="I53" s="1">
        <f t="shared" si="0"/>
        <v>46078.725671296299</v>
      </c>
      <c r="J53" s="2">
        <f t="shared" si="1"/>
        <v>46078.725694444445</v>
      </c>
      <c r="K53">
        <f t="shared" si="2"/>
        <v>1772040300</v>
      </c>
    </row>
    <row r="54" spans="1:11" x14ac:dyDescent="0.55000000000000004">
      <c r="A54">
        <v>1772040598</v>
      </c>
      <c r="B54" t="s">
        <v>4</v>
      </c>
      <c r="C54" t="s">
        <v>5</v>
      </c>
      <c r="D54">
        <v>5211.8500000000004</v>
      </c>
      <c r="E54">
        <v>0</v>
      </c>
      <c r="F54">
        <v>0</v>
      </c>
      <c r="G54">
        <v>5203.6099999999997</v>
      </c>
      <c r="I54" s="1">
        <f t="shared" si="0"/>
        <v>46078.729143518518</v>
      </c>
      <c r="J54" s="2">
        <f t="shared" si="1"/>
        <v>46078.729166666664</v>
      </c>
      <c r="K54">
        <f t="shared" si="2"/>
        <v>1772040600</v>
      </c>
    </row>
    <row r="55" spans="1:11" x14ac:dyDescent="0.55000000000000004">
      <c r="A55">
        <v>1772040898</v>
      </c>
      <c r="B55" t="s">
        <v>4</v>
      </c>
      <c r="C55" t="s">
        <v>5</v>
      </c>
      <c r="D55">
        <v>5213.17</v>
      </c>
      <c r="E55">
        <v>0</v>
      </c>
      <c r="F55">
        <v>0</v>
      </c>
      <c r="G55">
        <v>5204.24</v>
      </c>
      <c r="I55" s="1">
        <f t="shared" si="0"/>
        <v>46078.732615740737</v>
      </c>
      <c r="J55" s="2">
        <f t="shared" si="1"/>
        <v>46078.732638888891</v>
      </c>
      <c r="K55">
        <f t="shared" si="2"/>
        <v>1772040900</v>
      </c>
    </row>
    <row r="56" spans="1:11" x14ac:dyDescent="0.55000000000000004">
      <c r="A56">
        <v>1772041198</v>
      </c>
      <c r="B56" t="s">
        <v>4</v>
      </c>
      <c r="C56" t="s">
        <v>5</v>
      </c>
      <c r="D56">
        <v>5208.33</v>
      </c>
      <c r="E56">
        <v>0</v>
      </c>
      <c r="F56">
        <v>0</v>
      </c>
      <c r="G56">
        <v>5204.6499999999996</v>
      </c>
      <c r="I56" s="1">
        <f t="shared" si="0"/>
        <v>46078.736087962963</v>
      </c>
      <c r="J56" s="2">
        <f t="shared" si="1"/>
        <v>46078.736111111109</v>
      </c>
      <c r="K56">
        <f t="shared" si="2"/>
        <v>1772041200</v>
      </c>
    </row>
    <row r="57" spans="1:11" x14ac:dyDescent="0.55000000000000004">
      <c r="A57">
        <v>1772041498</v>
      </c>
      <c r="B57" t="s">
        <v>4</v>
      </c>
      <c r="C57" t="s">
        <v>5</v>
      </c>
      <c r="D57">
        <v>5206.71</v>
      </c>
      <c r="E57">
        <v>0</v>
      </c>
      <c r="F57">
        <v>0</v>
      </c>
      <c r="G57">
        <v>5204.8</v>
      </c>
      <c r="I57" s="1">
        <f t="shared" si="0"/>
        <v>46078.739560185189</v>
      </c>
      <c r="J57" s="2">
        <f t="shared" si="1"/>
        <v>46078.739583333336</v>
      </c>
      <c r="K57">
        <f t="shared" si="2"/>
        <v>1772041500</v>
      </c>
    </row>
    <row r="58" spans="1:11" x14ac:dyDescent="0.55000000000000004">
      <c r="A58">
        <v>1772041798</v>
      </c>
      <c r="B58" t="s">
        <v>4</v>
      </c>
      <c r="C58" t="s">
        <v>5</v>
      </c>
      <c r="D58">
        <v>5206.32</v>
      </c>
      <c r="E58">
        <v>0</v>
      </c>
      <c r="F58">
        <v>0</v>
      </c>
      <c r="G58">
        <v>5204.9799999999996</v>
      </c>
      <c r="I58" s="1">
        <f t="shared" si="0"/>
        <v>46078.743032407408</v>
      </c>
      <c r="J58" s="2">
        <f t="shared" si="1"/>
        <v>46078.743055555555</v>
      </c>
      <c r="K58">
        <f t="shared" si="2"/>
        <v>1772041800</v>
      </c>
    </row>
    <row r="59" spans="1:11" x14ac:dyDescent="0.55000000000000004">
      <c r="A59">
        <v>1772042098</v>
      </c>
      <c r="B59" t="s">
        <v>4</v>
      </c>
      <c r="C59" t="s">
        <v>5</v>
      </c>
      <c r="D59">
        <v>5206.82</v>
      </c>
      <c r="E59">
        <v>0</v>
      </c>
      <c r="F59">
        <v>0</v>
      </c>
      <c r="G59">
        <v>5205.0600000000004</v>
      </c>
      <c r="I59" s="1">
        <f t="shared" si="0"/>
        <v>46078.746504629627</v>
      </c>
      <c r="J59" s="2">
        <f t="shared" si="1"/>
        <v>46078.746527777781</v>
      </c>
      <c r="K59">
        <f t="shared" si="2"/>
        <v>1772042100</v>
      </c>
    </row>
    <row r="60" spans="1:11" x14ac:dyDescent="0.55000000000000004">
      <c r="A60">
        <v>1772042398</v>
      </c>
      <c r="B60" t="s">
        <v>4</v>
      </c>
      <c r="C60" t="s">
        <v>5</v>
      </c>
      <c r="D60">
        <v>5207.3999999999996</v>
      </c>
      <c r="E60">
        <v>0</v>
      </c>
      <c r="F60">
        <v>0</v>
      </c>
      <c r="G60">
        <v>5205.21</v>
      </c>
      <c r="I60" s="1">
        <f t="shared" si="0"/>
        <v>46078.749976851846</v>
      </c>
      <c r="J60" s="2">
        <f t="shared" si="1"/>
        <v>46078.75</v>
      </c>
      <c r="K60">
        <f t="shared" si="2"/>
        <v>1772042400</v>
      </c>
    </row>
    <row r="61" spans="1:11" x14ac:dyDescent="0.55000000000000004">
      <c r="A61">
        <v>1772042698</v>
      </c>
      <c r="B61" t="s">
        <v>4</v>
      </c>
      <c r="C61" t="s">
        <v>5</v>
      </c>
      <c r="D61">
        <v>5207.07</v>
      </c>
      <c r="E61">
        <v>0</v>
      </c>
      <c r="F61">
        <v>0</v>
      </c>
      <c r="G61">
        <v>5205.3599999999997</v>
      </c>
      <c r="I61" s="1">
        <f t="shared" si="0"/>
        <v>46078.753449074073</v>
      </c>
      <c r="J61" s="2">
        <f t="shared" si="1"/>
        <v>46078.753472222219</v>
      </c>
      <c r="K61">
        <f t="shared" si="2"/>
        <v>1772042700</v>
      </c>
    </row>
    <row r="62" spans="1:11" x14ac:dyDescent="0.55000000000000004">
      <c r="A62">
        <v>1772042998</v>
      </c>
      <c r="B62" t="s">
        <v>4</v>
      </c>
      <c r="C62" t="s">
        <v>5</v>
      </c>
      <c r="D62">
        <v>5206.8900000000003</v>
      </c>
      <c r="E62">
        <v>0</v>
      </c>
      <c r="F62">
        <v>0</v>
      </c>
      <c r="G62">
        <v>5205.47</v>
      </c>
      <c r="I62" s="1">
        <f t="shared" si="0"/>
        <v>46078.756921296299</v>
      </c>
      <c r="J62" s="2">
        <f t="shared" si="1"/>
        <v>46078.756944444445</v>
      </c>
      <c r="K62">
        <f t="shared" si="2"/>
        <v>1772043000</v>
      </c>
    </row>
    <row r="63" spans="1:11" x14ac:dyDescent="0.55000000000000004">
      <c r="A63">
        <v>1772043298</v>
      </c>
      <c r="B63" t="s">
        <v>4</v>
      </c>
      <c r="C63" t="s">
        <v>5</v>
      </c>
      <c r="D63">
        <v>5206.8</v>
      </c>
      <c r="E63">
        <v>0</v>
      </c>
      <c r="F63">
        <v>0</v>
      </c>
      <c r="G63">
        <v>5205.57</v>
      </c>
      <c r="I63" s="1">
        <f t="shared" si="0"/>
        <v>46078.760393518518</v>
      </c>
      <c r="J63" s="2">
        <f t="shared" si="1"/>
        <v>46078.760416666664</v>
      </c>
      <c r="K63">
        <f t="shared" si="2"/>
        <v>1772043300</v>
      </c>
    </row>
    <row r="64" spans="1:11" x14ac:dyDescent="0.55000000000000004">
      <c r="A64">
        <v>1772043598</v>
      </c>
      <c r="B64" t="s">
        <v>4</v>
      </c>
      <c r="C64" t="s">
        <v>5</v>
      </c>
      <c r="D64">
        <v>5206.7700000000004</v>
      </c>
      <c r="E64">
        <v>0</v>
      </c>
      <c r="F64">
        <v>0</v>
      </c>
      <c r="G64">
        <v>5205.67</v>
      </c>
      <c r="I64" s="1">
        <f t="shared" si="0"/>
        <v>46078.763865740737</v>
      </c>
      <c r="J64" s="2">
        <f t="shared" si="1"/>
        <v>46078.763888888891</v>
      </c>
      <c r="K64">
        <f t="shared" si="2"/>
        <v>1772043600</v>
      </c>
    </row>
    <row r="65" spans="1:11" x14ac:dyDescent="0.55000000000000004">
      <c r="A65">
        <v>1772043898</v>
      </c>
      <c r="B65" t="s">
        <v>4</v>
      </c>
      <c r="C65" t="s">
        <v>5</v>
      </c>
      <c r="D65">
        <v>5206.8</v>
      </c>
      <c r="E65">
        <v>0</v>
      </c>
      <c r="F65">
        <v>0</v>
      </c>
      <c r="G65">
        <v>5205.75</v>
      </c>
      <c r="I65" s="1">
        <f t="shared" si="0"/>
        <v>46078.767337962963</v>
      </c>
      <c r="J65" s="2">
        <f t="shared" si="1"/>
        <v>46078.767361111109</v>
      </c>
      <c r="K65">
        <f t="shared" si="2"/>
        <v>1772043900</v>
      </c>
    </row>
    <row r="66" spans="1:11" x14ac:dyDescent="0.55000000000000004">
      <c r="A66">
        <v>1772044198</v>
      </c>
      <c r="B66" t="s">
        <v>4</v>
      </c>
      <c r="C66" t="s">
        <v>5</v>
      </c>
      <c r="D66">
        <v>5206.8</v>
      </c>
      <c r="E66">
        <v>0</v>
      </c>
      <c r="F66">
        <v>0</v>
      </c>
      <c r="G66">
        <v>5205.84</v>
      </c>
      <c r="I66" s="1">
        <f t="shared" ref="I66:I129" si="3">(A66/86400)+25569</f>
        <v>46078.770810185189</v>
      </c>
      <c r="J66" s="2">
        <f t="shared" ref="J66:J129" si="4">CEILING(INT(I66*1440)/1440*288,1)/288</f>
        <v>46078.770833333336</v>
      </c>
      <c r="K66">
        <f t="shared" si="2"/>
        <v>1772044200</v>
      </c>
    </row>
    <row r="67" spans="1:11" x14ac:dyDescent="0.55000000000000004">
      <c r="A67">
        <v>1772044498</v>
      </c>
      <c r="B67" t="s">
        <v>4</v>
      </c>
      <c r="C67" t="s">
        <v>5</v>
      </c>
      <c r="D67">
        <v>5206.3900000000003</v>
      </c>
      <c r="E67">
        <v>0</v>
      </c>
      <c r="F67">
        <v>0</v>
      </c>
      <c r="G67">
        <v>5205.87</v>
      </c>
      <c r="I67" s="1">
        <f t="shared" si="3"/>
        <v>46078.774282407408</v>
      </c>
      <c r="J67" s="2">
        <f t="shared" si="4"/>
        <v>46078.774305555555</v>
      </c>
      <c r="K67">
        <f t="shared" ref="K67:K130" si="5">MROUND((J67-25569)*86400,300)</f>
        <v>1772044500</v>
      </c>
    </row>
    <row r="68" spans="1:11" x14ac:dyDescent="0.55000000000000004">
      <c r="A68">
        <v>1772044798</v>
      </c>
      <c r="B68" t="s">
        <v>4</v>
      </c>
      <c r="C68" t="s">
        <v>5</v>
      </c>
      <c r="D68">
        <v>5205.13</v>
      </c>
      <c r="E68">
        <v>0</v>
      </c>
      <c r="F68">
        <v>0</v>
      </c>
      <c r="G68">
        <v>5205.8500000000004</v>
      </c>
      <c r="I68" s="1">
        <f t="shared" si="3"/>
        <v>46078.777754629627</v>
      </c>
      <c r="J68" s="2">
        <f t="shared" si="4"/>
        <v>46078.777777777781</v>
      </c>
      <c r="K68">
        <f t="shared" si="5"/>
        <v>1772044800</v>
      </c>
    </row>
    <row r="69" spans="1:11" x14ac:dyDescent="0.55000000000000004">
      <c r="A69">
        <v>1772045098</v>
      </c>
      <c r="B69" t="s">
        <v>4</v>
      </c>
      <c r="C69" t="s">
        <v>5</v>
      </c>
      <c r="D69">
        <v>5200.95</v>
      </c>
      <c r="E69">
        <v>0</v>
      </c>
      <c r="F69">
        <v>0</v>
      </c>
      <c r="G69">
        <v>5205.6000000000004</v>
      </c>
      <c r="I69" s="1">
        <f t="shared" si="3"/>
        <v>46078.781226851846</v>
      </c>
      <c r="J69" s="2">
        <f t="shared" si="4"/>
        <v>46078.78125</v>
      </c>
      <c r="K69">
        <f t="shared" si="5"/>
        <v>1772045100</v>
      </c>
    </row>
    <row r="70" spans="1:11" x14ac:dyDescent="0.55000000000000004">
      <c r="A70">
        <v>1772045398</v>
      </c>
      <c r="B70" t="s">
        <v>4</v>
      </c>
      <c r="C70" t="s">
        <v>5</v>
      </c>
      <c r="D70">
        <v>5202.58</v>
      </c>
      <c r="E70">
        <v>0</v>
      </c>
      <c r="F70">
        <v>0</v>
      </c>
      <c r="G70">
        <v>5205.38</v>
      </c>
      <c r="I70" s="1">
        <f t="shared" si="3"/>
        <v>46078.784699074073</v>
      </c>
      <c r="J70" s="2">
        <f t="shared" si="4"/>
        <v>46078.784722222219</v>
      </c>
      <c r="K70">
        <f t="shared" si="5"/>
        <v>1772045400</v>
      </c>
    </row>
    <row r="71" spans="1:11" x14ac:dyDescent="0.55000000000000004">
      <c r="A71">
        <v>1772045698</v>
      </c>
      <c r="B71" t="s">
        <v>4</v>
      </c>
      <c r="C71" t="s">
        <v>5</v>
      </c>
      <c r="D71">
        <v>5202.12</v>
      </c>
      <c r="E71">
        <v>0</v>
      </c>
      <c r="F71">
        <v>0</v>
      </c>
      <c r="G71">
        <v>5205.16</v>
      </c>
      <c r="I71" s="1">
        <f t="shared" si="3"/>
        <v>46078.788171296299</v>
      </c>
      <c r="J71" s="2">
        <f t="shared" si="4"/>
        <v>46078.788194444445</v>
      </c>
      <c r="K71">
        <f t="shared" si="5"/>
        <v>1772045700</v>
      </c>
    </row>
    <row r="72" spans="1:11" x14ac:dyDescent="0.55000000000000004">
      <c r="A72">
        <v>1772045998</v>
      </c>
      <c r="B72" t="s">
        <v>4</v>
      </c>
      <c r="C72" t="s">
        <v>5</v>
      </c>
      <c r="D72">
        <v>5200.91</v>
      </c>
      <c r="E72">
        <v>0</v>
      </c>
      <c r="F72">
        <v>0</v>
      </c>
      <c r="G72">
        <v>5204.8999999999996</v>
      </c>
      <c r="I72" s="1">
        <f t="shared" si="3"/>
        <v>46078.791643518518</v>
      </c>
      <c r="J72" s="2">
        <f t="shared" si="4"/>
        <v>46078.791666666664</v>
      </c>
      <c r="K72">
        <f t="shared" si="5"/>
        <v>1772046000</v>
      </c>
    </row>
    <row r="73" spans="1:11" x14ac:dyDescent="0.55000000000000004">
      <c r="A73">
        <v>1772046298</v>
      </c>
      <c r="B73" t="s">
        <v>4</v>
      </c>
      <c r="C73" t="s">
        <v>5</v>
      </c>
      <c r="D73">
        <v>5194.29</v>
      </c>
      <c r="E73">
        <v>0</v>
      </c>
      <c r="F73">
        <v>5194.07</v>
      </c>
      <c r="G73">
        <v>5204.3</v>
      </c>
      <c r="I73" s="1">
        <f t="shared" si="3"/>
        <v>46078.795115740737</v>
      </c>
      <c r="J73" s="2">
        <f t="shared" si="4"/>
        <v>46078.795138888891</v>
      </c>
      <c r="K73">
        <f t="shared" si="5"/>
        <v>1772046300</v>
      </c>
    </row>
    <row r="74" spans="1:11" x14ac:dyDescent="0.55000000000000004">
      <c r="A74">
        <v>1772046598</v>
      </c>
      <c r="B74" t="s">
        <v>4</v>
      </c>
      <c r="C74" t="s">
        <v>5</v>
      </c>
      <c r="D74">
        <v>5207.04</v>
      </c>
      <c r="E74">
        <v>0</v>
      </c>
      <c r="F74">
        <v>0</v>
      </c>
      <c r="G74">
        <v>5204.1499999999996</v>
      </c>
      <c r="I74" s="1">
        <f t="shared" si="3"/>
        <v>46078.798587962963</v>
      </c>
      <c r="J74" s="2">
        <f t="shared" si="4"/>
        <v>46078.798611111109</v>
      </c>
      <c r="K74">
        <f t="shared" si="5"/>
        <v>1772046600</v>
      </c>
    </row>
    <row r="75" spans="1:11" x14ac:dyDescent="0.55000000000000004">
      <c r="A75">
        <v>1772046898</v>
      </c>
      <c r="B75" t="s">
        <v>4</v>
      </c>
      <c r="C75" t="s">
        <v>5</v>
      </c>
      <c r="D75">
        <v>5200.55</v>
      </c>
      <c r="E75">
        <v>0</v>
      </c>
      <c r="F75">
        <v>0</v>
      </c>
      <c r="G75">
        <v>5204.05</v>
      </c>
      <c r="I75" s="1">
        <f t="shared" si="3"/>
        <v>46078.802060185189</v>
      </c>
      <c r="J75" s="2">
        <f t="shared" si="4"/>
        <v>46078.802083333336</v>
      </c>
      <c r="K75">
        <f t="shared" si="5"/>
        <v>1772046900</v>
      </c>
    </row>
    <row r="76" spans="1:11" x14ac:dyDescent="0.55000000000000004">
      <c r="A76">
        <v>1772047198</v>
      </c>
      <c r="B76" t="s">
        <v>4</v>
      </c>
      <c r="C76" t="s">
        <v>5</v>
      </c>
      <c r="D76">
        <v>5197.32</v>
      </c>
      <c r="E76">
        <v>0</v>
      </c>
      <c r="F76">
        <v>0</v>
      </c>
      <c r="G76">
        <v>5203.57</v>
      </c>
      <c r="I76" s="1">
        <f t="shared" si="3"/>
        <v>46078.805532407408</v>
      </c>
      <c r="J76" s="2">
        <f t="shared" si="4"/>
        <v>46078.805555555555</v>
      </c>
      <c r="K76">
        <f t="shared" si="5"/>
        <v>1772047200</v>
      </c>
    </row>
    <row r="77" spans="1:11" x14ac:dyDescent="0.55000000000000004">
      <c r="A77">
        <v>1772047498</v>
      </c>
      <c r="B77" t="s">
        <v>4</v>
      </c>
      <c r="C77" t="s">
        <v>5</v>
      </c>
      <c r="D77">
        <v>5202.59</v>
      </c>
      <c r="E77">
        <v>0</v>
      </c>
      <c r="F77">
        <v>0</v>
      </c>
      <c r="G77">
        <v>5203.3</v>
      </c>
      <c r="I77" s="1">
        <f t="shared" si="3"/>
        <v>46078.809004629627</v>
      </c>
      <c r="J77" s="2">
        <f t="shared" si="4"/>
        <v>46078.809027777781</v>
      </c>
      <c r="K77">
        <f t="shared" si="5"/>
        <v>1772047500</v>
      </c>
    </row>
    <row r="78" spans="1:11" x14ac:dyDescent="0.55000000000000004">
      <c r="A78">
        <v>1772047798</v>
      </c>
      <c r="B78" t="s">
        <v>4</v>
      </c>
      <c r="C78" t="s">
        <v>5</v>
      </c>
      <c r="D78">
        <v>5202.51</v>
      </c>
      <c r="E78">
        <v>0</v>
      </c>
      <c r="F78">
        <v>0</v>
      </c>
      <c r="G78">
        <v>5203.2299999999996</v>
      </c>
      <c r="I78" s="1">
        <f t="shared" si="3"/>
        <v>46078.812476851846</v>
      </c>
      <c r="J78" s="2">
        <f t="shared" si="4"/>
        <v>46078.8125</v>
      </c>
      <c r="K78">
        <f t="shared" si="5"/>
        <v>1772047800</v>
      </c>
    </row>
    <row r="79" spans="1:11" x14ac:dyDescent="0.55000000000000004">
      <c r="A79">
        <v>1772048098</v>
      </c>
      <c r="B79" t="s">
        <v>4</v>
      </c>
      <c r="C79" t="s">
        <v>5</v>
      </c>
      <c r="D79">
        <v>5201</v>
      </c>
      <c r="E79">
        <v>0</v>
      </c>
      <c r="F79">
        <v>0</v>
      </c>
      <c r="G79">
        <v>5203.1899999999996</v>
      </c>
      <c r="I79" s="1">
        <f t="shared" si="3"/>
        <v>46078.815949074073</v>
      </c>
      <c r="J79" s="2">
        <f t="shared" si="4"/>
        <v>46078.815972222219</v>
      </c>
      <c r="K79">
        <f t="shared" si="5"/>
        <v>1772048100</v>
      </c>
    </row>
    <row r="80" spans="1:11" x14ac:dyDescent="0.55000000000000004">
      <c r="A80">
        <v>1772048398</v>
      </c>
      <c r="B80" t="s">
        <v>4</v>
      </c>
      <c r="C80" t="s">
        <v>5</v>
      </c>
      <c r="D80">
        <v>5204.32</v>
      </c>
      <c r="E80">
        <v>0</v>
      </c>
      <c r="F80">
        <v>0</v>
      </c>
      <c r="G80">
        <v>5203.2</v>
      </c>
      <c r="I80" s="1">
        <f t="shared" si="3"/>
        <v>46078.819421296299</v>
      </c>
      <c r="J80" s="2">
        <f t="shared" si="4"/>
        <v>46078.819444444445</v>
      </c>
      <c r="K80">
        <f t="shared" si="5"/>
        <v>1772048400</v>
      </c>
    </row>
    <row r="81" spans="1:11" x14ac:dyDescent="0.55000000000000004">
      <c r="A81">
        <v>1772048698</v>
      </c>
      <c r="B81" t="s">
        <v>4</v>
      </c>
      <c r="C81" t="s">
        <v>5</v>
      </c>
      <c r="D81">
        <v>5205</v>
      </c>
      <c r="E81">
        <v>0</v>
      </c>
      <c r="F81">
        <v>0</v>
      </c>
      <c r="G81">
        <v>5203.28</v>
      </c>
      <c r="I81" s="1">
        <f t="shared" si="3"/>
        <v>46078.822893518518</v>
      </c>
      <c r="J81" s="2">
        <f t="shared" si="4"/>
        <v>46078.822916666664</v>
      </c>
      <c r="K81">
        <f t="shared" si="5"/>
        <v>1772048700</v>
      </c>
    </row>
    <row r="82" spans="1:11" x14ac:dyDescent="0.55000000000000004">
      <c r="A82">
        <v>1772048998</v>
      </c>
      <c r="B82" t="s">
        <v>4</v>
      </c>
      <c r="C82" t="s">
        <v>5</v>
      </c>
      <c r="D82">
        <v>5204.97</v>
      </c>
      <c r="E82">
        <v>5208.32</v>
      </c>
      <c r="F82">
        <v>0</v>
      </c>
      <c r="G82">
        <v>5203.38</v>
      </c>
      <c r="I82" s="1">
        <f t="shared" si="3"/>
        <v>46078.826365740737</v>
      </c>
      <c r="J82" s="2">
        <f t="shared" si="4"/>
        <v>46078.826388888891</v>
      </c>
      <c r="K82">
        <f t="shared" si="5"/>
        <v>1772049000</v>
      </c>
    </row>
    <row r="83" spans="1:11" x14ac:dyDescent="0.55000000000000004">
      <c r="A83">
        <v>1772049298</v>
      </c>
      <c r="B83" t="s">
        <v>4</v>
      </c>
      <c r="C83" t="s">
        <v>5</v>
      </c>
      <c r="D83">
        <v>5204.87</v>
      </c>
      <c r="E83">
        <v>0</v>
      </c>
      <c r="F83">
        <v>0</v>
      </c>
      <c r="G83">
        <v>5203.5200000000004</v>
      </c>
      <c r="I83" s="1">
        <f t="shared" si="3"/>
        <v>46078.829837962963</v>
      </c>
      <c r="J83" s="2">
        <f t="shared" si="4"/>
        <v>46078.829861111109</v>
      </c>
      <c r="K83">
        <f t="shared" si="5"/>
        <v>1772049300</v>
      </c>
    </row>
    <row r="84" spans="1:11" x14ac:dyDescent="0.55000000000000004">
      <c r="A84">
        <v>1772049598</v>
      </c>
      <c r="B84" t="s">
        <v>4</v>
      </c>
      <c r="C84" t="s">
        <v>5</v>
      </c>
      <c r="D84">
        <v>5201.76</v>
      </c>
      <c r="E84">
        <v>0</v>
      </c>
      <c r="F84">
        <v>0</v>
      </c>
      <c r="G84">
        <v>5203.3599999999997</v>
      </c>
      <c r="I84" s="1">
        <f t="shared" si="3"/>
        <v>46078.833310185189</v>
      </c>
      <c r="J84" s="2">
        <f t="shared" si="4"/>
        <v>46078.833333333336</v>
      </c>
      <c r="K84">
        <f t="shared" si="5"/>
        <v>1772049600</v>
      </c>
    </row>
    <row r="85" spans="1:11" x14ac:dyDescent="0.55000000000000004">
      <c r="A85">
        <v>1772049898</v>
      </c>
      <c r="B85" t="s">
        <v>4</v>
      </c>
      <c r="C85" t="s">
        <v>5</v>
      </c>
      <c r="D85">
        <v>5202.46</v>
      </c>
      <c r="E85">
        <v>0</v>
      </c>
      <c r="F85">
        <v>0</v>
      </c>
      <c r="G85">
        <v>5203.34</v>
      </c>
      <c r="I85" s="1">
        <f t="shared" si="3"/>
        <v>46078.836782407408</v>
      </c>
      <c r="J85" s="2">
        <f t="shared" si="4"/>
        <v>46078.836805555555</v>
      </c>
      <c r="K85">
        <f t="shared" si="5"/>
        <v>1772049900</v>
      </c>
    </row>
    <row r="86" spans="1:11" x14ac:dyDescent="0.55000000000000004">
      <c r="A86">
        <v>1772050198</v>
      </c>
      <c r="B86" t="s">
        <v>4</v>
      </c>
      <c r="C86" t="s">
        <v>5</v>
      </c>
      <c r="D86">
        <v>5195.2700000000004</v>
      </c>
      <c r="E86">
        <v>0</v>
      </c>
      <c r="F86">
        <v>0</v>
      </c>
      <c r="G86">
        <v>5203.0200000000004</v>
      </c>
      <c r="I86" s="1">
        <f t="shared" si="3"/>
        <v>46078.840254629627</v>
      </c>
      <c r="J86" s="2">
        <f t="shared" si="4"/>
        <v>46078.840277777781</v>
      </c>
      <c r="K86">
        <f t="shared" si="5"/>
        <v>1772050200</v>
      </c>
    </row>
    <row r="87" spans="1:11" x14ac:dyDescent="0.55000000000000004">
      <c r="A87">
        <v>1772050498</v>
      </c>
      <c r="B87" t="s">
        <v>4</v>
      </c>
      <c r="C87" t="s">
        <v>5</v>
      </c>
      <c r="D87">
        <v>5184.8</v>
      </c>
      <c r="E87">
        <v>0</v>
      </c>
      <c r="F87">
        <v>0</v>
      </c>
      <c r="G87">
        <v>5201.96</v>
      </c>
      <c r="I87" s="1">
        <f t="shared" si="3"/>
        <v>46078.843726851846</v>
      </c>
      <c r="J87" s="2">
        <f t="shared" si="4"/>
        <v>46078.84375</v>
      </c>
      <c r="K87">
        <f t="shared" si="5"/>
        <v>1772050500</v>
      </c>
    </row>
    <row r="88" spans="1:11" x14ac:dyDescent="0.55000000000000004">
      <c r="A88">
        <v>1772050798</v>
      </c>
      <c r="B88" t="s">
        <v>4</v>
      </c>
      <c r="C88" t="s">
        <v>5</v>
      </c>
      <c r="D88">
        <v>5189</v>
      </c>
      <c r="E88">
        <v>0</v>
      </c>
      <c r="F88">
        <v>0</v>
      </c>
      <c r="G88">
        <v>5200.8999999999996</v>
      </c>
      <c r="I88" s="1">
        <f t="shared" si="3"/>
        <v>46078.847199074073</v>
      </c>
      <c r="J88" s="2">
        <f t="shared" si="4"/>
        <v>46078.847222222219</v>
      </c>
      <c r="K88">
        <f t="shared" si="5"/>
        <v>1772050800</v>
      </c>
    </row>
    <row r="89" spans="1:11" x14ac:dyDescent="0.55000000000000004">
      <c r="A89">
        <v>1772051098</v>
      </c>
      <c r="B89" t="s">
        <v>4</v>
      </c>
      <c r="C89" t="s">
        <v>5</v>
      </c>
      <c r="D89">
        <v>5186.1099999999997</v>
      </c>
      <c r="E89">
        <v>0</v>
      </c>
      <c r="F89">
        <v>0</v>
      </c>
      <c r="G89">
        <v>5200.01</v>
      </c>
      <c r="I89" s="1">
        <f t="shared" si="3"/>
        <v>46078.850671296299</v>
      </c>
      <c r="J89" s="2">
        <f t="shared" si="4"/>
        <v>46078.850694444445</v>
      </c>
      <c r="K89">
        <f t="shared" si="5"/>
        <v>1772051100</v>
      </c>
    </row>
    <row r="90" spans="1:11" x14ac:dyDescent="0.55000000000000004">
      <c r="A90">
        <v>1772051398</v>
      </c>
      <c r="B90" t="s">
        <v>4</v>
      </c>
      <c r="C90" t="s">
        <v>5</v>
      </c>
      <c r="D90">
        <v>5188.12</v>
      </c>
      <c r="E90">
        <v>0</v>
      </c>
      <c r="F90">
        <v>0</v>
      </c>
      <c r="G90">
        <v>5199.04</v>
      </c>
      <c r="I90" s="1">
        <f t="shared" si="3"/>
        <v>46078.854143518518</v>
      </c>
      <c r="J90" s="2">
        <f t="shared" si="4"/>
        <v>46078.854166666664</v>
      </c>
      <c r="K90">
        <f t="shared" si="5"/>
        <v>1772051400</v>
      </c>
    </row>
    <row r="91" spans="1:11" x14ac:dyDescent="0.55000000000000004">
      <c r="A91">
        <v>1772051698</v>
      </c>
      <c r="B91" t="s">
        <v>4</v>
      </c>
      <c r="C91" t="s">
        <v>5</v>
      </c>
      <c r="D91">
        <v>5183.41</v>
      </c>
      <c r="E91">
        <v>0</v>
      </c>
      <c r="F91">
        <v>0</v>
      </c>
      <c r="G91">
        <v>5197.99</v>
      </c>
      <c r="I91" s="1">
        <f t="shared" si="3"/>
        <v>46078.857615740737</v>
      </c>
      <c r="J91" s="2">
        <f t="shared" si="4"/>
        <v>46078.857638888891</v>
      </c>
      <c r="K91">
        <f t="shared" si="5"/>
        <v>1772051700</v>
      </c>
    </row>
    <row r="92" spans="1:11" x14ac:dyDescent="0.55000000000000004">
      <c r="A92">
        <v>1772051998</v>
      </c>
      <c r="B92" t="s">
        <v>4</v>
      </c>
      <c r="C92" t="s">
        <v>5</v>
      </c>
      <c r="D92">
        <v>5181.4799999999996</v>
      </c>
      <c r="E92">
        <v>0</v>
      </c>
      <c r="F92">
        <v>0</v>
      </c>
      <c r="G92">
        <v>5196.78</v>
      </c>
      <c r="I92" s="1">
        <f t="shared" si="3"/>
        <v>46078.861087962963</v>
      </c>
      <c r="J92" s="2">
        <f t="shared" si="4"/>
        <v>46078.861111111109</v>
      </c>
      <c r="K92">
        <f t="shared" si="5"/>
        <v>1772052000</v>
      </c>
    </row>
    <row r="93" spans="1:11" x14ac:dyDescent="0.55000000000000004">
      <c r="A93">
        <v>1772052298</v>
      </c>
      <c r="B93" t="s">
        <v>4</v>
      </c>
      <c r="C93" t="s">
        <v>5</v>
      </c>
      <c r="D93">
        <v>5173.57</v>
      </c>
      <c r="E93">
        <v>0</v>
      </c>
      <c r="F93">
        <v>0</v>
      </c>
      <c r="G93">
        <v>5195.16</v>
      </c>
      <c r="I93" s="1">
        <f t="shared" si="3"/>
        <v>46078.864560185189</v>
      </c>
      <c r="J93" s="2">
        <f t="shared" si="4"/>
        <v>46078.864583333336</v>
      </c>
      <c r="K93">
        <f t="shared" si="5"/>
        <v>1772052300</v>
      </c>
    </row>
    <row r="94" spans="1:11" x14ac:dyDescent="0.55000000000000004">
      <c r="A94">
        <v>1772052598</v>
      </c>
      <c r="B94" t="s">
        <v>4</v>
      </c>
      <c r="C94" t="s">
        <v>5</v>
      </c>
      <c r="D94">
        <v>5178.01</v>
      </c>
      <c r="E94">
        <v>0</v>
      </c>
      <c r="F94">
        <v>0</v>
      </c>
      <c r="G94">
        <v>5193.8599999999997</v>
      </c>
      <c r="I94" s="1">
        <f t="shared" si="3"/>
        <v>46078.868032407408</v>
      </c>
      <c r="J94" s="2">
        <f t="shared" si="4"/>
        <v>46078.868055555555</v>
      </c>
      <c r="K94">
        <f t="shared" si="5"/>
        <v>1772052600</v>
      </c>
    </row>
    <row r="95" spans="1:11" x14ac:dyDescent="0.55000000000000004">
      <c r="A95">
        <v>1772052898</v>
      </c>
      <c r="B95" t="s">
        <v>4</v>
      </c>
      <c r="C95" t="s">
        <v>5</v>
      </c>
      <c r="D95">
        <v>5152.16</v>
      </c>
      <c r="E95">
        <v>0</v>
      </c>
      <c r="F95">
        <v>5145.45</v>
      </c>
      <c r="G95">
        <v>5191.33</v>
      </c>
      <c r="I95" s="1">
        <f t="shared" si="3"/>
        <v>46078.871504629627</v>
      </c>
      <c r="J95" s="2">
        <f t="shared" si="4"/>
        <v>46078.871527777781</v>
      </c>
      <c r="K95">
        <f t="shared" si="5"/>
        <v>1772052900</v>
      </c>
    </row>
    <row r="96" spans="1:11" x14ac:dyDescent="0.55000000000000004">
      <c r="A96">
        <v>1772053198</v>
      </c>
      <c r="B96" t="s">
        <v>4</v>
      </c>
      <c r="C96" t="s">
        <v>5</v>
      </c>
      <c r="D96">
        <v>5156.08</v>
      </c>
      <c r="E96">
        <v>0</v>
      </c>
      <c r="F96">
        <v>0</v>
      </c>
      <c r="G96">
        <v>5188.78</v>
      </c>
      <c r="I96" s="1">
        <f t="shared" si="3"/>
        <v>46078.874976851846</v>
      </c>
      <c r="J96" s="2">
        <f t="shared" si="4"/>
        <v>46078.875</v>
      </c>
      <c r="K96">
        <f t="shared" si="5"/>
        <v>1772053200</v>
      </c>
    </row>
    <row r="97" spans="1:11" x14ac:dyDescent="0.55000000000000004">
      <c r="A97">
        <v>1772053498</v>
      </c>
      <c r="B97" t="s">
        <v>4</v>
      </c>
      <c r="C97" t="s">
        <v>5</v>
      </c>
      <c r="D97">
        <v>5163.03</v>
      </c>
      <c r="E97">
        <v>0</v>
      </c>
      <c r="F97">
        <v>0</v>
      </c>
      <c r="G97">
        <v>5186.78</v>
      </c>
      <c r="I97" s="1">
        <f t="shared" si="3"/>
        <v>46078.878449074073</v>
      </c>
      <c r="J97" s="2">
        <f t="shared" si="4"/>
        <v>46078.878472222219</v>
      </c>
      <c r="K97">
        <f t="shared" si="5"/>
        <v>1772053500</v>
      </c>
    </row>
    <row r="98" spans="1:11" x14ac:dyDescent="0.55000000000000004">
      <c r="A98">
        <v>1772053798</v>
      </c>
      <c r="B98" t="s">
        <v>4</v>
      </c>
      <c r="C98" t="s">
        <v>5</v>
      </c>
      <c r="D98">
        <v>5161.84</v>
      </c>
      <c r="E98">
        <v>0</v>
      </c>
      <c r="F98">
        <v>0</v>
      </c>
      <c r="G98">
        <v>5185</v>
      </c>
      <c r="I98" s="1">
        <f t="shared" si="3"/>
        <v>46078.881921296299</v>
      </c>
      <c r="J98" s="2">
        <f t="shared" si="4"/>
        <v>46078.881944444445</v>
      </c>
      <c r="K98">
        <f t="shared" si="5"/>
        <v>1772053800</v>
      </c>
    </row>
    <row r="99" spans="1:11" x14ac:dyDescent="0.55000000000000004">
      <c r="A99">
        <v>1772054098</v>
      </c>
      <c r="B99" t="s">
        <v>4</v>
      </c>
      <c r="C99" t="s">
        <v>5</v>
      </c>
      <c r="D99">
        <v>5165.38</v>
      </c>
      <c r="E99">
        <v>0</v>
      </c>
      <c r="F99">
        <v>0</v>
      </c>
      <c r="G99">
        <v>5183.68</v>
      </c>
      <c r="I99" s="1">
        <f t="shared" si="3"/>
        <v>46078.885393518518</v>
      </c>
      <c r="J99" s="2">
        <f t="shared" si="4"/>
        <v>46078.885416666664</v>
      </c>
      <c r="K99">
        <f t="shared" si="5"/>
        <v>1772054100</v>
      </c>
    </row>
    <row r="100" spans="1:11" x14ac:dyDescent="0.55000000000000004">
      <c r="A100">
        <v>1772054398</v>
      </c>
      <c r="B100" t="s">
        <v>4</v>
      </c>
      <c r="C100" t="s">
        <v>5</v>
      </c>
      <c r="D100">
        <v>5169.17</v>
      </c>
      <c r="E100">
        <v>0</v>
      </c>
      <c r="F100">
        <v>0</v>
      </c>
      <c r="G100">
        <v>5182.57</v>
      </c>
      <c r="I100" s="1">
        <f t="shared" si="3"/>
        <v>46078.888865740737</v>
      </c>
      <c r="J100" s="2">
        <f t="shared" si="4"/>
        <v>46078.888888888891</v>
      </c>
      <c r="K100">
        <f t="shared" si="5"/>
        <v>1772054400</v>
      </c>
    </row>
    <row r="101" spans="1:11" x14ac:dyDescent="0.55000000000000004">
      <c r="A101">
        <v>1772054698</v>
      </c>
      <c r="B101" t="s">
        <v>4</v>
      </c>
      <c r="C101" t="s">
        <v>5</v>
      </c>
      <c r="D101">
        <v>5169.12</v>
      </c>
      <c r="E101">
        <v>0</v>
      </c>
      <c r="F101">
        <v>0</v>
      </c>
      <c r="G101">
        <v>5181.6099999999997</v>
      </c>
      <c r="I101" s="1">
        <f t="shared" si="3"/>
        <v>46078.892337962963</v>
      </c>
      <c r="J101" s="2">
        <f t="shared" si="4"/>
        <v>46078.892361111109</v>
      </c>
      <c r="K101">
        <f t="shared" si="5"/>
        <v>1772054700</v>
      </c>
    </row>
    <row r="102" spans="1:11" x14ac:dyDescent="0.55000000000000004">
      <c r="A102">
        <v>1772054998</v>
      </c>
      <c r="B102" t="s">
        <v>4</v>
      </c>
      <c r="C102" t="s">
        <v>5</v>
      </c>
      <c r="D102">
        <v>5168.22</v>
      </c>
      <c r="E102">
        <v>0</v>
      </c>
      <c r="F102">
        <v>0</v>
      </c>
      <c r="G102">
        <v>5180.6899999999996</v>
      </c>
      <c r="I102" s="1">
        <f t="shared" si="3"/>
        <v>46078.895810185189</v>
      </c>
      <c r="J102" s="2">
        <f t="shared" si="4"/>
        <v>46078.895833333336</v>
      </c>
      <c r="K102">
        <f t="shared" si="5"/>
        <v>1772055000</v>
      </c>
    </row>
    <row r="103" spans="1:11" x14ac:dyDescent="0.55000000000000004">
      <c r="A103">
        <v>1772055298</v>
      </c>
      <c r="B103" t="s">
        <v>4</v>
      </c>
      <c r="C103" t="s">
        <v>5</v>
      </c>
      <c r="D103">
        <v>5168.8999999999996</v>
      </c>
      <c r="E103">
        <v>0</v>
      </c>
      <c r="F103">
        <v>0</v>
      </c>
      <c r="G103">
        <v>5179.9399999999996</v>
      </c>
      <c r="I103" s="1">
        <f t="shared" si="3"/>
        <v>46078.899282407408</v>
      </c>
      <c r="J103" s="2">
        <f t="shared" si="4"/>
        <v>46078.899305555555</v>
      </c>
      <c r="K103">
        <f t="shared" si="5"/>
        <v>1772055300</v>
      </c>
    </row>
    <row r="104" spans="1:11" x14ac:dyDescent="0.55000000000000004">
      <c r="A104">
        <v>1772055598</v>
      </c>
      <c r="B104" t="s">
        <v>4</v>
      </c>
      <c r="C104" t="s">
        <v>5</v>
      </c>
      <c r="D104">
        <v>5170.25</v>
      </c>
      <c r="E104">
        <v>0</v>
      </c>
      <c r="F104">
        <v>0</v>
      </c>
      <c r="G104">
        <v>5179.21</v>
      </c>
      <c r="I104" s="1">
        <f t="shared" si="3"/>
        <v>46078.902754629627</v>
      </c>
      <c r="J104" s="2">
        <f t="shared" si="4"/>
        <v>46078.902777777781</v>
      </c>
      <c r="K104">
        <f t="shared" si="5"/>
        <v>1772055600</v>
      </c>
    </row>
    <row r="105" spans="1:11" x14ac:dyDescent="0.55000000000000004">
      <c r="A105">
        <v>1772055898</v>
      </c>
      <c r="B105" t="s">
        <v>4</v>
      </c>
      <c r="C105" t="s">
        <v>5</v>
      </c>
      <c r="D105">
        <v>5170.9399999999996</v>
      </c>
      <c r="E105">
        <v>0</v>
      </c>
      <c r="F105">
        <v>0</v>
      </c>
      <c r="G105">
        <v>5178.59</v>
      </c>
      <c r="I105" s="1">
        <f t="shared" si="3"/>
        <v>46078.906226851846</v>
      </c>
      <c r="J105" s="2">
        <f t="shared" si="4"/>
        <v>46078.90625</v>
      </c>
      <c r="K105">
        <f t="shared" si="5"/>
        <v>1772055900</v>
      </c>
    </row>
    <row r="106" spans="1:11" x14ac:dyDescent="0.55000000000000004">
      <c r="A106">
        <v>1772056198</v>
      </c>
      <c r="B106" t="s">
        <v>4</v>
      </c>
      <c r="C106" t="s">
        <v>5</v>
      </c>
      <c r="D106">
        <v>5164.3100000000004</v>
      </c>
      <c r="E106">
        <v>0</v>
      </c>
      <c r="F106">
        <v>0</v>
      </c>
      <c r="G106">
        <v>5177.71</v>
      </c>
      <c r="I106" s="1">
        <f t="shared" si="3"/>
        <v>46078.909699074073</v>
      </c>
      <c r="J106" s="2">
        <f t="shared" si="4"/>
        <v>46078.909722222219</v>
      </c>
      <c r="K106">
        <f t="shared" si="5"/>
        <v>1772056200</v>
      </c>
    </row>
    <row r="107" spans="1:11" x14ac:dyDescent="0.55000000000000004">
      <c r="A107">
        <v>1772056498</v>
      </c>
      <c r="B107" t="s">
        <v>4</v>
      </c>
      <c r="C107" t="s">
        <v>5</v>
      </c>
      <c r="D107">
        <v>5164.8900000000003</v>
      </c>
      <c r="E107">
        <v>0</v>
      </c>
      <c r="F107">
        <v>0</v>
      </c>
      <c r="G107">
        <v>5176.8999999999996</v>
      </c>
      <c r="I107" s="1">
        <f t="shared" si="3"/>
        <v>46078.913171296299</v>
      </c>
      <c r="J107" s="2">
        <f t="shared" si="4"/>
        <v>46078.913194444445</v>
      </c>
      <c r="K107">
        <f t="shared" si="5"/>
        <v>1772056500</v>
      </c>
    </row>
    <row r="108" spans="1:11" x14ac:dyDescent="0.55000000000000004">
      <c r="A108">
        <v>1772060398</v>
      </c>
      <c r="B108" t="s">
        <v>4</v>
      </c>
      <c r="C108" t="s">
        <v>5</v>
      </c>
      <c r="D108">
        <v>5175.34</v>
      </c>
      <c r="E108">
        <v>0</v>
      </c>
      <c r="F108">
        <v>0</v>
      </c>
      <c r="G108">
        <v>5176.5200000000004</v>
      </c>
      <c r="I108" s="1">
        <f t="shared" si="3"/>
        <v>46078.958310185189</v>
      </c>
      <c r="J108" s="2">
        <f t="shared" si="4"/>
        <v>46078.958333333336</v>
      </c>
      <c r="K108">
        <f t="shared" si="5"/>
        <v>1772060400</v>
      </c>
    </row>
    <row r="109" spans="1:11" x14ac:dyDescent="0.55000000000000004">
      <c r="A109">
        <v>1772060698</v>
      </c>
      <c r="B109" t="s">
        <v>4</v>
      </c>
      <c r="C109" t="s">
        <v>5</v>
      </c>
      <c r="D109">
        <v>5179.7299999999996</v>
      </c>
      <c r="E109">
        <v>5182.16</v>
      </c>
      <c r="F109">
        <v>0</v>
      </c>
      <c r="G109">
        <v>5176.67</v>
      </c>
      <c r="I109" s="1">
        <f t="shared" si="3"/>
        <v>46078.961782407408</v>
      </c>
      <c r="J109" s="2">
        <f t="shared" si="4"/>
        <v>46078.961805555555</v>
      </c>
      <c r="K109">
        <f t="shared" si="5"/>
        <v>1772060700</v>
      </c>
    </row>
    <row r="110" spans="1:11" x14ac:dyDescent="0.55000000000000004">
      <c r="A110">
        <v>1772060998</v>
      </c>
      <c r="B110" t="s">
        <v>4</v>
      </c>
      <c r="C110" t="s">
        <v>5</v>
      </c>
      <c r="D110">
        <v>5168.8</v>
      </c>
      <c r="E110">
        <v>0</v>
      </c>
      <c r="F110">
        <v>0</v>
      </c>
      <c r="G110">
        <v>5176.3100000000004</v>
      </c>
      <c r="I110" s="1">
        <f t="shared" si="3"/>
        <v>46078.965254629627</v>
      </c>
      <c r="J110" s="2">
        <f t="shared" si="4"/>
        <v>46078.965277777781</v>
      </c>
      <c r="K110">
        <f t="shared" si="5"/>
        <v>1772061000</v>
      </c>
    </row>
    <row r="111" spans="1:11" x14ac:dyDescent="0.55000000000000004">
      <c r="A111">
        <v>1772061298</v>
      </c>
      <c r="B111" t="s">
        <v>4</v>
      </c>
      <c r="C111" t="s">
        <v>5</v>
      </c>
      <c r="D111">
        <v>5174.01</v>
      </c>
      <c r="E111">
        <v>0</v>
      </c>
      <c r="F111">
        <v>0</v>
      </c>
      <c r="G111">
        <v>5175.9399999999996</v>
      </c>
      <c r="I111" s="1">
        <f t="shared" si="3"/>
        <v>46078.968726851846</v>
      </c>
      <c r="J111" s="2">
        <f t="shared" si="4"/>
        <v>46078.96875</v>
      </c>
      <c r="K111">
        <f t="shared" si="5"/>
        <v>1772061300</v>
      </c>
    </row>
    <row r="112" spans="1:11" x14ac:dyDescent="0.55000000000000004">
      <c r="A112">
        <v>1772061598</v>
      </c>
      <c r="B112" t="s">
        <v>4</v>
      </c>
      <c r="C112" t="s">
        <v>5</v>
      </c>
      <c r="D112">
        <v>5170.68</v>
      </c>
      <c r="E112">
        <v>0</v>
      </c>
      <c r="F112">
        <v>0</v>
      </c>
      <c r="G112">
        <v>5175.78</v>
      </c>
      <c r="I112" s="1">
        <f t="shared" si="3"/>
        <v>46078.972199074073</v>
      </c>
      <c r="J112" s="2">
        <f t="shared" si="4"/>
        <v>46078.972222222219</v>
      </c>
      <c r="K112">
        <f t="shared" si="5"/>
        <v>1772061600</v>
      </c>
    </row>
    <row r="113" spans="1:11" x14ac:dyDescent="0.55000000000000004">
      <c r="A113">
        <v>1772061898</v>
      </c>
      <c r="B113" t="s">
        <v>4</v>
      </c>
      <c r="C113" t="s">
        <v>5</v>
      </c>
      <c r="D113">
        <v>5170.04</v>
      </c>
      <c r="E113">
        <v>0</v>
      </c>
      <c r="F113">
        <v>0</v>
      </c>
      <c r="G113">
        <v>5175.33</v>
      </c>
      <c r="I113" s="1">
        <f t="shared" si="3"/>
        <v>46078.975671296299</v>
      </c>
      <c r="J113" s="2">
        <f t="shared" si="4"/>
        <v>46078.975694444445</v>
      </c>
      <c r="K113">
        <f t="shared" si="5"/>
        <v>1772061900</v>
      </c>
    </row>
    <row r="114" spans="1:11" x14ac:dyDescent="0.55000000000000004">
      <c r="A114">
        <v>1772062198</v>
      </c>
      <c r="B114" t="s">
        <v>4</v>
      </c>
      <c r="C114" t="s">
        <v>5</v>
      </c>
      <c r="D114">
        <v>5168.9799999999996</v>
      </c>
      <c r="E114">
        <v>0</v>
      </c>
      <c r="F114">
        <v>0</v>
      </c>
      <c r="G114">
        <v>5174.82</v>
      </c>
      <c r="I114" s="1">
        <f t="shared" si="3"/>
        <v>46078.979143518518</v>
      </c>
      <c r="J114" s="2">
        <f t="shared" si="4"/>
        <v>46078.979166666664</v>
      </c>
      <c r="K114">
        <f t="shared" si="5"/>
        <v>1772062200</v>
      </c>
    </row>
    <row r="115" spans="1:11" x14ac:dyDescent="0.55000000000000004">
      <c r="A115">
        <v>1772062498</v>
      </c>
      <c r="B115" t="s">
        <v>4</v>
      </c>
      <c r="C115" t="s">
        <v>5</v>
      </c>
      <c r="D115">
        <v>5169.88</v>
      </c>
      <c r="E115">
        <v>0</v>
      </c>
      <c r="F115">
        <v>0</v>
      </c>
      <c r="G115">
        <v>5174.33</v>
      </c>
      <c r="I115" s="1">
        <f t="shared" si="3"/>
        <v>46078.982615740737</v>
      </c>
      <c r="J115" s="2">
        <f t="shared" si="4"/>
        <v>46078.982638888891</v>
      </c>
      <c r="K115">
        <f t="shared" si="5"/>
        <v>1772062500</v>
      </c>
    </row>
    <row r="116" spans="1:11" x14ac:dyDescent="0.55000000000000004">
      <c r="A116">
        <v>1772062798</v>
      </c>
      <c r="B116" t="s">
        <v>4</v>
      </c>
      <c r="C116" t="s">
        <v>5</v>
      </c>
      <c r="D116">
        <v>5172.62</v>
      </c>
      <c r="E116">
        <v>0</v>
      </c>
      <c r="F116">
        <v>0</v>
      </c>
      <c r="G116">
        <v>5174.16</v>
      </c>
      <c r="I116" s="1">
        <f t="shared" si="3"/>
        <v>46078.986087962963</v>
      </c>
      <c r="J116" s="2">
        <f t="shared" si="4"/>
        <v>46078.986111111109</v>
      </c>
      <c r="K116">
        <f t="shared" si="5"/>
        <v>1772062800</v>
      </c>
    </row>
    <row r="117" spans="1:11" x14ac:dyDescent="0.55000000000000004">
      <c r="A117">
        <v>1772063098</v>
      </c>
      <c r="B117" t="s">
        <v>4</v>
      </c>
      <c r="C117" t="s">
        <v>5</v>
      </c>
      <c r="D117">
        <v>5167.3100000000004</v>
      </c>
      <c r="E117">
        <v>0</v>
      </c>
      <c r="F117">
        <v>0</v>
      </c>
      <c r="G117">
        <v>5173.92</v>
      </c>
      <c r="I117" s="1">
        <f t="shared" si="3"/>
        <v>46078.989560185189</v>
      </c>
      <c r="J117" s="2">
        <f t="shared" si="4"/>
        <v>46078.989583333336</v>
      </c>
      <c r="K117">
        <f t="shared" si="5"/>
        <v>1772063100</v>
      </c>
    </row>
    <row r="118" spans="1:11" x14ac:dyDescent="0.55000000000000004">
      <c r="A118">
        <v>1772063398</v>
      </c>
      <c r="B118" t="s">
        <v>4</v>
      </c>
      <c r="C118" t="s">
        <v>5</v>
      </c>
      <c r="D118">
        <v>5169.57</v>
      </c>
      <c r="E118">
        <v>0</v>
      </c>
      <c r="F118">
        <v>0</v>
      </c>
      <c r="G118">
        <v>5173.54</v>
      </c>
      <c r="I118" s="1">
        <f t="shared" si="3"/>
        <v>46078.993032407408</v>
      </c>
      <c r="J118" s="2">
        <f t="shared" si="4"/>
        <v>46078.993055555555</v>
      </c>
      <c r="K118">
        <f t="shared" si="5"/>
        <v>1772063400</v>
      </c>
    </row>
    <row r="119" spans="1:11" x14ac:dyDescent="0.55000000000000004">
      <c r="A119">
        <v>1772063698</v>
      </c>
      <c r="B119" t="s">
        <v>4</v>
      </c>
      <c r="C119" t="s">
        <v>5</v>
      </c>
      <c r="D119">
        <v>5163.13</v>
      </c>
      <c r="E119">
        <v>0</v>
      </c>
      <c r="F119">
        <v>0</v>
      </c>
      <c r="G119">
        <v>5172.93</v>
      </c>
      <c r="I119" s="1">
        <f t="shared" si="3"/>
        <v>46078.996504629627</v>
      </c>
      <c r="J119" s="2">
        <f t="shared" si="4"/>
        <v>46078.996527777781</v>
      </c>
      <c r="K119">
        <f t="shared" si="5"/>
        <v>1772063700</v>
      </c>
    </row>
    <row r="120" spans="1:11" x14ac:dyDescent="0.55000000000000004">
      <c r="A120">
        <v>1772063998</v>
      </c>
      <c r="B120" t="s">
        <v>4</v>
      </c>
      <c r="C120" t="s">
        <v>5</v>
      </c>
      <c r="D120">
        <v>5160.24</v>
      </c>
      <c r="E120">
        <v>0</v>
      </c>
      <c r="F120">
        <v>5155.71</v>
      </c>
      <c r="G120">
        <v>5172.1099999999997</v>
      </c>
      <c r="I120" s="1">
        <f t="shared" si="3"/>
        <v>46078.999976851846</v>
      </c>
      <c r="J120" s="2">
        <f t="shared" si="4"/>
        <v>46079</v>
      </c>
      <c r="K120">
        <f t="shared" si="5"/>
        <v>1772064000</v>
      </c>
    </row>
    <row r="121" spans="1:11" x14ac:dyDescent="0.55000000000000004">
      <c r="A121">
        <v>1772064298</v>
      </c>
      <c r="B121" t="s">
        <v>4</v>
      </c>
      <c r="C121" t="s">
        <v>5</v>
      </c>
      <c r="D121">
        <v>5161.95</v>
      </c>
      <c r="E121">
        <v>0</v>
      </c>
      <c r="F121">
        <v>0</v>
      </c>
      <c r="G121">
        <v>5171.38</v>
      </c>
      <c r="I121" s="1">
        <f t="shared" si="3"/>
        <v>46079.003449074073</v>
      </c>
      <c r="J121" s="2">
        <f t="shared" si="4"/>
        <v>46079.003472222219</v>
      </c>
      <c r="K121">
        <f t="shared" si="5"/>
        <v>1772064300</v>
      </c>
    </row>
    <row r="122" spans="1:11" x14ac:dyDescent="0.55000000000000004">
      <c r="A122">
        <v>1772064598</v>
      </c>
      <c r="B122" t="s">
        <v>4</v>
      </c>
      <c r="C122" t="s">
        <v>5</v>
      </c>
      <c r="D122">
        <v>5167.67</v>
      </c>
      <c r="E122">
        <v>0</v>
      </c>
      <c r="F122">
        <v>0</v>
      </c>
      <c r="G122">
        <v>5170.99</v>
      </c>
      <c r="I122" s="1">
        <f t="shared" si="3"/>
        <v>46079.006921296299</v>
      </c>
      <c r="J122" s="2">
        <f t="shared" si="4"/>
        <v>46079.006944444445</v>
      </c>
      <c r="K122">
        <f t="shared" si="5"/>
        <v>1772064600</v>
      </c>
    </row>
    <row r="123" spans="1:11" x14ac:dyDescent="0.55000000000000004">
      <c r="A123">
        <v>1772064898</v>
      </c>
      <c r="B123" t="s">
        <v>4</v>
      </c>
      <c r="C123" t="s">
        <v>5</v>
      </c>
      <c r="D123">
        <v>5169.72</v>
      </c>
      <c r="E123">
        <v>0</v>
      </c>
      <c r="F123">
        <v>0</v>
      </c>
      <c r="G123">
        <v>5170.96</v>
      </c>
      <c r="I123" s="1">
        <f t="shared" si="3"/>
        <v>46079.010393518518</v>
      </c>
      <c r="J123" s="2">
        <f t="shared" si="4"/>
        <v>46079.010416666664</v>
      </c>
      <c r="K123">
        <f t="shared" si="5"/>
        <v>1772064900</v>
      </c>
    </row>
    <row r="124" spans="1:11" x14ac:dyDescent="0.55000000000000004">
      <c r="A124">
        <v>1772065198</v>
      </c>
      <c r="B124" t="s">
        <v>4</v>
      </c>
      <c r="C124" t="s">
        <v>5</v>
      </c>
      <c r="D124">
        <v>5180.9399999999996</v>
      </c>
      <c r="E124">
        <v>0</v>
      </c>
      <c r="F124">
        <v>0</v>
      </c>
      <c r="G124">
        <v>5171.45</v>
      </c>
      <c r="I124" s="1">
        <f t="shared" si="3"/>
        <v>46079.013865740737</v>
      </c>
      <c r="J124" s="2">
        <f t="shared" si="4"/>
        <v>46079.013888888891</v>
      </c>
      <c r="K124">
        <f t="shared" si="5"/>
        <v>1772065200</v>
      </c>
    </row>
    <row r="125" spans="1:11" x14ac:dyDescent="0.55000000000000004">
      <c r="A125">
        <v>1772065498</v>
      </c>
      <c r="B125" t="s">
        <v>4</v>
      </c>
      <c r="C125" t="s">
        <v>5</v>
      </c>
      <c r="D125">
        <v>5185.25</v>
      </c>
      <c r="E125">
        <v>0</v>
      </c>
      <c r="F125">
        <v>0</v>
      </c>
      <c r="G125">
        <v>5172.3100000000004</v>
      </c>
      <c r="I125" s="1">
        <f t="shared" si="3"/>
        <v>46079.017337962963</v>
      </c>
      <c r="J125" s="2">
        <f t="shared" si="4"/>
        <v>46079.017361111109</v>
      </c>
      <c r="K125">
        <f t="shared" si="5"/>
        <v>1772065500</v>
      </c>
    </row>
    <row r="126" spans="1:11" x14ac:dyDescent="0.55000000000000004">
      <c r="A126">
        <v>1772065798</v>
      </c>
      <c r="B126" t="s">
        <v>4</v>
      </c>
      <c r="C126" t="s">
        <v>5</v>
      </c>
      <c r="D126">
        <v>5182.32</v>
      </c>
      <c r="E126">
        <v>0</v>
      </c>
      <c r="F126">
        <v>0</v>
      </c>
      <c r="G126">
        <v>5173.2</v>
      </c>
      <c r="I126" s="1">
        <f t="shared" si="3"/>
        <v>46079.020810185189</v>
      </c>
      <c r="J126" s="2">
        <f t="shared" si="4"/>
        <v>46079.020833333336</v>
      </c>
      <c r="K126">
        <f t="shared" si="5"/>
        <v>1772065800</v>
      </c>
    </row>
    <row r="127" spans="1:11" x14ac:dyDescent="0.55000000000000004">
      <c r="A127">
        <v>1772066098</v>
      </c>
      <c r="B127" t="s">
        <v>4</v>
      </c>
      <c r="C127" t="s">
        <v>5</v>
      </c>
      <c r="D127">
        <v>5182.63</v>
      </c>
      <c r="E127">
        <v>0</v>
      </c>
      <c r="F127">
        <v>0</v>
      </c>
      <c r="G127">
        <v>5173.8999999999996</v>
      </c>
      <c r="I127" s="1">
        <f t="shared" si="3"/>
        <v>46079.024282407408</v>
      </c>
      <c r="J127" s="2">
        <f t="shared" si="4"/>
        <v>46079.024305555555</v>
      </c>
      <c r="K127">
        <f t="shared" si="5"/>
        <v>1772066100</v>
      </c>
    </row>
    <row r="128" spans="1:11" x14ac:dyDescent="0.55000000000000004">
      <c r="A128">
        <v>1772066398</v>
      </c>
      <c r="B128" t="s">
        <v>4</v>
      </c>
      <c r="C128" t="s">
        <v>5</v>
      </c>
      <c r="D128">
        <v>5188.37</v>
      </c>
      <c r="E128">
        <v>0</v>
      </c>
      <c r="F128">
        <v>0</v>
      </c>
      <c r="G128">
        <v>5174.7700000000004</v>
      </c>
      <c r="I128" s="1">
        <f t="shared" si="3"/>
        <v>46079.027754629627</v>
      </c>
      <c r="J128" s="2">
        <f t="shared" si="4"/>
        <v>46079.027777777781</v>
      </c>
      <c r="K128">
        <f t="shared" si="5"/>
        <v>1772066400</v>
      </c>
    </row>
    <row r="129" spans="1:11" x14ac:dyDescent="0.55000000000000004">
      <c r="A129">
        <v>1772066698</v>
      </c>
      <c r="B129" t="s">
        <v>4</v>
      </c>
      <c r="C129" t="s">
        <v>5</v>
      </c>
      <c r="D129">
        <v>5185.97</v>
      </c>
      <c r="E129">
        <v>0</v>
      </c>
      <c r="F129">
        <v>0</v>
      </c>
      <c r="G129">
        <v>5175.6499999999996</v>
      </c>
      <c r="I129" s="1">
        <f t="shared" si="3"/>
        <v>46079.031226851846</v>
      </c>
      <c r="J129" s="2">
        <f t="shared" si="4"/>
        <v>46079.03125</v>
      </c>
      <c r="K129">
        <f t="shared" si="5"/>
        <v>1772066700</v>
      </c>
    </row>
    <row r="130" spans="1:11" x14ac:dyDescent="0.55000000000000004">
      <c r="A130">
        <v>1772066998</v>
      </c>
      <c r="B130" t="s">
        <v>4</v>
      </c>
      <c r="C130" t="s">
        <v>5</v>
      </c>
      <c r="D130">
        <v>5189.7</v>
      </c>
      <c r="E130">
        <v>0</v>
      </c>
      <c r="F130">
        <v>0</v>
      </c>
      <c r="G130">
        <v>5176.57</v>
      </c>
      <c r="I130" s="1">
        <f t="shared" ref="I130:I193" si="6">(A130/86400)+25569</f>
        <v>46079.034699074073</v>
      </c>
      <c r="J130" s="2">
        <f t="shared" ref="J130:J193" si="7">CEILING(INT(I130*1440)/1440*288,1)/288</f>
        <v>46079.034722222219</v>
      </c>
      <c r="K130">
        <f t="shared" si="5"/>
        <v>1772067000</v>
      </c>
    </row>
    <row r="131" spans="1:11" x14ac:dyDescent="0.55000000000000004">
      <c r="A131">
        <v>1772067298</v>
      </c>
      <c r="B131" t="s">
        <v>4</v>
      </c>
      <c r="C131" t="s">
        <v>5</v>
      </c>
      <c r="D131">
        <v>5188.3100000000004</v>
      </c>
      <c r="E131">
        <v>0</v>
      </c>
      <c r="F131">
        <v>0</v>
      </c>
      <c r="G131">
        <v>5177.45</v>
      </c>
      <c r="I131" s="1">
        <f t="shared" si="6"/>
        <v>46079.038171296299</v>
      </c>
      <c r="J131" s="2">
        <f t="shared" si="7"/>
        <v>46079.038194444445</v>
      </c>
      <c r="K131">
        <f t="shared" ref="K131:K194" si="8">MROUND((J131-25569)*86400,300)</f>
        <v>1772067300</v>
      </c>
    </row>
    <row r="132" spans="1:11" x14ac:dyDescent="0.55000000000000004">
      <c r="A132">
        <v>1772067598</v>
      </c>
      <c r="B132" t="s">
        <v>4</v>
      </c>
      <c r="C132" t="s">
        <v>5</v>
      </c>
      <c r="D132">
        <v>5194.75</v>
      </c>
      <c r="E132">
        <v>5198.49</v>
      </c>
      <c r="F132">
        <v>0</v>
      </c>
      <c r="G132">
        <v>5178.62</v>
      </c>
      <c r="I132" s="1">
        <f t="shared" si="6"/>
        <v>46079.041643518518</v>
      </c>
      <c r="J132" s="2">
        <f t="shared" si="7"/>
        <v>46079.041666666664</v>
      </c>
      <c r="K132">
        <f t="shared" si="8"/>
        <v>1772067600</v>
      </c>
    </row>
    <row r="133" spans="1:11" x14ac:dyDescent="0.55000000000000004">
      <c r="A133">
        <v>1772067898</v>
      </c>
      <c r="B133" t="s">
        <v>4</v>
      </c>
      <c r="C133" t="s">
        <v>5</v>
      </c>
      <c r="D133">
        <v>5183.93</v>
      </c>
      <c r="E133">
        <v>0</v>
      </c>
      <c r="F133">
        <v>0</v>
      </c>
      <c r="G133">
        <v>5179.24</v>
      </c>
      <c r="I133" s="1">
        <f t="shared" si="6"/>
        <v>46079.045115740737</v>
      </c>
      <c r="J133" s="2">
        <f t="shared" si="7"/>
        <v>46079.045138888891</v>
      </c>
      <c r="K133">
        <f t="shared" si="8"/>
        <v>1772067900</v>
      </c>
    </row>
    <row r="134" spans="1:11" x14ac:dyDescent="0.55000000000000004">
      <c r="A134">
        <v>1772068198</v>
      </c>
      <c r="B134" t="s">
        <v>4</v>
      </c>
      <c r="C134" t="s">
        <v>5</v>
      </c>
      <c r="D134">
        <v>5187.53</v>
      </c>
      <c r="E134">
        <v>0</v>
      </c>
      <c r="F134">
        <v>0</v>
      </c>
      <c r="G134">
        <v>5179.75</v>
      </c>
      <c r="I134" s="1">
        <f t="shared" si="6"/>
        <v>46079.048587962963</v>
      </c>
      <c r="J134" s="2">
        <f t="shared" si="7"/>
        <v>46079.048611111109</v>
      </c>
      <c r="K134">
        <f t="shared" si="8"/>
        <v>1772068200</v>
      </c>
    </row>
    <row r="135" spans="1:11" x14ac:dyDescent="0.55000000000000004">
      <c r="A135">
        <v>1772068498</v>
      </c>
      <c r="B135" t="s">
        <v>4</v>
      </c>
      <c r="C135" t="s">
        <v>5</v>
      </c>
      <c r="D135">
        <v>5189.46</v>
      </c>
      <c r="E135">
        <v>0</v>
      </c>
      <c r="F135">
        <v>0</v>
      </c>
      <c r="G135">
        <v>5180.47</v>
      </c>
      <c r="I135" s="1">
        <f t="shared" si="6"/>
        <v>46079.052060185189</v>
      </c>
      <c r="J135" s="2">
        <f t="shared" si="7"/>
        <v>46079.052083333336</v>
      </c>
      <c r="K135">
        <f t="shared" si="8"/>
        <v>1772068500</v>
      </c>
    </row>
    <row r="136" spans="1:11" x14ac:dyDescent="0.55000000000000004">
      <c r="A136">
        <v>1772068798</v>
      </c>
      <c r="B136" t="s">
        <v>4</v>
      </c>
      <c r="C136" t="s">
        <v>5</v>
      </c>
      <c r="D136">
        <v>5186.05</v>
      </c>
      <c r="E136">
        <v>0</v>
      </c>
      <c r="F136">
        <v>0</v>
      </c>
      <c r="G136">
        <v>5181.0200000000004</v>
      </c>
      <c r="I136" s="1">
        <f t="shared" si="6"/>
        <v>46079.055532407408</v>
      </c>
      <c r="J136" s="2">
        <f t="shared" si="7"/>
        <v>46079.055555555555</v>
      </c>
      <c r="K136">
        <f t="shared" si="8"/>
        <v>1772068800</v>
      </c>
    </row>
    <row r="137" spans="1:11" x14ac:dyDescent="0.55000000000000004">
      <c r="A137">
        <v>1772069098</v>
      </c>
      <c r="B137" t="s">
        <v>4</v>
      </c>
      <c r="C137" t="s">
        <v>5</v>
      </c>
      <c r="D137">
        <v>5180.54</v>
      </c>
      <c r="E137">
        <v>0</v>
      </c>
      <c r="F137">
        <v>0</v>
      </c>
      <c r="G137">
        <v>5181.1099999999997</v>
      </c>
      <c r="I137" s="1">
        <f t="shared" si="6"/>
        <v>46079.059004629627</v>
      </c>
      <c r="J137" s="2">
        <f t="shared" si="7"/>
        <v>46079.059027777781</v>
      </c>
      <c r="K137">
        <f t="shared" si="8"/>
        <v>1772069100</v>
      </c>
    </row>
    <row r="138" spans="1:11" x14ac:dyDescent="0.55000000000000004">
      <c r="A138">
        <v>1772069398</v>
      </c>
      <c r="B138" t="s">
        <v>4</v>
      </c>
      <c r="C138" t="s">
        <v>5</v>
      </c>
      <c r="D138">
        <v>5187.99</v>
      </c>
      <c r="E138">
        <v>0</v>
      </c>
      <c r="F138">
        <v>5178.5600000000004</v>
      </c>
      <c r="G138">
        <v>5181.38</v>
      </c>
      <c r="I138" s="1">
        <f t="shared" si="6"/>
        <v>46079.062476851846</v>
      </c>
      <c r="J138" s="2">
        <f t="shared" si="7"/>
        <v>46079.0625</v>
      </c>
      <c r="K138">
        <f t="shared" si="8"/>
        <v>1772069400</v>
      </c>
    </row>
    <row r="139" spans="1:11" x14ac:dyDescent="0.55000000000000004">
      <c r="A139">
        <v>1772069698</v>
      </c>
      <c r="B139" t="s">
        <v>4</v>
      </c>
      <c r="C139" t="s">
        <v>5</v>
      </c>
      <c r="D139">
        <v>5185.42</v>
      </c>
      <c r="E139">
        <v>0</v>
      </c>
      <c r="F139">
        <v>0</v>
      </c>
      <c r="G139">
        <v>5181.8</v>
      </c>
      <c r="I139" s="1">
        <f t="shared" si="6"/>
        <v>46079.065949074073</v>
      </c>
      <c r="J139" s="2">
        <f t="shared" si="7"/>
        <v>46079.065972222219</v>
      </c>
      <c r="K139">
        <f t="shared" si="8"/>
        <v>1772069700</v>
      </c>
    </row>
    <row r="140" spans="1:11" x14ac:dyDescent="0.55000000000000004">
      <c r="A140">
        <v>1772069998</v>
      </c>
      <c r="B140" t="s">
        <v>4</v>
      </c>
      <c r="C140" t="s">
        <v>5</v>
      </c>
      <c r="D140">
        <v>5189.54</v>
      </c>
      <c r="E140">
        <v>0</v>
      </c>
      <c r="F140">
        <v>0</v>
      </c>
      <c r="G140">
        <v>5182.32</v>
      </c>
      <c r="I140" s="1">
        <f t="shared" si="6"/>
        <v>46079.069421296299</v>
      </c>
      <c r="J140" s="2">
        <f t="shared" si="7"/>
        <v>46079.069444444445</v>
      </c>
      <c r="K140">
        <f t="shared" si="8"/>
        <v>1772070000</v>
      </c>
    </row>
    <row r="141" spans="1:11" x14ac:dyDescent="0.55000000000000004">
      <c r="A141">
        <v>1772070298</v>
      </c>
      <c r="B141" t="s">
        <v>4</v>
      </c>
      <c r="C141" t="s">
        <v>5</v>
      </c>
      <c r="D141">
        <v>5189.93</v>
      </c>
      <c r="E141">
        <v>0</v>
      </c>
      <c r="F141">
        <v>0</v>
      </c>
      <c r="G141">
        <v>5182.8500000000004</v>
      </c>
      <c r="I141" s="1">
        <f t="shared" si="6"/>
        <v>46079.072893518518</v>
      </c>
      <c r="J141" s="2">
        <f t="shared" si="7"/>
        <v>46079.072916666664</v>
      </c>
      <c r="K141">
        <f t="shared" si="8"/>
        <v>1772070300</v>
      </c>
    </row>
    <row r="142" spans="1:11" x14ac:dyDescent="0.55000000000000004">
      <c r="A142">
        <v>1772070598</v>
      </c>
      <c r="B142" t="s">
        <v>4</v>
      </c>
      <c r="C142" t="s">
        <v>5</v>
      </c>
      <c r="D142">
        <v>5191.16</v>
      </c>
      <c r="E142">
        <v>0</v>
      </c>
      <c r="F142">
        <v>0</v>
      </c>
      <c r="G142">
        <v>5183.3599999999997</v>
      </c>
      <c r="I142" s="1">
        <f t="shared" si="6"/>
        <v>46079.076365740737</v>
      </c>
      <c r="J142" s="2">
        <f t="shared" si="7"/>
        <v>46079.076388888891</v>
      </c>
      <c r="K142">
        <f t="shared" si="8"/>
        <v>1772070600</v>
      </c>
    </row>
    <row r="143" spans="1:11" x14ac:dyDescent="0.55000000000000004">
      <c r="A143">
        <v>1772070898</v>
      </c>
      <c r="B143" t="s">
        <v>4</v>
      </c>
      <c r="C143" t="s">
        <v>5</v>
      </c>
      <c r="D143">
        <v>5191.71</v>
      </c>
      <c r="E143">
        <v>0</v>
      </c>
      <c r="F143">
        <v>0</v>
      </c>
      <c r="G143">
        <v>5183.9799999999996</v>
      </c>
      <c r="I143" s="1">
        <f t="shared" si="6"/>
        <v>46079.079837962963</v>
      </c>
      <c r="J143" s="2">
        <f t="shared" si="7"/>
        <v>46079.079861111109</v>
      </c>
      <c r="K143">
        <f t="shared" si="8"/>
        <v>1772070900</v>
      </c>
    </row>
    <row r="144" spans="1:11" x14ac:dyDescent="0.55000000000000004">
      <c r="A144">
        <v>1772071198</v>
      </c>
      <c r="B144" t="s">
        <v>4</v>
      </c>
      <c r="C144" t="s">
        <v>5</v>
      </c>
      <c r="D144">
        <v>5190.17</v>
      </c>
      <c r="E144">
        <v>5195.51</v>
      </c>
      <c r="F144">
        <v>0</v>
      </c>
      <c r="G144">
        <v>5184.49</v>
      </c>
      <c r="I144" s="1">
        <f t="shared" si="6"/>
        <v>46079.083310185189</v>
      </c>
      <c r="J144" s="2">
        <f t="shared" si="7"/>
        <v>46079.083333333336</v>
      </c>
      <c r="K144">
        <f t="shared" si="8"/>
        <v>1772071200</v>
      </c>
    </row>
    <row r="145" spans="1:11" x14ac:dyDescent="0.55000000000000004">
      <c r="A145">
        <v>1772071498</v>
      </c>
      <c r="B145" t="s">
        <v>4</v>
      </c>
      <c r="C145" t="s">
        <v>5</v>
      </c>
      <c r="D145">
        <v>5187.26</v>
      </c>
      <c r="E145">
        <v>0</v>
      </c>
      <c r="F145">
        <v>0</v>
      </c>
      <c r="G145">
        <v>5184.7</v>
      </c>
      <c r="I145" s="1">
        <f t="shared" si="6"/>
        <v>46079.086782407408</v>
      </c>
      <c r="J145" s="2">
        <f t="shared" si="7"/>
        <v>46079.086805555555</v>
      </c>
      <c r="K145">
        <f t="shared" si="8"/>
        <v>1772071500</v>
      </c>
    </row>
    <row r="146" spans="1:11" x14ac:dyDescent="0.55000000000000004">
      <c r="A146">
        <v>1772071798</v>
      </c>
      <c r="B146" t="s">
        <v>4</v>
      </c>
      <c r="C146" t="s">
        <v>5</v>
      </c>
      <c r="D146">
        <v>5183.0600000000004</v>
      </c>
      <c r="E146">
        <v>0</v>
      </c>
      <c r="F146">
        <v>0</v>
      </c>
      <c r="G146">
        <v>5184.75</v>
      </c>
      <c r="I146" s="1">
        <f t="shared" si="6"/>
        <v>46079.090254629627</v>
      </c>
      <c r="J146" s="2">
        <f t="shared" si="7"/>
        <v>46079.090277777781</v>
      </c>
      <c r="K146">
        <f t="shared" si="8"/>
        <v>1772071800</v>
      </c>
    </row>
    <row r="147" spans="1:11" x14ac:dyDescent="0.55000000000000004">
      <c r="A147">
        <v>1772072098</v>
      </c>
      <c r="B147" t="s">
        <v>4</v>
      </c>
      <c r="C147" t="s">
        <v>5</v>
      </c>
      <c r="D147">
        <v>5188.25</v>
      </c>
      <c r="E147">
        <v>0</v>
      </c>
      <c r="F147">
        <v>0</v>
      </c>
      <c r="G147">
        <v>5184.8900000000003</v>
      </c>
      <c r="I147" s="1">
        <f t="shared" si="6"/>
        <v>46079.093726851846</v>
      </c>
      <c r="J147" s="2">
        <f t="shared" si="7"/>
        <v>46079.09375</v>
      </c>
      <c r="K147">
        <f t="shared" si="8"/>
        <v>1772072100</v>
      </c>
    </row>
    <row r="148" spans="1:11" x14ac:dyDescent="0.55000000000000004">
      <c r="A148">
        <v>1772072398</v>
      </c>
      <c r="B148" t="s">
        <v>4</v>
      </c>
      <c r="C148" t="s">
        <v>5</v>
      </c>
      <c r="D148">
        <v>5183.4399999999996</v>
      </c>
      <c r="E148">
        <v>0</v>
      </c>
      <c r="F148">
        <v>0</v>
      </c>
      <c r="G148">
        <v>5184.88</v>
      </c>
      <c r="I148" s="1">
        <f t="shared" si="6"/>
        <v>46079.097199074073</v>
      </c>
      <c r="J148" s="2">
        <f t="shared" si="7"/>
        <v>46079.097222222219</v>
      </c>
      <c r="K148">
        <f t="shared" si="8"/>
        <v>1772072400</v>
      </c>
    </row>
    <row r="149" spans="1:11" x14ac:dyDescent="0.55000000000000004">
      <c r="A149">
        <v>1772072698</v>
      </c>
      <c r="B149" t="s">
        <v>4</v>
      </c>
      <c r="C149" t="s">
        <v>5</v>
      </c>
      <c r="D149">
        <v>5180.79</v>
      </c>
      <c r="E149">
        <v>0</v>
      </c>
      <c r="F149">
        <v>0</v>
      </c>
      <c r="G149">
        <v>5184.67</v>
      </c>
      <c r="I149" s="1">
        <f t="shared" si="6"/>
        <v>46079.100671296299</v>
      </c>
      <c r="J149" s="2">
        <f t="shared" si="7"/>
        <v>46079.100694444445</v>
      </c>
      <c r="K149">
        <f t="shared" si="8"/>
        <v>1772072700</v>
      </c>
    </row>
    <row r="150" spans="1:11" x14ac:dyDescent="0.55000000000000004">
      <c r="A150">
        <v>1772072998</v>
      </c>
      <c r="B150" t="s">
        <v>4</v>
      </c>
      <c r="C150" t="s">
        <v>5</v>
      </c>
      <c r="D150">
        <v>5178.87</v>
      </c>
      <c r="E150">
        <v>0</v>
      </c>
      <c r="F150">
        <v>0</v>
      </c>
      <c r="G150">
        <v>5184.3599999999997</v>
      </c>
      <c r="I150" s="1">
        <f t="shared" si="6"/>
        <v>46079.104143518518</v>
      </c>
      <c r="J150" s="2">
        <f t="shared" si="7"/>
        <v>46079.104166666664</v>
      </c>
      <c r="K150">
        <f t="shared" si="8"/>
        <v>1772073000</v>
      </c>
    </row>
    <row r="151" spans="1:11" x14ac:dyDescent="0.55000000000000004">
      <c r="A151">
        <v>1772073298</v>
      </c>
      <c r="B151" t="s">
        <v>4</v>
      </c>
      <c r="C151" t="s">
        <v>5</v>
      </c>
      <c r="D151">
        <v>5180.5200000000004</v>
      </c>
      <c r="E151">
        <v>0</v>
      </c>
      <c r="F151">
        <v>0</v>
      </c>
      <c r="G151">
        <v>5184.03</v>
      </c>
      <c r="I151" s="1">
        <f t="shared" si="6"/>
        <v>46079.107615740737</v>
      </c>
      <c r="J151" s="2">
        <f t="shared" si="7"/>
        <v>46079.107638888891</v>
      </c>
      <c r="K151">
        <f t="shared" si="8"/>
        <v>1772073300</v>
      </c>
    </row>
    <row r="152" spans="1:11" x14ac:dyDescent="0.55000000000000004">
      <c r="A152">
        <v>1772073598</v>
      </c>
      <c r="B152" t="s">
        <v>4</v>
      </c>
      <c r="C152" t="s">
        <v>5</v>
      </c>
      <c r="D152">
        <v>5176.09</v>
      </c>
      <c r="E152">
        <v>0</v>
      </c>
      <c r="F152">
        <v>5174.34</v>
      </c>
      <c r="G152">
        <v>5183.53</v>
      </c>
      <c r="I152" s="1">
        <f t="shared" si="6"/>
        <v>46079.111087962963</v>
      </c>
      <c r="J152" s="2">
        <f t="shared" si="7"/>
        <v>46079.111111111109</v>
      </c>
      <c r="K152">
        <f t="shared" si="8"/>
        <v>1772073600</v>
      </c>
    </row>
    <row r="153" spans="1:11" x14ac:dyDescent="0.55000000000000004">
      <c r="A153">
        <v>1772073898</v>
      </c>
      <c r="B153" t="s">
        <v>4</v>
      </c>
      <c r="C153" t="s">
        <v>5</v>
      </c>
      <c r="D153">
        <v>5180.78</v>
      </c>
      <c r="E153">
        <v>0</v>
      </c>
      <c r="F153">
        <v>0</v>
      </c>
      <c r="G153">
        <v>5183.28</v>
      </c>
      <c r="I153" s="1">
        <f t="shared" si="6"/>
        <v>46079.114560185189</v>
      </c>
      <c r="J153" s="2">
        <f t="shared" si="7"/>
        <v>46079.114583333336</v>
      </c>
      <c r="K153">
        <f t="shared" si="8"/>
        <v>1772073900</v>
      </c>
    </row>
    <row r="154" spans="1:11" x14ac:dyDescent="0.55000000000000004">
      <c r="A154">
        <v>1772074198</v>
      </c>
      <c r="B154" t="s">
        <v>4</v>
      </c>
      <c r="C154" t="s">
        <v>5</v>
      </c>
      <c r="D154">
        <v>5184.6899999999996</v>
      </c>
      <c r="E154">
        <v>0</v>
      </c>
      <c r="F154">
        <v>0</v>
      </c>
      <c r="G154">
        <v>5183.28</v>
      </c>
      <c r="I154" s="1">
        <f t="shared" si="6"/>
        <v>46079.118032407408</v>
      </c>
      <c r="J154" s="2">
        <f t="shared" si="7"/>
        <v>46079.118055555555</v>
      </c>
      <c r="K154">
        <f t="shared" si="8"/>
        <v>1772074200</v>
      </c>
    </row>
    <row r="155" spans="1:11" x14ac:dyDescent="0.55000000000000004">
      <c r="A155">
        <v>1772074498</v>
      </c>
      <c r="B155" t="s">
        <v>4</v>
      </c>
      <c r="C155" t="s">
        <v>5</v>
      </c>
      <c r="D155">
        <v>5184.34</v>
      </c>
      <c r="E155">
        <v>0</v>
      </c>
      <c r="F155">
        <v>0</v>
      </c>
      <c r="G155">
        <v>5183.3900000000003</v>
      </c>
      <c r="I155" s="1">
        <f t="shared" si="6"/>
        <v>46079.121504629627</v>
      </c>
      <c r="J155" s="2">
        <f t="shared" si="7"/>
        <v>46079.121527777781</v>
      </c>
      <c r="K155">
        <f t="shared" si="8"/>
        <v>1772074500</v>
      </c>
    </row>
    <row r="156" spans="1:11" x14ac:dyDescent="0.55000000000000004">
      <c r="A156">
        <v>1772074798</v>
      </c>
      <c r="B156" t="s">
        <v>4</v>
      </c>
      <c r="C156" t="s">
        <v>5</v>
      </c>
      <c r="D156">
        <v>5187.4399999999996</v>
      </c>
      <c r="E156">
        <v>0</v>
      </c>
      <c r="F156">
        <v>0</v>
      </c>
      <c r="G156">
        <v>5183.58</v>
      </c>
      <c r="I156" s="1">
        <f t="shared" si="6"/>
        <v>46079.124976851846</v>
      </c>
      <c r="J156" s="2">
        <f t="shared" si="7"/>
        <v>46079.125</v>
      </c>
      <c r="K156">
        <f t="shared" si="8"/>
        <v>1772074800</v>
      </c>
    </row>
    <row r="157" spans="1:11" x14ac:dyDescent="0.55000000000000004">
      <c r="A157">
        <v>1772075098</v>
      </c>
      <c r="B157" t="s">
        <v>4</v>
      </c>
      <c r="C157" t="s">
        <v>5</v>
      </c>
      <c r="D157">
        <v>5185.97</v>
      </c>
      <c r="E157">
        <v>0</v>
      </c>
      <c r="F157">
        <v>0</v>
      </c>
      <c r="G157">
        <v>5183.75</v>
      </c>
      <c r="I157" s="1">
        <f t="shared" si="6"/>
        <v>46079.128449074073</v>
      </c>
      <c r="J157" s="2">
        <f t="shared" si="7"/>
        <v>46079.128472222219</v>
      </c>
      <c r="K157">
        <f t="shared" si="8"/>
        <v>1772075100</v>
      </c>
    </row>
    <row r="158" spans="1:11" x14ac:dyDescent="0.55000000000000004">
      <c r="A158">
        <v>1772075398</v>
      </c>
      <c r="B158" t="s">
        <v>4</v>
      </c>
      <c r="C158" t="s">
        <v>5</v>
      </c>
      <c r="D158">
        <v>5187.26</v>
      </c>
      <c r="E158">
        <v>0</v>
      </c>
      <c r="F158">
        <v>0</v>
      </c>
      <c r="G158">
        <v>5183.95</v>
      </c>
      <c r="I158" s="1">
        <f t="shared" si="6"/>
        <v>46079.131921296299</v>
      </c>
      <c r="J158" s="2">
        <f t="shared" si="7"/>
        <v>46079.131944444445</v>
      </c>
      <c r="K158">
        <f t="shared" si="8"/>
        <v>1772075400</v>
      </c>
    </row>
    <row r="159" spans="1:11" x14ac:dyDescent="0.55000000000000004">
      <c r="A159">
        <v>1772075698</v>
      </c>
      <c r="B159" t="s">
        <v>4</v>
      </c>
      <c r="C159" t="s">
        <v>5</v>
      </c>
      <c r="D159">
        <v>5190.1899999999996</v>
      </c>
      <c r="E159">
        <v>0</v>
      </c>
      <c r="F159">
        <v>0</v>
      </c>
      <c r="G159">
        <v>5184.37</v>
      </c>
      <c r="I159" s="1">
        <f t="shared" si="6"/>
        <v>46079.135393518518</v>
      </c>
      <c r="J159" s="2">
        <f t="shared" si="7"/>
        <v>46079.135416666664</v>
      </c>
      <c r="K159">
        <f t="shared" si="8"/>
        <v>1772075700</v>
      </c>
    </row>
    <row r="160" spans="1:11" x14ac:dyDescent="0.55000000000000004">
      <c r="A160">
        <v>1772075998</v>
      </c>
      <c r="B160" t="s">
        <v>4</v>
      </c>
      <c r="C160" t="s">
        <v>5</v>
      </c>
      <c r="D160">
        <v>5191.04</v>
      </c>
      <c r="E160">
        <v>0</v>
      </c>
      <c r="F160">
        <v>0</v>
      </c>
      <c r="G160">
        <v>5184.79</v>
      </c>
      <c r="I160" s="1">
        <f t="shared" si="6"/>
        <v>46079.138865740737</v>
      </c>
      <c r="J160" s="2">
        <f t="shared" si="7"/>
        <v>46079.138888888891</v>
      </c>
      <c r="K160">
        <f t="shared" si="8"/>
        <v>1772076000</v>
      </c>
    </row>
    <row r="161" spans="1:11" x14ac:dyDescent="0.55000000000000004">
      <c r="A161">
        <v>1772076298</v>
      </c>
      <c r="B161" t="s">
        <v>4</v>
      </c>
      <c r="C161" t="s">
        <v>5</v>
      </c>
      <c r="D161">
        <v>5188.3500000000004</v>
      </c>
      <c r="E161">
        <v>0</v>
      </c>
      <c r="F161">
        <v>0</v>
      </c>
      <c r="G161">
        <v>5185.1000000000004</v>
      </c>
      <c r="I161" s="1">
        <f t="shared" si="6"/>
        <v>46079.142337962963</v>
      </c>
      <c r="J161" s="2">
        <f t="shared" si="7"/>
        <v>46079.142361111109</v>
      </c>
      <c r="K161">
        <f t="shared" si="8"/>
        <v>1772076300</v>
      </c>
    </row>
    <row r="162" spans="1:11" x14ac:dyDescent="0.55000000000000004">
      <c r="A162">
        <v>1772076598</v>
      </c>
      <c r="B162" t="s">
        <v>4</v>
      </c>
      <c r="C162" t="s">
        <v>5</v>
      </c>
      <c r="D162">
        <v>5188.5600000000004</v>
      </c>
      <c r="E162">
        <v>0</v>
      </c>
      <c r="F162">
        <v>0</v>
      </c>
      <c r="G162">
        <v>5185.3599999999997</v>
      </c>
      <c r="I162" s="1">
        <f t="shared" si="6"/>
        <v>46079.145810185189</v>
      </c>
      <c r="J162" s="2">
        <f t="shared" si="7"/>
        <v>46079.145833333336</v>
      </c>
      <c r="K162">
        <f t="shared" si="8"/>
        <v>1772076600</v>
      </c>
    </row>
    <row r="163" spans="1:11" x14ac:dyDescent="0.55000000000000004">
      <c r="A163">
        <v>1772076898</v>
      </c>
      <c r="B163" t="s">
        <v>4</v>
      </c>
      <c r="C163" t="s">
        <v>5</v>
      </c>
      <c r="D163">
        <v>5186.58</v>
      </c>
      <c r="E163">
        <v>0</v>
      </c>
      <c r="F163">
        <v>0</v>
      </c>
      <c r="G163">
        <v>5185.49</v>
      </c>
      <c r="I163" s="1">
        <f t="shared" si="6"/>
        <v>46079.149282407408</v>
      </c>
      <c r="J163" s="2">
        <f t="shared" si="7"/>
        <v>46079.149305555555</v>
      </c>
      <c r="K163">
        <f t="shared" si="8"/>
        <v>1772076900</v>
      </c>
    </row>
    <row r="164" spans="1:11" x14ac:dyDescent="0.55000000000000004">
      <c r="A164">
        <v>1772077198</v>
      </c>
      <c r="B164" t="s">
        <v>4</v>
      </c>
      <c r="C164" t="s">
        <v>5</v>
      </c>
      <c r="D164">
        <v>5186.18</v>
      </c>
      <c r="E164">
        <v>0</v>
      </c>
      <c r="F164">
        <v>0</v>
      </c>
      <c r="G164">
        <v>5185.6000000000004</v>
      </c>
      <c r="I164" s="1">
        <f t="shared" si="6"/>
        <v>46079.152754629627</v>
      </c>
      <c r="J164" s="2">
        <f t="shared" si="7"/>
        <v>46079.152777777781</v>
      </c>
      <c r="K164">
        <f t="shared" si="8"/>
        <v>1772077200</v>
      </c>
    </row>
    <row r="165" spans="1:11" x14ac:dyDescent="0.55000000000000004">
      <c r="A165">
        <v>1772077498</v>
      </c>
      <c r="B165" t="s">
        <v>4</v>
      </c>
      <c r="C165" t="s">
        <v>5</v>
      </c>
      <c r="D165">
        <v>5188.6099999999997</v>
      </c>
      <c r="E165">
        <v>0</v>
      </c>
      <c r="F165">
        <v>0</v>
      </c>
      <c r="G165">
        <v>5185.71</v>
      </c>
      <c r="I165" s="1">
        <f t="shared" si="6"/>
        <v>46079.156226851846</v>
      </c>
      <c r="J165" s="2">
        <f t="shared" si="7"/>
        <v>46079.15625</v>
      </c>
      <c r="K165">
        <f t="shared" si="8"/>
        <v>1772077500</v>
      </c>
    </row>
    <row r="166" spans="1:11" x14ac:dyDescent="0.55000000000000004">
      <c r="A166">
        <v>1772077798</v>
      </c>
      <c r="B166" t="s">
        <v>4</v>
      </c>
      <c r="C166" t="s">
        <v>5</v>
      </c>
      <c r="D166">
        <v>5191.34</v>
      </c>
      <c r="E166">
        <v>0</v>
      </c>
      <c r="F166">
        <v>0</v>
      </c>
      <c r="G166">
        <v>5186.03</v>
      </c>
      <c r="I166" s="1">
        <f t="shared" si="6"/>
        <v>46079.159699074073</v>
      </c>
      <c r="J166" s="2">
        <f t="shared" si="7"/>
        <v>46079.159722222219</v>
      </c>
      <c r="K166">
        <f t="shared" si="8"/>
        <v>1772077800</v>
      </c>
    </row>
    <row r="167" spans="1:11" x14ac:dyDescent="0.55000000000000004">
      <c r="A167">
        <v>1772078098</v>
      </c>
      <c r="B167" t="s">
        <v>4</v>
      </c>
      <c r="C167" t="s">
        <v>5</v>
      </c>
      <c r="D167">
        <v>5192.63</v>
      </c>
      <c r="E167">
        <v>0</v>
      </c>
      <c r="F167">
        <v>0</v>
      </c>
      <c r="G167">
        <v>5186.45</v>
      </c>
      <c r="I167" s="1">
        <f t="shared" si="6"/>
        <v>46079.163171296299</v>
      </c>
      <c r="J167" s="2">
        <f t="shared" si="7"/>
        <v>46079.163194444445</v>
      </c>
      <c r="K167">
        <f t="shared" si="8"/>
        <v>1772078100</v>
      </c>
    </row>
    <row r="168" spans="1:11" x14ac:dyDescent="0.55000000000000004">
      <c r="A168">
        <v>1772078398</v>
      </c>
      <c r="B168" t="s">
        <v>4</v>
      </c>
      <c r="C168" t="s">
        <v>5</v>
      </c>
      <c r="D168">
        <v>5194.08</v>
      </c>
      <c r="E168">
        <v>0</v>
      </c>
      <c r="F168">
        <v>0</v>
      </c>
      <c r="G168">
        <v>5186.99</v>
      </c>
      <c r="I168" s="1">
        <f t="shared" si="6"/>
        <v>46079.166643518518</v>
      </c>
      <c r="J168" s="2">
        <f t="shared" si="7"/>
        <v>46079.166666666664</v>
      </c>
      <c r="K168">
        <f t="shared" si="8"/>
        <v>1772078400</v>
      </c>
    </row>
    <row r="169" spans="1:11" x14ac:dyDescent="0.55000000000000004">
      <c r="A169">
        <v>1772078698</v>
      </c>
      <c r="B169" t="s">
        <v>4</v>
      </c>
      <c r="C169" t="s">
        <v>5</v>
      </c>
      <c r="D169">
        <v>5195.76</v>
      </c>
      <c r="E169">
        <v>0</v>
      </c>
      <c r="F169">
        <v>0</v>
      </c>
      <c r="G169">
        <v>5187.58</v>
      </c>
      <c r="I169" s="1">
        <f t="shared" si="6"/>
        <v>46079.170115740737</v>
      </c>
      <c r="J169" s="2">
        <f t="shared" si="7"/>
        <v>46079.170138888891</v>
      </c>
      <c r="K169">
        <f t="shared" si="8"/>
        <v>1772078700</v>
      </c>
    </row>
    <row r="170" spans="1:11" x14ac:dyDescent="0.55000000000000004">
      <c r="A170">
        <v>1772078998</v>
      </c>
      <c r="B170" t="s">
        <v>4</v>
      </c>
      <c r="C170" t="s">
        <v>5</v>
      </c>
      <c r="D170">
        <v>5196.8</v>
      </c>
      <c r="E170">
        <v>0</v>
      </c>
      <c r="F170">
        <v>0</v>
      </c>
      <c r="G170">
        <v>5188.25</v>
      </c>
      <c r="I170" s="1">
        <f t="shared" si="6"/>
        <v>46079.173587962963</v>
      </c>
      <c r="J170" s="2">
        <f t="shared" si="7"/>
        <v>46079.173611111109</v>
      </c>
      <c r="K170">
        <f t="shared" si="8"/>
        <v>1772079000</v>
      </c>
    </row>
    <row r="171" spans="1:11" x14ac:dyDescent="0.55000000000000004">
      <c r="A171">
        <v>1772079298</v>
      </c>
      <c r="B171" t="s">
        <v>4</v>
      </c>
      <c r="C171" t="s">
        <v>5</v>
      </c>
      <c r="D171">
        <v>5193.83</v>
      </c>
      <c r="E171">
        <v>0</v>
      </c>
      <c r="F171">
        <v>0</v>
      </c>
      <c r="G171">
        <v>5188.67</v>
      </c>
      <c r="I171" s="1">
        <f t="shared" si="6"/>
        <v>46079.177060185189</v>
      </c>
      <c r="J171" s="2">
        <f t="shared" si="7"/>
        <v>46079.177083333336</v>
      </c>
      <c r="K171">
        <f t="shared" si="8"/>
        <v>1772079300</v>
      </c>
    </row>
    <row r="172" spans="1:11" x14ac:dyDescent="0.55000000000000004">
      <c r="A172">
        <v>1772079598</v>
      </c>
      <c r="B172" t="s">
        <v>4</v>
      </c>
      <c r="C172" t="s">
        <v>5</v>
      </c>
      <c r="D172">
        <v>5193.75</v>
      </c>
      <c r="E172">
        <v>0</v>
      </c>
      <c r="F172">
        <v>0</v>
      </c>
      <c r="G172">
        <v>5189.0200000000004</v>
      </c>
      <c r="I172" s="1">
        <f t="shared" si="6"/>
        <v>46079.180532407408</v>
      </c>
      <c r="J172" s="2">
        <f t="shared" si="7"/>
        <v>46079.180555555555</v>
      </c>
      <c r="K172">
        <f t="shared" si="8"/>
        <v>1772079600</v>
      </c>
    </row>
    <row r="173" spans="1:11" x14ac:dyDescent="0.55000000000000004">
      <c r="A173">
        <v>1772079898</v>
      </c>
      <c r="B173" t="s">
        <v>4</v>
      </c>
      <c r="C173" t="s">
        <v>5</v>
      </c>
      <c r="D173">
        <v>5194.13</v>
      </c>
      <c r="E173">
        <v>0</v>
      </c>
      <c r="F173">
        <v>0</v>
      </c>
      <c r="G173">
        <v>5189.34</v>
      </c>
      <c r="I173" s="1">
        <f t="shared" si="6"/>
        <v>46079.184004629627</v>
      </c>
      <c r="J173" s="2">
        <f t="shared" si="7"/>
        <v>46079.184027777781</v>
      </c>
      <c r="K173">
        <f t="shared" si="8"/>
        <v>1772079900</v>
      </c>
    </row>
    <row r="174" spans="1:11" x14ac:dyDescent="0.55000000000000004">
      <c r="A174">
        <v>1772080198</v>
      </c>
      <c r="B174" t="s">
        <v>4</v>
      </c>
      <c r="C174" t="s">
        <v>5</v>
      </c>
      <c r="D174">
        <v>5194.8599999999997</v>
      </c>
      <c r="E174">
        <v>0</v>
      </c>
      <c r="F174">
        <v>0</v>
      </c>
      <c r="G174">
        <v>5189.6899999999996</v>
      </c>
      <c r="I174" s="1">
        <f t="shared" si="6"/>
        <v>46079.187476851846</v>
      </c>
      <c r="J174" s="2">
        <f t="shared" si="7"/>
        <v>46079.1875</v>
      </c>
      <c r="K174">
        <f t="shared" si="8"/>
        <v>1772080200</v>
      </c>
    </row>
    <row r="175" spans="1:11" x14ac:dyDescent="0.55000000000000004">
      <c r="A175">
        <v>1772080498</v>
      </c>
      <c r="B175" t="s">
        <v>4</v>
      </c>
      <c r="C175" t="s">
        <v>5</v>
      </c>
      <c r="D175">
        <v>5195.3999999999996</v>
      </c>
      <c r="E175">
        <v>0</v>
      </c>
      <c r="F175">
        <v>0</v>
      </c>
      <c r="G175">
        <v>5190.08</v>
      </c>
      <c r="I175" s="1">
        <f t="shared" si="6"/>
        <v>46079.190949074073</v>
      </c>
      <c r="J175" s="2">
        <f t="shared" si="7"/>
        <v>46079.190972222219</v>
      </c>
      <c r="K175">
        <f t="shared" si="8"/>
        <v>1772080500</v>
      </c>
    </row>
    <row r="176" spans="1:11" x14ac:dyDescent="0.55000000000000004">
      <c r="A176">
        <v>1772080798</v>
      </c>
      <c r="B176" t="s">
        <v>4</v>
      </c>
      <c r="C176" t="s">
        <v>5</v>
      </c>
      <c r="D176">
        <v>5194.26</v>
      </c>
      <c r="E176">
        <v>0</v>
      </c>
      <c r="F176">
        <v>0</v>
      </c>
      <c r="G176">
        <v>5190.41</v>
      </c>
      <c r="I176" s="1">
        <f t="shared" si="6"/>
        <v>46079.194421296299</v>
      </c>
      <c r="J176" s="2">
        <f t="shared" si="7"/>
        <v>46079.194444444445</v>
      </c>
      <c r="K176">
        <f t="shared" si="8"/>
        <v>1772080800</v>
      </c>
    </row>
    <row r="177" spans="1:11" x14ac:dyDescent="0.55000000000000004">
      <c r="A177">
        <v>1772081098</v>
      </c>
      <c r="B177" t="s">
        <v>4</v>
      </c>
      <c r="C177" t="s">
        <v>5</v>
      </c>
      <c r="D177">
        <v>5191.38</v>
      </c>
      <c r="E177">
        <v>0</v>
      </c>
      <c r="F177">
        <v>0</v>
      </c>
      <c r="G177">
        <v>5190.54</v>
      </c>
      <c r="I177" s="1">
        <f t="shared" si="6"/>
        <v>46079.197893518518</v>
      </c>
      <c r="J177" s="2">
        <f t="shared" si="7"/>
        <v>46079.197916666664</v>
      </c>
      <c r="K177">
        <f t="shared" si="8"/>
        <v>1772081100</v>
      </c>
    </row>
    <row r="178" spans="1:11" x14ac:dyDescent="0.55000000000000004">
      <c r="A178">
        <v>1772081398</v>
      </c>
      <c r="B178" t="s">
        <v>4</v>
      </c>
      <c r="C178" t="s">
        <v>5</v>
      </c>
      <c r="D178">
        <v>5192.6099999999997</v>
      </c>
      <c r="E178">
        <v>0</v>
      </c>
      <c r="F178">
        <v>0</v>
      </c>
      <c r="G178">
        <v>5190.6499999999996</v>
      </c>
      <c r="I178" s="1">
        <f t="shared" si="6"/>
        <v>46079.201365740737</v>
      </c>
      <c r="J178" s="2">
        <f t="shared" si="7"/>
        <v>46079.201388888891</v>
      </c>
      <c r="K178">
        <f t="shared" si="8"/>
        <v>1772081400</v>
      </c>
    </row>
    <row r="179" spans="1:11" x14ac:dyDescent="0.55000000000000004">
      <c r="A179">
        <v>1772081698</v>
      </c>
      <c r="B179" t="s">
        <v>4</v>
      </c>
      <c r="C179" t="s">
        <v>5</v>
      </c>
      <c r="D179">
        <v>5192.6899999999996</v>
      </c>
      <c r="E179">
        <v>0</v>
      </c>
      <c r="F179">
        <v>0</v>
      </c>
      <c r="G179">
        <v>5190.8</v>
      </c>
      <c r="I179" s="1">
        <f t="shared" si="6"/>
        <v>46079.204837962963</v>
      </c>
      <c r="J179" s="2">
        <f t="shared" si="7"/>
        <v>46079.204861111109</v>
      </c>
      <c r="K179">
        <f t="shared" si="8"/>
        <v>1772081700</v>
      </c>
    </row>
    <row r="180" spans="1:11" x14ac:dyDescent="0.55000000000000004">
      <c r="A180">
        <v>1772081998</v>
      </c>
      <c r="B180" t="s">
        <v>4</v>
      </c>
      <c r="C180" t="s">
        <v>5</v>
      </c>
      <c r="D180">
        <v>5193.25</v>
      </c>
      <c r="E180">
        <v>0</v>
      </c>
      <c r="F180">
        <v>0</v>
      </c>
      <c r="G180">
        <v>5190.96</v>
      </c>
      <c r="I180" s="1">
        <f t="shared" si="6"/>
        <v>46079.208310185189</v>
      </c>
      <c r="J180" s="2">
        <f t="shared" si="7"/>
        <v>46079.208333333336</v>
      </c>
      <c r="K180">
        <f t="shared" si="8"/>
        <v>1772082000</v>
      </c>
    </row>
    <row r="181" spans="1:11" x14ac:dyDescent="0.55000000000000004">
      <c r="A181">
        <v>1772082298</v>
      </c>
      <c r="B181" t="s">
        <v>4</v>
      </c>
      <c r="C181" t="s">
        <v>5</v>
      </c>
      <c r="D181">
        <v>5194.54</v>
      </c>
      <c r="E181">
        <v>0</v>
      </c>
      <c r="F181">
        <v>0</v>
      </c>
      <c r="G181">
        <v>5191.1499999999996</v>
      </c>
      <c r="I181" s="1">
        <f t="shared" si="6"/>
        <v>46079.211782407408</v>
      </c>
      <c r="J181" s="2">
        <f t="shared" si="7"/>
        <v>46079.211805555555</v>
      </c>
      <c r="K181">
        <f t="shared" si="8"/>
        <v>1772082300</v>
      </c>
    </row>
    <row r="182" spans="1:11" x14ac:dyDescent="0.55000000000000004">
      <c r="A182">
        <v>1772082598</v>
      </c>
      <c r="B182" t="s">
        <v>4</v>
      </c>
      <c r="C182" t="s">
        <v>5</v>
      </c>
      <c r="D182">
        <v>5197.8500000000004</v>
      </c>
      <c r="E182">
        <v>0</v>
      </c>
      <c r="F182">
        <v>0</v>
      </c>
      <c r="G182">
        <v>5191.57</v>
      </c>
      <c r="I182" s="1">
        <f t="shared" si="6"/>
        <v>46079.215254629627</v>
      </c>
      <c r="J182" s="2">
        <f t="shared" si="7"/>
        <v>46079.215277777781</v>
      </c>
      <c r="K182">
        <f t="shared" si="8"/>
        <v>1772082600</v>
      </c>
    </row>
    <row r="183" spans="1:11" x14ac:dyDescent="0.55000000000000004">
      <c r="A183">
        <v>1772082898</v>
      </c>
      <c r="B183" t="s">
        <v>4</v>
      </c>
      <c r="C183" t="s">
        <v>5</v>
      </c>
      <c r="D183">
        <v>5199.82</v>
      </c>
      <c r="E183">
        <v>0</v>
      </c>
      <c r="F183">
        <v>0</v>
      </c>
      <c r="G183">
        <v>5192.1499999999996</v>
      </c>
      <c r="I183" s="1">
        <f t="shared" si="6"/>
        <v>46079.218726851846</v>
      </c>
      <c r="J183" s="2">
        <f t="shared" si="7"/>
        <v>46079.21875</v>
      </c>
      <c r="K183">
        <f t="shared" si="8"/>
        <v>1772082900</v>
      </c>
    </row>
    <row r="184" spans="1:11" x14ac:dyDescent="0.55000000000000004">
      <c r="A184">
        <v>1772083198</v>
      </c>
      <c r="B184" t="s">
        <v>4</v>
      </c>
      <c r="C184" t="s">
        <v>5</v>
      </c>
      <c r="D184">
        <v>5202.71</v>
      </c>
      <c r="E184">
        <v>0</v>
      </c>
      <c r="F184">
        <v>0</v>
      </c>
      <c r="G184">
        <v>5192.8</v>
      </c>
      <c r="I184" s="1">
        <f t="shared" si="6"/>
        <v>46079.222199074073</v>
      </c>
      <c r="J184" s="2">
        <f t="shared" si="7"/>
        <v>46079.222222222219</v>
      </c>
      <c r="K184">
        <f t="shared" si="8"/>
        <v>1772083200</v>
      </c>
    </row>
    <row r="185" spans="1:11" x14ac:dyDescent="0.55000000000000004">
      <c r="A185">
        <v>1772083498</v>
      </c>
      <c r="B185" t="s">
        <v>4</v>
      </c>
      <c r="C185" t="s">
        <v>5</v>
      </c>
      <c r="D185">
        <v>5200.41</v>
      </c>
      <c r="E185">
        <v>5205.3100000000004</v>
      </c>
      <c r="F185">
        <v>0</v>
      </c>
      <c r="G185">
        <v>5193.4399999999996</v>
      </c>
      <c r="I185" s="1">
        <f t="shared" si="6"/>
        <v>46079.225671296299</v>
      </c>
      <c r="J185" s="2">
        <f t="shared" si="7"/>
        <v>46079.225694444445</v>
      </c>
      <c r="K185">
        <f t="shared" si="8"/>
        <v>1772083500</v>
      </c>
    </row>
    <row r="186" spans="1:11" x14ac:dyDescent="0.55000000000000004">
      <c r="A186">
        <v>1772083798</v>
      </c>
      <c r="B186" t="s">
        <v>4</v>
      </c>
      <c r="C186" t="s">
        <v>5</v>
      </c>
      <c r="D186">
        <v>5201.13</v>
      </c>
      <c r="E186">
        <v>0</v>
      </c>
      <c r="F186">
        <v>0</v>
      </c>
      <c r="G186">
        <v>5193.95</v>
      </c>
      <c r="I186" s="1">
        <f t="shared" si="6"/>
        <v>46079.229143518518</v>
      </c>
      <c r="J186" s="2">
        <f t="shared" si="7"/>
        <v>46079.229166666664</v>
      </c>
      <c r="K186">
        <f t="shared" si="8"/>
        <v>1772083800</v>
      </c>
    </row>
    <row r="187" spans="1:11" x14ac:dyDescent="0.55000000000000004">
      <c r="A187">
        <v>1772084098</v>
      </c>
      <c r="B187" t="s">
        <v>4</v>
      </c>
      <c r="C187" t="s">
        <v>5</v>
      </c>
      <c r="D187">
        <v>5199.26</v>
      </c>
      <c r="E187">
        <v>0</v>
      </c>
      <c r="F187">
        <v>0</v>
      </c>
      <c r="G187">
        <v>5194.34</v>
      </c>
      <c r="I187" s="1">
        <f t="shared" si="6"/>
        <v>46079.232615740737</v>
      </c>
      <c r="J187" s="2">
        <f t="shared" si="7"/>
        <v>46079.232638888891</v>
      </c>
      <c r="K187">
        <f t="shared" si="8"/>
        <v>1772084100</v>
      </c>
    </row>
    <row r="188" spans="1:11" x14ac:dyDescent="0.55000000000000004">
      <c r="A188">
        <v>1772084398</v>
      </c>
      <c r="B188" t="s">
        <v>4</v>
      </c>
      <c r="C188" t="s">
        <v>5</v>
      </c>
      <c r="D188">
        <v>5199.6899999999996</v>
      </c>
      <c r="E188">
        <v>0</v>
      </c>
      <c r="F188">
        <v>0</v>
      </c>
      <c r="G188">
        <v>5194.76</v>
      </c>
      <c r="I188" s="1">
        <f t="shared" si="6"/>
        <v>46079.236087962963</v>
      </c>
      <c r="J188" s="2">
        <f t="shared" si="7"/>
        <v>46079.236111111109</v>
      </c>
      <c r="K188">
        <f t="shared" si="8"/>
        <v>1772084400</v>
      </c>
    </row>
    <row r="189" spans="1:11" x14ac:dyDescent="0.55000000000000004">
      <c r="A189">
        <v>1772084698</v>
      </c>
      <c r="B189" t="s">
        <v>4</v>
      </c>
      <c r="C189" t="s">
        <v>5</v>
      </c>
      <c r="D189">
        <v>5193.88</v>
      </c>
      <c r="E189">
        <v>0</v>
      </c>
      <c r="F189">
        <v>0</v>
      </c>
      <c r="G189">
        <v>5194.78</v>
      </c>
      <c r="I189" s="1">
        <f t="shared" si="6"/>
        <v>46079.239560185189</v>
      </c>
      <c r="J189" s="2">
        <f t="shared" si="7"/>
        <v>46079.239583333336</v>
      </c>
      <c r="K189">
        <f t="shared" si="8"/>
        <v>1772084700</v>
      </c>
    </row>
    <row r="190" spans="1:11" x14ac:dyDescent="0.55000000000000004">
      <c r="A190">
        <v>1772084998</v>
      </c>
      <c r="B190" t="s">
        <v>4</v>
      </c>
      <c r="C190" t="s">
        <v>5</v>
      </c>
      <c r="D190">
        <v>5194.18</v>
      </c>
      <c r="E190">
        <v>0</v>
      </c>
      <c r="F190">
        <v>0</v>
      </c>
      <c r="G190">
        <v>5194.7700000000004</v>
      </c>
      <c r="I190" s="1">
        <f t="shared" si="6"/>
        <v>46079.243032407408</v>
      </c>
      <c r="J190" s="2">
        <f t="shared" si="7"/>
        <v>46079.243055555555</v>
      </c>
      <c r="K190">
        <f t="shared" si="8"/>
        <v>1772085000</v>
      </c>
    </row>
    <row r="191" spans="1:11" x14ac:dyDescent="0.55000000000000004">
      <c r="A191">
        <v>1772085298</v>
      </c>
      <c r="B191" t="s">
        <v>4</v>
      </c>
      <c r="C191" t="s">
        <v>5</v>
      </c>
      <c r="D191">
        <v>5198.46</v>
      </c>
      <c r="E191">
        <v>0</v>
      </c>
      <c r="F191">
        <v>0</v>
      </c>
      <c r="G191">
        <v>5194.9399999999996</v>
      </c>
      <c r="I191" s="1">
        <f t="shared" si="6"/>
        <v>46079.246504629627</v>
      </c>
      <c r="J191" s="2">
        <f t="shared" si="7"/>
        <v>46079.246527777781</v>
      </c>
      <c r="K191">
        <f t="shared" si="8"/>
        <v>1772085300</v>
      </c>
    </row>
    <row r="192" spans="1:11" x14ac:dyDescent="0.55000000000000004">
      <c r="A192">
        <v>1772085598</v>
      </c>
      <c r="B192" t="s">
        <v>4</v>
      </c>
      <c r="C192" t="s">
        <v>5</v>
      </c>
      <c r="D192">
        <v>5193.7700000000004</v>
      </c>
      <c r="E192">
        <v>0</v>
      </c>
      <c r="F192">
        <v>0</v>
      </c>
      <c r="G192">
        <v>5194.9799999999996</v>
      </c>
      <c r="I192" s="1">
        <f t="shared" si="6"/>
        <v>46079.249976851846</v>
      </c>
      <c r="J192" s="2">
        <f t="shared" si="7"/>
        <v>46079.25</v>
      </c>
      <c r="K192">
        <f t="shared" si="8"/>
        <v>1772085600</v>
      </c>
    </row>
    <row r="193" spans="1:11" x14ac:dyDescent="0.55000000000000004">
      <c r="A193">
        <v>1772085898</v>
      </c>
      <c r="B193" t="s">
        <v>4</v>
      </c>
      <c r="C193" t="s">
        <v>5</v>
      </c>
      <c r="D193">
        <v>5198.41</v>
      </c>
      <c r="E193">
        <v>0</v>
      </c>
      <c r="F193">
        <v>0</v>
      </c>
      <c r="G193">
        <v>5195.1400000000003</v>
      </c>
      <c r="I193" s="1">
        <f t="shared" si="6"/>
        <v>46079.253449074073</v>
      </c>
      <c r="J193" s="2">
        <f t="shared" si="7"/>
        <v>46079.253472222219</v>
      </c>
      <c r="K193">
        <f t="shared" si="8"/>
        <v>1772085900</v>
      </c>
    </row>
    <row r="194" spans="1:11" x14ac:dyDescent="0.55000000000000004">
      <c r="A194">
        <v>1772086198</v>
      </c>
      <c r="B194" t="s">
        <v>4</v>
      </c>
      <c r="C194" t="s">
        <v>5</v>
      </c>
      <c r="D194">
        <v>5197.99</v>
      </c>
      <c r="E194">
        <v>0</v>
      </c>
      <c r="F194">
        <v>0</v>
      </c>
      <c r="G194">
        <v>5195.3</v>
      </c>
      <c r="I194" s="1">
        <f t="shared" ref="I194:I257" si="9">(A194/86400)+25569</f>
        <v>46079.256921296299</v>
      </c>
      <c r="J194" s="2">
        <f t="shared" ref="J194:J257" si="10">CEILING(INT(I194*1440)/1440*288,1)/288</f>
        <v>46079.256944444445</v>
      </c>
      <c r="K194">
        <f t="shared" si="8"/>
        <v>1772086200</v>
      </c>
    </row>
    <row r="195" spans="1:11" x14ac:dyDescent="0.55000000000000004">
      <c r="A195">
        <v>1772086498</v>
      </c>
      <c r="B195" t="s">
        <v>4</v>
      </c>
      <c r="C195" t="s">
        <v>5</v>
      </c>
      <c r="D195">
        <v>5196.0600000000004</v>
      </c>
      <c r="E195">
        <v>0</v>
      </c>
      <c r="F195">
        <v>0</v>
      </c>
      <c r="G195">
        <v>5195.38</v>
      </c>
      <c r="I195" s="1">
        <f t="shared" si="9"/>
        <v>46079.260393518518</v>
      </c>
      <c r="J195" s="2">
        <f t="shared" si="10"/>
        <v>46079.260416666664</v>
      </c>
      <c r="K195">
        <f t="shared" ref="K195:K258" si="11">MROUND((J195-25569)*86400,300)</f>
        <v>1772086500</v>
      </c>
    </row>
    <row r="196" spans="1:11" x14ac:dyDescent="0.55000000000000004">
      <c r="A196">
        <v>1772086798</v>
      </c>
      <c r="B196" t="s">
        <v>4</v>
      </c>
      <c r="C196" t="s">
        <v>5</v>
      </c>
      <c r="D196">
        <v>5196.4399999999996</v>
      </c>
      <c r="E196">
        <v>0</v>
      </c>
      <c r="F196">
        <v>0</v>
      </c>
      <c r="G196">
        <v>5195.3900000000003</v>
      </c>
      <c r="I196" s="1">
        <f t="shared" si="9"/>
        <v>46079.263865740737</v>
      </c>
      <c r="J196" s="2">
        <f t="shared" si="10"/>
        <v>46079.263888888891</v>
      </c>
      <c r="K196">
        <f t="shared" si="11"/>
        <v>1772086800</v>
      </c>
    </row>
    <row r="197" spans="1:11" x14ac:dyDescent="0.55000000000000004">
      <c r="A197">
        <v>1772087098</v>
      </c>
      <c r="B197" t="s">
        <v>4</v>
      </c>
      <c r="C197" t="s">
        <v>5</v>
      </c>
      <c r="D197">
        <v>5193.49</v>
      </c>
      <c r="E197">
        <v>0</v>
      </c>
      <c r="F197">
        <v>0</v>
      </c>
      <c r="G197">
        <v>5195.3500000000004</v>
      </c>
      <c r="I197" s="1">
        <f t="shared" si="9"/>
        <v>46079.267337962963</v>
      </c>
      <c r="J197" s="2">
        <f t="shared" si="10"/>
        <v>46079.267361111109</v>
      </c>
      <c r="K197">
        <f t="shared" si="11"/>
        <v>1772087100</v>
      </c>
    </row>
    <row r="198" spans="1:11" x14ac:dyDescent="0.55000000000000004">
      <c r="A198">
        <v>1772087398</v>
      </c>
      <c r="B198" t="s">
        <v>4</v>
      </c>
      <c r="C198" t="s">
        <v>5</v>
      </c>
      <c r="D198">
        <v>5196.8999999999996</v>
      </c>
      <c r="E198">
        <v>0</v>
      </c>
      <c r="F198">
        <v>0</v>
      </c>
      <c r="G198">
        <v>5195.3900000000003</v>
      </c>
      <c r="I198" s="1">
        <f t="shared" si="9"/>
        <v>46079.270810185189</v>
      </c>
      <c r="J198" s="2">
        <f t="shared" si="10"/>
        <v>46079.270833333336</v>
      </c>
      <c r="K198">
        <f t="shared" si="11"/>
        <v>1772087400</v>
      </c>
    </row>
    <row r="199" spans="1:11" x14ac:dyDescent="0.55000000000000004">
      <c r="A199">
        <v>1772087698</v>
      </c>
      <c r="B199" t="s">
        <v>4</v>
      </c>
      <c r="C199" t="s">
        <v>5</v>
      </c>
      <c r="D199">
        <v>5196.79</v>
      </c>
      <c r="E199">
        <v>0</v>
      </c>
      <c r="F199">
        <v>0</v>
      </c>
      <c r="G199">
        <v>5195.46</v>
      </c>
      <c r="I199" s="1">
        <f t="shared" si="9"/>
        <v>46079.274282407408</v>
      </c>
      <c r="J199" s="2">
        <f t="shared" si="10"/>
        <v>46079.274305555555</v>
      </c>
      <c r="K199">
        <f t="shared" si="11"/>
        <v>1772087700</v>
      </c>
    </row>
    <row r="200" spans="1:11" x14ac:dyDescent="0.55000000000000004">
      <c r="A200">
        <v>1772087998</v>
      </c>
      <c r="B200" t="s">
        <v>4</v>
      </c>
      <c r="C200" t="s">
        <v>5</v>
      </c>
      <c r="D200">
        <v>5196.4399999999996</v>
      </c>
      <c r="E200">
        <v>0</v>
      </c>
      <c r="F200">
        <v>0</v>
      </c>
      <c r="G200">
        <v>5195.5</v>
      </c>
      <c r="I200" s="1">
        <f t="shared" si="9"/>
        <v>46079.277754629627</v>
      </c>
      <c r="J200" s="2">
        <f t="shared" si="10"/>
        <v>46079.277777777781</v>
      </c>
      <c r="K200">
        <f t="shared" si="11"/>
        <v>1772088000</v>
      </c>
    </row>
    <row r="201" spans="1:11" x14ac:dyDescent="0.55000000000000004">
      <c r="A201">
        <v>1772088298</v>
      </c>
      <c r="B201" t="s">
        <v>4</v>
      </c>
      <c r="C201" t="s">
        <v>5</v>
      </c>
      <c r="D201">
        <v>5192.8</v>
      </c>
      <c r="E201">
        <v>0</v>
      </c>
      <c r="F201">
        <v>0</v>
      </c>
      <c r="G201">
        <v>5195.3900000000003</v>
      </c>
      <c r="I201" s="1">
        <f t="shared" si="9"/>
        <v>46079.281226851846</v>
      </c>
      <c r="J201" s="2">
        <f t="shared" si="10"/>
        <v>46079.28125</v>
      </c>
      <c r="K201">
        <f t="shared" si="11"/>
        <v>1772088300</v>
      </c>
    </row>
    <row r="202" spans="1:11" x14ac:dyDescent="0.55000000000000004">
      <c r="A202">
        <v>1772088598</v>
      </c>
      <c r="B202" t="s">
        <v>4</v>
      </c>
      <c r="C202" t="s">
        <v>5</v>
      </c>
      <c r="D202">
        <v>5192.66</v>
      </c>
      <c r="E202">
        <v>0</v>
      </c>
      <c r="F202">
        <v>0</v>
      </c>
      <c r="G202">
        <v>5195.26</v>
      </c>
      <c r="I202" s="1">
        <f t="shared" si="9"/>
        <v>46079.284699074073</v>
      </c>
      <c r="J202" s="2">
        <f t="shared" si="10"/>
        <v>46079.284722222219</v>
      </c>
      <c r="K202">
        <f t="shared" si="11"/>
        <v>1772088600</v>
      </c>
    </row>
    <row r="203" spans="1:11" x14ac:dyDescent="0.55000000000000004">
      <c r="A203">
        <v>1772088898</v>
      </c>
      <c r="B203" t="s">
        <v>4</v>
      </c>
      <c r="C203" t="s">
        <v>5</v>
      </c>
      <c r="D203">
        <v>5193.26</v>
      </c>
      <c r="E203">
        <v>0</v>
      </c>
      <c r="F203">
        <v>0</v>
      </c>
      <c r="G203">
        <v>5195.05</v>
      </c>
      <c r="I203" s="1">
        <f t="shared" si="9"/>
        <v>46079.288171296299</v>
      </c>
      <c r="J203" s="2">
        <f t="shared" si="10"/>
        <v>46079.288194444445</v>
      </c>
      <c r="K203">
        <f t="shared" si="11"/>
        <v>1772088900</v>
      </c>
    </row>
    <row r="204" spans="1:11" x14ac:dyDescent="0.55000000000000004">
      <c r="A204">
        <v>1772089198</v>
      </c>
      <c r="B204" t="s">
        <v>4</v>
      </c>
      <c r="C204" t="s">
        <v>5</v>
      </c>
      <c r="D204">
        <v>5190.96</v>
      </c>
      <c r="E204">
        <v>0</v>
      </c>
      <c r="F204">
        <v>0</v>
      </c>
      <c r="G204">
        <v>5194.72</v>
      </c>
      <c r="I204" s="1">
        <f t="shared" si="9"/>
        <v>46079.291643518518</v>
      </c>
      <c r="J204" s="2">
        <f t="shared" si="10"/>
        <v>46079.291666666664</v>
      </c>
      <c r="K204">
        <f t="shared" si="11"/>
        <v>1772089200</v>
      </c>
    </row>
    <row r="205" spans="1:11" x14ac:dyDescent="0.55000000000000004">
      <c r="A205">
        <v>1772089498</v>
      </c>
      <c r="B205" t="s">
        <v>4</v>
      </c>
      <c r="C205" t="s">
        <v>5</v>
      </c>
      <c r="D205">
        <v>5184.75</v>
      </c>
      <c r="E205">
        <v>0</v>
      </c>
      <c r="F205">
        <v>0</v>
      </c>
      <c r="G205">
        <v>5194.1000000000004</v>
      </c>
      <c r="I205" s="1">
        <f t="shared" si="9"/>
        <v>46079.295115740737</v>
      </c>
      <c r="J205" s="2">
        <f t="shared" si="10"/>
        <v>46079.295138888891</v>
      </c>
      <c r="K205">
        <f t="shared" si="11"/>
        <v>1772089500</v>
      </c>
    </row>
    <row r="206" spans="1:11" x14ac:dyDescent="0.55000000000000004">
      <c r="A206">
        <v>1772089798</v>
      </c>
      <c r="B206" t="s">
        <v>4</v>
      </c>
      <c r="C206" t="s">
        <v>5</v>
      </c>
      <c r="D206">
        <v>5187.62</v>
      </c>
      <c r="E206">
        <v>0</v>
      </c>
      <c r="F206">
        <v>0</v>
      </c>
      <c r="G206">
        <v>5193.51</v>
      </c>
      <c r="I206" s="1">
        <f t="shared" si="9"/>
        <v>46079.298587962963</v>
      </c>
      <c r="J206" s="2">
        <f t="shared" si="10"/>
        <v>46079.298611111109</v>
      </c>
      <c r="K206">
        <f t="shared" si="11"/>
        <v>1772089800</v>
      </c>
    </row>
    <row r="207" spans="1:11" x14ac:dyDescent="0.55000000000000004">
      <c r="A207">
        <v>1772090098</v>
      </c>
      <c r="B207" t="s">
        <v>4</v>
      </c>
      <c r="C207" t="s">
        <v>5</v>
      </c>
      <c r="D207">
        <v>5188.55</v>
      </c>
      <c r="E207">
        <v>0</v>
      </c>
      <c r="F207">
        <v>0</v>
      </c>
      <c r="G207">
        <v>5193.13</v>
      </c>
      <c r="I207" s="1">
        <f t="shared" si="9"/>
        <v>46079.302060185189</v>
      </c>
      <c r="J207" s="2">
        <f t="shared" si="10"/>
        <v>46079.302083333336</v>
      </c>
      <c r="K207">
        <f t="shared" si="11"/>
        <v>1772090100</v>
      </c>
    </row>
    <row r="208" spans="1:11" x14ac:dyDescent="0.55000000000000004">
      <c r="A208">
        <v>1772090398</v>
      </c>
      <c r="B208" t="s">
        <v>4</v>
      </c>
      <c r="C208" t="s">
        <v>5</v>
      </c>
      <c r="D208">
        <v>5186.04</v>
      </c>
      <c r="E208">
        <v>0</v>
      </c>
      <c r="F208">
        <v>0</v>
      </c>
      <c r="G208">
        <v>5192.6099999999997</v>
      </c>
      <c r="I208" s="1">
        <f t="shared" si="9"/>
        <v>46079.305532407408</v>
      </c>
      <c r="J208" s="2">
        <f t="shared" si="10"/>
        <v>46079.305555555555</v>
      </c>
      <c r="K208">
        <f t="shared" si="11"/>
        <v>1772090400</v>
      </c>
    </row>
    <row r="209" spans="1:11" x14ac:dyDescent="0.55000000000000004">
      <c r="A209">
        <v>1772090698</v>
      </c>
      <c r="B209" t="s">
        <v>4</v>
      </c>
      <c r="C209" t="s">
        <v>5</v>
      </c>
      <c r="D209">
        <v>5184.88</v>
      </c>
      <c r="E209">
        <v>0</v>
      </c>
      <c r="F209">
        <v>0</v>
      </c>
      <c r="G209">
        <v>5192.12</v>
      </c>
      <c r="I209" s="1">
        <f t="shared" si="9"/>
        <v>46079.309004629627</v>
      </c>
      <c r="J209" s="2">
        <f t="shared" si="10"/>
        <v>46079.309027777781</v>
      </c>
      <c r="K209">
        <f t="shared" si="11"/>
        <v>1772090700</v>
      </c>
    </row>
    <row r="210" spans="1:11" x14ac:dyDescent="0.55000000000000004">
      <c r="A210">
        <v>1772090998</v>
      </c>
      <c r="B210" t="s">
        <v>4</v>
      </c>
      <c r="C210" t="s">
        <v>5</v>
      </c>
      <c r="D210">
        <v>5186.1499999999996</v>
      </c>
      <c r="E210">
        <v>0</v>
      </c>
      <c r="F210">
        <v>0</v>
      </c>
      <c r="G210">
        <v>5191.72</v>
      </c>
      <c r="I210" s="1">
        <f t="shared" si="9"/>
        <v>46079.312476851846</v>
      </c>
      <c r="J210" s="2">
        <f t="shared" si="10"/>
        <v>46079.3125</v>
      </c>
      <c r="K210">
        <f t="shared" si="11"/>
        <v>1772091000</v>
      </c>
    </row>
    <row r="211" spans="1:11" x14ac:dyDescent="0.55000000000000004">
      <c r="A211">
        <v>1772091298</v>
      </c>
      <c r="B211" t="s">
        <v>4</v>
      </c>
      <c r="C211" t="s">
        <v>5</v>
      </c>
      <c r="D211">
        <v>5188.3500000000004</v>
      </c>
      <c r="E211">
        <v>0</v>
      </c>
      <c r="F211">
        <v>0</v>
      </c>
      <c r="G211">
        <v>5191.3999999999996</v>
      </c>
      <c r="I211" s="1">
        <f t="shared" si="9"/>
        <v>46079.315949074073</v>
      </c>
      <c r="J211" s="2">
        <f t="shared" si="10"/>
        <v>46079.315972222219</v>
      </c>
      <c r="K211">
        <f t="shared" si="11"/>
        <v>1772091300</v>
      </c>
    </row>
    <row r="212" spans="1:11" x14ac:dyDescent="0.55000000000000004">
      <c r="A212">
        <v>1772091598</v>
      </c>
      <c r="B212" t="s">
        <v>4</v>
      </c>
      <c r="C212" t="s">
        <v>5</v>
      </c>
      <c r="D212">
        <v>5186.49</v>
      </c>
      <c r="E212">
        <v>0</v>
      </c>
      <c r="F212">
        <v>0</v>
      </c>
      <c r="G212">
        <v>5191.12</v>
      </c>
      <c r="I212" s="1">
        <f t="shared" si="9"/>
        <v>46079.319421296299</v>
      </c>
      <c r="J212" s="2">
        <f t="shared" si="10"/>
        <v>46079.319444444445</v>
      </c>
      <c r="K212">
        <f t="shared" si="11"/>
        <v>1772091600</v>
      </c>
    </row>
    <row r="213" spans="1:11" x14ac:dyDescent="0.55000000000000004">
      <c r="A213">
        <v>1772091898</v>
      </c>
      <c r="B213" t="s">
        <v>4</v>
      </c>
      <c r="C213" t="s">
        <v>5</v>
      </c>
      <c r="D213">
        <v>5181.91</v>
      </c>
      <c r="E213">
        <v>0</v>
      </c>
      <c r="F213">
        <v>0</v>
      </c>
      <c r="G213">
        <v>5190.58</v>
      </c>
      <c r="I213" s="1">
        <f t="shared" si="9"/>
        <v>46079.322893518518</v>
      </c>
      <c r="J213" s="2">
        <f t="shared" si="10"/>
        <v>46079.322916666664</v>
      </c>
      <c r="K213">
        <f t="shared" si="11"/>
        <v>1772091900</v>
      </c>
    </row>
    <row r="214" spans="1:11" x14ac:dyDescent="0.55000000000000004">
      <c r="A214">
        <v>1772092198</v>
      </c>
      <c r="B214" t="s">
        <v>4</v>
      </c>
      <c r="C214" t="s">
        <v>5</v>
      </c>
      <c r="D214">
        <v>5183.7</v>
      </c>
      <c r="E214">
        <v>0</v>
      </c>
      <c r="F214">
        <v>0</v>
      </c>
      <c r="G214">
        <v>5190.01</v>
      </c>
      <c r="I214" s="1">
        <f t="shared" si="9"/>
        <v>46079.326365740737</v>
      </c>
      <c r="J214" s="2">
        <f t="shared" si="10"/>
        <v>46079.326388888891</v>
      </c>
      <c r="K214">
        <f t="shared" si="11"/>
        <v>1772092200</v>
      </c>
    </row>
    <row r="215" spans="1:11" x14ac:dyDescent="0.55000000000000004">
      <c r="A215">
        <v>1772092498</v>
      </c>
      <c r="B215" t="s">
        <v>4</v>
      </c>
      <c r="C215" t="s">
        <v>5</v>
      </c>
      <c r="D215">
        <v>5186.0200000000004</v>
      </c>
      <c r="E215">
        <v>0</v>
      </c>
      <c r="F215">
        <v>0</v>
      </c>
      <c r="G215">
        <v>5189.72</v>
      </c>
      <c r="I215" s="1">
        <f t="shared" si="9"/>
        <v>46079.329837962963</v>
      </c>
      <c r="J215" s="2">
        <f t="shared" si="10"/>
        <v>46079.329861111109</v>
      </c>
      <c r="K215">
        <f t="shared" si="11"/>
        <v>1772092500</v>
      </c>
    </row>
    <row r="216" spans="1:11" x14ac:dyDescent="0.55000000000000004">
      <c r="A216">
        <v>1772092798</v>
      </c>
      <c r="B216" t="s">
        <v>4</v>
      </c>
      <c r="C216" t="s">
        <v>5</v>
      </c>
      <c r="D216">
        <v>5181.47</v>
      </c>
      <c r="E216">
        <v>0</v>
      </c>
      <c r="F216">
        <v>0</v>
      </c>
      <c r="G216">
        <v>5189.22</v>
      </c>
      <c r="I216" s="1">
        <f t="shared" si="9"/>
        <v>46079.333310185189</v>
      </c>
      <c r="J216" s="2">
        <f t="shared" si="10"/>
        <v>46079.333333333336</v>
      </c>
      <c r="K216">
        <f t="shared" si="11"/>
        <v>1772092800</v>
      </c>
    </row>
    <row r="217" spans="1:11" x14ac:dyDescent="0.55000000000000004">
      <c r="A217">
        <v>1772093098</v>
      </c>
      <c r="B217" t="s">
        <v>4</v>
      </c>
      <c r="C217" t="s">
        <v>5</v>
      </c>
      <c r="D217">
        <v>5183.96</v>
      </c>
      <c r="E217">
        <v>0</v>
      </c>
      <c r="F217">
        <v>5179.41</v>
      </c>
      <c r="G217">
        <v>5188.7700000000004</v>
      </c>
      <c r="I217" s="1">
        <f t="shared" si="9"/>
        <v>46079.336782407408</v>
      </c>
      <c r="J217" s="2">
        <f t="shared" si="10"/>
        <v>46079.336805555555</v>
      </c>
      <c r="K217">
        <f t="shared" si="11"/>
        <v>1772093100</v>
      </c>
    </row>
    <row r="218" spans="1:11" x14ac:dyDescent="0.55000000000000004">
      <c r="A218">
        <v>1772093398</v>
      </c>
      <c r="B218" t="s">
        <v>4</v>
      </c>
      <c r="C218" t="s">
        <v>5</v>
      </c>
      <c r="D218">
        <v>5189.4799999999996</v>
      </c>
      <c r="E218">
        <v>0</v>
      </c>
      <c r="F218">
        <v>0</v>
      </c>
      <c r="G218">
        <v>5188.71</v>
      </c>
      <c r="I218" s="1">
        <f t="shared" si="9"/>
        <v>46079.340254629627</v>
      </c>
      <c r="J218" s="2">
        <f t="shared" si="10"/>
        <v>46079.340277777781</v>
      </c>
      <c r="K218">
        <f t="shared" si="11"/>
        <v>1772093400</v>
      </c>
    </row>
    <row r="219" spans="1:11" x14ac:dyDescent="0.55000000000000004">
      <c r="A219">
        <v>1772093698</v>
      </c>
      <c r="B219" t="s">
        <v>4</v>
      </c>
      <c r="C219" t="s">
        <v>5</v>
      </c>
      <c r="D219">
        <v>5187.25</v>
      </c>
      <c r="E219">
        <v>5190.8500000000004</v>
      </c>
      <c r="F219">
        <v>0</v>
      </c>
      <c r="G219">
        <v>5188.63</v>
      </c>
      <c r="I219" s="1">
        <f t="shared" si="9"/>
        <v>46079.343726851846</v>
      </c>
      <c r="J219" s="2">
        <f t="shared" si="10"/>
        <v>46079.34375</v>
      </c>
      <c r="K219">
        <f t="shared" si="11"/>
        <v>1772093700</v>
      </c>
    </row>
    <row r="220" spans="1:11" x14ac:dyDescent="0.55000000000000004">
      <c r="A220">
        <v>1772093998</v>
      </c>
      <c r="B220" t="s">
        <v>4</v>
      </c>
      <c r="C220" t="s">
        <v>5</v>
      </c>
      <c r="D220">
        <v>5187.01</v>
      </c>
      <c r="E220">
        <v>0</v>
      </c>
      <c r="F220">
        <v>0</v>
      </c>
      <c r="G220">
        <v>5188.4799999999996</v>
      </c>
      <c r="I220" s="1">
        <f t="shared" si="9"/>
        <v>46079.347199074073</v>
      </c>
      <c r="J220" s="2">
        <f t="shared" si="10"/>
        <v>46079.347222222219</v>
      </c>
      <c r="K220">
        <f t="shared" si="11"/>
        <v>1772094000</v>
      </c>
    </row>
    <row r="221" spans="1:11" x14ac:dyDescent="0.55000000000000004">
      <c r="A221">
        <v>1772094298</v>
      </c>
      <c r="B221" t="s">
        <v>4</v>
      </c>
      <c r="C221" t="s">
        <v>5</v>
      </c>
      <c r="D221">
        <v>5176.99</v>
      </c>
      <c r="E221">
        <v>0</v>
      </c>
      <c r="F221">
        <v>0</v>
      </c>
      <c r="G221">
        <v>5187.88</v>
      </c>
      <c r="I221" s="1">
        <f t="shared" si="9"/>
        <v>46079.350671296299</v>
      </c>
      <c r="J221" s="2">
        <f t="shared" si="10"/>
        <v>46079.350694444445</v>
      </c>
      <c r="K221">
        <f t="shared" si="11"/>
        <v>1772094300</v>
      </c>
    </row>
    <row r="222" spans="1:11" x14ac:dyDescent="0.55000000000000004">
      <c r="A222">
        <v>1772094598</v>
      </c>
      <c r="B222" t="s">
        <v>4</v>
      </c>
      <c r="C222" t="s">
        <v>5</v>
      </c>
      <c r="D222">
        <v>5175.0600000000004</v>
      </c>
      <c r="E222">
        <v>0</v>
      </c>
      <c r="F222">
        <v>0</v>
      </c>
      <c r="G222">
        <v>5187.01</v>
      </c>
      <c r="I222" s="1">
        <f t="shared" si="9"/>
        <v>46079.354143518518</v>
      </c>
      <c r="J222" s="2">
        <f t="shared" si="10"/>
        <v>46079.354166666664</v>
      </c>
      <c r="K222">
        <f t="shared" si="11"/>
        <v>1772094600</v>
      </c>
    </row>
    <row r="223" spans="1:11" x14ac:dyDescent="0.55000000000000004">
      <c r="A223">
        <v>1772094898</v>
      </c>
      <c r="B223" t="s">
        <v>4</v>
      </c>
      <c r="C223" t="s">
        <v>5</v>
      </c>
      <c r="D223">
        <v>5174.82</v>
      </c>
      <c r="E223">
        <v>0</v>
      </c>
      <c r="F223">
        <v>0</v>
      </c>
      <c r="G223">
        <v>5186.16</v>
      </c>
      <c r="I223" s="1">
        <f t="shared" si="9"/>
        <v>46079.357615740737</v>
      </c>
      <c r="J223" s="2">
        <f t="shared" si="10"/>
        <v>46079.357638888891</v>
      </c>
      <c r="K223">
        <f t="shared" si="11"/>
        <v>1772094900</v>
      </c>
    </row>
    <row r="224" spans="1:11" x14ac:dyDescent="0.55000000000000004">
      <c r="A224">
        <v>1772095198</v>
      </c>
      <c r="B224" t="s">
        <v>4</v>
      </c>
      <c r="C224" t="s">
        <v>5</v>
      </c>
      <c r="D224">
        <v>5174.28</v>
      </c>
      <c r="E224">
        <v>0</v>
      </c>
      <c r="F224">
        <v>0</v>
      </c>
      <c r="G224">
        <v>5185.3</v>
      </c>
      <c r="I224" s="1">
        <f t="shared" si="9"/>
        <v>46079.361087962963</v>
      </c>
      <c r="J224" s="2">
        <f t="shared" si="10"/>
        <v>46079.361111111109</v>
      </c>
      <c r="K224">
        <f t="shared" si="11"/>
        <v>1772095200</v>
      </c>
    </row>
    <row r="225" spans="1:11" x14ac:dyDescent="0.55000000000000004">
      <c r="A225">
        <v>1772095498</v>
      </c>
      <c r="B225" t="s">
        <v>4</v>
      </c>
      <c r="C225" t="s">
        <v>5</v>
      </c>
      <c r="D225">
        <v>5179.75</v>
      </c>
      <c r="E225">
        <v>0</v>
      </c>
      <c r="F225">
        <v>5167.91</v>
      </c>
      <c r="G225">
        <v>5184.63</v>
      </c>
      <c r="I225" s="1">
        <f t="shared" si="9"/>
        <v>46079.364560185189</v>
      </c>
      <c r="J225" s="2">
        <f t="shared" si="10"/>
        <v>46079.364583333336</v>
      </c>
      <c r="K225">
        <f t="shared" si="11"/>
        <v>1772095500</v>
      </c>
    </row>
    <row r="226" spans="1:11" x14ac:dyDescent="0.55000000000000004">
      <c r="A226">
        <v>1772095798</v>
      </c>
      <c r="B226" t="s">
        <v>4</v>
      </c>
      <c r="C226" t="s">
        <v>5</v>
      </c>
      <c r="D226">
        <v>5178.38</v>
      </c>
      <c r="E226">
        <v>0</v>
      </c>
      <c r="F226">
        <v>0</v>
      </c>
      <c r="G226">
        <v>5184.26</v>
      </c>
      <c r="I226" s="1">
        <f t="shared" si="9"/>
        <v>46079.368032407408</v>
      </c>
      <c r="J226" s="2">
        <f t="shared" si="10"/>
        <v>46079.368055555555</v>
      </c>
      <c r="K226">
        <f t="shared" si="11"/>
        <v>1772095800</v>
      </c>
    </row>
    <row r="227" spans="1:11" x14ac:dyDescent="0.55000000000000004">
      <c r="A227">
        <v>1772096098</v>
      </c>
      <c r="B227" t="s">
        <v>4</v>
      </c>
      <c r="C227" t="s">
        <v>5</v>
      </c>
      <c r="D227">
        <v>5179.41</v>
      </c>
      <c r="E227">
        <v>0</v>
      </c>
      <c r="F227">
        <v>0</v>
      </c>
      <c r="G227">
        <v>5183.87</v>
      </c>
      <c r="I227" s="1">
        <f t="shared" si="9"/>
        <v>46079.371504629627</v>
      </c>
      <c r="J227" s="2">
        <f t="shared" si="10"/>
        <v>46079.371527777781</v>
      </c>
      <c r="K227">
        <f t="shared" si="11"/>
        <v>1772096100</v>
      </c>
    </row>
    <row r="228" spans="1:11" x14ac:dyDescent="0.55000000000000004">
      <c r="A228">
        <v>1772096398</v>
      </c>
      <c r="B228" t="s">
        <v>4</v>
      </c>
      <c r="C228" t="s">
        <v>5</v>
      </c>
      <c r="D228">
        <v>5174.4399999999996</v>
      </c>
      <c r="E228">
        <v>0</v>
      </c>
      <c r="F228">
        <v>0</v>
      </c>
      <c r="G228">
        <v>5183.34</v>
      </c>
      <c r="I228" s="1">
        <f t="shared" si="9"/>
        <v>46079.374976851846</v>
      </c>
      <c r="J228" s="2">
        <f t="shared" si="10"/>
        <v>46079.375</v>
      </c>
      <c r="K228">
        <f t="shared" si="11"/>
        <v>1772096400</v>
      </c>
    </row>
    <row r="229" spans="1:11" x14ac:dyDescent="0.55000000000000004">
      <c r="A229">
        <v>1772096698</v>
      </c>
      <c r="B229" t="s">
        <v>4</v>
      </c>
      <c r="C229" t="s">
        <v>5</v>
      </c>
      <c r="D229">
        <v>5178.01</v>
      </c>
      <c r="E229">
        <v>0</v>
      </c>
      <c r="F229">
        <v>0</v>
      </c>
      <c r="G229">
        <v>5182.87</v>
      </c>
      <c r="I229" s="1">
        <f t="shared" si="9"/>
        <v>46079.378449074073</v>
      </c>
      <c r="J229" s="2">
        <f t="shared" si="10"/>
        <v>46079.378472222219</v>
      </c>
      <c r="K229">
        <f t="shared" si="11"/>
        <v>1772096700</v>
      </c>
    </row>
    <row r="230" spans="1:11" x14ac:dyDescent="0.55000000000000004">
      <c r="A230">
        <v>1772096998</v>
      </c>
      <c r="B230" t="s">
        <v>4</v>
      </c>
      <c r="C230" t="s">
        <v>5</v>
      </c>
      <c r="D230">
        <v>5181.6400000000003</v>
      </c>
      <c r="E230">
        <v>0</v>
      </c>
      <c r="F230">
        <v>0</v>
      </c>
      <c r="G230">
        <v>5182.71</v>
      </c>
      <c r="I230" s="1">
        <f t="shared" si="9"/>
        <v>46079.381921296299</v>
      </c>
      <c r="J230" s="2">
        <f t="shared" si="10"/>
        <v>46079.381944444445</v>
      </c>
      <c r="K230">
        <f t="shared" si="11"/>
        <v>1772097000</v>
      </c>
    </row>
    <row r="231" spans="1:11" x14ac:dyDescent="0.55000000000000004">
      <c r="A231">
        <v>1772097298</v>
      </c>
      <c r="B231" t="s">
        <v>4</v>
      </c>
      <c r="C231" t="s">
        <v>5</v>
      </c>
      <c r="D231">
        <v>5176.99</v>
      </c>
      <c r="E231">
        <v>0</v>
      </c>
      <c r="F231">
        <v>0</v>
      </c>
      <c r="G231">
        <v>5182.3999999999996</v>
      </c>
      <c r="I231" s="1">
        <f t="shared" si="9"/>
        <v>46079.385393518518</v>
      </c>
      <c r="J231" s="2">
        <f t="shared" si="10"/>
        <v>46079.385416666664</v>
      </c>
      <c r="K231">
        <f t="shared" si="11"/>
        <v>1772097300</v>
      </c>
    </row>
    <row r="232" spans="1:11" x14ac:dyDescent="0.55000000000000004">
      <c r="A232">
        <v>1772097598</v>
      </c>
      <c r="B232" t="s">
        <v>4</v>
      </c>
      <c r="C232" t="s">
        <v>5</v>
      </c>
      <c r="D232">
        <v>5176.5600000000004</v>
      </c>
      <c r="E232">
        <v>0</v>
      </c>
      <c r="F232">
        <v>0</v>
      </c>
      <c r="G232">
        <v>5181.95</v>
      </c>
      <c r="I232" s="1">
        <f t="shared" si="9"/>
        <v>46079.388865740737</v>
      </c>
      <c r="J232" s="2">
        <f t="shared" si="10"/>
        <v>46079.388888888891</v>
      </c>
      <c r="K232">
        <f t="shared" si="11"/>
        <v>1772097600</v>
      </c>
    </row>
    <row r="233" spans="1:11" x14ac:dyDescent="0.55000000000000004">
      <c r="A233">
        <v>1772097898</v>
      </c>
      <c r="B233" t="s">
        <v>4</v>
      </c>
      <c r="C233" t="s">
        <v>5</v>
      </c>
      <c r="D233">
        <v>5181.2</v>
      </c>
      <c r="E233">
        <v>0</v>
      </c>
      <c r="F233">
        <v>0</v>
      </c>
      <c r="G233">
        <v>5181.8100000000004</v>
      </c>
      <c r="I233" s="1">
        <f t="shared" si="9"/>
        <v>46079.392337962963</v>
      </c>
      <c r="J233" s="2">
        <f t="shared" si="10"/>
        <v>46079.392361111109</v>
      </c>
      <c r="K233">
        <f t="shared" si="11"/>
        <v>1772097900</v>
      </c>
    </row>
    <row r="234" spans="1:11" x14ac:dyDescent="0.55000000000000004">
      <c r="A234">
        <v>1772098198</v>
      </c>
      <c r="B234" t="s">
        <v>4</v>
      </c>
      <c r="C234" t="s">
        <v>5</v>
      </c>
      <c r="D234">
        <v>5181.63</v>
      </c>
      <c r="E234">
        <v>0</v>
      </c>
      <c r="F234">
        <v>0</v>
      </c>
      <c r="G234">
        <v>5181.79</v>
      </c>
      <c r="I234" s="1">
        <f t="shared" si="9"/>
        <v>46079.395810185189</v>
      </c>
      <c r="J234" s="2">
        <f t="shared" si="10"/>
        <v>46079.395833333336</v>
      </c>
      <c r="K234">
        <f t="shared" si="11"/>
        <v>1772098200</v>
      </c>
    </row>
    <row r="235" spans="1:11" x14ac:dyDescent="0.55000000000000004">
      <c r="A235">
        <v>1772098498</v>
      </c>
      <c r="B235" t="s">
        <v>4</v>
      </c>
      <c r="C235" t="s">
        <v>5</v>
      </c>
      <c r="D235">
        <v>5183.3</v>
      </c>
      <c r="E235">
        <v>0</v>
      </c>
      <c r="F235">
        <v>0</v>
      </c>
      <c r="G235">
        <v>5181.84</v>
      </c>
      <c r="I235" s="1">
        <f t="shared" si="9"/>
        <v>46079.399282407408</v>
      </c>
      <c r="J235" s="2">
        <f t="shared" si="10"/>
        <v>46079.399305555555</v>
      </c>
      <c r="K235">
        <f t="shared" si="11"/>
        <v>1772098500</v>
      </c>
    </row>
    <row r="236" spans="1:11" x14ac:dyDescent="0.55000000000000004">
      <c r="A236">
        <v>1772098798</v>
      </c>
      <c r="B236" t="s">
        <v>4</v>
      </c>
      <c r="C236" t="s">
        <v>5</v>
      </c>
      <c r="D236">
        <v>5181.5</v>
      </c>
      <c r="E236">
        <v>0</v>
      </c>
      <c r="F236">
        <v>0</v>
      </c>
      <c r="G236">
        <v>5181.83</v>
      </c>
      <c r="I236" s="1">
        <f t="shared" si="9"/>
        <v>46079.402754629627</v>
      </c>
      <c r="J236" s="2">
        <f t="shared" si="10"/>
        <v>46079.402777777781</v>
      </c>
      <c r="K236">
        <f t="shared" si="11"/>
        <v>1772098800</v>
      </c>
    </row>
    <row r="237" spans="1:11" x14ac:dyDescent="0.55000000000000004">
      <c r="A237">
        <v>1772099098</v>
      </c>
      <c r="B237" t="s">
        <v>4</v>
      </c>
      <c r="C237" t="s">
        <v>5</v>
      </c>
      <c r="D237">
        <v>5184.6400000000003</v>
      </c>
      <c r="E237">
        <v>0</v>
      </c>
      <c r="F237">
        <v>0</v>
      </c>
      <c r="G237">
        <v>5181.9799999999996</v>
      </c>
      <c r="I237" s="1">
        <f t="shared" si="9"/>
        <v>46079.406226851846</v>
      </c>
      <c r="J237" s="2">
        <f t="shared" si="10"/>
        <v>46079.40625</v>
      </c>
      <c r="K237">
        <f t="shared" si="11"/>
        <v>1772099100</v>
      </c>
    </row>
    <row r="238" spans="1:11" x14ac:dyDescent="0.55000000000000004">
      <c r="A238">
        <v>1772099398</v>
      </c>
      <c r="B238" t="s">
        <v>4</v>
      </c>
      <c r="C238" t="s">
        <v>5</v>
      </c>
      <c r="D238">
        <v>5186.9799999999996</v>
      </c>
      <c r="E238">
        <v>0</v>
      </c>
      <c r="F238">
        <v>0</v>
      </c>
      <c r="G238">
        <v>5182.2700000000004</v>
      </c>
      <c r="I238" s="1">
        <f t="shared" si="9"/>
        <v>46079.409699074073</v>
      </c>
      <c r="J238" s="2">
        <f t="shared" si="10"/>
        <v>46079.409722222219</v>
      </c>
      <c r="K238">
        <f t="shared" si="11"/>
        <v>1772099400</v>
      </c>
    </row>
    <row r="239" spans="1:11" x14ac:dyDescent="0.55000000000000004">
      <c r="A239">
        <v>1772099698</v>
      </c>
      <c r="B239" t="s">
        <v>4</v>
      </c>
      <c r="C239" t="s">
        <v>5</v>
      </c>
      <c r="D239">
        <v>5186.32</v>
      </c>
      <c r="E239">
        <v>0</v>
      </c>
      <c r="F239">
        <v>0</v>
      </c>
      <c r="G239">
        <v>5182.63</v>
      </c>
      <c r="I239" s="1">
        <f t="shared" si="9"/>
        <v>46079.413171296299</v>
      </c>
      <c r="J239" s="2">
        <f t="shared" si="10"/>
        <v>46079.413194444445</v>
      </c>
      <c r="K239">
        <f t="shared" si="11"/>
        <v>1772099700</v>
      </c>
    </row>
    <row r="240" spans="1:11" x14ac:dyDescent="0.55000000000000004">
      <c r="A240">
        <v>1772099998</v>
      </c>
      <c r="B240" t="s">
        <v>4</v>
      </c>
      <c r="C240" t="s">
        <v>5</v>
      </c>
      <c r="D240">
        <v>5189.51</v>
      </c>
      <c r="E240">
        <v>0</v>
      </c>
      <c r="F240">
        <v>0</v>
      </c>
      <c r="G240">
        <v>5183.03</v>
      </c>
      <c r="I240" s="1">
        <f t="shared" si="9"/>
        <v>46079.416643518518</v>
      </c>
      <c r="J240" s="2">
        <f t="shared" si="10"/>
        <v>46079.416666666664</v>
      </c>
      <c r="K240">
        <f t="shared" si="11"/>
        <v>1772100000</v>
      </c>
    </row>
    <row r="241" spans="1:11" x14ac:dyDescent="0.55000000000000004">
      <c r="A241">
        <v>1772100298</v>
      </c>
      <c r="B241" t="s">
        <v>4</v>
      </c>
      <c r="C241" t="s">
        <v>5</v>
      </c>
      <c r="D241">
        <v>5188.45</v>
      </c>
      <c r="E241">
        <v>5190.1000000000004</v>
      </c>
      <c r="F241">
        <v>0</v>
      </c>
      <c r="G241">
        <v>5183.45</v>
      </c>
      <c r="I241" s="1">
        <f t="shared" si="9"/>
        <v>46079.420115740737</v>
      </c>
      <c r="J241" s="2">
        <f t="shared" si="10"/>
        <v>46079.420138888891</v>
      </c>
      <c r="K241">
        <f t="shared" si="11"/>
        <v>1772100300</v>
      </c>
    </row>
    <row r="242" spans="1:11" x14ac:dyDescent="0.55000000000000004">
      <c r="A242">
        <v>1772100598</v>
      </c>
      <c r="B242" t="s">
        <v>4</v>
      </c>
      <c r="C242" t="s">
        <v>5</v>
      </c>
      <c r="D242">
        <v>5187.8900000000003</v>
      </c>
      <c r="E242">
        <v>0</v>
      </c>
      <c r="F242">
        <v>0</v>
      </c>
      <c r="G242">
        <v>5183.7700000000004</v>
      </c>
      <c r="I242" s="1">
        <f t="shared" si="9"/>
        <v>46079.423587962963</v>
      </c>
      <c r="J242" s="2">
        <f t="shared" si="10"/>
        <v>46079.423611111109</v>
      </c>
      <c r="K242">
        <f t="shared" si="11"/>
        <v>1772100600</v>
      </c>
    </row>
    <row r="243" spans="1:11" x14ac:dyDescent="0.55000000000000004">
      <c r="A243">
        <v>1772100898</v>
      </c>
      <c r="B243" t="s">
        <v>4</v>
      </c>
      <c r="C243" t="s">
        <v>5</v>
      </c>
      <c r="D243">
        <v>5182.8500000000004</v>
      </c>
      <c r="E243">
        <v>0</v>
      </c>
      <c r="F243">
        <v>0</v>
      </c>
      <c r="G243">
        <v>5183.82</v>
      </c>
      <c r="I243" s="1">
        <f t="shared" si="9"/>
        <v>46079.427060185189</v>
      </c>
      <c r="J243" s="2">
        <f t="shared" si="10"/>
        <v>46079.427083333336</v>
      </c>
      <c r="K243">
        <f t="shared" si="11"/>
        <v>1772100900</v>
      </c>
    </row>
    <row r="244" spans="1:11" x14ac:dyDescent="0.55000000000000004">
      <c r="A244">
        <v>1772101198</v>
      </c>
      <c r="B244" t="s">
        <v>4</v>
      </c>
      <c r="C244" t="s">
        <v>5</v>
      </c>
      <c r="D244">
        <v>5183.6000000000004</v>
      </c>
      <c r="E244">
        <v>0</v>
      </c>
      <c r="F244">
        <v>0</v>
      </c>
      <c r="G244">
        <v>5183.78</v>
      </c>
      <c r="I244" s="1">
        <f t="shared" si="9"/>
        <v>46079.430532407408</v>
      </c>
      <c r="J244" s="2">
        <f t="shared" si="10"/>
        <v>46079.430555555555</v>
      </c>
      <c r="K244">
        <f t="shared" si="11"/>
        <v>1772101200</v>
      </c>
    </row>
    <row r="245" spans="1:11" x14ac:dyDescent="0.55000000000000004">
      <c r="A245">
        <v>1772101498</v>
      </c>
      <c r="B245" t="s">
        <v>4</v>
      </c>
      <c r="C245" t="s">
        <v>5</v>
      </c>
      <c r="D245">
        <v>5179.29</v>
      </c>
      <c r="E245">
        <v>0</v>
      </c>
      <c r="F245">
        <v>0</v>
      </c>
      <c r="G245">
        <v>5183.59</v>
      </c>
      <c r="I245" s="1">
        <f t="shared" si="9"/>
        <v>46079.434004629627</v>
      </c>
      <c r="J245" s="2">
        <f t="shared" si="10"/>
        <v>46079.434027777781</v>
      </c>
      <c r="K245">
        <f t="shared" si="11"/>
        <v>1772101500</v>
      </c>
    </row>
    <row r="246" spans="1:11" x14ac:dyDescent="0.55000000000000004">
      <c r="A246">
        <v>1772101798</v>
      </c>
      <c r="B246" t="s">
        <v>4</v>
      </c>
      <c r="C246" t="s">
        <v>5</v>
      </c>
      <c r="D246">
        <v>5177.04</v>
      </c>
      <c r="E246">
        <v>0</v>
      </c>
      <c r="F246">
        <v>0</v>
      </c>
      <c r="G246">
        <v>5183.12</v>
      </c>
      <c r="I246" s="1">
        <f t="shared" si="9"/>
        <v>46079.437476851846</v>
      </c>
      <c r="J246" s="2">
        <f t="shared" si="10"/>
        <v>46079.4375</v>
      </c>
      <c r="K246">
        <f t="shared" si="11"/>
        <v>1772101800</v>
      </c>
    </row>
    <row r="247" spans="1:11" x14ac:dyDescent="0.55000000000000004">
      <c r="A247">
        <v>1772102098</v>
      </c>
      <c r="B247" t="s">
        <v>4</v>
      </c>
      <c r="C247" t="s">
        <v>5</v>
      </c>
      <c r="D247">
        <v>5176.09</v>
      </c>
      <c r="E247">
        <v>0</v>
      </c>
      <c r="F247">
        <v>0</v>
      </c>
      <c r="G247">
        <v>5182.54</v>
      </c>
      <c r="I247" s="1">
        <f t="shared" si="9"/>
        <v>46079.440949074073</v>
      </c>
      <c r="J247" s="2">
        <f t="shared" si="10"/>
        <v>46079.440972222219</v>
      </c>
      <c r="K247">
        <f t="shared" si="11"/>
        <v>1772102100</v>
      </c>
    </row>
    <row r="248" spans="1:11" x14ac:dyDescent="0.55000000000000004">
      <c r="A248">
        <v>1772102398</v>
      </c>
      <c r="B248" t="s">
        <v>4</v>
      </c>
      <c r="C248" t="s">
        <v>5</v>
      </c>
      <c r="D248">
        <v>5172.13</v>
      </c>
      <c r="E248">
        <v>0</v>
      </c>
      <c r="F248">
        <v>0</v>
      </c>
      <c r="G248">
        <v>5181.95</v>
      </c>
      <c r="I248" s="1">
        <f t="shared" si="9"/>
        <v>46079.444421296299</v>
      </c>
      <c r="J248" s="2">
        <f t="shared" si="10"/>
        <v>46079.444444444445</v>
      </c>
      <c r="K248">
        <f t="shared" si="11"/>
        <v>1772102400</v>
      </c>
    </row>
    <row r="249" spans="1:11" x14ac:dyDescent="0.55000000000000004">
      <c r="A249">
        <v>1772102698</v>
      </c>
      <c r="B249" t="s">
        <v>4</v>
      </c>
      <c r="C249" t="s">
        <v>5</v>
      </c>
      <c r="D249">
        <v>5171.17</v>
      </c>
      <c r="E249">
        <v>0</v>
      </c>
      <c r="F249">
        <v>0</v>
      </c>
      <c r="G249">
        <v>5181.2700000000004</v>
      </c>
      <c r="I249" s="1">
        <f t="shared" si="9"/>
        <v>46079.447893518518</v>
      </c>
      <c r="J249" s="2">
        <f t="shared" si="10"/>
        <v>46079.447916666664</v>
      </c>
      <c r="K249">
        <f t="shared" si="11"/>
        <v>1772102700</v>
      </c>
    </row>
    <row r="250" spans="1:11" x14ac:dyDescent="0.55000000000000004">
      <c r="A250">
        <v>1772102998</v>
      </c>
      <c r="B250" t="s">
        <v>4</v>
      </c>
      <c r="C250" t="s">
        <v>5</v>
      </c>
      <c r="D250">
        <v>5173.6000000000004</v>
      </c>
      <c r="E250">
        <v>0</v>
      </c>
      <c r="F250">
        <v>0</v>
      </c>
      <c r="G250">
        <v>5180.6099999999997</v>
      </c>
      <c r="I250" s="1">
        <f t="shared" si="9"/>
        <v>46079.451365740737</v>
      </c>
      <c r="J250" s="2">
        <f t="shared" si="10"/>
        <v>46079.451388888891</v>
      </c>
      <c r="K250">
        <f t="shared" si="11"/>
        <v>1772103000</v>
      </c>
    </row>
    <row r="251" spans="1:11" x14ac:dyDescent="0.55000000000000004">
      <c r="A251">
        <v>1772103298</v>
      </c>
      <c r="B251" t="s">
        <v>4</v>
      </c>
      <c r="C251" t="s">
        <v>5</v>
      </c>
      <c r="D251">
        <v>5171.6099999999997</v>
      </c>
      <c r="E251">
        <v>0</v>
      </c>
      <c r="F251">
        <v>0</v>
      </c>
      <c r="G251">
        <v>5179.8999999999996</v>
      </c>
      <c r="I251" s="1">
        <f t="shared" si="9"/>
        <v>46079.454837962963</v>
      </c>
      <c r="J251" s="2">
        <f t="shared" si="10"/>
        <v>46079.454861111109</v>
      </c>
      <c r="K251">
        <f t="shared" si="11"/>
        <v>1772103300</v>
      </c>
    </row>
    <row r="252" spans="1:11" x14ac:dyDescent="0.55000000000000004">
      <c r="A252">
        <v>1772103598</v>
      </c>
      <c r="B252" t="s">
        <v>4</v>
      </c>
      <c r="C252" t="s">
        <v>5</v>
      </c>
      <c r="D252">
        <v>5173.83</v>
      </c>
      <c r="E252">
        <v>0</v>
      </c>
      <c r="F252">
        <v>0</v>
      </c>
      <c r="G252">
        <v>5179.3900000000003</v>
      </c>
      <c r="I252" s="1">
        <f t="shared" si="9"/>
        <v>46079.458310185189</v>
      </c>
      <c r="J252" s="2">
        <f t="shared" si="10"/>
        <v>46079.458333333336</v>
      </c>
      <c r="K252">
        <f t="shared" si="11"/>
        <v>1772103600</v>
      </c>
    </row>
    <row r="253" spans="1:11" x14ac:dyDescent="0.55000000000000004">
      <c r="A253">
        <v>1772103898</v>
      </c>
      <c r="B253" t="s">
        <v>4</v>
      </c>
      <c r="C253" t="s">
        <v>5</v>
      </c>
      <c r="D253">
        <v>5177.33</v>
      </c>
      <c r="E253">
        <v>0</v>
      </c>
      <c r="F253">
        <v>0</v>
      </c>
      <c r="G253">
        <v>5179.16</v>
      </c>
      <c r="I253" s="1">
        <f t="shared" si="9"/>
        <v>46079.461782407408</v>
      </c>
      <c r="J253" s="2">
        <f t="shared" si="10"/>
        <v>46079.461805555555</v>
      </c>
      <c r="K253">
        <f t="shared" si="11"/>
        <v>1772103900</v>
      </c>
    </row>
    <row r="254" spans="1:11" x14ac:dyDescent="0.55000000000000004">
      <c r="A254">
        <v>1772104198</v>
      </c>
      <c r="B254" t="s">
        <v>4</v>
      </c>
      <c r="C254" t="s">
        <v>5</v>
      </c>
      <c r="D254">
        <v>5175.8500000000004</v>
      </c>
      <c r="E254">
        <v>0</v>
      </c>
      <c r="F254">
        <v>0</v>
      </c>
      <c r="G254">
        <v>5178.95</v>
      </c>
      <c r="I254" s="1">
        <f t="shared" si="9"/>
        <v>46079.465254629627</v>
      </c>
      <c r="J254" s="2">
        <f t="shared" si="10"/>
        <v>46079.465277777781</v>
      </c>
      <c r="K254">
        <f t="shared" si="11"/>
        <v>1772104200</v>
      </c>
    </row>
    <row r="255" spans="1:11" x14ac:dyDescent="0.55000000000000004">
      <c r="A255">
        <v>1772104498</v>
      </c>
      <c r="B255" t="s">
        <v>4</v>
      </c>
      <c r="C255" t="s">
        <v>5</v>
      </c>
      <c r="D255">
        <v>5175.54</v>
      </c>
      <c r="E255">
        <v>0</v>
      </c>
      <c r="F255">
        <v>0</v>
      </c>
      <c r="G255">
        <v>5178.6099999999997</v>
      </c>
      <c r="I255" s="1">
        <f t="shared" si="9"/>
        <v>46079.468726851846</v>
      </c>
      <c r="J255" s="2">
        <f t="shared" si="10"/>
        <v>46079.46875</v>
      </c>
      <c r="K255">
        <f t="shared" si="11"/>
        <v>1772104500</v>
      </c>
    </row>
    <row r="256" spans="1:11" x14ac:dyDescent="0.55000000000000004">
      <c r="A256">
        <v>1772104798</v>
      </c>
      <c r="B256" t="s">
        <v>4</v>
      </c>
      <c r="C256" t="s">
        <v>5</v>
      </c>
      <c r="D256">
        <v>5171.7</v>
      </c>
      <c r="E256">
        <v>0</v>
      </c>
      <c r="F256">
        <v>0</v>
      </c>
      <c r="G256">
        <v>5178.2</v>
      </c>
      <c r="I256" s="1">
        <f t="shared" si="9"/>
        <v>46079.472199074073</v>
      </c>
      <c r="J256" s="2">
        <f t="shared" si="10"/>
        <v>46079.472222222219</v>
      </c>
      <c r="K256">
        <f t="shared" si="11"/>
        <v>1772104800</v>
      </c>
    </row>
    <row r="257" spans="1:11" x14ac:dyDescent="0.55000000000000004">
      <c r="A257">
        <v>1772105098</v>
      </c>
      <c r="B257" t="s">
        <v>4</v>
      </c>
      <c r="C257" t="s">
        <v>5</v>
      </c>
      <c r="D257">
        <v>5171.88</v>
      </c>
      <c r="E257">
        <v>0</v>
      </c>
      <c r="F257">
        <v>0</v>
      </c>
      <c r="G257">
        <v>5177.83</v>
      </c>
      <c r="I257" s="1">
        <f t="shared" si="9"/>
        <v>46079.475671296299</v>
      </c>
      <c r="J257" s="2">
        <f t="shared" si="10"/>
        <v>46079.475694444445</v>
      </c>
      <c r="K257">
        <f t="shared" si="11"/>
        <v>1772105100</v>
      </c>
    </row>
    <row r="258" spans="1:11" x14ac:dyDescent="0.55000000000000004">
      <c r="A258">
        <v>1772105398</v>
      </c>
      <c r="B258" t="s">
        <v>4</v>
      </c>
      <c r="C258" t="s">
        <v>5</v>
      </c>
      <c r="D258">
        <v>5173.38</v>
      </c>
      <c r="E258">
        <v>0</v>
      </c>
      <c r="F258">
        <v>0</v>
      </c>
      <c r="G258">
        <v>5177.5</v>
      </c>
      <c r="I258" s="1">
        <f t="shared" ref="I258:I321" si="12">(A258/86400)+25569</f>
        <v>46079.479143518518</v>
      </c>
      <c r="J258" s="2">
        <f t="shared" ref="J258:J321" si="13">CEILING(INT(I258*1440)/1440*288,1)/288</f>
        <v>46079.479166666664</v>
      </c>
      <c r="K258">
        <f t="shared" si="11"/>
        <v>1772105400</v>
      </c>
    </row>
    <row r="259" spans="1:11" x14ac:dyDescent="0.55000000000000004">
      <c r="A259">
        <v>1772105698</v>
      </c>
      <c r="B259" t="s">
        <v>4</v>
      </c>
      <c r="C259" t="s">
        <v>5</v>
      </c>
      <c r="D259">
        <v>5173.54</v>
      </c>
      <c r="E259">
        <v>0</v>
      </c>
      <c r="F259">
        <v>0</v>
      </c>
      <c r="G259">
        <v>5177.2299999999996</v>
      </c>
      <c r="I259" s="1">
        <f t="shared" si="12"/>
        <v>46079.482615740737</v>
      </c>
      <c r="J259" s="2">
        <f t="shared" si="13"/>
        <v>46079.482638888891</v>
      </c>
      <c r="K259">
        <f t="shared" ref="K259:K322" si="14">MROUND((J259-25569)*86400,300)</f>
        <v>1772105700</v>
      </c>
    </row>
    <row r="260" spans="1:11" x14ac:dyDescent="0.55000000000000004">
      <c r="A260">
        <v>1772105998</v>
      </c>
      <c r="B260" t="s">
        <v>4</v>
      </c>
      <c r="C260" t="s">
        <v>5</v>
      </c>
      <c r="D260">
        <v>5174.68</v>
      </c>
      <c r="E260">
        <v>0</v>
      </c>
      <c r="F260">
        <v>0</v>
      </c>
      <c r="G260">
        <v>5177.0200000000004</v>
      </c>
      <c r="I260" s="1">
        <f t="shared" si="12"/>
        <v>46079.486087962963</v>
      </c>
      <c r="J260" s="2">
        <f t="shared" si="13"/>
        <v>46079.486111111109</v>
      </c>
      <c r="K260">
        <f t="shared" si="14"/>
        <v>1772106000</v>
      </c>
    </row>
    <row r="261" spans="1:11" x14ac:dyDescent="0.55000000000000004">
      <c r="A261">
        <v>1772106298</v>
      </c>
      <c r="B261" t="s">
        <v>4</v>
      </c>
      <c r="C261" t="s">
        <v>5</v>
      </c>
      <c r="D261">
        <v>5171.3999999999996</v>
      </c>
      <c r="E261">
        <v>0</v>
      </c>
      <c r="F261">
        <v>0</v>
      </c>
      <c r="G261">
        <v>5176.68</v>
      </c>
      <c r="I261" s="1">
        <f t="shared" si="12"/>
        <v>46079.489560185189</v>
      </c>
      <c r="J261" s="2">
        <f t="shared" si="13"/>
        <v>46079.489583333336</v>
      </c>
      <c r="K261">
        <f t="shared" si="14"/>
        <v>1772106300</v>
      </c>
    </row>
    <row r="262" spans="1:11" x14ac:dyDescent="0.55000000000000004">
      <c r="A262">
        <v>1772106598</v>
      </c>
      <c r="B262" t="s">
        <v>4</v>
      </c>
      <c r="C262" t="s">
        <v>5</v>
      </c>
      <c r="D262">
        <v>5163.51</v>
      </c>
      <c r="E262">
        <v>0</v>
      </c>
      <c r="F262">
        <v>0</v>
      </c>
      <c r="G262">
        <v>5175.88</v>
      </c>
      <c r="I262" s="1">
        <f t="shared" si="12"/>
        <v>46079.493032407408</v>
      </c>
      <c r="J262" s="2">
        <f t="shared" si="13"/>
        <v>46079.493055555555</v>
      </c>
      <c r="K262">
        <f t="shared" si="14"/>
        <v>1772106600</v>
      </c>
    </row>
    <row r="263" spans="1:11" x14ac:dyDescent="0.55000000000000004">
      <c r="A263">
        <v>1772106898</v>
      </c>
      <c r="B263" t="s">
        <v>4</v>
      </c>
      <c r="C263" t="s">
        <v>5</v>
      </c>
      <c r="D263">
        <v>5164.71</v>
      </c>
      <c r="E263">
        <v>0</v>
      </c>
      <c r="F263">
        <v>0</v>
      </c>
      <c r="G263">
        <v>5175.04</v>
      </c>
      <c r="I263" s="1">
        <f t="shared" si="12"/>
        <v>46079.496504629627</v>
      </c>
      <c r="J263" s="2">
        <f t="shared" si="13"/>
        <v>46079.496527777781</v>
      </c>
      <c r="K263">
        <f t="shared" si="14"/>
        <v>1772106900</v>
      </c>
    </row>
    <row r="264" spans="1:11" x14ac:dyDescent="0.55000000000000004">
      <c r="A264">
        <v>1772107198</v>
      </c>
      <c r="B264" t="s">
        <v>4</v>
      </c>
      <c r="C264" t="s">
        <v>5</v>
      </c>
      <c r="D264">
        <v>5165.67</v>
      </c>
      <c r="E264">
        <v>0</v>
      </c>
      <c r="F264">
        <v>5157.9799999999996</v>
      </c>
      <c r="G264">
        <v>5174.25</v>
      </c>
      <c r="I264" s="1">
        <f t="shared" si="12"/>
        <v>46079.499976851846</v>
      </c>
      <c r="J264" s="2">
        <f t="shared" si="13"/>
        <v>46079.5</v>
      </c>
      <c r="K264">
        <f t="shared" si="14"/>
        <v>1772107200</v>
      </c>
    </row>
    <row r="265" spans="1:11" x14ac:dyDescent="0.55000000000000004">
      <c r="A265">
        <v>1772107498</v>
      </c>
      <c r="B265" t="s">
        <v>4</v>
      </c>
      <c r="C265" t="s">
        <v>5</v>
      </c>
      <c r="D265">
        <v>5169.1499999999996</v>
      </c>
      <c r="E265">
        <v>0</v>
      </c>
      <c r="F265">
        <v>0</v>
      </c>
      <c r="G265">
        <v>5173.75</v>
      </c>
      <c r="I265" s="1">
        <f t="shared" si="12"/>
        <v>46079.503449074073</v>
      </c>
      <c r="J265" s="2">
        <f t="shared" si="13"/>
        <v>46079.503472222219</v>
      </c>
      <c r="K265">
        <f t="shared" si="14"/>
        <v>1772107500</v>
      </c>
    </row>
    <row r="266" spans="1:11" x14ac:dyDescent="0.55000000000000004">
      <c r="A266">
        <v>1772107798</v>
      </c>
      <c r="B266" t="s">
        <v>4</v>
      </c>
      <c r="C266" t="s">
        <v>5</v>
      </c>
      <c r="D266">
        <v>5168.46</v>
      </c>
      <c r="E266">
        <v>0</v>
      </c>
      <c r="F266">
        <v>0</v>
      </c>
      <c r="G266">
        <v>5173.37</v>
      </c>
      <c r="I266" s="1">
        <f t="shared" si="12"/>
        <v>46079.506921296299</v>
      </c>
      <c r="J266" s="2">
        <f t="shared" si="13"/>
        <v>46079.506944444445</v>
      </c>
      <c r="K266">
        <f t="shared" si="14"/>
        <v>1772107800</v>
      </c>
    </row>
    <row r="267" spans="1:11" x14ac:dyDescent="0.55000000000000004">
      <c r="A267">
        <v>1772108098</v>
      </c>
      <c r="B267" t="s">
        <v>4</v>
      </c>
      <c r="C267" t="s">
        <v>5</v>
      </c>
      <c r="D267">
        <v>5172.18</v>
      </c>
      <c r="E267">
        <v>0</v>
      </c>
      <c r="F267">
        <v>0</v>
      </c>
      <c r="G267">
        <v>5173.18</v>
      </c>
      <c r="I267" s="1">
        <f t="shared" si="12"/>
        <v>46079.510393518518</v>
      </c>
      <c r="J267" s="2">
        <f t="shared" si="13"/>
        <v>46079.510416666664</v>
      </c>
      <c r="K267">
        <f t="shared" si="14"/>
        <v>1772108100</v>
      </c>
    </row>
    <row r="268" spans="1:11" x14ac:dyDescent="0.55000000000000004">
      <c r="A268">
        <v>1772108398</v>
      </c>
      <c r="B268" t="s">
        <v>4</v>
      </c>
      <c r="C268" t="s">
        <v>5</v>
      </c>
      <c r="D268">
        <v>5176.5200000000004</v>
      </c>
      <c r="E268">
        <v>0</v>
      </c>
      <c r="F268">
        <v>0</v>
      </c>
      <c r="G268">
        <v>5173.2700000000004</v>
      </c>
      <c r="I268" s="1">
        <f t="shared" si="12"/>
        <v>46079.513865740737</v>
      </c>
      <c r="J268" s="2">
        <f t="shared" si="13"/>
        <v>46079.513888888891</v>
      </c>
      <c r="K268">
        <f t="shared" si="14"/>
        <v>1772108400</v>
      </c>
    </row>
    <row r="269" spans="1:11" x14ac:dyDescent="0.55000000000000004">
      <c r="A269">
        <v>1772108698</v>
      </c>
      <c r="B269" t="s">
        <v>4</v>
      </c>
      <c r="C269" t="s">
        <v>5</v>
      </c>
      <c r="D269">
        <v>5178.54</v>
      </c>
      <c r="E269">
        <v>0</v>
      </c>
      <c r="F269">
        <v>0</v>
      </c>
      <c r="G269">
        <v>5173.62</v>
      </c>
      <c r="I269" s="1">
        <f t="shared" si="12"/>
        <v>46079.517337962963</v>
      </c>
      <c r="J269" s="2">
        <f t="shared" si="13"/>
        <v>46079.517361111109</v>
      </c>
      <c r="K269">
        <f t="shared" si="14"/>
        <v>1772108700</v>
      </c>
    </row>
    <row r="270" spans="1:11" x14ac:dyDescent="0.55000000000000004">
      <c r="A270">
        <v>1772108998</v>
      </c>
      <c r="B270" t="s">
        <v>4</v>
      </c>
      <c r="C270" t="s">
        <v>5</v>
      </c>
      <c r="D270">
        <v>5183.1000000000004</v>
      </c>
      <c r="E270">
        <v>0</v>
      </c>
      <c r="F270">
        <v>0</v>
      </c>
      <c r="G270">
        <v>5174.1899999999996</v>
      </c>
      <c r="I270" s="1">
        <f t="shared" si="12"/>
        <v>46079.520810185189</v>
      </c>
      <c r="J270" s="2">
        <f t="shared" si="13"/>
        <v>46079.520833333336</v>
      </c>
      <c r="K270">
        <f t="shared" si="14"/>
        <v>1772109000</v>
      </c>
    </row>
    <row r="271" spans="1:11" x14ac:dyDescent="0.55000000000000004">
      <c r="A271">
        <v>1772109298</v>
      </c>
      <c r="B271" t="s">
        <v>4</v>
      </c>
      <c r="C271" t="s">
        <v>5</v>
      </c>
      <c r="D271">
        <v>5182.34</v>
      </c>
      <c r="E271">
        <v>0</v>
      </c>
      <c r="F271">
        <v>0</v>
      </c>
      <c r="G271">
        <v>5174.76</v>
      </c>
      <c r="I271" s="1">
        <f t="shared" si="12"/>
        <v>46079.524282407408</v>
      </c>
      <c r="J271" s="2">
        <f t="shared" si="13"/>
        <v>46079.524305555555</v>
      </c>
      <c r="K271">
        <f t="shared" si="14"/>
        <v>1772109300</v>
      </c>
    </row>
    <row r="272" spans="1:11" x14ac:dyDescent="0.55000000000000004">
      <c r="A272">
        <v>1772109598</v>
      </c>
      <c r="B272" t="s">
        <v>4</v>
      </c>
      <c r="C272" t="s">
        <v>5</v>
      </c>
      <c r="D272">
        <v>5187.5200000000004</v>
      </c>
      <c r="E272">
        <v>0</v>
      </c>
      <c r="F272">
        <v>0</v>
      </c>
      <c r="G272">
        <v>5175.55</v>
      </c>
      <c r="I272" s="1">
        <f t="shared" si="12"/>
        <v>46079.527754629627</v>
      </c>
      <c r="J272" s="2">
        <f t="shared" si="13"/>
        <v>46079.527777777781</v>
      </c>
      <c r="K272">
        <f t="shared" si="14"/>
        <v>1772109600</v>
      </c>
    </row>
    <row r="273" spans="1:11" x14ac:dyDescent="0.55000000000000004">
      <c r="A273">
        <v>1772109898</v>
      </c>
      <c r="B273" t="s">
        <v>4</v>
      </c>
      <c r="C273" t="s">
        <v>5</v>
      </c>
      <c r="D273">
        <v>5181.29</v>
      </c>
      <c r="E273">
        <v>5187.83</v>
      </c>
      <c r="F273">
        <v>0</v>
      </c>
      <c r="G273">
        <v>5176.12</v>
      </c>
      <c r="I273" s="1">
        <f t="shared" si="12"/>
        <v>46079.531226851846</v>
      </c>
      <c r="J273" s="2">
        <f t="shared" si="13"/>
        <v>46079.53125</v>
      </c>
      <c r="K273">
        <f t="shared" si="14"/>
        <v>1772109900</v>
      </c>
    </row>
    <row r="274" spans="1:11" x14ac:dyDescent="0.55000000000000004">
      <c r="A274">
        <v>1772110198</v>
      </c>
      <c r="B274" t="s">
        <v>4</v>
      </c>
      <c r="C274" t="s">
        <v>5</v>
      </c>
      <c r="D274">
        <v>5181.25</v>
      </c>
      <c r="E274">
        <v>0</v>
      </c>
      <c r="F274">
        <v>0</v>
      </c>
      <c r="G274">
        <v>5176.46</v>
      </c>
      <c r="I274" s="1">
        <f t="shared" si="12"/>
        <v>46079.534699074073</v>
      </c>
      <c r="J274" s="2">
        <f t="shared" si="13"/>
        <v>46079.534722222219</v>
      </c>
      <c r="K274">
        <f t="shared" si="14"/>
        <v>1772110200</v>
      </c>
    </row>
    <row r="275" spans="1:11" x14ac:dyDescent="0.55000000000000004">
      <c r="A275">
        <v>1772110498</v>
      </c>
      <c r="B275" t="s">
        <v>4</v>
      </c>
      <c r="C275" t="s">
        <v>5</v>
      </c>
      <c r="D275">
        <v>5183.8500000000004</v>
      </c>
      <c r="E275">
        <v>0</v>
      </c>
      <c r="F275">
        <v>0</v>
      </c>
      <c r="G275">
        <v>5176.93</v>
      </c>
      <c r="I275" s="1">
        <f t="shared" si="12"/>
        <v>46079.538171296299</v>
      </c>
      <c r="J275" s="2">
        <f t="shared" si="13"/>
        <v>46079.538194444445</v>
      </c>
      <c r="K275">
        <f t="shared" si="14"/>
        <v>1772110500</v>
      </c>
    </row>
    <row r="276" spans="1:11" x14ac:dyDescent="0.55000000000000004">
      <c r="A276">
        <v>1772110798</v>
      </c>
      <c r="B276" t="s">
        <v>4</v>
      </c>
      <c r="C276" t="s">
        <v>5</v>
      </c>
      <c r="D276">
        <v>5175.76</v>
      </c>
      <c r="E276">
        <v>0</v>
      </c>
      <c r="F276">
        <v>0</v>
      </c>
      <c r="G276">
        <v>5177.0600000000004</v>
      </c>
      <c r="I276" s="1">
        <f t="shared" si="12"/>
        <v>46079.541643518518</v>
      </c>
      <c r="J276" s="2">
        <f t="shared" si="13"/>
        <v>46079.541666666664</v>
      </c>
      <c r="K276">
        <f t="shared" si="14"/>
        <v>1772110800</v>
      </c>
    </row>
    <row r="277" spans="1:11" x14ac:dyDescent="0.55000000000000004">
      <c r="A277">
        <v>1772111098</v>
      </c>
      <c r="B277" t="s">
        <v>4</v>
      </c>
      <c r="C277" t="s">
        <v>5</v>
      </c>
      <c r="D277">
        <v>5172.5</v>
      </c>
      <c r="E277">
        <v>0</v>
      </c>
      <c r="F277">
        <v>0</v>
      </c>
      <c r="G277">
        <v>5176.8900000000003</v>
      </c>
      <c r="I277" s="1">
        <f t="shared" si="12"/>
        <v>46079.545115740737</v>
      </c>
      <c r="J277" s="2">
        <f t="shared" si="13"/>
        <v>46079.545138888891</v>
      </c>
      <c r="K277">
        <f t="shared" si="14"/>
        <v>1772111100</v>
      </c>
    </row>
    <row r="278" spans="1:11" x14ac:dyDescent="0.55000000000000004">
      <c r="A278">
        <v>1772111398</v>
      </c>
      <c r="B278" t="s">
        <v>4</v>
      </c>
      <c r="C278" t="s">
        <v>5</v>
      </c>
      <c r="D278">
        <v>5174</v>
      </c>
      <c r="E278">
        <v>0</v>
      </c>
      <c r="F278">
        <v>0</v>
      </c>
      <c r="G278">
        <v>5176.5600000000004</v>
      </c>
      <c r="I278" s="1">
        <f t="shared" si="12"/>
        <v>46079.548587962963</v>
      </c>
      <c r="J278" s="2">
        <f t="shared" si="13"/>
        <v>46079.548611111109</v>
      </c>
      <c r="K278">
        <f t="shared" si="14"/>
        <v>1772111400</v>
      </c>
    </row>
    <row r="279" spans="1:11" x14ac:dyDescent="0.55000000000000004">
      <c r="A279">
        <v>1772111698</v>
      </c>
      <c r="B279" t="s">
        <v>4</v>
      </c>
      <c r="C279" t="s">
        <v>5</v>
      </c>
      <c r="D279">
        <v>5171.6499999999996</v>
      </c>
      <c r="E279">
        <v>0</v>
      </c>
      <c r="F279">
        <v>0</v>
      </c>
      <c r="G279">
        <v>5176.3599999999997</v>
      </c>
      <c r="I279" s="1">
        <f t="shared" si="12"/>
        <v>46079.552060185189</v>
      </c>
      <c r="J279" s="2">
        <f t="shared" si="13"/>
        <v>46079.552083333336</v>
      </c>
      <c r="K279">
        <f t="shared" si="14"/>
        <v>1772111700</v>
      </c>
    </row>
    <row r="280" spans="1:11" x14ac:dyDescent="0.55000000000000004">
      <c r="A280">
        <v>1772111998</v>
      </c>
      <c r="B280" t="s">
        <v>4</v>
      </c>
      <c r="C280" t="s">
        <v>5</v>
      </c>
      <c r="D280">
        <v>5178.12</v>
      </c>
      <c r="E280">
        <v>0</v>
      </c>
      <c r="F280">
        <v>0</v>
      </c>
      <c r="G280">
        <v>5176.3500000000004</v>
      </c>
      <c r="I280" s="1">
        <f t="shared" si="12"/>
        <v>46079.555532407408</v>
      </c>
      <c r="J280" s="2">
        <f t="shared" si="13"/>
        <v>46079.555555555555</v>
      </c>
      <c r="K280">
        <f t="shared" si="14"/>
        <v>1772112000</v>
      </c>
    </row>
    <row r="281" spans="1:11" x14ac:dyDescent="0.55000000000000004">
      <c r="A281">
        <v>1772112298</v>
      </c>
      <c r="B281" t="s">
        <v>4</v>
      </c>
      <c r="C281" t="s">
        <v>5</v>
      </c>
      <c r="D281">
        <v>5174.76</v>
      </c>
      <c r="E281">
        <v>0</v>
      </c>
      <c r="F281">
        <v>0</v>
      </c>
      <c r="G281">
        <v>5176.3100000000004</v>
      </c>
      <c r="I281" s="1">
        <f t="shared" si="12"/>
        <v>46079.559004629627</v>
      </c>
      <c r="J281" s="2">
        <f t="shared" si="13"/>
        <v>46079.559027777781</v>
      </c>
      <c r="K281">
        <f t="shared" si="14"/>
        <v>1772112300</v>
      </c>
    </row>
    <row r="282" spans="1:11" x14ac:dyDescent="0.55000000000000004">
      <c r="A282">
        <v>1772112598</v>
      </c>
      <c r="B282" t="s">
        <v>4</v>
      </c>
      <c r="C282" t="s">
        <v>5</v>
      </c>
      <c r="D282">
        <v>5174.3599999999997</v>
      </c>
      <c r="E282">
        <v>0</v>
      </c>
      <c r="F282">
        <v>0</v>
      </c>
      <c r="G282">
        <v>5175.99</v>
      </c>
      <c r="I282" s="1">
        <f t="shared" si="12"/>
        <v>46079.562476851846</v>
      </c>
      <c r="J282" s="2">
        <f t="shared" si="13"/>
        <v>46079.5625</v>
      </c>
      <c r="K282">
        <f t="shared" si="14"/>
        <v>1772112600</v>
      </c>
    </row>
    <row r="283" spans="1:11" x14ac:dyDescent="0.55000000000000004">
      <c r="A283">
        <v>1772112898</v>
      </c>
      <c r="B283" t="s">
        <v>4</v>
      </c>
      <c r="C283" t="s">
        <v>5</v>
      </c>
      <c r="D283">
        <v>5173.6099999999997</v>
      </c>
      <c r="E283">
        <v>0</v>
      </c>
      <c r="F283">
        <v>0</v>
      </c>
      <c r="G283">
        <v>5175.82</v>
      </c>
      <c r="I283" s="1">
        <f t="shared" si="12"/>
        <v>46079.565949074073</v>
      </c>
      <c r="J283" s="2">
        <f t="shared" si="13"/>
        <v>46079.565972222219</v>
      </c>
      <c r="K283">
        <f t="shared" si="14"/>
        <v>1772112900</v>
      </c>
    </row>
    <row r="284" spans="1:11" x14ac:dyDescent="0.55000000000000004">
      <c r="A284">
        <v>1772113198</v>
      </c>
      <c r="B284" t="s">
        <v>4</v>
      </c>
      <c r="C284" t="s">
        <v>5</v>
      </c>
      <c r="D284">
        <v>5165.1400000000003</v>
      </c>
      <c r="E284">
        <v>0</v>
      </c>
      <c r="F284">
        <v>0</v>
      </c>
      <c r="G284">
        <v>5175.26</v>
      </c>
      <c r="I284" s="1">
        <f t="shared" si="12"/>
        <v>46079.569421296299</v>
      </c>
      <c r="J284" s="2">
        <f t="shared" si="13"/>
        <v>46079.569444444445</v>
      </c>
      <c r="K284">
        <f t="shared" si="14"/>
        <v>1772113200</v>
      </c>
    </row>
    <row r="285" spans="1:11" x14ac:dyDescent="0.55000000000000004">
      <c r="A285">
        <v>1772113498</v>
      </c>
      <c r="B285" t="s">
        <v>4</v>
      </c>
      <c r="C285" t="s">
        <v>5</v>
      </c>
      <c r="D285">
        <v>5168.76</v>
      </c>
      <c r="E285">
        <v>0</v>
      </c>
      <c r="F285">
        <v>0</v>
      </c>
      <c r="G285">
        <v>5174.72</v>
      </c>
      <c r="I285" s="1">
        <f t="shared" si="12"/>
        <v>46079.572893518518</v>
      </c>
      <c r="J285" s="2">
        <f t="shared" si="13"/>
        <v>46079.572916666664</v>
      </c>
      <c r="K285">
        <f t="shared" si="14"/>
        <v>1772113500</v>
      </c>
    </row>
    <row r="286" spans="1:11" x14ac:dyDescent="0.55000000000000004">
      <c r="A286">
        <v>1772113798</v>
      </c>
      <c r="B286" t="s">
        <v>4</v>
      </c>
      <c r="C286" t="s">
        <v>5</v>
      </c>
      <c r="D286">
        <v>5170.8</v>
      </c>
      <c r="E286">
        <v>0</v>
      </c>
      <c r="F286">
        <v>0</v>
      </c>
      <c r="G286">
        <v>5174.37</v>
      </c>
      <c r="I286" s="1">
        <f t="shared" si="12"/>
        <v>46079.576365740737</v>
      </c>
      <c r="J286" s="2">
        <f t="shared" si="13"/>
        <v>46079.576388888891</v>
      </c>
      <c r="K286">
        <f t="shared" si="14"/>
        <v>1772113800</v>
      </c>
    </row>
    <row r="287" spans="1:11" x14ac:dyDescent="0.55000000000000004">
      <c r="A287">
        <v>1772114098</v>
      </c>
      <c r="B287" t="s">
        <v>4</v>
      </c>
      <c r="C287" t="s">
        <v>5</v>
      </c>
      <c r="D287">
        <v>5166.3900000000003</v>
      </c>
      <c r="E287">
        <v>0</v>
      </c>
      <c r="F287">
        <v>0</v>
      </c>
      <c r="G287">
        <v>5173.91</v>
      </c>
      <c r="I287" s="1">
        <f t="shared" si="12"/>
        <v>46079.579837962963</v>
      </c>
      <c r="J287" s="2">
        <f t="shared" si="13"/>
        <v>46079.579861111109</v>
      </c>
      <c r="K287">
        <f t="shared" si="14"/>
        <v>1772114100</v>
      </c>
    </row>
    <row r="288" spans="1:11" x14ac:dyDescent="0.55000000000000004">
      <c r="A288">
        <v>1772114398</v>
      </c>
      <c r="B288" t="s">
        <v>4</v>
      </c>
      <c r="C288" t="s">
        <v>5</v>
      </c>
      <c r="D288">
        <v>5166.0600000000004</v>
      </c>
      <c r="E288">
        <v>0</v>
      </c>
      <c r="F288">
        <v>0</v>
      </c>
      <c r="G288">
        <v>5173.37</v>
      </c>
      <c r="I288" s="1">
        <f t="shared" si="12"/>
        <v>46079.583310185189</v>
      </c>
      <c r="J288" s="2">
        <f t="shared" si="13"/>
        <v>46079.583333333336</v>
      </c>
      <c r="K288">
        <f t="shared" si="14"/>
        <v>1772114400</v>
      </c>
    </row>
    <row r="289" spans="1:11" x14ac:dyDescent="0.55000000000000004">
      <c r="A289">
        <v>1772114698</v>
      </c>
      <c r="B289" t="s">
        <v>4</v>
      </c>
      <c r="C289" t="s">
        <v>5</v>
      </c>
      <c r="D289">
        <v>5163.55</v>
      </c>
      <c r="E289">
        <v>0</v>
      </c>
      <c r="F289">
        <v>0</v>
      </c>
      <c r="G289">
        <v>5172.6899999999996</v>
      </c>
      <c r="I289" s="1">
        <f t="shared" si="12"/>
        <v>46079.586782407408</v>
      </c>
      <c r="J289" s="2">
        <f t="shared" si="13"/>
        <v>46079.586805555555</v>
      </c>
      <c r="K289">
        <f t="shared" si="14"/>
        <v>1772114700</v>
      </c>
    </row>
    <row r="290" spans="1:11" x14ac:dyDescent="0.55000000000000004">
      <c r="A290">
        <v>1772114998</v>
      </c>
      <c r="B290" t="s">
        <v>4</v>
      </c>
      <c r="C290" t="s">
        <v>5</v>
      </c>
      <c r="D290">
        <v>5166.28</v>
      </c>
      <c r="E290">
        <v>0</v>
      </c>
      <c r="F290">
        <v>0</v>
      </c>
      <c r="G290">
        <v>5172.16</v>
      </c>
      <c r="I290" s="1">
        <f t="shared" si="12"/>
        <v>46079.590254629627</v>
      </c>
      <c r="J290" s="2">
        <f t="shared" si="13"/>
        <v>46079.590277777781</v>
      </c>
      <c r="K290">
        <f t="shared" si="14"/>
        <v>1772115000</v>
      </c>
    </row>
    <row r="291" spans="1:11" x14ac:dyDescent="0.55000000000000004">
      <c r="A291">
        <v>1772115298</v>
      </c>
      <c r="B291" t="s">
        <v>4</v>
      </c>
      <c r="C291" t="s">
        <v>5</v>
      </c>
      <c r="D291">
        <v>5167.0200000000004</v>
      </c>
      <c r="E291">
        <v>0</v>
      </c>
      <c r="F291">
        <v>0</v>
      </c>
      <c r="G291">
        <v>5171.79</v>
      </c>
      <c r="I291" s="1">
        <f t="shared" si="12"/>
        <v>46079.593726851846</v>
      </c>
      <c r="J291" s="2">
        <f t="shared" si="13"/>
        <v>46079.59375</v>
      </c>
      <c r="K291">
        <f t="shared" si="14"/>
        <v>1772115300</v>
      </c>
    </row>
    <row r="292" spans="1:11" x14ac:dyDescent="0.55000000000000004">
      <c r="A292">
        <v>1772115598</v>
      </c>
      <c r="B292" t="s">
        <v>4</v>
      </c>
      <c r="C292" t="s">
        <v>5</v>
      </c>
      <c r="D292">
        <v>5168.82</v>
      </c>
      <c r="E292">
        <v>0</v>
      </c>
      <c r="F292">
        <v>0</v>
      </c>
      <c r="G292">
        <v>5171.4799999999996</v>
      </c>
      <c r="I292" s="1">
        <f t="shared" si="12"/>
        <v>46079.597199074073</v>
      </c>
      <c r="J292" s="2">
        <f t="shared" si="13"/>
        <v>46079.597222222219</v>
      </c>
      <c r="K292">
        <f t="shared" si="14"/>
        <v>1772115600</v>
      </c>
    </row>
    <row r="293" spans="1:11" x14ac:dyDescent="0.55000000000000004">
      <c r="A293">
        <v>1772115898</v>
      </c>
      <c r="B293" t="s">
        <v>4</v>
      </c>
      <c r="C293" t="s">
        <v>5</v>
      </c>
      <c r="D293">
        <v>5170.41</v>
      </c>
      <c r="E293">
        <v>0</v>
      </c>
      <c r="F293">
        <v>0</v>
      </c>
      <c r="G293">
        <v>5171.41</v>
      </c>
      <c r="I293" s="1">
        <f t="shared" si="12"/>
        <v>46079.600671296299</v>
      </c>
      <c r="J293" s="2">
        <f t="shared" si="13"/>
        <v>46079.600694444445</v>
      </c>
      <c r="K293">
        <f t="shared" si="14"/>
        <v>1772115900</v>
      </c>
    </row>
    <row r="294" spans="1:11" x14ac:dyDescent="0.55000000000000004">
      <c r="A294">
        <v>1772116198</v>
      </c>
      <c r="B294" t="s">
        <v>4</v>
      </c>
      <c r="C294" t="s">
        <v>5</v>
      </c>
      <c r="D294">
        <v>5165.83</v>
      </c>
      <c r="E294">
        <v>0</v>
      </c>
      <c r="F294">
        <v>5140.8599999999997</v>
      </c>
      <c r="G294">
        <v>5170.5200000000004</v>
      </c>
      <c r="I294" s="1">
        <f t="shared" si="12"/>
        <v>46079.604143518518</v>
      </c>
      <c r="J294" s="2">
        <f t="shared" si="13"/>
        <v>46079.604166666664</v>
      </c>
      <c r="K294">
        <f t="shared" si="14"/>
        <v>1772116200</v>
      </c>
    </row>
    <row r="295" spans="1:11" x14ac:dyDescent="0.55000000000000004">
      <c r="A295">
        <v>1772116498</v>
      </c>
      <c r="B295" t="s">
        <v>4</v>
      </c>
      <c r="C295" t="s">
        <v>5</v>
      </c>
      <c r="D295">
        <v>5166.41</v>
      </c>
      <c r="E295">
        <v>0</v>
      </c>
      <c r="F295">
        <v>0</v>
      </c>
      <c r="G295">
        <v>5170.37</v>
      </c>
      <c r="I295" s="1">
        <f t="shared" si="12"/>
        <v>46079.607615740737</v>
      </c>
      <c r="J295" s="2">
        <f t="shared" si="13"/>
        <v>46079.607638888891</v>
      </c>
      <c r="K295">
        <f t="shared" si="14"/>
        <v>1772116500</v>
      </c>
    </row>
    <row r="296" spans="1:11" x14ac:dyDescent="0.55000000000000004">
      <c r="A296">
        <v>1772116798</v>
      </c>
      <c r="B296" t="s">
        <v>4</v>
      </c>
      <c r="C296" t="s">
        <v>5</v>
      </c>
      <c r="D296">
        <v>5172.5600000000004</v>
      </c>
      <c r="E296">
        <v>0</v>
      </c>
      <c r="F296">
        <v>0</v>
      </c>
      <c r="G296">
        <v>5170.24</v>
      </c>
      <c r="I296" s="1">
        <f t="shared" si="12"/>
        <v>46079.611087962963</v>
      </c>
      <c r="J296" s="2">
        <f t="shared" si="13"/>
        <v>46079.611111111109</v>
      </c>
      <c r="K296">
        <f t="shared" si="14"/>
        <v>1772116800</v>
      </c>
    </row>
    <row r="297" spans="1:11" x14ac:dyDescent="0.55000000000000004">
      <c r="A297">
        <v>1772117098</v>
      </c>
      <c r="B297" t="s">
        <v>4</v>
      </c>
      <c r="C297" t="s">
        <v>5</v>
      </c>
      <c r="D297">
        <v>5171.99</v>
      </c>
      <c r="E297">
        <v>5175.95</v>
      </c>
      <c r="F297">
        <v>0</v>
      </c>
      <c r="G297">
        <v>5170.32</v>
      </c>
      <c r="I297" s="1">
        <f t="shared" si="12"/>
        <v>46079.614560185189</v>
      </c>
      <c r="J297" s="2">
        <f t="shared" si="13"/>
        <v>46079.614583333336</v>
      </c>
      <c r="K297">
        <f t="shared" si="14"/>
        <v>1772117100</v>
      </c>
    </row>
    <row r="298" spans="1:11" x14ac:dyDescent="0.55000000000000004">
      <c r="A298">
        <v>1772117398</v>
      </c>
      <c r="B298" t="s">
        <v>4</v>
      </c>
      <c r="C298" t="s">
        <v>5</v>
      </c>
      <c r="D298">
        <v>5167.91</v>
      </c>
      <c r="E298">
        <v>0</v>
      </c>
      <c r="F298">
        <v>0</v>
      </c>
      <c r="G298">
        <v>5170.1899999999996</v>
      </c>
      <c r="I298" s="1">
        <f t="shared" si="12"/>
        <v>46079.618032407408</v>
      </c>
      <c r="J298" s="2">
        <f t="shared" si="13"/>
        <v>46079.618055555555</v>
      </c>
      <c r="K298">
        <f t="shared" si="14"/>
        <v>1772117400</v>
      </c>
    </row>
    <row r="299" spans="1:11" x14ac:dyDescent="0.55000000000000004">
      <c r="A299">
        <v>1772117698</v>
      </c>
      <c r="B299" t="s">
        <v>4</v>
      </c>
      <c r="C299" t="s">
        <v>5</v>
      </c>
      <c r="D299">
        <v>5165.1400000000003</v>
      </c>
      <c r="E299">
        <v>0</v>
      </c>
      <c r="F299">
        <v>0</v>
      </c>
      <c r="G299">
        <v>5169.96</v>
      </c>
      <c r="I299" s="1">
        <f t="shared" si="12"/>
        <v>46079.621504629627</v>
      </c>
      <c r="J299" s="2">
        <f t="shared" si="13"/>
        <v>46079.621527777781</v>
      </c>
      <c r="K299">
        <f t="shared" si="14"/>
        <v>1772117700</v>
      </c>
    </row>
    <row r="300" spans="1:11" x14ac:dyDescent="0.55000000000000004">
      <c r="A300">
        <v>1772117998</v>
      </c>
      <c r="B300" t="s">
        <v>4</v>
      </c>
      <c r="C300" t="s">
        <v>5</v>
      </c>
      <c r="D300">
        <v>5167.7</v>
      </c>
      <c r="E300">
        <v>0</v>
      </c>
      <c r="F300">
        <v>0</v>
      </c>
      <c r="G300">
        <v>5169.6899999999996</v>
      </c>
      <c r="I300" s="1">
        <f t="shared" si="12"/>
        <v>46079.624976851846</v>
      </c>
      <c r="J300" s="2">
        <f t="shared" si="13"/>
        <v>46079.625</v>
      </c>
      <c r="K300">
        <f t="shared" si="14"/>
        <v>1772118000</v>
      </c>
    </row>
    <row r="301" spans="1:11" x14ac:dyDescent="0.55000000000000004">
      <c r="A301">
        <v>1772118298</v>
      </c>
      <c r="B301" t="s">
        <v>4</v>
      </c>
      <c r="C301" t="s">
        <v>5</v>
      </c>
      <c r="D301">
        <v>5167.21</v>
      </c>
      <c r="E301">
        <v>0</v>
      </c>
      <c r="F301">
        <v>0</v>
      </c>
      <c r="G301">
        <v>5169.5</v>
      </c>
      <c r="I301" s="1">
        <f t="shared" si="12"/>
        <v>46079.628449074073</v>
      </c>
      <c r="J301" s="2">
        <f t="shared" si="13"/>
        <v>46079.628472222219</v>
      </c>
      <c r="K301">
        <f t="shared" si="14"/>
        <v>1772118300</v>
      </c>
    </row>
    <row r="302" spans="1:11" x14ac:dyDescent="0.55000000000000004">
      <c r="A302">
        <v>1772118598</v>
      </c>
      <c r="B302" t="s">
        <v>4</v>
      </c>
      <c r="C302" t="s">
        <v>5</v>
      </c>
      <c r="D302">
        <v>5162.38</v>
      </c>
      <c r="E302">
        <v>0</v>
      </c>
      <c r="F302">
        <v>0</v>
      </c>
      <c r="G302">
        <v>5169.18</v>
      </c>
      <c r="I302" s="1">
        <f t="shared" si="12"/>
        <v>46079.631921296299</v>
      </c>
      <c r="J302" s="2">
        <f t="shared" si="13"/>
        <v>46079.631944444445</v>
      </c>
      <c r="K302">
        <f t="shared" si="14"/>
        <v>1772118600</v>
      </c>
    </row>
    <row r="303" spans="1:11" x14ac:dyDescent="0.55000000000000004">
      <c r="A303">
        <v>1772118898</v>
      </c>
      <c r="B303" t="s">
        <v>4</v>
      </c>
      <c r="C303" t="s">
        <v>5</v>
      </c>
      <c r="D303">
        <v>5158.57</v>
      </c>
      <c r="E303">
        <v>0</v>
      </c>
      <c r="F303">
        <v>0</v>
      </c>
      <c r="G303">
        <v>5168.34</v>
      </c>
      <c r="I303" s="1">
        <f t="shared" si="12"/>
        <v>46079.635393518518</v>
      </c>
      <c r="J303" s="2">
        <f t="shared" si="13"/>
        <v>46079.635416666664</v>
      </c>
      <c r="K303">
        <f t="shared" si="14"/>
        <v>1772118900</v>
      </c>
    </row>
    <row r="304" spans="1:11" x14ac:dyDescent="0.55000000000000004">
      <c r="A304">
        <v>1772119198</v>
      </c>
      <c r="B304" t="s">
        <v>4</v>
      </c>
      <c r="C304" t="s">
        <v>5</v>
      </c>
      <c r="D304">
        <v>5154.46</v>
      </c>
      <c r="E304">
        <v>0</v>
      </c>
      <c r="F304">
        <v>0</v>
      </c>
      <c r="G304">
        <v>5167.47</v>
      </c>
      <c r="I304" s="1">
        <f t="shared" si="12"/>
        <v>46079.638865740737</v>
      </c>
      <c r="J304" s="2">
        <f t="shared" si="13"/>
        <v>46079.638888888891</v>
      </c>
      <c r="K304">
        <f t="shared" si="14"/>
        <v>1772119200</v>
      </c>
    </row>
    <row r="305" spans="1:11" x14ac:dyDescent="0.55000000000000004">
      <c r="A305">
        <v>1772119498</v>
      </c>
      <c r="B305" t="s">
        <v>4</v>
      </c>
      <c r="C305" t="s">
        <v>5</v>
      </c>
      <c r="D305">
        <v>5141.51</v>
      </c>
      <c r="E305">
        <v>0</v>
      </c>
      <c r="F305">
        <v>5130.84</v>
      </c>
      <c r="G305">
        <v>5165.76</v>
      </c>
      <c r="I305" s="1">
        <f t="shared" si="12"/>
        <v>46079.642337962963</v>
      </c>
      <c r="J305" s="2">
        <f t="shared" si="13"/>
        <v>46079.642361111109</v>
      </c>
      <c r="K305">
        <f t="shared" si="14"/>
        <v>1772119500</v>
      </c>
    </row>
    <row r="306" spans="1:11" x14ac:dyDescent="0.55000000000000004">
      <c r="A306">
        <v>1772119798</v>
      </c>
      <c r="B306" t="s">
        <v>4</v>
      </c>
      <c r="C306" t="s">
        <v>5</v>
      </c>
      <c r="D306">
        <v>5153.62</v>
      </c>
      <c r="E306">
        <v>0</v>
      </c>
      <c r="F306">
        <v>0</v>
      </c>
      <c r="G306">
        <v>5164.6499999999996</v>
      </c>
      <c r="I306" s="1">
        <f t="shared" si="12"/>
        <v>46079.645810185189</v>
      </c>
      <c r="J306" s="2">
        <f t="shared" si="13"/>
        <v>46079.645833333336</v>
      </c>
      <c r="K306">
        <f t="shared" si="14"/>
        <v>1772119800</v>
      </c>
    </row>
    <row r="307" spans="1:11" x14ac:dyDescent="0.55000000000000004">
      <c r="A307">
        <v>1772120098</v>
      </c>
      <c r="B307" t="s">
        <v>4</v>
      </c>
      <c r="C307" t="s">
        <v>5</v>
      </c>
      <c r="D307">
        <v>5169.2299999999996</v>
      </c>
      <c r="E307">
        <v>0</v>
      </c>
      <c r="F307">
        <v>0</v>
      </c>
      <c r="G307">
        <v>5164.6000000000004</v>
      </c>
      <c r="I307" s="1">
        <f t="shared" si="12"/>
        <v>46079.649282407408</v>
      </c>
      <c r="J307" s="2">
        <f t="shared" si="13"/>
        <v>46079.649305555555</v>
      </c>
      <c r="K307">
        <f t="shared" si="14"/>
        <v>1772120100</v>
      </c>
    </row>
    <row r="308" spans="1:11" x14ac:dyDescent="0.55000000000000004">
      <c r="A308">
        <v>1772120398</v>
      </c>
      <c r="B308" t="s">
        <v>4</v>
      </c>
      <c r="C308" t="s">
        <v>5</v>
      </c>
      <c r="D308">
        <v>5175.5600000000004</v>
      </c>
      <c r="E308">
        <v>0</v>
      </c>
      <c r="F308">
        <v>0</v>
      </c>
      <c r="G308">
        <v>5165.18</v>
      </c>
      <c r="I308" s="1">
        <f t="shared" si="12"/>
        <v>46079.652754629627</v>
      </c>
      <c r="J308" s="2">
        <f t="shared" si="13"/>
        <v>46079.652777777781</v>
      </c>
      <c r="K308">
        <f t="shared" si="14"/>
        <v>1772120400</v>
      </c>
    </row>
    <row r="309" spans="1:11" x14ac:dyDescent="0.55000000000000004">
      <c r="A309">
        <v>1772120698</v>
      </c>
      <c r="B309" t="s">
        <v>4</v>
      </c>
      <c r="C309" t="s">
        <v>5</v>
      </c>
      <c r="D309">
        <v>5182.38</v>
      </c>
      <c r="E309">
        <v>0</v>
      </c>
      <c r="F309">
        <v>0</v>
      </c>
      <c r="G309">
        <v>5166.33</v>
      </c>
      <c r="I309" s="1">
        <f t="shared" si="12"/>
        <v>46079.656226851846</v>
      </c>
      <c r="J309" s="2">
        <f t="shared" si="13"/>
        <v>46079.65625</v>
      </c>
      <c r="K309">
        <f t="shared" si="14"/>
        <v>1772120700</v>
      </c>
    </row>
    <row r="310" spans="1:11" x14ac:dyDescent="0.55000000000000004">
      <c r="A310">
        <v>1772120998</v>
      </c>
      <c r="B310" t="s">
        <v>4</v>
      </c>
      <c r="C310" t="s">
        <v>5</v>
      </c>
      <c r="D310">
        <v>5189.7</v>
      </c>
      <c r="E310">
        <v>5192.68</v>
      </c>
      <c r="F310">
        <v>0</v>
      </c>
      <c r="G310">
        <v>5167.8599999999997</v>
      </c>
      <c r="I310" s="1">
        <f t="shared" si="12"/>
        <v>46079.659699074073</v>
      </c>
      <c r="J310" s="2">
        <f t="shared" si="13"/>
        <v>46079.659722222219</v>
      </c>
      <c r="K310">
        <f t="shared" si="14"/>
        <v>1772121000</v>
      </c>
    </row>
    <row r="311" spans="1:11" x14ac:dyDescent="0.55000000000000004">
      <c r="A311">
        <v>1772121298</v>
      </c>
      <c r="B311" t="s">
        <v>4</v>
      </c>
      <c r="C311" t="s">
        <v>5</v>
      </c>
      <c r="D311">
        <v>5185.8599999999997</v>
      </c>
      <c r="E311">
        <v>0</v>
      </c>
      <c r="F311">
        <v>0</v>
      </c>
      <c r="G311">
        <v>5169.24</v>
      </c>
      <c r="I311" s="1">
        <f t="shared" si="12"/>
        <v>46079.663171296299</v>
      </c>
      <c r="J311" s="2">
        <f t="shared" si="13"/>
        <v>46079.663194444445</v>
      </c>
      <c r="K311">
        <f t="shared" si="14"/>
        <v>1772121300</v>
      </c>
    </row>
    <row r="312" spans="1:11" x14ac:dyDescent="0.55000000000000004">
      <c r="A312">
        <v>1772121598</v>
      </c>
      <c r="B312" t="s">
        <v>4</v>
      </c>
      <c r="C312" t="s">
        <v>5</v>
      </c>
      <c r="D312">
        <v>5178.92</v>
      </c>
      <c r="E312">
        <v>0</v>
      </c>
      <c r="F312">
        <v>0</v>
      </c>
      <c r="G312">
        <v>5170.1099999999997</v>
      </c>
      <c r="I312" s="1">
        <f t="shared" si="12"/>
        <v>46079.666643518518</v>
      </c>
      <c r="J312" s="2">
        <f t="shared" si="13"/>
        <v>46079.666666666664</v>
      </c>
      <c r="K312">
        <f t="shared" si="14"/>
        <v>1772121600</v>
      </c>
    </row>
    <row r="313" spans="1:11" x14ac:dyDescent="0.55000000000000004">
      <c r="A313">
        <v>1772121898</v>
      </c>
      <c r="B313" t="s">
        <v>4</v>
      </c>
      <c r="C313" t="s">
        <v>5</v>
      </c>
      <c r="D313">
        <v>5177.76</v>
      </c>
      <c r="E313">
        <v>0</v>
      </c>
      <c r="F313">
        <v>0</v>
      </c>
      <c r="G313">
        <v>5170.7</v>
      </c>
      <c r="I313" s="1">
        <f t="shared" si="12"/>
        <v>46079.670115740737</v>
      </c>
      <c r="J313" s="2">
        <f t="shared" si="13"/>
        <v>46079.670138888891</v>
      </c>
      <c r="K313">
        <f t="shared" si="14"/>
        <v>1772121900</v>
      </c>
    </row>
    <row r="314" spans="1:11" x14ac:dyDescent="0.55000000000000004">
      <c r="A314">
        <v>1772122198</v>
      </c>
      <c r="B314" t="s">
        <v>4</v>
      </c>
      <c r="C314" t="s">
        <v>5</v>
      </c>
      <c r="D314">
        <v>5176.76</v>
      </c>
      <c r="E314">
        <v>0</v>
      </c>
      <c r="F314">
        <v>0</v>
      </c>
      <c r="G314">
        <v>5171.1400000000003</v>
      </c>
      <c r="I314" s="1">
        <f t="shared" si="12"/>
        <v>46079.673587962963</v>
      </c>
      <c r="J314" s="2">
        <f t="shared" si="13"/>
        <v>46079.673611111109</v>
      </c>
      <c r="K314">
        <f t="shared" si="14"/>
        <v>1772122200</v>
      </c>
    </row>
    <row r="315" spans="1:11" x14ac:dyDescent="0.55000000000000004">
      <c r="A315">
        <v>1772122498</v>
      </c>
      <c r="B315" t="s">
        <v>4</v>
      </c>
      <c r="C315" t="s">
        <v>5</v>
      </c>
      <c r="D315">
        <v>5181.3999999999996</v>
      </c>
      <c r="E315">
        <v>0</v>
      </c>
      <c r="F315">
        <v>0</v>
      </c>
      <c r="G315">
        <v>5171.7700000000004</v>
      </c>
      <c r="I315" s="1">
        <f t="shared" si="12"/>
        <v>46079.677060185189</v>
      </c>
      <c r="J315" s="2">
        <f t="shared" si="13"/>
        <v>46079.677083333336</v>
      </c>
      <c r="K315">
        <f t="shared" si="14"/>
        <v>1772122500</v>
      </c>
    </row>
    <row r="316" spans="1:11" x14ac:dyDescent="0.55000000000000004">
      <c r="A316">
        <v>1772122798</v>
      </c>
      <c r="B316" t="s">
        <v>4</v>
      </c>
      <c r="C316" t="s">
        <v>5</v>
      </c>
      <c r="D316">
        <v>5178.22</v>
      </c>
      <c r="E316">
        <v>0</v>
      </c>
      <c r="F316">
        <v>0</v>
      </c>
      <c r="G316">
        <v>5172.33</v>
      </c>
      <c r="I316" s="1">
        <f t="shared" si="12"/>
        <v>46079.680532407408</v>
      </c>
      <c r="J316" s="2">
        <f t="shared" si="13"/>
        <v>46079.680555555555</v>
      </c>
      <c r="K316">
        <f t="shared" si="14"/>
        <v>1772122800</v>
      </c>
    </row>
    <row r="317" spans="1:11" x14ac:dyDescent="0.55000000000000004">
      <c r="A317">
        <v>1772123098</v>
      </c>
      <c r="B317" t="s">
        <v>4</v>
      </c>
      <c r="C317" t="s">
        <v>5</v>
      </c>
      <c r="D317">
        <v>5180.4799999999996</v>
      </c>
      <c r="E317">
        <v>0</v>
      </c>
      <c r="F317">
        <v>0</v>
      </c>
      <c r="G317">
        <v>5172.8</v>
      </c>
      <c r="I317" s="1">
        <f t="shared" si="12"/>
        <v>46079.684004629627</v>
      </c>
      <c r="J317" s="2">
        <f t="shared" si="13"/>
        <v>46079.684027777781</v>
      </c>
      <c r="K317">
        <f t="shared" si="14"/>
        <v>1772123100</v>
      </c>
    </row>
    <row r="318" spans="1:11" x14ac:dyDescent="0.55000000000000004">
      <c r="A318">
        <v>1772123398</v>
      </c>
      <c r="B318" t="s">
        <v>4</v>
      </c>
      <c r="C318" t="s">
        <v>5</v>
      </c>
      <c r="D318">
        <v>5181.91</v>
      </c>
      <c r="E318">
        <v>0</v>
      </c>
      <c r="F318">
        <v>0</v>
      </c>
      <c r="G318">
        <v>5173.3900000000003</v>
      </c>
      <c r="I318" s="1">
        <f t="shared" si="12"/>
        <v>46079.687476851846</v>
      </c>
      <c r="J318" s="2">
        <f t="shared" si="13"/>
        <v>46079.6875</v>
      </c>
      <c r="K318">
        <f t="shared" si="14"/>
        <v>1772123400</v>
      </c>
    </row>
    <row r="319" spans="1:11" x14ac:dyDescent="0.55000000000000004">
      <c r="A319">
        <v>1772123698</v>
      </c>
      <c r="B319" t="s">
        <v>4</v>
      </c>
      <c r="C319" t="s">
        <v>5</v>
      </c>
      <c r="D319">
        <v>5182.3500000000004</v>
      </c>
      <c r="E319">
        <v>0</v>
      </c>
      <c r="F319">
        <v>0</v>
      </c>
      <c r="G319">
        <v>5174.0200000000004</v>
      </c>
      <c r="I319" s="1">
        <f t="shared" si="12"/>
        <v>46079.690949074073</v>
      </c>
      <c r="J319" s="2">
        <f t="shared" si="13"/>
        <v>46079.690972222219</v>
      </c>
      <c r="K319">
        <f t="shared" si="14"/>
        <v>1772123700</v>
      </c>
    </row>
    <row r="320" spans="1:11" x14ac:dyDescent="0.55000000000000004">
      <c r="A320">
        <v>1772123998</v>
      </c>
      <c r="B320" t="s">
        <v>4</v>
      </c>
      <c r="C320" t="s">
        <v>5</v>
      </c>
      <c r="D320">
        <v>5183.3</v>
      </c>
      <c r="E320">
        <v>0</v>
      </c>
      <c r="F320">
        <v>0</v>
      </c>
      <c r="G320">
        <v>5174.68</v>
      </c>
      <c r="I320" s="1">
        <f t="shared" si="12"/>
        <v>46079.694421296299</v>
      </c>
      <c r="J320" s="2">
        <f t="shared" si="13"/>
        <v>46079.694444444445</v>
      </c>
      <c r="K320">
        <f t="shared" si="14"/>
        <v>1772124000</v>
      </c>
    </row>
    <row r="321" spans="1:11" x14ac:dyDescent="0.55000000000000004">
      <c r="A321">
        <v>1772124298</v>
      </c>
      <c r="B321" t="s">
        <v>4</v>
      </c>
      <c r="C321" t="s">
        <v>5</v>
      </c>
      <c r="D321">
        <v>5181.3599999999997</v>
      </c>
      <c r="E321">
        <v>0</v>
      </c>
      <c r="F321">
        <v>0</v>
      </c>
      <c r="G321">
        <v>5175.18</v>
      </c>
      <c r="I321" s="1">
        <f t="shared" si="12"/>
        <v>46079.697893518518</v>
      </c>
      <c r="J321" s="2">
        <f t="shared" si="13"/>
        <v>46079.697916666664</v>
      </c>
      <c r="K321">
        <f t="shared" si="14"/>
        <v>1772124300</v>
      </c>
    </row>
    <row r="322" spans="1:11" x14ac:dyDescent="0.55000000000000004">
      <c r="A322">
        <v>1772124598</v>
      </c>
      <c r="B322" t="s">
        <v>4</v>
      </c>
      <c r="C322" t="s">
        <v>5</v>
      </c>
      <c r="D322">
        <v>5179.0200000000004</v>
      </c>
      <c r="E322">
        <v>0</v>
      </c>
      <c r="F322">
        <v>0</v>
      </c>
      <c r="G322">
        <v>5175.51</v>
      </c>
      <c r="I322" s="1">
        <f t="shared" ref="I322:I385" si="15">(A322/86400)+25569</f>
        <v>46079.701365740737</v>
      </c>
      <c r="J322" s="2">
        <f t="shared" ref="J322:J385" si="16">CEILING(INT(I322*1440)/1440*288,1)/288</f>
        <v>46079.701388888891</v>
      </c>
      <c r="K322">
        <f t="shared" si="14"/>
        <v>1772124600</v>
      </c>
    </row>
    <row r="323" spans="1:11" x14ac:dyDescent="0.55000000000000004">
      <c r="A323">
        <v>1772124898</v>
      </c>
      <c r="B323" t="s">
        <v>4</v>
      </c>
      <c r="C323" t="s">
        <v>5</v>
      </c>
      <c r="D323">
        <v>5179.6099999999997</v>
      </c>
      <c r="E323">
        <v>0</v>
      </c>
      <c r="F323">
        <v>0</v>
      </c>
      <c r="G323">
        <v>5175.7299999999996</v>
      </c>
      <c r="I323" s="1">
        <f t="shared" si="15"/>
        <v>46079.704837962963</v>
      </c>
      <c r="J323" s="2">
        <f t="shared" si="16"/>
        <v>46079.704861111109</v>
      </c>
      <c r="K323">
        <f t="shared" ref="K323:K386" si="17">MROUND((J323-25569)*86400,300)</f>
        <v>1772124900</v>
      </c>
    </row>
    <row r="324" spans="1:11" x14ac:dyDescent="0.55000000000000004">
      <c r="A324">
        <v>1772125198</v>
      </c>
      <c r="B324" t="s">
        <v>4</v>
      </c>
      <c r="C324" t="s">
        <v>5</v>
      </c>
      <c r="D324">
        <v>5181.28</v>
      </c>
      <c r="E324">
        <v>0</v>
      </c>
      <c r="F324">
        <v>0</v>
      </c>
      <c r="G324">
        <v>5176.1000000000004</v>
      </c>
      <c r="I324" s="1">
        <f t="shared" si="15"/>
        <v>46079.708310185189</v>
      </c>
      <c r="J324" s="2">
        <f t="shared" si="16"/>
        <v>46079.708333333336</v>
      </c>
      <c r="K324">
        <f t="shared" si="17"/>
        <v>1772125200</v>
      </c>
    </row>
    <row r="325" spans="1:11" x14ac:dyDescent="0.55000000000000004">
      <c r="A325">
        <v>1772125498</v>
      </c>
      <c r="B325" t="s">
        <v>4</v>
      </c>
      <c r="C325" t="s">
        <v>5</v>
      </c>
      <c r="D325">
        <v>5186.3900000000003</v>
      </c>
      <c r="E325">
        <v>0</v>
      </c>
      <c r="F325">
        <v>0</v>
      </c>
      <c r="G325">
        <v>5176.7299999999996</v>
      </c>
      <c r="I325" s="1">
        <f t="shared" si="15"/>
        <v>46079.711782407408</v>
      </c>
      <c r="J325" s="2">
        <f t="shared" si="16"/>
        <v>46079.711805555555</v>
      </c>
      <c r="K325">
        <f t="shared" si="17"/>
        <v>1772125500</v>
      </c>
    </row>
    <row r="326" spans="1:11" x14ac:dyDescent="0.55000000000000004">
      <c r="A326">
        <v>1772125798</v>
      </c>
      <c r="B326" t="s">
        <v>4</v>
      </c>
      <c r="C326" t="s">
        <v>5</v>
      </c>
      <c r="D326">
        <v>5179.6499999999996</v>
      </c>
      <c r="E326">
        <v>0</v>
      </c>
      <c r="F326">
        <v>0</v>
      </c>
      <c r="G326">
        <v>5177.2</v>
      </c>
      <c r="I326" s="1">
        <f t="shared" si="15"/>
        <v>46079.715254629627</v>
      </c>
      <c r="J326" s="2">
        <f t="shared" si="16"/>
        <v>46079.715277777781</v>
      </c>
      <c r="K326">
        <f t="shared" si="17"/>
        <v>1772125800</v>
      </c>
    </row>
    <row r="327" spans="1:11" x14ac:dyDescent="0.55000000000000004">
      <c r="A327">
        <v>1772126098</v>
      </c>
      <c r="B327" t="s">
        <v>4</v>
      </c>
      <c r="C327" t="s">
        <v>5</v>
      </c>
      <c r="D327">
        <v>5178.26</v>
      </c>
      <c r="E327">
        <v>0</v>
      </c>
      <c r="F327">
        <v>0</v>
      </c>
      <c r="G327">
        <v>5177.28</v>
      </c>
      <c r="I327" s="1">
        <f t="shared" si="15"/>
        <v>46079.718726851846</v>
      </c>
      <c r="J327" s="2">
        <f t="shared" si="16"/>
        <v>46079.71875</v>
      </c>
      <c r="K327">
        <f t="shared" si="17"/>
        <v>1772126100</v>
      </c>
    </row>
    <row r="328" spans="1:11" x14ac:dyDescent="0.55000000000000004">
      <c r="A328">
        <v>1772126398</v>
      </c>
      <c r="B328" t="s">
        <v>4</v>
      </c>
      <c r="C328" t="s">
        <v>5</v>
      </c>
      <c r="D328">
        <v>5179.47</v>
      </c>
      <c r="E328">
        <v>0</v>
      </c>
      <c r="F328">
        <v>0</v>
      </c>
      <c r="G328">
        <v>5177.46</v>
      </c>
      <c r="I328" s="1">
        <f t="shared" si="15"/>
        <v>46079.722199074073</v>
      </c>
      <c r="J328" s="2">
        <f t="shared" si="16"/>
        <v>46079.722222222219</v>
      </c>
      <c r="K328">
        <f t="shared" si="17"/>
        <v>1772126400</v>
      </c>
    </row>
    <row r="329" spans="1:11" x14ac:dyDescent="0.55000000000000004">
      <c r="A329">
        <v>1772126698</v>
      </c>
      <c r="B329" t="s">
        <v>4</v>
      </c>
      <c r="C329" t="s">
        <v>5</v>
      </c>
      <c r="D329">
        <v>5174.3900000000003</v>
      </c>
      <c r="E329">
        <v>0</v>
      </c>
      <c r="F329">
        <v>0</v>
      </c>
      <c r="G329">
        <v>5177.37</v>
      </c>
      <c r="I329" s="1">
        <f t="shared" si="15"/>
        <v>46079.725671296299</v>
      </c>
      <c r="J329" s="2">
        <f t="shared" si="16"/>
        <v>46079.725694444445</v>
      </c>
      <c r="K329">
        <f t="shared" si="17"/>
        <v>1772126700</v>
      </c>
    </row>
    <row r="330" spans="1:11" x14ac:dyDescent="0.55000000000000004">
      <c r="A330">
        <v>1772126998</v>
      </c>
      <c r="B330" t="s">
        <v>4</v>
      </c>
      <c r="C330" t="s">
        <v>5</v>
      </c>
      <c r="D330">
        <v>5176.7299999999996</v>
      </c>
      <c r="E330">
        <v>0</v>
      </c>
      <c r="F330">
        <v>0</v>
      </c>
      <c r="G330">
        <v>5177.22</v>
      </c>
      <c r="I330" s="1">
        <f t="shared" si="15"/>
        <v>46079.729143518518</v>
      </c>
      <c r="J330" s="2">
        <f t="shared" si="16"/>
        <v>46079.729166666664</v>
      </c>
      <c r="K330">
        <f t="shared" si="17"/>
        <v>1772127000</v>
      </c>
    </row>
    <row r="331" spans="1:11" x14ac:dyDescent="0.55000000000000004">
      <c r="A331">
        <v>1772127298</v>
      </c>
      <c r="B331" t="s">
        <v>4</v>
      </c>
      <c r="C331" t="s">
        <v>5</v>
      </c>
      <c r="D331">
        <v>5173.9399999999996</v>
      </c>
      <c r="E331">
        <v>0</v>
      </c>
      <c r="F331">
        <v>0</v>
      </c>
      <c r="G331">
        <v>5177.05</v>
      </c>
      <c r="I331" s="1">
        <f t="shared" si="15"/>
        <v>46079.732615740737</v>
      </c>
      <c r="J331" s="2">
        <f t="shared" si="16"/>
        <v>46079.732638888891</v>
      </c>
      <c r="K331">
        <f t="shared" si="17"/>
        <v>1772127300</v>
      </c>
    </row>
    <row r="332" spans="1:11" x14ac:dyDescent="0.55000000000000004">
      <c r="A332">
        <v>1772127598</v>
      </c>
      <c r="B332" t="s">
        <v>4</v>
      </c>
      <c r="C332" t="s">
        <v>5</v>
      </c>
      <c r="D332">
        <v>5174.7299999999996</v>
      </c>
      <c r="E332">
        <v>0</v>
      </c>
      <c r="F332">
        <v>0</v>
      </c>
      <c r="G332">
        <v>5176.91</v>
      </c>
      <c r="I332" s="1">
        <f t="shared" si="15"/>
        <v>46079.736087962963</v>
      </c>
      <c r="J332" s="2">
        <f t="shared" si="16"/>
        <v>46079.736111111109</v>
      </c>
      <c r="K332">
        <f t="shared" si="17"/>
        <v>1772127600</v>
      </c>
    </row>
    <row r="333" spans="1:11" x14ac:dyDescent="0.55000000000000004">
      <c r="A333">
        <v>1772127898</v>
      </c>
      <c r="B333" t="s">
        <v>4</v>
      </c>
      <c r="C333" t="s">
        <v>5</v>
      </c>
      <c r="D333">
        <v>5169.95</v>
      </c>
      <c r="E333">
        <v>0</v>
      </c>
      <c r="F333">
        <v>0</v>
      </c>
      <c r="G333">
        <v>5176.46</v>
      </c>
      <c r="I333" s="1">
        <f t="shared" si="15"/>
        <v>46079.739560185189</v>
      </c>
      <c r="J333" s="2">
        <f t="shared" si="16"/>
        <v>46079.739583333336</v>
      </c>
      <c r="K333">
        <f t="shared" si="17"/>
        <v>1772127900</v>
      </c>
    </row>
    <row r="334" spans="1:11" x14ac:dyDescent="0.55000000000000004">
      <c r="A334">
        <v>1772128198</v>
      </c>
      <c r="B334" t="s">
        <v>4</v>
      </c>
      <c r="C334" t="s">
        <v>5</v>
      </c>
      <c r="D334">
        <v>5166.97</v>
      </c>
      <c r="E334">
        <v>0</v>
      </c>
      <c r="F334">
        <v>0</v>
      </c>
      <c r="G334">
        <v>5175.8900000000003</v>
      </c>
      <c r="I334" s="1">
        <f t="shared" si="15"/>
        <v>46079.743032407408</v>
      </c>
      <c r="J334" s="2">
        <f t="shared" si="16"/>
        <v>46079.743055555555</v>
      </c>
      <c r="K334">
        <f t="shared" si="17"/>
        <v>1772128200</v>
      </c>
    </row>
    <row r="335" spans="1:11" x14ac:dyDescent="0.55000000000000004">
      <c r="A335">
        <v>1772128498</v>
      </c>
      <c r="B335" t="s">
        <v>4</v>
      </c>
      <c r="C335" t="s">
        <v>5</v>
      </c>
      <c r="D335">
        <v>5167.22</v>
      </c>
      <c r="E335">
        <v>0</v>
      </c>
      <c r="F335">
        <v>5162.07</v>
      </c>
      <c r="G335">
        <v>5175.18</v>
      </c>
      <c r="I335" s="1">
        <f t="shared" si="15"/>
        <v>46079.746504629627</v>
      </c>
      <c r="J335" s="2">
        <f t="shared" si="16"/>
        <v>46079.746527777781</v>
      </c>
      <c r="K335">
        <f t="shared" si="17"/>
        <v>1772128500</v>
      </c>
    </row>
    <row r="336" spans="1:11" x14ac:dyDescent="0.55000000000000004">
      <c r="A336">
        <v>1772128798</v>
      </c>
      <c r="B336" t="s">
        <v>4</v>
      </c>
      <c r="C336" t="s">
        <v>5</v>
      </c>
      <c r="D336">
        <v>5168.87</v>
      </c>
      <c r="E336">
        <v>0</v>
      </c>
      <c r="F336">
        <v>0</v>
      </c>
      <c r="G336">
        <v>5174.75</v>
      </c>
      <c r="I336" s="1">
        <f t="shared" si="15"/>
        <v>46079.749976851846</v>
      </c>
      <c r="J336" s="2">
        <f t="shared" si="16"/>
        <v>46079.75</v>
      </c>
      <c r="K336">
        <f t="shared" si="17"/>
        <v>1772128800</v>
      </c>
    </row>
    <row r="337" spans="1:11" x14ac:dyDescent="0.55000000000000004">
      <c r="A337">
        <v>1772129098</v>
      </c>
      <c r="B337" t="s">
        <v>4</v>
      </c>
      <c r="C337" t="s">
        <v>5</v>
      </c>
      <c r="D337">
        <v>5170.2</v>
      </c>
      <c r="E337">
        <v>0</v>
      </c>
      <c r="F337">
        <v>0</v>
      </c>
      <c r="G337">
        <v>5174.29</v>
      </c>
      <c r="I337" s="1">
        <f t="shared" si="15"/>
        <v>46079.753449074073</v>
      </c>
      <c r="J337" s="2">
        <f t="shared" si="16"/>
        <v>46079.753472222219</v>
      </c>
      <c r="K337">
        <f t="shared" si="17"/>
        <v>1772129100</v>
      </c>
    </row>
    <row r="338" spans="1:11" x14ac:dyDescent="0.55000000000000004">
      <c r="A338">
        <v>1772129398</v>
      </c>
      <c r="B338" t="s">
        <v>4</v>
      </c>
      <c r="C338" t="s">
        <v>5</v>
      </c>
      <c r="D338">
        <v>5173.38</v>
      </c>
      <c r="E338">
        <v>0</v>
      </c>
      <c r="F338">
        <v>0</v>
      </c>
      <c r="G338">
        <v>5174.1400000000003</v>
      </c>
      <c r="I338" s="1">
        <f t="shared" si="15"/>
        <v>46079.756921296299</v>
      </c>
      <c r="J338" s="2">
        <f t="shared" si="16"/>
        <v>46079.756944444445</v>
      </c>
      <c r="K338">
        <f t="shared" si="17"/>
        <v>1772129400</v>
      </c>
    </row>
    <row r="339" spans="1:11" x14ac:dyDescent="0.55000000000000004">
      <c r="A339">
        <v>1772129698</v>
      </c>
      <c r="B339" t="s">
        <v>4</v>
      </c>
      <c r="C339" t="s">
        <v>5</v>
      </c>
      <c r="D339">
        <v>5174.8500000000004</v>
      </c>
      <c r="E339">
        <v>0</v>
      </c>
      <c r="F339">
        <v>0</v>
      </c>
      <c r="G339">
        <v>5174.1499999999996</v>
      </c>
      <c r="I339" s="1">
        <f t="shared" si="15"/>
        <v>46079.760393518518</v>
      </c>
      <c r="J339" s="2">
        <f t="shared" si="16"/>
        <v>46079.760416666664</v>
      </c>
      <c r="K339">
        <f t="shared" si="17"/>
        <v>1772129700</v>
      </c>
    </row>
    <row r="340" spans="1:11" x14ac:dyDescent="0.55000000000000004">
      <c r="A340">
        <v>1772129998</v>
      </c>
      <c r="B340" t="s">
        <v>4</v>
      </c>
      <c r="C340" t="s">
        <v>5</v>
      </c>
      <c r="D340">
        <v>5174.8599999999997</v>
      </c>
      <c r="E340">
        <v>0</v>
      </c>
      <c r="F340">
        <v>0</v>
      </c>
      <c r="G340">
        <v>5174.2299999999996</v>
      </c>
      <c r="I340" s="1">
        <f t="shared" si="15"/>
        <v>46079.763865740737</v>
      </c>
      <c r="J340" s="2">
        <f t="shared" si="16"/>
        <v>46079.763888888891</v>
      </c>
      <c r="K340">
        <f t="shared" si="17"/>
        <v>1772130000</v>
      </c>
    </row>
    <row r="341" spans="1:11" x14ac:dyDescent="0.55000000000000004">
      <c r="A341">
        <v>1772130298</v>
      </c>
      <c r="B341" t="s">
        <v>4</v>
      </c>
      <c r="C341" t="s">
        <v>5</v>
      </c>
      <c r="D341">
        <v>5177.09</v>
      </c>
      <c r="E341">
        <v>0</v>
      </c>
      <c r="F341">
        <v>0</v>
      </c>
      <c r="G341">
        <v>5174.3900000000003</v>
      </c>
      <c r="I341" s="1">
        <f t="shared" si="15"/>
        <v>46079.767337962963</v>
      </c>
      <c r="J341" s="2">
        <f t="shared" si="16"/>
        <v>46079.767361111109</v>
      </c>
      <c r="K341">
        <f t="shared" si="17"/>
        <v>1772130300</v>
      </c>
    </row>
    <row r="342" spans="1:11" x14ac:dyDescent="0.55000000000000004">
      <c r="A342">
        <v>1772130598</v>
      </c>
      <c r="B342" t="s">
        <v>4</v>
      </c>
      <c r="C342" t="s">
        <v>5</v>
      </c>
      <c r="D342">
        <v>5167.5600000000004</v>
      </c>
      <c r="E342">
        <v>5180.29</v>
      </c>
      <c r="F342">
        <v>0</v>
      </c>
      <c r="G342">
        <v>5174.16</v>
      </c>
      <c r="I342" s="1">
        <f t="shared" si="15"/>
        <v>46079.770810185189</v>
      </c>
      <c r="J342" s="2">
        <f t="shared" si="16"/>
        <v>46079.770833333336</v>
      </c>
      <c r="K342">
        <f t="shared" si="17"/>
        <v>1772130600</v>
      </c>
    </row>
    <row r="343" spans="1:11" x14ac:dyDescent="0.55000000000000004">
      <c r="A343">
        <v>1772130898</v>
      </c>
      <c r="B343" t="s">
        <v>4</v>
      </c>
      <c r="C343" t="s">
        <v>5</v>
      </c>
      <c r="D343">
        <v>5175.5</v>
      </c>
      <c r="E343">
        <v>0</v>
      </c>
      <c r="F343">
        <v>5160.9399999999996</v>
      </c>
      <c r="G343">
        <v>5173.95</v>
      </c>
      <c r="I343" s="1">
        <f t="shared" si="15"/>
        <v>46079.774282407408</v>
      </c>
      <c r="J343" s="2">
        <f t="shared" si="16"/>
        <v>46079.774305555555</v>
      </c>
      <c r="K343">
        <f t="shared" si="17"/>
        <v>1772130900</v>
      </c>
    </row>
    <row r="344" spans="1:11" x14ac:dyDescent="0.55000000000000004">
      <c r="A344">
        <v>1772131198</v>
      </c>
      <c r="B344" t="s">
        <v>4</v>
      </c>
      <c r="C344" t="s">
        <v>5</v>
      </c>
      <c r="D344">
        <v>5181.72</v>
      </c>
      <c r="E344">
        <v>0</v>
      </c>
      <c r="F344">
        <v>0</v>
      </c>
      <c r="G344">
        <v>5174.3599999999997</v>
      </c>
      <c r="I344" s="1">
        <f t="shared" si="15"/>
        <v>46079.777754629627</v>
      </c>
      <c r="J344" s="2">
        <f t="shared" si="16"/>
        <v>46079.777777777781</v>
      </c>
      <c r="K344">
        <f t="shared" si="17"/>
        <v>1772131200</v>
      </c>
    </row>
    <row r="345" spans="1:11" x14ac:dyDescent="0.55000000000000004">
      <c r="A345">
        <v>1772131498</v>
      </c>
      <c r="B345" t="s">
        <v>4</v>
      </c>
      <c r="C345" t="s">
        <v>5</v>
      </c>
      <c r="D345">
        <v>5184.66</v>
      </c>
      <c r="E345">
        <v>0</v>
      </c>
      <c r="F345">
        <v>0</v>
      </c>
      <c r="G345">
        <v>5175.0200000000004</v>
      </c>
      <c r="I345" s="1">
        <f t="shared" si="15"/>
        <v>46079.781226851846</v>
      </c>
      <c r="J345" s="2">
        <f t="shared" si="16"/>
        <v>46079.78125</v>
      </c>
      <c r="K345">
        <f t="shared" si="17"/>
        <v>1772131500</v>
      </c>
    </row>
    <row r="346" spans="1:11" x14ac:dyDescent="0.55000000000000004">
      <c r="A346">
        <v>1772131798</v>
      </c>
      <c r="B346" t="s">
        <v>4</v>
      </c>
      <c r="C346" t="s">
        <v>5</v>
      </c>
      <c r="D346">
        <v>5180.8999999999996</v>
      </c>
      <c r="E346">
        <v>0</v>
      </c>
      <c r="F346">
        <v>0</v>
      </c>
      <c r="G346">
        <v>5175.5600000000004</v>
      </c>
      <c r="I346" s="1">
        <f t="shared" si="15"/>
        <v>46079.784699074073</v>
      </c>
      <c r="J346" s="2">
        <f t="shared" si="16"/>
        <v>46079.784722222219</v>
      </c>
      <c r="K346">
        <f t="shared" si="17"/>
        <v>1772131800</v>
      </c>
    </row>
    <row r="347" spans="1:11" x14ac:dyDescent="0.55000000000000004">
      <c r="A347">
        <v>1772132098</v>
      </c>
      <c r="B347" t="s">
        <v>4</v>
      </c>
      <c r="C347" t="s">
        <v>5</v>
      </c>
      <c r="D347">
        <v>5180.24</v>
      </c>
      <c r="E347">
        <v>0</v>
      </c>
      <c r="F347">
        <v>0</v>
      </c>
      <c r="G347">
        <v>5175.92</v>
      </c>
      <c r="I347" s="1">
        <f t="shared" si="15"/>
        <v>46079.788171296299</v>
      </c>
      <c r="J347" s="2">
        <f t="shared" si="16"/>
        <v>46079.788194444445</v>
      </c>
      <c r="K347">
        <f t="shared" si="17"/>
        <v>1772132100</v>
      </c>
    </row>
    <row r="348" spans="1:11" x14ac:dyDescent="0.55000000000000004">
      <c r="A348">
        <v>1772132398</v>
      </c>
      <c r="B348" t="s">
        <v>4</v>
      </c>
      <c r="C348" t="s">
        <v>5</v>
      </c>
      <c r="D348">
        <v>5185.45</v>
      </c>
      <c r="E348">
        <v>0</v>
      </c>
      <c r="F348">
        <v>0</v>
      </c>
      <c r="G348">
        <v>5176.4799999999996</v>
      </c>
      <c r="I348" s="1">
        <f t="shared" si="15"/>
        <v>46079.791643518518</v>
      </c>
      <c r="J348" s="2">
        <f t="shared" si="16"/>
        <v>46079.791666666664</v>
      </c>
      <c r="K348">
        <f t="shared" si="17"/>
        <v>1772132400</v>
      </c>
    </row>
    <row r="349" spans="1:11" x14ac:dyDescent="0.55000000000000004">
      <c r="A349">
        <v>1772132698</v>
      </c>
      <c r="B349" t="s">
        <v>4</v>
      </c>
      <c r="C349" t="s">
        <v>5</v>
      </c>
      <c r="D349">
        <v>5186.22</v>
      </c>
      <c r="E349">
        <v>0</v>
      </c>
      <c r="F349">
        <v>0</v>
      </c>
      <c r="G349">
        <v>5177.16</v>
      </c>
      <c r="I349" s="1">
        <f t="shared" si="15"/>
        <v>46079.795115740737</v>
      </c>
      <c r="J349" s="2">
        <f t="shared" si="16"/>
        <v>46079.795138888891</v>
      </c>
      <c r="K349">
        <f t="shared" si="17"/>
        <v>1772132700</v>
      </c>
    </row>
    <row r="350" spans="1:11" x14ac:dyDescent="0.55000000000000004">
      <c r="A350">
        <v>1772132998</v>
      </c>
      <c r="B350" t="s">
        <v>4</v>
      </c>
      <c r="C350" t="s">
        <v>5</v>
      </c>
      <c r="D350">
        <v>5186.4799999999996</v>
      </c>
      <c r="E350">
        <v>0</v>
      </c>
      <c r="F350">
        <v>0</v>
      </c>
      <c r="G350">
        <v>5177.83</v>
      </c>
      <c r="I350" s="1">
        <f t="shared" si="15"/>
        <v>46079.798587962963</v>
      </c>
      <c r="J350" s="2">
        <f t="shared" si="16"/>
        <v>46079.798611111109</v>
      </c>
      <c r="K350">
        <f t="shared" si="17"/>
        <v>1772133000</v>
      </c>
    </row>
    <row r="351" spans="1:11" x14ac:dyDescent="0.55000000000000004">
      <c r="A351">
        <v>1772133298</v>
      </c>
      <c r="B351" t="s">
        <v>4</v>
      </c>
      <c r="C351" t="s">
        <v>5</v>
      </c>
      <c r="D351">
        <v>5187.7</v>
      </c>
      <c r="E351">
        <v>0</v>
      </c>
      <c r="F351">
        <v>0</v>
      </c>
      <c r="G351">
        <v>5178.4799999999996</v>
      </c>
      <c r="I351" s="1">
        <f t="shared" si="15"/>
        <v>46079.802060185189</v>
      </c>
      <c r="J351" s="2">
        <f t="shared" si="16"/>
        <v>46079.802083333336</v>
      </c>
      <c r="K351">
        <f t="shared" si="17"/>
        <v>1772133300</v>
      </c>
    </row>
    <row r="352" spans="1:11" x14ac:dyDescent="0.55000000000000004">
      <c r="A352">
        <v>1772133598</v>
      </c>
      <c r="B352" t="s">
        <v>4</v>
      </c>
      <c r="C352" t="s">
        <v>5</v>
      </c>
      <c r="D352">
        <v>5185.79</v>
      </c>
      <c r="E352">
        <v>0</v>
      </c>
      <c r="F352">
        <v>0</v>
      </c>
      <c r="G352">
        <v>5179.08</v>
      </c>
      <c r="I352" s="1">
        <f t="shared" si="15"/>
        <v>46079.805532407408</v>
      </c>
      <c r="J352" s="2">
        <f t="shared" si="16"/>
        <v>46079.805555555555</v>
      </c>
      <c r="K352">
        <f t="shared" si="17"/>
        <v>1772133600</v>
      </c>
    </row>
    <row r="353" spans="1:11" x14ac:dyDescent="0.55000000000000004">
      <c r="A353">
        <v>1772133898</v>
      </c>
      <c r="B353" t="s">
        <v>4</v>
      </c>
      <c r="C353" t="s">
        <v>5</v>
      </c>
      <c r="D353">
        <v>5185.5600000000004</v>
      </c>
      <c r="E353">
        <v>0</v>
      </c>
      <c r="F353">
        <v>0</v>
      </c>
      <c r="G353">
        <v>5179.54</v>
      </c>
      <c r="I353" s="1">
        <f t="shared" si="15"/>
        <v>46079.809004629627</v>
      </c>
      <c r="J353" s="2">
        <f t="shared" si="16"/>
        <v>46079.809027777781</v>
      </c>
      <c r="K353">
        <f t="shared" si="17"/>
        <v>1772133900</v>
      </c>
    </row>
    <row r="354" spans="1:11" x14ac:dyDescent="0.55000000000000004">
      <c r="A354">
        <v>1772134198</v>
      </c>
      <c r="B354" t="s">
        <v>4</v>
      </c>
      <c r="C354" t="s">
        <v>5</v>
      </c>
      <c r="D354">
        <v>5188.8599999999997</v>
      </c>
      <c r="E354">
        <v>0</v>
      </c>
      <c r="F354">
        <v>0</v>
      </c>
      <c r="G354">
        <v>5180.09</v>
      </c>
      <c r="I354" s="1">
        <f t="shared" si="15"/>
        <v>46079.812476851846</v>
      </c>
      <c r="J354" s="2">
        <f t="shared" si="16"/>
        <v>46079.8125</v>
      </c>
      <c r="K354">
        <f t="shared" si="17"/>
        <v>1772134200</v>
      </c>
    </row>
    <row r="355" spans="1:11" x14ac:dyDescent="0.55000000000000004">
      <c r="A355">
        <v>1772134498</v>
      </c>
      <c r="B355" t="s">
        <v>4</v>
      </c>
      <c r="C355" t="s">
        <v>5</v>
      </c>
      <c r="D355">
        <v>5184.1899999999996</v>
      </c>
      <c r="E355">
        <v>0</v>
      </c>
      <c r="F355">
        <v>0</v>
      </c>
      <c r="G355">
        <v>5180.5200000000004</v>
      </c>
      <c r="I355" s="1">
        <f t="shared" si="15"/>
        <v>46079.815949074073</v>
      </c>
      <c r="J355" s="2">
        <f t="shared" si="16"/>
        <v>46079.815972222219</v>
      </c>
      <c r="K355">
        <f t="shared" si="17"/>
        <v>1772134500</v>
      </c>
    </row>
    <row r="356" spans="1:11" x14ac:dyDescent="0.55000000000000004">
      <c r="A356">
        <v>1772134798</v>
      </c>
      <c r="B356" t="s">
        <v>4</v>
      </c>
      <c r="C356" t="s">
        <v>5</v>
      </c>
      <c r="D356">
        <v>5186.3999999999996</v>
      </c>
      <c r="E356">
        <v>0</v>
      </c>
      <c r="F356">
        <v>0</v>
      </c>
      <c r="G356">
        <v>5180.8999999999996</v>
      </c>
      <c r="I356" s="1">
        <f t="shared" si="15"/>
        <v>46079.819421296299</v>
      </c>
      <c r="J356" s="2">
        <f t="shared" si="16"/>
        <v>46079.819444444445</v>
      </c>
      <c r="K356">
        <f t="shared" si="17"/>
        <v>1772134800</v>
      </c>
    </row>
    <row r="357" spans="1:11" x14ac:dyDescent="0.55000000000000004">
      <c r="A357">
        <v>1772135098</v>
      </c>
      <c r="B357" t="s">
        <v>4</v>
      </c>
      <c r="C357" t="s">
        <v>5</v>
      </c>
      <c r="D357">
        <v>5193.8900000000003</v>
      </c>
      <c r="E357">
        <v>0</v>
      </c>
      <c r="F357">
        <v>0</v>
      </c>
      <c r="G357">
        <v>5181.6499999999996</v>
      </c>
      <c r="I357" s="1">
        <f t="shared" si="15"/>
        <v>46079.822893518518</v>
      </c>
      <c r="J357" s="2">
        <f t="shared" si="16"/>
        <v>46079.822916666664</v>
      </c>
      <c r="K357">
        <f t="shared" si="17"/>
        <v>1772135100</v>
      </c>
    </row>
    <row r="358" spans="1:11" x14ac:dyDescent="0.55000000000000004">
      <c r="A358">
        <v>1772135398</v>
      </c>
      <c r="B358" t="s">
        <v>4</v>
      </c>
      <c r="C358" t="s">
        <v>5</v>
      </c>
      <c r="D358">
        <v>5189.59</v>
      </c>
      <c r="E358">
        <v>0</v>
      </c>
      <c r="F358">
        <v>0</v>
      </c>
      <c r="G358">
        <v>5182.3100000000004</v>
      </c>
      <c r="I358" s="1">
        <f t="shared" si="15"/>
        <v>46079.826365740737</v>
      </c>
      <c r="J358" s="2">
        <f t="shared" si="16"/>
        <v>46079.826388888891</v>
      </c>
      <c r="K358">
        <f t="shared" si="17"/>
        <v>1772135400</v>
      </c>
    </row>
    <row r="359" spans="1:11" x14ac:dyDescent="0.55000000000000004">
      <c r="A359">
        <v>1772135698</v>
      </c>
      <c r="B359" t="s">
        <v>4</v>
      </c>
      <c r="C359" t="s">
        <v>5</v>
      </c>
      <c r="D359">
        <v>5187.0600000000004</v>
      </c>
      <c r="E359">
        <v>0</v>
      </c>
      <c r="F359">
        <v>0</v>
      </c>
      <c r="G359">
        <v>5182.72</v>
      </c>
      <c r="I359" s="1">
        <f t="shared" si="15"/>
        <v>46079.829837962963</v>
      </c>
      <c r="J359" s="2">
        <f t="shared" si="16"/>
        <v>46079.829861111109</v>
      </c>
      <c r="K359">
        <f t="shared" si="17"/>
        <v>1772135700</v>
      </c>
    </row>
    <row r="360" spans="1:11" x14ac:dyDescent="0.55000000000000004">
      <c r="A360">
        <v>1772135998</v>
      </c>
      <c r="B360" t="s">
        <v>4</v>
      </c>
      <c r="C360" t="s">
        <v>5</v>
      </c>
      <c r="D360">
        <v>5193.8100000000004</v>
      </c>
      <c r="E360">
        <v>0</v>
      </c>
      <c r="F360">
        <v>0</v>
      </c>
      <c r="G360">
        <v>5183.34</v>
      </c>
      <c r="I360" s="1">
        <f t="shared" si="15"/>
        <v>46079.833310185189</v>
      </c>
      <c r="J360" s="2">
        <f t="shared" si="16"/>
        <v>46079.833333333336</v>
      </c>
      <c r="K360">
        <f t="shared" si="17"/>
        <v>1772136000</v>
      </c>
    </row>
    <row r="361" spans="1:11" x14ac:dyDescent="0.55000000000000004">
      <c r="A361">
        <v>1772136298</v>
      </c>
      <c r="B361" t="s">
        <v>4</v>
      </c>
      <c r="C361" t="s">
        <v>5</v>
      </c>
      <c r="D361">
        <v>5195.17</v>
      </c>
      <c r="E361">
        <v>0</v>
      </c>
      <c r="F361">
        <v>0</v>
      </c>
      <c r="G361">
        <v>5184.1899999999996</v>
      </c>
      <c r="I361" s="1">
        <f t="shared" si="15"/>
        <v>46079.836782407408</v>
      </c>
      <c r="J361" s="2">
        <f t="shared" si="16"/>
        <v>46079.836805555555</v>
      </c>
      <c r="K361">
        <f t="shared" si="17"/>
        <v>1772136300</v>
      </c>
    </row>
    <row r="362" spans="1:11" x14ac:dyDescent="0.55000000000000004">
      <c r="A362">
        <v>1772136598</v>
      </c>
      <c r="B362" t="s">
        <v>4</v>
      </c>
      <c r="C362" t="s">
        <v>5</v>
      </c>
      <c r="D362">
        <v>5196.91</v>
      </c>
      <c r="E362">
        <v>0</v>
      </c>
      <c r="F362">
        <v>0</v>
      </c>
      <c r="G362">
        <v>5185.0600000000004</v>
      </c>
      <c r="I362" s="1">
        <f t="shared" si="15"/>
        <v>46079.840254629627</v>
      </c>
      <c r="J362" s="2">
        <f t="shared" si="16"/>
        <v>46079.840277777781</v>
      </c>
      <c r="K362">
        <f t="shared" si="17"/>
        <v>1772136600</v>
      </c>
    </row>
    <row r="363" spans="1:11" x14ac:dyDescent="0.55000000000000004">
      <c r="A363">
        <v>1772136898</v>
      </c>
      <c r="B363" t="s">
        <v>4</v>
      </c>
      <c r="C363" t="s">
        <v>5</v>
      </c>
      <c r="D363">
        <v>5194.53</v>
      </c>
      <c r="E363">
        <v>0</v>
      </c>
      <c r="F363">
        <v>0</v>
      </c>
      <c r="G363">
        <v>5185.74</v>
      </c>
      <c r="I363" s="1">
        <f t="shared" si="15"/>
        <v>46079.843726851846</v>
      </c>
      <c r="J363" s="2">
        <f t="shared" si="16"/>
        <v>46079.84375</v>
      </c>
      <c r="K363">
        <f t="shared" si="17"/>
        <v>1772136900</v>
      </c>
    </row>
    <row r="364" spans="1:11" x14ac:dyDescent="0.55000000000000004">
      <c r="A364">
        <v>1772137198</v>
      </c>
      <c r="B364" t="s">
        <v>4</v>
      </c>
      <c r="C364" t="s">
        <v>5</v>
      </c>
      <c r="D364">
        <v>5197.78</v>
      </c>
      <c r="E364">
        <v>0</v>
      </c>
      <c r="F364">
        <v>0</v>
      </c>
      <c r="G364">
        <v>5186.51</v>
      </c>
      <c r="I364" s="1">
        <f t="shared" si="15"/>
        <v>46079.847199074073</v>
      </c>
      <c r="J364" s="2">
        <f t="shared" si="16"/>
        <v>46079.847222222219</v>
      </c>
      <c r="K364">
        <f t="shared" si="17"/>
        <v>1772137200</v>
      </c>
    </row>
    <row r="365" spans="1:11" x14ac:dyDescent="0.55000000000000004">
      <c r="A365">
        <v>1772137498</v>
      </c>
      <c r="B365" t="s">
        <v>4</v>
      </c>
      <c r="C365" t="s">
        <v>5</v>
      </c>
      <c r="D365">
        <v>5193.62</v>
      </c>
      <c r="E365">
        <v>0</v>
      </c>
      <c r="F365">
        <v>0</v>
      </c>
      <c r="G365">
        <v>5187.1099999999997</v>
      </c>
      <c r="I365" s="1">
        <f t="shared" si="15"/>
        <v>46079.850671296299</v>
      </c>
      <c r="J365" s="2">
        <f t="shared" si="16"/>
        <v>46079.850694444445</v>
      </c>
      <c r="K365">
        <f t="shared" si="17"/>
        <v>1772137500</v>
      </c>
    </row>
    <row r="366" spans="1:11" x14ac:dyDescent="0.55000000000000004">
      <c r="A366">
        <v>1772137798</v>
      </c>
      <c r="B366" t="s">
        <v>4</v>
      </c>
      <c r="C366" t="s">
        <v>5</v>
      </c>
      <c r="D366">
        <v>5194.3500000000004</v>
      </c>
      <c r="E366">
        <v>0</v>
      </c>
      <c r="F366">
        <v>0</v>
      </c>
      <c r="G366">
        <v>5187.5600000000004</v>
      </c>
      <c r="I366" s="1">
        <f t="shared" si="15"/>
        <v>46079.854143518518</v>
      </c>
      <c r="J366" s="2">
        <f t="shared" si="16"/>
        <v>46079.854166666664</v>
      </c>
      <c r="K366">
        <f t="shared" si="17"/>
        <v>1772137800</v>
      </c>
    </row>
    <row r="367" spans="1:11" x14ac:dyDescent="0.55000000000000004">
      <c r="A367">
        <v>1772138098</v>
      </c>
      <c r="B367" t="s">
        <v>4</v>
      </c>
      <c r="C367" t="s">
        <v>5</v>
      </c>
      <c r="D367">
        <v>5197.7299999999996</v>
      </c>
      <c r="E367">
        <v>0</v>
      </c>
      <c r="F367">
        <v>0</v>
      </c>
      <c r="G367">
        <v>5188.24</v>
      </c>
      <c r="I367" s="1">
        <f t="shared" si="15"/>
        <v>46079.857615740737</v>
      </c>
      <c r="J367" s="2">
        <f t="shared" si="16"/>
        <v>46079.857638888891</v>
      </c>
      <c r="K367">
        <f t="shared" si="17"/>
        <v>1772138100</v>
      </c>
    </row>
    <row r="368" spans="1:11" x14ac:dyDescent="0.55000000000000004">
      <c r="A368">
        <v>1772138398</v>
      </c>
      <c r="B368" t="s">
        <v>4</v>
      </c>
      <c r="C368" t="s">
        <v>5</v>
      </c>
      <c r="D368">
        <v>5198.3500000000004</v>
      </c>
      <c r="E368">
        <v>0</v>
      </c>
      <c r="F368">
        <v>0</v>
      </c>
      <c r="G368">
        <v>5188.9399999999996</v>
      </c>
      <c r="I368" s="1">
        <f t="shared" si="15"/>
        <v>46079.861087962963</v>
      </c>
      <c r="J368" s="2">
        <f t="shared" si="16"/>
        <v>46079.861111111109</v>
      </c>
      <c r="K368">
        <f t="shared" si="17"/>
        <v>1772138400</v>
      </c>
    </row>
    <row r="369" spans="1:11" x14ac:dyDescent="0.55000000000000004">
      <c r="A369">
        <v>1772138698</v>
      </c>
      <c r="B369" t="s">
        <v>4</v>
      </c>
      <c r="C369" t="s">
        <v>5</v>
      </c>
      <c r="D369">
        <v>5199.97</v>
      </c>
      <c r="E369">
        <v>5200.6499999999996</v>
      </c>
      <c r="F369">
        <v>0</v>
      </c>
      <c r="G369">
        <v>5189.7</v>
      </c>
      <c r="I369" s="1">
        <f t="shared" si="15"/>
        <v>46079.864560185189</v>
      </c>
      <c r="J369" s="2">
        <f t="shared" si="16"/>
        <v>46079.864583333336</v>
      </c>
      <c r="K369">
        <f t="shared" si="17"/>
        <v>1772138700</v>
      </c>
    </row>
    <row r="370" spans="1:11" x14ac:dyDescent="0.55000000000000004">
      <c r="A370">
        <v>1772138998</v>
      </c>
      <c r="B370" t="s">
        <v>4</v>
      </c>
      <c r="C370" t="s">
        <v>5</v>
      </c>
      <c r="D370">
        <v>5192.82</v>
      </c>
      <c r="E370">
        <v>0</v>
      </c>
      <c r="F370">
        <v>0</v>
      </c>
      <c r="G370">
        <v>5190.07</v>
      </c>
      <c r="I370" s="1">
        <f t="shared" si="15"/>
        <v>46079.868032407408</v>
      </c>
      <c r="J370" s="2">
        <f t="shared" si="16"/>
        <v>46079.868055555555</v>
      </c>
      <c r="K370">
        <f t="shared" si="17"/>
        <v>1772139000</v>
      </c>
    </row>
    <row r="371" spans="1:11" x14ac:dyDescent="0.55000000000000004">
      <c r="A371">
        <v>1772139298</v>
      </c>
      <c r="B371" t="s">
        <v>4</v>
      </c>
      <c r="C371" t="s">
        <v>5</v>
      </c>
      <c r="D371">
        <v>5196.6099999999997</v>
      </c>
      <c r="E371">
        <v>0</v>
      </c>
      <c r="F371">
        <v>0</v>
      </c>
      <c r="G371">
        <v>5190.3900000000003</v>
      </c>
      <c r="I371" s="1">
        <f t="shared" si="15"/>
        <v>46079.871504629627</v>
      </c>
      <c r="J371" s="2">
        <f t="shared" si="16"/>
        <v>46079.871527777781</v>
      </c>
      <c r="K371">
        <f t="shared" si="17"/>
        <v>1772139300</v>
      </c>
    </row>
    <row r="372" spans="1:11" x14ac:dyDescent="0.55000000000000004">
      <c r="A372">
        <v>1772139598</v>
      </c>
      <c r="B372" t="s">
        <v>4</v>
      </c>
      <c r="C372" t="s">
        <v>5</v>
      </c>
      <c r="D372">
        <v>5198.6400000000003</v>
      </c>
      <c r="E372">
        <v>0</v>
      </c>
      <c r="F372">
        <v>0</v>
      </c>
      <c r="G372">
        <v>5190.9799999999996</v>
      </c>
      <c r="I372" s="1">
        <f t="shared" si="15"/>
        <v>46079.874976851846</v>
      </c>
      <c r="J372" s="2">
        <f t="shared" si="16"/>
        <v>46079.875</v>
      </c>
      <c r="K372">
        <f t="shared" si="17"/>
        <v>1772139600</v>
      </c>
    </row>
    <row r="373" spans="1:11" x14ac:dyDescent="0.55000000000000004">
      <c r="A373">
        <v>1772139898</v>
      </c>
      <c r="B373" t="s">
        <v>4</v>
      </c>
      <c r="C373" t="s">
        <v>5</v>
      </c>
      <c r="D373">
        <v>5199.59</v>
      </c>
      <c r="E373">
        <v>0</v>
      </c>
      <c r="F373">
        <v>0</v>
      </c>
      <c r="G373">
        <v>5191.57</v>
      </c>
      <c r="I373" s="1">
        <f t="shared" si="15"/>
        <v>46079.878449074073</v>
      </c>
      <c r="J373" s="2">
        <f t="shared" si="16"/>
        <v>46079.878472222219</v>
      </c>
      <c r="K373">
        <f t="shared" si="17"/>
        <v>1772139900</v>
      </c>
    </row>
    <row r="374" spans="1:11" x14ac:dyDescent="0.55000000000000004">
      <c r="A374">
        <v>1772140198</v>
      </c>
      <c r="B374" t="s">
        <v>4</v>
      </c>
      <c r="C374" t="s">
        <v>5</v>
      </c>
      <c r="D374">
        <v>5196.51</v>
      </c>
      <c r="E374">
        <v>0</v>
      </c>
      <c r="F374">
        <v>0</v>
      </c>
      <c r="G374">
        <v>5191.99</v>
      </c>
      <c r="I374" s="1">
        <f t="shared" si="15"/>
        <v>46079.881921296299</v>
      </c>
      <c r="J374" s="2">
        <f t="shared" si="16"/>
        <v>46079.881944444445</v>
      </c>
      <c r="K374">
        <f t="shared" si="17"/>
        <v>1772140200</v>
      </c>
    </row>
    <row r="375" spans="1:11" x14ac:dyDescent="0.55000000000000004">
      <c r="A375">
        <v>1772140498</v>
      </c>
      <c r="B375" t="s">
        <v>4</v>
      </c>
      <c r="C375" t="s">
        <v>5</v>
      </c>
      <c r="D375">
        <v>5195.12</v>
      </c>
      <c r="E375">
        <v>0</v>
      </c>
      <c r="F375">
        <v>0</v>
      </c>
      <c r="G375">
        <v>5192.22</v>
      </c>
      <c r="I375" s="1">
        <f t="shared" si="15"/>
        <v>46079.885393518518</v>
      </c>
      <c r="J375" s="2">
        <f t="shared" si="16"/>
        <v>46079.885416666664</v>
      </c>
      <c r="K375">
        <f t="shared" si="17"/>
        <v>1772140500</v>
      </c>
    </row>
    <row r="376" spans="1:11" x14ac:dyDescent="0.55000000000000004">
      <c r="A376">
        <v>1772140798</v>
      </c>
      <c r="B376" t="s">
        <v>4</v>
      </c>
      <c r="C376" t="s">
        <v>5</v>
      </c>
      <c r="D376">
        <v>5191.3100000000004</v>
      </c>
      <c r="E376">
        <v>0</v>
      </c>
      <c r="F376">
        <v>0</v>
      </c>
      <c r="G376">
        <v>5192.28</v>
      </c>
      <c r="I376" s="1">
        <f t="shared" si="15"/>
        <v>46079.888865740737</v>
      </c>
      <c r="J376" s="2">
        <f t="shared" si="16"/>
        <v>46079.888888888891</v>
      </c>
      <c r="K376">
        <f t="shared" si="17"/>
        <v>1772140800</v>
      </c>
    </row>
    <row r="377" spans="1:11" x14ac:dyDescent="0.55000000000000004">
      <c r="A377">
        <v>1772141098</v>
      </c>
      <c r="B377" t="s">
        <v>4</v>
      </c>
      <c r="C377" t="s">
        <v>5</v>
      </c>
      <c r="D377">
        <v>5185.72</v>
      </c>
      <c r="E377">
        <v>0</v>
      </c>
      <c r="F377">
        <v>0</v>
      </c>
      <c r="G377">
        <v>5191.9399999999996</v>
      </c>
      <c r="I377" s="1">
        <f t="shared" si="15"/>
        <v>46079.892337962963</v>
      </c>
      <c r="J377" s="2">
        <f t="shared" si="16"/>
        <v>46079.892361111109</v>
      </c>
      <c r="K377">
        <f t="shared" si="17"/>
        <v>1772141100</v>
      </c>
    </row>
    <row r="378" spans="1:11" x14ac:dyDescent="0.55000000000000004">
      <c r="A378">
        <v>1772141398</v>
      </c>
      <c r="B378" t="s">
        <v>4</v>
      </c>
      <c r="C378" t="s">
        <v>5</v>
      </c>
      <c r="D378">
        <v>5185.1099999999997</v>
      </c>
      <c r="E378">
        <v>0</v>
      </c>
      <c r="F378">
        <v>0</v>
      </c>
      <c r="G378">
        <v>5191.53</v>
      </c>
      <c r="I378" s="1">
        <f t="shared" si="15"/>
        <v>46079.895810185189</v>
      </c>
      <c r="J378" s="2">
        <f t="shared" si="16"/>
        <v>46079.895833333336</v>
      </c>
      <c r="K378">
        <f t="shared" si="17"/>
        <v>1772141400</v>
      </c>
    </row>
    <row r="379" spans="1:11" x14ac:dyDescent="0.55000000000000004">
      <c r="A379">
        <v>1772141698</v>
      </c>
      <c r="B379" t="s">
        <v>4</v>
      </c>
      <c r="C379" t="s">
        <v>5</v>
      </c>
      <c r="D379">
        <v>5187.12</v>
      </c>
      <c r="E379">
        <v>0</v>
      </c>
      <c r="F379">
        <v>0</v>
      </c>
      <c r="G379">
        <v>5191.16</v>
      </c>
      <c r="I379" s="1">
        <f t="shared" si="15"/>
        <v>46079.899282407408</v>
      </c>
      <c r="J379" s="2">
        <f t="shared" si="16"/>
        <v>46079.899305555555</v>
      </c>
      <c r="K379">
        <f t="shared" si="17"/>
        <v>1772141700</v>
      </c>
    </row>
    <row r="380" spans="1:11" x14ac:dyDescent="0.55000000000000004">
      <c r="A380">
        <v>1772141998</v>
      </c>
      <c r="B380" t="s">
        <v>4</v>
      </c>
      <c r="C380" t="s">
        <v>5</v>
      </c>
      <c r="D380">
        <v>5190.3900000000003</v>
      </c>
      <c r="E380">
        <v>0</v>
      </c>
      <c r="F380">
        <v>0</v>
      </c>
      <c r="G380">
        <v>5191.04</v>
      </c>
      <c r="I380" s="1">
        <f t="shared" si="15"/>
        <v>46079.902754629627</v>
      </c>
      <c r="J380" s="2">
        <f t="shared" si="16"/>
        <v>46079.902777777781</v>
      </c>
      <c r="K380">
        <f t="shared" si="17"/>
        <v>1772142000</v>
      </c>
    </row>
    <row r="381" spans="1:11" x14ac:dyDescent="0.55000000000000004">
      <c r="A381">
        <v>1772142298</v>
      </c>
      <c r="B381" t="s">
        <v>4</v>
      </c>
      <c r="C381" t="s">
        <v>5</v>
      </c>
      <c r="D381">
        <v>5187.18</v>
      </c>
      <c r="E381">
        <v>0</v>
      </c>
      <c r="F381">
        <v>0</v>
      </c>
      <c r="G381">
        <v>5190.84</v>
      </c>
      <c r="I381" s="1">
        <f t="shared" si="15"/>
        <v>46079.906226851846</v>
      </c>
      <c r="J381" s="2">
        <f t="shared" si="16"/>
        <v>46079.90625</v>
      </c>
      <c r="K381">
        <f t="shared" si="17"/>
        <v>1772142300</v>
      </c>
    </row>
    <row r="382" spans="1:11" x14ac:dyDescent="0.55000000000000004">
      <c r="A382">
        <v>1772142598</v>
      </c>
      <c r="B382" t="s">
        <v>4</v>
      </c>
      <c r="C382" t="s">
        <v>5</v>
      </c>
      <c r="D382">
        <v>5183.3999999999996</v>
      </c>
      <c r="E382">
        <v>0</v>
      </c>
      <c r="F382">
        <v>0</v>
      </c>
      <c r="G382">
        <v>5190.42</v>
      </c>
      <c r="I382" s="1">
        <f t="shared" si="15"/>
        <v>46079.909699074073</v>
      </c>
      <c r="J382" s="2">
        <f t="shared" si="16"/>
        <v>46079.909722222219</v>
      </c>
      <c r="K382">
        <f t="shared" si="17"/>
        <v>1772142600</v>
      </c>
    </row>
    <row r="383" spans="1:11" x14ac:dyDescent="0.55000000000000004">
      <c r="A383">
        <v>1772142898</v>
      </c>
      <c r="B383" t="s">
        <v>4</v>
      </c>
      <c r="C383" t="s">
        <v>5</v>
      </c>
      <c r="D383">
        <v>5185.2</v>
      </c>
      <c r="E383">
        <v>0</v>
      </c>
      <c r="F383">
        <v>0</v>
      </c>
      <c r="G383">
        <v>5190.01</v>
      </c>
      <c r="I383" s="1">
        <f t="shared" si="15"/>
        <v>46079.913171296299</v>
      </c>
      <c r="J383" s="2">
        <f t="shared" si="16"/>
        <v>46079.913194444445</v>
      </c>
      <c r="K383">
        <f t="shared" si="17"/>
        <v>1772142900</v>
      </c>
    </row>
    <row r="384" spans="1:11" x14ac:dyDescent="0.55000000000000004">
      <c r="A384">
        <v>1772146798</v>
      </c>
      <c r="B384" t="s">
        <v>4</v>
      </c>
      <c r="C384" t="s">
        <v>5</v>
      </c>
      <c r="D384">
        <v>5182.18</v>
      </c>
      <c r="E384">
        <v>0</v>
      </c>
      <c r="F384">
        <v>5175.72</v>
      </c>
      <c r="G384">
        <v>5189.4799999999996</v>
      </c>
      <c r="I384" s="1">
        <f t="shared" si="15"/>
        <v>46079.958310185189</v>
      </c>
      <c r="J384" s="2">
        <f t="shared" si="16"/>
        <v>46079.958333333336</v>
      </c>
      <c r="K384">
        <f t="shared" si="17"/>
        <v>1772146800</v>
      </c>
    </row>
    <row r="385" spans="1:11" x14ac:dyDescent="0.55000000000000004">
      <c r="A385">
        <v>1772147098</v>
      </c>
      <c r="B385" t="s">
        <v>4</v>
      </c>
      <c r="C385" t="s">
        <v>5</v>
      </c>
      <c r="D385">
        <v>5184.67</v>
      </c>
      <c r="E385">
        <v>0</v>
      </c>
      <c r="F385">
        <v>0</v>
      </c>
      <c r="G385">
        <v>5189.04</v>
      </c>
      <c r="I385" s="1">
        <f t="shared" si="15"/>
        <v>46079.961782407408</v>
      </c>
      <c r="J385" s="2">
        <f t="shared" si="16"/>
        <v>46079.961805555555</v>
      </c>
      <c r="K385">
        <f t="shared" si="17"/>
        <v>1772147100</v>
      </c>
    </row>
    <row r="386" spans="1:11" x14ac:dyDescent="0.55000000000000004">
      <c r="A386">
        <v>1772147398</v>
      </c>
      <c r="B386" t="s">
        <v>4</v>
      </c>
      <c r="C386" t="s">
        <v>5</v>
      </c>
      <c r="D386">
        <v>5183.99</v>
      </c>
      <c r="E386">
        <v>0</v>
      </c>
      <c r="F386">
        <v>0</v>
      </c>
      <c r="G386">
        <v>5188.76</v>
      </c>
      <c r="I386" s="1">
        <f t="shared" ref="I386:I449" si="18">(A386/86400)+25569</f>
        <v>46079.965254629627</v>
      </c>
      <c r="J386" s="2">
        <f t="shared" ref="J386:J449" si="19">CEILING(INT(I386*1440)/1440*288,1)/288</f>
        <v>46079.965277777781</v>
      </c>
      <c r="K386">
        <f t="shared" si="17"/>
        <v>1772147400</v>
      </c>
    </row>
    <row r="387" spans="1:11" x14ac:dyDescent="0.55000000000000004">
      <c r="A387">
        <v>1772147698</v>
      </c>
      <c r="B387" t="s">
        <v>4</v>
      </c>
      <c r="C387" t="s">
        <v>5</v>
      </c>
      <c r="D387">
        <v>5183.7700000000004</v>
      </c>
      <c r="E387">
        <v>0</v>
      </c>
      <c r="F387">
        <v>0</v>
      </c>
      <c r="G387">
        <v>5188.43</v>
      </c>
      <c r="I387" s="1">
        <f t="shared" si="18"/>
        <v>46079.968726851846</v>
      </c>
      <c r="J387" s="2">
        <f t="shared" si="19"/>
        <v>46079.96875</v>
      </c>
      <c r="K387">
        <f t="shared" ref="K387:K450" si="20">MROUND((J387-25569)*86400,300)</f>
        <v>1772147700</v>
      </c>
    </row>
    <row r="388" spans="1:11" x14ac:dyDescent="0.55000000000000004">
      <c r="A388">
        <v>1772147998</v>
      </c>
      <c r="B388" t="s">
        <v>4</v>
      </c>
      <c r="C388" t="s">
        <v>5</v>
      </c>
      <c r="D388">
        <v>5183.6899999999996</v>
      </c>
      <c r="E388">
        <v>0</v>
      </c>
      <c r="F388">
        <v>0</v>
      </c>
      <c r="G388">
        <v>5188.17</v>
      </c>
      <c r="I388" s="1">
        <f t="shared" si="18"/>
        <v>46079.972199074073</v>
      </c>
      <c r="J388" s="2">
        <f t="shared" si="19"/>
        <v>46079.972222222219</v>
      </c>
      <c r="K388">
        <f t="shared" si="20"/>
        <v>1772148000</v>
      </c>
    </row>
    <row r="389" spans="1:11" x14ac:dyDescent="0.55000000000000004">
      <c r="A389">
        <v>1772148298</v>
      </c>
      <c r="B389" t="s">
        <v>4</v>
      </c>
      <c r="C389" t="s">
        <v>5</v>
      </c>
      <c r="D389">
        <v>5184</v>
      </c>
      <c r="E389">
        <v>0</v>
      </c>
      <c r="F389">
        <v>0</v>
      </c>
      <c r="G389">
        <v>5187.8500000000004</v>
      </c>
      <c r="I389" s="1">
        <f t="shared" si="18"/>
        <v>46079.975671296299</v>
      </c>
      <c r="J389" s="2">
        <f t="shared" si="19"/>
        <v>46079.975694444445</v>
      </c>
      <c r="K389">
        <f t="shared" si="20"/>
        <v>1772148300</v>
      </c>
    </row>
    <row r="390" spans="1:11" x14ac:dyDescent="0.55000000000000004">
      <c r="A390">
        <v>1772148598</v>
      </c>
      <c r="B390" t="s">
        <v>4</v>
      </c>
      <c r="C390" t="s">
        <v>5</v>
      </c>
      <c r="D390">
        <v>5183.32</v>
      </c>
      <c r="E390">
        <v>0</v>
      </c>
      <c r="F390">
        <v>0</v>
      </c>
      <c r="G390">
        <v>5187.5200000000004</v>
      </c>
      <c r="I390" s="1">
        <f t="shared" si="18"/>
        <v>46079.979143518518</v>
      </c>
      <c r="J390" s="2">
        <f t="shared" si="19"/>
        <v>46079.979166666664</v>
      </c>
      <c r="K390">
        <f t="shared" si="20"/>
        <v>1772148600</v>
      </c>
    </row>
    <row r="391" spans="1:11" x14ac:dyDescent="0.55000000000000004">
      <c r="A391">
        <v>1772148898</v>
      </c>
      <c r="B391" t="s">
        <v>4</v>
      </c>
      <c r="C391" t="s">
        <v>5</v>
      </c>
      <c r="D391">
        <v>5187.21</v>
      </c>
      <c r="E391">
        <v>0</v>
      </c>
      <c r="F391">
        <v>0</v>
      </c>
      <c r="G391">
        <v>5187.41</v>
      </c>
      <c r="I391" s="1">
        <f t="shared" si="18"/>
        <v>46079.982615740737</v>
      </c>
      <c r="J391" s="2">
        <f t="shared" si="19"/>
        <v>46079.982638888891</v>
      </c>
      <c r="K391">
        <f t="shared" si="20"/>
        <v>1772148900</v>
      </c>
    </row>
    <row r="392" spans="1:11" x14ac:dyDescent="0.55000000000000004">
      <c r="A392">
        <v>1772149198</v>
      </c>
      <c r="B392" t="s">
        <v>4</v>
      </c>
      <c r="C392" t="s">
        <v>5</v>
      </c>
      <c r="D392">
        <v>5186.0200000000004</v>
      </c>
      <c r="E392">
        <v>0</v>
      </c>
      <c r="F392">
        <v>0</v>
      </c>
      <c r="G392">
        <v>5187.34</v>
      </c>
      <c r="I392" s="1">
        <f t="shared" si="18"/>
        <v>46079.986087962963</v>
      </c>
      <c r="J392" s="2">
        <f t="shared" si="19"/>
        <v>46079.986111111109</v>
      </c>
      <c r="K392">
        <f t="shared" si="20"/>
        <v>1772149200</v>
      </c>
    </row>
    <row r="393" spans="1:11" x14ac:dyDescent="0.55000000000000004">
      <c r="A393">
        <v>1772149498</v>
      </c>
      <c r="B393" t="s">
        <v>4</v>
      </c>
      <c r="C393" t="s">
        <v>5</v>
      </c>
      <c r="D393">
        <v>5183.96</v>
      </c>
      <c r="E393">
        <v>0</v>
      </c>
      <c r="F393">
        <v>0</v>
      </c>
      <c r="G393">
        <v>5187.21</v>
      </c>
      <c r="I393" s="1">
        <f t="shared" si="18"/>
        <v>46079.989560185189</v>
      </c>
      <c r="J393" s="2">
        <f t="shared" si="19"/>
        <v>46079.989583333336</v>
      </c>
      <c r="K393">
        <f t="shared" si="20"/>
        <v>1772149500</v>
      </c>
    </row>
    <row r="394" spans="1:11" x14ac:dyDescent="0.55000000000000004">
      <c r="A394">
        <v>1772149798</v>
      </c>
      <c r="B394" t="s">
        <v>4</v>
      </c>
      <c r="C394" t="s">
        <v>5</v>
      </c>
      <c r="D394">
        <v>5184.93</v>
      </c>
      <c r="E394">
        <v>0</v>
      </c>
      <c r="F394">
        <v>0</v>
      </c>
      <c r="G394">
        <v>5187</v>
      </c>
      <c r="I394" s="1">
        <f t="shared" si="18"/>
        <v>46079.993032407408</v>
      </c>
      <c r="J394" s="2">
        <f t="shared" si="19"/>
        <v>46079.993055555555</v>
      </c>
      <c r="K394">
        <f t="shared" si="20"/>
        <v>1772149800</v>
      </c>
    </row>
    <row r="395" spans="1:11" x14ac:dyDescent="0.55000000000000004">
      <c r="A395">
        <v>1772150098</v>
      </c>
      <c r="B395" t="s">
        <v>4</v>
      </c>
      <c r="C395" t="s">
        <v>5</v>
      </c>
      <c r="D395">
        <v>5184.6099999999997</v>
      </c>
      <c r="E395">
        <v>0</v>
      </c>
      <c r="F395">
        <v>0</v>
      </c>
      <c r="G395">
        <v>5186.8100000000004</v>
      </c>
      <c r="I395" s="1">
        <f t="shared" si="18"/>
        <v>46079.996504629627</v>
      </c>
      <c r="J395" s="2">
        <f t="shared" si="19"/>
        <v>46079.996527777781</v>
      </c>
      <c r="K395">
        <f t="shared" si="20"/>
        <v>1772150100</v>
      </c>
    </row>
    <row r="396" spans="1:11" x14ac:dyDescent="0.55000000000000004">
      <c r="A396">
        <v>1772150398</v>
      </c>
      <c r="B396" t="s">
        <v>4</v>
      </c>
      <c r="C396" t="s">
        <v>5</v>
      </c>
      <c r="D396">
        <v>5180.24</v>
      </c>
      <c r="E396">
        <v>0</v>
      </c>
      <c r="F396">
        <v>0</v>
      </c>
      <c r="G396">
        <v>5186.4399999999996</v>
      </c>
      <c r="I396" s="1">
        <f t="shared" si="18"/>
        <v>46079.999976851846</v>
      </c>
      <c r="J396" s="2">
        <f t="shared" si="19"/>
        <v>46080</v>
      </c>
      <c r="K396">
        <f t="shared" si="20"/>
        <v>1772150400</v>
      </c>
    </row>
    <row r="397" spans="1:11" x14ac:dyDescent="0.55000000000000004">
      <c r="A397">
        <v>1772150698</v>
      </c>
      <c r="B397" t="s">
        <v>4</v>
      </c>
      <c r="C397" t="s">
        <v>5</v>
      </c>
      <c r="D397">
        <v>5182.68</v>
      </c>
      <c r="E397">
        <v>0</v>
      </c>
      <c r="F397">
        <v>0</v>
      </c>
      <c r="G397">
        <v>5186.1499999999996</v>
      </c>
      <c r="I397" s="1">
        <f t="shared" si="18"/>
        <v>46080.003449074073</v>
      </c>
      <c r="J397" s="2">
        <f t="shared" si="19"/>
        <v>46080.003472222219</v>
      </c>
      <c r="K397">
        <f t="shared" si="20"/>
        <v>1772150700</v>
      </c>
    </row>
    <row r="398" spans="1:11" x14ac:dyDescent="0.55000000000000004">
      <c r="A398">
        <v>1772150998</v>
      </c>
      <c r="B398" t="s">
        <v>4</v>
      </c>
      <c r="C398" t="s">
        <v>5</v>
      </c>
      <c r="D398">
        <v>5185.8900000000003</v>
      </c>
      <c r="E398">
        <v>0</v>
      </c>
      <c r="F398">
        <v>0</v>
      </c>
      <c r="G398">
        <v>5186.07</v>
      </c>
      <c r="I398" s="1">
        <f t="shared" si="18"/>
        <v>46080.006921296299</v>
      </c>
      <c r="J398" s="2">
        <f t="shared" si="19"/>
        <v>46080.006944444445</v>
      </c>
      <c r="K398">
        <f t="shared" si="20"/>
        <v>1772151000</v>
      </c>
    </row>
    <row r="399" spans="1:11" x14ac:dyDescent="0.55000000000000004">
      <c r="A399">
        <v>1772151298</v>
      </c>
      <c r="B399" t="s">
        <v>4</v>
      </c>
      <c r="C399" t="s">
        <v>5</v>
      </c>
      <c r="D399">
        <v>5189.28</v>
      </c>
      <c r="E399">
        <v>0</v>
      </c>
      <c r="F399">
        <v>0</v>
      </c>
      <c r="G399">
        <v>5186.22</v>
      </c>
      <c r="I399" s="1">
        <f t="shared" si="18"/>
        <v>46080.010393518518</v>
      </c>
      <c r="J399" s="2">
        <f t="shared" si="19"/>
        <v>46080.010416666664</v>
      </c>
      <c r="K399">
        <f t="shared" si="20"/>
        <v>1772151300</v>
      </c>
    </row>
    <row r="400" spans="1:11" x14ac:dyDescent="0.55000000000000004">
      <c r="A400">
        <v>1772151598</v>
      </c>
      <c r="B400" t="s">
        <v>4</v>
      </c>
      <c r="C400" t="s">
        <v>5</v>
      </c>
      <c r="D400">
        <v>5192.47</v>
      </c>
      <c r="E400">
        <v>5194.7</v>
      </c>
      <c r="F400">
        <v>0</v>
      </c>
      <c r="G400">
        <v>5186.63</v>
      </c>
      <c r="I400" s="1">
        <f t="shared" si="18"/>
        <v>46080.013865740737</v>
      </c>
      <c r="J400" s="2">
        <f t="shared" si="19"/>
        <v>46080.013888888891</v>
      </c>
      <c r="K400">
        <f t="shared" si="20"/>
        <v>1772151600</v>
      </c>
    </row>
    <row r="401" spans="1:11" x14ac:dyDescent="0.55000000000000004">
      <c r="A401">
        <v>1772151898</v>
      </c>
      <c r="B401" t="s">
        <v>4</v>
      </c>
      <c r="C401" t="s">
        <v>5</v>
      </c>
      <c r="D401">
        <v>5188.1400000000003</v>
      </c>
      <c r="E401">
        <v>0</v>
      </c>
      <c r="F401">
        <v>0</v>
      </c>
      <c r="G401">
        <v>5186.84</v>
      </c>
      <c r="I401" s="1">
        <f t="shared" si="18"/>
        <v>46080.017337962963</v>
      </c>
      <c r="J401" s="2">
        <f t="shared" si="19"/>
        <v>46080.017361111109</v>
      </c>
      <c r="K401">
        <f t="shared" si="20"/>
        <v>1772151900</v>
      </c>
    </row>
    <row r="402" spans="1:11" x14ac:dyDescent="0.55000000000000004">
      <c r="A402">
        <v>1772152198</v>
      </c>
      <c r="B402" t="s">
        <v>4</v>
      </c>
      <c r="C402" t="s">
        <v>5</v>
      </c>
      <c r="D402">
        <v>5182.22</v>
      </c>
      <c r="E402">
        <v>0</v>
      </c>
      <c r="F402">
        <v>0</v>
      </c>
      <c r="G402">
        <v>5186.63</v>
      </c>
      <c r="I402" s="1">
        <f t="shared" si="18"/>
        <v>46080.020810185189</v>
      </c>
      <c r="J402" s="2">
        <f t="shared" si="19"/>
        <v>46080.020833333336</v>
      </c>
      <c r="K402">
        <f t="shared" si="20"/>
        <v>1772152200</v>
      </c>
    </row>
    <row r="403" spans="1:11" x14ac:dyDescent="0.55000000000000004">
      <c r="A403">
        <v>1772152498</v>
      </c>
      <c r="B403" t="s">
        <v>4</v>
      </c>
      <c r="C403" t="s">
        <v>5</v>
      </c>
      <c r="D403">
        <v>5174.71</v>
      </c>
      <c r="E403">
        <v>0</v>
      </c>
      <c r="F403">
        <v>0</v>
      </c>
      <c r="G403">
        <v>5185.8900000000003</v>
      </c>
      <c r="I403" s="1">
        <f t="shared" si="18"/>
        <v>46080.024282407408</v>
      </c>
      <c r="J403" s="2">
        <f t="shared" si="19"/>
        <v>46080.024305555555</v>
      </c>
      <c r="K403">
        <f t="shared" si="20"/>
        <v>1772152500</v>
      </c>
    </row>
    <row r="404" spans="1:11" x14ac:dyDescent="0.55000000000000004">
      <c r="A404">
        <v>1772152798</v>
      </c>
      <c r="B404" t="s">
        <v>4</v>
      </c>
      <c r="C404" t="s">
        <v>5</v>
      </c>
      <c r="D404">
        <v>5176.2</v>
      </c>
      <c r="E404">
        <v>0</v>
      </c>
      <c r="F404">
        <v>0</v>
      </c>
      <c r="G404">
        <v>5185.09</v>
      </c>
      <c r="I404" s="1">
        <f t="shared" si="18"/>
        <v>46080.027754629627</v>
      </c>
      <c r="J404" s="2">
        <f t="shared" si="19"/>
        <v>46080.027777777781</v>
      </c>
      <c r="K404">
        <f t="shared" si="20"/>
        <v>1772152800</v>
      </c>
    </row>
    <row r="405" spans="1:11" x14ac:dyDescent="0.55000000000000004">
      <c r="A405">
        <v>1772153098</v>
      </c>
      <c r="B405" t="s">
        <v>4</v>
      </c>
      <c r="C405" t="s">
        <v>5</v>
      </c>
      <c r="D405">
        <v>5173.8999999999996</v>
      </c>
      <c r="E405">
        <v>0</v>
      </c>
      <c r="F405">
        <v>0</v>
      </c>
      <c r="G405">
        <v>5184.32</v>
      </c>
      <c r="I405" s="1">
        <f t="shared" si="18"/>
        <v>46080.031226851846</v>
      </c>
      <c r="J405" s="2">
        <f t="shared" si="19"/>
        <v>46080.03125</v>
      </c>
      <c r="K405">
        <f t="shared" si="20"/>
        <v>1772153100</v>
      </c>
    </row>
    <row r="406" spans="1:11" x14ac:dyDescent="0.55000000000000004">
      <c r="A406">
        <v>1772153398</v>
      </c>
      <c r="B406" t="s">
        <v>4</v>
      </c>
      <c r="C406" t="s">
        <v>5</v>
      </c>
      <c r="D406">
        <v>5176.5600000000004</v>
      </c>
      <c r="E406">
        <v>0</v>
      </c>
      <c r="F406">
        <v>0</v>
      </c>
      <c r="G406">
        <v>5183.6899999999996</v>
      </c>
      <c r="I406" s="1">
        <f t="shared" si="18"/>
        <v>46080.034699074073</v>
      </c>
      <c r="J406" s="2">
        <f t="shared" si="19"/>
        <v>46080.034722222219</v>
      </c>
      <c r="K406">
        <f t="shared" si="20"/>
        <v>1772153400</v>
      </c>
    </row>
    <row r="407" spans="1:11" x14ac:dyDescent="0.55000000000000004">
      <c r="A407">
        <v>1772153698</v>
      </c>
      <c r="B407" t="s">
        <v>4</v>
      </c>
      <c r="C407" t="s">
        <v>5</v>
      </c>
      <c r="D407">
        <v>5174.97</v>
      </c>
      <c r="E407">
        <v>0</v>
      </c>
      <c r="F407">
        <v>0</v>
      </c>
      <c r="G407">
        <v>5183.09</v>
      </c>
      <c r="I407" s="1">
        <f t="shared" si="18"/>
        <v>46080.038171296299</v>
      </c>
      <c r="J407" s="2">
        <f t="shared" si="19"/>
        <v>46080.038194444445</v>
      </c>
      <c r="K407">
        <f t="shared" si="20"/>
        <v>1772153700</v>
      </c>
    </row>
    <row r="408" spans="1:11" x14ac:dyDescent="0.55000000000000004">
      <c r="A408">
        <v>1772153998</v>
      </c>
      <c r="B408" t="s">
        <v>4</v>
      </c>
      <c r="C408" t="s">
        <v>5</v>
      </c>
      <c r="D408">
        <v>5175.37</v>
      </c>
      <c r="E408">
        <v>0</v>
      </c>
      <c r="F408">
        <v>0</v>
      </c>
      <c r="G408">
        <v>5182.41</v>
      </c>
      <c r="I408" s="1">
        <f t="shared" si="18"/>
        <v>46080.041643518518</v>
      </c>
      <c r="J408" s="2">
        <f t="shared" si="19"/>
        <v>46080.041666666664</v>
      </c>
      <c r="K408">
        <f t="shared" si="20"/>
        <v>1772154000</v>
      </c>
    </row>
    <row r="409" spans="1:11" x14ac:dyDescent="0.55000000000000004">
      <c r="A409">
        <v>1772154298</v>
      </c>
      <c r="B409" t="s">
        <v>4</v>
      </c>
      <c r="C409" t="s">
        <v>5</v>
      </c>
      <c r="D409">
        <v>5174.8599999999997</v>
      </c>
      <c r="E409">
        <v>0</v>
      </c>
      <c r="F409">
        <v>5166.8999999999996</v>
      </c>
      <c r="G409">
        <v>5181.72</v>
      </c>
      <c r="I409" s="1">
        <f t="shared" si="18"/>
        <v>46080.045115740737</v>
      </c>
      <c r="J409" s="2">
        <f t="shared" si="19"/>
        <v>46080.045138888891</v>
      </c>
      <c r="K409">
        <f t="shared" si="20"/>
        <v>1772154300</v>
      </c>
    </row>
    <row r="410" spans="1:11" x14ac:dyDescent="0.55000000000000004">
      <c r="A410">
        <v>1772154598</v>
      </c>
      <c r="B410" t="s">
        <v>4</v>
      </c>
      <c r="C410" t="s">
        <v>5</v>
      </c>
      <c r="D410">
        <v>5176.58</v>
      </c>
      <c r="E410">
        <v>0</v>
      </c>
      <c r="F410">
        <v>0</v>
      </c>
      <c r="G410">
        <v>5181.37</v>
      </c>
      <c r="I410" s="1">
        <f t="shared" si="18"/>
        <v>46080.048587962963</v>
      </c>
      <c r="J410" s="2">
        <f t="shared" si="19"/>
        <v>46080.048611111109</v>
      </c>
      <c r="K410">
        <f t="shared" si="20"/>
        <v>1772154600</v>
      </c>
    </row>
    <row r="411" spans="1:11" x14ac:dyDescent="0.55000000000000004">
      <c r="A411">
        <v>1772154898</v>
      </c>
      <c r="B411" t="s">
        <v>4</v>
      </c>
      <c r="C411" t="s">
        <v>5</v>
      </c>
      <c r="D411">
        <v>5177.91</v>
      </c>
      <c r="E411">
        <v>0</v>
      </c>
      <c r="F411">
        <v>0</v>
      </c>
      <c r="G411">
        <v>5181.08</v>
      </c>
      <c r="I411" s="1">
        <f t="shared" si="18"/>
        <v>46080.052060185189</v>
      </c>
      <c r="J411" s="2">
        <f t="shared" si="19"/>
        <v>46080.052083333336</v>
      </c>
      <c r="K411">
        <f t="shared" si="20"/>
        <v>1772154900</v>
      </c>
    </row>
    <row r="412" spans="1:11" x14ac:dyDescent="0.55000000000000004">
      <c r="A412">
        <v>1772155198</v>
      </c>
      <c r="B412" t="s">
        <v>4</v>
      </c>
      <c r="C412" t="s">
        <v>5</v>
      </c>
      <c r="D412">
        <v>5177.8599999999997</v>
      </c>
      <c r="E412">
        <v>0</v>
      </c>
      <c r="F412">
        <v>0</v>
      </c>
      <c r="G412">
        <v>5180.8599999999997</v>
      </c>
      <c r="I412" s="1">
        <f t="shared" si="18"/>
        <v>46080.055532407408</v>
      </c>
      <c r="J412" s="2">
        <f t="shared" si="19"/>
        <v>46080.055555555555</v>
      </c>
      <c r="K412">
        <f t="shared" si="20"/>
        <v>1772155200</v>
      </c>
    </row>
    <row r="413" spans="1:11" x14ac:dyDescent="0.55000000000000004">
      <c r="A413">
        <v>1772155498</v>
      </c>
      <c r="B413" t="s">
        <v>4</v>
      </c>
      <c r="C413" t="s">
        <v>5</v>
      </c>
      <c r="D413">
        <v>5174.99</v>
      </c>
      <c r="E413">
        <v>0</v>
      </c>
      <c r="F413">
        <v>0</v>
      </c>
      <c r="G413">
        <v>5180.51</v>
      </c>
      <c r="I413" s="1">
        <f t="shared" si="18"/>
        <v>46080.059004629627</v>
      </c>
      <c r="J413" s="2">
        <f t="shared" si="19"/>
        <v>46080.059027777781</v>
      </c>
      <c r="K413">
        <f t="shared" si="20"/>
        <v>1772155500</v>
      </c>
    </row>
    <row r="414" spans="1:11" x14ac:dyDescent="0.55000000000000004">
      <c r="A414">
        <v>1772155798</v>
      </c>
      <c r="B414" t="s">
        <v>4</v>
      </c>
      <c r="C414" t="s">
        <v>5</v>
      </c>
      <c r="D414">
        <v>5182.1400000000003</v>
      </c>
      <c r="E414">
        <v>0</v>
      </c>
      <c r="F414">
        <v>0</v>
      </c>
      <c r="G414">
        <v>5180.43</v>
      </c>
      <c r="I414" s="1">
        <f t="shared" si="18"/>
        <v>46080.062476851846</v>
      </c>
      <c r="J414" s="2">
        <f t="shared" si="19"/>
        <v>46080.0625</v>
      </c>
      <c r="K414">
        <f t="shared" si="20"/>
        <v>1772155800</v>
      </c>
    </row>
    <row r="415" spans="1:11" x14ac:dyDescent="0.55000000000000004">
      <c r="A415">
        <v>1772156098</v>
      </c>
      <c r="B415" t="s">
        <v>4</v>
      </c>
      <c r="C415" t="s">
        <v>5</v>
      </c>
      <c r="D415">
        <v>5190.7</v>
      </c>
      <c r="E415">
        <v>0</v>
      </c>
      <c r="F415">
        <v>0</v>
      </c>
      <c r="G415">
        <v>5180.96</v>
      </c>
      <c r="I415" s="1">
        <f t="shared" si="18"/>
        <v>46080.065949074073</v>
      </c>
      <c r="J415" s="2">
        <f t="shared" si="19"/>
        <v>46080.065972222219</v>
      </c>
      <c r="K415">
        <f t="shared" si="20"/>
        <v>1772156100</v>
      </c>
    </row>
    <row r="416" spans="1:11" x14ac:dyDescent="0.55000000000000004">
      <c r="A416">
        <v>1772156398</v>
      </c>
      <c r="B416" t="s">
        <v>4</v>
      </c>
      <c r="C416" t="s">
        <v>5</v>
      </c>
      <c r="D416">
        <v>5188.6499999999996</v>
      </c>
      <c r="E416">
        <v>0</v>
      </c>
      <c r="F416">
        <v>0</v>
      </c>
      <c r="G416">
        <v>5181.53</v>
      </c>
      <c r="I416" s="1">
        <f t="shared" si="18"/>
        <v>46080.069421296299</v>
      </c>
      <c r="J416" s="2">
        <f t="shared" si="19"/>
        <v>46080.069444444445</v>
      </c>
      <c r="K416">
        <f t="shared" si="20"/>
        <v>1772156400</v>
      </c>
    </row>
    <row r="417" spans="1:11" x14ac:dyDescent="0.55000000000000004">
      <c r="A417">
        <v>1772156698</v>
      </c>
      <c r="B417" t="s">
        <v>4</v>
      </c>
      <c r="C417" t="s">
        <v>5</v>
      </c>
      <c r="D417">
        <v>5188.54</v>
      </c>
      <c r="E417">
        <v>0</v>
      </c>
      <c r="F417">
        <v>0</v>
      </c>
      <c r="G417">
        <v>5182.03</v>
      </c>
      <c r="I417" s="1">
        <f t="shared" si="18"/>
        <v>46080.072893518518</v>
      </c>
      <c r="J417" s="2">
        <f t="shared" si="19"/>
        <v>46080.072916666664</v>
      </c>
      <c r="K417">
        <f t="shared" si="20"/>
        <v>1772156700</v>
      </c>
    </row>
    <row r="418" spans="1:11" x14ac:dyDescent="0.55000000000000004">
      <c r="A418">
        <v>1772156998</v>
      </c>
      <c r="B418" t="s">
        <v>4</v>
      </c>
      <c r="C418" t="s">
        <v>5</v>
      </c>
      <c r="D418">
        <v>5192.1000000000004</v>
      </c>
      <c r="E418">
        <v>0</v>
      </c>
      <c r="F418">
        <v>0</v>
      </c>
      <c r="G418">
        <v>5182.68</v>
      </c>
      <c r="I418" s="1">
        <f t="shared" si="18"/>
        <v>46080.076365740737</v>
      </c>
      <c r="J418" s="2">
        <f t="shared" si="19"/>
        <v>46080.076388888891</v>
      </c>
      <c r="K418">
        <f t="shared" si="20"/>
        <v>1772157000</v>
      </c>
    </row>
    <row r="419" spans="1:11" x14ac:dyDescent="0.55000000000000004">
      <c r="A419">
        <v>1772157298</v>
      </c>
      <c r="B419" t="s">
        <v>4</v>
      </c>
      <c r="C419" t="s">
        <v>5</v>
      </c>
      <c r="D419">
        <v>5194.22</v>
      </c>
      <c r="E419">
        <v>0</v>
      </c>
      <c r="F419">
        <v>0</v>
      </c>
      <c r="G419">
        <v>5183.41</v>
      </c>
      <c r="I419" s="1">
        <f t="shared" si="18"/>
        <v>46080.079837962963</v>
      </c>
      <c r="J419" s="2">
        <f t="shared" si="19"/>
        <v>46080.079861111109</v>
      </c>
      <c r="K419">
        <f t="shared" si="20"/>
        <v>1772157300</v>
      </c>
    </row>
    <row r="420" spans="1:11" x14ac:dyDescent="0.55000000000000004">
      <c r="A420">
        <v>1772157598</v>
      </c>
      <c r="B420" t="s">
        <v>4</v>
      </c>
      <c r="C420" t="s">
        <v>5</v>
      </c>
      <c r="D420">
        <v>5193.3100000000004</v>
      </c>
      <c r="E420">
        <v>0</v>
      </c>
      <c r="F420">
        <v>0</v>
      </c>
      <c r="G420">
        <v>5184.18</v>
      </c>
      <c r="I420" s="1">
        <f t="shared" si="18"/>
        <v>46080.083310185189</v>
      </c>
      <c r="J420" s="2">
        <f t="shared" si="19"/>
        <v>46080.083333333336</v>
      </c>
      <c r="K420">
        <f t="shared" si="20"/>
        <v>1772157600</v>
      </c>
    </row>
    <row r="421" spans="1:11" x14ac:dyDescent="0.55000000000000004">
      <c r="A421">
        <v>1772157898</v>
      </c>
      <c r="B421" t="s">
        <v>4</v>
      </c>
      <c r="C421" t="s">
        <v>5</v>
      </c>
      <c r="D421">
        <v>5195.28</v>
      </c>
      <c r="E421">
        <v>5199.63</v>
      </c>
      <c r="F421">
        <v>0</v>
      </c>
      <c r="G421">
        <v>5185.03</v>
      </c>
      <c r="I421" s="1">
        <f t="shared" si="18"/>
        <v>46080.086782407408</v>
      </c>
      <c r="J421" s="2">
        <f t="shared" si="19"/>
        <v>46080.086805555555</v>
      </c>
      <c r="K421">
        <f t="shared" si="20"/>
        <v>1772157900</v>
      </c>
    </row>
    <row r="422" spans="1:11" x14ac:dyDescent="0.55000000000000004">
      <c r="A422">
        <v>1772158198</v>
      </c>
      <c r="B422" t="s">
        <v>4</v>
      </c>
      <c r="C422" t="s">
        <v>5</v>
      </c>
      <c r="D422">
        <v>5194.16</v>
      </c>
      <c r="E422">
        <v>0</v>
      </c>
      <c r="F422">
        <v>0</v>
      </c>
      <c r="G422">
        <v>5185.68</v>
      </c>
      <c r="I422" s="1">
        <f t="shared" si="18"/>
        <v>46080.090254629627</v>
      </c>
      <c r="J422" s="2">
        <f t="shared" si="19"/>
        <v>46080.090277777781</v>
      </c>
      <c r="K422">
        <f t="shared" si="20"/>
        <v>1772158200</v>
      </c>
    </row>
    <row r="423" spans="1:11" x14ac:dyDescent="0.55000000000000004">
      <c r="A423">
        <v>1772158498</v>
      </c>
      <c r="B423" t="s">
        <v>4</v>
      </c>
      <c r="C423" t="s">
        <v>5</v>
      </c>
      <c r="D423">
        <v>5191.24</v>
      </c>
      <c r="E423">
        <v>0</v>
      </c>
      <c r="F423">
        <v>0</v>
      </c>
      <c r="G423">
        <v>5186.17</v>
      </c>
      <c r="I423" s="1">
        <f t="shared" si="18"/>
        <v>46080.093726851846</v>
      </c>
      <c r="J423" s="2">
        <f t="shared" si="19"/>
        <v>46080.09375</v>
      </c>
      <c r="K423">
        <f t="shared" si="20"/>
        <v>1772158500</v>
      </c>
    </row>
    <row r="424" spans="1:11" x14ac:dyDescent="0.55000000000000004">
      <c r="A424">
        <v>1772158798</v>
      </c>
      <c r="B424" t="s">
        <v>4</v>
      </c>
      <c r="C424" t="s">
        <v>5</v>
      </c>
      <c r="D424">
        <v>5186.66</v>
      </c>
      <c r="E424">
        <v>0</v>
      </c>
      <c r="F424">
        <v>0</v>
      </c>
      <c r="G424">
        <v>5186.28</v>
      </c>
      <c r="I424" s="1">
        <f t="shared" si="18"/>
        <v>46080.097199074073</v>
      </c>
      <c r="J424" s="2">
        <f t="shared" si="19"/>
        <v>46080.097222222219</v>
      </c>
      <c r="K424">
        <f t="shared" si="20"/>
        <v>1772158800</v>
      </c>
    </row>
    <row r="425" spans="1:11" x14ac:dyDescent="0.55000000000000004">
      <c r="A425">
        <v>1772159098</v>
      </c>
      <c r="B425" t="s">
        <v>4</v>
      </c>
      <c r="C425" t="s">
        <v>5</v>
      </c>
      <c r="D425">
        <v>5183.93</v>
      </c>
      <c r="E425">
        <v>0</v>
      </c>
      <c r="F425">
        <v>0</v>
      </c>
      <c r="G425">
        <v>5186.2</v>
      </c>
      <c r="I425" s="1">
        <f t="shared" si="18"/>
        <v>46080.100671296299</v>
      </c>
      <c r="J425" s="2">
        <f t="shared" si="19"/>
        <v>46080.100694444445</v>
      </c>
      <c r="K425">
        <f t="shared" si="20"/>
        <v>1772159100</v>
      </c>
    </row>
    <row r="426" spans="1:11" x14ac:dyDescent="0.55000000000000004">
      <c r="A426">
        <v>1772159398</v>
      </c>
      <c r="B426" t="s">
        <v>4</v>
      </c>
      <c r="C426" t="s">
        <v>5</v>
      </c>
      <c r="D426">
        <v>5183.74</v>
      </c>
      <c r="E426">
        <v>0</v>
      </c>
      <c r="F426">
        <v>0</v>
      </c>
      <c r="G426">
        <v>5186.04</v>
      </c>
      <c r="I426" s="1">
        <f t="shared" si="18"/>
        <v>46080.104143518518</v>
      </c>
      <c r="J426" s="2">
        <f t="shared" si="19"/>
        <v>46080.104166666664</v>
      </c>
      <c r="K426">
        <f t="shared" si="20"/>
        <v>1772159400</v>
      </c>
    </row>
    <row r="427" spans="1:11" x14ac:dyDescent="0.55000000000000004">
      <c r="A427">
        <v>1772159698</v>
      </c>
      <c r="B427" t="s">
        <v>4</v>
      </c>
      <c r="C427" t="s">
        <v>5</v>
      </c>
      <c r="D427">
        <v>5178.53</v>
      </c>
      <c r="E427">
        <v>0</v>
      </c>
      <c r="F427">
        <v>0</v>
      </c>
      <c r="G427">
        <v>5185.54</v>
      </c>
      <c r="I427" s="1">
        <f t="shared" si="18"/>
        <v>46080.107615740737</v>
      </c>
      <c r="J427" s="2">
        <f t="shared" si="19"/>
        <v>46080.107638888891</v>
      </c>
      <c r="K427">
        <f t="shared" si="20"/>
        <v>1772159700</v>
      </c>
    </row>
    <row r="428" spans="1:11" x14ac:dyDescent="0.55000000000000004">
      <c r="A428">
        <v>1772159998</v>
      </c>
      <c r="B428" t="s">
        <v>4</v>
      </c>
      <c r="C428" t="s">
        <v>5</v>
      </c>
      <c r="D428">
        <v>5181.46</v>
      </c>
      <c r="E428">
        <v>0</v>
      </c>
      <c r="F428">
        <v>0</v>
      </c>
      <c r="G428">
        <v>5185.17</v>
      </c>
      <c r="I428" s="1">
        <f t="shared" si="18"/>
        <v>46080.111087962963</v>
      </c>
      <c r="J428" s="2">
        <f t="shared" si="19"/>
        <v>46080.111111111109</v>
      </c>
      <c r="K428">
        <f t="shared" si="20"/>
        <v>1772160000</v>
      </c>
    </row>
    <row r="429" spans="1:11" x14ac:dyDescent="0.55000000000000004">
      <c r="A429">
        <v>1772160298</v>
      </c>
      <c r="B429" t="s">
        <v>4</v>
      </c>
      <c r="C429" t="s">
        <v>5</v>
      </c>
      <c r="D429">
        <v>5178.68</v>
      </c>
      <c r="E429">
        <v>0</v>
      </c>
      <c r="F429">
        <v>0</v>
      </c>
      <c r="G429">
        <v>5184.76</v>
      </c>
      <c r="I429" s="1">
        <f t="shared" si="18"/>
        <v>46080.114560185189</v>
      </c>
      <c r="J429" s="2">
        <f t="shared" si="19"/>
        <v>46080.114583333336</v>
      </c>
      <c r="K429">
        <f t="shared" si="20"/>
        <v>1772160300</v>
      </c>
    </row>
    <row r="430" spans="1:11" x14ac:dyDescent="0.55000000000000004">
      <c r="A430">
        <v>1772160598</v>
      </c>
      <c r="B430" t="s">
        <v>4</v>
      </c>
      <c r="C430" t="s">
        <v>5</v>
      </c>
      <c r="D430">
        <v>5177.7700000000004</v>
      </c>
      <c r="E430">
        <v>0</v>
      </c>
      <c r="F430">
        <v>5173.6099999999997</v>
      </c>
      <c r="G430">
        <v>5184.1899999999996</v>
      </c>
      <c r="I430" s="1">
        <f t="shared" si="18"/>
        <v>46080.118032407408</v>
      </c>
      <c r="J430" s="2">
        <f t="shared" si="19"/>
        <v>46080.118055555555</v>
      </c>
      <c r="K430">
        <f t="shared" si="20"/>
        <v>1772160600</v>
      </c>
    </row>
    <row r="431" spans="1:11" x14ac:dyDescent="0.55000000000000004">
      <c r="A431">
        <v>1772160898</v>
      </c>
      <c r="B431" t="s">
        <v>4</v>
      </c>
      <c r="C431" t="s">
        <v>5</v>
      </c>
      <c r="D431">
        <v>5183.68</v>
      </c>
      <c r="E431">
        <v>0</v>
      </c>
      <c r="F431">
        <v>0</v>
      </c>
      <c r="G431">
        <v>5184.01</v>
      </c>
      <c r="I431" s="1">
        <f t="shared" si="18"/>
        <v>46080.121504629627</v>
      </c>
      <c r="J431" s="2">
        <f t="shared" si="19"/>
        <v>46080.121527777781</v>
      </c>
      <c r="K431">
        <f t="shared" si="20"/>
        <v>1772160900</v>
      </c>
    </row>
    <row r="432" spans="1:11" x14ac:dyDescent="0.55000000000000004">
      <c r="A432">
        <v>1772161198</v>
      </c>
      <c r="B432" t="s">
        <v>4</v>
      </c>
      <c r="C432" t="s">
        <v>5</v>
      </c>
      <c r="D432">
        <v>5182.75</v>
      </c>
      <c r="E432">
        <v>0</v>
      </c>
      <c r="F432">
        <v>0</v>
      </c>
      <c r="G432">
        <v>5183.96</v>
      </c>
      <c r="I432" s="1">
        <f t="shared" si="18"/>
        <v>46080.124976851846</v>
      </c>
      <c r="J432" s="2">
        <f t="shared" si="19"/>
        <v>46080.125</v>
      </c>
      <c r="K432">
        <f t="shared" si="20"/>
        <v>1772161200</v>
      </c>
    </row>
    <row r="433" spans="1:11" x14ac:dyDescent="0.55000000000000004">
      <c r="A433">
        <v>1772161498</v>
      </c>
      <c r="B433" t="s">
        <v>4</v>
      </c>
      <c r="C433" t="s">
        <v>5</v>
      </c>
      <c r="D433">
        <v>5183.04</v>
      </c>
      <c r="E433">
        <v>0</v>
      </c>
      <c r="F433">
        <v>0</v>
      </c>
      <c r="G433">
        <v>5183.88</v>
      </c>
      <c r="I433" s="1">
        <f t="shared" si="18"/>
        <v>46080.128449074073</v>
      </c>
      <c r="J433" s="2">
        <f t="shared" si="19"/>
        <v>46080.128472222219</v>
      </c>
      <c r="K433">
        <f t="shared" si="20"/>
        <v>1772161500</v>
      </c>
    </row>
    <row r="434" spans="1:11" x14ac:dyDescent="0.55000000000000004">
      <c r="A434">
        <v>1772161798</v>
      </c>
      <c r="B434" t="s">
        <v>4</v>
      </c>
      <c r="C434" t="s">
        <v>5</v>
      </c>
      <c r="D434">
        <v>5182.8999999999996</v>
      </c>
      <c r="E434">
        <v>0</v>
      </c>
      <c r="F434">
        <v>0</v>
      </c>
      <c r="G434">
        <v>5183.79</v>
      </c>
      <c r="I434" s="1">
        <f t="shared" si="18"/>
        <v>46080.131921296299</v>
      </c>
      <c r="J434" s="2">
        <f t="shared" si="19"/>
        <v>46080.131944444445</v>
      </c>
      <c r="K434">
        <f t="shared" si="20"/>
        <v>1772161800</v>
      </c>
    </row>
    <row r="435" spans="1:11" x14ac:dyDescent="0.55000000000000004">
      <c r="A435">
        <v>1772162098</v>
      </c>
      <c r="B435" t="s">
        <v>4</v>
      </c>
      <c r="C435" t="s">
        <v>5</v>
      </c>
      <c r="D435">
        <v>5183.78</v>
      </c>
      <c r="E435">
        <v>0</v>
      </c>
      <c r="F435">
        <v>0</v>
      </c>
      <c r="G435">
        <v>5183.76</v>
      </c>
      <c r="I435" s="1">
        <f t="shared" si="18"/>
        <v>46080.135393518518</v>
      </c>
      <c r="J435" s="2">
        <f t="shared" si="19"/>
        <v>46080.135416666664</v>
      </c>
      <c r="K435">
        <f t="shared" si="20"/>
        <v>1772162100</v>
      </c>
    </row>
    <row r="436" spans="1:11" x14ac:dyDescent="0.55000000000000004">
      <c r="A436">
        <v>1772162398</v>
      </c>
      <c r="B436" t="s">
        <v>4</v>
      </c>
      <c r="C436" t="s">
        <v>5</v>
      </c>
      <c r="D436">
        <v>5185.07</v>
      </c>
      <c r="E436">
        <v>0</v>
      </c>
      <c r="F436">
        <v>0</v>
      </c>
      <c r="G436">
        <v>5183.78</v>
      </c>
      <c r="I436" s="1">
        <f t="shared" si="18"/>
        <v>46080.138865740737</v>
      </c>
      <c r="J436" s="2">
        <f t="shared" si="19"/>
        <v>46080.138888888891</v>
      </c>
      <c r="K436">
        <f t="shared" si="20"/>
        <v>1772162400</v>
      </c>
    </row>
    <row r="437" spans="1:11" x14ac:dyDescent="0.55000000000000004">
      <c r="A437">
        <v>1772162698</v>
      </c>
      <c r="B437" t="s">
        <v>4</v>
      </c>
      <c r="C437" t="s">
        <v>5</v>
      </c>
      <c r="D437">
        <v>5186.8900000000003</v>
      </c>
      <c r="E437">
        <v>0</v>
      </c>
      <c r="F437">
        <v>0</v>
      </c>
      <c r="G437">
        <v>5183.99</v>
      </c>
      <c r="I437" s="1">
        <f t="shared" si="18"/>
        <v>46080.142337962963</v>
      </c>
      <c r="J437" s="2">
        <f t="shared" si="19"/>
        <v>46080.142361111109</v>
      </c>
      <c r="K437">
        <f t="shared" si="20"/>
        <v>1772162700</v>
      </c>
    </row>
    <row r="438" spans="1:11" x14ac:dyDescent="0.55000000000000004">
      <c r="A438">
        <v>1772162998</v>
      </c>
      <c r="B438" t="s">
        <v>4</v>
      </c>
      <c r="C438" t="s">
        <v>5</v>
      </c>
      <c r="D438">
        <v>5187.76</v>
      </c>
      <c r="E438">
        <v>0</v>
      </c>
      <c r="F438">
        <v>0</v>
      </c>
      <c r="G438">
        <v>5184.24</v>
      </c>
      <c r="I438" s="1">
        <f t="shared" si="18"/>
        <v>46080.145810185189</v>
      </c>
      <c r="J438" s="2">
        <f t="shared" si="19"/>
        <v>46080.145833333336</v>
      </c>
      <c r="K438">
        <f t="shared" si="20"/>
        <v>1772163000</v>
      </c>
    </row>
    <row r="439" spans="1:11" x14ac:dyDescent="0.55000000000000004">
      <c r="A439">
        <v>1772163298</v>
      </c>
      <c r="B439" t="s">
        <v>4</v>
      </c>
      <c r="C439" t="s">
        <v>5</v>
      </c>
      <c r="D439">
        <v>5186.55</v>
      </c>
      <c r="E439">
        <v>0</v>
      </c>
      <c r="F439">
        <v>0</v>
      </c>
      <c r="G439">
        <v>5184.3599999999997</v>
      </c>
      <c r="I439" s="1">
        <f t="shared" si="18"/>
        <v>46080.149282407408</v>
      </c>
      <c r="J439" s="2">
        <f t="shared" si="19"/>
        <v>46080.149305555555</v>
      </c>
      <c r="K439">
        <f t="shared" si="20"/>
        <v>1772163300</v>
      </c>
    </row>
    <row r="440" spans="1:11" x14ac:dyDescent="0.55000000000000004">
      <c r="A440">
        <v>1772163598</v>
      </c>
      <c r="B440" t="s">
        <v>4</v>
      </c>
      <c r="C440" t="s">
        <v>5</v>
      </c>
      <c r="D440">
        <v>5187.17</v>
      </c>
      <c r="E440">
        <v>0</v>
      </c>
      <c r="F440">
        <v>0</v>
      </c>
      <c r="G440">
        <v>5184.54</v>
      </c>
      <c r="I440" s="1">
        <f t="shared" si="18"/>
        <v>46080.152754629627</v>
      </c>
      <c r="J440" s="2">
        <f t="shared" si="19"/>
        <v>46080.152777777781</v>
      </c>
      <c r="K440">
        <f t="shared" si="20"/>
        <v>1772163600</v>
      </c>
    </row>
    <row r="441" spans="1:11" x14ac:dyDescent="0.55000000000000004">
      <c r="A441">
        <v>1772163898</v>
      </c>
      <c r="B441" t="s">
        <v>4</v>
      </c>
      <c r="C441" t="s">
        <v>5</v>
      </c>
      <c r="D441">
        <v>5189.7</v>
      </c>
      <c r="E441">
        <v>0</v>
      </c>
      <c r="F441">
        <v>0</v>
      </c>
      <c r="G441">
        <v>5184.8599999999997</v>
      </c>
      <c r="I441" s="1">
        <f t="shared" si="18"/>
        <v>46080.156226851846</v>
      </c>
      <c r="J441" s="2">
        <f t="shared" si="19"/>
        <v>46080.15625</v>
      </c>
      <c r="K441">
        <f t="shared" si="20"/>
        <v>1772163900</v>
      </c>
    </row>
    <row r="442" spans="1:11" x14ac:dyDescent="0.55000000000000004">
      <c r="A442">
        <v>1772164198</v>
      </c>
      <c r="B442" t="s">
        <v>4</v>
      </c>
      <c r="C442" t="s">
        <v>5</v>
      </c>
      <c r="D442">
        <v>5189.59</v>
      </c>
      <c r="E442">
        <v>5190.4399999999996</v>
      </c>
      <c r="F442">
        <v>0</v>
      </c>
      <c r="G442">
        <v>5185.2</v>
      </c>
      <c r="I442" s="1">
        <f t="shared" si="18"/>
        <v>46080.159699074073</v>
      </c>
      <c r="J442" s="2">
        <f t="shared" si="19"/>
        <v>46080.159722222219</v>
      </c>
      <c r="K442">
        <f t="shared" si="20"/>
        <v>1772164200</v>
      </c>
    </row>
    <row r="443" spans="1:11" x14ac:dyDescent="0.55000000000000004">
      <c r="A443">
        <v>1772164498</v>
      </c>
      <c r="B443" t="s">
        <v>4</v>
      </c>
      <c r="C443" t="s">
        <v>5</v>
      </c>
      <c r="D443">
        <v>5184</v>
      </c>
      <c r="E443">
        <v>0</v>
      </c>
      <c r="F443">
        <v>0</v>
      </c>
      <c r="G443">
        <v>5185.2700000000004</v>
      </c>
      <c r="I443" s="1">
        <f t="shared" si="18"/>
        <v>46080.163171296299</v>
      </c>
      <c r="J443" s="2">
        <f t="shared" si="19"/>
        <v>46080.163194444445</v>
      </c>
      <c r="K443">
        <f t="shared" si="20"/>
        <v>1772164500</v>
      </c>
    </row>
    <row r="444" spans="1:11" x14ac:dyDescent="0.55000000000000004">
      <c r="A444">
        <v>1772164798</v>
      </c>
      <c r="B444" t="s">
        <v>4</v>
      </c>
      <c r="C444" t="s">
        <v>5</v>
      </c>
      <c r="D444">
        <v>5185.32</v>
      </c>
      <c r="E444">
        <v>0</v>
      </c>
      <c r="F444">
        <v>0</v>
      </c>
      <c r="G444">
        <v>5185.25</v>
      </c>
      <c r="I444" s="1">
        <f t="shared" si="18"/>
        <v>46080.166643518518</v>
      </c>
      <c r="J444" s="2">
        <f t="shared" si="19"/>
        <v>46080.166666666664</v>
      </c>
      <c r="K444">
        <f t="shared" si="20"/>
        <v>1772164800</v>
      </c>
    </row>
    <row r="445" spans="1:11" x14ac:dyDescent="0.55000000000000004">
      <c r="A445">
        <v>1772165098</v>
      </c>
      <c r="B445" t="s">
        <v>4</v>
      </c>
      <c r="C445" t="s">
        <v>5</v>
      </c>
      <c r="D445">
        <v>5185.8900000000003</v>
      </c>
      <c r="E445">
        <v>0</v>
      </c>
      <c r="F445">
        <v>0</v>
      </c>
      <c r="G445">
        <v>5185.32</v>
      </c>
      <c r="I445" s="1">
        <f t="shared" si="18"/>
        <v>46080.170115740737</v>
      </c>
      <c r="J445" s="2">
        <f t="shared" si="19"/>
        <v>46080.170138888891</v>
      </c>
      <c r="K445">
        <f t="shared" si="20"/>
        <v>1772165100</v>
      </c>
    </row>
    <row r="446" spans="1:11" x14ac:dyDescent="0.55000000000000004">
      <c r="A446">
        <v>1772165398</v>
      </c>
      <c r="B446" t="s">
        <v>4</v>
      </c>
      <c r="C446" t="s">
        <v>5</v>
      </c>
      <c r="D446">
        <v>5186.6099999999997</v>
      </c>
      <c r="E446">
        <v>0</v>
      </c>
      <c r="F446">
        <v>0</v>
      </c>
      <c r="G446">
        <v>5185.3500000000004</v>
      </c>
      <c r="I446" s="1">
        <f t="shared" si="18"/>
        <v>46080.173587962963</v>
      </c>
      <c r="J446" s="2">
        <f t="shared" si="19"/>
        <v>46080.173611111109</v>
      </c>
      <c r="K446">
        <f t="shared" si="20"/>
        <v>1772165400</v>
      </c>
    </row>
    <row r="447" spans="1:11" x14ac:dyDescent="0.55000000000000004">
      <c r="A447">
        <v>1772165698</v>
      </c>
      <c r="B447" t="s">
        <v>4</v>
      </c>
      <c r="C447" t="s">
        <v>5</v>
      </c>
      <c r="D447">
        <v>5184.83</v>
      </c>
      <c r="E447">
        <v>0</v>
      </c>
      <c r="F447">
        <v>0</v>
      </c>
      <c r="G447">
        <v>5185.3599999999997</v>
      </c>
      <c r="I447" s="1">
        <f t="shared" si="18"/>
        <v>46080.177060185189</v>
      </c>
      <c r="J447" s="2">
        <f t="shared" si="19"/>
        <v>46080.177083333336</v>
      </c>
      <c r="K447">
        <f t="shared" si="20"/>
        <v>1772165700</v>
      </c>
    </row>
    <row r="448" spans="1:11" x14ac:dyDescent="0.55000000000000004">
      <c r="A448">
        <v>1772165998</v>
      </c>
      <c r="B448" t="s">
        <v>4</v>
      </c>
      <c r="C448" t="s">
        <v>5</v>
      </c>
      <c r="D448">
        <v>5187.8599999999997</v>
      </c>
      <c r="E448">
        <v>0</v>
      </c>
      <c r="F448">
        <v>0</v>
      </c>
      <c r="G448">
        <v>5185.3900000000003</v>
      </c>
      <c r="I448" s="1">
        <f t="shared" si="18"/>
        <v>46080.180532407408</v>
      </c>
      <c r="J448" s="2">
        <f t="shared" si="19"/>
        <v>46080.180555555555</v>
      </c>
      <c r="K448">
        <f t="shared" si="20"/>
        <v>1772166000</v>
      </c>
    </row>
    <row r="449" spans="1:11" x14ac:dyDescent="0.55000000000000004">
      <c r="A449">
        <v>1772166298</v>
      </c>
      <c r="B449" t="s">
        <v>4</v>
      </c>
      <c r="C449" t="s">
        <v>5</v>
      </c>
      <c r="D449">
        <v>5187.37</v>
      </c>
      <c r="E449">
        <v>0</v>
      </c>
      <c r="F449">
        <v>0</v>
      </c>
      <c r="G449">
        <v>5185.5600000000004</v>
      </c>
      <c r="I449" s="1">
        <f t="shared" si="18"/>
        <v>46080.184004629627</v>
      </c>
      <c r="J449" s="2">
        <f t="shared" si="19"/>
        <v>46080.184027777781</v>
      </c>
      <c r="K449">
        <f t="shared" si="20"/>
        <v>1772166300</v>
      </c>
    </row>
    <row r="450" spans="1:11" x14ac:dyDescent="0.55000000000000004">
      <c r="A450">
        <v>1772166598</v>
      </c>
      <c r="B450" t="s">
        <v>4</v>
      </c>
      <c r="C450" t="s">
        <v>5</v>
      </c>
      <c r="D450">
        <v>5186.79</v>
      </c>
      <c r="E450">
        <v>0</v>
      </c>
      <c r="F450">
        <v>0</v>
      </c>
      <c r="G450">
        <v>5185.63</v>
      </c>
      <c r="I450" s="1">
        <f t="shared" ref="I450:I501" si="21">(A450/86400)+25569</f>
        <v>46080.187476851846</v>
      </c>
      <c r="J450" s="2">
        <f t="shared" ref="J450:J501" si="22">CEILING(INT(I450*1440)/1440*288,1)/288</f>
        <v>46080.1875</v>
      </c>
      <c r="K450">
        <f t="shared" si="20"/>
        <v>1772166600</v>
      </c>
    </row>
    <row r="451" spans="1:11" x14ac:dyDescent="0.55000000000000004">
      <c r="A451">
        <v>1772166898</v>
      </c>
      <c r="B451" t="s">
        <v>4</v>
      </c>
      <c r="C451" t="s">
        <v>5</v>
      </c>
      <c r="D451">
        <v>5187.75</v>
      </c>
      <c r="E451">
        <v>0</v>
      </c>
      <c r="F451">
        <v>0</v>
      </c>
      <c r="G451">
        <v>5185.78</v>
      </c>
      <c r="I451" s="1">
        <f t="shared" si="21"/>
        <v>46080.190949074073</v>
      </c>
      <c r="J451" s="2">
        <f t="shared" si="22"/>
        <v>46080.190972222219</v>
      </c>
      <c r="K451">
        <f t="shared" ref="K451:K501" si="23">MROUND((J451-25569)*86400,300)</f>
        <v>1772166900</v>
      </c>
    </row>
    <row r="452" spans="1:11" x14ac:dyDescent="0.55000000000000004">
      <c r="A452">
        <v>1772167198</v>
      </c>
      <c r="B452" t="s">
        <v>4</v>
      </c>
      <c r="C452" t="s">
        <v>5</v>
      </c>
      <c r="D452">
        <v>5187.34</v>
      </c>
      <c r="E452">
        <v>0</v>
      </c>
      <c r="F452">
        <v>0</v>
      </c>
      <c r="G452">
        <v>5185.8900000000003</v>
      </c>
      <c r="I452" s="1">
        <f t="shared" si="21"/>
        <v>46080.194421296299</v>
      </c>
      <c r="J452" s="2">
        <f t="shared" si="22"/>
        <v>46080.194444444445</v>
      </c>
      <c r="K452">
        <f t="shared" si="23"/>
        <v>1772167200</v>
      </c>
    </row>
    <row r="453" spans="1:11" x14ac:dyDescent="0.55000000000000004">
      <c r="A453">
        <v>1772167498</v>
      </c>
      <c r="B453" t="s">
        <v>4</v>
      </c>
      <c r="C453" t="s">
        <v>5</v>
      </c>
      <c r="D453">
        <v>5185.67</v>
      </c>
      <c r="E453">
        <v>0</v>
      </c>
      <c r="F453">
        <v>0</v>
      </c>
      <c r="G453">
        <v>5185.91</v>
      </c>
      <c r="I453" s="1">
        <f t="shared" si="21"/>
        <v>46080.197893518518</v>
      </c>
      <c r="J453" s="2">
        <f t="shared" si="22"/>
        <v>46080.197916666664</v>
      </c>
      <c r="K453">
        <f t="shared" si="23"/>
        <v>1772167500</v>
      </c>
    </row>
    <row r="454" spans="1:11" x14ac:dyDescent="0.55000000000000004">
      <c r="A454">
        <v>1772167798</v>
      </c>
      <c r="B454" t="s">
        <v>4</v>
      </c>
      <c r="C454" t="s">
        <v>5</v>
      </c>
      <c r="D454">
        <v>5183.22</v>
      </c>
      <c r="E454">
        <v>0</v>
      </c>
      <c r="F454">
        <v>0</v>
      </c>
      <c r="G454">
        <v>5185.7700000000004</v>
      </c>
      <c r="I454" s="1">
        <f t="shared" si="21"/>
        <v>46080.201365740737</v>
      </c>
      <c r="J454" s="2">
        <f t="shared" si="22"/>
        <v>46080.201388888891</v>
      </c>
      <c r="K454">
        <f t="shared" si="23"/>
        <v>1772167800</v>
      </c>
    </row>
    <row r="455" spans="1:11" x14ac:dyDescent="0.55000000000000004">
      <c r="A455">
        <v>1772168098</v>
      </c>
      <c r="B455" t="s">
        <v>4</v>
      </c>
      <c r="C455" t="s">
        <v>5</v>
      </c>
      <c r="D455">
        <v>5181.88</v>
      </c>
      <c r="E455">
        <v>0</v>
      </c>
      <c r="F455">
        <v>5181.05</v>
      </c>
      <c r="G455">
        <v>5185.54</v>
      </c>
      <c r="I455" s="1">
        <f t="shared" si="21"/>
        <v>46080.204837962963</v>
      </c>
      <c r="J455" s="2">
        <f t="shared" si="22"/>
        <v>46080.204861111109</v>
      </c>
      <c r="K455">
        <f t="shared" si="23"/>
        <v>1772168100</v>
      </c>
    </row>
    <row r="456" spans="1:11" x14ac:dyDescent="0.55000000000000004">
      <c r="A456">
        <v>1772168398</v>
      </c>
      <c r="B456" t="s">
        <v>4</v>
      </c>
      <c r="C456" t="s">
        <v>5</v>
      </c>
      <c r="D456">
        <v>5184.54</v>
      </c>
      <c r="E456">
        <v>0</v>
      </c>
      <c r="F456">
        <v>0</v>
      </c>
      <c r="G456">
        <v>5185.3999999999996</v>
      </c>
      <c r="I456" s="1">
        <f t="shared" si="21"/>
        <v>46080.208310185189</v>
      </c>
      <c r="J456" s="2">
        <f t="shared" si="22"/>
        <v>46080.208333333336</v>
      </c>
      <c r="K456">
        <f t="shared" si="23"/>
        <v>1772168400</v>
      </c>
    </row>
    <row r="457" spans="1:11" x14ac:dyDescent="0.55000000000000004">
      <c r="A457">
        <v>1772168698</v>
      </c>
      <c r="B457" t="s">
        <v>4</v>
      </c>
      <c r="C457" t="s">
        <v>5</v>
      </c>
      <c r="D457">
        <v>5185.09</v>
      </c>
      <c r="E457">
        <v>0</v>
      </c>
      <c r="F457">
        <v>0</v>
      </c>
      <c r="G457">
        <v>5185.38</v>
      </c>
      <c r="I457" s="1">
        <f t="shared" si="21"/>
        <v>46080.211782407408</v>
      </c>
      <c r="J457" s="2">
        <f t="shared" si="22"/>
        <v>46080.211805555555</v>
      </c>
      <c r="K457">
        <f t="shared" si="23"/>
        <v>1772168700</v>
      </c>
    </row>
    <row r="458" spans="1:11" x14ac:dyDescent="0.55000000000000004">
      <c r="A458">
        <v>1772168998</v>
      </c>
      <c r="B458" t="s">
        <v>4</v>
      </c>
      <c r="C458" t="s">
        <v>5</v>
      </c>
      <c r="D458">
        <v>5187.34</v>
      </c>
      <c r="E458">
        <v>0</v>
      </c>
      <c r="F458">
        <v>0</v>
      </c>
      <c r="G458">
        <v>5185.46</v>
      </c>
      <c r="I458" s="1">
        <f t="shared" si="21"/>
        <v>46080.215254629627</v>
      </c>
      <c r="J458" s="2">
        <f t="shared" si="22"/>
        <v>46080.215277777781</v>
      </c>
      <c r="K458">
        <f t="shared" si="23"/>
        <v>1772169000</v>
      </c>
    </row>
    <row r="459" spans="1:11" x14ac:dyDescent="0.55000000000000004">
      <c r="A459">
        <v>1772169298</v>
      </c>
      <c r="B459" t="s">
        <v>4</v>
      </c>
      <c r="C459" t="s">
        <v>5</v>
      </c>
      <c r="D459">
        <v>5186.4799999999996</v>
      </c>
      <c r="E459">
        <v>0</v>
      </c>
      <c r="F459">
        <v>0</v>
      </c>
      <c r="G459">
        <v>5185.54</v>
      </c>
      <c r="I459" s="1">
        <f t="shared" si="21"/>
        <v>46080.218726851846</v>
      </c>
      <c r="J459" s="2">
        <f t="shared" si="22"/>
        <v>46080.21875</v>
      </c>
      <c r="K459">
        <f t="shared" si="23"/>
        <v>1772169300</v>
      </c>
    </row>
    <row r="460" spans="1:11" x14ac:dyDescent="0.55000000000000004">
      <c r="A460">
        <v>1772169598</v>
      </c>
      <c r="B460" t="s">
        <v>4</v>
      </c>
      <c r="C460" t="s">
        <v>5</v>
      </c>
      <c r="D460">
        <v>5189.16</v>
      </c>
      <c r="E460">
        <v>0</v>
      </c>
      <c r="F460">
        <v>0</v>
      </c>
      <c r="G460">
        <v>5185.74</v>
      </c>
      <c r="I460" s="1">
        <f t="shared" si="21"/>
        <v>46080.222199074073</v>
      </c>
      <c r="J460" s="2">
        <f t="shared" si="22"/>
        <v>46080.222222222219</v>
      </c>
      <c r="K460">
        <f t="shared" si="23"/>
        <v>1772169600</v>
      </c>
    </row>
    <row r="461" spans="1:11" x14ac:dyDescent="0.55000000000000004">
      <c r="A461">
        <v>1772169898</v>
      </c>
      <c r="B461" t="s">
        <v>4</v>
      </c>
      <c r="C461" t="s">
        <v>5</v>
      </c>
      <c r="D461">
        <v>5194.8</v>
      </c>
      <c r="E461">
        <v>0</v>
      </c>
      <c r="F461">
        <v>0</v>
      </c>
      <c r="G461">
        <v>5186.25</v>
      </c>
      <c r="I461" s="1">
        <f t="shared" si="21"/>
        <v>46080.225671296299</v>
      </c>
      <c r="J461" s="2">
        <f t="shared" si="22"/>
        <v>46080.225694444445</v>
      </c>
      <c r="K461">
        <f t="shared" si="23"/>
        <v>1772169900</v>
      </c>
    </row>
    <row r="462" spans="1:11" x14ac:dyDescent="0.55000000000000004">
      <c r="A462">
        <v>1772170198</v>
      </c>
      <c r="B462" t="s">
        <v>4</v>
      </c>
      <c r="C462" t="s">
        <v>5</v>
      </c>
      <c r="D462">
        <v>5196.26</v>
      </c>
      <c r="E462">
        <v>0</v>
      </c>
      <c r="F462">
        <v>0</v>
      </c>
      <c r="G462">
        <v>5186.95</v>
      </c>
      <c r="I462" s="1">
        <f t="shared" si="21"/>
        <v>46080.229143518518</v>
      </c>
      <c r="J462" s="2">
        <f t="shared" si="22"/>
        <v>46080.229166666664</v>
      </c>
      <c r="K462">
        <f t="shared" si="23"/>
        <v>1772170200</v>
      </c>
    </row>
    <row r="463" spans="1:11" x14ac:dyDescent="0.55000000000000004">
      <c r="A463">
        <v>1772170498</v>
      </c>
      <c r="B463" t="s">
        <v>4</v>
      </c>
      <c r="C463" t="s">
        <v>5</v>
      </c>
      <c r="D463">
        <v>5194.54</v>
      </c>
      <c r="E463">
        <v>0</v>
      </c>
      <c r="F463">
        <v>0</v>
      </c>
      <c r="G463">
        <v>5187.42</v>
      </c>
      <c r="I463" s="1">
        <f t="shared" si="21"/>
        <v>46080.232615740737</v>
      </c>
      <c r="J463" s="2">
        <f t="shared" si="22"/>
        <v>46080.232638888891</v>
      </c>
      <c r="K463">
        <f t="shared" si="23"/>
        <v>1772170500</v>
      </c>
    </row>
    <row r="464" spans="1:11" x14ac:dyDescent="0.55000000000000004">
      <c r="A464">
        <v>1772170798</v>
      </c>
      <c r="B464" t="s">
        <v>4</v>
      </c>
      <c r="C464" t="s">
        <v>5</v>
      </c>
      <c r="D464">
        <v>5191.87</v>
      </c>
      <c r="E464">
        <v>0</v>
      </c>
      <c r="F464">
        <v>0</v>
      </c>
      <c r="G464">
        <v>5187.78</v>
      </c>
      <c r="I464" s="1">
        <f t="shared" si="21"/>
        <v>46080.236087962963</v>
      </c>
      <c r="J464" s="2">
        <f t="shared" si="22"/>
        <v>46080.236111111109</v>
      </c>
      <c r="K464">
        <f t="shared" si="23"/>
        <v>1772170800</v>
      </c>
    </row>
    <row r="465" spans="1:11" x14ac:dyDescent="0.55000000000000004">
      <c r="A465">
        <v>1772171098</v>
      </c>
      <c r="B465" t="s">
        <v>4</v>
      </c>
      <c r="C465" t="s">
        <v>5</v>
      </c>
      <c r="D465">
        <v>5191.26</v>
      </c>
      <c r="E465">
        <v>0</v>
      </c>
      <c r="F465">
        <v>0</v>
      </c>
      <c r="G465">
        <v>5188.08</v>
      </c>
      <c r="I465" s="1">
        <f t="shared" si="21"/>
        <v>46080.239560185189</v>
      </c>
      <c r="J465" s="2">
        <f t="shared" si="22"/>
        <v>46080.239583333336</v>
      </c>
      <c r="K465">
        <f t="shared" si="23"/>
        <v>1772171100</v>
      </c>
    </row>
    <row r="466" spans="1:11" x14ac:dyDescent="0.55000000000000004">
      <c r="A466">
        <v>1772171398</v>
      </c>
      <c r="B466" t="s">
        <v>4</v>
      </c>
      <c r="C466" t="s">
        <v>5</v>
      </c>
      <c r="D466">
        <v>5194.8599999999997</v>
      </c>
      <c r="E466">
        <v>0</v>
      </c>
      <c r="F466">
        <v>0</v>
      </c>
      <c r="G466">
        <v>5188.51</v>
      </c>
      <c r="I466" s="1">
        <f t="shared" si="21"/>
        <v>46080.243032407408</v>
      </c>
      <c r="J466" s="2">
        <f t="shared" si="22"/>
        <v>46080.243055555555</v>
      </c>
      <c r="K466">
        <f t="shared" si="23"/>
        <v>1772171400</v>
      </c>
    </row>
    <row r="467" spans="1:11" x14ac:dyDescent="0.55000000000000004">
      <c r="A467">
        <v>1772171698</v>
      </c>
      <c r="B467" t="s">
        <v>4</v>
      </c>
      <c r="C467" t="s">
        <v>5</v>
      </c>
      <c r="D467">
        <v>5197.92</v>
      </c>
      <c r="E467">
        <v>5200.3599999999997</v>
      </c>
      <c r="F467">
        <v>0</v>
      </c>
      <c r="G467">
        <v>5189.1499999999996</v>
      </c>
      <c r="I467" s="1">
        <f t="shared" si="21"/>
        <v>46080.246504629627</v>
      </c>
      <c r="J467" s="2">
        <f t="shared" si="22"/>
        <v>46080.246527777781</v>
      </c>
      <c r="K467">
        <f t="shared" si="23"/>
        <v>1772171700</v>
      </c>
    </row>
    <row r="468" spans="1:11" x14ac:dyDescent="0.55000000000000004">
      <c r="A468">
        <v>1772171998</v>
      </c>
      <c r="B468" t="s">
        <v>4</v>
      </c>
      <c r="C468" t="s">
        <v>5</v>
      </c>
      <c r="D468">
        <v>5193.54</v>
      </c>
      <c r="E468">
        <v>0</v>
      </c>
      <c r="F468">
        <v>0</v>
      </c>
      <c r="G468">
        <v>5189.5600000000004</v>
      </c>
      <c r="I468" s="1">
        <f t="shared" si="21"/>
        <v>46080.249976851846</v>
      </c>
      <c r="J468" s="2">
        <f t="shared" si="22"/>
        <v>46080.25</v>
      </c>
      <c r="K468">
        <f t="shared" si="23"/>
        <v>1772172000</v>
      </c>
    </row>
    <row r="469" spans="1:11" x14ac:dyDescent="0.55000000000000004">
      <c r="A469">
        <v>1772172298</v>
      </c>
      <c r="B469" t="s">
        <v>4</v>
      </c>
      <c r="C469" t="s">
        <v>5</v>
      </c>
      <c r="D469">
        <v>5194.7299999999996</v>
      </c>
      <c r="E469">
        <v>0</v>
      </c>
      <c r="F469">
        <v>0</v>
      </c>
      <c r="G469">
        <v>5189.9399999999996</v>
      </c>
      <c r="I469" s="1">
        <f t="shared" si="21"/>
        <v>46080.253449074073</v>
      </c>
      <c r="J469" s="2">
        <f t="shared" si="22"/>
        <v>46080.253472222219</v>
      </c>
      <c r="K469">
        <f t="shared" si="23"/>
        <v>1772172300</v>
      </c>
    </row>
    <row r="470" spans="1:11" x14ac:dyDescent="0.55000000000000004">
      <c r="A470">
        <v>1772172598</v>
      </c>
      <c r="B470" t="s">
        <v>4</v>
      </c>
      <c r="C470" t="s">
        <v>5</v>
      </c>
      <c r="D470">
        <v>5197.1400000000003</v>
      </c>
      <c r="E470">
        <v>0</v>
      </c>
      <c r="F470">
        <v>0</v>
      </c>
      <c r="G470">
        <v>5190.43</v>
      </c>
      <c r="I470" s="1">
        <f t="shared" si="21"/>
        <v>46080.256921296299</v>
      </c>
      <c r="J470" s="2">
        <f t="shared" si="22"/>
        <v>46080.256944444445</v>
      </c>
      <c r="K470">
        <f t="shared" si="23"/>
        <v>1772172600</v>
      </c>
    </row>
    <row r="471" spans="1:11" x14ac:dyDescent="0.55000000000000004">
      <c r="A471">
        <v>1772172898</v>
      </c>
      <c r="B471" t="s">
        <v>4</v>
      </c>
      <c r="C471" t="s">
        <v>5</v>
      </c>
      <c r="D471">
        <v>5195.58</v>
      </c>
      <c r="E471">
        <v>0</v>
      </c>
      <c r="F471">
        <v>0</v>
      </c>
      <c r="G471">
        <v>5190.87</v>
      </c>
      <c r="I471" s="1">
        <f t="shared" si="21"/>
        <v>46080.260393518518</v>
      </c>
      <c r="J471" s="2">
        <f t="shared" si="22"/>
        <v>46080.260416666664</v>
      </c>
      <c r="K471">
        <f t="shared" si="23"/>
        <v>1772172900</v>
      </c>
    </row>
    <row r="472" spans="1:11" x14ac:dyDescent="0.55000000000000004">
      <c r="A472">
        <v>1772173198</v>
      </c>
      <c r="B472" t="s">
        <v>4</v>
      </c>
      <c r="C472" t="s">
        <v>5</v>
      </c>
      <c r="D472">
        <v>5195</v>
      </c>
      <c r="E472">
        <v>0</v>
      </c>
      <c r="F472">
        <v>0</v>
      </c>
      <c r="G472">
        <v>5191.1899999999996</v>
      </c>
      <c r="I472" s="1">
        <f t="shared" si="21"/>
        <v>46080.263865740737</v>
      </c>
      <c r="J472" s="2">
        <f t="shared" si="22"/>
        <v>46080.263888888891</v>
      </c>
      <c r="K472">
        <f t="shared" si="23"/>
        <v>1772173200</v>
      </c>
    </row>
    <row r="473" spans="1:11" x14ac:dyDescent="0.55000000000000004">
      <c r="A473">
        <v>1772173498</v>
      </c>
      <c r="B473" t="s">
        <v>4</v>
      </c>
      <c r="C473" t="s">
        <v>5</v>
      </c>
      <c r="D473">
        <v>5193.22</v>
      </c>
      <c r="E473">
        <v>0</v>
      </c>
      <c r="F473">
        <v>0</v>
      </c>
      <c r="G473">
        <v>5191.37</v>
      </c>
      <c r="I473" s="1">
        <f t="shared" si="21"/>
        <v>46080.267337962963</v>
      </c>
      <c r="J473" s="2">
        <f t="shared" si="22"/>
        <v>46080.267361111109</v>
      </c>
      <c r="K473">
        <f t="shared" si="23"/>
        <v>1772173500</v>
      </c>
    </row>
    <row r="474" spans="1:11" x14ac:dyDescent="0.55000000000000004">
      <c r="A474">
        <v>1772173798</v>
      </c>
      <c r="B474" t="s">
        <v>4</v>
      </c>
      <c r="C474" t="s">
        <v>5</v>
      </c>
      <c r="D474">
        <v>5192.34</v>
      </c>
      <c r="E474">
        <v>0</v>
      </c>
      <c r="F474">
        <v>0</v>
      </c>
      <c r="G474">
        <v>5191.53</v>
      </c>
      <c r="I474" s="1">
        <f t="shared" si="21"/>
        <v>46080.270810185189</v>
      </c>
      <c r="J474" s="2">
        <f t="shared" si="22"/>
        <v>46080.270833333336</v>
      </c>
      <c r="K474">
        <f t="shared" si="23"/>
        <v>1772173800</v>
      </c>
    </row>
    <row r="475" spans="1:11" x14ac:dyDescent="0.55000000000000004">
      <c r="A475">
        <v>1772174098</v>
      </c>
      <c r="B475" t="s">
        <v>4</v>
      </c>
      <c r="C475" t="s">
        <v>5</v>
      </c>
      <c r="D475">
        <v>5194.18</v>
      </c>
      <c r="E475">
        <v>0</v>
      </c>
      <c r="F475">
        <v>0</v>
      </c>
      <c r="G475">
        <v>5191.67</v>
      </c>
      <c r="I475" s="1">
        <f t="shared" si="21"/>
        <v>46080.274282407408</v>
      </c>
      <c r="J475" s="2">
        <f t="shared" si="22"/>
        <v>46080.274305555555</v>
      </c>
      <c r="K475">
        <f t="shared" si="23"/>
        <v>1772174100</v>
      </c>
    </row>
    <row r="476" spans="1:11" x14ac:dyDescent="0.55000000000000004">
      <c r="A476">
        <v>1772174398</v>
      </c>
      <c r="B476" t="s">
        <v>4</v>
      </c>
      <c r="C476" t="s">
        <v>5</v>
      </c>
      <c r="D476">
        <v>5193.45</v>
      </c>
      <c r="E476">
        <v>0</v>
      </c>
      <c r="F476">
        <v>0</v>
      </c>
      <c r="G476">
        <v>5191.8500000000004</v>
      </c>
      <c r="I476" s="1">
        <f t="shared" si="21"/>
        <v>46080.277754629627</v>
      </c>
      <c r="J476" s="2">
        <f t="shared" si="22"/>
        <v>46080.277777777781</v>
      </c>
      <c r="K476">
        <f t="shared" si="23"/>
        <v>1772174400</v>
      </c>
    </row>
    <row r="477" spans="1:11" x14ac:dyDescent="0.55000000000000004">
      <c r="A477">
        <v>1772174698</v>
      </c>
      <c r="B477" t="s">
        <v>4</v>
      </c>
      <c r="C477" t="s">
        <v>5</v>
      </c>
      <c r="D477">
        <v>5191.8900000000003</v>
      </c>
      <c r="E477">
        <v>0</v>
      </c>
      <c r="F477">
        <v>0</v>
      </c>
      <c r="G477">
        <v>5191.8900000000003</v>
      </c>
      <c r="I477" s="1">
        <f t="shared" si="21"/>
        <v>46080.281226851846</v>
      </c>
      <c r="J477" s="2">
        <f t="shared" si="22"/>
        <v>46080.28125</v>
      </c>
      <c r="K477">
        <f t="shared" si="23"/>
        <v>1772174700</v>
      </c>
    </row>
    <row r="478" spans="1:11" x14ac:dyDescent="0.55000000000000004">
      <c r="A478">
        <v>1772174998</v>
      </c>
      <c r="B478" t="s">
        <v>4</v>
      </c>
      <c r="C478" t="s">
        <v>5</v>
      </c>
      <c r="D478">
        <v>5188.8500000000004</v>
      </c>
      <c r="E478">
        <v>0</v>
      </c>
      <c r="F478">
        <v>0</v>
      </c>
      <c r="G478">
        <v>5191.7299999999996</v>
      </c>
      <c r="I478" s="1">
        <f t="shared" si="21"/>
        <v>46080.284699074073</v>
      </c>
      <c r="J478" s="2">
        <f t="shared" si="22"/>
        <v>46080.284722222219</v>
      </c>
      <c r="K478">
        <f t="shared" si="23"/>
        <v>1772175000</v>
      </c>
    </row>
    <row r="479" spans="1:11" x14ac:dyDescent="0.55000000000000004">
      <c r="A479">
        <v>1772175298</v>
      </c>
      <c r="B479" t="s">
        <v>4</v>
      </c>
      <c r="C479" t="s">
        <v>5</v>
      </c>
      <c r="D479">
        <v>5185.71</v>
      </c>
      <c r="E479">
        <v>0</v>
      </c>
      <c r="F479">
        <v>0</v>
      </c>
      <c r="G479">
        <v>5191.3599999999997</v>
      </c>
      <c r="I479" s="1">
        <f t="shared" si="21"/>
        <v>46080.288171296299</v>
      </c>
      <c r="J479" s="2">
        <f t="shared" si="22"/>
        <v>46080.288194444445</v>
      </c>
      <c r="K479">
        <f t="shared" si="23"/>
        <v>1772175300</v>
      </c>
    </row>
    <row r="480" spans="1:11" x14ac:dyDescent="0.55000000000000004">
      <c r="A480">
        <v>1772175598</v>
      </c>
      <c r="B480" t="s">
        <v>4</v>
      </c>
      <c r="C480" t="s">
        <v>5</v>
      </c>
      <c r="D480">
        <v>5185.28</v>
      </c>
      <c r="E480">
        <v>0</v>
      </c>
      <c r="F480">
        <v>0</v>
      </c>
      <c r="G480">
        <v>5190.95</v>
      </c>
      <c r="I480" s="1">
        <f t="shared" si="21"/>
        <v>46080.291643518518</v>
      </c>
      <c r="J480" s="2">
        <f t="shared" si="22"/>
        <v>46080.291666666664</v>
      </c>
      <c r="K480">
        <f t="shared" si="23"/>
        <v>1772175600</v>
      </c>
    </row>
    <row r="481" spans="1:11" x14ac:dyDescent="0.55000000000000004">
      <c r="A481">
        <v>1772175898</v>
      </c>
      <c r="B481" t="s">
        <v>4</v>
      </c>
      <c r="C481" t="s">
        <v>5</v>
      </c>
      <c r="D481">
        <v>5187.16</v>
      </c>
      <c r="E481">
        <v>0</v>
      </c>
      <c r="F481">
        <v>0</v>
      </c>
      <c r="G481">
        <v>5190.6899999999996</v>
      </c>
      <c r="I481" s="1">
        <f t="shared" si="21"/>
        <v>46080.295115740737</v>
      </c>
      <c r="J481" s="2">
        <f t="shared" si="22"/>
        <v>46080.295138888891</v>
      </c>
      <c r="K481">
        <f t="shared" si="23"/>
        <v>1772175900</v>
      </c>
    </row>
    <row r="482" spans="1:11" x14ac:dyDescent="0.55000000000000004">
      <c r="A482">
        <v>1772176198</v>
      </c>
      <c r="B482" t="s">
        <v>4</v>
      </c>
      <c r="C482" t="s">
        <v>5</v>
      </c>
      <c r="D482">
        <v>5181.7</v>
      </c>
      <c r="E482">
        <v>0</v>
      </c>
      <c r="F482">
        <v>0</v>
      </c>
      <c r="G482">
        <v>5190.21</v>
      </c>
      <c r="I482" s="1">
        <f t="shared" si="21"/>
        <v>46080.298587962963</v>
      </c>
      <c r="J482" s="2">
        <f t="shared" si="22"/>
        <v>46080.298611111109</v>
      </c>
      <c r="K482">
        <f t="shared" si="23"/>
        <v>1772176200</v>
      </c>
    </row>
    <row r="483" spans="1:11" x14ac:dyDescent="0.55000000000000004">
      <c r="A483">
        <v>1772176498</v>
      </c>
      <c r="B483" t="s">
        <v>4</v>
      </c>
      <c r="C483" t="s">
        <v>5</v>
      </c>
      <c r="D483">
        <v>5177.62</v>
      </c>
      <c r="E483">
        <v>0</v>
      </c>
      <c r="F483">
        <v>0</v>
      </c>
      <c r="G483">
        <v>5189.4399999999996</v>
      </c>
      <c r="I483" s="1">
        <f t="shared" si="21"/>
        <v>46080.302060185189</v>
      </c>
      <c r="J483" s="2">
        <f t="shared" si="22"/>
        <v>46080.302083333336</v>
      </c>
      <c r="K483">
        <f t="shared" si="23"/>
        <v>1772176500</v>
      </c>
    </row>
    <row r="484" spans="1:11" x14ac:dyDescent="0.55000000000000004">
      <c r="A484">
        <v>1772176798</v>
      </c>
      <c r="B484" t="s">
        <v>4</v>
      </c>
      <c r="C484" t="s">
        <v>5</v>
      </c>
      <c r="D484">
        <v>5182.82</v>
      </c>
      <c r="E484">
        <v>0</v>
      </c>
      <c r="F484">
        <v>0</v>
      </c>
      <c r="G484">
        <v>5188.87</v>
      </c>
      <c r="I484" s="1">
        <f t="shared" si="21"/>
        <v>46080.305532407408</v>
      </c>
      <c r="J484" s="2">
        <f t="shared" si="22"/>
        <v>46080.305555555555</v>
      </c>
      <c r="K484">
        <f t="shared" si="23"/>
        <v>1772176800</v>
      </c>
    </row>
    <row r="485" spans="1:11" x14ac:dyDescent="0.55000000000000004">
      <c r="A485">
        <v>1772177098</v>
      </c>
      <c r="B485" t="s">
        <v>4</v>
      </c>
      <c r="C485" t="s">
        <v>5</v>
      </c>
      <c r="D485">
        <v>5178.6400000000003</v>
      </c>
      <c r="E485">
        <v>0</v>
      </c>
      <c r="F485">
        <v>0</v>
      </c>
      <c r="G485">
        <v>5188.3</v>
      </c>
      <c r="I485" s="1">
        <f t="shared" si="21"/>
        <v>46080.309004629627</v>
      </c>
      <c r="J485" s="2">
        <f t="shared" si="22"/>
        <v>46080.309027777781</v>
      </c>
      <c r="K485">
        <f t="shared" si="23"/>
        <v>1772177100</v>
      </c>
    </row>
    <row r="486" spans="1:11" x14ac:dyDescent="0.55000000000000004">
      <c r="A486">
        <v>1772177398</v>
      </c>
      <c r="B486" t="s">
        <v>4</v>
      </c>
      <c r="C486" t="s">
        <v>5</v>
      </c>
      <c r="D486">
        <v>5180.1899999999996</v>
      </c>
      <c r="E486">
        <v>0</v>
      </c>
      <c r="F486">
        <v>0</v>
      </c>
      <c r="G486">
        <v>5187.6499999999996</v>
      </c>
      <c r="I486" s="1">
        <f t="shared" si="21"/>
        <v>46080.312476851846</v>
      </c>
      <c r="J486" s="2">
        <f t="shared" si="22"/>
        <v>46080.3125</v>
      </c>
      <c r="K486">
        <f t="shared" si="23"/>
        <v>1772177400</v>
      </c>
    </row>
    <row r="487" spans="1:11" x14ac:dyDescent="0.55000000000000004">
      <c r="A487">
        <v>1772177698</v>
      </c>
      <c r="B487" t="s">
        <v>4</v>
      </c>
      <c r="C487" t="s">
        <v>5</v>
      </c>
      <c r="D487">
        <v>5182.7</v>
      </c>
      <c r="E487">
        <v>0</v>
      </c>
      <c r="F487">
        <v>0</v>
      </c>
      <c r="G487">
        <v>5187.24</v>
      </c>
      <c r="I487" s="1">
        <f t="shared" si="21"/>
        <v>46080.315949074073</v>
      </c>
      <c r="J487" s="2">
        <f t="shared" si="22"/>
        <v>46080.315972222219</v>
      </c>
      <c r="K487">
        <f t="shared" si="23"/>
        <v>1772177700</v>
      </c>
    </row>
    <row r="488" spans="1:11" x14ac:dyDescent="0.55000000000000004">
      <c r="A488">
        <v>1772177998</v>
      </c>
      <c r="B488" t="s">
        <v>4</v>
      </c>
      <c r="C488" t="s">
        <v>5</v>
      </c>
      <c r="D488">
        <v>5180.5200000000004</v>
      </c>
      <c r="E488">
        <v>0</v>
      </c>
      <c r="F488">
        <v>0</v>
      </c>
      <c r="G488">
        <v>5186.8</v>
      </c>
      <c r="I488" s="1">
        <f t="shared" si="21"/>
        <v>46080.319421296299</v>
      </c>
      <c r="J488" s="2">
        <f t="shared" si="22"/>
        <v>46080.319444444445</v>
      </c>
      <c r="K488">
        <f t="shared" si="23"/>
        <v>1772178000</v>
      </c>
    </row>
    <row r="489" spans="1:11" x14ac:dyDescent="0.55000000000000004">
      <c r="A489">
        <v>1772178298</v>
      </c>
      <c r="B489" t="s">
        <v>4</v>
      </c>
      <c r="C489" t="s">
        <v>5</v>
      </c>
      <c r="D489">
        <v>5181.24</v>
      </c>
      <c r="E489">
        <v>0</v>
      </c>
      <c r="F489">
        <v>0</v>
      </c>
      <c r="G489">
        <v>5186.38</v>
      </c>
      <c r="I489" s="1">
        <f t="shared" si="21"/>
        <v>46080.322893518518</v>
      </c>
      <c r="J489" s="2">
        <f t="shared" si="22"/>
        <v>46080.322916666664</v>
      </c>
      <c r="K489">
        <f t="shared" si="23"/>
        <v>1772178300</v>
      </c>
    </row>
    <row r="490" spans="1:11" x14ac:dyDescent="0.55000000000000004">
      <c r="A490">
        <v>1772178598</v>
      </c>
      <c r="B490" t="s">
        <v>4</v>
      </c>
      <c r="C490" t="s">
        <v>5</v>
      </c>
      <c r="D490">
        <v>5179.6499999999996</v>
      </c>
      <c r="E490">
        <v>0</v>
      </c>
      <c r="F490">
        <v>0</v>
      </c>
      <c r="G490">
        <v>5185.8999999999996</v>
      </c>
      <c r="I490" s="1">
        <f t="shared" si="21"/>
        <v>46080.326365740737</v>
      </c>
      <c r="J490" s="2">
        <f t="shared" si="22"/>
        <v>46080.326388888891</v>
      </c>
      <c r="K490">
        <f t="shared" si="23"/>
        <v>1772178600</v>
      </c>
    </row>
    <row r="491" spans="1:11" x14ac:dyDescent="0.55000000000000004">
      <c r="A491">
        <v>1772178898</v>
      </c>
      <c r="B491" t="s">
        <v>4</v>
      </c>
      <c r="C491" t="s">
        <v>5</v>
      </c>
      <c r="D491">
        <v>5176.1000000000004</v>
      </c>
      <c r="E491">
        <v>0</v>
      </c>
      <c r="F491">
        <v>0</v>
      </c>
      <c r="G491">
        <v>5185.3599999999997</v>
      </c>
      <c r="I491" s="1">
        <f t="shared" si="21"/>
        <v>46080.329837962963</v>
      </c>
      <c r="J491" s="2">
        <f t="shared" si="22"/>
        <v>46080.329861111109</v>
      </c>
      <c r="K491">
        <f t="shared" si="23"/>
        <v>1772178900</v>
      </c>
    </row>
    <row r="492" spans="1:11" x14ac:dyDescent="0.55000000000000004">
      <c r="A492">
        <v>1772179198</v>
      </c>
      <c r="B492" t="s">
        <v>4</v>
      </c>
      <c r="C492" t="s">
        <v>5</v>
      </c>
      <c r="D492">
        <v>5180.66</v>
      </c>
      <c r="E492">
        <v>0</v>
      </c>
      <c r="F492">
        <v>0</v>
      </c>
      <c r="G492">
        <v>5184.95</v>
      </c>
      <c r="I492" s="1">
        <f t="shared" si="21"/>
        <v>46080.333310185189</v>
      </c>
      <c r="J492" s="2">
        <f t="shared" si="22"/>
        <v>46080.333333333336</v>
      </c>
      <c r="K492">
        <f t="shared" si="23"/>
        <v>1772179200</v>
      </c>
    </row>
    <row r="493" spans="1:11" x14ac:dyDescent="0.55000000000000004">
      <c r="A493">
        <v>1772179498</v>
      </c>
      <c r="B493" t="s">
        <v>4</v>
      </c>
      <c r="C493" t="s">
        <v>5</v>
      </c>
      <c r="D493">
        <v>5180.62</v>
      </c>
      <c r="E493">
        <v>0</v>
      </c>
      <c r="F493">
        <v>0</v>
      </c>
      <c r="G493">
        <v>5184.59</v>
      </c>
      <c r="I493" s="1">
        <f t="shared" si="21"/>
        <v>46080.336782407408</v>
      </c>
      <c r="J493" s="2">
        <f t="shared" si="22"/>
        <v>46080.336805555555</v>
      </c>
      <c r="K493">
        <f t="shared" si="23"/>
        <v>1772179500</v>
      </c>
    </row>
    <row r="494" spans="1:11" x14ac:dyDescent="0.55000000000000004">
      <c r="A494">
        <v>1772179798</v>
      </c>
      <c r="B494" t="s">
        <v>4</v>
      </c>
      <c r="C494" t="s">
        <v>5</v>
      </c>
      <c r="D494">
        <v>5178.43</v>
      </c>
      <c r="E494">
        <v>0</v>
      </c>
      <c r="F494">
        <v>0</v>
      </c>
      <c r="G494">
        <v>5184.1899999999996</v>
      </c>
      <c r="I494" s="1">
        <f t="shared" si="21"/>
        <v>46080.340254629627</v>
      </c>
      <c r="J494" s="2">
        <f t="shared" si="22"/>
        <v>46080.340277777781</v>
      </c>
      <c r="K494">
        <f t="shared" si="23"/>
        <v>1772179800</v>
      </c>
    </row>
    <row r="495" spans="1:11" x14ac:dyDescent="0.55000000000000004">
      <c r="A495">
        <v>1772180098</v>
      </c>
      <c r="B495" t="s">
        <v>4</v>
      </c>
      <c r="C495" t="s">
        <v>5</v>
      </c>
      <c r="D495">
        <v>5178.8999999999996</v>
      </c>
      <c r="E495">
        <v>0</v>
      </c>
      <c r="F495">
        <v>0</v>
      </c>
      <c r="G495">
        <v>5183.79</v>
      </c>
      <c r="I495" s="1">
        <f t="shared" si="21"/>
        <v>46080.343726851846</v>
      </c>
      <c r="J495" s="2">
        <f t="shared" si="22"/>
        <v>46080.34375</v>
      </c>
      <c r="K495">
        <f t="shared" si="23"/>
        <v>1772180100</v>
      </c>
    </row>
    <row r="496" spans="1:11" x14ac:dyDescent="0.55000000000000004">
      <c r="A496">
        <v>1772180398</v>
      </c>
      <c r="B496" t="s">
        <v>4</v>
      </c>
      <c r="C496" t="s">
        <v>5</v>
      </c>
      <c r="D496">
        <v>5175</v>
      </c>
      <c r="E496">
        <v>0</v>
      </c>
      <c r="F496">
        <v>5174.41</v>
      </c>
      <c r="G496">
        <v>5183.25</v>
      </c>
      <c r="I496" s="1">
        <f t="shared" si="21"/>
        <v>46080.347199074073</v>
      </c>
      <c r="J496" s="2">
        <f t="shared" si="22"/>
        <v>46080.347222222219</v>
      </c>
      <c r="K496">
        <f t="shared" si="23"/>
        <v>1772180400</v>
      </c>
    </row>
    <row r="497" spans="1:11" x14ac:dyDescent="0.55000000000000004">
      <c r="A497">
        <v>1772180698</v>
      </c>
      <c r="B497" t="s">
        <v>4</v>
      </c>
      <c r="C497" t="s">
        <v>5</v>
      </c>
      <c r="D497">
        <v>5177.6099999999997</v>
      </c>
      <c r="E497">
        <v>0</v>
      </c>
      <c r="F497">
        <v>0</v>
      </c>
      <c r="G497">
        <v>5182.83</v>
      </c>
      <c r="I497" s="1">
        <f t="shared" si="21"/>
        <v>46080.350671296299</v>
      </c>
      <c r="J497" s="2">
        <f t="shared" si="22"/>
        <v>46080.350694444445</v>
      </c>
      <c r="K497">
        <f t="shared" si="23"/>
        <v>1772180700</v>
      </c>
    </row>
    <row r="498" spans="1:11" x14ac:dyDescent="0.55000000000000004">
      <c r="A498">
        <v>1772180998</v>
      </c>
      <c r="B498" t="s">
        <v>4</v>
      </c>
      <c r="C498" t="s">
        <v>5</v>
      </c>
      <c r="D498">
        <v>5181.78</v>
      </c>
      <c r="E498">
        <v>0</v>
      </c>
      <c r="F498">
        <v>0</v>
      </c>
      <c r="G498">
        <v>5182.6400000000003</v>
      </c>
      <c r="I498" s="1">
        <f t="shared" si="21"/>
        <v>46080.354143518518</v>
      </c>
      <c r="J498" s="2">
        <f t="shared" si="22"/>
        <v>46080.354166666664</v>
      </c>
      <c r="K498">
        <f t="shared" si="23"/>
        <v>1772181000</v>
      </c>
    </row>
    <row r="499" spans="1:11" x14ac:dyDescent="0.55000000000000004">
      <c r="A499">
        <v>1772181298</v>
      </c>
      <c r="B499" t="s">
        <v>4</v>
      </c>
      <c r="C499" t="s">
        <v>5</v>
      </c>
      <c r="D499">
        <v>5180.34</v>
      </c>
      <c r="E499">
        <v>0</v>
      </c>
      <c r="F499">
        <v>0</v>
      </c>
      <c r="G499">
        <v>5182.51</v>
      </c>
      <c r="I499" s="1">
        <f t="shared" si="21"/>
        <v>46080.357615740737</v>
      </c>
      <c r="J499" s="2">
        <f t="shared" si="22"/>
        <v>46080.357638888891</v>
      </c>
      <c r="K499">
        <f t="shared" si="23"/>
        <v>1772181300</v>
      </c>
    </row>
    <row r="500" spans="1:11" x14ac:dyDescent="0.55000000000000004">
      <c r="A500">
        <v>1772181598</v>
      </c>
      <c r="B500" t="s">
        <v>4</v>
      </c>
      <c r="C500" t="s">
        <v>5</v>
      </c>
      <c r="D500">
        <v>5180.32</v>
      </c>
      <c r="E500">
        <v>0</v>
      </c>
      <c r="F500">
        <v>0</v>
      </c>
      <c r="G500">
        <v>5182.3599999999997</v>
      </c>
      <c r="I500" s="1">
        <f t="shared" si="21"/>
        <v>46080.361087962963</v>
      </c>
      <c r="J500" s="2">
        <f t="shared" si="22"/>
        <v>46080.361111111109</v>
      </c>
      <c r="K500">
        <f t="shared" si="23"/>
        <v>1772181600</v>
      </c>
    </row>
    <row r="501" spans="1:11" x14ac:dyDescent="0.55000000000000004">
      <c r="A501">
        <v>1772181898</v>
      </c>
      <c r="B501" t="s">
        <v>4</v>
      </c>
      <c r="C501" t="s">
        <v>5</v>
      </c>
      <c r="D501">
        <v>5180.67</v>
      </c>
      <c r="E501">
        <v>0</v>
      </c>
      <c r="F501">
        <v>0</v>
      </c>
      <c r="G501">
        <v>5182.26</v>
      </c>
      <c r="I501" s="1">
        <f t="shared" si="21"/>
        <v>46080.364560185189</v>
      </c>
      <c r="J501" s="2">
        <f t="shared" si="22"/>
        <v>46080.364583333336</v>
      </c>
      <c r="K501">
        <f t="shared" si="23"/>
        <v>1772181900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501"/>
  <sheetViews>
    <sheetView zoomScale="70" zoomScaleNormal="70" workbookViewId="0">
      <selection activeCell="K26" sqref="K26"/>
    </sheetView>
  </sheetViews>
  <sheetFormatPr defaultRowHeight="14.4" x14ac:dyDescent="0.55000000000000004"/>
  <cols>
    <col min="1" max="1" width="10.68359375" bestFit="1" customWidth="1"/>
    <col min="7" max="7" width="26.20703125" bestFit="1" customWidth="1"/>
    <col min="8" max="8" width="14.83984375" bestFit="1" customWidth="1"/>
    <col min="9" max="9" width="17.4726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14</v>
      </c>
      <c r="G1" t="s">
        <v>25</v>
      </c>
      <c r="H1" t="s">
        <v>26</v>
      </c>
      <c r="I1" t="s">
        <v>27</v>
      </c>
    </row>
    <row r="2" spans="1:9" x14ac:dyDescent="0.55000000000000004">
      <c r="A2">
        <v>1772024998</v>
      </c>
      <c r="B2" t="s">
        <v>4</v>
      </c>
      <c r="C2" t="s">
        <v>5</v>
      </c>
      <c r="D2">
        <v>5187.2</v>
      </c>
      <c r="E2">
        <v>0</v>
      </c>
      <c r="G2" s="1">
        <f t="shared" ref="G2:G65" si="0">(A2/86400)+25569</f>
        <v>46078.548587962963</v>
      </c>
      <c r="H2" s="2">
        <f t="shared" ref="H2:H65" si="1">CEILING(INT(G2*1440)/1440*288,1)/288</f>
        <v>46078.548611111109</v>
      </c>
      <c r="I2">
        <f>MROUND((H2-25569)*86400,300)</f>
        <v>1772025000</v>
      </c>
    </row>
    <row r="3" spans="1:9" x14ac:dyDescent="0.55000000000000004">
      <c r="A3">
        <v>1772025298</v>
      </c>
      <c r="B3" t="s">
        <v>4</v>
      </c>
      <c r="C3" t="s">
        <v>5</v>
      </c>
      <c r="D3">
        <v>5187</v>
      </c>
      <c r="E3">
        <v>0</v>
      </c>
      <c r="G3" s="1">
        <f t="shared" si="0"/>
        <v>46078.552060185189</v>
      </c>
      <c r="H3" s="2">
        <f t="shared" si="1"/>
        <v>46078.552083333336</v>
      </c>
      <c r="I3">
        <f t="shared" ref="I3:I66" si="2">MROUND((H3-25569)*86400,300)</f>
        <v>1772025300</v>
      </c>
    </row>
    <row r="4" spans="1:9" x14ac:dyDescent="0.55000000000000004">
      <c r="A4">
        <v>1772025598</v>
      </c>
      <c r="B4" t="s">
        <v>4</v>
      </c>
      <c r="C4" t="s">
        <v>5</v>
      </c>
      <c r="D4">
        <v>5191.13</v>
      </c>
      <c r="E4">
        <v>0</v>
      </c>
      <c r="G4" s="1">
        <f t="shared" si="0"/>
        <v>46078.555532407408</v>
      </c>
      <c r="H4" s="2">
        <f t="shared" si="1"/>
        <v>46078.555555555555</v>
      </c>
      <c r="I4">
        <f t="shared" si="2"/>
        <v>1772025600</v>
      </c>
    </row>
    <row r="5" spans="1:9" x14ac:dyDescent="0.55000000000000004">
      <c r="A5">
        <v>1772025898</v>
      </c>
      <c r="B5" t="s">
        <v>4</v>
      </c>
      <c r="C5" t="s">
        <v>5</v>
      </c>
      <c r="D5">
        <v>5188.07</v>
      </c>
      <c r="E5">
        <v>0</v>
      </c>
      <c r="G5" s="1">
        <f t="shared" si="0"/>
        <v>46078.559004629627</v>
      </c>
      <c r="H5" s="2">
        <f t="shared" si="1"/>
        <v>46078.559027777781</v>
      </c>
      <c r="I5">
        <f t="shared" si="2"/>
        <v>1772025900</v>
      </c>
    </row>
    <row r="6" spans="1:9" x14ac:dyDescent="0.55000000000000004">
      <c r="A6">
        <v>1772026198</v>
      </c>
      <c r="B6" t="s">
        <v>4</v>
      </c>
      <c r="C6" t="s">
        <v>5</v>
      </c>
      <c r="D6">
        <v>5188.16</v>
      </c>
      <c r="E6">
        <v>0</v>
      </c>
      <c r="G6" s="1">
        <f t="shared" si="0"/>
        <v>46078.562476851846</v>
      </c>
      <c r="H6" s="2">
        <f t="shared" si="1"/>
        <v>46078.5625</v>
      </c>
      <c r="I6">
        <f t="shared" si="2"/>
        <v>1772026200</v>
      </c>
    </row>
    <row r="7" spans="1:9" x14ac:dyDescent="0.55000000000000004">
      <c r="A7">
        <v>1772026498</v>
      </c>
      <c r="B7" t="s">
        <v>4</v>
      </c>
      <c r="C7" t="s">
        <v>5</v>
      </c>
      <c r="D7">
        <v>5189.6099999999997</v>
      </c>
      <c r="E7">
        <v>0</v>
      </c>
      <c r="G7" s="1">
        <f t="shared" si="0"/>
        <v>46078.565949074073</v>
      </c>
      <c r="H7" s="2">
        <f t="shared" si="1"/>
        <v>46078.565972222219</v>
      </c>
      <c r="I7">
        <f t="shared" si="2"/>
        <v>1772026500</v>
      </c>
    </row>
    <row r="8" spans="1:9" x14ac:dyDescent="0.55000000000000004">
      <c r="A8">
        <v>1772026798</v>
      </c>
      <c r="B8" t="s">
        <v>4</v>
      </c>
      <c r="C8" t="s">
        <v>5</v>
      </c>
      <c r="D8">
        <v>5186.84</v>
      </c>
      <c r="E8">
        <v>0</v>
      </c>
      <c r="G8" s="1">
        <f t="shared" si="0"/>
        <v>46078.569421296299</v>
      </c>
      <c r="H8" s="2">
        <f t="shared" si="1"/>
        <v>46078.569444444445</v>
      </c>
      <c r="I8">
        <f t="shared" si="2"/>
        <v>1772026800</v>
      </c>
    </row>
    <row r="9" spans="1:9" x14ac:dyDescent="0.55000000000000004">
      <c r="A9">
        <v>1772027098</v>
      </c>
      <c r="B9" t="s">
        <v>4</v>
      </c>
      <c r="C9" t="s">
        <v>5</v>
      </c>
      <c r="D9">
        <v>5186.59</v>
      </c>
      <c r="E9">
        <v>0</v>
      </c>
      <c r="G9" s="1">
        <f t="shared" si="0"/>
        <v>46078.572893518518</v>
      </c>
      <c r="H9" s="2">
        <f t="shared" si="1"/>
        <v>46078.572916666664</v>
      </c>
      <c r="I9">
        <f t="shared" si="2"/>
        <v>1772027100</v>
      </c>
    </row>
    <row r="10" spans="1:9" x14ac:dyDescent="0.55000000000000004">
      <c r="A10">
        <v>1772027398</v>
      </c>
      <c r="B10" t="s">
        <v>4</v>
      </c>
      <c r="C10" t="s">
        <v>5</v>
      </c>
      <c r="D10">
        <v>5186.07</v>
      </c>
      <c r="E10">
        <v>0</v>
      </c>
      <c r="G10" s="1">
        <f t="shared" si="0"/>
        <v>46078.576365740737</v>
      </c>
      <c r="H10" s="2">
        <f t="shared" si="1"/>
        <v>46078.576388888891</v>
      </c>
      <c r="I10">
        <f t="shared" si="2"/>
        <v>1772027400</v>
      </c>
    </row>
    <row r="11" spans="1:9" x14ac:dyDescent="0.55000000000000004">
      <c r="A11">
        <v>1772027698</v>
      </c>
      <c r="B11" t="s">
        <v>4</v>
      </c>
      <c r="C11" t="s">
        <v>5</v>
      </c>
      <c r="D11">
        <v>5185.2299999999996</v>
      </c>
      <c r="E11">
        <v>0</v>
      </c>
      <c r="G11" s="1">
        <f t="shared" si="0"/>
        <v>46078.579837962963</v>
      </c>
      <c r="H11" s="2">
        <f t="shared" si="1"/>
        <v>46078.579861111109</v>
      </c>
      <c r="I11">
        <f t="shared" si="2"/>
        <v>1772027700</v>
      </c>
    </row>
    <row r="12" spans="1:9" x14ac:dyDescent="0.55000000000000004">
      <c r="A12">
        <v>1772027998</v>
      </c>
      <c r="B12" t="s">
        <v>4</v>
      </c>
      <c r="C12" t="s">
        <v>5</v>
      </c>
      <c r="D12">
        <v>5187.18</v>
      </c>
      <c r="E12">
        <v>0</v>
      </c>
      <c r="G12" s="1">
        <f t="shared" si="0"/>
        <v>46078.583310185189</v>
      </c>
      <c r="H12" s="2">
        <f t="shared" si="1"/>
        <v>46078.583333333336</v>
      </c>
      <c r="I12">
        <f t="shared" si="2"/>
        <v>1772028000</v>
      </c>
    </row>
    <row r="13" spans="1:9" x14ac:dyDescent="0.55000000000000004">
      <c r="A13">
        <v>1772028298</v>
      </c>
      <c r="B13" t="s">
        <v>4</v>
      </c>
      <c r="C13" t="s">
        <v>5</v>
      </c>
      <c r="D13">
        <v>5189.99</v>
      </c>
      <c r="E13">
        <v>0</v>
      </c>
      <c r="G13" s="1">
        <f t="shared" si="0"/>
        <v>46078.586782407408</v>
      </c>
      <c r="H13" s="2">
        <f t="shared" si="1"/>
        <v>46078.586805555555</v>
      </c>
      <c r="I13">
        <f t="shared" si="2"/>
        <v>1772028300</v>
      </c>
    </row>
    <row r="14" spans="1:9" x14ac:dyDescent="0.55000000000000004">
      <c r="A14">
        <v>1772028598</v>
      </c>
      <c r="B14" t="s">
        <v>4</v>
      </c>
      <c r="C14" t="s">
        <v>5</v>
      </c>
      <c r="D14">
        <v>5185.4399999999996</v>
      </c>
      <c r="E14">
        <v>0</v>
      </c>
      <c r="G14" s="1">
        <f t="shared" si="0"/>
        <v>46078.590254629627</v>
      </c>
      <c r="H14" s="2">
        <f t="shared" si="1"/>
        <v>46078.590277777781</v>
      </c>
      <c r="I14">
        <f>MROUND((H14-25569)*86400,300)</f>
        <v>1772028600</v>
      </c>
    </row>
    <row r="15" spans="1:9" x14ac:dyDescent="0.55000000000000004">
      <c r="A15">
        <v>1772028898</v>
      </c>
      <c r="B15" t="s">
        <v>4</v>
      </c>
      <c r="C15" t="s">
        <v>5</v>
      </c>
      <c r="D15">
        <v>5182.68</v>
      </c>
      <c r="E15">
        <v>0</v>
      </c>
      <c r="G15" s="1">
        <f t="shared" si="0"/>
        <v>46078.593726851846</v>
      </c>
      <c r="H15" s="2">
        <f t="shared" si="1"/>
        <v>46078.59375</v>
      </c>
      <c r="I15">
        <f t="shared" si="2"/>
        <v>1772028900</v>
      </c>
    </row>
    <row r="16" spans="1:9" x14ac:dyDescent="0.55000000000000004">
      <c r="A16">
        <v>1772029198</v>
      </c>
      <c r="B16" t="s">
        <v>4</v>
      </c>
      <c r="C16" t="s">
        <v>5</v>
      </c>
      <c r="D16">
        <v>5181.49</v>
      </c>
      <c r="E16">
        <v>0</v>
      </c>
      <c r="G16" s="1">
        <f t="shared" si="0"/>
        <v>46078.597199074073</v>
      </c>
      <c r="H16" s="2">
        <f t="shared" si="1"/>
        <v>46078.597222222219</v>
      </c>
      <c r="I16">
        <f t="shared" si="2"/>
        <v>1772029200</v>
      </c>
    </row>
    <row r="17" spans="1:9" x14ac:dyDescent="0.55000000000000004">
      <c r="A17">
        <v>1772029498</v>
      </c>
      <c r="B17" t="s">
        <v>4</v>
      </c>
      <c r="C17" t="s">
        <v>5</v>
      </c>
      <c r="D17">
        <v>5177.91</v>
      </c>
      <c r="E17">
        <v>0</v>
      </c>
      <c r="G17" s="1">
        <f t="shared" si="0"/>
        <v>46078.600671296299</v>
      </c>
      <c r="H17" s="2">
        <f t="shared" si="1"/>
        <v>46078.600694444445</v>
      </c>
      <c r="I17">
        <f t="shared" si="2"/>
        <v>1772029500</v>
      </c>
    </row>
    <row r="18" spans="1:9" x14ac:dyDescent="0.55000000000000004">
      <c r="A18">
        <v>1772029798</v>
      </c>
      <c r="B18" t="s">
        <v>4</v>
      </c>
      <c r="C18" t="s">
        <v>5</v>
      </c>
      <c r="D18">
        <v>5174.1400000000003</v>
      </c>
      <c r="E18">
        <v>0</v>
      </c>
      <c r="G18" s="1">
        <f t="shared" si="0"/>
        <v>46078.604143518518</v>
      </c>
      <c r="H18" s="2">
        <f t="shared" si="1"/>
        <v>46078.604166666664</v>
      </c>
      <c r="I18">
        <f t="shared" si="2"/>
        <v>1772029800</v>
      </c>
    </row>
    <row r="19" spans="1:9" x14ac:dyDescent="0.55000000000000004">
      <c r="A19">
        <v>1772030098</v>
      </c>
      <c r="B19" t="s">
        <v>4</v>
      </c>
      <c r="C19" t="s">
        <v>5</v>
      </c>
      <c r="D19">
        <v>5159.7299999999996</v>
      </c>
      <c r="E19">
        <v>0</v>
      </c>
      <c r="G19" s="1">
        <f t="shared" si="0"/>
        <v>46078.607615740737</v>
      </c>
      <c r="H19" s="2">
        <f t="shared" si="1"/>
        <v>46078.607638888891</v>
      </c>
      <c r="I19">
        <f t="shared" si="2"/>
        <v>1772030100</v>
      </c>
    </row>
    <row r="20" spans="1:9" x14ac:dyDescent="0.55000000000000004">
      <c r="A20">
        <v>1772030398</v>
      </c>
      <c r="B20" t="s">
        <v>4</v>
      </c>
      <c r="C20" t="s">
        <v>5</v>
      </c>
      <c r="D20">
        <v>5174.91</v>
      </c>
      <c r="E20">
        <v>0</v>
      </c>
      <c r="G20" s="1">
        <f t="shared" si="0"/>
        <v>46078.611087962963</v>
      </c>
      <c r="H20" s="2">
        <f t="shared" si="1"/>
        <v>46078.611111111109</v>
      </c>
      <c r="I20">
        <f t="shared" si="2"/>
        <v>1772030400</v>
      </c>
    </row>
    <row r="21" spans="1:9" x14ac:dyDescent="0.55000000000000004">
      <c r="A21">
        <v>1772030698</v>
      </c>
      <c r="B21" t="s">
        <v>4</v>
      </c>
      <c r="C21" t="s">
        <v>5</v>
      </c>
      <c r="D21">
        <v>5181.79</v>
      </c>
      <c r="E21">
        <v>0</v>
      </c>
      <c r="G21" s="1">
        <f t="shared" si="0"/>
        <v>46078.614560185189</v>
      </c>
      <c r="H21" s="2">
        <f t="shared" si="1"/>
        <v>46078.614583333336</v>
      </c>
      <c r="I21">
        <f t="shared" si="2"/>
        <v>1772030700</v>
      </c>
    </row>
    <row r="22" spans="1:9" x14ac:dyDescent="0.55000000000000004">
      <c r="A22">
        <v>1772030998</v>
      </c>
      <c r="B22" t="s">
        <v>4</v>
      </c>
      <c r="C22" t="s">
        <v>5</v>
      </c>
      <c r="D22">
        <v>5188.55</v>
      </c>
      <c r="E22">
        <v>0</v>
      </c>
      <c r="G22" s="1">
        <f t="shared" si="0"/>
        <v>46078.618032407408</v>
      </c>
      <c r="H22" s="2">
        <f t="shared" si="1"/>
        <v>46078.618055555555</v>
      </c>
      <c r="I22">
        <f t="shared" si="2"/>
        <v>1772031000</v>
      </c>
    </row>
    <row r="23" spans="1:9" x14ac:dyDescent="0.55000000000000004">
      <c r="A23">
        <v>1772031298</v>
      </c>
      <c r="B23" t="s">
        <v>4</v>
      </c>
      <c r="C23" t="s">
        <v>5</v>
      </c>
      <c r="D23">
        <v>5191.25</v>
      </c>
      <c r="E23">
        <v>0</v>
      </c>
      <c r="G23" s="1">
        <f t="shared" si="0"/>
        <v>46078.621504629627</v>
      </c>
      <c r="H23" s="2">
        <f t="shared" si="1"/>
        <v>46078.621527777781</v>
      </c>
      <c r="I23">
        <f t="shared" si="2"/>
        <v>1772031300</v>
      </c>
    </row>
    <row r="24" spans="1:9" x14ac:dyDescent="0.55000000000000004">
      <c r="A24">
        <v>1772031598</v>
      </c>
      <c r="B24" t="s">
        <v>4</v>
      </c>
      <c r="C24" t="s">
        <v>5</v>
      </c>
      <c r="D24">
        <v>5198.6400000000003</v>
      </c>
      <c r="E24">
        <v>0</v>
      </c>
      <c r="G24" s="1">
        <f t="shared" si="0"/>
        <v>46078.624976851846</v>
      </c>
      <c r="H24" s="2">
        <f t="shared" si="1"/>
        <v>46078.625</v>
      </c>
      <c r="I24">
        <f t="shared" si="2"/>
        <v>1772031600</v>
      </c>
    </row>
    <row r="25" spans="1:9" x14ac:dyDescent="0.55000000000000004">
      <c r="A25">
        <v>1772031898</v>
      </c>
      <c r="B25" t="s">
        <v>4</v>
      </c>
      <c r="C25" t="s">
        <v>5</v>
      </c>
      <c r="D25">
        <v>5195.8900000000003</v>
      </c>
      <c r="E25">
        <v>0</v>
      </c>
      <c r="G25" s="1">
        <f t="shared" si="0"/>
        <v>46078.628449074073</v>
      </c>
      <c r="H25" s="2">
        <f t="shared" si="1"/>
        <v>46078.628472222219</v>
      </c>
      <c r="I25">
        <f t="shared" si="2"/>
        <v>1772031900</v>
      </c>
    </row>
    <row r="26" spans="1:9" x14ac:dyDescent="0.55000000000000004">
      <c r="A26">
        <v>1772032198</v>
      </c>
      <c r="B26" t="s">
        <v>4</v>
      </c>
      <c r="C26" t="s">
        <v>5</v>
      </c>
      <c r="D26">
        <v>5193.17</v>
      </c>
      <c r="E26">
        <v>0</v>
      </c>
      <c r="G26" s="1">
        <f t="shared" si="0"/>
        <v>46078.631921296299</v>
      </c>
      <c r="H26" s="2">
        <f t="shared" si="1"/>
        <v>46078.631944444445</v>
      </c>
      <c r="I26">
        <f t="shared" si="2"/>
        <v>1772032200</v>
      </c>
    </row>
    <row r="27" spans="1:9" x14ac:dyDescent="0.55000000000000004">
      <c r="A27">
        <v>1772032498</v>
      </c>
      <c r="B27" t="s">
        <v>4</v>
      </c>
      <c r="C27" t="s">
        <v>5</v>
      </c>
      <c r="D27">
        <v>5188.97</v>
      </c>
      <c r="E27">
        <v>0</v>
      </c>
      <c r="G27" s="1">
        <f t="shared" si="0"/>
        <v>46078.635393518518</v>
      </c>
      <c r="H27" s="2">
        <f t="shared" si="1"/>
        <v>46078.635416666664</v>
      </c>
      <c r="I27">
        <f t="shared" si="2"/>
        <v>1772032500</v>
      </c>
    </row>
    <row r="28" spans="1:9" x14ac:dyDescent="0.55000000000000004">
      <c r="A28">
        <v>1772032798</v>
      </c>
      <c r="B28" t="s">
        <v>4</v>
      </c>
      <c r="C28" t="s">
        <v>5</v>
      </c>
      <c r="D28">
        <v>5185.46</v>
      </c>
      <c r="E28">
        <v>0</v>
      </c>
      <c r="G28" s="1">
        <f t="shared" si="0"/>
        <v>46078.638865740737</v>
      </c>
      <c r="H28" s="2">
        <f t="shared" si="1"/>
        <v>46078.638888888891</v>
      </c>
      <c r="I28">
        <f t="shared" si="2"/>
        <v>1772032800</v>
      </c>
    </row>
    <row r="29" spans="1:9" x14ac:dyDescent="0.55000000000000004">
      <c r="A29">
        <v>1772033098</v>
      </c>
      <c r="B29" t="s">
        <v>4</v>
      </c>
      <c r="C29" t="s">
        <v>5</v>
      </c>
      <c r="D29">
        <v>5180.33</v>
      </c>
      <c r="E29">
        <v>0</v>
      </c>
      <c r="G29" s="1">
        <f t="shared" si="0"/>
        <v>46078.642337962963</v>
      </c>
      <c r="H29" s="2">
        <f t="shared" si="1"/>
        <v>46078.642361111109</v>
      </c>
      <c r="I29">
        <f t="shared" si="2"/>
        <v>1772033100</v>
      </c>
    </row>
    <row r="30" spans="1:9" x14ac:dyDescent="0.55000000000000004">
      <c r="A30">
        <v>1772033398</v>
      </c>
      <c r="B30" t="s">
        <v>4</v>
      </c>
      <c r="C30" t="s">
        <v>5</v>
      </c>
      <c r="D30">
        <v>5181.68</v>
      </c>
      <c r="E30">
        <v>0</v>
      </c>
      <c r="G30" s="1">
        <f t="shared" si="0"/>
        <v>46078.645810185189</v>
      </c>
      <c r="H30" s="2">
        <f t="shared" si="1"/>
        <v>46078.645833333336</v>
      </c>
      <c r="I30">
        <f t="shared" si="2"/>
        <v>1772033400</v>
      </c>
    </row>
    <row r="31" spans="1:9" x14ac:dyDescent="0.55000000000000004">
      <c r="A31">
        <v>1772033698</v>
      </c>
      <c r="B31" t="s">
        <v>4</v>
      </c>
      <c r="C31" t="s">
        <v>5</v>
      </c>
      <c r="D31">
        <v>5187.95</v>
      </c>
      <c r="E31">
        <v>0</v>
      </c>
      <c r="G31" s="1">
        <f t="shared" si="0"/>
        <v>46078.649282407408</v>
      </c>
      <c r="H31" s="2">
        <f t="shared" si="1"/>
        <v>46078.649305555555</v>
      </c>
      <c r="I31">
        <f t="shared" si="2"/>
        <v>1772033700</v>
      </c>
    </row>
    <row r="32" spans="1:9" x14ac:dyDescent="0.55000000000000004">
      <c r="A32">
        <v>1772033998</v>
      </c>
      <c r="B32" t="s">
        <v>4</v>
      </c>
      <c r="C32" t="s">
        <v>5</v>
      </c>
      <c r="D32">
        <v>5191</v>
      </c>
      <c r="E32">
        <v>0</v>
      </c>
      <c r="G32" s="1">
        <f t="shared" si="0"/>
        <v>46078.652754629627</v>
      </c>
      <c r="H32" s="2">
        <f t="shared" si="1"/>
        <v>46078.652777777781</v>
      </c>
      <c r="I32">
        <f t="shared" si="2"/>
        <v>1772034000</v>
      </c>
    </row>
    <row r="33" spans="1:9" x14ac:dyDescent="0.55000000000000004">
      <c r="A33">
        <v>1772034298</v>
      </c>
      <c r="B33" t="s">
        <v>4</v>
      </c>
      <c r="C33" t="s">
        <v>5</v>
      </c>
      <c r="D33">
        <v>5197.8999999999996</v>
      </c>
      <c r="E33">
        <v>0</v>
      </c>
      <c r="G33" s="1">
        <f t="shared" si="0"/>
        <v>46078.656226851846</v>
      </c>
      <c r="H33" s="2">
        <f t="shared" si="1"/>
        <v>46078.65625</v>
      </c>
      <c r="I33">
        <f t="shared" si="2"/>
        <v>1772034300</v>
      </c>
    </row>
    <row r="34" spans="1:9" x14ac:dyDescent="0.55000000000000004">
      <c r="A34">
        <v>1772034598</v>
      </c>
      <c r="B34" t="s">
        <v>4</v>
      </c>
      <c r="C34" t="s">
        <v>5</v>
      </c>
      <c r="D34">
        <v>5195.4799999999996</v>
      </c>
      <c r="E34">
        <v>0</v>
      </c>
      <c r="G34" s="1">
        <f t="shared" si="0"/>
        <v>46078.659699074073</v>
      </c>
      <c r="H34" s="2">
        <f t="shared" si="1"/>
        <v>46078.659722222219</v>
      </c>
      <c r="I34">
        <f t="shared" si="2"/>
        <v>1772034600</v>
      </c>
    </row>
    <row r="35" spans="1:9" x14ac:dyDescent="0.55000000000000004">
      <c r="A35">
        <v>1772034898</v>
      </c>
      <c r="B35" t="s">
        <v>4</v>
      </c>
      <c r="C35" t="s">
        <v>5</v>
      </c>
      <c r="D35">
        <v>5194.5</v>
      </c>
      <c r="E35">
        <v>0</v>
      </c>
      <c r="G35" s="1">
        <f t="shared" si="0"/>
        <v>46078.663171296299</v>
      </c>
      <c r="H35" s="2">
        <f t="shared" si="1"/>
        <v>46078.663194444445</v>
      </c>
      <c r="I35">
        <f t="shared" si="2"/>
        <v>1772034900</v>
      </c>
    </row>
    <row r="36" spans="1:9" x14ac:dyDescent="0.55000000000000004">
      <c r="A36">
        <v>1772035198</v>
      </c>
      <c r="B36" t="s">
        <v>4</v>
      </c>
      <c r="C36" t="s">
        <v>5</v>
      </c>
      <c r="D36">
        <v>5194.37</v>
      </c>
      <c r="E36">
        <v>0</v>
      </c>
      <c r="G36" s="1">
        <f t="shared" si="0"/>
        <v>46078.666643518518</v>
      </c>
      <c r="H36" s="2">
        <f t="shared" si="1"/>
        <v>46078.666666666664</v>
      </c>
      <c r="I36">
        <f t="shared" si="2"/>
        <v>1772035200</v>
      </c>
    </row>
    <row r="37" spans="1:9" x14ac:dyDescent="0.55000000000000004">
      <c r="A37">
        <v>1772035498</v>
      </c>
      <c r="B37" t="s">
        <v>4</v>
      </c>
      <c r="C37" t="s">
        <v>5</v>
      </c>
      <c r="D37">
        <v>5191.37</v>
      </c>
      <c r="E37">
        <v>0</v>
      </c>
      <c r="G37" s="1">
        <f t="shared" si="0"/>
        <v>46078.670115740737</v>
      </c>
      <c r="H37" s="2">
        <f t="shared" si="1"/>
        <v>46078.670138888891</v>
      </c>
      <c r="I37">
        <f t="shared" si="2"/>
        <v>1772035500</v>
      </c>
    </row>
    <row r="38" spans="1:9" x14ac:dyDescent="0.55000000000000004">
      <c r="A38">
        <v>1772035798</v>
      </c>
      <c r="B38" t="s">
        <v>4</v>
      </c>
      <c r="C38" t="s">
        <v>5</v>
      </c>
      <c r="D38">
        <v>5192.5200000000004</v>
      </c>
      <c r="E38">
        <v>0</v>
      </c>
      <c r="G38" s="1">
        <f t="shared" si="0"/>
        <v>46078.673587962963</v>
      </c>
      <c r="H38" s="2">
        <f t="shared" si="1"/>
        <v>46078.673611111109</v>
      </c>
      <c r="I38">
        <f t="shared" si="2"/>
        <v>1772035800</v>
      </c>
    </row>
    <row r="39" spans="1:9" x14ac:dyDescent="0.55000000000000004">
      <c r="A39">
        <v>1772036098</v>
      </c>
      <c r="B39" t="s">
        <v>4</v>
      </c>
      <c r="C39" t="s">
        <v>5</v>
      </c>
      <c r="D39">
        <v>5197.05</v>
      </c>
      <c r="E39">
        <v>0</v>
      </c>
      <c r="G39" s="1">
        <f t="shared" si="0"/>
        <v>46078.677060185189</v>
      </c>
      <c r="H39" s="2">
        <f t="shared" si="1"/>
        <v>46078.677083333336</v>
      </c>
      <c r="I39">
        <f t="shared" si="2"/>
        <v>1772036100</v>
      </c>
    </row>
    <row r="40" spans="1:9" x14ac:dyDescent="0.55000000000000004">
      <c r="A40">
        <v>1772036398</v>
      </c>
      <c r="B40" t="s">
        <v>4</v>
      </c>
      <c r="C40" t="s">
        <v>5</v>
      </c>
      <c r="D40">
        <v>5205.29</v>
      </c>
      <c r="E40">
        <v>0</v>
      </c>
      <c r="G40" s="1">
        <f t="shared" si="0"/>
        <v>46078.680532407408</v>
      </c>
      <c r="H40" s="2">
        <f t="shared" si="1"/>
        <v>46078.680555555555</v>
      </c>
      <c r="I40">
        <f t="shared" si="2"/>
        <v>1772036400</v>
      </c>
    </row>
    <row r="41" spans="1:9" x14ac:dyDescent="0.55000000000000004">
      <c r="A41">
        <v>1772036698</v>
      </c>
      <c r="B41" t="s">
        <v>4</v>
      </c>
      <c r="C41" t="s">
        <v>5</v>
      </c>
      <c r="D41">
        <v>5203.22</v>
      </c>
      <c r="E41">
        <v>0</v>
      </c>
      <c r="G41" s="1">
        <f t="shared" si="0"/>
        <v>46078.684004629627</v>
      </c>
      <c r="H41" s="2">
        <f t="shared" si="1"/>
        <v>46078.684027777781</v>
      </c>
      <c r="I41">
        <f t="shared" si="2"/>
        <v>1772036700</v>
      </c>
    </row>
    <row r="42" spans="1:9" x14ac:dyDescent="0.55000000000000004">
      <c r="A42">
        <v>1772036998</v>
      </c>
      <c r="B42" t="s">
        <v>4</v>
      </c>
      <c r="C42" t="s">
        <v>5</v>
      </c>
      <c r="D42">
        <v>5206.5600000000004</v>
      </c>
      <c r="E42">
        <v>0</v>
      </c>
      <c r="G42" s="1">
        <f t="shared" si="0"/>
        <v>46078.687476851846</v>
      </c>
      <c r="H42" s="2">
        <f t="shared" si="1"/>
        <v>46078.6875</v>
      </c>
      <c r="I42">
        <f t="shared" si="2"/>
        <v>1772037000</v>
      </c>
    </row>
    <row r="43" spans="1:9" x14ac:dyDescent="0.55000000000000004">
      <c r="A43">
        <v>1772037298</v>
      </c>
      <c r="B43" t="s">
        <v>4</v>
      </c>
      <c r="C43" t="s">
        <v>5</v>
      </c>
      <c r="D43">
        <v>5203.3900000000003</v>
      </c>
      <c r="E43">
        <v>0</v>
      </c>
      <c r="G43" s="1">
        <f t="shared" si="0"/>
        <v>46078.690949074073</v>
      </c>
      <c r="H43" s="2">
        <f t="shared" si="1"/>
        <v>46078.690972222219</v>
      </c>
      <c r="I43">
        <f t="shared" si="2"/>
        <v>1772037300</v>
      </c>
    </row>
    <row r="44" spans="1:9" x14ac:dyDescent="0.55000000000000004">
      <c r="A44">
        <v>1772037598</v>
      </c>
      <c r="B44" t="s">
        <v>4</v>
      </c>
      <c r="C44" t="s">
        <v>5</v>
      </c>
      <c r="D44">
        <v>5207.51</v>
      </c>
      <c r="E44">
        <v>0</v>
      </c>
      <c r="G44" s="1">
        <f t="shared" si="0"/>
        <v>46078.694421296299</v>
      </c>
      <c r="H44" s="2">
        <f t="shared" si="1"/>
        <v>46078.694444444445</v>
      </c>
      <c r="I44">
        <f t="shared" si="2"/>
        <v>1772037600</v>
      </c>
    </row>
    <row r="45" spans="1:9" x14ac:dyDescent="0.55000000000000004">
      <c r="A45">
        <v>1772037898</v>
      </c>
      <c r="B45" t="s">
        <v>4</v>
      </c>
      <c r="C45" t="s">
        <v>5</v>
      </c>
      <c r="D45">
        <v>5208.18</v>
      </c>
      <c r="E45">
        <v>1</v>
      </c>
      <c r="G45" s="1">
        <f t="shared" si="0"/>
        <v>46078.697893518518</v>
      </c>
      <c r="H45" s="2">
        <f t="shared" si="1"/>
        <v>46078.697916666664</v>
      </c>
      <c r="I45">
        <f t="shared" si="2"/>
        <v>1772037900</v>
      </c>
    </row>
    <row r="46" spans="1:9" x14ac:dyDescent="0.55000000000000004">
      <c r="A46">
        <v>1772038198</v>
      </c>
      <c r="B46" t="s">
        <v>4</v>
      </c>
      <c r="C46" t="s">
        <v>5</v>
      </c>
      <c r="D46">
        <v>5211.95</v>
      </c>
      <c r="E46">
        <v>0</v>
      </c>
      <c r="G46" s="1">
        <f t="shared" si="0"/>
        <v>46078.701365740737</v>
      </c>
      <c r="H46" s="2">
        <f t="shared" si="1"/>
        <v>46078.701388888891</v>
      </c>
      <c r="I46">
        <f t="shared" si="2"/>
        <v>1772038200</v>
      </c>
    </row>
    <row r="47" spans="1:9" x14ac:dyDescent="0.55000000000000004">
      <c r="A47">
        <v>1772038498</v>
      </c>
      <c r="B47" t="s">
        <v>4</v>
      </c>
      <c r="C47" t="s">
        <v>5</v>
      </c>
      <c r="D47">
        <v>5212.3100000000004</v>
      </c>
      <c r="E47">
        <v>0</v>
      </c>
      <c r="G47" s="1">
        <f t="shared" si="0"/>
        <v>46078.704837962963</v>
      </c>
      <c r="H47" s="2">
        <f t="shared" si="1"/>
        <v>46078.704861111109</v>
      </c>
      <c r="I47">
        <f t="shared" si="2"/>
        <v>1772038500</v>
      </c>
    </row>
    <row r="48" spans="1:9" x14ac:dyDescent="0.55000000000000004">
      <c r="A48">
        <v>1772038798</v>
      </c>
      <c r="B48" t="s">
        <v>4</v>
      </c>
      <c r="C48" t="s">
        <v>5</v>
      </c>
      <c r="D48">
        <v>5210.09</v>
      </c>
      <c r="E48">
        <v>0</v>
      </c>
      <c r="G48" s="1">
        <f t="shared" si="0"/>
        <v>46078.708310185189</v>
      </c>
      <c r="H48" s="2">
        <f t="shared" si="1"/>
        <v>46078.708333333336</v>
      </c>
      <c r="I48">
        <f t="shared" si="2"/>
        <v>1772038800</v>
      </c>
    </row>
    <row r="49" spans="1:9" x14ac:dyDescent="0.55000000000000004">
      <c r="A49">
        <v>1772039098</v>
      </c>
      <c r="B49" t="s">
        <v>4</v>
      </c>
      <c r="C49" t="s">
        <v>5</v>
      </c>
      <c r="D49">
        <v>5214.6899999999996</v>
      </c>
      <c r="E49">
        <v>0</v>
      </c>
      <c r="G49" s="1">
        <f t="shared" si="0"/>
        <v>46078.711782407408</v>
      </c>
      <c r="H49" s="2">
        <f t="shared" si="1"/>
        <v>46078.711805555555</v>
      </c>
      <c r="I49">
        <f t="shared" si="2"/>
        <v>1772039100</v>
      </c>
    </row>
    <row r="50" spans="1:9" x14ac:dyDescent="0.55000000000000004">
      <c r="A50">
        <v>1772039398</v>
      </c>
      <c r="B50" t="s">
        <v>4</v>
      </c>
      <c r="C50" t="s">
        <v>5</v>
      </c>
      <c r="D50">
        <v>5215.17</v>
      </c>
      <c r="E50">
        <v>0</v>
      </c>
      <c r="G50" s="1">
        <f t="shared" si="0"/>
        <v>46078.715254629627</v>
      </c>
      <c r="H50" s="2">
        <f t="shared" si="1"/>
        <v>46078.715277777781</v>
      </c>
      <c r="I50">
        <f t="shared" si="2"/>
        <v>1772039400</v>
      </c>
    </row>
    <row r="51" spans="1:9" x14ac:dyDescent="0.55000000000000004">
      <c r="A51">
        <v>1772039698</v>
      </c>
      <c r="B51" t="s">
        <v>4</v>
      </c>
      <c r="C51" t="s">
        <v>5</v>
      </c>
      <c r="D51">
        <v>5214.53</v>
      </c>
      <c r="E51">
        <v>1</v>
      </c>
      <c r="G51" s="1">
        <f t="shared" si="0"/>
        <v>46078.718726851846</v>
      </c>
      <c r="H51" s="2">
        <f t="shared" si="1"/>
        <v>46078.71875</v>
      </c>
      <c r="I51">
        <f t="shared" si="2"/>
        <v>1772039700</v>
      </c>
    </row>
    <row r="52" spans="1:9" x14ac:dyDescent="0.55000000000000004">
      <c r="A52">
        <v>1772039998</v>
      </c>
      <c r="B52" t="s">
        <v>4</v>
      </c>
      <c r="C52" t="s">
        <v>5</v>
      </c>
      <c r="D52">
        <v>5213.2700000000004</v>
      </c>
      <c r="E52">
        <v>0</v>
      </c>
      <c r="G52" s="1">
        <f t="shared" si="0"/>
        <v>46078.722199074073</v>
      </c>
      <c r="H52" s="2">
        <f t="shared" si="1"/>
        <v>46078.722222222219</v>
      </c>
      <c r="I52">
        <f t="shared" si="2"/>
        <v>1772040000</v>
      </c>
    </row>
    <row r="53" spans="1:9" x14ac:dyDescent="0.55000000000000004">
      <c r="A53">
        <v>1772040298</v>
      </c>
      <c r="B53" t="s">
        <v>4</v>
      </c>
      <c r="C53" t="s">
        <v>5</v>
      </c>
      <c r="D53">
        <v>5213.1000000000004</v>
      </c>
      <c r="E53">
        <v>0</v>
      </c>
      <c r="G53" s="1">
        <f t="shared" si="0"/>
        <v>46078.725671296299</v>
      </c>
      <c r="H53" s="2">
        <f t="shared" si="1"/>
        <v>46078.725694444445</v>
      </c>
      <c r="I53">
        <f t="shared" si="2"/>
        <v>1772040300</v>
      </c>
    </row>
    <row r="54" spans="1:9" x14ac:dyDescent="0.55000000000000004">
      <c r="A54">
        <v>1772040598</v>
      </c>
      <c r="B54" t="s">
        <v>4</v>
      </c>
      <c r="C54" t="s">
        <v>5</v>
      </c>
      <c r="D54">
        <v>5211.8500000000004</v>
      </c>
      <c r="E54">
        <v>0</v>
      </c>
      <c r="G54" s="1">
        <f t="shared" si="0"/>
        <v>46078.729143518518</v>
      </c>
      <c r="H54" s="2">
        <f t="shared" si="1"/>
        <v>46078.729166666664</v>
      </c>
      <c r="I54">
        <f t="shared" si="2"/>
        <v>1772040600</v>
      </c>
    </row>
    <row r="55" spans="1:9" x14ac:dyDescent="0.55000000000000004">
      <c r="A55">
        <v>1772040898</v>
      </c>
      <c r="B55" t="s">
        <v>4</v>
      </c>
      <c r="C55" t="s">
        <v>5</v>
      </c>
      <c r="D55">
        <v>5213.17</v>
      </c>
      <c r="E55">
        <v>0</v>
      </c>
      <c r="G55" s="1">
        <f t="shared" si="0"/>
        <v>46078.732615740737</v>
      </c>
      <c r="H55" s="2">
        <f t="shared" si="1"/>
        <v>46078.732638888891</v>
      </c>
      <c r="I55">
        <f t="shared" si="2"/>
        <v>1772040900</v>
      </c>
    </row>
    <row r="56" spans="1:9" x14ac:dyDescent="0.55000000000000004">
      <c r="A56">
        <v>1772041198</v>
      </c>
      <c r="B56" t="s">
        <v>4</v>
      </c>
      <c r="C56" t="s">
        <v>5</v>
      </c>
      <c r="D56">
        <v>5208.33</v>
      </c>
      <c r="E56">
        <v>0</v>
      </c>
      <c r="G56" s="1">
        <f t="shared" si="0"/>
        <v>46078.736087962963</v>
      </c>
      <c r="H56" s="2">
        <f t="shared" si="1"/>
        <v>46078.736111111109</v>
      </c>
      <c r="I56">
        <f t="shared" si="2"/>
        <v>1772041200</v>
      </c>
    </row>
    <row r="57" spans="1:9" x14ac:dyDescent="0.55000000000000004">
      <c r="A57">
        <v>1772041498</v>
      </c>
      <c r="B57" t="s">
        <v>4</v>
      </c>
      <c r="C57" t="s">
        <v>5</v>
      </c>
      <c r="D57">
        <v>5206.71</v>
      </c>
      <c r="E57">
        <v>0</v>
      </c>
      <c r="G57" s="1">
        <f t="shared" si="0"/>
        <v>46078.739560185189</v>
      </c>
      <c r="H57" s="2">
        <f t="shared" si="1"/>
        <v>46078.739583333336</v>
      </c>
      <c r="I57">
        <f t="shared" si="2"/>
        <v>1772041500</v>
      </c>
    </row>
    <row r="58" spans="1:9" x14ac:dyDescent="0.55000000000000004">
      <c r="A58">
        <v>1772041798</v>
      </c>
      <c r="B58" t="s">
        <v>4</v>
      </c>
      <c r="C58" t="s">
        <v>5</v>
      </c>
      <c r="D58">
        <v>5206.32</v>
      </c>
      <c r="E58">
        <v>0</v>
      </c>
      <c r="G58" s="1">
        <f t="shared" si="0"/>
        <v>46078.743032407408</v>
      </c>
      <c r="H58" s="2">
        <f t="shared" si="1"/>
        <v>46078.743055555555</v>
      </c>
      <c r="I58">
        <f t="shared" si="2"/>
        <v>1772041800</v>
      </c>
    </row>
    <row r="59" spans="1:9" x14ac:dyDescent="0.55000000000000004">
      <c r="A59">
        <v>1772042098</v>
      </c>
      <c r="B59" t="s">
        <v>4</v>
      </c>
      <c r="C59" t="s">
        <v>5</v>
      </c>
      <c r="D59">
        <v>5206.82</v>
      </c>
      <c r="E59">
        <v>0</v>
      </c>
      <c r="G59" s="1">
        <f t="shared" si="0"/>
        <v>46078.746504629627</v>
      </c>
      <c r="H59" s="2">
        <f t="shared" si="1"/>
        <v>46078.746527777781</v>
      </c>
      <c r="I59">
        <f t="shared" si="2"/>
        <v>1772042100</v>
      </c>
    </row>
    <row r="60" spans="1:9" x14ac:dyDescent="0.55000000000000004">
      <c r="A60">
        <v>1772042398</v>
      </c>
      <c r="B60" t="s">
        <v>4</v>
      </c>
      <c r="C60" t="s">
        <v>5</v>
      </c>
      <c r="D60">
        <v>5207.3999999999996</v>
      </c>
      <c r="E60">
        <v>0</v>
      </c>
      <c r="G60" s="1">
        <f t="shared" si="0"/>
        <v>46078.749976851846</v>
      </c>
      <c r="H60" s="2">
        <f t="shared" si="1"/>
        <v>46078.75</v>
      </c>
      <c r="I60">
        <f t="shared" si="2"/>
        <v>1772042400</v>
      </c>
    </row>
    <row r="61" spans="1:9" x14ac:dyDescent="0.55000000000000004">
      <c r="A61">
        <v>1772042698</v>
      </c>
      <c r="B61" t="s">
        <v>4</v>
      </c>
      <c r="C61" t="s">
        <v>5</v>
      </c>
      <c r="D61">
        <v>5207.07</v>
      </c>
      <c r="E61">
        <v>0</v>
      </c>
      <c r="G61" s="1">
        <f t="shared" si="0"/>
        <v>46078.753449074073</v>
      </c>
      <c r="H61" s="2">
        <f t="shared" si="1"/>
        <v>46078.753472222219</v>
      </c>
      <c r="I61">
        <f t="shared" si="2"/>
        <v>1772042700</v>
      </c>
    </row>
    <row r="62" spans="1:9" x14ac:dyDescent="0.55000000000000004">
      <c r="A62">
        <v>1772042998</v>
      </c>
      <c r="B62" t="s">
        <v>4</v>
      </c>
      <c r="C62" t="s">
        <v>5</v>
      </c>
      <c r="D62">
        <v>5206.8900000000003</v>
      </c>
      <c r="E62">
        <v>0</v>
      </c>
      <c r="G62" s="1">
        <f t="shared" si="0"/>
        <v>46078.756921296299</v>
      </c>
      <c r="H62" s="2">
        <f t="shared" si="1"/>
        <v>46078.756944444445</v>
      </c>
      <c r="I62">
        <f t="shared" si="2"/>
        <v>1772043000</v>
      </c>
    </row>
    <row r="63" spans="1:9" x14ac:dyDescent="0.55000000000000004">
      <c r="A63">
        <v>1772043298</v>
      </c>
      <c r="B63" t="s">
        <v>4</v>
      </c>
      <c r="C63" t="s">
        <v>5</v>
      </c>
      <c r="D63">
        <v>5206.8</v>
      </c>
      <c r="E63">
        <v>0</v>
      </c>
      <c r="G63" s="1">
        <f t="shared" si="0"/>
        <v>46078.760393518518</v>
      </c>
      <c r="H63" s="2">
        <f t="shared" si="1"/>
        <v>46078.760416666664</v>
      </c>
      <c r="I63">
        <f t="shared" si="2"/>
        <v>1772043300</v>
      </c>
    </row>
    <row r="64" spans="1:9" x14ac:dyDescent="0.55000000000000004">
      <c r="A64">
        <v>1772043598</v>
      </c>
      <c r="B64" t="s">
        <v>4</v>
      </c>
      <c r="C64" t="s">
        <v>5</v>
      </c>
      <c r="D64">
        <v>5206.7700000000004</v>
      </c>
      <c r="E64">
        <v>1</v>
      </c>
      <c r="G64" s="1">
        <f t="shared" si="0"/>
        <v>46078.763865740737</v>
      </c>
      <c r="H64" s="2">
        <f t="shared" si="1"/>
        <v>46078.763888888891</v>
      </c>
      <c r="I64">
        <f t="shared" si="2"/>
        <v>1772043600</v>
      </c>
    </row>
    <row r="65" spans="1:9" x14ac:dyDescent="0.55000000000000004">
      <c r="A65">
        <v>1772043898</v>
      </c>
      <c r="B65" t="s">
        <v>4</v>
      </c>
      <c r="C65" t="s">
        <v>5</v>
      </c>
      <c r="D65">
        <v>5206.8</v>
      </c>
      <c r="E65">
        <v>0</v>
      </c>
      <c r="G65" s="1">
        <f t="shared" si="0"/>
        <v>46078.767337962963</v>
      </c>
      <c r="H65" s="2">
        <f t="shared" si="1"/>
        <v>46078.767361111109</v>
      </c>
      <c r="I65">
        <f t="shared" si="2"/>
        <v>1772043900</v>
      </c>
    </row>
    <row r="66" spans="1:9" x14ac:dyDescent="0.55000000000000004">
      <c r="A66">
        <v>1772044198</v>
      </c>
      <c r="B66" t="s">
        <v>4</v>
      </c>
      <c r="C66" t="s">
        <v>5</v>
      </c>
      <c r="D66">
        <v>5206.8</v>
      </c>
      <c r="E66">
        <v>1</v>
      </c>
      <c r="G66" s="1">
        <f t="shared" ref="G66:G129" si="3">(A66/86400)+25569</f>
        <v>46078.770810185189</v>
      </c>
      <c r="H66" s="2">
        <f t="shared" ref="H66:H129" si="4">CEILING(INT(G66*1440)/1440*288,1)/288</f>
        <v>46078.770833333336</v>
      </c>
      <c r="I66">
        <f t="shared" si="2"/>
        <v>1772044200</v>
      </c>
    </row>
    <row r="67" spans="1:9" x14ac:dyDescent="0.55000000000000004">
      <c r="A67">
        <v>1772044498</v>
      </c>
      <c r="B67" t="s">
        <v>4</v>
      </c>
      <c r="C67" t="s">
        <v>5</v>
      </c>
      <c r="D67">
        <v>5206.3900000000003</v>
      </c>
      <c r="E67">
        <v>0</v>
      </c>
      <c r="G67" s="1">
        <f t="shared" si="3"/>
        <v>46078.774282407408</v>
      </c>
      <c r="H67" s="2">
        <f t="shared" si="4"/>
        <v>46078.774305555555</v>
      </c>
      <c r="I67">
        <f t="shared" ref="I67:I130" si="5">MROUND((H67-25569)*86400,300)</f>
        <v>1772044500</v>
      </c>
    </row>
    <row r="68" spans="1:9" x14ac:dyDescent="0.55000000000000004">
      <c r="A68">
        <v>1772044798</v>
      </c>
      <c r="B68" t="s">
        <v>4</v>
      </c>
      <c r="C68" t="s">
        <v>5</v>
      </c>
      <c r="D68">
        <v>5205.13</v>
      </c>
      <c r="E68">
        <v>0</v>
      </c>
      <c r="G68" s="1">
        <f t="shared" si="3"/>
        <v>46078.777754629627</v>
      </c>
      <c r="H68" s="2">
        <f t="shared" si="4"/>
        <v>46078.777777777781</v>
      </c>
      <c r="I68">
        <f t="shared" si="5"/>
        <v>1772044800</v>
      </c>
    </row>
    <row r="69" spans="1:9" x14ac:dyDescent="0.55000000000000004">
      <c r="A69">
        <v>1772045098</v>
      </c>
      <c r="B69" t="s">
        <v>4</v>
      </c>
      <c r="C69" t="s">
        <v>5</v>
      </c>
      <c r="D69">
        <v>5200.95</v>
      </c>
      <c r="E69">
        <v>0</v>
      </c>
      <c r="G69" s="1">
        <f t="shared" si="3"/>
        <v>46078.781226851846</v>
      </c>
      <c r="H69" s="2">
        <f t="shared" si="4"/>
        <v>46078.78125</v>
      </c>
      <c r="I69">
        <f t="shared" si="5"/>
        <v>1772045100</v>
      </c>
    </row>
    <row r="70" spans="1:9" x14ac:dyDescent="0.55000000000000004">
      <c r="A70">
        <v>1772045398</v>
      </c>
      <c r="B70" t="s">
        <v>4</v>
      </c>
      <c r="C70" t="s">
        <v>5</v>
      </c>
      <c r="D70">
        <v>5202.58</v>
      </c>
      <c r="E70">
        <v>0</v>
      </c>
      <c r="G70" s="1">
        <f t="shared" si="3"/>
        <v>46078.784699074073</v>
      </c>
      <c r="H70" s="2">
        <f t="shared" si="4"/>
        <v>46078.784722222219</v>
      </c>
      <c r="I70">
        <f t="shared" si="5"/>
        <v>1772045400</v>
      </c>
    </row>
    <row r="71" spans="1:9" x14ac:dyDescent="0.55000000000000004">
      <c r="A71">
        <v>1772045698</v>
      </c>
      <c r="B71" t="s">
        <v>4</v>
      </c>
      <c r="C71" t="s">
        <v>5</v>
      </c>
      <c r="D71">
        <v>5202.12</v>
      </c>
      <c r="E71">
        <v>0</v>
      </c>
      <c r="G71" s="1">
        <f t="shared" si="3"/>
        <v>46078.788171296299</v>
      </c>
      <c r="H71" s="2">
        <f t="shared" si="4"/>
        <v>46078.788194444445</v>
      </c>
      <c r="I71">
        <f t="shared" si="5"/>
        <v>1772045700</v>
      </c>
    </row>
    <row r="72" spans="1:9" x14ac:dyDescent="0.55000000000000004">
      <c r="A72">
        <v>1772045998</v>
      </c>
      <c r="B72" t="s">
        <v>4</v>
      </c>
      <c r="C72" t="s">
        <v>5</v>
      </c>
      <c r="D72">
        <v>5200.91</v>
      </c>
      <c r="E72">
        <v>0</v>
      </c>
      <c r="G72" s="1">
        <f t="shared" si="3"/>
        <v>46078.791643518518</v>
      </c>
      <c r="H72" s="2">
        <f t="shared" si="4"/>
        <v>46078.791666666664</v>
      </c>
      <c r="I72">
        <f t="shared" si="5"/>
        <v>1772046000</v>
      </c>
    </row>
    <row r="73" spans="1:9" x14ac:dyDescent="0.55000000000000004">
      <c r="A73">
        <v>1772046298</v>
      </c>
      <c r="B73" t="s">
        <v>4</v>
      </c>
      <c r="C73" t="s">
        <v>5</v>
      </c>
      <c r="D73">
        <v>5194.29</v>
      </c>
      <c r="E73">
        <v>0</v>
      </c>
      <c r="G73" s="1">
        <f t="shared" si="3"/>
        <v>46078.795115740737</v>
      </c>
      <c r="H73" s="2">
        <f t="shared" si="4"/>
        <v>46078.795138888891</v>
      </c>
      <c r="I73">
        <f t="shared" si="5"/>
        <v>1772046300</v>
      </c>
    </row>
    <row r="74" spans="1:9" x14ac:dyDescent="0.55000000000000004">
      <c r="A74">
        <v>1772046598</v>
      </c>
      <c r="B74" t="s">
        <v>4</v>
      </c>
      <c r="C74" t="s">
        <v>5</v>
      </c>
      <c r="D74">
        <v>5207.04</v>
      </c>
      <c r="E74">
        <v>0</v>
      </c>
      <c r="G74" s="1">
        <f t="shared" si="3"/>
        <v>46078.798587962963</v>
      </c>
      <c r="H74" s="2">
        <f t="shared" si="4"/>
        <v>46078.798611111109</v>
      </c>
      <c r="I74">
        <f t="shared" si="5"/>
        <v>1772046600</v>
      </c>
    </row>
    <row r="75" spans="1:9" x14ac:dyDescent="0.55000000000000004">
      <c r="A75">
        <v>1772046898</v>
      </c>
      <c r="B75" t="s">
        <v>4</v>
      </c>
      <c r="C75" t="s">
        <v>5</v>
      </c>
      <c r="D75">
        <v>5200.55</v>
      </c>
      <c r="E75">
        <v>0</v>
      </c>
      <c r="G75" s="1">
        <f t="shared" si="3"/>
        <v>46078.802060185189</v>
      </c>
      <c r="H75" s="2">
        <f t="shared" si="4"/>
        <v>46078.802083333336</v>
      </c>
      <c r="I75">
        <f t="shared" si="5"/>
        <v>1772046900</v>
      </c>
    </row>
    <row r="76" spans="1:9" x14ac:dyDescent="0.55000000000000004">
      <c r="A76">
        <v>1772047198</v>
      </c>
      <c r="B76" t="s">
        <v>4</v>
      </c>
      <c r="C76" t="s">
        <v>5</v>
      </c>
      <c r="D76">
        <v>5197.32</v>
      </c>
      <c r="E76">
        <v>0</v>
      </c>
      <c r="G76" s="1">
        <f t="shared" si="3"/>
        <v>46078.805532407408</v>
      </c>
      <c r="H76" s="2">
        <f t="shared" si="4"/>
        <v>46078.805555555555</v>
      </c>
      <c r="I76">
        <f t="shared" si="5"/>
        <v>1772047200</v>
      </c>
    </row>
    <row r="77" spans="1:9" x14ac:dyDescent="0.55000000000000004">
      <c r="A77">
        <v>1772047498</v>
      </c>
      <c r="B77" t="s">
        <v>4</v>
      </c>
      <c r="C77" t="s">
        <v>5</v>
      </c>
      <c r="D77">
        <v>5202.59</v>
      </c>
      <c r="E77">
        <v>0</v>
      </c>
      <c r="G77" s="1">
        <f t="shared" si="3"/>
        <v>46078.809004629627</v>
      </c>
      <c r="H77" s="2">
        <f t="shared" si="4"/>
        <v>46078.809027777781</v>
      </c>
      <c r="I77">
        <f t="shared" si="5"/>
        <v>1772047500</v>
      </c>
    </row>
    <row r="78" spans="1:9" x14ac:dyDescent="0.55000000000000004">
      <c r="A78">
        <v>1772047798</v>
      </c>
      <c r="B78" t="s">
        <v>4</v>
      </c>
      <c r="C78" t="s">
        <v>5</v>
      </c>
      <c r="D78">
        <v>5202.51</v>
      </c>
      <c r="E78">
        <v>0</v>
      </c>
      <c r="G78" s="1">
        <f t="shared" si="3"/>
        <v>46078.812476851846</v>
      </c>
      <c r="H78" s="2">
        <f t="shared" si="4"/>
        <v>46078.8125</v>
      </c>
      <c r="I78">
        <f t="shared" si="5"/>
        <v>1772047800</v>
      </c>
    </row>
    <row r="79" spans="1:9" x14ac:dyDescent="0.55000000000000004">
      <c r="A79">
        <v>1772048098</v>
      </c>
      <c r="B79" t="s">
        <v>4</v>
      </c>
      <c r="C79" t="s">
        <v>5</v>
      </c>
      <c r="D79">
        <v>5201</v>
      </c>
      <c r="E79">
        <v>0</v>
      </c>
      <c r="G79" s="1">
        <f t="shared" si="3"/>
        <v>46078.815949074073</v>
      </c>
      <c r="H79" s="2">
        <f t="shared" si="4"/>
        <v>46078.815972222219</v>
      </c>
      <c r="I79">
        <f t="shared" si="5"/>
        <v>1772048100</v>
      </c>
    </row>
    <row r="80" spans="1:9" x14ac:dyDescent="0.55000000000000004">
      <c r="A80">
        <v>1772048398</v>
      </c>
      <c r="B80" t="s">
        <v>4</v>
      </c>
      <c r="C80" t="s">
        <v>5</v>
      </c>
      <c r="D80">
        <v>5204.32</v>
      </c>
      <c r="E80">
        <v>0</v>
      </c>
      <c r="G80" s="1">
        <f t="shared" si="3"/>
        <v>46078.819421296299</v>
      </c>
      <c r="H80" s="2">
        <f t="shared" si="4"/>
        <v>46078.819444444445</v>
      </c>
      <c r="I80">
        <f t="shared" si="5"/>
        <v>1772048400</v>
      </c>
    </row>
    <row r="81" spans="1:9" x14ac:dyDescent="0.55000000000000004">
      <c r="A81">
        <v>1772048698</v>
      </c>
      <c r="B81" t="s">
        <v>4</v>
      </c>
      <c r="C81" t="s">
        <v>5</v>
      </c>
      <c r="D81">
        <v>5205</v>
      </c>
      <c r="E81">
        <v>0</v>
      </c>
      <c r="G81" s="1">
        <f t="shared" si="3"/>
        <v>46078.822893518518</v>
      </c>
      <c r="H81" s="2">
        <f t="shared" si="4"/>
        <v>46078.822916666664</v>
      </c>
      <c r="I81">
        <f t="shared" si="5"/>
        <v>1772048700</v>
      </c>
    </row>
    <row r="82" spans="1:9" x14ac:dyDescent="0.55000000000000004">
      <c r="A82">
        <v>1772048998</v>
      </c>
      <c r="B82" t="s">
        <v>4</v>
      </c>
      <c r="C82" t="s">
        <v>5</v>
      </c>
      <c r="D82">
        <v>5204.97</v>
      </c>
      <c r="E82">
        <v>0</v>
      </c>
      <c r="G82" s="1">
        <f t="shared" si="3"/>
        <v>46078.826365740737</v>
      </c>
      <c r="H82" s="2">
        <f t="shared" si="4"/>
        <v>46078.826388888891</v>
      </c>
      <c r="I82">
        <f t="shared" si="5"/>
        <v>1772049000</v>
      </c>
    </row>
    <row r="83" spans="1:9" x14ac:dyDescent="0.55000000000000004">
      <c r="A83">
        <v>1772049298</v>
      </c>
      <c r="B83" t="s">
        <v>4</v>
      </c>
      <c r="C83" t="s">
        <v>5</v>
      </c>
      <c r="D83">
        <v>5204.87</v>
      </c>
      <c r="E83">
        <v>0</v>
      </c>
      <c r="G83" s="1">
        <f t="shared" si="3"/>
        <v>46078.829837962963</v>
      </c>
      <c r="H83" s="2">
        <f t="shared" si="4"/>
        <v>46078.829861111109</v>
      </c>
      <c r="I83">
        <f t="shared" si="5"/>
        <v>1772049300</v>
      </c>
    </row>
    <row r="84" spans="1:9" x14ac:dyDescent="0.55000000000000004">
      <c r="A84">
        <v>1772049598</v>
      </c>
      <c r="B84" t="s">
        <v>4</v>
      </c>
      <c r="C84" t="s">
        <v>5</v>
      </c>
      <c r="D84">
        <v>5201.76</v>
      </c>
      <c r="E84">
        <v>0</v>
      </c>
      <c r="G84" s="1">
        <f t="shared" si="3"/>
        <v>46078.833310185189</v>
      </c>
      <c r="H84" s="2">
        <f t="shared" si="4"/>
        <v>46078.833333333336</v>
      </c>
      <c r="I84">
        <f t="shared" si="5"/>
        <v>1772049600</v>
      </c>
    </row>
    <row r="85" spans="1:9" x14ac:dyDescent="0.55000000000000004">
      <c r="A85">
        <v>1772049898</v>
      </c>
      <c r="B85" t="s">
        <v>4</v>
      </c>
      <c r="C85" t="s">
        <v>5</v>
      </c>
      <c r="D85">
        <v>5202.46</v>
      </c>
      <c r="E85">
        <v>0</v>
      </c>
      <c r="G85" s="1">
        <f t="shared" si="3"/>
        <v>46078.836782407408</v>
      </c>
      <c r="H85" s="2">
        <f t="shared" si="4"/>
        <v>46078.836805555555</v>
      </c>
      <c r="I85">
        <f t="shared" si="5"/>
        <v>1772049900</v>
      </c>
    </row>
    <row r="86" spans="1:9" x14ac:dyDescent="0.55000000000000004">
      <c r="A86">
        <v>1772050198</v>
      </c>
      <c r="B86" t="s">
        <v>4</v>
      </c>
      <c r="C86" t="s">
        <v>5</v>
      </c>
      <c r="D86">
        <v>5195.2700000000004</v>
      </c>
      <c r="E86">
        <v>0</v>
      </c>
      <c r="G86" s="1">
        <f t="shared" si="3"/>
        <v>46078.840254629627</v>
      </c>
      <c r="H86" s="2">
        <f t="shared" si="4"/>
        <v>46078.840277777781</v>
      </c>
      <c r="I86">
        <f t="shared" si="5"/>
        <v>1772050200</v>
      </c>
    </row>
    <row r="87" spans="1:9" x14ac:dyDescent="0.55000000000000004">
      <c r="A87">
        <v>1772050498</v>
      </c>
      <c r="B87" t="s">
        <v>4</v>
      </c>
      <c r="C87" t="s">
        <v>5</v>
      </c>
      <c r="D87">
        <v>5184.8</v>
      </c>
      <c r="E87">
        <v>0</v>
      </c>
      <c r="G87" s="1">
        <f t="shared" si="3"/>
        <v>46078.843726851846</v>
      </c>
      <c r="H87" s="2">
        <f t="shared" si="4"/>
        <v>46078.84375</v>
      </c>
      <c r="I87">
        <f t="shared" si="5"/>
        <v>1772050500</v>
      </c>
    </row>
    <row r="88" spans="1:9" x14ac:dyDescent="0.55000000000000004">
      <c r="A88">
        <v>1772050798</v>
      </c>
      <c r="B88" t="s">
        <v>4</v>
      </c>
      <c r="C88" t="s">
        <v>5</v>
      </c>
      <c r="D88">
        <v>5189</v>
      </c>
      <c r="E88">
        <v>0</v>
      </c>
      <c r="G88" s="1">
        <f t="shared" si="3"/>
        <v>46078.847199074073</v>
      </c>
      <c r="H88" s="2">
        <f t="shared" si="4"/>
        <v>46078.847222222219</v>
      </c>
      <c r="I88">
        <f t="shared" si="5"/>
        <v>1772050800</v>
      </c>
    </row>
    <row r="89" spans="1:9" x14ac:dyDescent="0.55000000000000004">
      <c r="A89">
        <v>1772051098</v>
      </c>
      <c r="B89" t="s">
        <v>4</v>
      </c>
      <c r="C89" t="s">
        <v>5</v>
      </c>
      <c r="D89">
        <v>5186.1099999999997</v>
      </c>
      <c r="E89">
        <v>0</v>
      </c>
      <c r="G89" s="1">
        <f t="shared" si="3"/>
        <v>46078.850671296299</v>
      </c>
      <c r="H89" s="2">
        <f t="shared" si="4"/>
        <v>46078.850694444445</v>
      </c>
      <c r="I89">
        <f t="shared" si="5"/>
        <v>1772051100</v>
      </c>
    </row>
    <row r="90" spans="1:9" x14ac:dyDescent="0.55000000000000004">
      <c r="A90">
        <v>1772051398</v>
      </c>
      <c r="B90" t="s">
        <v>4</v>
      </c>
      <c r="C90" t="s">
        <v>5</v>
      </c>
      <c r="D90">
        <v>5188.12</v>
      </c>
      <c r="E90">
        <v>0</v>
      </c>
      <c r="G90" s="1">
        <f t="shared" si="3"/>
        <v>46078.854143518518</v>
      </c>
      <c r="H90" s="2">
        <f t="shared" si="4"/>
        <v>46078.854166666664</v>
      </c>
      <c r="I90">
        <f t="shared" si="5"/>
        <v>1772051400</v>
      </c>
    </row>
    <row r="91" spans="1:9" x14ac:dyDescent="0.55000000000000004">
      <c r="A91">
        <v>1772051698</v>
      </c>
      <c r="B91" t="s">
        <v>4</v>
      </c>
      <c r="C91" t="s">
        <v>5</v>
      </c>
      <c r="D91">
        <v>5183.41</v>
      </c>
      <c r="E91">
        <v>0</v>
      </c>
      <c r="G91" s="1">
        <f t="shared" si="3"/>
        <v>46078.857615740737</v>
      </c>
      <c r="H91" s="2">
        <f t="shared" si="4"/>
        <v>46078.857638888891</v>
      </c>
      <c r="I91">
        <f t="shared" si="5"/>
        <v>1772051700</v>
      </c>
    </row>
    <row r="92" spans="1:9" x14ac:dyDescent="0.55000000000000004">
      <c r="A92">
        <v>1772051998</v>
      </c>
      <c r="B92" t="s">
        <v>4</v>
      </c>
      <c r="C92" t="s">
        <v>5</v>
      </c>
      <c r="D92">
        <v>5181.4799999999996</v>
      </c>
      <c r="E92">
        <v>0</v>
      </c>
      <c r="G92" s="1">
        <f t="shared" si="3"/>
        <v>46078.861087962963</v>
      </c>
      <c r="H92" s="2">
        <f t="shared" si="4"/>
        <v>46078.861111111109</v>
      </c>
      <c r="I92">
        <f t="shared" si="5"/>
        <v>1772052000</v>
      </c>
    </row>
    <row r="93" spans="1:9" x14ac:dyDescent="0.55000000000000004">
      <c r="A93">
        <v>1772052298</v>
      </c>
      <c r="B93" t="s">
        <v>4</v>
      </c>
      <c r="C93" t="s">
        <v>5</v>
      </c>
      <c r="D93">
        <v>5173.57</v>
      </c>
      <c r="E93">
        <v>0</v>
      </c>
      <c r="G93" s="1">
        <f t="shared" si="3"/>
        <v>46078.864560185189</v>
      </c>
      <c r="H93" s="2">
        <f t="shared" si="4"/>
        <v>46078.864583333336</v>
      </c>
      <c r="I93">
        <f t="shared" si="5"/>
        <v>1772052300</v>
      </c>
    </row>
    <row r="94" spans="1:9" x14ac:dyDescent="0.55000000000000004">
      <c r="A94">
        <v>1772052598</v>
      </c>
      <c r="B94" t="s">
        <v>4</v>
      </c>
      <c r="C94" t="s">
        <v>5</v>
      </c>
      <c r="D94">
        <v>5178.01</v>
      </c>
      <c r="E94">
        <v>0</v>
      </c>
      <c r="G94" s="1">
        <f t="shared" si="3"/>
        <v>46078.868032407408</v>
      </c>
      <c r="H94" s="2">
        <f t="shared" si="4"/>
        <v>46078.868055555555</v>
      </c>
      <c r="I94">
        <f t="shared" si="5"/>
        <v>1772052600</v>
      </c>
    </row>
    <row r="95" spans="1:9" x14ac:dyDescent="0.55000000000000004">
      <c r="A95">
        <v>1772052898</v>
      </c>
      <c r="B95" t="s">
        <v>4</v>
      </c>
      <c r="C95" t="s">
        <v>5</v>
      </c>
      <c r="D95">
        <v>5152.16</v>
      </c>
      <c r="E95">
        <v>0</v>
      </c>
      <c r="G95" s="1">
        <f t="shared" si="3"/>
        <v>46078.871504629627</v>
      </c>
      <c r="H95" s="2">
        <f t="shared" si="4"/>
        <v>46078.871527777781</v>
      </c>
      <c r="I95">
        <f t="shared" si="5"/>
        <v>1772052900</v>
      </c>
    </row>
    <row r="96" spans="1:9" x14ac:dyDescent="0.55000000000000004">
      <c r="A96">
        <v>1772053198</v>
      </c>
      <c r="B96" t="s">
        <v>4</v>
      </c>
      <c r="C96" t="s">
        <v>5</v>
      </c>
      <c r="D96">
        <v>5156.08</v>
      </c>
      <c r="E96">
        <v>0</v>
      </c>
      <c r="G96" s="1">
        <f t="shared" si="3"/>
        <v>46078.874976851846</v>
      </c>
      <c r="H96" s="2">
        <f t="shared" si="4"/>
        <v>46078.875</v>
      </c>
      <c r="I96">
        <f t="shared" si="5"/>
        <v>1772053200</v>
      </c>
    </row>
    <row r="97" spans="1:9" x14ac:dyDescent="0.55000000000000004">
      <c r="A97">
        <v>1772053498</v>
      </c>
      <c r="B97" t="s">
        <v>4</v>
      </c>
      <c r="C97" t="s">
        <v>5</v>
      </c>
      <c r="D97">
        <v>5163.03</v>
      </c>
      <c r="E97">
        <v>0</v>
      </c>
      <c r="G97" s="1">
        <f t="shared" si="3"/>
        <v>46078.878449074073</v>
      </c>
      <c r="H97" s="2">
        <f t="shared" si="4"/>
        <v>46078.878472222219</v>
      </c>
      <c r="I97">
        <f t="shared" si="5"/>
        <v>1772053500</v>
      </c>
    </row>
    <row r="98" spans="1:9" x14ac:dyDescent="0.55000000000000004">
      <c r="A98">
        <v>1772053798</v>
      </c>
      <c r="B98" t="s">
        <v>4</v>
      </c>
      <c r="C98" t="s">
        <v>5</v>
      </c>
      <c r="D98">
        <v>5161.84</v>
      </c>
      <c r="E98">
        <v>0</v>
      </c>
      <c r="G98" s="1">
        <f t="shared" si="3"/>
        <v>46078.881921296299</v>
      </c>
      <c r="H98" s="2">
        <f t="shared" si="4"/>
        <v>46078.881944444445</v>
      </c>
      <c r="I98">
        <f t="shared" si="5"/>
        <v>1772053800</v>
      </c>
    </row>
    <row r="99" spans="1:9" x14ac:dyDescent="0.55000000000000004">
      <c r="A99">
        <v>1772054098</v>
      </c>
      <c r="B99" t="s">
        <v>4</v>
      </c>
      <c r="C99" t="s">
        <v>5</v>
      </c>
      <c r="D99">
        <v>5165.38</v>
      </c>
      <c r="E99">
        <v>0</v>
      </c>
      <c r="G99" s="1">
        <f t="shared" si="3"/>
        <v>46078.885393518518</v>
      </c>
      <c r="H99" s="2">
        <f t="shared" si="4"/>
        <v>46078.885416666664</v>
      </c>
      <c r="I99">
        <f t="shared" si="5"/>
        <v>1772054100</v>
      </c>
    </row>
    <row r="100" spans="1:9" x14ac:dyDescent="0.55000000000000004">
      <c r="A100">
        <v>1772054398</v>
      </c>
      <c r="B100" t="s">
        <v>4</v>
      </c>
      <c r="C100" t="s">
        <v>5</v>
      </c>
      <c r="D100">
        <v>5169.17</v>
      </c>
      <c r="E100">
        <v>0</v>
      </c>
      <c r="G100" s="1">
        <f t="shared" si="3"/>
        <v>46078.888865740737</v>
      </c>
      <c r="H100" s="2">
        <f t="shared" si="4"/>
        <v>46078.888888888891</v>
      </c>
      <c r="I100">
        <f t="shared" si="5"/>
        <v>1772054400</v>
      </c>
    </row>
    <row r="101" spans="1:9" x14ac:dyDescent="0.55000000000000004">
      <c r="A101">
        <v>1772054698</v>
      </c>
      <c r="B101" t="s">
        <v>4</v>
      </c>
      <c r="C101" t="s">
        <v>5</v>
      </c>
      <c r="D101">
        <v>5169.12</v>
      </c>
      <c r="E101">
        <v>0</v>
      </c>
      <c r="G101" s="1">
        <f t="shared" si="3"/>
        <v>46078.892337962963</v>
      </c>
      <c r="H101" s="2">
        <f t="shared" si="4"/>
        <v>46078.892361111109</v>
      </c>
      <c r="I101">
        <f t="shared" si="5"/>
        <v>1772054700</v>
      </c>
    </row>
    <row r="102" spans="1:9" x14ac:dyDescent="0.55000000000000004">
      <c r="A102">
        <v>1772054998</v>
      </c>
      <c r="B102" t="s">
        <v>4</v>
      </c>
      <c r="C102" t="s">
        <v>5</v>
      </c>
      <c r="D102">
        <v>5168.22</v>
      </c>
      <c r="E102">
        <v>0</v>
      </c>
      <c r="G102" s="1">
        <f t="shared" si="3"/>
        <v>46078.895810185189</v>
      </c>
      <c r="H102" s="2">
        <f t="shared" si="4"/>
        <v>46078.895833333336</v>
      </c>
      <c r="I102">
        <f t="shared" si="5"/>
        <v>1772055000</v>
      </c>
    </row>
    <row r="103" spans="1:9" x14ac:dyDescent="0.55000000000000004">
      <c r="A103">
        <v>1772055298</v>
      </c>
      <c r="B103" t="s">
        <v>4</v>
      </c>
      <c r="C103" t="s">
        <v>5</v>
      </c>
      <c r="D103">
        <v>5168.8999999999996</v>
      </c>
      <c r="E103">
        <v>1</v>
      </c>
      <c r="G103" s="1">
        <f t="shared" si="3"/>
        <v>46078.899282407408</v>
      </c>
      <c r="H103" s="2">
        <f t="shared" si="4"/>
        <v>46078.899305555555</v>
      </c>
      <c r="I103">
        <f t="shared" si="5"/>
        <v>1772055300</v>
      </c>
    </row>
    <row r="104" spans="1:9" x14ac:dyDescent="0.55000000000000004">
      <c r="A104">
        <v>1772055598</v>
      </c>
      <c r="B104" t="s">
        <v>4</v>
      </c>
      <c r="C104" t="s">
        <v>5</v>
      </c>
      <c r="D104">
        <v>5170.25</v>
      </c>
      <c r="E104">
        <v>0</v>
      </c>
      <c r="G104" s="1">
        <f t="shared" si="3"/>
        <v>46078.902754629627</v>
      </c>
      <c r="H104" s="2">
        <f t="shared" si="4"/>
        <v>46078.902777777781</v>
      </c>
      <c r="I104">
        <f t="shared" si="5"/>
        <v>1772055600</v>
      </c>
    </row>
    <row r="105" spans="1:9" x14ac:dyDescent="0.55000000000000004">
      <c r="A105">
        <v>1772055898</v>
      </c>
      <c r="B105" t="s">
        <v>4</v>
      </c>
      <c r="C105" t="s">
        <v>5</v>
      </c>
      <c r="D105">
        <v>5170.9399999999996</v>
      </c>
      <c r="E105">
        <v>0</v>
      </c>
      <c r="G105" s="1">
        <f t="shared" si="3"/>
        <v>46078.906226851846</v>
      </c>
      <c r="H105" s="2">
        <f t="shared" si="4"/>
        <v>46078.90625</v>
      </c>
      <c r="I105">
        <f t="shared" si="5"/>
        <v>1772055900</v>
      </c>
    </row>
    <row r="106" spans="1:9" x14ac:dyDescent="0.55000000000000004">
      <c r="A106">
        <v>1772056198</v>
      </c>
      <c r="B106" t="s">
        <v>4</v>
      </c>
      <c r="C106" t="s">
        <v>5</v>
      </c>
      <c r="D106">
        <v>5164.3100000000004</v>
      </c>
      <c r="E106">
        <v>0</v>
      </c>
      <c r="G106" s="1">
        <f t="shared" si="3"/>
        <v>46078.909699074073</v>
      </c>
      <c r="H106" s="2">
        <f t="shared" si="4"/>
        <v>46078.909722222219</v>
      </c>
      <c r="I106">
        <f t="shared" si="5"/>
        <v>1772056200</v>
      </c>
    </row>
    <row r="107" spans="1:9" x14ac:dyDescent="0.55000000000000004">
      <c r="A107">
        <v>1772056498</v>
      </c>
      <c r="B107" t="s">
        <v>4</v>
      </c>
      <c r="C107" t="s">
        <v>5</v>
      </c>
      <c r="D107">
        <v>5164.8900000000003</v>
      </c>
      <c r="E107">
        <v>1</v>
      </c>
      <c r="G107" s="1">
        <f t="shared" si="3"/>
        <v>46078.913171296299</v>
      </c>
      <c r="H107" s="2">
        <f t="shared" si="4"/>
        <v>46078.913194444445</v>
      </c>
      <c r="I107">
        <f t="shared" si="5"/>
        <v>1772056500</v>
      </c>
    </row>
    <row r="108" spans="1:9" x14ac:dyDescent="0.55000000000000004">
      <c r="A108">
        <v>1772060398</v>
      </c>
      <c r="B108" t="s">
        <v>4</v>
      </c>
      <c r="C108" t="s">
        <v>5</v>
      </c>
      <c r="D108">
        <v>5175.34</v>
      </c>
      <c r="E108">
        <v>0</v>
      </c>
      <c r="G108" s="1">
        <f t="shared" si="3"/>
        <v>46078.958310185189</v>
      </c>
      <c r="H108" s="2">
        <f t="shared" si="4"/>
        <v>46078.958333333336</v>
      </c>
      <c r="I108">
        <f t="shared" si="5"/>
        <v>1772060400</v>
      </c>
    </row>
    <row r="109" spans="1:9" x14ac:dyDescent="0.55000000000000004">
      <c r="A109">
        <v>1772060698</v>
      </c>
      <c r="B109" t="s">
        <v>4</v>
      </c>
      <c r="C109" t="s">
        <v>5</v>
      </c>
      <c r="D109">
        <v>5179.7299999999996</v>
      </c>
      <c r="E109">
        <v>0</v>
      </c>
      <c r="G109" s="1">
        <f t="shared" si="3"/>
        <v>46078.961782407408</v>
      </c>
      <c r="H109" s="2">
        <f t="shared" si="4"/>
        <v>46078.961805555555</v>
      </c>
      <c r="I109">
        <f t="shared" si="5"/>
        <v>1772060700</v>
      </c>
    </row>
    <row r="110" spans="1:9" x14ac:dyDescent="0.55000000000000004">
      <c r="A110">
        <v>1772060998</v>
      </c>
      <c r="B110" t="s">
        <v>4</v>
      </c>
      <c r="C110" t="s">
        <v>5</v>
      </c>
      <c r="D110">
        <v>5168.8</v>
      </c>
      <c r="E110">
        <v>0</v>
      </c>
      <c r="G110" s="1">
        <f t="shared" si="3"/>
        <v>46078.965254629627</v>
      </c>
      <c r="H110" s="2">
        <f t="shared" si="4"/>
        <v>46078.965277777781</v>
      </c>
      <c r="I110">
        <f t="shared" si="5"/>
        <v>1772061000</v>
      </c>
    </row>
    <row r="111" spans="1:9" x14ac:dyDescent="0.55000000000000004">
      <c r="A111">
        <v>1772061298</v>
      </c>
      <c r="B111" t="s">
        <v>4</v>
      </c>
      <c r="C111" t="s">
        <v>5</v>
      </c>
      <c r="D111">
        <v>5174.01</v>
      </c>
      <c r="E111">
        <v>0</v>
      </c>
      <c r="G111" s="1">
        <f t="shared" si="3"/>
        <v>46078.968726851846</v>
      </c>
      <c r="H111" s="2">
        <f t="shared" si="4"/>
        <v>46078.96875</v>
      </c>
      <c r="I111">
        <f t="shared" si="5"/>
        <v>1772061300</v>
      </c>
    </row>
    <row r="112" spans="1:9" x14ac:dyDescent="0.55000000000000004">
      <c r="A112">
        <v>1772061598</v>
      </c>
      <c r="B112" t="s">
        <v>4</v>
      </c>
      <c r="C112" t="s">
        <v>5</v>
      </c>
      <c r="D112">
        <v>5170.68</v>
      </c>
      <c r="E112">
        <v>0</v>
      </c>
      <c r="G112" s="1">
        <f t="shared" si="3"/>
        <v>46078.972199074073</v>
      </c>
      <c r="H112" s="2">
        <f t="shared" si="4"/>
        <v>46078.972222222219</v>
      </c>
      <c r="I112">
        <f t="shared" si="5"/>
        <v>1772061600</v>
      </c>
    </row>
    <row r="113" spans="1:9" x14ac:dyDescent="0.55000000000000004">
      <c r="A113">
        <v>1772061898</v>
      </c>
      <c r="B113" t="s">
        <v>4</v>
      </c>
      <c r="C113" t="s">
        <v>5</v>
      </c>
      <c r="D113">
        <v>5170.04</v>
      </c>
      <c r="E113">
        <v>0</v>
      </c>
      <c r="G113" s="1">
        <f t="shared" si="3"/>
        <v>46078.975671296299</v>
      </c>
      <c r="H113" s="2">
        <f t="shared" si="4"/>
        <v>46078.975694444445</v>
      </c>
      <c r="I113">
        <f t="shared" si="5"/>
        <v>1772061900</v>
      </c>
    </row>
    <row r="114" spans="1:9" x14ac:dyDescent="0.55000000000000004">
      <c r="A114">
        <v>1772062198</v>
      </c>
      <c r="B114" t="s">
        <v>4</v>
      </c>
      <c r="C114" t="s">
        <v>5</v>
      </c>
      <c r="D114">
        <v>5168.9799999999996</v>
      </c>
      <c r="E114">
        <v>0</v>
      </c>
      <c r="G114" s="1">
        <f t="shared" si="3"/>
        <v>46078.979143518518</v>
      </c>
      <c r="H114" s="2">
        <f t="shared" si="4"/>
        <v>46078.979166666664</v>
      </c>
      <c r="I114">
        <f t="shared" si="5"/>
        <v>1772062200</v>
      </c>
    </row>
    <row r="115" spans="1:9" x14ac:dyDescent="0.55000000000000004">
      <c r="A115">
        <v>1772062498</v>
      </c>
      <c r="B115" t="s">
        <v>4</v>
      </c>
      <c r="C115" t="s">
        <v>5</v>
      </c>
      <c r="D115">
        <v>5169.88</v>
      </c>
      <c r="E115">
        <v>1</v>
      </c>
      <c r="G115" s="1">
        <f t="shared" si="3"/>
        <v>46078.982615740737</v>
      </c>
      <c r="H115" s="2">
        <f t="shared" si="4"/>
        <v>46078.982638888891</v>
      </c>
      <c r="I115">
        <f t="shared" si="5"/>
        <v>1772062500</v>
      </c>
    </row>
    <row r="116" spans="1:9" x14ac:dyDescent="0.55000000000000004">
      <c r="A116">
        <v>1772062798</v>
      </c>
      <c r="B116" t="s">
        <v>4</v>
      </c>
      <c r="C116" t="s">
        <v>5</v>
      </c>
      <c r="D116">
        <v>5172.62</v>
      </c>
      <c r="E116">
        <v>0</v>
      </c>
      <c r="G116" s="1">
        <f t="shared" si="3"/>
        <v>46078.986087962963</v>
      </c>
      <c r="H116" s="2">
        <f t="shared" si="4"/>
        <v>46078.986111111109</v>
      </c>
      <c r="I116">
        <f t="shared" si="5"/>
        <v>1772062800</v>
      </c>
    </row>
    <row r="117" spans="1:9" x14ac:dyDescent="0.55000000000000004">
      <c r="A117">
        <v>1772063098</v>
      </c>
      <c r="B117" t="s">
        <v>4</v>
      </c>
      <c r="C117" t="s">
        <v>5</v>
      </c>
      <c r="D117">
        <v>5167.3100000000004</v>
      </c>
      <c r="E117">
        <v>0</v>
      </c>
      <c r="G117" s="1">
        <f t="shared" si="3"/>
        <v>46078.989560185189</v>
      </c>
      <c r="H117" s="2">
        <f t="shared" si="4"/>
        <v>46078.989583333336</v>
      </c>
      <c r="I117">
        <f t="shared" si="5"/>
        <v>1772063100</v>
      </c>
    </row>
    <row r="118" spans="1:9" x14ac:dyDescent="0.55000000000000004">
      <c r="A118">
        <v>1772063398</v>
      </c>
      <c r="B118" t="s">
        <v>4</v>
      </c>
      <c r="C118" t="s">
        <v>5</v>
      </c>
      <c r="D118">
        <v>5169.57</v>
      </c>
      <c r="E118">
        <v>0</v>
      </c>
      <c r="G118" s="1">
        <f t="shared" si="3"/>
        <v>46078.993032407408</v>
      </c>
      <c r="H118" s="2">
        <f t="shared" si="4"/>
        <v>46078.993055555555</v>
      </c>
      <c r="I118">
        <f t="shared" si="5"/>
        <v>1772063400</v>
      </c>
    </row>
    <row r="119" spans="1:9" x14ac:dyDescent="0.55000000000000004">
      <c r="A119">
        <v>1772063698</v>
      </c>
      <c r="B119" t="s">
        <v>4</v>
      </c>
      <c r="C119" t="s">
        <v>5</v>
      </c>
      <c r="D119">
        <v>5163.13</v>
      </c>
      <c r="E119">
        <v>0</v>
      </c>
      <c r="G119" s="1">
        <f t="shared" si="3"/>
        <v>46078.996504629627</v>
      </c>
      <c r="H119" s="2">
        <f t="shared" si="4"/>
        <v>46078.996527777781</v>
      </c>
      <c r="I119">
        <f t="shared" si="5"/>
        <v>1772063700</v>
      </c>
    </row>
    <row r="120" spans="1:9" x14ac:dyDescent="0.55000000000000004">
      <c r="A120">
        <v>1772063998</v>
      </c>
      <c r="B120" t="s">
        <v>4</v>
      </c>
      <c r="C120" t="s">
        <v>5</v>
      </c>
      <c r="D120">
        <v>5160.24</v>
      </c>
      <c r="E120">
        <v>0</v>
      </c>
      <c r="G120" s="1">
        <f t="shared" si="3"/>
        <v>46078.999976851846</v>
      </c>
      <c r="H120" s="2">
        <f t="shared" si="4"/>
        <v>46079</v>
      </c>
      <c r="I120">
        <f t="shared" si="5"/>
        <v>1772064000</v>
      </c>
    </row>
    <row r="121" spans="1:9" x14ac:dyDescent="0.55000000000000004">
      <c r="A121">
        <v>1772064298</v>
      </c>
      <c r="B121" t="s">
        <v>4</v>
      </c>
      <c r="C121" t="s">
        <v>5</v>
      </c>
      <c r="D121">
        <v>5161.95</v>
      </c>
      <c r="E121">
        <v>0</v>
      </c>
      <c r="G121" s="1">
        <f t="shared" si="3"/>
        <v>46079.003449074073</v>
      </c>
      <c r="H121" s="2">
        <f t="shared" si="4"/>
        <v>46079.003472222219</v>
      </c>
      <c r="I121">
        <f t="shared" si="5"/>
        <v>1772064300</v>
      </c>
    </row>
    <row r="122" spans="1:9" x14ac:dyDescent="0.55000000000000004">
      <c r="A122">
        <v>1772064598</v>
      </c>
      <c r="B122" t="s">
        <v>4</v>
      </c>
      <c r="C122" t="s">
        <v>5</v>
      </c>
      <c r="D122">
        <v>5167.67</v>
      </c>
      <c r="E122">
        <v>0</v>
      </c>
      <c r="G122" s="1">
        <f t="shared" si="3"/>
        <v>46079.006921296299</v>
      </c>
      <c r="H122" s="2">
        <f t="shared" si="4"/>
        <v>46079.006944444445</v>
      </c>
      <c r="I122">
        <f t="shared" si="5"/>
        <v>1772064600</v>
      </c>
    </row>
    <row r="123" spans="1:9" x14ac:dyDescent="0.55000000000000004">
      <c r="A123">
        <v>1772064898</v>
      </c>
      <c r="B123" t="s">
        <v>4</v>
      </c>
      <c r="C123" t="s">
        <v>5</v>
      </c>
      <c r="D123">
        <v>5169.72</v>
      </c>
      <c r="E123">
        <v>0</v>
      </c>
      <c r="G123" s="1">
        <f t="shared" si="3"/>
        <v>46079.010393518518</v>
      </c>
      <c r="H123" s="2">
        <f t="shared" si="4"/>
        <v>46079.010416666664</v>
      </c>
      <c r="I123">
        <f t="shared" si="5"/>
        <v>1772064900</v>
      </c>
    </row>
    <row r="124" spans="1:9" x14ac:dyDescent="0.55000000000000004">
      <c r="A124">
        <v>1772065198</v>
      </c>
      <c r="B124" t="s">
        <v>4</v>
      </c>
      <c r="C124" t="s">
        <v>5</v>
      </c>
      <c r="D124">
        <v>5180.9399999999996</v>
      </c>
      <c r="E124">
        <v>0</v>
      </c>
      <c r="G124" s="1">
        <f t="shared" si="3"/>
        <v>46079.013865740737</v>
      </c>
      <c r="H124" s="2">
        <f t="shared" si="4"/>
        <v>46079.013888888891</v>
      </c>
      <c r="I124">
        <f t="shared" si="5"/>
        <v>1772065200</v>
      </c>
    </row>
    <row r="125" spans="1:9" x14ac:dyDescent="0.55000000000000004">
      <c r="A125">
        <v>1772065498</v>
      </c>
      <c r="B125" t="s">
        <v>4</v>
      </c>
      <c r="C125" t="s">
        <v>5</v>
      </c>
      <c r="D125">
        <v>5185.25</v>
      </c>
      <c r="E125">
        <v>0</v>
      </c>
      <c r="G125" s="1">
        <f t="shared" si="3"/>
        <v>46079.017337962963</v>
      </c>
      <c r="H125" s="2">
        <f t="shared" si="4"/>
        <v>46079.017361111109</v>
      </c>
      <c r="I125">
        <f t="shared" si="5"/>
        <v>1772065500</v>
      </c>
    </row>
    <row r="126" spans="1:9" x14ac:dyDescent="0.55000000000000004">
      <c r="A126">
        <v>1772065798</v>
      </c>
      <c r="B126" t="s">
        <v>4</v>
      </c>
      <c r="C126" t="s">
        <v>5</v>
      </c>
      <c r="D126">
        <v>5182.32</v>
      </c>
      <c r="E126">
        <v>0</v>
      </c>
      <c r="G126" s="1">
        <f t="shared" si="3"/>
        <v>46079.020810185189</v>
      </c>
      <c r="H126" s="2">
        <f t="shared" si="4"/>
        <v>46079.020833333336</v>
      </c>
      <c r="I126">
        <f t="shared" si="5"/>
        <v>1772065800</v>
      </c>
    </row>
    <row r="127" spans="1:9" x14ac:dyDescent="0.55000000000000004">
      <c r="A127">
        <v>1772066098</v>
      </c>
      <c r="B127" t="s">
        <v>4</v>
      </c>
      <c r="C127" t="s">
        <v>5</v>
      </c>
      <c r="D127">
        <v>5182.63</v>
      </c>
      <c r="E127">
        <v>0</v>
      </c>
      <c r="G127" s="1">
        <f t="shared" si="3"/>
        <v>46079.024282407408</v>
      </c>
      <c r="H127" s="2">
        <f t="shared" si="4"/>
        <v>46079.024305555555</v>
      </c>
      <c r="I127">
        <f t="shared" si="5"/>
        <v>1772066100</v>
      </c>
    </row>
    <row r="128" spans="1:9" x14ac:dyDescent="0.55000000000000004">
      <c r="A128">
        <v>1772066398</v>
      </c>
      <c r="B128" t="s">
        <v>4</v>
      </c>
      <c r="C128" t="s">
        <v>5</v>
      </c>
      <c r="D128">
        <v>5188.37</v>
      </c>
      <c r="E128">
        <v>0</v>
      </c>
      <c r="G128" s="1">
        <f t="shared" si="3"/>
        <v>46079.027754629627</v>
      </c>
      <c r="H128" s="2">
        <f t="shared" si="4"/>
        <v>46079.027777777781</v>
      </c>
      <c r="I128">
        <f t="shared" si="5"/>
        <v>1772066400</v>
      </c>
    </row>
    <row r="129" spans="1:9" x14ac:dyDescent="0.55000000000000004">
      <c r="A129">
        <v>1772066698</v>
      </c>
      <c r="B129" t="s">
        <v>4</v>
      </c>
      <c r="C129" t="s">
        <v>5</v>
      </c>
      <c r="D129">
        <v>5185.97</v>
      </c>
      <c r="E129">
        <v>0</v>
      </c>
      <c r="G129" s="1">
        <f t="shared" si="3"/>
        <v>46079.031226851846</v>
      </c>
      <c r="H129" s="2">
        <f t="shared" si="4"/>
        <v>46079.03125</v>
      </c>
      <c r="I129">
        <f t="shared" si="5"/>
        <v>1772066700</v>
      </c>
    </row>
    <row r="130" spans="1:9" x14ac:dyDescent="0.55000000000000004">
      <c r="A130">
        <v>1772066998</v>
      </c>
      <c r="B130" t="s">
        <v>4</v>
      </c>
      <c r="C130" t="s">
        <v>5</v>
      </c>
      <c r="D130">
        <v>5189.7</v>
      </c>
      <c r="E130">
        <v>0</v>
      </c>
      <c r="G130" s="1">
        <f t="shared" ref="G130:G193" si="6">(A130/86400)+25569</f>
        <v>46079.034699074073</v>
      </c>
      <c r="H130" s="2">
        <f t="shared" ref="H130:H193" si="7">CEILING(INT(G130*1440)/1440*288,1)/288</f>
        <v>46079.034722222219</v>
      </c>
      <c r="I130">
        <f t="shared" si="5"/>
        <v>1772067000</v>
      </c>
    </row>
    <row r="131" spans="1:9" x14ac:dyDescent="0.55000000000000004">
      <c r="A131">
        <v>1772067298</v>
      </c>
      <c r="B131" t="s">
        <v>4</v>
      </c>
      <c r="C131" t="s">
        <v>5</v>
      </c>
      <c r="D131">
        <v>5188.3100000000004</v>
      </c>
      <c r="E131">
        <v>0</v>
      </c>
      <c r="G131" s="1">
        <f t="shared" si="6"/>
        <v>46079.038171296299</v>
      </c>
      <c r="H131" s="2">
        <f t="shared" si="7"/>
        <v>46079.038194444445</v>
      </c>
      <c r="I131">
        <f t="shared" ref="I131:I194" si="8">MROUND((H131-25569)*86400,300)</f>
        <v>1772067300</v>
      </c>
    </row>
    <row r="132" spans="1:9" x14ac:dyDescent="0.55000000000000004">
      <c r="A132">
        <v>1772067598</v>
      </c>
      <c r="B132" t="s">
        <v>4</v>
      </c>
      <c r="C132" t="s">
        <v>5</v>
      </c>
      <c r="D132">
        <v>5194.75</v>
      </c>
      <c r="E132">
        <v>0</v>
      </c>
      <c r="G132" s="1">
        <f t="shared" si="6"/>
        <v>46079.041643518518</v>
      </c>
      <c r="H132" s="2">
        <f t="shared" si="7"/>
        <v>46079.041666666664</v>
      </c>
      <c r="I132">
        <f t="shared" si="8"/>
        <v>1772067600</v>
      </c>
    </row>
    <row r="133" spans="1:9" x14ac:dyDescent="0.55000000000000004">
      <c r="A133">
        <v>1772067898</v>
      </c>
      <c r="B133" t="s">
        <v>4</v>
      </c>
      <c r="C133" t="s">
        <v>5</v>
      </c>
      <c r="D133">
        <v>5183.93</v>
      </c>
      <c r="E133">
        <v>0</v>
      </c>
      <c r="G133" s="1">
        <f t="shared" si="6"/>
        <v>46079.045115740737</v>
      </c>
      <c r="H133" s="2">
        <f t="shared" si="7"/>
        <v>46079.045138888891</v>
      </c>
      <c r="I133">
        <f t="shared" si="8"/>
        <v>1772067900</v>
      </c>
    </row>
    <row r="134" spans="1:9" x14ac:dyDescent="0.55000000000000004">
      <c r="A134">
        <v>1772068198</v>
      </c>
      <c r="B134" t="s">
        <v>4</v>
      </c>
      <c r="C134" t="s">
        <v>5</v>
      </c>
      <c r="D134">
        <v>5187.53</v>
      </c>
      <c r="E134">
        <v>0</v>
      </c>
      <c r="G134" s="1">
        <f t="shared" si="6"/>
        <v>46079.048587962963</v>
      </c>
      <c r="H134" s="2">
        <f t="shared" si="7"/>
        <v>46079.048611111109</v>
      </c>
      <c r="I134">
        <f t="shared" si="8"/>
        <v>1772068200</v>
      </c>
    </row>
    <row r="135" spans="1:9" x14ac:dyDescent="0.55000000000000004">
      <c r="A135">
        <v>1772068498</v>
      </c>
      <c r="B135" t="s">
        <v>4</v>
      </c>
      <c r="C135" t="s">
        <v>5</v>
      </c>
      <c r="D135">
        <v>5189.46</v>
      </c>
      <c r="E135">
        <v>0</v>
      </c>
      <c r="G135" s="1">
        <f t="shared" si="6"/>
        <v>46079.052060185189</v>
      </c>
      <c r="H135" s="2">
        <f t="shared" si="7"/>
        <v>46079.052083333336</v>
      </c>
      <c r="I135">
        <f t="shared" si="8"/>
        <v>1772068500</v>
      </c>
    </row>
    <row r="136" spans="1:9" x14ac:dyDescent="0.55000000000000004">
      <c r="A136">
        <v>1772068798</v>
      </c>
      <c r="B136" t="s">
        <v>4</v>
      </c>
      <c r="C136" t="s">
        <v>5</v>
      </c>
      <c r="D136">
        <v>5186.05</v>
      </c>
      <c r="E136">
        <v>0</v>
      </c>
      <c r="G136" s="1">
        <f t="shared" si="6"/>
        <v>46079.055532407408</v>
      </c>
      <c r="H136" s="2">
        <f t="shared" si="7"/>
        <v>46079.055555555555</v>
      </c>
      <c r="I136">
        <f t="shared" si="8"/>
        <v>1772068800</v>
      </c>
    </row>
    <row r="137" spans="1:9" x14ac:dyDescent="0.55000000000000004">
      <c r="A137">
        <v>1772069098</v>
      </c>
      <c r="B137" t="s">
        <v>4</v>
      </c>
      <c r="C137" t="s">
        <v>5</v>
      </c>
      <c r="D137">
        <v>5180.54</v>
      </c>
      <c r="E137">
        <v>0</v>
      </c>
      <c r="G137" s="1">
        <f t="shared" si="6"/>
        <v>46079.059004629627</v>
      </c>
      <c r="H137" s="2">
        <f t="shared" si="7"/>
        <v>46079.059027777781</v>
      </c>
      <c r="I137">
        <f t="shared" si="8"/>
        <v>1772069100</v>
      </c>
    </row>
    <row r="138" spans="1:9" x14ac:dyDescent="0.55000000000000004">
      <c r="A138">
        <v>1772069398</v>
      </c>
      <c r="B138" t="s">
        <v>4</v>
      </c>
      <c r="C138" t="s">
        <v>5</v>
      </c>
      <c r="D138">
        <v>5187.99</v>
      </c>
      <c r="E138">
        <v>0</v>
      </c>
      <c r="G138" s="1">
        <f t="shared" si="6"/>
        <v>46079.062476851846</v>
      </c>
      <c r="H138" s="2">
        <f t="shared" si="7"/>
        <v>46079.0625</v>
      </c>
      <c r="I138">
        <f t="shared" si="8"/>
        <v>1772069400</v>
      </c>
    </row>
    <row r="139" spans="1:9" x14ac:dyDescent="0.55000000000000004">
      <c r="A139">
        <v>1772069698</v>
      </c>
      <c r="B139" t="s">
        <v>4</v>
      </c>
      <c r="C139" t="s">
        <v>5</v>
      </c>
      <c r="D139">
        <v>5185.42</v>
      </c>
      <c r="E139">
        <v>0</v>
      </c>
      <c r="G139" s="1">
        <f t="shared" si="6"/>
        <v>46079.065949074073</v>
      </c>
      <c r="H139" s="2">
        <f t="shared" si="7"/>
        <v>46079.065972222219</v>
      </c>
      <c r="I139">
        <f t="shared" si="8"/>
        <v>1772069700</v>
      </c>
    </row>
    <row r="140" spans="1:9" x14ac:dyDescent="0.55000000000000004">
      <c r="A140">
        <v>1772069998</v>
      </c>
      <c r="B140" t="s">
        <v>4</v>
      </c>
      <c r="C140" t="s">
        <v>5</v>
      </c>
      <c r="D140">
        <v>5189.54</v>
      </c>
      <c r="E140">
        <v>0</v>
      </c>
      <c r="G140" s="1">
        <f t="shared" si="6"/>
        <v>46079.069421296299</v>
      </c>
      <c r="H140" s="2">
        <f t="shared" si="7"/>
        <v>46079.069444444445</v>
      </c>
      <c r="I140">
        <f t="shared" si="8"/>
        <v>1772070000</v>
      </c>
    </row>
    <row r="141" spans="1:9" x14ac:dyDescent="0.55000000000000004">
      <c r="A141">
        <v>1772070298</v>
      </c>
      <c r="B141" t="s">
        <v>4</v>
      </c>
      <c r="C141" t="s">
        <v>5</v>
      </c>
      <c r="D141">
        <v>5189.93</v>
      </c>
      <c r="E141">
        <v>0</v>
      </c>
      <c r="G141" s="1">
        <f t="shared" si="6"/>
        <v>46079.072893518518</v>
      </c>
      <c r="H141" s="2">
        <f t="shared" si="7"/>
        <v>46079.072916666664</v>
      </c>
      <c r="I141">
        <f t="shared" si="8"/>
        <v>1772070300</v>
      </c>
    </row>
    <row r="142" spans="1:9" x14ac:dyDescent="0.55000000000000004">
      <c r="A142">
        <v>1772070598</v>
      </c>
      <c r="B142" t="s">
        <v>4</v>
      </c>
      <c r="C142" t="s">
        <v>5</v>
      </c>
      <c r="D142">
        <v>5191.16</v>
      </c>
      <c r="E142">
        <v>0</v>
      </c>
      <c r="G142" s="1">
        <f t="shared" si="6"/>
        <v>46079.076365740737</v>
      </c>
      <c r="H142" s="2">
        <f t="shared" si="7"/>
        <v>46079.076388888891</v>
      </c>
      <c r="I142">
        <f t="shared" si="8"/>
        <v>1772070600</v>
      </c>
    </row>
    <row r="143" spans="1:9" x14ac:dyDescent="0.55000000000000004">
      <c r="A143">
        <v>1772070898</v>
      </c>
      <c r="B143" t="s">
        <v>4</v>
      </c>
      <c r="C143" t="s">
        <v>5</v>
      </c>
      <c r="D143">
        <v>5191.71</v>
      </c>
      <c r="E143">
        <v>0</v>
      </c>
      <c r="G143" s="1">
        <f t="shared" si="6"/>
        <v>46079.079837962963</v>
      </c>
      <c r="H143" s="2">
        <f t="shared" si="7"/>
        <v>46079.079861111109</v>
      </c>
      <c r="I143">
        <f t="shared" si="8"/>
        <v>1772070900</v>
      </c>
    </row>
    <row r="144" spans="1:9" x14ac:dyDescent="0.55000000000000004">
      <c r="A144">
        <v>1772071198</v>
      </c>
      <c r="B144" t="s">
        <v>4</v>
      </c>
      <c r="C144" t="s">
        <v>5</v>
      </c>
      <c r="D144">
        <v>5190.17</v>
      </c>
      <c r="E144">
        <v>0</v>
      </c>
      <c r="G144" s="1">
        <f t="shared" si="6"/>
        <v>46079.083310185189</v>
      </c>
      <c r="H144" s="2">
        <f t="shared" si="7"/>
        <v>46079.083333333336</v>
      </c>
      <c r="I144">
        <f t="shared" si="8"/>
        <v>1772071200</v>
      </c>
    </row>
    <row r="145" spans="1:9" x14ac:dyDescent="0.55000000000000004">
      <c r="A145">
        <v>1772071498</v>
      </c>
      <c r="B145" t="s">
        <v>4</v>
      </c>
      <c r="C145" t="s">
        <v>5</v>
      </c>
      <c r="D145">
        <v>5187.26</v>
      </c>
      <c r="E145">
        <v>0</v>
      </c>
      <c r="G145" s="1">
        <f t="shared" si="6"/>
        <v>46079.086782407408</v>
      </c>
      <c r="H145" s="2">
        <f t="shared" si="7"/>
        <v>46079.086805555555</v>
      </c>
      <c r="I145">
        <f t="shared" si="8"/>
        <v>1772071500</v>
      </c>
    </row>
    <row r="146" spans="1:9" x14ac:dyDescent="0.55000000000000004">
      <c r="A146">
        <v>1772071798</v>
      </c>
      <c r="B146" t="s">
        <v>4</v>
      </c>
      <c r="C146" t="s">
        <v>5</v>
      </c>
      <c r="D146">
        <v>5183.0600000000004</v>
      </c>
      <c r="E146">
        <v>0</v>
      </c>
      <c r="G146" s="1">
        <f t="shared" si="6"/>
        <v>46079.090254629627</v>
      </c>
      <c r="H146" s="2">
        <f t="shared" si="7"/>
        <v>46079.090277777781</v>
      </c>
      <c r="I146">
        <f t="shared" si="8"/>
        <v>1772071800</v>
      </c>
    </row>
    <row r="147" spans="1:9" x14ac:dyDescent="0.55000000000000004">
      <c r="A147">
        <v>1772072098</v>
      </c>
      <c r="B147" t="s">
        <v>4</v>
      </c>
      <c r="C147" t="s">
        <v>5</v>
      </c>
      <c r="D147">
        <v>5188.25</v>
      </c>
      <c r="E147">
        <v>0</v>
      </c>
      <c r="G147" s="1">
        <f t="shared" si="6"/>
        <v>46079.093726851846</v>
      </c>
      <c r="H147" s="2">
        <f t="shared" si="7"/>
        <v>46079.09375</v>
      </c>
      <c r="I147">
        <f t="shared" si="8"/>
        <v>1772072100</v>
      </c>
    </row>
    <row r="148" spans="1:9" x14ac:dyDescent="0.55000000000000004">
      <c r="A148">
        <v>1772072398</v>
      </c>
      <c r="B148" t="s">
        <v>4</v>
      </c>
      <c r="C148" t="s">
        <v>5</v>
      </c>
      <c r="D148">
        <v>5183.4399999999996</v>
      </c>
      <c r="E148">
        <v>0</v>
      </c>
      <c r="G148" s="1">
        <f t="shared" si="6"/>
        <v>46079.097199074073</v>
      </c>
      <c r="H148" s="2">
        <f t="shared" si="7"/>
        <v>46079.097222222219</v>
      </c>
      <c r="I148">
        <f t="shared" si="8"/>
        <v>1772072400</v>
      </c>
    </row>
    <row r="149" spans="1:9" x14ac:dyDescent="0.55000000000000004">
      <c r="A149">
        <v>1772072698</v>
      </c>
      <c r="B149" t="s">
        <v>4</v>
      </c>
      <c r="C149" t="s">
        <v>5</v>
      </c>
      <c r="D149">
        <v>5180.79</v>
      </c>
      <c r="E149">
        <v>0</v>
      </c>
      <c r="G149" s="1">
        <f t="shared" si="6"/>
        <v>46079.100671296299</v>
      </c>
      <c r="H149" s="2">
        <f t="shared" si="7"/>
        <v>46079.100694444445</v>
      </c>
      <c r="I149">
        <f t="shared" si="8"/>
        <v>1772072700</v>
      </c>
    </row>
    <row r="150" spans="1:9" x14ac:dyDescent="0.55000000000000004">
      <c r="A150">
        <v>1772072998</v>
      </c>
      <c r="B150" t="s">
        <v>4</v>
      </c>
      <c r="C150" t="s">
        <v>5</v>
      </c>
      <c r="D150">
        <v>5178.87</v>
      </c>
      <c r="E150">
        <v>0</v>
      </c>
      <c r="G150" s="1">
        <f t="shared" si="6"/>
        <v>46079.104143518518</v>
      </c>
      <c r="H150" s="2">
        <f t="shared" si="7"/>
        <v>46079.104166666664</v>
      </c>
      <c r="I150">
        <f t="shared" si="8"/>
        <v>1772073000</v>
      </c>
    </row>
    <row r="151" spans="1:9" x14ac:dyDescent="0.55000000000000004">
      <c r="A151">
        <v>1772073298</v>
      </c>
      <c r="B151" t="s">
        <v>4</v>
      </c>
      <c r="C151" t="s">
        <v>5</v>
      </c>
      <c r="D151">
        <v>5180.5200000000004</v>
      </c>
      <c r="E151">
        <v>0</v>
      </c>
      <c r="G151" s="1">
        <f t="shared" si="6"/>
        <v>46079.107615740737</v>
      </c>
      <c r="H151" s="2">
        <f t="shared" si="7"/>
        <v>46079.107638888891</v>
      </c>
      <c r="I151">
        <f t="shared" si="8"/>
        <v>1772073300</v>
      </c>
    </row>
    <row r="152" spans="1:9" x14ac:dyDescent="0.55000000000000004">
      <c r="A152">
        <v>1772073598</v>
      </c>
      <c r="B152" t="s">
        <v>4</v>
      </c>
      <c r="C152" t="s">
        <v>5</v>
      </c>
      <c r="D152">
        <v>5176.09</v>
      </c>
      <c r="E152">
        <v>0</v>
      </c>
      <c r="G152" s="1">
        <f t="shared" si="6"/>
        <v>46079.111087962963</v>
      </c>
      <c r="H152" s="2">
        <f t="shared" si="7"/>
        <v>46079.111111111109</v>
      </c>
      <c r="I152">
        <f t="shared" si="8"/>
        <v>1772073600</v>
      </c>
    </row>
    <row r="153" spans="1:9" x14ac:dyDescent="0.55000000000000004">
      <c r="A153">
        <v>1772073898</v>
      </c>
      <c r="B153" t="s">
        <v>4</v>
      </c>
      <c r="C153" t="s">
        <v>5</v>
      </c>
      <c r="D153">
        <v>5180.78</v>
      </c>
      <c r="E153">
        <v>0</v>
      </c>
      <c r="G153" s="1">
        <f t="shared" si="6"/>
        <v>46079.114560185189</v>
      </c>
      <c r="H153" s="2">
        <f t="shared" si="7"/>
        <v>46079.114583333336</v>
      </c>
      <c r="I153">
        <f t="shared" si="8"/>
        <v>1772073900</v>
      </c>
    </row>
    <row r="154" spans="1:9" x14ac:dyDescent="0.55000000000000004">
      <c r="A154">
        <v>1772074198</v>
      </c>
      <c r="B154" t="s">
        <v>4</v>
      </c>
      <c r="C154" t="s">
        <v>5</v>
      </c>
      <c r="D154">
        <v>5184.6899999999996</v>
      </c>
      <c r="E154">
        <v>0</v>
      </c>
      <c r="G154" s="1">
        <f t="shared" si="6"/>
        <v>46079.118032407408</v>
      </c>
      <c r="H154" s="2">
        <f t="shared" si="7"/>
        <v>46079.118055555555</v>
      </c>
      <c r="I154">
        <f t="shared" si="8"/>
        <v>1772074200</v>
      </c>
    </row>
    <row r="155" spans="1:9" x14ac:dyDescent="0.55000000000000004">
      <c r="A155">
        <v>1772074498</v>
      </c>
      <c r="B155" t="s">
        <v>4</v>
      </c>
      <c r="C155" t="s">
        <v>5</v>
      </c>
      <c r="D155">
        <v>5184.34</v>
      </c>
      <c r="E155">
        <v>0</v>
      </c>
      <c r="G155" s="1">
        <f t="shared" si="6"/>
        <v>46079.121504629627</v>
      </c>
      <c r="H155" s="2">
        <f t="shared" si="7"/>
        <v>46079.121527777781</v>
      </c>
      <c r="I155">
        <f t="shared" si="8"/>
        <v>1772074500</v>
      </c>
    </row>
    <row r="156" spans="1:9" x14ac:dyDescent="0.55000000000000004">
      <c r="A156">
        <v>1772074798</v>
      </c>
      <c r="B156" t="s">
        <v>4</v>
      </c>
      <c r="C156" t="s">
        <v>5</v>
      </c>
      <c r="D156">
        <v>5187.4399999999996</v>
      </c>
      <c r="E156">
        <v>0</v>
      </c>
      <c r="G156" s="1">
        <f t="shared" si="6"/>
        <v>46079.124976851846</v>
      </c>
      <c r="H156" s="2">
        <f t="shared" si="7"/>
        <v>46079.125</v>
      </c>
      <c r="I156">
        <f t="shared" si="8"/>
        <v>1772074800</v>
      </c>
    </row>
    <row r="157" spans="1:9" x14ac:dyDescent="0.55000000000000004">
      <c r="A157">
        <v>1772075098</v>
      </c>
      <c r="B157" t="s">
        <v>4</v>
      </c>
      <c r="C157" t="s">
        <v>5</v>
      </c>
      <c r="D157">
        <v>5185.97</v>
      </c>
      <c r="E157">
        <v>0</v>
      </c>
      <c r="G157" s="1">
        <f t="shared" si="6"/>
        <v>46079.128449074073</v>
      </c>
      <c r="H157" s="2">
        <f t="shared" si="7"/>
        <v>46079.128472222219</v>
      </c>
      <c r="I157">
        <f t="shared" si="8"/>
        <v>1772075100</v>
      </c>
    </row>
    <row r="158" spans="1:9" x14ac:dyDescent="0.55000000000000004">
      <c r="A158">
        <v>1772075398</v>
      </c>
      <c r="B158" t="s">
        <v>4</v>
      </c>
      <c r="C158" t="s">
        <v>5</v>
      </c>
      <c r="D158">
        <v>5187.26</v>
      </c>
      <c r="E158">
        <v>0</v>
      </c>
      <c r="G158" s="1">
        <f t="shared" si="6"/>
        <v>46079.131921296299</v>
      </c>
      <c r="H158" s="2">
        <f t="shared" si="7"/>
        <v>46079.131944444445</v>
      </c>
      <c r="I158">
        <f t="shared" si="8"/>
        <v>1772075400</v>
      </c>
    </row>
    <row r="159" spans="1:9" x14ac:dyDescent="0.55000000000000004">
      <c r="A159">
        <v>1772075698</v>
      </c>
      <c r="B159" t="s">
        <v>4</v>
      </c>
      <c r="C159" t="s">
        <v>5</v>
      </c>
      <c r="D159">
        <v>5190.1899999999996</v>
      </c>
      <c r="E159">
        <v>0</v>
      </c>
      <c r="G159" s="1">
        <f t="shared" si="6"/>
        <v>46079.135393518518</v>
      </c>
      <c r="H159" s="2">
        <f t="shared" si="7"/>
        <v>46079.135416666664</v>
      </c>
      <c r="I159">
        <f t="shared" si="8"/>
        <v>1772075700</v>
      </c>
    </row>
    <row r="160" spans="1:9" x14ac:dyDescent="0.55000000000000004">
      <c r="A160">
        <v>1772075998</v>
      </c>
      <c r="B160" t="s">
        <v>4</v>
      </c>
      <c r="C160" t="s">
        <v>5</v>
      </c>
      <c r="D160">
        <v>5191.04</v>
      </c>
      <c r="E160">
        <v>0</v>
      </c>
      <c r="G160" s="1">
        <f t="shared" si="6"/>
        <v>46079.138865740737</v>
      </c>
      <c r="H160" s="2">
        <f t="shared" si="7"/>
        <v>46079.138888888891</v>
      </c>
      <c r="I160">
        <f t="shared" si="8"/>
        <v>1772076000</v>
      </c>
    </row>
    <row r="161" spans="1:9" x14ac:dyDescent="0.55000000000000004">
      <c r="A161">
        <v>1772076298</v>
      </c>
      <c r="B161" t="s">
        <v>4</v>
      </c>
      <c r="C161" t="s">
        <v>5</v>
      </c>
      <c r="D161">
        <v>5188.3500000000004</v>
      </c>
      <c r="E161">
        <v>0</v>
      </c>
      <c r="G161" s="1">
        <f t="shared" si="6"/>
        <v>46079.142337962963</v>
      </c>
      <c r="H161" s="2">
        <f t="shared" si="7"/>
        <v>46079.142361111109</v>
      </c>
      <c r="I161">
        <f t="shared" si="8"/>
        <v>1772076300</v>
      </c>
    </row>
    <row r="162" spans="1:9" x14ac:dyDescent="0.55000000000000004">
      <c r="A162">
        <v>1772076598</v>
      </c>
      <c r="B162" t="s">
        <v>4</v>
      </c>
      <c r="C162" t="s">
        <v>5</v>
      </c>
      <c r="D162">
        <v>5188.5600000000004</v>
      </c>
      <c r="E162">
        <v>0</v>
      </c>
      <c r="G162" s="1">
        <f t="shared" si="6"/>
        <v>46079.145810185189</v>
      </c>
      <c r="H162" s="2">
        <f t="shared" si="7"/>
        <v>46079.145833333336</v>
      </c>
      <c r="I162">
        <f t="shared" si="8"/>
        <v>1772076600</v>
      </c>
    </row>
    <row r="163" spans="1:9" x14ac:dyDescent="0.55000000000000004">
      <c r="A163">
        <v>1772076898</v>
      </c>
      <c r="B163" t="s">
        <v>4</v>
      </c>
      <c r="C163" t="s">
        <v>5</v>
      </c>
      <c r="D163">
        <v>5186.58</v>
      </c>
      <c r="E163">
        <v>0</v>
      </c>
      <c r="G163" s="1">
        <f t="shared" si="6"/>
        <v>46079.149282407408</v>
      </c>
      <c r="H163" s="2">
        <f t="shared" si="7"/>
        <v>46079.149305555555</v>
      </c>
      <c r="I163">
        <f t="shared" si="8"/>
        <v>1772076900</v>
      </c>
    </row>
    <row r="164" spans="1:9" x14ac:dyDescent="0.55000000000000004">
      <c r="A164">
        <v>1772077198</v>
      </c>
      <c r="B164" t="s">
        <v>4</v>
      </c>
      <c r="C164" t="s">
        <v>5</v>
      </c>
      <c r="D164">
        <v>5186.18</v>
      </c>
      <c r="E164">
        <v>0</v>
      </c>
      <c r="G164" s="1">
        <f t="shared" si="6"/>
        <v>46079.152754629627</v>
      </c>
      <c r="H164" s="2">
        <f t="shared" si="7"/>
        <v>46079.152777777781</v>
      </c>
      <c r="I164">
        <f t="shared" si="8"/>
        <v>1772077200</v>
      </c>
    </row>
    <row r="165" spans="1:9" x14ac:dyDescent="0.55000000000000004">
      <c r="A165">
        <v>1772077498</v>
      </c>
      <c r="B165" t="s">
        <v>4</v>
      </c>
      <c r="C165" t="s">
        <v>5</v>
      </c>
      <c r="D165">
        <v>5188.6099999999997</v>
      </c>
      <c r="E165">
        <v>0</v>
      </c>
      <c r="G165" s="1">
        <f t="shared" si="6"/>
        <v>46079.156226851846</v>
      </c>
      <c r="H165" s="2">
        <f t="shared" si="7"/>
        <v>46079.15625</v>
      </c>
      <c r="I165">
        <f t="shared" si="8"/>
        <v>1772077500</v>
      </c>
    </row>
    <row r="166" spans="1:9" x14ac:dyDescent="0.55000000000000004">
      <c r="A166">
        <v>1772077798</v>
      </c>
      <c r="B166" t="s">
        <v>4</v>
      </c>
      <c r="C166" t="s">
        <v>5</v>
      </c>
      <c r="D166">
        <v>5191.34</v>
      </c>
      <c r="E166">
        <v>0</v>
      </c>
      <c r="G166" s="1">
        <f t="shared" si="6"/>
        <v>46079.159699074073</v>
      </c>
      <c r="H166" s="2">
        <f t="shared" si="7"/>
        <v>46079.159722222219</v>
      </c>
      <c r="I166">
        <f t="shared" si="8"/>
        <v>1772077800</v>
      </c>
    </row>
    <row r="167" spans="1:9" x14ac:dyDescent="0.55000000000000004">
      <c r="A167">
        <v>1772078098</v>
      </c>
      <c r="B167" t="s">
        <v>4</v>
      </c>
      <c r="C167" t="s">
        <v>5</v>
      </c>
      <c r="D167">
        <v>5192.63</v>
      </c>
      <c r="E167">
        <v>0</v>
      </c>
      <c r="G167" s="1">
        <f t="shared" si="6"/>
        <v>46079.163171296299</v>
      </c>
      <c r="H167" s="2">
        <f t="shared" si="7"/>
        <v>46079.163194444445</v>
      </c>
      <c r="I167">
        <f t="shared" si="8"/>
        <v>1772078100</v>
      </c>
    </row>
    <row r="168" spans="1:9" x14ac:dyDescent="0.55000000000000004">
      <c r="A168">
        <v>1772078398</v>
      </c>
      <c r="B168" t="s">
        <v>4</v>
      </c>
      <c r="C168" t="s">
        <v>5</v>
      </c>
      <c r="D168">
        <v>5194.08</v>
      </c>
      <c r="E168">
        <v>0</v>
      </c>
      <c r="G168" s="1">
        <f t="shared" si="6"/>
        <v>46079.166643518518</v>
      </c>
      <c r="H168" s="2">
        <f t="shared" si="7"/>
        <v>46079.166666666664</v>
      </c>
      <c r="I168">
        <f t="shared" si="8"/>
        <v>1772078400</v>
      </c>
    </row>
    <row r="169" spans="1:9" x14ac:dyDescent="0.55000000000000004">
      <c r="A169">
        <v>1772078698</v>
      </c>
      <c r="B169" t="s">
        <v>4</v>
      </c>
      <c r="C169" t="s">
        <v>5</v>
      </c>
      <c r="D169">
        <v>5195.76</v>
      </c>
      <c r="E169">
        <v>0</v>
      </c>
      <c r="G169" s="1">
        <f t="shared" si="6"/>
        <v>46079.170115740737</v>
      </c>
      <c r="H169" s="2">
        <f t="shared" si="7"/>
        <v>46079.170138888891</v>
      </c>
      <c r="I169">
        <f t="shared" si="8"/>
        <v>1772078700</v>
      </c>
    </row>
    <row r="170" spans="1:9" x14ac:dyDescent="0.55000000000000004">
      <c r="A170">
        <v>1772078998</v>
      </c>
      <c r="B170" t="s">
        <v>4</v>
      </c>
      <c r="C170" t="s">
        <v>5</v>
      </c>
      <c r="D170">
        <v>5196.8</v>
      </c>
      <c r="E170">
        <v>0</v>
      </c>
      <c r="G170" s="1">
        <f t="shared" si="6"/>
        <v>46079.173587962963</v>
      </c>
      <c r="H170" s="2">
        <f t="shared" si="7"/>
        <v>46079.173611111109</v>
      </c>
      <c r="I170">
        <f t="shared" si="8"/>
        <v>1772079000</v>
      </c>
    </row>
    <row r="171" spans="1:9" x14ac:dyDescent="0.55000000000000004">
      <c r="A171">
        <v>1772079298</v>
      </c>
      <c r="B171" t="s">
        <v>4</v>
      </c>
      <c r="C171" t="s">
        <v>5</v>
      </c>
      <c r="D171">
        <v>5193.83</v>
      </c>
      <c r="E171">
        <v>0</v>
      </c>
      <c r="G171" s="1">
        <f t="shared" si="6"/>
        <v>46079.177060185189</v>
      </c>
      <c r="H171" s="2">
        <f t="shared" si="7"/>
        <v>46079.177083333336</v>
      </c>
      <c r="I171">
        <f t="shared" si="8"/>
        <v>1772079300</v>
      </c>
    </row>
    <row r="172" spans="1:9" x14ac:dyDescent="0.55000000000000004">
      <c r="A172">
        <v>1772079598</v>
      </c>
      <c r="B172" t="s">
        <v>4</v>
      </c>
      <c r="C172" t="s">
        <v>5</v>
      </c>
      <c r="D172">
        <v>5193.75</v>
      </c>
      <c r="E172">
        <v>0</v>
      </c>
      <c r="G172" s="1">
        <f t="shared" si="6"/>
        <v>46079.180532407408</v>
      </c>
      <c r="H172" s="2">
        <f t="shared" si="7"/>
        <v>46079.180555555555</v>
      </c>
      <c r="I172">
        <f t="shared" si="8"/>
        <v>1772079600</v>
      </c>
    </row>
    <row r="173" spans="1:9" x14ac:dyDescent="0.55000000000000004">
      <c r="A173">
        <v>1772079898</v>
      </c>
      <c r="B173" t="s">
        <v>4</v>
      </c>
      <c r="C173" t="s">
        <v>5</v>
      </c>
      <c r="D173">
        <v>5194.13</v>
      </c>
      <c r="E173">
        <v>0</v>
      </c>
      <c r="G173" s="1">
        <f t="shared" si="6"/>
        <v>46079.184004629627</v>
      </c>
      <c r="H173" s="2">
        <f t="shared" si="7"/>
        <v>46079.184027777781</v>
      </c>
      <c r="I173">
        <f t="shared" si="8"/>
        <v>1772079900</v>
      </c>
    </row>
    <row r="174" spans="1:9" x14ac:dyDescent="0.55000000000000004">
      <c r="A174">
        <v>1772080198</v>
      </c>
      <c r="B174" t="s">
        <v>4</v>
      </c>
      <c r="C174" t="s">
        <v>5</v>
      </c>
      <c r="D174">
        <v>5194.8599999999997</v>
      </c>
      <c r="E174">
        <v>0</v>
      </c>
      <c r="G174" s="1">
        <f t="shared" si="6"/>
        <v>46079.187476851846</v>
      </c>
      <c r="H174" s="2">
        <f t="shared" si="7"/>
        <v>46079.1875</v>
      </c>
      <c r="I174">
        <f t="shared" si="8"/>
        <v>1772080200</v>
      </c>
    </row>
    <row r="175" spans="1:9" x14ac:dyDescent="0.55000000000000004">
      <c r="A175">
        <v>1772080498</v>
      </c>
      <c r="B175" t="s">
        <v>4</v>
      </c>
      <c r="C175" t="s">
        <v>5</v>
      </c>
      <c r="D175">
        <v>5195.3999999999996</v>
      </c>
      <c r="E175">
        <v>0</v>
      </c>
      <c r="G175" s="1">
        <f t="shared" si="6"/>
        <v>46079.190949074073</v>
      </c>
      <c r="H175" s="2">
        <f t="shared" si="7"/>
        <v>46079.190972222219</v>
      </c>
      <c r="I175">
        <f t="shared" si="8"/>
        <v>1772080500</v>
      </c>
    </row>
    <row r="176" spans="1:9" x14ac:dyDescent="0.55000000000000004">
      <c r="A176">
        <v>1772080798</v>
      </c>
      <c r="B176" t="s">
        <v>4</v>
      </c>
      <c r="C176" t="s">
        <v>5</v>
      </c>
      <c r="D176">
        <v>5194.26</v>
      </c>
      <c r="E176">
        <v>0</v>
      </c>
      <c r="G176" s="1">
        <f t="shared" si="6"/>
        <v>46079.194421296299</v>
      </c>
      <c r="H176" s="2">
        <f t="shared" si="7"/>
        <v>46079.194444444445</v>
      </c>
      <c r="I176">
        <f t="shared" si="8"/>
        <v>1772080800</v>
      </c>
    </row>
    <row r="177" spans="1:9" x14ac:dyDescent="0.55000000000000004">
      <c r="A177">
        <v>1772081098</v>
      </c>
      <c r="B177" t="s">
        <v>4</v>
      </c>
      <c r="C177" t="s">
        <v>5</v>
      </c>
      <c r="D177">
        <v>5191.38</v>
      </c>
      <c r="E177">
        <v>0</v>
      </c>
      <c r="G177" s="1">
        <f t="shared" si="6"/>
        <v>46079.197893518518</v>
      </c>
      <c r="H177" s="2">
        <f t="shared" si="7"/>
        <v>46079.197916666664</v>
      </c>
      <c r="I177">
        <f t="shared" si="8"/>
        <v>1772081100</v>
      </c>
    </row>
    <row r="178" spans="1:9" x14ac:dyDescent="0.55000000000000004">
      <c r="A178">
        <v>1772081398</v>
      </c>
      <c r="B178" t="s">
        <v>4</v>
      </c>
      <c r="C178" t="s">
        <v>5</v>
      </c>
      <c r="D178">
        <v>5192.6099999999997</v>
      </c>
      <c r="E178">
        <v>0</v>
      </c>
      <c r="G178" s="1">
        <f t="shared" si="6"/>
        <v>46079.201365740737</v>
      </c>
      <c r="H178" s="2">
        <f t="shared" si="7"/>
        <v>46079.201388888891</v>
      </c>
      <c r="I178">
        <f t="shared" si="8"/>
        <v>1772081400</v>
      </c>
    </row>
    <row r="179" spans="1:9" x14ac:dyDescent="0.55000000000000004">
      <c r="A179">
        <v>1772081698</v>
      </c>
      <c r="B179" t="s">
        <v>4</v>
      </c>
      <c r="C179" t="s">
        <v>5</v>
      </c>
      <c r="D179">
        <v>5192.6899999999996</v>
      </c>
      <c r="E179">
        <v>0</v>
      </c>
      <c r="G179" s="1">
        <f t="shared" si="6"/>
        <v>46079.204837962963</v>
      </c>
      <c r="H179" s="2">
        <f t="shared" si="7"/>
        <v>46079.204861111109</v>
      </c>
      <c r="I179">
        <f t="shared" si="8"/>
        <v>1772081700</v>
      </c>
    </row>
    <row r="180" spans="1:9" x14ac:dyDescent="0.55000000000000004">
      <c r="A180">
        <v>1772081998</v>
      </c>
      <c r="B180" t="s">
        <v>4</v>
      </c>
      <c r="C180" t="s">
        <v>5</v>
      </c>
      <c r="D180">
        <v>5193.25</v>
      </c>
      <c r="E180">
        <v>0</v>
      </c>
      <c r="G180" s="1">
        <f t="shared" si="6"/>
        <v>46079.208310185189</v>
      </c>
      <c r="H180" s="2">
        <f t="shared" si="7"/>
        <v>46079.208333333336</v>
      </c>
      <c r="I180">
        <f t="shared" si="8"/>
        <v>1772082000</v>
      </c>
    </row>
    <row r="181" spans="1:9" x14ac:dyDescent="0.55000000000000004">
      <c r="A181">
        <v>1772082298</v>
      </c>
      <c r="B181" t="s">
        <v>4</v>
      </c>
      <c r="C181" t="s">
        <v>5</v>
      </c>
      <c r="D181">
        <v>5194.54</v>
      </c>
      <c r="E181">
        <v>0</v>
      </c>
      <c r="G181" s="1">
        <f t="shared" si="6"/>
        <v>46079.211782407408</v>
      </c>
      <c r="H181" s="2">
        <f t="shared" si="7"/>
        <v>46079.211805555555</v>
      </c>
      <c r="I181">
        <f t="shared" si="8"/>
        <v>1772082300</v>
      </c>
    </row>
    <row r="182" spans="1:9" x14ac:dyDescent="0.55000000000000004">
      <c r="A182">
        <v>1772082598</v>
      </c>
      <c r="B182" t="s">
        <v>4</v>
      </c>
      <c r="C182" t="s">
        <v>5</v>
      </c>
      <c r="D182">
        <v>5197.8500000000004</v>
      </c>
      <c r="E182">
        <v>0</v>
      </c>
      <c r="G182" s="1">
        <f t="shared" si="6"/>
        <v>46079.215254629627</v>
      </c>
      <c r="H182" s="2">
        <f t="shared" si="7"/>
        <v>46079.215277777781</v>
      </c>
      <c r="I182">
        <f t="shared" si="8"/>
        <v>1772082600</v>
      </c>
    </row>
    <row r="183" spans="1:9" x14ac:dyDescent="0.55000000000000004">
      <c r="A183">
        <v>1772082898</v>
      </c>
      <c r="B183" t="s">
        <v>4</v>
      </c>
      <c r="C183" t="s">
        <v>5</v>
      </c>
      <c r="D183">
        <v>5199.82</v>
      </c>
      <c r="E183">
        <v>0</v>
      </c>
      <c r="G183" s="1">
        <f t="shared" si="6"/>
        <v>46079.218726851846</v>
      </c>
      <c r="H183" s="2">
        <f t="shared" si="7"/>
        <v>46079.21875</v>
      </c>
      <c r="I183">
        <f t="shared" si="8"/>
        <v>1772082900</v>
      </c>
    </row>
    <row r="184" spans="1:9" x14ac:dyDescent="0.55000000000000004">
      <c r="A184">
        <v>1772083198</v>
      </c>
      <c r="B184" t="s">
        <v>4</v>
      </c>
      <c r="C184" t="s">
        <v>5</v>
      </c>
      <c r="D184">
        <v>5202.71</v>
      </c>
      <c r="E184">
        <v>0</v>
      </c>
      <c r="G184" s="1">
        <f t="shared" si="6"/>
        <v>46079.222199074073</v>
      </c>
      <c r="H184" s="2">
        <f t="shared" si="7"/>
        <v>46079.222222222219</v>
      </c>
      <c r="I184">
        <f t="shared" si="8"/>
        <v>1772083200</v>
      </c>
    </row>
    <row r="185" spans="1:9" x14ac:dyDescent="0.55000000000000004">
      <c r="A185">
        <v>1772083498</v>
      </c>
      <c r="B185" t="s">
        <v>4</v>
      </c>
      <c r="C185" t="s">
        <v>5</v>
      </c>
      <c r="D185">
        <v>5200.41</v>
      </c>
      <c r="E185">
        <v>0</v>
      </c>
      <c r="G185" s="1">
        <f t="shared" si="6"/>
        <v>46079.225671296299</v>
      </c>
      <c r="H185" s="2">
        <f t="shared" si="7"/>
        <v>46079.225694444445</v>
      </c>
      <c r="I185">
        <f t="shared" si="8"/>
        <v>1772083500</v>
      </c>
    </row>
    <row r="186" spans="1:9" x14ac:dyDescent="0.55000000000000004">
      <c r="A186">
        <v>1772083798</v>
      </c>
      <c r="B186" t="s">
        <v>4</v>
      </c>
      <c r="C186" t="s">
        <v>5</v>
      </c>
      <c r="D186">
        <v>5201.13</v>
      </c>
      <c r="E186">
        <v>0</v>
      </c>
      <c r="G186" s="1">
        <f t="shared" si="6"/>
        <v>46079.229143518518</v>
      </c>
      <c r="H186" s="2">
        <f t="shared" si="7"/>
        <v>46079.229166666664</v>
      </c>
      <c r="I186">
        <f t="shared" si="8"/>
        <v>1772083800</v>
      </c>
    </row>
    <row r="187" spans="1:9" x14ac:dyDescent="0.55000000000000004">
      <c r="A187">
        <v>1772084098</v>
      </c>
      <c r="B187" t="s">
        <v>4</v>
      </c>
      <c r="C187" t="s">
        <v>5</v>
      </c>
      <c r="D187">
        <v>5199.26</v>
      </c>
      <c r="E187">
        <v>0</v>
      </c>
      <c r="G187" s="1">
        <f t="shared" si="6"/>
        <v>46079.232615740737</v>
      </c>
      <c r="H187" s="2">
        <f t="shared" si="7"/>
        <v>46079.232638888891</v>
      </c>
      <c r="I187">
        <f t="shared" si="8"/>
        <v>1772084100</v>
      </c>
    </row>
    <row r="188" spans="1:9" x14ac:dyDescent="0.55000000000000004">
      <c r="A188">
        <v>1772084398</v>
      </c>
      <c r="B188" t="s">
        <v>4</v>
      </c>
      <c r="C188" t="s">
        <v>5</v>
      </c>
      <c r="D188">
        <v>5199.6899999999996</v>
      </c>
      <c r="E188">
        <v>0</v>
      </c>
      <c r="G188" s="1">
        <f t="shared" si="6"/>
        <v>46079.236087962963</v>
      </c>
      <c r="H188" s="2">
        <f t="shared" si="7"/>
        <v>46079.236111111109</v>
      </c>
      <c r="I188">
        <f t="shared" si="8"/>
        <v>1772084400</v>
      </c>
    </row>
    <row r="189" spans="1:9" x14ac:dyDescent="0.55000000000000004">
      <c r="A189">
        <v>1772084698</v>
      </c>
      <c r="B189" t="s">
        <v>4</v>
      </c>
      <c r="C189" t="s">
        <v>5</v>
      </c>
      <c r="D189">
        <v>5193.88</v>
      </c>
      <c r="E189">
        <v>0</v>
      </c>
      <c r="G189" s="1">
        <f t="shared" si="6"/>
        <v>46079.239560185189</v>
      </c>
      <c r="H189" s="2">
        <f t="shared" si="7"/>
        <v>46079.239583333336</v>
      </c>
      <c r="I189">
        <f t="shared" si="8"/>
        <v>1772084700</v>
      </c>
    </row>
    <row r="190" spans="1:9" x14ac:dyDescent="0.55000000000000004">
      <c r="A190">
        <v>1772084998</v>
      </c>
      <c r="B190" t="s">
        <v>4</v>
      </c>
      <c r="C190" t="s">
        <v>5</v>
      </c>
      <c r="D190">
        <v>5194.18</v>
      </c>
      <c r="E190">
        <v>0</v>
      </c>
      <c r="G190" s="1">
        <f t="shared" si="6"/>
        <v>46079.243032407408</v>
      </c>
      <c r="H190" s="2">
        <f t="shared" si="7"/>
        <v>46079.243055555555</v>
      </c>
      <c r="I190">
        <f t="shared" si="8"/>
        <v>1772085000</v>
      </c>
    </row>
    <row r="191" spans="1:9" x14ac:dyDescent="0.55000000000000004">
      <c r="A191">
        <v>1772085298</v>
      </c>
      <c r="B191" t="s">
        <v>4</v>
      </c>
      <c r="C191" t="s">
        <v>5</v>
      </c>
      <c r="D191">
        <v>5198.46</v>
      </c>
      <c r="E191">
        <v>0</v>
      </c>
      <c r="G191" s="1">
        <f t="shared" si="6"/>
        <v>46079.246504629627</v>
      </c>
      <c r="H191" s="2">
        <f t="shared" si="7"/>
        <v>46079.246527777781</v>
      </c>
      <c r="I191">
        <f t="shared" si="8"/>
        <v>1772085300</v>
      </c>
    </row>
    <row r="192" spans="1:9" x14ac:dyDescent="0.55000000000000004">
      <c r="A192">
        <v>1772085598</v>
      </c>
      <c r="B192" t="s">
        <v>4</v>
      </c>
      <c r="C192" t="s">
        <v>5</v>
      </c>
      <c r="D192">
        <v>5193.7700000000004</v>
      </c>
      <c r="E192">
        <v>0</v>
      </c>
      <c r="G192" s="1">
        <f t="shared" si="6"/>
        <v>46079.249976851846</v>
      </c>
      <c r="H192" s="2">
        <f t="shared" si="7"/>
        <v>46079.25</v>
      </c>
      <c r="I192">
        <f t="shared" si="8"/>
        <v>1772085600</v>
      </c>
    </row>
    <row r="193" spans="1:9" x14ac:dyDescent="0.55000000000000004">
      <c r="A193">
        <v>1772085898</v>
      </c>
      <c r="B193" t="s">
        <v>4</v>
      </c>
      <c r="C193" t="s">
        <v>5</v>
      </c>
      <c r="D193">
        <v>5198.41</v>
      </c>
      <c r="E193">
        <v>0</v>
      </c>
      <c r="G193" s="1">
        <f t="shared" si="6"/>
        <v>46079.253449074073</v>
      </c>
      <c r="H193" s="2">
        <f t="shared" si="7"/>
        <v>46079.253472222219</v>
      </c>
      <c r="I193">
        <f t="shared" si="8"/>
        <v>1772085900</v>
      </c>
    </row>
    <row r="194" spans="1:9" x14ac:dyDescent="0.55000000000000004">
      <c r="A194">
        <v>1772086198</v>
      </c>
      <c r="B194" t="s">
        <v>4</v>
      </c>
      <c r="C194" t="s">
        <v>5</v>
      </c>
      <c r="D194">
        <v>5197.99</v>
      </c>
      <c r="E194">
        <v>1</v>
      </c>
      <c r="G194" s="1">
        <f t="shared" ref="G194:G257" si="9">(A194/86400)+25569</f>
        <v>46079.256921296299</v>
      </c>
      <c r="H194" s="2">
        <f t="shared" ref="H194:H257" si="10">CEILING(INT(G194*1440)/1440*288,1)/288</f>
        <v>46079.256944444445</v>
      </c>
      <c r="I194">
        <f t="shared" si="8"/>
        <v>1772086200</v>
      </c>
    </row>
    <row r="195" spans="1:9" x14ac:dyDescent="0.55000000000000004">
      <c r="A195">
        <v>1772086498</v>
      </c>
      <c r="B195" t="s">
        <v>4</v>
      </c>
      <c r="C195" t="s">
        <v>5</v>
      </c>
      <c r="D195">
        <v>5196.0600000000004</v>
      </c>
      <c r="E195">
        <v>0</v>
      </c>
      <c r="G195" s="1">
        <f t="shared" si="9"/>
        <v>46079.260393518518</v>
      </c>
      <c r="H195" s="2">
        <f t="shared" si="10"/>
        <v>46079.260416666664</v>
      </c>
      <c r="I195">
        <f t="shared" ref="I195:I258" si="11">MROUND((H195-25569)*86400,300)</f>
        <v>1772086500</v>
      </c>
    </row>
    <row r="196" spans="1:9" x14ac:dyDescent="0.55000000000000004">
      <c r="A196">
        <v>1772086798</v>
      </c>
      <c r="B196" t="s">
        <v>4</v>
      </c>
      <c r="C196" t="s">
        <v>5</v>
      </c>
      <c r="D196">
        <v>5196.4399999999996</v>
      </c>
      <c r="E196">
        <v>0</v>
      </c>
      <c r="G196" s="1">
        <f t="shared" si="9"/>
        <v>46079.263865740737</v>
      </c>
      <c r="H196" s="2">
        <f t="shared" si="10"/>
        <v>46079.263888888891</v>
      </c>
      <c r="I196">
        <f t="shared" si="11"/>
        <v>1772086800</v>
      </c>
    </row>
    <row r="197" spans="1:9" x14ac:dyDescent="0.55000000000000004">
      <c r="A197">
        <v>1772087098</v>
      </c>
      <c r="B197" t="s">
        <v>4</v>
      </c>
      <c r="C197" t="s">
        <v>5</v>
      </c>
      <c r="D197">
        <v>5193.49</v>
      </c>
      <c r="E197">
        <v>0</v>
      </c>
      <c r="G197" s="1">
        <f t="shared" si="9"/>
        <v>46079.267337962963</v>
      </c>
      <c r="H197" s="2">
        <f t="shared" si="10"/>
        <v>46079.267361111109</v>
      </c>
      <c r="I197">
        <f t="shared" si="11"/>
        <v>1772087100</v>
      </c>
    </row>
    <row r="198" spans="1:9" x14ac:dyDescent="0.55000000000000004">
      <c r="A198">
        <v>1772087398</v>
      </c>
      <c r="B198" t="s">
        <v>4</v>
      </c>
      <c r="C198" t="s">
        <v>5</v>
      </c>
      <c r="D198">
        <v>5196.8999999999996</v>
      </c>
      <c r="E198">
        <v>0</v>
      </c>
      <c r="G198" s="1">
        <f t="shared" si="9"/>
        <v>46079.270810185189</v>
      </c>
      <c r="H198" s="2">
        <f t="shared" si="10"/>
        <v>46079.270833333336</v>
      </c>
      <c r="I198">
        <f t="shared" si="11"/>
        <v>1772087400</v>
      </c>
    </row>
    <row r="199" spans="1:9" x14ac:dyDescent="0.55000000000000004">
      <c r="A199">
        <v>1772087698</v>
      </c>
      <c r="B199" t="s">
        <v>4</v>
      </c>
      <c r="C199" t="s">
        <v>5</v>
      </c>
      <c r="D199">
        <v>5196.79</v>
      </c>
      <c r="E199">
        <v>0</v>
      </c>
      <c r="G199" s="1">
        <f t="shared" si="9"/>
        <v>46079.274282407408</v>
      </c>
      <c r="H199" s="2">
        <f t="shared" si="10"/>
        <v>46079.274305555555</v>
      </c>
      <c r="I199">
        <f t="shared" si="11"/>
        <v>1772087700</v>
      </c>
    </row>
    <row r="200" spans="1:9" x14ac:dyDescent="0.55000000000000004">
      <c r="A200">
        <v>1772087998</v>
      </c>
      <c r="B200" t="s">
        <v>4</v>
      </c>
      <c r="C200" t="s">
        <v>5</v>
      </c>
      <c r="D200">
        <v>5196.4399999999996</v>
      </c>
      <c r="E200">
        <v>0</v>
      </c>
      <c r="G200" s="1">
        <f t="shared" si="9"/>
        <v>46079.277754629627</v>
      </c>
      <c r="H200" s="2">
        <f t="shared" si="10"/>
        <v>46079.277777777781</v>
      </c>
      <c r="I200">
        <f t="shared" si="11"/>
        <v>1772088000</v>
      </c>
    </row>
    <row r="201" spans="1:9" x14ac:dyDescent="0.55000000000000004">
      <c r="A201">
        <v>1772088298</v>
      </c>
      <c r="B201" t="s">
        <v>4</v>
      </c>
      <c r="C201" t="s">
        <v>5</v>
      </c>
      <c r="D201">
        <v>5192.8</v>
      </c>
      <c r="E201">
        <v>0</v>
      </c>
      <c r="G201" s="1">
        <f t="shared" si="9"/>
        <v>46079.281226851846</v>
      </c>
      <c r="H201" s="2">
        <f t="shared" si="10"/>
        <v>46079.28125</v>
      </c>
      <c r="I201">
        <f t="shared" si="11"/>
        <v>1772088300</v>
      </c>
    </row>
    <row r="202" spans="1:9" x14ac:dyDescent="0.55000000000000004">
      <c r="A202">
        <v>1772088598</v>
      </c>
      <c r="B202" t="s">
        <v>4</v>
      </c>
      <c r="C202" t="s">
        <v>5</v>
      </c>
      <c r="D202">
        <v>5192.66</v>
      </c>
      <c r="E202">
        <v>0</v>
      </c>
      <c r="G202" s="1">
        <f t="shared" si="9"/>
        <v>46079.284699074073</v>
      </c>
      <c r="H202" s="2">
        <f t="shared" si="10"/>
        <v>46079.284722222219</v>
      </c>
      <c r="I202">
        <f t="shared" si="11"/>
        <v>1772088600</v>
      </c>
    </row>
    <row r="203" spans="1:9" x14ac:dyDescent="0.55000000000000004">
      <c r="A203">
        <v>1772088898</v>
      </c>
      <c r="B203" t="s">
        <v>4</v>
      </c>
      <c r="C203" t="s">
        <v>5</v>
      </c>
      <c r="D203">
        <v>5193.26</v>
      </c>
      <c r="E203">
        <v>1</v>
      </c>
      <c r="G203" s="1">
        <f t="shared" si="9"/>
        <v>46079.288171296299</v>
      </c>
      <c r="H203" s="2">
        <f t="shared" si="10"/>
        <v>46079.288194444445</v>
      </c>
      <c r="I203">
        <f t="shared" si="11"/>
        <v>1772088900</v>
      </c>
    </row>
    <row r="204" spans="1:9" x14ac:dyDescent="0.55000000000000004">
      <c r="A204">
        <v>1772089198</v>
      </c>
      <c r="B204" t="s">
        <v>4</v>
      </c>
      <c r="C204" t="s">
        <v>5</v>
      </c>
      <c r="D204">
        <v>5190.96</v>
      </c>
      <c r="E204">
        <v>0</v>
      </c>
      <c r="G204" s="1">
        <f t="shared" si="9"/>
        <v>46079.291643518518</v>
      </c>
      <c r="H204" s="2">
        <f t="shared" si="10"/>
        <v>46079.291666666664</v>
      </c>
      <c r="I204">
        <f t="shared" si="11"/>
        <v>1772089200</v>
      </c>
    </row>
    <row r="205" spans="1:9" x14ac:dyDescent="0.55000000000000004">
      <c r="A205">
        <v>1772089498</v>
      </c>
      <c r="B205" t="s">
        <v>4</v>
      </c>
      <c r="C205" t="s">
        <v>5</v>
      </c>
      <c r="D205">
        <v>5184.75</v>
      </c>
      <c r="E205">
        <v>0</v>
      </c>
      <c r="G205" s="1">
        <f t="shared" si="9"/>
        <v>46079.295115740737</v>
      </c>
      <c r="H205" s="2">
        <f t="shared" si="10"/>
        <v>46079.295138888891</v>
      </c>
      <c r="I205">
        <f t="shared" si="11"/>
        <v>1772089500</v>
      </c>
    </row>
    <row r="206" spans="1:9" x14ac:dyDescent="0.55000000000000004">
      <c r="A206">
        <v>1772089798</v>
      </c>
      <c r="B206" t="s">
        <v>4</v>
      </c>
      <c r="C206" t="s">
        <v>5</v>
      </c>
      <c r="D206">
        <v>5187.62</v>
      </c>
      <c r="E206">
        <v>0</v>
      </c>
      <c r="G206" s="1">
        <f t="shared" si="9"/>
        <v>46079.298587962963</v>
      </c>
      <c r="H206" s="2">
        <f t="shared" si="10"/>
        <v>46079.298611111109</v>
      </c>
      <c r="I206">
        <f t="shared" si="11"/>
        <v>1772089800</v>
      </c>
    </row>
    <row r="207" spans="1:9" x14ac:dyDescent="0.55000000000000004">
      <c r="A207">
        <v>1772090098</v>
      </c>
      <c r="B207" t="s">
        <v>4</v>
      </c>
      <c r="C207" t="s">
        <v>5</v>
      </c>
      <c r="D207">
        <v>5188.55</v>
      </c>
      <c r="E207">
        <v>0</v>
      </c>
      <c r="G207" s="1">
        <f t="shared" si="9"/>
        <v>46079.302060185189</v>
      </c>
      <c r="H207" s="2">
        <f t="shared" si="10"/>
        <v>46079.302083333336</v>
      </c>
      <c r="I207">
        <f t="shared" si="11"/>
        <v>1772090100</v>
      </c>
    </row>
    <row r="208" spans="1:9" x14ac:dyDescent="0.55000000000000004">
      <c r="A208">
        <v>1772090398</v>
      </c>
      <c r="B208" t="s">
        <v>4</v>
      </c>
      <c r="C208" t="s">
        <v>5</v>
      </c>
      <c r="D208">
        <v>5186.04</v>
      </c>
      <c r="E208">
        <v>0</v>
      </c>
      <c r="G208" s="1">
        <f t="shared" si="9"/>
        <v>46079.305532407408</v>
      </c>
      <c r="H208" s="2">
        <f t="shared" si="10"/>
        <v>46079.305555555555</v>
      </c>
      <c r="I208">
        <f t="shared" si="11"/>
        <v>1772090400</v>
      </c>
    </row>
    <row r="209" spans="1:9" x14ac:dyDescent="0.55000000000000004">
      <c r="A209">
        <v>1772090698</v>
      </c>
      <c r="B209" t="s">
        <v>4</v>
      </c>
      <c r="C209" t="s">
        <v>5</v>
      </c>
      <c r="D209">
        <v>5184.88</v>
      </c>
      <c r="E209">
        <v>0</v>
      </c>
      <c r="G209" s="1">
        <f t="shared" si="9"/>
        <v>46079.309004629627</v>
      </c>
      <c r="H209" s="2">
        <f t="shared" si="10"/>
        <v>46079.309027777781</v>
      </c>
      <c r="I209">
        <f t="shared" si="11"/>
        <v>1772090700</v>
      </c>
    </row>
    <row r="210" spans="1:9" x14ac:dyDescent="0.55000000000000004">
      <c r="A210">
        <v>1772090998</v>
      </c>
      <c r="B210" t="s">
        <v>4</v>
      </c>
      <c r="C210" t="s">
        <v>5</v>
      </c>
      <c r="D210">
        <v>5186.1499999999996</v>
      </c>
      <c r="E210">
        <v>0</v>
      </c>
      <c r="G210" s="1">
        <f t="shared" si="9"/>
        <v>46079.312476851846</v>
      </c>
      <c r="H210" s="2">
        <f t="shared" si="10"/>
        <v>46079.3125</v>
      </c>
      <c r="I210">
        <f t="shared" si="11"/>
        <v>1772091000</v>
      </c>
    </row>
    <row r="211" spans="1:9" x14ac:dyDescent="0.55000000000000004">
      <c r="A211">
        <v>1772091298</v>
      </c>
      <c r="B211" t="s">
        <v>4</v>
      </c>
      <c r="C211" t="s">
        <v>5</v>
      </c>
      <c r="D211">
        <v>5188.3500000000004</v>
      </c>
      <c r="E211">
        <v>0</v>
      </c>
      <c r="G211" s="1">
        <f t="shared" si="9"/>
        <v>46079.315949074073</v>
      </c>
      <c r="H211" s="2">
        <f t="shared" si="10"/>
        <v>46079.315972222219</v>
      </c>
      <c r="I211">
        <f t="shared" si="11"/>
        <v>1772091300</v>
      </c>
    </row>
    <row r="212" spans="1:9" x14ac:dyDescent="0.55000000000000004">
      <c r="A212">
        <v>1772091598</v>
      </c>
      <c r="B212" t="s">
        <v>4</v>
      </c>
      <c r="C212" t="s">
        <v>5</v>
      </c>
      <c r="D212">
        <v>5186.49</v>
      </c>
      <c r="E212">
        <v>0</v>
      </c>
      <c r="G212" s="1">
        <f t="shared" si="9"/>
        <v>46079.319421296299</v>
      </c>
      <c r="H212" s="2">
        <f t="shared" si="10"/>
        <v>46079.319444444445</v>
      </c>
      <c r="I212">
        <f t="shared" si="11"/>
        <v>1772091600</v>
      </c>
    </row>
    <row r="213" spans="1:9" x14ac:dyDescent="0.55000000000000004">
      <c r="A213">
        <v>1772091898</v>
      </c>
      <c r="B213" t="s">
        <v>4</v>
      </c>
      <c r="C213" t="s">
        <v>5</v>
      </c>
      <c r="D213">
        <v>5181.91</v>
      </c>
      <c r="E213">
        <v>0</v>
      </c>
      <c r="G213" s="1">
        <f t="shared" si="9"/>
        <v>46079.322893518518</v>
      </c>
      <c r="H213" s="2">
        <f t="shared" si="10"/>
        <v>46079.322916666664</v>
      </c>
      <c r="I213">
        <f t="shared" si="11"/>
        <v>1772091900</v>
      </c>
    </row>
    <row r="214" spans="1:9" x14ac:dyDescent="0.55000000000000004">
      <c r="A214">
        <v>1772092198</v>
      </c>
      <c r="B214" t="s">
        <v>4</v>
      </c>
      <c r="C214" t="s">
        <v>5</v>
      </c>
      <c r="D214">
        <v>5183.7</v>
      </c>
      <c r="E214">
        <v>0</v>
      </c>
      <c r="G214" s="1">
        <f t="shared" si="9"/>
        <v>46079.326365740737</v>
      </c>
      <c r="H214" s="2">
        <f t="shared" si="10"/>
        <v>46079.326388888891</v>
      </c>
      <c r="I214">
        <f t="shared" si="11"/>
        <v>1772092200</v>
      </c>
    </row>
    <row r="215" spans="1:9" x14ac:dyDescent="0.55000000000000004">
      <c r="A215">
        <v>1772092498</v>
      </c>
      <c r="B215" t="s">
        <v>4</v>
      </c>
      <c r="C215" t="s">
        <v>5</v>
      </c>
      <c r="D215">
        <v>5186.0200000000004</v>
      </c>
      <c r="E215">
        <v>0</v>
      </c>
      <c r="G215" s="1">
        <f t="shared" si="9"/>
        <v>46079.329837962963</v>
      </c>
      <c r="H215" s="2">
        <f t="shared" si="10"/>
        <v>46079.329861111109</v>
      </c>
      <c r="I215">
        <f t="shared" si="11"/>
        <v>1772092500</v>
      </c>
    </row>
    <row r="216" spans="1:9" x14ac:dyDescent="0.55000000000000004">
      <c r="A216">
        <v>1772092798</v>
      </c>
      <c r="B216" t="s">
        <v>4</v>
      </c>
      <c r="C216" t="s">
        <v>5</v>
      </c>
      <c r="D216">
        <v>5181.47</v>
      </c>
      <c r="E216">
        <v>0</v>
      </c>
      <c r="G216" s="1">
        <f t="shared" si="9"/>
        <v>46079.333310185189</v>
      </c>
      <c r="H216" s="2">
        <f t="shared" si="10"/>
        <v>46079.333333333336</v>
      </c>
      <c r="I216">
        <f t="shared" si="11"/>
        <v>1772092800</v>
      </c>
    </row>
    <row r="217" spans="1:9" x14ac:dyDescent="0.55000000000000004">
      <c r="A217">
        <v>1772093098</v>
      </c>
      <c r="B217" t="s">
        <v>4</v>
      </c>
      <c r="C217" t="s">
        <v>5</v>
      </c>
      <c r="D217">
        <v>5183.96</v>
      </c>
      <c r="E217">
        <v>0</v>
      </c>
      <c r="G217" s="1">
        <f t="shared" si="9"/>
        <v>46079.336782407408</v>
      </c>
      <c r="H217" s="2">
        <f t="shared" si="10"/>
        <v>46079.336805555555</v>
      </c>
      <c r="I217">
        <f t="shared" si="11"/>
        <v>1772093100</v>
      </c>
    </row>
    <row r="218" spans="1:9" x14ac:dyDescent="0.55000000000000004">
      <c r="A218">
        <v>1772093398</v>
      </c>
      <c r="B218" t="s">
        <v>4</v>
      </c>
      <c r="C218" t="s">
        <v>5</v>
      </c>
      <c r="D218">
        <v>5189.4799999999996</v>
      </c>
      <c r="E218">
        <v>0</v>
      </c>
      <c r="G218" s="1">
        <f t="shared" si="9"/>
        <v>46079.340254629627</v>
      </c>
      <c r="H218" s="2">
        <f t="shared" si="10"/>
        <v>46079.340277777781</v>
      </c>
      <c r="I218">
        <f t="shared" si="11"/>
        <v>1772093400</v>
      </c>
    </row>
    <row r="219" spans="1:9" x14ac:dyDescent="0.55000000000000004">
      <c r="A219">
        <v>1772093698</v>
      </c>
      <c r="B219" t="s">
        <v>4</v>
      </c>
      <c r="C219" t="s">
        <v>5</v>
      </c>
      <c r="D219">
        <v>5187.25</v>
      </c>
      <c r="E219">
        <v>0</v>
      </c>
      <c r="G219" s="1">
        <f t="shared" si="9"/>
        <v>46079.343726851846</v>
      </c>
      <c r="H219" s="2">
        <f t="shared" si="10"/>
        <v>46079.34375</v>
      </c>
      <c r="I219">
        <f t="shared" si="11"/>
        <v>1772093700</v>
      </c>
    </row>
    <row r="220" spans="1:9" x14ac:dyDescent="0.55000000000000004">
      <c r="A220">
        <v>1772093998</v>
      </c>
      <c r="B220" t="s">
        <v>4</v>
      </c>
      <c r="C220" t="s">
        <v>5</v>
      </c>
      <c r="D220">
        <v>5187.01</v>
      </c>
      <c r="E220">
        <v>1</v>
      </c>
      <c r="G220" s="1">
        <f t="shared" si="9"/>
        <v>46079.347199074073</v>
      </c>
      <c r="H220" s="2">
        <f t="shared" si="10"/>
        <v>46079.347222222219</v>
      </c>
      <c r="I220">
        <f t="shared" si="11"/>
        <v>1772094000</v>
      </c>
    </row>
    <row r="221" spans="1:9" x14ac:dyDescent="0.55000000000000004">
      <c r="A221">
        <v>1772094298</v>
      </c>
      <c r="B221" t="s">
        <v>4</v>
      </c>
      <c r="C221" t="s">
        <v>5</v>
      </c>
      <c r="D221">
        <v>5176.99</v>
      </c>
      <c r="E221">
        <v>0</v>
      </c>
      <c r="G221" s="1">
        <f t="shared" si="9"/>
        <v>46079.350671296299</v>
      </c>
      <c r="H221" s="2">
        <f t="shared" si="10"/>
        <v>46079.350694444445</v>
      </c>
      <c r="I221">
        <f t="shared" si="11"/>
        <v>1772094300</v>
      </c>
    </row>
    <row r="222" spans="1:9" x14ac:dyDescent="0.55000000000000004">
      <c r="A222">
        <v>1772094598</v>
      </c>
      <c r="B222" t="s">
        <v>4</v>
      </c>
      <c r="C222" t="s">
        <v>5</v>
      </c>
      <c r="D222">
        <v>5175.0600000000004</v>
      </c>
      <c r="E222">
        <v>0</v>
      </c>
      <c r="G222" s="1">
        <f t="shared" si="9"/>
        <v>46079.354143518518</v>
      </c>
      <c r="H222" s="2">
        <f t="shared" si="10"/>
        <v>46079.354166666664</v>
      </c>
      <c r="I222">
        <f t="shared" si="11"/>
        <v>1772094600</v>
      </c>
    </row>
    <row r="223" spans="1:9" x14ac:dyDescent="0.55000000000000004">
      <c r="A223">
        <v>1772094898</v>
      </c>
      <c r="B223" t="s">
        <v>4</v>
      </c>
      <c r="C223" t="s">
        <v>5</v>
      </c>
      <c r="D223">
        <v>5174.82</v>
      </c>
      <c r="E223">
        <v>0</v>
      </c>
      <c r="G223" s="1">
        <f t="shared" si="9"/>
        <v>46079.357615740737</v>
      </c>
      <c r="H223" s="2">
        <f t="shared" si="10"/>
        <v>46079.357638888891</v>
      </c>
      <c r="I223">
        <f t="shared" si="11"/>
        <v>1772094900</v>
      </c>
    </row>
    <row r="224" spans="1:9" x14ac:dyDescent="0.55000000000000004">
      <c r="A224">
        <v>1772095198</v>
      </c>
      <c r="B224" t="s">
        <v>4</v>
      </c>
      <c r="C224" t="s">
        <v>5</v>
      </c>
      <c r="D224">
        <v>5174.28</v>
      </c>
      <c r="E224">
        <v>0</v>
      </c>
      <c r="G224" s="1">
        <f t="shared" si="9"/>
        <v>46079.361087962963</v>
      </c>
      <c r="H224" s="2">
        <f t="shared" si="10"/>
        <v>46079.361111111109</v>
      </c>
      <c r="I224">
        <f t="shared" si="11"/>
        <v>1772095200</v>
      </c>
    </row>
    <row r="225" spans="1:9" x14ac:dyDescent="0.55000000000000004">
      <c r="A225">
        <v>1772095498</v>
      </c>
      <c r="B225" t="s">
        <v>4</v>
      </c>
      <c r="C225" t="s">
        <v>5</v>
      </c>
      <c r="D225">
        <v>5179.75</v>
      </c>
      <c r="E225">
        <v>0</v>
      </c>
      <c r="G225" s="1">
        <f t="shared" si="9"/>
        <v>46079.364560185189</v>
      </c>
      <c r="H225" s="2">
        <f t="shared" si="10"/>
        <v>46079.364583333336</v>
      </c>
      <c r="I225">
        <f t="shared" si="11"/>
        <v>1772095500</v>
      </c>
    </row>
    <row r="226" spans="1:9" x14ac:dyDescent="0.55000000000000004">
      <c r="A226">
        <v>1772095798</v>
      </c>
      <c r="B226" t="s">
        <v>4</v>
      </c>
      <c r="C226" t="s">
        <v>5</v>
      </c>
      <c r="D226">
        <v>5178.38</v>
      </c>
      <c r="E226">
        <v>0</v>
      </c>
      <c r="G226" s="1">
        <f t="shared" si="9"/>
        <v>46079.368032407408</v>
      </c>
      <c r="H226" s="2">
        <f t="shared" si="10"/>
        <v>46079.368055555555</v>
      </c>
      <c r="I226">
        <f t="shared" si="11"/>
        <v>1772095800</v>
      </c>
    </row>
    <row r="227" spans="1:9" x14ac:dyDescent="0.55000000000000004">
      <c r="A227">
        <v>1772096098</v>
      </c>
      <c r="B227" t="s">
        <v>4</v>
      </c>
      <c r="C227" t="s">
        <v>5</v>
      </c>
      <c r="D227">
        <v>5179.41</v>
      </c>
      <c r="E227">
        <v>0</v>
      </c>
      <c r="G227" s="1">
        <f t="shared" si="9"/>
        <v>46079.371504629627</v>
      </c>
      <c r="H227" s="2">
        <f t="shared" si="10"/>
        <v>46079.371527777781</v>
      </c>
      <c r="I227">
        <f t="shared" si="11"/>
        <v>1772096100</v>
      </c>
    </row>
    <row r="228" spans="1:9" x14ac:dyDescent="0.55000000000000004">
      <c r="A228">
        <v>1772096398</v>
      </c>
      <c r="B228" t="s">
        <v>4</v>
      </c>
      <c r="C228" t="s">
        <v>5</v>
      </c>
      <c r="D228">
        <v>5174.4399999999996</v>
      </c>
      <c r="E228">
        <v>0</v>
      </c>
      <c r="G228" s="1">
        <f t="shared" si="9"/>
        <v>46079.374976851846</v>
      </c>
      <c r="H228" s="2">
        <f t="shared" si="10"/>
        <v>46079.375</v>
      </c>
      <c r="I228">
        <f t="shared" si="11"/>
        <v>1772096400</v>
      </c>
    </row>
    <row r="229" spans="1:9" x14ac:dyDescent="0.55000000000000004">
      <c r="A229">
        <v>1772096698</v>
      </c>
      <c r="B229" t="s">
        <v>4</v>
      </c>
      <c r="C229" t="s">
        <v>5</v>
      </c>
      <c r="D229">
        <v>5178.01</v>
      </c>
      <c r="E229">
        <v>0</v>
      </c>
      <c r="G229" s="1">
        <f t="shared" si="9"/>
        <v>46079.378449074073</v>
      </c>
      <c r="H229" s="2">
        <f t="shared" si="10"/>
        <v>46079.378472222219</v>
      </c>
      <c r="I229">
        <f t="shared" si="11"/>
        <v>1772096700</v>
      </c>
    </row>
    <row r="230" spans="1:9" x14ac:dyDescent="0.55000000000000004">
      <c r="A230">
        <v>1772096998</v>
      </c>
      <c r="B230" t="s">
        <v>4</v>
      </c>
      <c r="C230" t="s">
        <v>5</v>
      </c>
      <c r="D230">
        <v>5181.6400000000003</v>
      </c>
      <c r="E230">
        <v>0</v>
      </c>
      <c r="G230" s="1">
        <f t="shared" si="9"/>
        <v>46079.381921296299</v>
      </c>
      <c r="H230" s="2">
        <f t="shared" si="10"/>
        <v>46079.381944444445</v>
      </c>
      <c r="I230">
        <f t="shared" si="11"/>
        <v>1772097000</v>
      </c>
    </row>
    <row r="231" spans="1:9" x14ac:dyDescent="0.55000000000000004">
      <c r="A231">
        <v>1772097298</v>
      </c>
      <c r="B231" t="s">
        <v>4</v>
      </c>
      <c r="C231" t="s">
        <v>5</v>
      </c>
      <c r="D231">
        <v>5176.99</v>
      </c>
      <c r="E231">
        <v>0</v>
      </c>
      <c r="G231" s="1">
        <f t="shared" si="9"/>
        <v>46079.385393518518</v>
      </c>
      <c r="H231" s="2">
        <f t="shared" si="10"/>
        <v>46079.385416666664</v>
      </c>
      <c r="I231">
        <f t="shared" si="11"/>
        <v>1772097300</v>
      </c>
    </row>
    <row r="232" spans="1:9" x14ac:dyDescent="0.55000000000000004">
      <c r="A232">
        <v>1772097598</v>
      </c>
      <c r="B232" t="s">
        <v>4</v>
      </c>
      <c r="C232" t="s">
        <v>5</v>
      </c>
      <c r="D232">
        <v>5176.5600000000004</v>
      </c>
      <c r="E232">
        <v>1</v>
      </c>
      <c r="G232" s="1">
        <f t="shared" si="9"/>
        <v>46079.388865740737</v>
      </c>
      <c r="H232" s="2">
        <f t="shared" si="10"/>
        <v>46079.388888888891</v>
      </c>
      <c r="I232">
        <f t="shared" si="11"/>
        <v>1772097600</v>
      </c>
    </row>
    <row r="233" spans="1:9" x14ac:dyDescent="0.55000000000000004">
      <c r="A233">
        <v>1772097898</v>
      </c>
      <c r="B233" t="s">
        <v>4</v>
      </c>
      <c r="C233" t="s">
        <v>5</v>
      </c>
      <c r="D233">
        <v>5181.2</v>
      </c>
      <c r="E233">
        <v>0</v>
      </c>
      <c r="G233" s="1">
        <f t="shared" si="9"/>
        <v>46079.392337962963</v>
      </c>
      <c r="H233" s="2">
        <f t="shared" si="10"/>
        <v>46079.392361111109</v>
      </c>
      <c r="I233">
        <f t="shared" si="11"/>
        <v>1772097900</v>
      </c>
    </row>
    <row r="234" spans="1:9" x14ac:dyDescent="0.55000000000000004">
      <c r="A234">
        <v>1772098198</v>
      </c>
      <c r="B234" t="s">
        <v>4</v>
      </c>
      <c r="C234" t="s">
        <v>5</v>
      </c>
      <c r="D234">
        <v>5181.63</v>
      </c>
      <c r="E234">
        <v>0</v>
      </c>
      <c r="G234" s="1">
        <f t="shared" si="9"/>
        <v>46079.395810185189</v>
      </c>
      <c r="H234" s="2">
        <f t="shared" si="10"/>
        <v>46079.395833333336</v>
      </c>
      <c r="I234">
        <f t="shared" si="11"/>
        <v>1772098200</v>
      </c>
    </row>
    <row r="235" spans="1:9" x14ac:dyDescent="0.55000000000000004">
      <c r="A235">
        <v>1772098498</v>
      </c>
      <c r="B235" t="s">
        <v>4</v>
      </c>
      <c r="C235" t="s">
        <v>5</v>
      </c>
      <c r="D235">
        <v>5183.3</v>
      </c>
      <c r="E235">
        <v>0</v>
      </c>
      <c r="G235" s="1">
        <f t="shared" si="9"/>
        <v>46079.399282407408</v>
      </c>
      <c r="H235" s="2">
        <f t="shared" si="10"/>
        <v>46079.399305555555</v>
      </c>
      <c r="I235">
        <f t="shared" si="11"/>
        <v>1772098500</v>
      </c>
    </row>
    <row r="236" spans="1:9" x14ac:dyDescent="0.55000000000000004">
      <c r="A236">
        <v>1772098798</v>
      </c>
      <c r="B236" t="s">
        <v>4</v>
      </c>
      <c r="C236" t="s">
        <v>5</v>
      </c>
      <c r="D236">
        <v>5181.5</v>
      </c>
      <c r="E236">
        <v>0</v>
      </c>
      <c r="G236" s="1">
        <f t="shared" si="9"/>
        <v>46079.402754629627</v>
      </c>
      <c r="H236" s="2">
        <f t="shared" si="10"/>
        <v>46079.402777777781</v>
      </c>
      <c r="I236">
        <f t="shared" si="11"/>
        <v>1772098800</v>
      </c>
    </row>
    <row r="237" spans="1:9" x14ac:dyDescent="0.55000000000000004">
      <c r="A237">
        <v>1772099098</v>
      </c>
      <c r="B237" t="s">
        <v>4</v>
      </c>
      <c r="C237" t="s">
        <v>5</v>
      </c>
      <c r="D237">
        <v>5184.6400000000003</v>
      </c>
      <c r="E237">
        <v>0</v>
      </c>
      <c r="G237" s="1">
        <f t="shared" si="9"/>
        <v>46079.406226851846</v>
      </c>
      <c r="H237" s="2">
        <f t="shared" si="10"/>
        <v>46079.40625</v>
      </c>
      <c r="I237">
        <f t="shared" si="11"/>
        <v>1772099100</v>
      </c>
    </row>
    <row r="238" spans="1:9" x14ac:dyDescent="0.55000000000000004">
      <c r="A238">
        <v>1772099398</v>
      </c>
      <c r="B238" t="s">
        <v>4</v>
      </c>
      <c r="C238" t="s">
        <v>5</v>
      </c>
      <c r="D238">
        <v>5186.9799999999996</v>
      </c>
      <c r="E238">
        <v>0</v>
      </c>
      <c r="G238" s="1">
        <f t="shared" si="9"/>
        <v>46079.409699074073</v>
      </c>
      <c r="H238" s="2">
        <f t="shared" si="10"/>
        <v>46079.409722222219</v>
      </c>
      <c r="I238">
        <f t="shared" si="11"/>
        <v>1772099400</v>
      </c>
    </row>
    <row r="239" spans="1:9" x14ac:dyDescent="0.55000000000000004">
      <c r="A239">
        <v>1772099698</v>
      </c>
      <c r="B239" t="s">
        <v>4</v>
      </c>
      <c r="C239" t="s">
        <v>5</v>
      </c>
      <c r="D239">
        <v>5186.32</v>
      </c>
      <c r="E239">
        <v>1</v>
      </c>
      <c r="G239" s="1">
        <f t="shared" si="9"/>
        <v>46079.413171296299</v>
      </c>
      <c r="H239" s="2">
        <f t="shared" si="10"/>
        <v>46079.413194444445</v>
      </c>
      <c r="I239">
        <f t="shared" si="11"/>
        <v>1772099700</v>
      </c>
    </row>
    <row r="240" spans="1:9" x14ac:dyDescent="0.55000000000000004">
      <c r="A240">
        <v>1772099998</v>
      </c>
      <c r="B240" t="s">
        <v>4</v>
      </c>
      <c r="C240" t="s">
        <v>5</v>
      </c>
      <c r="D240">
        <v>5189.51</v>
      </c>
      <c r="E240">
        <v>0</v>
      </c>
      <c r="G240" s="1">
        <f t="shared" si="9"/>
        <v>46079.416643518518</v>
      </c>
      <c r="H240" s="2">
        <f t="shared" si="10"/>
        <v>46079.416666666664</v>
      </c>
      <c r="I240">
        <f t="shared" si="11"/>
        <v>1772100000</v>
      </c>
    </row>
    <row r="241" spans="1:9" x14ac:dyDescent="0.55000000000000004">
      <c r="A241">
        <v>1772100298</v>
      </c>
      <c r="B241" t="s">
        <v>4</v>
      </c>
      <c r="C241" t="s">
        <v>5</v>
      </c>
      <c r="D241">
        <v>5188.45</v>
      </c>
      <c r="E241">
        <v>0</v>
      </c>
      <c r="G241" s="1">
        <f t="shared" si="9"/>
        <v>46079.420115740737</v>
      </c>
      <c r="H241" s="2">
        <f t="shared" si="10"/>
        <v>46079.420138888891</v>
      </c>
      <c r="I241">
        <f t="shared" si="11"/>
        <v>1772100300</v>
      </c>
    </row>
    <row r="242" spans="1:9" x14ac:dyDescent="0.55000000000000004">
      <c r="A242">
        <v>1772100598</v>
      </c>
      <c r="B242" t="s">
        <v>4</v>
      </c>
      <c r="C242" t="s">
        <v>5</v>
      </c>
      <c r="D242">
        <v>5187.8900000000003</v>
      </c>
      <c r="E242">
        <v>0</v>
      </c>
      <c r="G242" s="1">
        <f t="shared" si="9"/>
        <v>46079.423587962963</v>
      </c>
      <c r="H242" s="2">
        <f t="shared" si="10"/>
        <v>46079.423611111109</v>
      </c>
      <c r="I242">
        <f t="shared" si="11"/>
        <v>1772100600</v>
      </c>
    </row>
    <row r="243" spans="1:9" x14ac:dyDescent="0.55000000000000004">
      <c r="A243">
        <v>1772100898</v>
      </c>
      <c r="B243" t="s">
        <v>4</v>
      </c>
      <c r="C243" t="s">
        <v>5</v>
      </c>
      <c r="D243">
        <v>5182.8500000000004</v>
      </c>
      <c r="E243">
        <v>0</v>
      </c>
      <c r="G243" s="1">
        <f t="shared" si="9"/>
        <v>46079.427060185189</v>
      </c>
      <c r="H243" s="2">
        <f t="shared" si="10"/>
        <v>46079.427083333336</v>
      </c>
      <c r="I243">
        <f t="shared" si="11"/>
        <v>1772100900</v>
      </c>
    </row>
    <row r="244" spans="1:9" x14ac:dyDescent="0.55000000000000004">
      <c r="A244">
        <v>1772101198</v>
      </c>
      <c r="B244" t="s">
        <v>4</v>
      </c>
      <c r="C244" t="s">
        <v>5</v>
      </c>
      <c r="D244">
        <v>5183.6000000000004</v>
      </c>
      <c r="E244">
        <v>0</v>
      </c>
      <c r="G244" s="1">
        <f t="shared" si="9"/>
        <v>46079.430532407408</v>
      </c>
      <c r="H244" s="2">
        <f t="shared" si="10"/>
        <v>46079.430555555555</v>
      </c>
      <c r="I244">
        <f t="shared" si="11"/>
        <v>1772101200</v>
      </c>
    </row>
    <row r="245" spans="1:9" x14ac:dyDescent="0.55000000000000004">
      <c r="A245">
        <v>1772101498</v>
      </c>
      <c r="B245" t="s">
        <v>4</v>
      </c>
      <c r="C245" t="s">
        <v>5</v>
      </c>
      <c r="D245">
        <v>5179.29</v>
      </c>
      <c r="E245">
        <v>0</v>
      </c>
      <c r="G245" s="1">
        <f t="shared" si="9"/>
        <v>46079.434004629627</v>
      </c>
      <c r="H245" s="2">
        <f t="shared" si="10"/>
        <v>46079.434027777781</v>
      </c>
      <c r="I245">
        <f t="shared" si="11"/>
        <v>1772101500</v>
      </c>
    </row>
    <row r="246" spans="1:9" x14ac:dyDescent="0.55000000000000004">
      <c r="A246">
        <v>1772101798</v>
      </c>
      <c r="B246" t="s">
        <v>4</v>
      </c>
      <c r="C246" t="s">
        <v>5</v>
      </c>
      <c r="D246">
        <v>5177.04</v>
      </c>
      <c r="E246">
        <v>0</v>
      </c>
      <c r="G246" s="1">
        <f t="shared" si="9"/>
        <v>46079.437476851846</v>
      </c>
      <c r="H246" s="2">
        <f t="shared" si="10"/>
        <v>46079.4375</v>
      </c>
      <c r="I246">
        <f t="shared" si="11"/>
        <v>1772101800</v>
      </c>
    </row>
    <row r="247" spans="1:9" x14ac:dyDescent="0.55000000000000004">
      <c r="A247">
        <v>1772102098</v>
      </c>
      <c r="B247" t="s">
        <v>4</v>
      </c>
      <c r="C247" t="s">
        <v>5</v>
      </c>
      <c r="D247">
        <v>5176.09</v>
      </c>
      <c r="E247">
        <v>1</v>
      </c>
      <c r="G247" s="1">
        <f t="shared" si="9"/>
        <v>46079.440949074073</v>
      </c>
      <c r="H247" s="2">
        <f t="shared" si="10"/>
        <v>46079.440972222219</v>
      </c>
      <c r="I247">
        <f t="shared" si="11"/>
        <v>1772102100</v>
      </c>
    </row>
    <row r="248" spans="1:9" x14ac:dyDescent="0.55000000000000004">
      <c r="A248">
        <v>1772102398</v>
      </c>
      <c r="B248" t="s">
        <v>4</v>
      </c>
      <c r="C248" t="s">
        <v>5</v>
      </c>
      <c r="D248">
        <v>5172.13</v>
      </c>
      <c r="E248">
        <v>0</v>
      </c>
      <c r="G248" s="1">
        <f t="shared" si="9"/>
        <v>46079.444421296299</v>
      </c>
      <c r="H248" s="2">
        <f t="shared" si="10"/>
        <v>46079.444444444445</v>
      </c>
      <c r="I248">
        <f t="shared" si="11"/>
        <v>1772102400</v>
      </c>
    </row>
    <row r="249" spans="1:9" x14ac:dyDescent="0.55000000000000004">
      <c r="A249">
        <v>1772102698</v>
      </c>
      <c r="B249" t="s">
        <v>4</v>
      </c>
      <c r="C249" t="s">
        <v>5</v>
      </c>
      <c r="D249">
        <v>5171.17</v>
      </c>
      <c r="E249">
        <v>0</v>
      </c>
      <c r="G249" s="1">
        <f t="shared" si="9"/>
        <v>46079.447893518518</v>
      </c>
      <c r="H249" s="2">
        <f t="shared" si="10"/>
        <v>46079.447916666664</v>
      </c>
      <c r="I249">
        <f t="shared" si="11"/>
        <v>1772102700</v>
      </c>
    </row>
    <row r="250" spans="1:9" x14ac:dyDescent="0.55000000000000004">
      <c r="A250">
        <v>1772102998</v>
      </c>
      <c r="B250" t="s">
        <v>4</v>
      </c>
      <c r="C250" t="s">
        <v>5</v>
      </c>
      <c r="D250">
        <v>5173.6000000000004</v>
      </c>
      <c r="E250">
        <v>0</v>
      </c>
      <c r="G250" s="1">
        <f t="shared" si="9"/>
        <v>46079.451365740737</v>
      </c>
      <c r="H250" s="2">
        <f t="shared" si="10"/>
        <v>46079.451388888891</v>
      </c>
      <c r="I250">
        <f t="shared" si="11"/>
        <v>1772103000</v>
      </c>
    </row>
    <row r="251" spans="1:9" x14ac:dyDescent="0.55000000000000004">
      <c r="A251">
        <v>1772103298</v>
      </c>
      <c r="B251" t="s">
        <v>4</v>
      </c>
      <c r="C251" t="s">
        <v>5</v>
      </c>
      <c r="D251">
        <v>5171.6099999999997</v>
      </c>
      <c r="E251">
        <v>0</v>
      </c>
      <c r="G251" s="1">
        <f t="shared" si="9"/>
        <v>46079.454837962963</v>
      </c>
      <c r="H251" s="2">
        <f t="shared" si="10"/>
        <v>46079.454861111109</v>
      </c>
      <c r="I251">
        <f t="shared" si="11"/>
        <v>1772103300</v>
      </c>
    </row>
    <row r="252" spans="1:9" x14ac:dyDescent="0.55000000000000004">
      <c r="A252">
        <v>1772103598</v>
      </c>
      <c r="B252" t="s">
        <v>4</v>
      </c>
      <c r="C252" t="s">
        <v>5</v>
      </c>
      <c r="D252">
        <v>5173.83</v>
      </c>
      <c r="E252">
        <v>0</v>
      </c>
      <c r="G252" s="1">
        <f t="shared" si="9"/>
        <v>46079.458310185189</v>
      </c>
      <c r="H252" s="2">
        <f t="shared" si="10"/>
        <v>46079.458333333336</v>
      </c>
      <c r="I252">
        <f t="shared" si="11"/>
        <v>1772103600</v>
      </c>
    </row>
    <row r="253" spans="1:9" x14ac:dyDescent="0.55000000000000004">
      <c r="A253">
        <v>1772103898</v>
      </c>
      <c r="B253" t="s">
        <v>4</v>
      </c>
      <c r="C253" t="s">
        <v>5</v>
      </c>
      <c r="D253">
        <v>5177.33</v>
      </c>
      <c r="E253">
        <v>0</v>
      </c>
      <c r="G253" s="1">
        <f t="shared" si="9"/>
        <v>46079.461782407408</v>
      </c>
      <c r="H253" s="2">
        <f t="shared" si="10"/>
        <v>46079.461805555555</v>
      </c>
      <c r="I253">
        <f t="shared" si="11"/>
        <v>1772103900</v>
      </c>
    </row>
    <row r="254" spans="1:9" x14ac:dyDescent="0.55000000000000004">
      <c r="A254">
        <v>1772104198</v>
      </c>
      <c r="B254" t="s">
        <v>4</v>
      </c>
      <c r="C254" t="s">
        <v>5</v>
      </c>
      <c r="D254">
        <v>5175.8500000000004</v>
      </c>
      <c r="E254">
        <v>0</v>
      </c>
      <c r="G254" s="1">
        <f t="shared" si="9"/>
        <v>46079.465254629627</v>
      </c>
      <c r="H254" s="2">
        <f t="shared" si="10"/>
        <v>46079.465277777781</v>
      </c>
      <c r="I254">
        <f t="shared" si="11"/>
        <v>1772104200</v>
      </c>
    </row>
    <row r="255" spans="1:9" x14ac:dyDescent="0.55000000000000004">
      <c r="A255">
        <v>1772104498</v>
      </c>
      <c r="B255" t="s">
        <v>4</v>
      </c>
      <c r="C255" t="s">
        <v>5</v>
      </c>
      <c r="D255">
        <v>5175.54</v>
      </c>
      <c r="E255">
        <v>1</v>
      </c>
      <c r="G255" s="1">
        <f t="shared" si="9"/>
        <v>46079.468726851846</v>
      </c>
      <c r="H255" s="2">
        <f t="shared" si="10"/>
        <v>46079.46875</v>
      </c>
      <c r="I255">
        <f t="shared" si="11"/>
        <v>1772104500</v>
      </c>
    </row>
    <row r="256" spans="1:9" x14ac:dyDescent="0.55000000000000004">
      <c r="A256">
        <v>1772104798</v>
      </c>
      <c r="B256" t="s">
        <v>4</v>
      </c>
      <c r="C256" t="s">
        <v>5</v>
      </c>
      <c r="D256">
        <v>5171.7</v>
      </c>
      <c r="E256">
        <v>0</v>
      </c>
      <c r="G256" s="1">
        <f t="shared" si="9"/>
        <v>46079.472199074073</v>
      </c>
      <c r="H256" s="2">
        <f t="shared" si="10"/>
        <v>46079.472222222219</v>
      </c>
      <c r="I256">
        <f t="shared" si="11"/>
        <v>1772104800</v>
      </c>
    </row>
    <row r="257" spans="1:9" x14ac:dyDescent="0.55000000000000004">
      <c r="A257">
        <v>1772105098</v>
      </c>
      <c r="B257" t="s">
        <v>4</v>
      </c>
      <c r="C257" t="s">
        <v>5</v>
      </c>
      <c r="D257">
        <v>5171.88</v>
      </c>
      <c r="E257">
        <v>1</v>
      </c>
      <c r="G257" s="1">
        <f t="shared" si="9"/>
        <v>46079.475671296299</v>
      </c>
      <c r="H257" s="2">
        <f t="shared" si="10"/>
        <v>46079.475694444445</v>
      </c>
      <c r="I257">
        <f t="shared" si="11"/>
        <v>1772105100</v>
      </c>
    </row>
    <row r="258" spans="1:9" x14ac:dyDescent="0.55000000000000004">
      <c r="A258">
        <v>1772105398</v>
      </c>
      <c r="B258" t="s">
        <v>4</v>
      </c>
      <c r="C258" t="s">
        <v>5</v>
      </c>
      <c r="D258">
        <v>5173.38</v>
      </c>
      <c r="E258">
        <v>0</v>
      </c>
      <c r="G258" s="1">
        <f t="shared" ref="G258:G321" si="12">(A258/86400)+25569</f>
        <v>46079.479143518518</v>
      </c>
      <c r="H258" s="2">
        <f t="shared" ref="H258:H321" si="13">CEILING(INT(G258*1440)/1440*288,1)/288</f>
        <v>46079.479166666664</v>
      </c>
      <c r="I258">
        <f t="shared" si="11"/>
        <v>1772105400</v>
      </c>
    </row>
    <row r="259" spans="1:9" x14ac:dyDescent="0.55000000000000004">
      <c r="A259">
        <v>1772105698</v>
      </c>
      <c r="B259" t="s">
        <v>4</v>
      </c>
      <c r="C259" t="s">
        <v>5</v>
      </c>
      <c r="D259">
        <v>5173.54</v>
      </c>
      <c r="E259">
        <v>0</v>
      </c>
      <c r="G259" s="1">
        <f t="shared" si="12"/>
        <v>46079.482615740737</v>
      </c>
      <c r="H259" s="2">
        <f t="shared" si="13"/>
        <v>46079.482638888891</v>
      </c>
      <c r="I259">
        <f t="shared" ref="I259:I322" si="14">MROUND((H259-25569)*86400,300)</f>
        <v>1772105700</v>
      </c>
    </row>
    <row r="260" spans="1:9" x14ac:dyDescent="0.55000000000000004">
      <c r="A260">
        <v>1772105998</v>
      </c>
      <c r="B260" t="s">
        <v>4</v>
      </c>
      <c r="C260" t="s">
        <v>5</v>
      </c>
      <c r="D260">
        <v>5174.68</v>
      </c>
      <c r="E260">
        <v>0</v>
      </c>
      <c r="G260" s="1">
        <f t="shared" si="12"/>
        <v>46079.486087962963</v>
      </c>
      <c r="H260" s="2">
        <f t="shared" si="13"/>
        <v>46079.486111111109</v>
      </c>
      <c r="I260">
        <f t="shared" si="14"/>
        <v>1772106000</v>
      </c>
    </row>
    <row r="261" spans="1:9" x14ac:dyDescent="0.55000000000000004">
      <c r="A261">
        <v>1772106298</v>
      </c>
      <c r="B261" t="s">
        <v>4</v>
      </c>
      <c r="C261" t="s">
        <v>5</v>
      </c>
      <c r="D261">
        <v>5171.3999999999996</v>
      </c>
      <c r="E261">
        <v>0</v>
      </c>
      <c r="G261" s="1">
        <f t="shared" si="12"/>
        <v>46079.489560185189</v>
      </c>
      <c r="H261" s="2">
        <f t="shared" si="13"/>
        <v>46079.489583333336</v>
      </c>
      <c r="I261">
        <f t="shared" si="14"/>
        <v>1772106300</v>
      </c>
    </row>
    <row r="262" spans="1:9" x14ac:dyDescent="0.55000000000000004">
      <c r="A262">
        <v>1772106598</v>
      </c>
      <c r="B262" t="s">
        <v>4</v>
      </c>
      <c r="C262" t="s">
        <v>5</v>
      </c>
      <c r="D262">
        <v>5163.51</v>
      </c>
      <c r="E262">
        <v>0</v>
      </c>
      <c r="G262" s="1">
        <f t="shared" si="12"/>
        <v>46079.493032407408</v>
      </c>
      <c r="H262" s="2">
        <f t="shared" si="13"/>
        <v>46079.493055555555</v>
      </c>
      <c r="I262">
        <f t="shared" si="14"/>
        <v>1772106600</v>
      </c>
    </row>
    <row r="263" spans="1:9" x14ac:dyDescent="0.55000000000000004">
      <c r="A263">
        <v>1772106898</v>
      </c>
      <c r="B263" t="s">
        <v>4</v>
      </c>
      <c r="C263" t="s">
        <v>5</v>
      </c>
      <c r="D263">
        <v>5164.71</v>
      </c>
      <c r="E263">
        <v>0</v>
      </c>
      <c r="G263" s="1">
        <f t="shared" si="12"/>
        <v>46079.496504629627</v>
      </c>
      <c r="H263" s="2">
        <f t="shared" si="13"/>
        <v>46079.496527777781</v>
      </c>
      <c r="I263">
        <f t="shared" si="14"/>
        <v>1772106900</v>
      </c>
    </row>
    <row r="264" spans="1:9" x14ac:dyDescent="0.55000000000000004">
      <c r="A264">
        <v>1772107198</v>
      </c>
      <c r="B264" t="s">
        <v>4</v>
      </c>
      <c r="C264" t="s">
        <v>5</v>
      </c>
      <c r="D264">
        <v>5165.67</v>
      </c>
      <c r="E264">
        <v>0</v>
      </c>
      <c r="G264" s="1">
        <f t="shared" si="12"/>
        <v>46079.499976851846</v>
      </c>
      <c r="H264" s="2">
        <f t="shared" si="13"/>
        <v>46079.5</v>
      </c>
      <c r="I264">
        <f t="shared" si="14"/>
        <v>1772107200</v>
      </c>
    </row>
    <row r="265" spans="1:9" x14ac:dyDescent="0.55000000000000004">
      <c r="A265">
        <v>1772107498</v>
      </c>
      <c r="B265" t="s">
        <v>4</v>
      </c>
      <c r="C265" t="s">
        <v>5</v>
      </c>
      <c r="D265">
        <v>5169.1499999999996</v>
      </c>
      <c r="E265">
        <v>0</v>
      </c>
      <c r="G265" s="1">
        <f t="shared" si="12"/>
        <v>46079.503449074073</v>
      </c>
      <c r="H265" s="2">
        <f t="shared" si="13"/>
        <v>46079.503472222219</v>
      </c>
      <c r="I265">
        <f t="shared" si="14"/>
        <v>1772107500</v>
      </c>
    </row>
    <row r="266" spans="1:9" x14ac:dyDescent="0.55000000000000004">
      <c r="A266">
        <v>1772107798</v>
      </c>
      <c r="B266" t="s">
        <v>4</v>
      </c>
      <c r="C266" t="s">
        <v>5</v>
      </c>
      <c r="D266">
        <v>5168.46</v>
      </c>
      <c r="E266">
        <v>0</v>
      </c>
      <c r="G266" s="1">
        <f t="shared" si="12"/>
        <v>46079.506921296299</v>
      </c>
      <c r="H266" s="2">
        <f t="shared" si="13"/>
        <v>46079.506944444445</v>
      </c>
      <c r="I266">
        <f t="shared" si="14"/>
        <v>1772107800</v>
      </c>
    </row>
    <row r="267" spans="1:9" x14ac:dyDescent="0.55000000000000004">
      <c r="A267">
        <v>1772108098</v>
      </c>
      <c r="B267" t="s">
        <v>4</v>
      </c>
      <c r="C267" t="s">
        <v>5</v>
      </c>
      <c r="D267">
        <v>5172.18</v>
      </c>
      <c r="E267">
        <v>0</v>
      </c>
      <c r="G267" s="1">
        <f t="shared" si="12"/>
        <v>46079.510393518518</v>
      </c>
      <c r="H267" s="2">
        <f t="shared" si="13"/>
        <v>46079.510416666664</v>
      </c>
      <c r="I267">
        <f t="shared" si="14"/>
        <v>1772108100</v>
      </c>
    </row>
    <row r="268" spans="1:9" x14ac:dyDescent="0.55000000000000004">
      <c r="A268">
        <v>1772108398</v>
      </c>
      <c r="B268" t="s">
        <v>4</v>
      </c>
      <c r="C268" t="s">
        <v>5</v>
      </c>
      <c r="D268">
        <v>5176.5200000000004</v>
      </c>
      <c r="E268">
        <v>0</v>
      </c>
      <c r="G268" s="1">
        <f t="shared" si="12"/>
        <v>46079.513865740737</v>
      </c>
      <c r="H268" s="2">
        <f t="shared" si="13"/>
        <v>46079.513888888891</v>
      </c>
      <c r="I268">
        <f t="shared" si="14"/>
        <v>1772108400</v>
      </c>
    </row>
    <row r="269" spans="1:9" x14ac:dyDescent="0.55000000000000004">
      <c r="A269">
        <v>1772108698</v>
      </c>
      <c r="B269" t="s">
        <v>4</v>
      </c>
      <c r="C269" t="s">
        <v>5</v>
      </c>
      <c r="D269">
        <v>5178.54</v>
      </c>
      <c r="E269">
        <v>0</v>
      </c>
      <c r="G269" s="1">
        <f t="shared" si="12"/>
        <v>46079.517337962963</v>
      </c>
      <c r="H269" s="2">
        <f t="shared" si="13"/>
        <v>46079.517361111109</v>
      </c>
      <c r="I269">
        <f t="shared" si="14"/>
        <v>1772108700</v>
      </c>
    </row>
    <row r="270" spans="1:9" x14ac:dyDescent="0.55000000000000004">
      <c r="A270">
        <v>1772108998</v>
      </c>
      <c r="B270" t="s">
        <v>4</v>
      </c>
      <c r="C270" t="s">
        <v>5</v>
      </c>
      <c r="D270">
        <v>5183.1000000000004</v>
      </c>
      <c r="E270">
        <v>0</v>
      </c>
      <c r="G270" s="1">
        <f t="shared" si="12"/>
        <v>46079.520810185189</v>
      </c>
      <c r="H270" s="2">
        <f t="shared" si="13"/>
        <v>46079.520833333336</v>
      </c>
      <c r="I270">
        <f t="shared" si="14"/>
        <v>1772109000</v>
      </c>
    </row>
    <row r="271" spans="1:9" x14ac:dyDescent="0.55000000000000004">
      <c r="A271">
        <v>1772109298</v>
      </c>
      <c r="B271" t="s">
        <v>4</v>
      </c>
      <c r="C271" t="s">
        <v>5</v>
      </c>
      <c r="D271">
        <v>5182.34</v>
      </c>
      <c r="E271">
        <v>0</v>
      </c>
      <c r="G271" s="1">
        <f t="shared" si="12"/>
        <v>46079.524282407408</v>
      </c>
      <c r="H271" s="2">
        <f t="shared" si="13"/>
        <v>46079.524305555555</v>
      </c>
      <c r="I271">
        <f t="shared" si="14"/>
        <v>1772109300</v>
      </c>
    </row>
    <row r="272" spans="1:9" x14ac:dyDescent="0.55000000000000004">
      <c r="A272">
        <v>1772109598</v>
      </c>
      <c r="B272" t="s">
        <v>4</v>
      </c>
      <c r="C272" t="s">
        <v>5</v>
      </c>
      <c r="D272">
        <v>5187.5200000000004</v>
      </c>
      <c r="E272">
        <v>0</v>
      </c>
      <c r="G272" s="1">
        <f t="shared" si="12"/>
        <v>46079.527754629627</v>
      </c>
      <c r="H272" s="2">
        <f t="shared" si="13"/>
        <v>46079.527777777781</v>
      </c>
      <c r="I272">
        <f t="shared" si="14"/>
        <v>1772109600</v>
      </c>
    </row>
    <row r="273" spans="1:9" x14ac:dyDescent="0.55000000000000004">
      <c r="A273">
        <v>1772109898</v>
      </c>
      <c r="B273" t="s">
        <v>4</v>
      </c>
      <c r="C273" t="s">
        <v>5</v>
      </c>
      <c r="D273">
        <v>5181.29</v>
      </c>
      <c r="E273">
        <v>0</v>
      </c>
      <c r="G273" s="1">
        <f t="shared" si="12"/>
        <v>46079.531226851846</v>
      </c>
      <c r="H273" s="2">
        <f t="shared" si="13"/>
        <v>46079.53125</v>
      </c>
      <c r="I273">
        <f t="shared" si="14"/>
        <v>1772109900</v>
      </c>
    </row>
    <row r="274" spans="1:9" x14ac:dyDescent="0.55000000000000004">
      <c r="A274">
        <v>1772110198</v>
      </c>
      <c r="B274" t="s">
        <v>4</v>
      </c>
      <c r="C274" t="s">
        <v>5</v>
      </c>
      <c r="D274">
        <v>5181.25</v>
      </c>
      <c r="E274">
        <v>0</v>
      </c>
      <c r="G274" s="1">
        <f t="shared" si="12"/>
        <v>46079.534699074073</v>
      </c>
      <c r="H274" s="2">
        <f t="shared" si="13"/>
        <v>46079.534722222219</v>
      </c>
      <c r="I274">
        <f t="shared" si="14"/>
        <v>1772110200</v>
      </c>
    </row>
    <row r="275" spans="1:9" x14ac:dyDescent="0.55000000000000004">
      <c r="A275">
        <v>1772110498</v>
      </c>
      <c r="B275" t="s">
        <v>4</v>
      </c>
      <c r="C275" t="s">
        <v>5</v>
      </c>
      <c r="D275">
        <v>5183.8500000000004</v>
      </c>
      <c r="E275">
        <v>0</v>
      </c>
      <c r="G275" s="1">
        <f t="shared" si="12"/>
        <v>46079.538171296299</v>
      </c>
      <c r="H275" s="2">
        <f t="shared" si="13"/>
        <v>46079.538194444445</v>
      </c>
      <c r="I275">
        <f t="shared" si="14"/>
        <v>1772110500</v>
      </c>
    </row>
    <row r="276" spans="1:9" x14ac:dyDescent="0.55000000000000004">
      <c r="A276">
        <v>1772110798</v>
      </c>
      <c r="B276" t="s">
        <v>4</v>
      </c>
      <c r="C276" t="s">
        <v>5</v>
      </c>
      <c r="D276">
        <v>5175.76</v>
      </c>
      <c r="E276">
        <v>0</v>
      </c>
      <c r="G276" s="1">
        <f t="shared" si="12"/>
        <v>46079.541643518518</v>
      </c>
      <c r="H276" s="2">
        <f t="shared" si="13"/>
        <v>46079.541666666664</v>
      </c>
      <c r="I276">
        <f t="shared" si="14"/>
        <v>1772110800</v>
      </c>
    </row>
    <row r="277" spans="1:9" x14ac:dyDescent="0.55000000000000004">
      <c r="A277">
        <v>1772111098</v>
      </c>
      <c r="B277" t="s">
        <v>4</v>
      </c>
      <c r="C277" t="s">
        <v>5</v>
      </c>
      <c r="D277">
        <v>5172.5</v>
      </c>
      <c r="E277">
        <v>0</v>
      </c>
      <c r="G277" s="1">
        <f t="shared" si="12"/>
        <v>46079.545115740737</v>
      </c>
      <c r="H277" s="2">
        <f t="shared" si="13"/>
        <v>46079.545138888891</v>
      </c>
      <c r="I277">
        <f t="shared" si="14"/>
        <v>1772111100</v>
      </c>
    </row>
    <row r="278" spans="1:9" x14ac:dyDescent="0.55000000000000004">
      <c r="A278">
        <v>1772111398</v>
      </c>
      <c r="B278" t="s">
        <v>4</v>
      </c>
      <c r="C278" t="s">
        <v>5</v>
      </c>
      <c r="D278">
        <v>5174</v>
      </c>
      <c r="E278">
        <v>0</v>
      </c>
      <c r="G278" s="1">
        <f t="shared" si="12"/>
        <v>46079.548587962963</v>
      </c>
      <c r="H278" s="2">
        <f t="shared" si="13"/>
        <v>46079.548611111109</v>
      </c>
      <c r="I278">
        <f t="shared" si="14"/>
        <v>1772111400</v>
      </c>
    </row>
    <row r="279" spans="1:9" x14ac:dyDescent="0.55000000000000004">
      <c r="A279">
        <v>1772111698</v>
      </c>
      <c r="B279" t="s">
        <v>4</v>
      </c>
      <c r="C279" t="s">
        <v>5</v>
      </c>
      <c r="D279">
        <v>5171.6499999999996</v>
      </c>
      <c r="E279">
        <v>0</v>
      </c>
      <c r="G279" s="1">
        <f t="shared" si="12"/>
        <v>46079.552060185189</v>
      </c>
      <c r="H279" s="2">
        <f t="shared" si="13"/>
        <v>46079.552083333336</v>
      </c>
      <c r="I279">
        <f t="shared" si="14"/>
        <v>1772111700</v>
      </c>
    </row>
    <row r="280" spans="1:9" x14ac:dyDescent="0.55000000000000004">
      <c r="A280">
        <v>1772111998</v>
      </c>
      <c r="B280" t="s">
        <v>4</v>
      </c>
      <c r="C280" t="s">
        <v>5</v>
      </c>
      <c r="D280">
        <v>5178.12</v>
      </c>
      <c r="E280">
        <v>0</v>
      </c>
      <c r="G280" s="1">
        <f t="shared" si="12"/>
        <v>46079.555532407408</v>
      </c>
      <c r="H280" s="2">
        <f t="shared" si="13"/>
        <v>46079.555555555555</v>
      </c>
      <c r="I280">
        <f t="shared" si="14"/>
        <v>1772112000</v>
      </c>
    </row>
    <row r="281" spans="1:9" x14ac:dyDescent="0.55000000000000004">
      <c r="A281">
        <v>1772112298</v>
      </c>
      <c r="B281" t="s">
        <v>4</v>
      </c>
      <c r="C281" t="s">
        <v>5</v>
      </c>
      <c r="D281">
        <v>5174.76</v>
      </c>
      <c r="E281">
        <v>0</v>
      </c>
      <c r="G281" s="1">
        <f t="shared" si="12"/>
        <v>46079.559004629627</v>
      </c>
      <c r="H281" s="2">
        <f t="shared" si="13"/>
        <v>46079.559027777781</v>
      </c>
      <c r="I281">
        <f t="shared" si="14"/>
        <v>1772112300</v>
      </c>
    </row>
    <row r="282" spans="1:9" x14ac:dyDescent="0.55000000000000004">
      <c r="A282">
        <v>1772112598</v>
      </c>
      <c r="B282" t="s">
        <v>4</v>
      </c>
      <c r="C282" t="s">
        <v>5</v>
      </c>
      <c r="D282">
        <v>5174.3599999999997</v>
      </c>
      <c r="E282">
        <v>1</v>
      </c>
      <c r="G282" s="1">
        <f t="shared" si="12"/>
        <v>46079.562476851846</v>
      </c>
      <c r="H282" s="2">
        <f t="shared" si="13"/>
        <v>46079.5625</v>
      </c>
      <c r="I282">
        <f t="shared" si="14"/>
        <v>1772112600</v>
      </c>
    </row>
    <row r="283" spans="1:9" x14ac:dyDescent="0.55000000000000004">
      <c r="A283">
        <v>1772112898</v>
      </c>
      <c r="B283" t="s">
        <v>4</v>
      </c>
      <c r="C283" t="s">
        <v>5</v>
      </c>
      <c r="D283">
        <v>5173.6099999999997</v>
      </c>
      <c r="E283">
        <v>0</v>
      </c>
      <c r="G283" s="1">
        <f t="shared" si="12"/>
        <v>46079.565949074073</v>
      </c>
      <c r="H283" s="2">
        <f t="shared" si="13"/>
        <v>46079.565972222219</v>
      </c>
      <c r="I283">
        <f t="shared" si="14"/>
        <v>1772112900</v>
      </c>
    </row>
    <row r="284" spans="1:9" x14ac:dyDescent="0.55000000000000004">
      <c r="A284">
        <v>1772113198</v>
      </c>
      <c r="B284" t="s">
        <v>4</v>
      </c>
      <c r="C284" t="s">
        <v>5</v>
      </c>
      <c r="D284">
        <v>5165.1400000000003</v>
      </c>
      <c r="E284">
        <v>0</v>
      </c>
      <c r="G284" s="1">
        <f t="shared" si="12"/>
        <v>46079.569421296299</v>
      </c>
      <c r="H284" s="2">
        <f t="shared" si="13"/>
        <v>46079.569444444445</v>
      </c>
      <c r="I284">
        <f t="shared" si="14"/>
        <v>1772113200</v>
      </c>
    </row>
    <row r="285" spans="1:9" x14ac:dyDescent="0.55000000000000004">
      <c r="A285">
        <v>1772113498</v>
      </c>
      <c r="B285" t="s">
        <v>4</v>
      </c>
      <c r="C285" t="s">
        <v>5</v>
      </c>
      <c r="D285">
        <v>5168.76</v>
      </c>
      <c r="E285">
        <v>0</v>
      </c>
      <c r="G285" s="1">
        <f t="shared" si="12"/>
        <v>46079.572893518518</v>
      </c>
      <c r="H285" s="2">
        <f t="shared" si="13"/>
        <v>46079.572916666664</v>
      </c>
      <c r="I285">
        <f t="shared" si="14"/>
        <v>1772113500</v>
      </c>
    </row>
    <row r="286" spans="1:9" x14ac:dyDescent="0.55000000000000004">
      <c r="A286">
        <v>1772113798</v>
      </c>
      <c r="B286" t="s">
        <v>4</v>
      </c>
      <c r="C286" t="s">
        <v>5</v>
      </c>
      <c r="D286">
        <v>5170.8</v>
      </c>
      <c r="E286">
        <v>0</v>
      </c>
      <c r="G286" s="1">
        <f t="shared" si="12"/>
        <v>46079.576365740737</v>
      </c>
      <c r="H286" s="2">
        <f t="shared" si="13"/>
        <v>46079.576388888891</v>
      </c>
      <c r="I286">
        <f t="shared" si="14"/>
        <v>1772113800</v>
      </c>
    </row>
    <row r="287" spans="1:9" x14ac:dyDescent="0.55000000000000004">
      <c r="A287">
        <v>1772114098</v>
      </c>
      <c r="B287" t="s">
        <v>4</v>
      </c>
      <c r="C287" t="s">
        <v>5</v>
      </c>
      <c r="D287">
        <v>5166.3900000000003</v>
      </c>
      <c r="E287">
        <v>0</v>
      </c>
      <c r="G287" s="1">
        <f t="shared" si="12"/>
        <v>46079.579837962963</v>
      </c>
      <c r="H287" s="2">
        <f t="shared" si="13"/>
        <v>46079.579861111109</v>
      </c>
      <c r="I287">
        <f t="shared" si="14"/>
        <v>1772114100</v>
      </c>
    </row>
    <row r="288" spans="1:9" x14ac:dyDescent="0.55000000000000004">
      <c r="A288">
        <v>1772114398</v>
      </c>
      <c r="B288" t="s">
        <v>4</v>
      </c>
      <c r="C288" t="s">
        <v>5</v>
      </c>
      <c r="D288">
        <v>5166.0600000000004</v>
      </c>
      <c r="E288">
        <v>0</v>
      </c>
      <c r="G288" s="1">
        <f t="shared" si="12"/>
        <v>46079.583310185189</v>
      </c>
      <c r="H288" s="2">
        <f t="shared" si="13"/>
        <v>46079.583333333336</v>
      </c>
      <c r="I288">
        <f t="shared" si="14"/>
        <v>1772114400</v>
      </c>
    </row>
    <row r="289" spans="1:9" x14ac:dyDescent="0.55000000000000004">
      <c r="A289">
        <v>1772114698</v>
      </c>
      <c r="B289" t="s">
        <v>4</v>
      </c>
      <c r="C289" t="s">
        <v>5</v>
      </c>
      <c r="D289">
        <v>5163.55</v>
      </c>
      <c r="E289">
        <v>0</v>
      </c>
      <c r="G289" s="1">
        <f t="shared" si="12"/>
        <v>46079.586782407408</v>
      </c>
      <c r="H289" s="2">
        <f t="shared" si="13"/>
        <v>46079.586805555555</v>
      </c>
      <c r="I289">
        <f t="shared" si="14"/>
        <v>1772114700</v>
      </c>
    </row>
    <row r="290" spans="1:9" x14ac:dyDescent="0.55000000000000004">
      <c r="A290">
        <v>1772114998</v>
      </c>
      <c r="B290" t="s">
        <v>4</v>
      </c>
      <c r="C290" t="s">
        <v>5</v>
      </c>
      <c r="D290">
        <v>5166.28</v>
      </c>
      <c r="E290">
        <v>0</v>
      </c>
      <c r="G290" s="1">
        <f t="shared" si="12"/>
        <v>46079.590254629627</v>
      </c>
      <c r="H290" s="2">
        <f t="shared" si="13"/>
        <v>46079.590277777781</v>
      </c>
      <c r="I290">
        <f t="shared" si="14"/>
        <v>1772115000</v>
      </c>
    </row>
    <row r="291" spans="1:9" x14ac:dyDescent="0.55000000000000004">
      <c r="A291">
        <v>1772115298</v>
      </c>
      <c r="B291" t="s">
        <v>4</v>
      </c>
      <c r="C291" t="s">
        <v>5</v>
      </c>
      <c r="D291">
        <v>5167.0200000000004</v>
      </c>
      <c r="E291">
        <v>0</v>
      </c>
      <c r="G291" s="1">
        <f t="shared" si="12"/>
        <v>46079.593726851846</v>
      </c>
      <c r="H291" s="2">
        <f t="shared" si="13"/>
        <v>46079.59375</v>
      </c>
      <c r="I291">
        <f t="shared" si="14"/>
        <v>1772115300</v>
      </c>
    </row>
    <row r="292" spans="1:9" x14ac:dyDescent="0.55000000000000004">
      <c r="A292">
        <v>1772115598</v>
      </c>
      <c r="B292" t="s">
        <v>4</v>
      </c>
      <c r="C292" t="s">
        <v>5</v>
      </c>
      <c r="D292">
        <v>5168.82</v>
      </c>
      <c r="E292">
        <v>0</v>
      </c>
      <c r="G292" s="1">
        <f t="shared" si="12"/>
        <v>46079.597199074073</v>
      </c>
      <c r="H292" s="2">
        <f t="shared" si="13"/>
        <v>46079.597222222219</v>
      </c>
      <c r="I292">
        <f t="shared" si="14"/>
        <v>1772115600</v>
      </c>
    </row>
    <row r="293" spans="1:9" x14ac:dyDescent="0.55000000000000004">
      <c r="A293">
        <v>1772115898</v>
      </c>
      <c r="B293" t="s">
        <v>4</v>
      </c>
      <c r="C293" t="s">
        <v>5</v>
      </c>
      <c r="D293">
        <v>5170.41</v>
      </c>
      <c r="E293">
        <v>0</v>
      </c>
      <c r="G293" s="1">
        <f t="shared" si="12"/>
        <v>46079.600671296299</v>
      </c>
      <c r="H293" s="2">
        <f t="shared" si="13"/>
        <v>46079.600694444445</v>
      </c>
      <c r="I293">
        <f t="shared" si="14"/>
        <v>1772115900</v>
      </c>
    </row>
    <row r="294" spans="1:9" x14ac:dyDescent="0.55000000000000004">
      <c r="A294">
        <v>1772116198</v>
      </c>
      <c r="B294" t="s">
        <v>4</v>
      </c>
      <c r="C294" t="s">
        <v>5</v>
      </c>
      <c r="D294">
        <v>5165.83</v>
      </c>
      <c r="E294">
        <v>1</v>
      </c>
      <c r="G294" s="1">
        <f t="shared" si="12"/>
        <v>46079.604143518518</v>
      </c>
      <c r="H294" s="2">
        <f t="shared" si="13"/>
        <v>46079.604166666664</v>
      </c>
      <c r="I294">
        <f t="shared" si="14"/>
        <v>1772116200</v>
      </c>
    </row>
    <row r="295" spans="1:9" x14ac:dyDescent="0.55000000000000004">
      <c r="A295">
        <v>1772116498</v>
      </c>
      <c r="B295" t="s">
        <v>4</v>
      </c>
      <c r="C295" t="s">
        <v>5</v>
      </c>
      <c r="D295">
        <v>5166.41</v>
      </c>
      <c r="E295">
        <v>1</v>
      </c>
      <c r="G295" s="1">
        <f t="shared" si="12"/>
        <v>46079.607615740737</v>
      </c>
      <c r="H295" s="2">
        <f t="shared" si="13"/>
        <v>46079.607638888891</v>
      </c>
      <c r="I295">
        <f t="shared" si="14"/>
        <v>1772116500</v>
      </c>
    </row>
    <row r="296" spans="1:9" x14ac:dyDescent="0.55000000000000004">
      <c r="A296">
        <v>1772116798</v>
      </c>
      <c r="B296" t="s">
        <v>4</v>
      </c>
      <c r="C296" t="s">
        <v>5</v>
      </c>
      <c r="D296">
        <v>5172.5600000000004</v>
      </c>
      <c r="E296">
        <v>0</v>
      </c>
      <c r="G296" s="1">
        <f t="shared" si="12"/>
        <v>46079.611087962963</v>
      </c>
      <c r="H296" s="2">
        <f t="shared" si="13"/>
        <v>46079.611111111109</v>
      </c>
      <c r="I296">
        <f t="shared" si="14"/>
        <v>1772116800</v>
      </c>
    </row>
    <row r="297" spans="1:9" x14ac:dyDescent="0.55000000000000004">
      <c r="A297">
        <v>1772117098</v>
      </c>
      <c r="B297" t="s">
        <v>4</v>
      </c>
      <c r="C297" t="s">
        <v>5</v>
      </c>
      <c r="D297">
        <v>5171.99</v>
      </c>
      <c r="E297">
        <v>0</v>
      </c>
      <c r="G297" s="1">
        <f t="shared" si="12"/>
        <v>46079.614560185189</v>
      </c>
      <c r="H297" s="2">
        <f t="shared" si="13"/>
        <v>46079.614583333336</v>
      </c>
      <c r="I297">
        <f t="shared" si="14"/>
        <v>1772117100</v>
      </c>
    </row>
    <row r="298" spans="1:9" x14ac:dyDescent="0.55000000000000004">
      <c r="A298">
        <v>1772117398</v>
      </c>
      <c r="B298" t="s">
        <v>4</v>
      </c>
      <c r="C298" t="s">
        <v>5</v>
      </c>
      <c r="D298">
        <v>5167.91</v>
      </c>
      <c r="E298">
        <v>0</v>
      </c>
      <c r="G298" s="1">
        <f t="shared" si="12"/>
        <v>46079.618032407408</v>
      </c>
      <c r="H298" s="2">
        <f t="shared" si="13"/>
        <v>46079.618055555555</v>
      </c>
      <c r="I298">
        <f t="shared" si="14"/>
        <v>1772117400</v>
      </c>
    </row>
    <row r="299" spans="1:9" x14ac:dyDescent="0.55000000000000004">
      <c r="A299">
        <v>1772117698</v>
      </c>
      <c r="B299" t="s">
        <v>4</v>
      </c>
      <c r="C299" t="s">
        <v>5</v>
      </c>
      <c r="D299">
        <v>5165.1400000000003</v>
      </c>
      <c r="E299">
        <v>0</v>
      </c>
      <c r="G299" s="1">
        <f t="shared" si="12"/>
        <v>46079.621504629627</v>
      </c>
      <c r="H299" s="2">
        <f t="shared" si="13"/>
        <v>46079.621527777781</v>
      </c>
      <c r="I299">
        <f t="shared" si="14"/>
        <v>1772117700</v>
      </c>
    </row>
    <row r="300" spans="1:9" x14ac:dyDescent="0.55000000000000004">
      <c r="A300">
        <v>1772117998</v>
      </c>
      <c r="B300" t="s">
        <v>4</v>
      </c>
      <c r="C300" t="s">
        <v>5</v>
      </c>
      <c r="D300">
        <v>5167.7</v>
      </c>
      <c r="E300">
        <v>0</v>
      </c>
      <c r="G300" s="1">
        <f t="shared" si="12"/>
        <v>46079.624976851846</v>
      </c>
      <c r="H300" s="2">
        <f t="shared" si="13"/>
        <v>46079.625</v>
      </c>
      <c r="I300">
        <f t="shared" si="14"/>
        <v>1772118000</v>
      </c>
    </row>
    <row r="301" spans="1:9" x14ac:dyDescent="0.55000000000000004">
      <c r="A301">
        <v>1772118298</v>
      </c>
      <c r="B301" t="s">
        <v>4</v>
      </c>
      <c r="C301" t="s">
        <v>5</v>
      </c>
      <c r="D301">
        <v>5167.21</v>
      </c>
      <c r="E301">
        <v>0</v>
      </c>
      <c r="G301" s="1">
        <f t="shared" si="12"/>
        <v>46079.628449074073</v>
      </c>
      <c r="H301" s="2">
        <f t="shared" si="13"/>
        <v>46079.628472222219</v>
      </c>
      <c r="I301">
        <f t="shared" si="14"/>
        <v>1772118300</v>
      </c>
    </row>
    <row r="302" spans="1:9" x14ac:dyDescent="0.55000000000000004">
      <c r="A302">
        <v>1772118598</v>
      </c>
      <c r="B302" t="s">
        <v>4</v>
      </c>
      <c r="C302" t="s">
        <v>5</v>
      </c>
      <c r="D302">
        <v>5162.38</v>
      </c>
      <c r="E302">
        <v>0</v>
      </c>
      <c r="G302" s="1">
        <f t="shared" si="12"/>
        <v>46079.631921296299</v>
      </c>
      <c r="H302" s="2">
        <f t="shared" si="13"/>
        <v>46079.631944444445</v>
      </c>
      <c r="I302">
        <f t="shared" si="14"/>
        <v>1772118600</v>
      </c>
    </row>
    <row r="303" spans="1:9" x14ac:dyDescent="0.55000000000000004">
      <c r="A303">
        <v>1772118898</v>
      </c>
      <c r="B303" t="s">
        <v>4</v>
      </c>
      <c r="C303" t="s">
        <v>5</v>
      </c>
      <c r="D303">
        <v>5158.57</v>
      </c>
      <c r="E303">
        <v>0</v>
      </c>
      <c r="G303" s="1">
        <f t="shared" si="12"/>
        <v>46079.635393518518</v>
      </c>
      <c r="H303" s="2">
        <f t="shared" si="13"/>
        <v>46079.635416666664</v>
      </c>
      <c r="I303">
        <f t="shared" si="14"/>
        <v>1772118900</v>
      </c>
    </row>
    <row r="304" spans="1:9" x14ac:dyDescent="0.55000000000000004">
      <c r="A304">
        <v>1772119198</v>
      </c>
      <c r="B304" t="s">
        <v>4</v>
      </c>
      <c r="C304" t="s">
        <v>5</v>
      </c>
      <c r="D304">
        <v>5154.46</v>
      </c>
      <c r="E304">
        <v>0</v>
      </c>
      <c r="G304" s="1">
        <f t="shared" si="12"/>
        <v>46079.638865740737</v>
      </c>
      <c r="H304" s="2">
        <f t="shared" si="13"/>
        <v>46079.638888888891</v>
      </c>
      <c r="I304">
        <f t="shared" si="14"/>
        <v>1772119200</v>
      </c>
    </row>
    <row r="305" spans="1:9" x14ac:dyDescent="0.55000000000000004">
      <c r="A305">
        <v>1772119498</v>
      </c>
      <c r="B305" t="s">
        <v>4</v>
      </c>
      <c r="C305" t="s">
        <v>5</v>
      </c>
      <c r="D305">
        <v>5141.51</v>
      </c>
      <c r="E305">
        <v>0</v>
      </c>
      <c r="G305" s="1">
        <f t="shared" si="12"/>
        <v>46079.642337962963</v>
      </c>
      <c r="H305" s="2">
        <f t="shared" si="13"/>
        <v>46079.642361111109</v>
      </c>
      <c r="I305">
        <f t="shared" si="14"/>
        <v>1772119500</v>
      </c>
    </row>
    <row r="306" spans="1:9" x14ac:dyDescent="0.55000000000000004">
      <c r="A306">
        <v>1772119798</v>
      </c>
      <c r="B306" t="s">
        <v>4</v>
      </c>
      <c r="C306" t="s">
        <v>5</v>
      </c>
      <c r="D306">
        <v>5153.62</v>
      </c>
      <c r="E306">
        <v>0</v>
      </c>
      <c r="G306" s="1">
        <f t="shared" si="12"/>
        <v>46079.645810185189</v>
      </c>
      <c r="H306" s="2">
        <f t="shared" si="13"/>
        <v>46079.645833333336</v>
      </c>
      <c r="I306">
        <f t="shared" si="14"/>
        <v>1772119800</v>
      </c>
    </row>
    <row r="307" spans="1:9" x14ac:dyDescent="0.55000000000000004">
      <c r="A307">
        <v>1772120098</v>
      </c>
      <c r="B307" t="s">
        <v>4</v>
      </c>
      <c r="C307" t="s">
        <v>5</v>
      </c>
      <c r="D307">
        <v>5169.2299999999996</v>
      </c>
      <c r="E307">
        <v>0</v>
      </c>
      <c r="G307" s="1">
        <f t="shared" si="12"/>
        <v>46079.649282407408</v>
      </c>
      <c r="H307" s="2">
        <f t="shared" si="13"/>
        <v>46079.649305555555</v>
      </c>
      <c r="I307">
        <f t="shared" si="14"/>
        <v>1772120100</v>
      </c>
    </row>
    <row r="308" spans="1:9" x14ac:dyDescent="0.55000000000000004">
      <c r="A308">
        <v>1772120398</v>
      </c>
      <c r="B308" t="s">
        <v>4</v>
      </c>
      <c r="C308" t="s">
        <v>5</v>
      </c>
      <c r="D308">
        <v>5175.5600000000004</v>
      </c>
      <c r="E308">
        <v>0</v>
      </c>
      <c r="G308" s="1">
        <f t="shared" si="12"/>
        <v>46079.652754629627</v>
      </c>
      <c r="H308" s="2">
        <f t="shared" si="13"/>
        <v>46079.652777777781</v>
      </c>
      <c r="I308">
        <f t="shared" si="14"/>
        <v>1772120400</v>
      </c>
    </row>
    <row r="309" spans="1:9" x14ac:dyDescent="0.55000000000000004">
      <c r="A309">
        <v>1772120698</v>
      </c>
      <c r="B309" t="s">
        <v>4</v>
      </c>
      <c r="C309" t="s">
        <v>5</v>
      </c>
      <c r="D309">
        <v>5182.38</v>
      </c>
      <c r="E309">
        <v>0</v>
      </c>
      <c r="G309" s="1">
        <f t="shared" si="12"/>
        <v>46079.656226851846</v>
      </c>
      <c r="H309" s="2">
        <f t="shared" si="13"/>
        <v>46079.65625</v>
      </c>
      <c r="I309">
        <f t="shared" si="14"/>
        <v>1772120700</v>
      </c>
    </row>
    <row r="310" spans="1:9" x14ac:dyDescent="0.55000000000000004">
      <c r="A310">
        <v>1772120998</v>
      </c>
      <c r="B310" t="s">
        <v>4</v>
      </c>
      <c r="C310" t="s">
        <v>5</v>
      </c>
      <c r="D310">
        <v>5189.7</v>
      </c>
      <c r="E310">
        <v>0</v>
      </c>
      <c r="G310" s="1">
        <f t="shared" si="12"/>
        <v>46079.659699074073</v>
      </c>
      <c r="H310" s="2">
        <f t="shared" si="13"/>
        <v>46079.659722222219</v>
      </c>
      <c r="I310">
        <f t="shared" si="14"/>
        <v>1772121000</v>
      </c>
    </row>
    <row r="311" spans="1:9" x14ac:dyDescent="0.55000000000000004">
      <c r="A311">
        <v>1772121298</v>
      </c>
      <c r="B311" t="s">
        <v>4</v>
      </c>
      <c r="C311" t="s">
        <v>5</v>
      </c>
      <c r="D311">
        <v>5185.8599999999997</v>
      </c>
      <c r="E311">
        <v>0</v>
      </c>
      <c r="G311" s="1">
        <f t="shared" si="12"/>
        <v>46079.663171296299</v>
      </c>
      <c r="H311" s="2">
        <f t="shared" si="13"/>
        <v>46079.663194444445</v>
      </c>
      <c r="I311">
        <f t="shared" si="14"/>
        <v>1772121300</v>
      </c>
    </row>
    <row r="312" spans="1:9" x14ac:dyDescent="0.55000000000000004">
      <c r="A312">
        <v>1772121598</v>
      </c>
      <c r="B312" t="s">
        <v>4</v>
      </c>
      <c r="C312" t="s">
        <v>5</v>
      </c>
      <c r="D312">
        <v>5178.92</v>
      </c>
      <c r="E312">
        <v>0</v>
      </c>
      <c r="G312" s="1">
        <f t="shared" si="12"/>
        <v>46079.666643518518</v>
      </c>
      <c r="H312" s="2">
        <f t="shared" si="13"/>
        <v>46079.666666666664</v>
      </c>
      <c r="I312">
        <f t="shared" si="14"/>
        <v>1772121600</v>
      </c>
    </row>
    <row r="313" spans="1:9" x14ac:dyDescent="0.55000000000000004">
      <c r="A313">
        <v>1772121898</v>
      </c>
      <c r="B313" t="s">
        <v>4</v>
      </c>
      <c r="C313" t="s">
        <v>5</v>
      </c>
      <c r="D313">
        <v>5177.76</v>
      </c>
      <c r="E313">
        <v>0</v>
      </c>
      <c r="G313" s="1">
        <f t="shared" si="12"/>
        <v>46079.670115740737</v>
      </c>
      <c r="H313" s="2">
        <f t="shared" si="13"/>
        <v>46079.670138888891</v>
      </c>
      <c r="I313">
        <f t="shared" si="14"/>
        <v>1772121900</v>
      </c>
    </row>
    <row r="314" spans="1:9" x14ac:dyDescent="0.55000000000000004">
      <c r="A314">
        <v>1772122198</v>
      </c>
      <c r="B314" t="s">
        <v>4</v>
      </c>
      <c r="C314" t="s">
        <v>5</v>
      </c>
      <c r="D314">
        <v>5176.76</v>
      </c>
      <c r="E314">
        <v>0</v>
      </c>
      <c r="G314" s="1">
        <f t="shared" si="12"/>
        <v>46079.673587962963</v>
      </c>
      <c r="H314" s="2">
        <f t="shared" si="13"/>
        <v>46079.673611111109</v>
      </c>
      <c r="I314">
        <f t="shared" si="14"/>
        <v>1772122200</v>
      </c>
    </row>
    <row r="315" spans="1:9" x14ac:dyDescent="0.55000000000000004">
      <c r="A315">
        <v>1772122498</v>
      </c>
      <c r="B315" t="s">
        <v>4</v>
      </c>
      <c r="C315" t="s">
        <v>5</v>
      </c>
      <c r="D315">
        <v>5181.3999999999996</v>
      </c>
      <c r="E315">
        <v>0</v>
      </c>
      <c r="G315" s="1">
        <f t="shared" si="12"/>
        <v>46079.677060185189</v>
      </c>
      <c r="H315" s="2">
        <f t="shared" si="13"/>
        <v>46079.677083333336</v>
      </c>
      <c r="I315">
        <f t="shared" si="14"/>
        <v>1772122500</v>
      </c>
    </row>
    <row r="316" spans="1:9" x14ac:dyDescent="0.55000000000000004">
      <c r="A316">
        <v>1772122798</v>
      </c>
      <c r="B316" t="s">
        <v>4</v>
      </c>
      <c r="C316" t="s">
        <v>5</v>
      </c>
      <c r="D316">
        <v>5178.22</v>
      </c>
      <c r="E316">
        <v>0</v>
      </c>
      <c r="G316" s="1">
        <f t="shared" si="12"/>
        <v>46079.680532407408</v>
      </c>
      <c r="H316" s="2">
        <f t="shared" si="13"/>
        <v>46079.680555555555</v>
      </c>
      <c r="I316">
        <f t="shared" si="14"/>
        <v>1772122800</v>
      </c>
    </row>
    <row r="317" spans="1:9" x14ac:dyDescent="0.55000000000000004">
      <c r="A317">
        <v>1772123098</v>
      </c>
      <c r="B317" t="s">
        <v>4</v>
      </c>
      <c r="C317" t="s">
        <v>5</v>
      </c>
      <c r="D317">
        <v>5180.4799999999996</v>
      </c>
      <c r="E317">
        <v>0</v>
      </c>
      <c r="G317" s="1">
        <f t="shared" si="12"/>
        <v>46079.684004629627</v>
      </c>
      <c r="H317" s="2">
        <f t="shared" si="13"/>
        <v>46079.684027777781</v>
      </c>
      <c r="I317">
        <f t="shared" si="14"/>
        <v>1772123100</v>
      </c>
    </row>
    <row r="318" spans="1:9" x14ac:dyDescent="0.55000000000000004">
      <c r="A318">
        <v>1772123398</v>
      </c>
      <c r="B318" t="s">
        <v>4</v>
      </c>
      <c r="C318" t="s">
        <v>5</v>
      </c>
      <c r="D318">
        <v>5181.91</v>
      </c>
      <c r="E318">
        <v>0</v>
      </c>
      <c r="G318" s="1">
        <f t="shared" si="12"/>
        <v>46079.687476851846</v>
      </c>
      <c r="H318" s="2">
        <f t="shared" si="13"/>
        <v>46079.6875</v>
      </c>
      <c r="I318">
        <f t="shared" si="14"/>
        <v>1772123400</v>
      </c>
    </row>
    <row r="319" spans="1:9" x14ac:dyDescent="0.55000000000000004">
      <c r="A319">
        <v>1772123698</v>
      </c>
      <c r="B319" t="s">
        <v>4</v>
      </c>
      <c r="C319" t="s">
        <v>5</v>
      </c>
      <c r="D319">
        <v>5182.3500000000004</v>
      </c>
      <c r="E319">
        <v>0</v>
      </c>
      <c r="G319" s="1">
        <f t="shared" si="12"/>
        <v>46079.690949074073</v>
      </c>
      <c r="H319" s="2">
        <f t="shared" si="13"/>
        <v>46079.690972222219</v>
      </c>
      <c r="I319">
        <f t="shared" si="14"/>
        <v>1772123700</v>
      </c>
    </row>
    <row r="320" spans="1:9" x14ac:dyDescent="0.55000000000000004">
      <c r="A320">
        <v>1772123998</v>
      </c>
      <c r="B320" t="s">
        <v>4</v>
      </c>
      <c r="C320" t="s">
        <v>5</v>
      </c>
      <c r="D320">
        <v>5183.3</v>
      </c>
      <c r="E320">
        <v>0</v>
      </c>
      <c r="G320" s="1">
        <f t="shared" si="12"/>
        <v>46079.694421296299</v>
      </c>
      <c r="H320" s="2">
        <f t="shared" si="13"/>
        <v>46079.694444444445</v>
      </c>
      <c r="I320">
        <f t="shared" si="14"/>
        <v>1772124000</v>
      </c>
    </row>
    <row r="321" spans="1:9" x14ac:dyDescent="0.55000000000000004">
      <c r="A321">
        <v>1772124298</v>
      </c>
      <c r="B321" t="s">
        <v>4</v>
      </c>
      <c r="C321" t="s">
        <v>5</v>
      </c>
      <c r="D321">
        <v>5181.3599999999997</v>
      </c>
      <c r="E321">
        <v>0</v>
      </c>
      <c r="G321" s="1">
        <f t="shared" si="12"/>
        <v>46079.697893518518</v>
      </c>
      <c r="H321" s="2">
        <f t="shared" si="13"/>
        <v>46079.697916666664</v>
      </c>
      <c r="I321">
        <f t="shared" si="14"/>
        <v>1772124300</v>
      </c>
    </row>
    <row r="322" spans="1:9" x14ac:dyDescent="0.55000000000000004">
      <c r="A322">
        <v>1772124598</v>
      </c>
      <c r="B322" t="s">
        <v>4</v>
      </c>
      <c r="C322" t="s">
        <v>5</v>
      </c>
      <c r="D322">
        <v>5179.0200000000004</v>
      </c>
      <c r="E322">
        <v>0</v>
      </c>
      <c r="G322" s="1">
        <f t="shared" ref="G322:G385" si="15">(A322/86400)+25569</f>
        <v>46079.701365740737</v>
      </c>
      <c r="H322" s="2">
        <f t="shared" ref="H322:H385" si="16">CEILING(INT(G322*1440)/1440*288,1)/288</f>
        <v>46079.701388888891</v>
      </c>
      <c r="I322">
        <f t="shared" si="14"/>
        <v>1772124600</v>
      </c>
    </row>
    <row r="323" spans="1:9" x14ac:dyDescent="0.55000000000000004">
      <c r="A323">
        <v>1772124898</v>
      </c>
      <c r="B323" t="s">
        <v>4</v>
      </c>
      <c r="C323" t="s">
        <v>5</v>
      </c>
      <c r="D323">
        <v>5179.6099999999997</v>
      </c>
      <c r="E323">
        <v>0</v>
      </c>
      <c r="G323" s="1">
        <f t="shared" si="15"/>
        <v>46079.704837962963</v>
      </c>
      <c r="H323" s="2">
        <f t="shared" si="16"/>
        <v>46079.704861111109</v>
      </c>
      <c r="I323">
        <f t="shared" ref="I323:I386" si="17">MROUND((H323-25569)*86400,300)</f>
        <v>1772124900</v>
      </c>
    </row>
    <row r="324" spans="1:9" x14ac:dyDescent="0.55000000000000004">
      <c r="A324">
        <v>1772125198</v>
      </c>
      <c r="B324" t="s">
        <v>4</v>
      </c>
      <c r="C324" t="s">
        <v>5</v>
      </c>
      <c r="D324">
        <v>5181.28</v>
      </c>
      <c r="E324">
        <v>0</v>
      </c>
      <c r="G324" s="1">
        <f t="shared" si="15"/>
        <v>46079.708310185189</v>
      </c>
      <c r="H324" s="2">
        <f t="shared" si="16"/>
        <v>46079.708333333336</v>
      </c>
      <c r="I324">
        <f t="shared" si="17"/>
        <v>1772125200</v>
      </c>
    </row>
    <row r="325" spans="1:9" x14ac:dyDescent="0.55000000000000004">
      <c r="A325">
        <v>1772125498</v>
      </c>
      <c r="B325" t="s">
        <v>4</v>
      </c>
      <c r="C325" t="s">
        <v>5</v>
      </c>
      <c r="D325">
        <v>5186.3900000000003</v>
      </c>
      <c r="E325">
        <v>0</v>
      </c>
      <c r="G325" s="1">
        <f t="shared" si="15"/>
        <v>46079.711782407408</v>
      </c>
      <c r="H325" s="2">
        <f t="shared" si="16"/>
        <v>46079.711805555555</v>
      </c>
      <c r="I325">
        <f t="shared" si="17"/>
        <v>1772125500</v>
      </c>
    </row>
    <row r="326" spans="1:9" x14ac:dyDescent="0.55000000000000004">
      <c r="A326">
        <v>1772125798</v>
      </c>
      <c r="B326" t="s">
        <v>4</v>
      </c>
      <c r="C326" t="s">
        <v>5</v>
      </c>
      <c r="D326">
        <v>5179.6499999999996</v>
      </c>
      <c r="E326">
        <v>0</v>
      </c>
      <c r="G326" s="1">
        <f t="shared" si="15"/>
        <v>46079.715254629627</v>
      </c>
      <c r="H326" s="2">
        <f t="shared" si="16"/>
        <v>46079.715277777781</v>
      </c>
      <c r="I326">
        <f t="shared" si="17"/>
        <v>1772125800</v>
      </c>
    </row>
    <row r="327" spans="1:9" x14ac:dyDescent="0.55000000000000004">
      <c r="A327">
        <v>1772126098</v>
      </c>
      <c r="B327" t="s">
        <v>4</v>
      </c>
      <c r="C327" t="s">
        <v>5</v>
      </c>
      <c r="D327">
        <v>5178.26</v>
      </c>
      <c r="E327">
        <v>0</v>
      </c>
      <c r="G327" s="1">
        <f t="shared" si="15"/>
        <v>46079.718726851846</v>
      </c>
      <c r="H327" s="2">
        <f t="shared" si="16"/>
        <v>46079.71875</v>
      </c>
      <c r="I327">
        <f t="shared" si="17"/>
        <v>1772126100</v>
      </c>
    </row>
    <row r="328" spans="1:9" x14ac:dyDescent="0.55000000000000004">
      <c r="A328">
        <v>1772126398</v>
      </c>
      <c r="B328" t="s">
        <v>4</v>
      </c>
      <c r="C328" t="s">
        <v>5</v>
      </c>
      <c r="D328">
        <v>5179.47</v>
      </c>
      <c r="E328">
        <v>0</v>
      </c>
      <c r="G328" s="1">
        <f t="shared" si="15"/>
        <v>46079.722199074073</v>
      </c>
      <c r="H328" s="2">
        <f t="shared" si="16"/>
        <v>46079.722222222219</v>
      </c>
      <c r="I328">
        <f t="shared" si="17"/>
        <v>1772126400</v>
      </c>
    </row>
    <row r="329" spans="1:9" x14ac:dyDescent="0.55000000000000004">
      <c r="A329">
        <v>1772126698</v>
      </c>
      <c r="B329" t="s">
        <v>4</v>
      </c>
      <c r="C329" t="s">
        <v>5</v>
      </c>
      <c r="D329">
        <v>5174.3900000000003</v>
      </c>
      <c r="E329">
        <v>0</v>
      </c>
      <c r="G329" s="1">
        <f t="shared" si="15"/>
        <v>46079.725671296299</v>
      </c>
      <c r="H329" s="2">
        <f t="shared" si="16"/>
        <v>46079.725694444445</v>
      </c>
      <c r="I329">
        <f t="shared" si="17"/>
        <v>1772126700</v>
      </c>
    </row>
    <row r="330" spans="1:9" x14ac:dyDescent="0.55000000000000004">
      <c r="A330">
        <v>1772126998</v>
      </c>
      <c r="B330" t="s">
        <v>4</v>
      </c>
      <c r="C330" t="s">
        <v>5</v>
      </c>
      <c r="D330">
        <v>5176.7299999999996</v>
      </c>
      <c r="E330">
        <v>0</v>
      </c>
      <c r="G330" s="1">
        <f t="shared" si="15"/>
        <v>46079.729143518518</v>
      </c>
      <c r="H330" s="2">
        <f t="shared" si="16"/>
        <v>46079.729166666664</v>
      </c>
      <c r="I330">
        <f t="shared" si="17"/>
        <v>1772127000</v>
      </c>
    </row>
    <row r="331" spans="1:9" x14ac:dyDescent="0.55000000000000004">
      <c r="A331">
        <v>1772127298</v>
      </c>
      <c r="B331" t="s">
        <v>4</v>
      </c>
      <c r="C331" t="s">
        <v>5</v>
      </c>
      <c r="D331">
        <v>5173.9399999999996</v>
      </c>
      <c r="E331">
        <v>0</v>
      </c>
      <c r="G331" s="1">
        <f t="shared" si="15"/>
        <v>46079.732615740737</v>
      </c>
      <c r="H331" s="2">
        <f t="shared" si="16"/>
        <v>46079.732638888891</v>
      </c>
      <c r="I331">
        <f t="shared" si="17"/>
        <v>1772127300</v>
      </c>
    </row>
    <row r="332" spans="1:9" x14ac:dyDescent="0.55000000000000004">
      <c r="A332">
        <v>1772127598</v>
      </c>
      <c r="B332" t="s">
        <v>4</v>
      </c>
      <c r="C332" t="s">
        <v>5</v>
      </c>
      <c r="D332">
        <v>5174.7299999999996</v>
      </c>
      <c r="E332">
        <v>0</v>
      </c>
      <c r="G332" s="1">
        <f t="shared" si="15"/>
        <v>46079.736087962963</v>
      </c>
      <c r="H332" s="2">
        <f t="shared" si="16"/>
        <v>46079.736111111109</v>
      </c>
      <c r="I332">
        <f t="shared" si="17"/>
        <v>1772127600</v>
      </c>
    </row>
    <row r="333" spans="1:9" x14ac:dyDescent="0.55000000000000004">
      <c r="A333">
        <v>1772127898</v>
      </c>
      <c r="B333" t="s">
        <v>4</v>
      </c>
      <c r="C333" t="s">
        <v>5</v>
      </c>
      <c r="D333">
        <v>5169.95</v>
      </c>
      <c r="E333">
        <v>0</v>
      </c>
      <c r="G333" s="1">
        <f t="shared" si="15"/>
        <v>46079.739560185189</v>
      </c>
      <c r="H333" s="2">
        <f t="shared" si="16"/>
        <v>46079.739583333336</v>
      </c>
      <c r="I333">
        <f t="shared" si="17"/>
        <v>1772127900</v>
      </c>
    </row>
    <row r="334" spans="1:9" x14ac:dyDescent="0.55000000000000004">
      <c r="A334">
        <v>1772128198</v>
      </c>
      <c r="B334" t="s">
        <v>4</v>
      </c>
      <c r="C334" t="s">
        <v>5</v>
      </c>
      <c r="D334">
        <v>5166.97</v>
      </c>
      <c r="E334">
        <v>0</v>
      </c>
      <c r="G334" s="1">
        <f t="shared" si="15"/>
        <v>46079.743032407408</v>
      </c>
      <c r="H334" s="2">
        <f t="shared" si="16"/>
        <v>46079.743055555555</v>
      </c>
      <c r="I334">
        <f t="shared" si="17"/>
        <v>1772128200</v>
      </c>
    </row>
    <row r="335" spans="1:9" x14ac:dyDescent="0.55000000000000004">
      <c r="A335">
        <v>1772128498</v>
      </c>
      <c r="B335" t="s">
        <v>4</v>
      </c>
      <c r="C335" t="s">
        <v>5</v>
      </c>
      <c r="D335">
        <v>5167.22</v>
      </c>
      <c r="E335">
        <v>0</v>
      </c>
      <c r="G335" s="1">
        <f t="shared" si="15"/>
        <v>46079.746504629627</v>
      </c>
      <c r="H335" s="2">
        <f t="shared" si="16"/>
        <v>46079.746527777781</v>
      </c>
      <c r="I335">
        <f t="shared" si="17"/>
        <v>1772128500</v>
      </c>
    </row>
    <row r="336" spans="1:9" x14ac:dyDescent="0.55000000000000004">
      <c r="A336">
        <v>1772128798</v>
      </c>
      <c r="B336" t="s">
        <v>4</v>
      </c>
      <c r="C336" t="s">
        <v>5</v>
      </c>
      <c r="D336">
        <v>5168.87</v>
      </c>
      <c r="E336">
        <v>0</v>
      </c>
      <c r="G336" s="1">
        <f t="shared" si="15"/>
        <v>46079.749976851846</v>
      </c>
      <c r="H336" s="2">
        <f t="shared" si="16"/>
        <v>46079.75</v>
      </c>
      <c r="I336">
        <f t="shared" si="17"/>
        <v>1772128800</v>
      </c>
    </row>
    <row r="337" spans="1:9" x14ac:dyDescent="0.55000000000000004">
      <c r="A337">
        <v>1772129098</v>
      </c>
      <c r="B337" t="s">
        <v>4</v>
      </c>
      <c r="C337" t="s">
        <v>5</v>
      </c>
      <c r="D337">
        <v>5170.2</v>
      </c>
      <c r="E337">
        <v>0</v>
      </c>
      <c r="G337" s="1">
        <f t="shared" si="15"/>
        <v>46079.753449074073</v>
      </c>
      <c r="H337" s="2">
        <f t="shared" si="16"/>
        <v>46079.753472222219</v>
      </c>
      <c r="I337">
        <f t="shared" si="17"/>
        <v>1772129100</v>
      </c>
    </row>
    <row r="338" spans="1:9" x14ac:dyDescent="0.55000000000000004">
      <c r="A338">
        <v>1772129398</v>
      </c>
      <c r="B338" t="s">
        <v>4</v>
      </c>
      <c r="C338" t="s">
        <v>5</v>
      </c>
      <c r="D338">
        <v>5173.38</v>
      </c>
      <c r="E338">
        <v>0</v>
      </c>
      <c r="G338" s="1">
        <f t="shared" si="15"/>
        <v>46079.756921296299</v>
      </c>
      <c r="H338" s="2">
        <f t="shared" si="16"/>
        <v>46079.756944444445</v>
      </c>
      <c r="I338">
        <f t="shared" si="17"/>
        <v>1772129400</v>
      </c>
    </row>
    <row r="339" spans="1:9" x14ac:dyDescent="0.55000000000000004">
      <c r="A339">
        <v>1772129698</v>
      </c>
      <c r="B339" t="s">
        <v>4</v>
      </c>
      <c r="C339" t="s">
        <v>5</v>
      </c>
      <c r="D339">
        <v>5174.8500000000004</v>
      </c>
      <c r="E339">
        <v>0</v>
      </c>
      <c r="G339" s="1">
        <f t="shared" si="15"/>
        <v>46079.760393518518</v>
      </c>
      <c r="H339" s="2">
        <f t="shared" si="16"/>
        <v>46079.760416666664</v>
      </c>
      <c r="I339">
        <f t="shared" si="17"/>
        <v>1772129700</v>
      </c>
    </row>
    <row r="340" spans="1:9" x14ac:dyDescent="0.55000000000000004">
      <c r="A340">
        <v>1772129998</v>
      </c>
      <c r="B340" t="s">
        <v>4</v>
      </c>
      <c r="C340" t="s">
        <v>5</v>
      </c>
      <c r="D340">
        <v>5174.8599999999997</v>
      </c>
      <c r="E340">
        <v>0</v>
      </c>
      <c r="G340" s="1">
        <f t="shared" si="15"/>
        <v>46079.763865740737</v>
      </c>
      <c r="H340" s="2">
        <f t="shared" si="16"/>
        <v>46079.763888888891</v>
      </c>
      <c r="I340">
        <f t="shared" si="17"/>
        <v>1772130000</v>
      </c>
    </row>
    <row r="341" spans="1:9" x14ac:dyDescent="0.55000000000000004">
      <c r="A341">
        <v>1772130298</v>
      </c>
      <c r="B341" t="s">
        <v>4</v>
      </c>
      <c r="C341" t="s">
        <v>5</v>
      </c>
      <c r="D341">
        <v>5177.09</v>
      </c>
      <c r="E341">
        <v>0</v>
      </c>
      <c r="G341" s="1">
        <f t="shared" si="15"/>
        <v>46079.767337962963</v>
      </c>
      <c r="H341" s="2">
        <f t="shared" si="16"/>
        <v>46079.767361111109</v>
      </c>
      <c r="I341">
        <f t="shared" si="17"/>
        <v>1772130300</v>
      </c>
    </row>
    <row r="342" spans="1:9" x14ac:dyDescent="0.55000000000000004">
      <c r="A342">
        <v>1772130598</v>
      </c>
      <c r="B342" t="s">
        <v>4</v>
      </c>
      <c r="C342" t="s">
        <v>5</v>
      </c>
      <c r="D342">
        <v>5167.5600000000004</v>
      </c>
      <c r="E342">
        <v>0</v>
      </c>
      <c r="G342" s="1">
        <f t="shared" si="15"/>
        <v>46079.770810185189</v>
      </c>
      <c r="H342" s="2">
        <f t="shared" si="16"/>
        <v>46079.770833333336</v>
      </c>
      <c r="I342">
        <f t="shared" si="17"/>
        <v>1772130600</v>
      </c>
    </row>
    <row r="343" spans="1:9" x14ac:dyDescent="0.55000000000000004">
      <c r="A343">
        <v>1772130898</v>
      </c>
      <c r="B343" t="s">
        <v>4</v>
      </c>
      <c r="C343" t="s">
        <v>5</v>
      </c>
      <c r="D343">
        <v>5175.5</v>
      </c>
      <c r="E343">
        <v>0</v>
      </c>
      <c r="G343" s="1">
        <f t="shared" si="15"/>
        <v>46079.774282407408</v>
      </c>
      <c r="H343" s="2">
        <f t="shared" si="16"/>
        <v>46079.774305555555</v>
      </c>
      <c r="I343">
        <f t="shared" si="17"/>
        <v>1772130900</v>
      </c>
    </row>
    <row r="344" spans="1:9" x14ac:dyDescent="0.55000000000000004">
      <c r="A344">
        <v>1772131198</v>
      </c>
      <c r="B344" t="s">
        <v>4</v>
      </c>
      <c r="C344" t="s">
        <v>5</v>
      </c>
      <c r="D344">
        <v>5181.72</v>
      </c>
      <c r="E344">
        <v>0</v>
      </c>
      <c r="G344" s="1">
        <f t="shared" si="15"/>
        <v>46079.777754629627</v>
      </c>
      <c r="H344" s="2">
        <f t="shared" si="16"/>
        <v>46079.777777777781</v>
      </c>
      <c r="I344">
        <f t="shared" si="17"/>
        <v>1772131200</v>
      </c>
    </row>
    <row r="345" spans="1:9" x14ac:dyDescent="0.55000000000000004">
      <c r="A345">
        <v>1772131498</v>
      </c>
      <c r="B345" t="s">
        <v>4</v>
      </c>
      <c r="C345" t="s">
        <v>5</v>
      </c>
      <c r="D345">
        <v>5184.66</v>
      </c>
      <c r="E345">
        <v>0</v>
      </c>
      <c r="G345" s="1">
        <f t="shared" si="15"/>
        <v>46079.781226851846</v>
      </c>
      <c r="H345" s="2">
        <f t="shared" si="16"/>
        <v>46079.78125</v>
      </c>
      <c r="I345">
        <f t="shared" si="17"/>
        <v>1772131500</v>
      </c>
    </row>
    <row r="346" spans="1:9" x14ac:dyDescent="0.55000000000000004">
      <c r="A346">
        <v>1772131798</v>
      </c>
      <c r="B346" t="s">
        <v>4</v>
      </c>
      <c r="C346" t="s">
        <v>5</v>
      </c>
      <c r="D346">
        <v>5180.8999999999996</v>
      </c>
      <c r="E346">
        <v>0</v>
      </c>
      <c r="G346" s="1">
        <f t="shared" si="15"/>
        <v>46079.784699074073</v>
      </c>
      <c r="H346" s="2">
        <f t="shared" si="16"/>
        <v>46079.784722222219</v>
      </c>
      <c r="I346">
        <f t="shared" si="17"/>
        <v>1772131800</v>
      </c>
    </row>
    <row r="347" spans="1:9" x14ac:dyDescent="0.55000000000000004">
      <c r="A347">
        <v>1772132098</v>
      </c>
      <c r="B347" t="s">
        <v>4</v>
      </c>
      <c r="C347" t="s">
        <v>5</v>
      </c>
      <c r="D347">
        <v>5180.24</v>
      </c>
      <c r="E347">
        <v>0</v>
      </c>
      <c r="G347" s="1">
        <f t="shared" si="15"/>
        <v>46079.788171296299</v>
      </c>
      <c r="H347" s="2">
        <f t="shared" si="16"/>
        <v>46079.788194444445</v>
      </c>
      <c r="I347">
        <f t="shared" si="17"/>
        <v>1772132100</v>
      </c>
    </row>
    <row r="348" spans="1:9" x14ac:dyDescent="0.55000000000000004">
      <c r="A348">
        <v>1772132398</v>
      </c>
      <c r="B348" t="s">
        <v>4</v>
      </c>
      <c r="C348" t="s">
        <v>5</v>
      </c>
      <c r="D348">
        <v>5185.45</v>
      </c>
      <c r="E348">
        <v>0</v>
      </c>
      <c r="G348" s="1">
        <f t="shared" si="15"/>
        <v>46079.791643518518</v>
      </c>
      <c r="H348" s="2">
        <f t="shared" si="16"/>
        <v>46079.791666666664</v>
      </c>
      <c r="I348">
        <f t="shared" si="17"/>
        <v>1772132400</v>
      </c>
    </row>
    <row r="349" spans="1:9" x14ac:dyDescent="0.55000000000000004">
      <c r="A349">
        <v>1772132698</v>
      </c>
      <c r="B349" t="s">
        <v>4</v>
      </c>
      <c r="C349" t="s">
        <v>5</v>
      </c>
      <c r="D349">
        <v>5186.22</v>
      </c>
      <c r="E349">
        <v>0</v>
      </c>
      <c r="G349" s="1">
        <f t="shared" si="15"/>
        <v>46079.795115740737</v>
      </c>
      <c r="H349" s="2">
        <f t="shared" si="16"/>
        <v>46079.795138888891</v>
      </c>
      <c r="I349">
        <f t="shared" si="17"/>
        <v>1772132700</v>
      </c>
    </row>
    <row r="350" spans="1:9" x14ac:dyDescent="0.55000000000000004">
      <c r="A350">
        <v>1772132998</v>
      </c>
      <c r="B350" t="s">
        <v>4</v>
      </c>
      <c r="C350" t="s">
        <v>5</v>
      </c>
      <c r="D350">
        <v>5186.4799999999996</v>
      </c>
      <c r="E350">
        <v>0</v>
      </c>
      <c r="G350" s="1">
        <f t="shared" si="15"/>
        <v>46079.798587962963</v>
      </c>
      <c r="H350" s="2">
        <f t="shared" si="16"/>
        <v>46079.798611111109</v>
      </c>
      <c r="I350">
        <f t="shared" si="17"/>
        <v>1772133000</v>
      </c>
    </row>
    <row r="351" spans="1:9" x14ac:dyDescent="0.55000000000000004">
      <c r="A351">
        <v>1772133298</v>
      </c>
      <c r="B351" t="s">
        <v>4</v>
      </c>
      <c r="C351" t="s">
        <v>5</v>
      </c>
      <c r="D351">
        <v>5187.7</v>
      </c>
      <c r="E351">
        <v>0</v>
      </c>
      <c r="G351" s="1">
        <f t="shared" si="15"/>
        <v>46079.802060185189</v>
      </c>
      <c r="H351" s="2">
        <f t="shared" si="16"/>
        <v>46079.802083333336</v>
      </c>
      <c r="I351">
        <f t="shared" si="17"/>
        <v>1772133300</v>
      </c>
    </row>
    <row r="352" spans="1:9" x14ac:dyDescent="0.55000000000000004">
      <c r="A352">
        <v>1772133598</v>
      </c>
      <c r="B352" t="s">
        <v>4</v>
      </c>
      <c r="C352" t="s">
        <v>5</v>
      </c>
      <c r="D352">
        <v>5185.79</v>
      </c>
      <c r="E352">
        <v>0</v>
      </c>
      <c r="G352" s="1">
        <f t="shared" si="15"/>
        <v>46079.805532407408</v>
      </c>
      <c r="H352" s="2">
        <f t="shared" si="16"/>
        <v>46079.805555555555</v>
      </c>
      <c r="I352">
        <f t="shared" si="17"/>
        <v>1772133600</v>
      </c>
    </row>
    <row r="353" spans="1:9" x14ac:dyDescent="0.55000000000000004">
      <c r="A353">
        <v>1772133898</v>
      </c>
      <c r="B353" t="s">
        <v>4</v>
      </c>
      <c r="C353" t="s">
        <v>5</v>
      </c>
      <c r="D353">
        <v>5185.5600000000004</v>
      </c>
      <c r="E353">
        <v>0</v>
      </c>
      <c r="G353" s="1">
        <f t="shared" si="15"/>
        <v>46079.809004629627</v>
      </c>
      <c r="H353" s="2">
        <f t="shared" si="16"/>
        <v>46079.809027777781</v>
      </c>
      <c r="I353">
        <f t="shared" si="17"/>
        <v>1772133900</v>
      </c>
    </row>
    <row r="354" spans="1:9" x14ac:dyDescent="0.55000000000000004">
      <c r="A354">
        <v>1772134198</v>
      </c>
      <c r="B354" t="s">
        <v>4</v>
      </c>
      <c r="C354" t="s">
        <v>5</v>
      </c>
      <c r="D354">
        <v>5188.8599999999997</v>
      </c>
      <c r="E354">
        <v>0</v>
      </c>
      <c r="G354" s="1">
        <f t="shared" si="15"/>
        <v>46079.812476851846</v>
      </c>
      <c r="H354" s="2">
        <f t="shared" si="16"/>
        <v>46079.8125</v>
      </c>
      <c r="I354">
        <f t="shared" si="17"/>
        <v>1772134200</v>
      </c>
    </row>
    <row r="355" spans="1:9" x14ac:dyDescent="0.55000000000000004">
      <c r="A355">
        <v>1772134498</v>
      </c>
      <c r="B355" t="s">
        <v>4</v>
      </c>
      <c r="C355" t="s">
        <v>5</v>
      </c>
      <c r="D355">
        <v>5184.1899999999996</v>
      </c>
      <c r="E355">
        <v>0</v>
      </c>
      <c r="G355" s="1">
        <f t="shared" si="15"/>
        <v>46079.815949074073</v>
      </c>
      <c r="H355" s="2">
        <f t="shared" si="16"/>
        <v>46079.815972222219</v>
      </c>
      <c r="I355">
        <f t="shared" si="17"/>
        <v>1772134500</v>
      </c>
    </row>
    <row r="356" spans="1:9" x14ac:dyDescent="0.55000000000000004">
      <c r="A356">
        <v>1772134798</v>
      </c>
      <c r="B356" t="s">
        <v>4</v>
      </c>
      <c r="C356" t="s">
        <v>5</v>
      </c>
      <c r="D356">
        <v>5186.3999999999996</v>
      </c>
      <c r="E356">
        <v>0</v>
      </c>
      <c r="G356" s="1">
        <f t="shared" si="15"/>
        <v>46079.819421296299</v>
      </c>
      <c r="H356" s="2">
        <f t="shared" si="16"/>
        <v>46079.819444444445</v>
      </c>
      <c r="I356">
        <f t="shared" si="17"/>
        <v>1772134800</v>
      </c>
    </row>
    <row r="357" spans="1:9" x14ac:dyDescent="0.55000000000000004">
      <c r="A357">
        <v>1772135098</v>
      </c>
      <c r="B357" t="s">
        <v>4</v>
      </c>
      <c r="C357" t="s">
        <v>5</v>
      </c>
      <c r="D357">
        <v>5193.8900000000003</v>
      </c>
      <c r="E357">
        <v>0</v>
      </c>
      <c r="G357" s="1">
        <f t="shared" si="15"/>
        <v>46079.822893518518</v>
      </c>
      <c r="H357" s="2">
        <f t="shared" si="16"/>
        <v>46079.822916666664</v>
      </c>
      <c r="I357">
        <f t="shared" si="17"/>
        <v>1772135100</v>
      </c>
    </row>
    <row r="358" spans="1:9" x14ac:dyDescent="0.55000000000000004">
      <c r="A358">
        <v>1772135398</v>
      </c>
      <c r="B358" t="s">
        <v>4</v>
      </c>
      <c r="C358" t="s">
        <v>5</v>
      </c>
      <c r="D358">
        <v>5189.59</v>
      </c>
      <c r="E358">
        <v>0</v>
      </c>
      <c r="G358" s="1">
        <f t="shared" si="15"/>
        <v>46079.826365740737</v>
      </c>
      <c r="H358" s="2">
        <f t="shared" si="16"/>
        <v>46079.826388888891</v>
      </c>
      <c r="I358">
        <f t="shared" si="17"/>
        <v>1772135400</v>
      </c>
    </row>
    <row r="359" spans="1:9" x14ac:dyDescent="0.55000000000000004">
      <c r="A359">
        <v>1772135698</v>
      </c>
      <c r="B359" t="s">
        <v>4</v>
      </c>
      <c r="C359" t="s">
        <v>5</v>
      </c>
      <c r="D359">
        <v>5187.0600000000004</v>
      </c>
      <c r="E359">
        <v>0</v>
      </c>
      <c r="G359" s="1">
        <f t="shared" si="15"/>
        <v>46079.829837962963</v>
      </c>
      <c r="H359" s="2">
        <f t="shared" si="16"/>
        <v>46079.829861111109</v>
      </c>
      <c r="I359">
        <f t="shared" si="17"/>
        <v>1772135700</v>
      </c>
    </row>
    <row r="360" spans="1:9" x14ac:dyDescent="0.55000000000000004">
      <c r="A360">
        <v>1772135998</v>
      </c>
      <c r="B360" t="s">
        <v>4</v>
      </c>
      <c r="C360" t="s">
        <v>5</v>
      </c>
      <c r="D360">
        <v>5193.8100000000004</v>
      </c>
      <c r="E360">
        <v>0</v>
      </c>
      <c r="G360" s="1">
        <f t="shared" si="15"/>
        <v>46079.833310185189</v>
      </c>
      <c r="H360" s="2">
        <f t="shared" si="16"/>
        <v>46079.833333333336</v>
      </c>
      <c r="I360">
        <f t="shared" si="17"/>
        <v>1772136000</v>
      </c>
    </row>
    <row r="361" spans="1:9" x14ac:dyDescent="0.55000000000000004">
      <c r="A361">
        <v>1772136298</v>
      </c>
      <c r="B361" t="s">
        <v>4</v>
      </c>
      <c r="C361" t="s">
        <v>5</v>
      </c>
      <c r="D361">
        <v>5195.17</v>
      </c>
      <c r="E361">
        <v>0</v>
      </c>
      <c r="G361" s="1">
        <f t="shared" si="15"/>
        <v>46079.836782407408</v>
      </c>
      <c r="H361" s="2">
        <f t="shared" si="16"/>
        <v>46079.836805555555</v>
      </c>
      <c r="I361">
        <f t="shared" si="17"/>
        <v>1772136300</v>
      </c>
    </row>
    <row r="362" spans="1:9" x14ac:dyDescent="0.55000000000000004">
      <c r="A362">
        <v>1772136598</v>
      </c>
      <c r="B362" t="s">
        <v>4</v>
      </c>
      <c r="C362" t="s">
        <v>5</v>
      </c>
      <c r="D362">
        <v>5196.91</v>
      </c>
      <c r="E362">
        <v>0</v>
      </c>
      <c r="G362" s="1">
        <f t="shared" si="15"/>
        <v>46079.840254629627</v>
      </c>
      <c r="H362" s="2">
        <f t="shared" si="16"/>
        <v>46079.840277777781</v>
      </c>
      <c r="I362">
        <f t="shared" si="17"/>
        <v>1772136600</v>
      </c>
    </row>
    <row r="363" spans="1:9" x14ac:dyDescent="0.55000000000000004">
      <c r="A363">
        <v>1772136898</v>
      </c>
      <c r="B363" t="s">
        <v>4</v>
      </c>
      <c r="C363" t="s">
        <v>5</v>
      </c>
      <c r="D363">
        <v>5194.53</v>
      </c>
      <c r="E363">
        <v>0</v>
      </c>
      <c r="G363" s="1">
        <f t="shared" si="15"/>
        <v>46079.843726851846</v>
      </c>
      <c r="H363" s="2">
        <f t="shared" si="16"/>
        <v>46079.84375</v>
      </c>
      <c r="I363">
        <f t="shared" si="17"/>
        <v>1772136900</v>
      </c>
    </row>
    <row r="364" spans="1:9" x14ac:dyDescent="0.55000000000000004">
      <c r="A364">
        <v>1772137198</v>
      </c>
      <c r="B364" t="s">
        <v>4</v>
      </c>
      <c r="C364" t="s">
        <v>5</v>
      </c>
      <c r="D364">
        <v>5197.78</v>
      </c>
      <c r="E364">
        <v>0</v>
      </c>
      <c r="G364" s="1">
        <f t="shared" si="15"/>
        <v>46079.847199074073</v>
      </c>
      <c r="H364" s="2">
        <f t="shared" si="16"/>
        <v>46079.847222222219</v>
      </c>
      <c r="I364">
        <f t="shared" si="17"/>
        <v>1772137200</v>
      </c>
    </row>
    <row r="365" spans="1:9" x14ac:dyDescent="0.55000000000000004">
      <c r="A365">
        <v>1772137498</v>
      </c>
      <c r="B365" t="s">
        <v>4</v>
      </c>
      <c r="C365" t="s">
        <v>5</v>
      </c>
      <c r="D365">
        <v>5193.62</v>
      </c>
      <c r="E365">
        <v>0</v>
      </c>
      <c r="G365" s="1">
        <f t="shared" si="15"/>
        <v>46079.850671296299</v>
      </c>
      <c r="H365" s="2">
        <f t="shared" si="16"/>
        <v>46079.850694444445</v>
      </c>
      <c r="I365">
        <f t="shared" si="17"/>
        <v>1772137500</v>
      </c>
    </row>
    <row r="366" spans="1:9" x14ac:dyDescent="0.55000000000000004">
      <c r="A366">
        <v>1772137798</v>
      </c>
      <c r="B366" t="s">
        <v>4</v>
      </c>
      <c r="C366" t="s">
        <v>5</v>
      </c>
      <c r="D366">
        <v>5194.3500000000004</v>
      </c>
      <c r="E366">
        <v>0</v>
      </c>
      <c r="G366" s="1">
        <f t="shared" si="15"/>
        <v>46079.854143518518</v>
      </c>
      <c r="H366" s="2">
        <f t="shared" si="16"/>
        <v>46079.854166666664</v>
      </c>
      <c r="I366">
        <f t="shared" si="17"/>
        <v>1772137800</v>
      </c>
    </row>
    <row r="367" spans="1:9" x14ac:dyDescent="0.55000000000000004">
      <c r="A367">
        <v>1772138098</v>
      </c>
      <c r="B367" t="s">
        <v>4</v>
      </c>
      <c r="C367" t="s">
        <v>5</v>
      </c>
      <c r="D367">
        <v>5197.7299999999996</v>
      </c>
      <c r="E367">
        <v>0</v>
      </c>
      <c r="G367" s="1">
        <f t="shared" si="15"/>
        <v>46079.857615740737</v>
      </c>
      <c r="H367" s="2">
        <f t="shared" si="16"/>
        <v>46079.857638888891</v>
      </c>
      <c r="I367">
        <f t="shared" si="17"/>
        <v>1772138100</v>
      </c>
    </row>
    <row r="368" spans="1:9" x14ac:dyDescent="0.55000000000000004">
      <c r="A368">
        <v>1772138398</v>
      </c>
      <c r="B368" t="s">
        <v>4</v>
      </c>
      <c r="C368" t="s">
        <v>5</v>
      </c>
      <c r="D368">
        <v>5198.3500000000004</v>
      </c>
      <c r="E368">
        <v>0</v>
      </c>
      <c r="G368" s="1">
        <f t="shared" si="15"/>
        <v>46079.861087962963</v>
      </c>
      <c r="H368" s="2">
        <f t="shared" si="16"/>
        <v>46079.861111111109</v>
      </c>
      <c r="I368">
        <f t="shared" si="17"/>
        <v>1772138400</v>
      </c>
    </row>
    <row r="369" spans="1:9" x14ac:dyDescent="0.55000000000000004">
      <c r="A369">
        <v>1772138698</v>
      </c>
      <c r="B369" t="s">
        <v>4</v>
      </c>
      <c r="C369" t="s">
        <v>5</v>
      </c>
      <c r="D369">
        <v>5199.97</v>
      </c>
      <c r="E369">
        <v>0</v>
      </c>
      <c r="G369" s="1">
        <f t="shared" si="15"/>
        <v>46079.864560185189</v>
      </c>
      <c r="H369" s="2">
        <f t="shared" si="16"/>
        <v>46079.864583333336</v>
      </c>
      <c r="I369">
        <f t="shared" si="17"/>
        <v>1772138700</v>
      </c>
    </row>
    <row r="370" spans="1:9" x14ac:dyDescent="0.55000000000000004">
      <c r="A370">
        <v>1772138998</v>
      </c>
      <c r="B370" t="s">
        <v>4</v>
      </c>
      <c r="C370" t="s">
        <v>5</v>
      </c>
      <c r="D370">
        <v>5192.82</v>
      </c>
      <c r="E370">
        <v>0</v>
      </c>
      <c r="G370" s="1">
        <f t="shared" si="15"/>
        <v>46079.868032407408</v>
      </c>
      <c r="H370" s="2">
        <f t="shared" si="16"/>
        <v>46079.868055555555</v>
      </c>
      <c r="I370">
        <f t="shared" si="17"/>
        <v>1772139000</v>
      </c>
    </row>
    <row r="371" spans="1:9" x14ac:dyDescent="0.55000000000000004">
      <c r="A371">
        <v>1772139298</v>
      </c>
      <c r="B371" t="s">
        <v>4</v>
      </c>
      <c r="C371" t="s">
        <v>5</v>
      </c>
      <c r="D371">
        <v>5196.6099999999997</v>
      </c>
      <c r="E371">
        <v>0</v>
      </c>
      <c r="G371" s="1">
        <f t="shared" si="15"/>
        <v>46079.871504629627</v>
      </c>
      <c r="H371" s="2">
        <f t="shared" si="16"/>
        <v>46079.871527777781</v>
      </c>
      <c r="I371">
        <f t="shared" si="17"/>
        <v>1772139300</v>
      </c>
    </row>
    <row r="372" spans="1:9" x14ac:dyDescent="0.55000000000000004">
      <c r="A372">
        <v>1772139598</v>
      </c>
      <c r="B372" t="s">
        <v>4</v>
      </c>
      <c r="C372" t="s">
        <v>5</v>
      </c>
      <c r="D372">
        <v>5198.6400000000003</v>
      </c>
      <c r="E372">
        <v>0</v>
      </c>
      <c r="G372" s="1">
        <f t="shared" si="15"/>
        <v>46079.874976851846</v>
      </c>
      <c r="H372" s="2">
        <f t="shared" si="16"/>
        <v>46079.875</v>
      </c>
      <c r="I372">
        <f t="shared" si="17"/>
        <v>1772139600</v>
      </c>
    </row>
    <row r="373" spans="1:9" x14ac:dyDescent="0.55000000000000004">
      <c r="A373">
        <v>1772139898</v>
      </c>
      <c r="B373" t="s">
        <v>4</v>
      </c>
      <c r="C373" t="s">
        <v>5</v>
      </c>
      <c r="D373">
        <v>5199.59</v>
      </c>
      <c r="E373">
        <v>0</v>
      </c>
      <c r="G373" s="1">
        <f t="shared" si="15"/>
        <v>46079.878449074073</v>
      </c>
      <c r="H373" s="2">
        <f t="shared" si="16"/>
        <v>46079.878472222219</v>
      </c>
      <c r="I373">
        <f t="shared" si="17"/>
        <v>1772139900</v>
      </c>
    </row>
    <row r="374" spans="1:9" x14ac:dyDescent="0.55000000000000004">
      <c r="A374">
        <v>1772140198</v>
      </c>
      <c r="B374" t="s">
        <v>4</v>
      </c>
      <c r="C374" t="s">
        <v>5</v>
      </c>
      <c r="D374">
        <v>5196.51</v>
      </c>
      <c r="E374">
        <v>0</v>
      </c>
      <c r="G374" s="1">
        <f t="shared" si="15"/>
        <v>46079.881921296299</v>
      </c>
      <c r="H374" s="2">
        <f t="shared" si="16"/>
        <v>46079.881944444445</v>
      </c>
      <c r="I374">
        <f t="shared" si="17"/>
        <v>1772140200</v>
      </c>
    </row>
    <row r="375" spans="1:9" x14ac:dyDescent="0.55000000000000004">
      <c r="A375">
        <v>1772140498</v>
      </c>
      <c r="B375" t="s">
        <v>4</v>
      </c>
      <c r="C375" t="s">
        <v>5</v>
      </c>
      <c r="D375">
        <v>5195.12</v>
      </c>
      <c r="E375">
        <v>0</v>
      </c>
      <c r="G375" s="1">
        <f t="shared" si="15"/>
        <v>46079.885393518518</v>
      </c>
      <c r="H375" s="2">
        <f t="shared" si="16"/>
        <v>46079.885416666664</v>
      </c>
      <c r="I375">
        <f t="shared" si="17"/>
        <v>1772140500</v>
      </c>
    </row>
    <row r="376" spans="1:9" x14ac:dyDescent="0.55000000000000004">
      <c r="A376">
        <v>1772140798</v>
      </c>
      <c r="B376" t="s">
        <v>4</v>
      </c>
      <c r="C376" t="s">
        <v>5</v>
      </c>
      <c r="D376">
        <v>5191.3100000000004</v>
      </c>
      <c r="E376">
        <v>0</v>
      </c>
      <c r="G376" s="1">
        <f t="shared" si="15"/>
        <v>46079.888865740737</v>
      </c>
      <c r="H376" s="2">
        <f t="shared" si="16"/>
        <v>46079.888888888891</v>
      </c>
      <c r="I376">
        <f t="shared" si="17"/>
        <v>1772140800</v>
      </c>
    </row>
    <row r="377" spans="1:9" x14ac:dyDescent="0.55000000000000004">
      <c r="A377">
        <v>1772141098</v>
      </c>
      <c r="B377" t="s">
        <v>4</v>
      </c>
      <c r="C377" t="s">
        <v>5</v>
      </c>
      <c r="D377">
        <v>5185.72</v>
      </c>
      <c r="E377">
        <v>0</v>
      </c>
      <c r="G377" s="1">
        <f t="shared" si="15"/>
        <v>46079.892337962963</v>
      </c>
      <c r="H377" s="2">
        <f t="shared" si="16"/>
        <v>46079.892361111109</v>
      </c>
      <c r="I377">
        <f t="shared" si="17"/>
        <v>1772141100</v>
      </c>
    </row>
    <row r="378" spans="1:9" x14ac:dyDescent="0.55000000000000004">
      <c r="A378">
        <v>1772141398</v>
      </c>
      <c r="B378" t="s">
        <v>4</v>
      </c>
      <c r="C378" t="s">
        <v>5</v>
      </c>
      <c r="D378">
        <v>5185.1099999999997</v>
      </c>
      <c r="E378">
        <v>0</v>
      </c>
      <c r="G378" s="1">
        <f t="shared" si="15"/>
        <v>46079.895810185189</v>
      </c>
      <c r="H378" s="2">
        <f t="shared" si="16"/>
        <v>46079.895833333336</v>
      </c>
      <c r="I378">
        <f t="shared" si="17"/>
        <v>1772141400</v>
      </c>
    </row>
    <row r="379" spans="1:9" x14ac:dyDescent="0.55000000000000004">
      <c r="A379">
        <v>1772141698</v>
      </c>
      <c r="B379" t="s">
        <v>4</v>
      </c>
      <c r="C379" t="s">
        <v>5</v>
      </c>
      <c r="D379">
        <v>5187.12</v>
      </c>
      <c r="E379">
        <v>0</v>
      </c>
      <c r="G379" s="1">
        <f t="shared" si="15"/>
        <v>46079.899282407408</v>
      </c>
      <c r="H379" s="2">
        <f t="shared" si="16"/>
        <v>46079.899305555555</v>
      </c>
      <c r="I379">
        <f t="shared" si="17"/>
        <v>1772141700</v>
      </c>
    </row>
    <row r="380" spans="1:9" x14ac:dyDescent="0.55000000000000004">
      <c r="A380">
        <v>1772141998</v>
      </c>
      <c r="B380" t="s">
        <v>4</v>
      </c>
      <c r="C380" t="s">
        <v>5</v>
      </c>
      <c r="D380">
        <v>5190.3900000000003</v>
      </c>
      <c r="E380">
        <v>0</v>
      </c>
      <c r="G380" s="1">
        <f t="shared" si="15"/>
        <v>46079.902754629627</v>
      </c>
      <c r="H380" s="2">
        <f t="shared" si="16"/>
        <v>46079.902777777781</v>
      </c>
      <c r="I380">
        <f t="shared" si="17"/>
        <v>1772142000</v>
      </c>
    </row>
    <row r="381" spans="1:9" x14ac:dyDescent="0.55000000000000004">
      <c r="A381">
        <v>1772142298</v>
      </c>
      <c r="B381" t="s">
        <v>4</v>
      </c>
      <c r="C381" t="s">
        <v>5</v>
      </c>
      <c r="D381">
        <v>5187.18</v>
      </c>
      <c r="E381">
        <v>0</v>
      </c>
      <c r="G381" s="1">
        <f t="shared" si="15"/>
        <v>46079.906226851846</v>
      </c>
      <c r="H381" s="2">
        <f t="shared" si="16"/>
        <v>46079.90625</v>
      </c>
      <c r="I381">
        <f t="shared" si="17"/>
        <v>1772142300</v>
      </c>
    </row>
    <row r="382" spans="1:9" x14ac:dyDescent="0.55000000000000004">
      <c r="A382">
        <v>1772142598</v>
      </c>
      <c r="B382" t="s">
        <v>4</v>
      </c>
      <c r="C382" t="s">
        <v>5</v>
      </c>
      <c r="D382">
        <v>5183.3999999999996</v>
      </c>
      <c r="E382">
        <v>0</v>
      </c>
      <c r="G382" s="1">
        <f t="shared" si="15"/>
        <v>46079.909699074073</v>
      </c>
      <c r="H382" s="2">
        <f t="shared" si="16"/>
        <v>46079.909722222219</v>
      </c>
      <c r="I382">
        <f t="shared" si="17"/>
        <v>1772142600</v>
      </c>
    </row>
    <row r="383" spans="1:9" x14ac:dyDescent="0.55000000000000004">
      <c r="A383">
        <v>1772142898</v>
      </c>
      <c r="B383" t="s">
        <v>4</v>
      </c>
      <c r="C383" t="s">
        <v>5</v>
      </c>
      <c r="D383">
        <v>5185.2</v>
      </c>
      <c r="E383">
        <v>0</v>
      </c>
      <c r="G383" s="1">
        <f t="shared" si="15"/>
        <v>46079.913171296299</v>
      </c>
      <c r="H383" s="2">
        <f t="shared" si="16"/>
        <v>46079.913194444445</v>
      </c>
      <c r="I383">
        <f t="shared" si="17"/>
        <v>1772142900</v>
      </c>
    </row>
    <row r="384" spans="1:9" x14ac:dyDescent="0.55000000000000004">
      <c r="A384">
        <v>1772146798</v>
      </c>
      <c r="B384" t="s">
        <v>4</v>
      </c>
      <c r="C384" t="s">
        <v>5</v>
      </c>
      <c r="D384">
        <v>5182.18</v>
      </c>
      <c r="E384">
        <v>0</v>
      </c>
      <c r="G384" s="1">
        <f t="shared" si="15"/>
        <v>46079.958310185189</v>
      </c>
      <c r="H384" s="2">
        <f t="shared" si="16"/>
        <v>46079.958333333336</v>
      </c>
      <c r="I384">
        <f t="shared" si="17"/>
        <v>1772146800</v>
      </c>
    </row>
    <row r="385" spans="1:9" x14ac:dyDescent="0.55000000000000004">
      <c r="A385">
        <v>1772147098</v>
      </c>
      <c r="B385" t="s">
        <v>4</v>
      </c>
      <c r="C385" t="s">
        <v>5</v>
      </c>
      <c r="D385">
        <v>5184.67</v>
      </c>
      <c r="E385">
        <v>0</v>
      </c>
      <c r="G385" s="1">
        <f t="shared" si="15"/>
        <v>46079.961782407408</v>
      </c>
      <c r="H385" s="2">
        <f t="shared" si="16"/>
        <v>46079.961805555555</v>
      </c>
      <c r="I385">
        <f t="shared" si="17"/>
        <v>1772147100</v>
      </c>
    </row>
    <row r="386" spans="1:9" x14ac:dyDescent="0.55000000000000004">
      <c r="A386">
        <v>1772147398</v>
      </c>
      <c r="B386" t="s">
        <v>4</v>
      </c>
      <c r="C386" t="s">
        <v>5</v>
      </c>
      <c r="D386">
        <v>5183.99</v>
      </c>
      <c r="E386">
        <v>0</v>
      </c>
      <c r="G386" s="1">
        <f t="shared" ref="G386:G449" si="18">(A386/86400)+25569</f>
        <v>46079.965254629627</v>
      </c>
      <c r="H386" s="2">
        <f t="shared" ref="H386:H449" si="19">CEILING(INT(G386*1440)/1440*288,1)/288</f>
        <v>46079.965277777781</v>
      </c>
      <c r="I386">
        <f t="shared" si="17"/>
        <v>1772147400</v>
      </c>
    </row>
    <row r="387" spans="1:9" x14ac:dyDescent="0.55000000000000004">
      <c r="A387">
        <v>1772147698</v>
      </c>
      <c r="B387" t="s">
        <v>4</v>
      </c>
      <c r="C387" t="s">
        <v>5</v>
      </c>
      <c r="D387">
        <v>5183.7700000000004</v>
      </c>
      <c r="E387">
        <v>0</v>
      </c>
      <c r="G387" s="1">
        <f t="shared" si="18"/>
        <v>46079.968726851846</v>
      </c>
      <c r="H387" s="2">
        <f t="shared" si="19"/>
        <v>46079.96875</v>
      </c>
      <c r="I387">
        <f t="shared" ref="I387:I450" si="20">MROUND((H387-25569)*86400,300)</f>
        <v>1772147700</v>
      </c>
    </row>
    <row r="388" spans="1:9" x14ac:dyDescent="0.55000000000000004">
      <c r="A388">
        <v>1772147998</v>
      </c>
      <c r="B388" t="s">
        <v>4</v>
      </c>
      <c r="C388" t="s">
        <v>5</v>
      </c>
      <c r="D388">
        <v>5183.6899999999996</v>
      </c>
      <c r="E388">
        <v>1</v>
      </c>
      <c r="G388" s="1">
        <f t="shared" si="18"/>
        <v>46079.972199074073</v>
      </c>
      <c r="H388" s="2">
        <f t="shared" si="19"/>
        <v>46079.972222222219</v>
      </c>
      <c r="I388">
        <f t="shared" si="20"/>
        <v>1772148000</v>
      </c>
    </row>
    <row r="389" spans="1:9" x14ac:dyDescent="0.55000000000000004">
      <c r="A389">
        <v>1772148298</v>
      </c>
      <c r="B389" t="s">
        <v>4</v>
      </c>
      <c r="C389" t="s">
        <v>5</v>
      </c>
      <c r="D389">
        <v>5184</v>
      </c>
      <c r="E389">
        <v>0</v>
      </c>
      <c r="G389" s="1">
        <f t="shared" si="18"/>
        <v>46079.975671296299</v>
      </c>
      <c r="H389" s="2">
        <f t="shared" si="19"/>
        <v>46079.975694444445</v>
      </c>
      <c r="I389">
        <f t="shared" si="20"/>
        <v>1772148300</v>
      </c>
    </row>
    <row r="390" spans="1:9" x14ac:dyDescent="0.55000000000000004">
      <c r="A390">
        <v>1772148598</v>
      </c>
      <c r="B390" t="s">
        <v>4</v>
      </c>
      <c r="C390" t="s">
        <v>5</v>
      </c>
      <c r="D390">
        <v>5183.32</v>
      </c>
      <c r="E390">
        <v>0</v>
      </c>
      <c r="G390" s="1">
        <f t="shared" si="18"/>
        <v>46079.979143518518</v>
      </c>
      <c r="H390" s="2">
        <f t="shared" si="19"/>
        <v>46079.979166666664</v>
      </c>
      <c r="I390">
        <f t="shared" si="20"/>
        <v>1772148600</v>
      </c>
    </row>
    <row r="391" spans="1:9" x14ac:dyDescent="0.55000000000000004">
      <c r="A391">
        <v>1772148898</v>
      </c>
      <c r="B391" t="s">
        <v>4</v>
      </c>
      <c r="C391" t="s">
        <v>5</v>
      </c>
      <c r="D391">
        <v>5187.21</v>
      </c>
      <c r="E391">
        <v>0</v>
      </c>
      <c r="G391" s="1">
        <f t="shared" si="18"/>
        <v>46079.982615740737</v>
      </c>
      <c r="H391" s="2">
        <f t="shared" si="19"/>
        <v>46079.982638888891</v>
      </c>
      <c r="I391">
        <f t="shared" si="20"/>
        <v>1772148900</v>
      </c>
    </row>
    <row r="392" spans="1:9" x14ac:dyDescent="0.55000000000000004">
      <c r="A392">
        <v>1772149198</v>
      </c>
      <c r="B392" t="s">
        <v>4</v>
      </c>
      <c r="C392" t="s">
        <v>5</v>
      </c>
      <c r="D392">
        <v>5186.0200000000004</v>
      </c>
      <c r="E392">
        <v>0</v>
      </c>
      <c r="G392" s="1">
        <f t="shared" si="18"/>
        <v>46079.986087962963</v>
      </c>
      <c r="H392" s="2">
        <f t="shared" si="19"/>
        <v>46079.986111111109</v>
      </c>
      <c r="I392">
        <f t="shared" si="20"/>
        <v>1772149200</v>
      </c>
    </row>
    <row r="393" spans="1:9" x14ac:dyDescent="0.55000000000000004">
      <c r="A393">
        <v>1772149498</v>
      </c>
      <c r="B393" t="s">
        <v>4</v>
      </c>
      <c r="C393" t="s">
        <v>5</v>
      </c>
      <c r="D393">
        <v>5183.96</v>
      </c>
      <c r="E393">
        <v>0</v>
      </c>
      <c r="G393" s="1">
        <f t="shared" si="18"/>
        <v>46079.989560185189</v>
      </c>
      <c r="H393" s="2">
        <f t="shared" si="19"/>
        <v>46079.989583333336</v>
      </c>
      <c r="I393">
        <f t="shared" si="20"/>
        <v>1772149500</v>
      </c>
    </row>
    <row r="394" spans="1:9" x14ac:dyDescent="0.55000000000000004">
      <c r="A394">
        <v>1772149798</v>
      </c>
      <c r="B394" t="s">
        <v>4</v>
      </c>
      <c r="C394" t="s">
        <v>5</v>
      </c>
      <c r="D394">
        <v>5184.93</v>
      </c>
      <c r="E394">
        <v>0</v>
      </c>
      <c r="G394" s="1">
        <f t="shared" si="18"/>
        <v>46079.993032407408</v>
      </c>
      <c r="H394" s="2">
        <f t="shared" si="19"/>
        <v>46079.993055555555</v>
      </c>
      <c r="I394">
        <f t="shared" si="20"/>
        <v>1772149800</v>
      </c>
    </row>
    <row r="395" spans="1:9" x14ac:dyDescent="0.55000000000000004">
      <c r="A395">
        <v>1772150098</v>
      </c>
      <c r="B395" t="s">
        <v>4</v>
      </c>
      <c r="C395" t="s">
        <v>5</v>
      </c>
      <c r="D395">
        <v>5184.6099999999997</v>
      </c>
      <c r="E395">
        <v>0</v>
      </c>
      <c r="G395" s="1">
        <f t="shared" si="18"/>
        <v>46079.996504629627</v>
      </c>
      <c r="H395" s="2">
        <f t="shared" si="19"/>
        <v>46079.996527777781</v>
      </c>
      <c r="I395">
        <f t="shared" si="20"/>
        <v>1772150100</v>
      </c>
    </row>
    <row r="396" spans="1:9" x14ac:dyDescent="0.55000000000000004">
      <c r="A396">
        <v>1772150398</v>
      </c>
      <c r="B396" t="s">
        <v>4</v>
      </c>
      <c r="C396" t="s">
        <v>5</v>
      </c>
      <c r="D396">
        <v>5180.24</v>
      </c>
      <c r="E396">
        <v>0</v>
      </c>
      <c r="G396" s="1">
        <f t="shared" si="18"/>
        <v>46079.999976851846</v>
      </c>
      <c r="H396" s="2">
        <f t="shared" si="19"/>
        <v>46080</v>
      </c>
      <c r="I396">
        <f t="shared" si="20"/>
        <v>1772150400</v>
      </c>
    </row>
    <row r="397" spans="1:9" x14ac:dyDescent="0.55000000000000004">
      <c r="A397">
        <v>1772150698</v>
      </c>
      <c r="B397" t="s">
        <v>4</v>
      </c>
      <c r="C397" t="s">
        <v>5</v>
      </c>
      <c r="D397">
        <v>5182.68</v>
      </c>
      <c r="E397">
        <v>0</v>
      </c>
      <c r="G397" s="1">
        <f t="shared" si="18"/>
        <v>46080.003449074073</v>
      </c>
      <c r="H397" s="2">
        <f t="shared" si="19"/>
        <v>46080.003472222219</v>
      </c>
      <c r="I397">
        <f t="shared" si="20"/>
        <v>1772150700</v>
      </c>
    </row>
    <row r="398" spans="1:9" x14ac:dyDescent="0.55000000000000004">
      <c r="A398">
        <v>1772150998</v>
      </c>
      <c r="B398" t="s">
        <v>4</v>
      </c>
      <c r="C398" t="s">
        <v>5</v>
      </c>
      <c r="D398">
        <v>5185.8900000000003</v>
      </c>
      <c r="E398">
        <v>0</v>
      </c>
      <c r="G398" s="1">
        <f t="shared" si="18"/>
        <v>46080.006921296299</v>
      </c>
      <c r="H398" s="2">
        <f t="shared" si="19"/>
        <v>46080.006944444445</v>
      </c>
      <c r="I398">
        <f t="shared" si="20"/>
        <v>1772151000</v>
      </c>
    </row>
    <row r="399" spans="1:9" x14ac:dyDescent="0.55000000000000004">
      <c r="A399">
        <v>1772151298</v>
      </c>
      <c r="B399" t="s">
        <v>4</v>
      </c>
      <c r="C399" t="s">
        <v>5</v>
      </c>
      <c r="D399">
        <v>5189.28</v>
      </c>
      <c r="E399">
        <v>0</v>
      </c>
      <c r="G399" s="1">
        <f t="shared" si="18"/>
        <v>46080.010393518518</v>
      </c>
      <c r="H399" s="2">
        <f t="shared" si="19"/>
        <v>46080.010416666664</v>
      </c>
      <c r="I399">
        <f t="shared" si="20"/>
        <v>1772151300</v>
      </c>
    </row>
    <row r="400" spans="1:9" x14ac:dyDescent="0.55000000000000004">
      <c r="A400">
        <v>1772151598</v>
      </c>
      <c r="B400" t="s">
        <v>4</v>
      </c>
      <c r="C400" t="s">
        <v>5</v>
      </c>
      <c r="D400">
        <v>5192.47</v>
      </c>
      <c r="E400">
        <v>0</v>
      </c>
      <c r="G400" s="1">
        <f t="shared" si="18"/>
        <v>46080.013865740737</v>
      </c>
      <c r="H400" s="2">
        <f t="shared" si="19"/>
        <v>46080.013888888891</v>
      </c>
      <c r="I400">
        <f t="shared" si="20"/>
        <v>1772151600</v>
      </c>
    </row>
    <row r="401" spans="1:9" x14ac:dyDescent="0.55000000000000004">
      <c r="A401">
        <v>1772151898</v>
      </c>
      <c r="B401" t="s">
        <v>4</v>
      </c>
      <c r="C401" t="s">
        <v>5</v>
      </c>
      <c r="D401">
        <v>5188.1400000000003</v>
      </c>
      <c r="E401">
        <v>0</v>
      </c>
      <c r="G401" s="1">
        <f t="shared" si="18"/>
        <v>46080.017337962963</v>
      </c>
      <c r="H401" s="2">
        <f t="shared" si="19"/>
        <v>46080.017361111109</v>
      </c>
      <c r="I401">
        <f t="shared" si="20"/>
        <v>1772151900</v>
      </c>
    </row>
    <row r="402" spans="1:9" x14ac:dyDescent="0.55000000000000004">
      <c r="A402">
        <v>1772152198</v>
      </c>
      <c r="B402" t="s">
        <v>4</v>
      </c>
      <c r="C402" t="s">
        <v>5</v>
      </c>
      <c r="D402">
        <v>5182.22</v>
      </c>
      <c r="E402">
        <v>0</v>
      </c>
      <c r="G402" s="1">
        <f t="shared" si="18"/>
        <v>46080.020810185189</v>
      </c>
      <c r="H402" s="2">
        <f t="shared" si="19"/>
        <v>46080.020833333336</v>
      </c>
      <c r="I402">
        <f t="shared" si="20"/>
        <v>1772152200</v>
      </c>
    </row>
    <row r="403" spans="1:9" x14ac:dyDescent="0.55000000000000004">
      <c r="A403">
        <v>1772152498</v>
      </c>
      <c r="B403" t="s">
        <v>4</v>
      </c>
      <c r="C403" t="s">
        <v>5</v>
      </c>
      <c r="D403">
        <v>5174.71</v>
      </c>
      <c r="E403">
        <v>0</v>
      </c>
      <c r="G403" s="1">
        <f t="shared" si="18"/>
        <v>46080.024282407408</v>
      </c>
      <c r="H403" s="2">
        <f t="shared" si="19"/>
        <v>46080.024305555555</v>
      </c>
      <c r="I403">
        <f t="shared" si="20"/>
        <v>1772152500</v>
      </c>
    </row>
    <row r="404" spans="1:9" x14ac:dyDescent="0.55000000000000004">
      <c r="A404">
        <v>1772152798</v>
      </c>
      <c r="B404" t="s">
        <v>4</v>
      </c>
      <c r="C404" t="s">
        <v>5</v>
      </c>
      <c r="D404">
        <v>5176.2</v>
      </c>
      <c r="E404">
        <v>0</v>
      </c>
      <c r="G404" s="1">
        <f t="shared" si="18"/>
        <v>46080.027754629627</v>
      </c>
      <c r="H404" s="2">
        <f t="shared" si="19"/>
        <v>46080.027777777781</v>
      </c>
      <c r="I404">
        <f t="shared" si="20"/>
        <v>1772152800</v>
      </c>
    </row>
    <row r="405" spans="1:9" x14ac:dyDescent="0.55000000000000004">
      <c r="A405">
        <v>1772153098</v>
      </c>
      <c r="B405" t="s">
        <v>4</v>
      </c>
      <c r="C405" t="s">
        <v>5</v>
      </c>
      <c r="D405">
        <v>5173.8999999999996</v>
      </c>
      <c r="E405">
        <v>0</v>
      </c>
      <c r="G405" s="1">
        <f t="shared" si="18"/>
        <v>46080.031226851846</v>
      </c>
      <c r="H405" s="2">
        <f t="shared" si="19"/>
        <v>46080.03125</v>
      </c>
      <c r="I405">
        <f t="shared" si="20"/>
        <v>1772153100</v>
      </c>
    </row>
    <row r="406" spans="1:9" x14ac:dyDescent="0.55000000000000004">
      <c r="A406">
        <v>1772153398</v>
      </c>
      <c r="B406" t="s">
        <v>4</v>
      </c>
      <c r="C406" t="s">
        <v>5</v>
      </c>
      <c r="D406">
        <v>5176.5600000000004</v>
      </c>
      <c r="E406">
        <v>0</v>
      </c>
      <c r="G406" s="1">
        <f t="shared" si="18"/>
        <v>46080.034699074073</v>
      </c>
      <c r="H406" s="2">
        <f t="shared" si="19"/>
        <v>46080.034722222219</v>
      </c>
      <c r="I406">
        <f t="shared" si="20"/>
        <v>1772153400</v>
      </c>
    </row>
    <row r="407" spans="1:9" x14ac:dyDescent="0.55000000000000004">
      <c r="A407">
        <v>1772153698</v>
      </c>
      <c r="B407" t="s">
        <v>4</v>
      </c>
      <c r="C407" t="s">
        <v>5</v>
      </c>
      <c r="D407">
        <v>5174.97</v>
      </c>
      <c r="E407">
        <v>0</v>
      </c>
      <c r="G407" s="1">
        <f t="shared" si="18"/>
        <v>46080.038171296299</v>
      </c>
      <c r="H407" s="2">
        <f t="shared" si="19"/>
        <v>46080.038194444445</v>
      </c>
      <c r="I407">
        <f t="shared" si="20"/>
        <v>1772153700</v>
      </c>
    </row>
    <row r="408" spans="1:9" x14ac:dyDescent="0.55000000000000004">
      <c r="A408">
        <v>1772153998</v>
      </c>
      <c r="B408" t="s">
        <v>4</v>
      </c>
      <c r="C408" t="s">
        <v>5</v>
      </c>
      <c r="D408">
        <v>5175.37</v>
      </c>
      <c r="E408">
        <v>1</v>
      </c>
      <c r="G408" s="1">
        <f t="shared" si="18"/>
        <v>46080.041643518518</v>
      </c>
      <c r="H408" s="2">
        <f t="shared" si="19"/>
        <v>46080.041666666664</v>
      </c>
      <c r="I408">
        <f t="shared" si="20"/>
        <v>1772154000</v>
      </c>
    </row>
    <row r="409" spans="1:9" x14ac:dyDescent="0.55000000000000004">
      <c r="A409">
        <v>1772154298</v>
      </c>
      <c r="B409" t="s">
        <v>4</v>
      </c>
      <c r="C409" t="s">
        <v>5</v>
      </c>
      <c r="D409">
        <v>5174.8599999999997</v>
      </c>
      <c r="E409">
        <v>1</v>
      </c>
      <c r="G409" s="1">
        <f t="shared" si="18"/>
        <v>46080.045115740737</v>
      </c>
      <c r="H409" s="2">
        <f t="shared" si="19"/>
        <v>46080.045138888891</v>
      </c>
      <c r="I409">
        <f t="shared" si="20"/>
        <v>1772154300</v>
      </c>
    </row>
    <row r="410" spans="1:9" x14ac:dyDescent="0.55000000000000004">
      <c r="A410">
        <v>1772154598</v>
      </c>
      <c r="B410" t="s">
        <v>4</v>
      </c>
      <c r="C410" t="s">
        <v>5</v>
      </c>
      <c r="D410">
        <v>5176.58</v>
      </c>
      <c r="E410">
        <v>0</v>
      </c>
      <c r="G410" s="1">
        <f t="shared" si="18"/>
        <v>46080.048587962963</v>
      </c>
      <c r="H410" s="2">
        <f t="shared" si="19"/>
        <v>46080.048611111109</v>
      </c>
      <c r="I410">
        <f t="shared" si="20"/>
        <v>1772154600</v>
      </c>
    </row>
    <row r="411" spans="1:9" x14ac:dyDescent="0.55000000000000004">
      <c r="A411">
        <v>1772154898</v>
      </c>
      <c r="B411" t="s">
        <v>4</v>
      </c>
      <c r="C411" t="s">
        <v>5</v>
      </c>
      <c r="D411">
        <v>5177.91</v>
      </c>
      <c r="E411">
        <v>0</v>
      </c>
      <c r="G411" s="1">
        <f t="shared" si="18"/>
        <v>46080.052060185189</v>
      </c>
      <c r="H411" s="2">
        <f t="shared" si="19"/>
        <v>46080.052083333336</v>
      </c>
      <c r="I411">
        <f t="shared" si="20"/>
        <v>1772154900</v>
      </c>
    </row>
    <row r="412" spans="1:9" x14ac:dyDescent="0.55000000000000004">
      <c r="A412">
        <v>1772155198</v>
      </c>
      <c r="B412" t="s">
        <v>4</v>
      </c>
      <c r="C412" t="s">
        <v>5</v>
      </c>
      <c r="D412">
        <v>5177.8599999999997</v>
      </c>
      <c r="E412">
        <v>0</v>
      </c>
      <c r="G412" s="1">
        <f t="shared" si="18"/>
        <v>46080.055532407408</v>
      </c>
      <c r="H412" s="2">
        <f t="shared" si="19"/>
        <v>46080.055555555555</v>
      </c>
      <c r="I412">
        <f t="shared" si="20"/>
        <v>1772155200</v>
      </c>
    </row>
    <row r="413" spans="1:9" x14ac:dyDescent="0.55000000000000004">
      <c r="A413">
        <v>1772155498</v>
      </c>
      <c r="B413" t="s">
        <v>4</v>
      </c>
      <c r="C413" t="s">
        <v>5</v>
      </c>
      <c r="D413">
        <v>5174.99</v>
      </c>
      <c r="E413">
        <v>0</v>
      </c>
      <c r="G413" s="1">
        <f t="shared" si="18"/>
        <v>46080.059004629627</v>
      </c>
      <c r="H413" s="2">
        <f t="shared" si="19"/>
        <v>46080.059027777781</v>
      </c>
      <c r="I413">
        <f t="shared" si="20"/>
        <v>1772155500</v>
      </c>
    </row>
    <row r="414" spans="1:9" x14ac:dyDescent="0.55000000000000004">
      <c r="A414">
        <v>1772155798</v>
      </c>
      <c r="B414" t="s">
        <v>4</v>
      </c>
      <c r="C414" t="s">
        <v>5</v>
      </c>
      <c r="D414">
        <v>5182.1400000000003</v>
      </c>
      <c r="E414">
        <v>0</v>
      </c>
      <c r="G414" s="1">
        <f t="shared" si="18"/>
        <v>46080.062476851846</v>
      </c>
      <c r="H414" s="2">
        <f t="shared" si="19"/>
        <v>46080.0625</v>
      </c>
      <c r="I414">
        <f t="shared" si="20"/>
        <v>1772155800</v>
      </c>
    </row>
    <row r="415" spans="1:9" x14ac:dyDescent="0.55000000000000004">
      <c r="A415">
        <v>1772156098</v>
      </c>
      <c r="B415" t="s">
        <v>4</v>
      </c>
      <c r="C415" t="s">
        <v>5</v>
      </c>
      <c r="D415">
        <v>5190.7</v>
      </c>
      <c r="E415">
        <v>0</v>
      </c>
      <c r="G415" s="1">
        <f t="shared" si="18"/>
        <v>46080.065949074073</v>
      </c>
      <c r="H415" s="2">
        <f t="shared" si="19"/>
        <v>46080.065972222219</v>
      </c>
      <c r="I415">
        <f t="shared" si="20"/>
        <v>1772156100</v>
      </c>
    </row>
    <row r="416" spans="1:9" x14ac:dyDescent="0.55000000000000004">
      <c r="A416">
        <v>1772156398</v>
      </c>
      <c r="B416" t="s">
        <v>4</v>
      </c>
      <c r="C416" t="s">
        <v>5</v>
      </c>
      <c r="D416">
        <v>5188.6499999999996</v>
      </c>
      <c r="E416">
        <v>0</v>
      </c>
      <c r="G416" s="1">
        <f t="shared" si="18"/>
        <v>46080.069421296299</v>
      </c>
      <c r="H416" s="2">
        <f t="shared" si="19"/>
        <v>46080.069444444445</v>
      </c>
      <c r="I416">
        <f t="shared" si="20"/>
        <v>1772156400</v>
      </c>
    </row>
    <row r="417" spans="1:9" x14ac:dyDescent="0.55000000000000004">
      <c r="A417">
        <v>1772156698</v>
      </c>
      <c r="B417" t="s">
        <v>4</v>
      </c>
      <c r="C417" t="s">
        <v>5</v>
      </c>
      <c r="D417">
        <v>5188.54</v>
      </c>
      <c r="E417">
        <v>0</v>
      </c>
      <c r="G417" s="1">
        <f t="shared" si="18"/>
        <v>46080.072893518518</v>
      </c>
      <c r="H417" s="2">
        <f t="shared" si="19"/>
        <v>46080.072916666664</v>
      </c>
      <c r="I417">
        <f t="shared" si="20"/>
        <v>1772156700</v>
      </c>
    </row>
    <row r="418" spans="1:9" x14ac:dyDescent="0.55000000000000004">
      <c r="A418">
        <v>1772156998</v>
      </c>
      <c r="B418" t="s">
        <v>4</v>
      </c>
      <c r="C418" t="s">
        <v>5</v>
      </c>
      <c r="D418">
        <v>5192.1000000000004</v>
      </c>
      <c r="E418">
        <v>0</v>
      </c>
      <c r="G418" s="1">
        <f t="shared" si="18"/>
        <v>46080.076365740737</v>
      </c>
      <c r="H418" s="2">
        <f t="shared" si="19"/>
        <v>46080.076388888891</v>
      </c>
      <c r="I418">
        <f t="shared" si="20"/>
        <v>1772157000</v>
      </c>
    </row>
    <row r="419" spans="1:9" x14ac:dyDescent="0.55000000000000004">
      <c r="A419">
        <v>1772157298</v>
      </c>
      <c r="B419" t="s">
        <v>4</v>
      </c>
      <c r="C419" t="s">
        <v>5</v>
      </c>
      <c r="D419">
        <v>5194.22</v>
      </c>
      <c r="E419">
        <v>0</v>
      </c>
      <c r="G419" s="1">
        <f t="shared" si="18"/>
        <v>46080.079837962963</v>
      </c>
      <c r="H419" s="2">
        <f t="shared" si="19"/>
        <v>46080.079861111109</v>
      </c>
      <c r="I419">
        <f t="shared" si="20"/>
        <v>1772157300</v>
      </c>
    </row>
    <row r="420" spans="1:9" x14ac:dyDescent="0.55000000000000004">
      <c r="A420">
        <v>1772157598</v>
      </c>
      <c r="B420" t="s">
        <v>4</v>
      </c>
      <c r="C420" t="s">
        <v>5</v>
      </c>
      <c r="D420">
        <v>5193.3100000000004</v>
      </c>
      <c r="E420">
        <v>0</v>
      </c>
      <c r="G420" s="1">
        <f t="shared" si="18"/>
        <v>46080.083310185189</v>
      </c>
      <c r="H420" s="2">
        <f t="shared" si="19"/>
        <v>46080.083333333336</v>
      </c>
      <c r="I420">
        <f t="shared" si="20"/>
        <v>1772157600</v>
      </c>
    </row>
    <row r="421" spans="1:9" x14ac:dyDescent="0.55000000000000004">
      <c r="A421">
        <v>1772157898</v>
      </c>
      <c r="B421" t="s">
        <v>4</v>
      </c>
      <c r="C421" t="s">
        <v>5</v>
      </c>
      <c r="D421">
        <v>5195.28</v>
      </c>
      <c r="E421">
        <v>0</v>
      </c>
      <c r="G421" s="1">
        <f t="shared" si="18"/>
        <v>46080.086782407408</v>
      </c>
      <c r="H421" s="2">
        <f t="shared" si="19"/>
        <v>46080.086805555555</v>
      </c>
      <c r="I421">
        <f t="shared" si="20"/>
        <v>1772157900</v>
      </c>
    </row>
    <row r="422" spans="1:9" x14ac:dyDescent="0.55000000000000004">
      <c r="A422">
        <v>1772158198</v>
      </c>
      <c r="B422" t="s">
        <v>4</v>
      </c>
      <c r="C422" t="s">
        <v>5</v>
      </c>
      <c r="D422">
        <v>5194.16</v>
      </c>
      <c r="E422">
        <v>0</v>
      </c>
      <c r="G422" s="1">
        <f t="shared" si="18"/>
        <v>46080.090254629627</v>
      </c>
      <c r="H422" s="2">
        <f t="shared" si="19"/>
        <v>46080.090277777781</v>
      </c>
      <c r="I422">
        <f t="shared" si="20"/>
        <v>1772158200</v>
      </c>
    </row>
    <row r="423" spans="1:9" x14ac:dyDescent="0.55000000000000004">
      <c r="A423">
        <v>1772158498</v>
      </c>
      <c r="B423" t="s">
        <v>4</v>
      </c>
      <c r="C423" t="s">
        <v>5</v>
      </c>
      <c r="D423">
        <v>5191.24</v>
      </c>
      <c r="E423">
        <v>0</v>
      </c>
      <c r="G423" s="1">
        <f t="shared" si="18"/>
        <v>46080.093726851846</v>
      </c>
      <c r="H423" s="2">
        <f t="shared" si="19"/>
        <v>46080.09375</v>
      </c>
      <c r="I423">
        <f t="shared" si="20"/>
        <v>1772158500</v>
      </c>
    </row>
    <row r="424" spans="1:9" x14ac:dyDescent="0.55000000000000004">
      <c r="A424">
        <v>1772158798</v>
      </c>
      <c r="B424" t="s">
        <v>4</v>
      </c>
      <c r="C424" t="s">
        <v>5</v>
      </c>
      <c r="D424">
        <v>5186.66</v>
      </c>
      <c r="E424">
        <v>0</v>
      </c>
      <c r="G424" s="1">
        <f t="shared" si="18"/>
        <v>46080.097199074073</v>
      </c>
      <c r="H424" s="2">
        <f t="shared" si="19"/>
        <v>46080.097222222219</v>
      </c>
      <c r="I424">
        <f t="shared" si="20"/>
        <v>1772158800</v>
      </c>
    </row>
    <row r="425" spans="1:9" x14ac:dyDescent="0.55000000000000004">
      <c r="A425">
        <v>1772159098</v>
      </c>
      <c r="B425" t="s">
        <v>4</v>
      </c>
      <c r="C425" t="s">
        <v>5</v>
      </c>
      <c r="D425">
        <v>5183.93</v>
      </c>
      <c r="E425">
        <v>0</v>
      </c>
      <c r="G425" s="1">
        <f t="shared" si="18"/>
        <v>46080.100671296299</v>
      </c>
      <c r="H425" s="2">
        <f t="shared" si="19"/>
        <v>46080.100694444445</v>
      </c>
      <c r="I425">
        <f t="shared" si="20"/>
        <v>1772159100</v>
      </c>
    </row>
    <row r="426" spans="1:9" x14ac:dyDescent="0.55000000000000004">
      <c r="A426">
        <v>1772159398</v>
      </c>
      <c r="B426" t="s">
        <v>4</v>
      </c>
      <c r="C426" t="s">
        <v>5</v>
      </c>
      <c r="D426">
        <v>5183.74</v>
      </c>
      <c r="E426">
        <v>0</v>
      </c>
      <c r="G426" s="1">
        <f t="shared" si="18"/>
        <v>46080.104143518518</v>
      </c>
      <c r="H426" s="2">
        <f t="shared" si="19"/>
        <v>46080.104166666664</v>
      </c>
      <c r="I426">
        <f t="shared" si="20"/>
        <v>1772159400</v>
      </c>
    </row>
    <row r="427" spans="1:9" x14ac:dyDescent="0.55000000000000004">
      <c r="A427">
        <v>1772159698</v>
      </c>
      <c r="B427" t="s">
        <v>4</v>
      </c>
      <c r="C427" t="s">
        <v>5</v>
      </c>
      <c r="D427">
        <v>5178.53</v>
      </c>
      <c r="E427">
        <v>0</v>
      </c>
      <c r="G427" s="1">
        <f t="shared" si="18"/>
        <v>46080.107615740737</v>
      </c>
      <c r="H427" s="2">
        <f t="shared" si="19"/>
        <v>46080.107638888891</v>
      </c>
      <c r="I427">
        <f t="shared" si="20"/>
        <v>1772159700</v>
      </c>
    </row>
    <row r="428" spans="1:9" x14ac:dyDescent="0.55000000000000004">
      <c r="A428">
        <v>1772159998</v>
      </c>
      <c r="B428" t="s">
        <v>4</v>
      </c>
      <c r="C428" t="s">
        <v>5</v>
      </c>
      <c r="D428">
        <v>5181.46</v>
      </c>
      <c r="E428">
        <v>0</v>
      </c>
      <c r="G428" s="1">
        <f t="shared" si="18"/>
        <v>46080.111087962963</v>
      </c>
      <c r="H428" s="2">
        <f t="shared" si="19"/>
        <v>46080.111111111109</v>
      </c>
      <c r="I428">
        <f t="shared" si="20"/>
        <v>1772160000</v>
      </c>
    </row>
    <row r="429" spans="1:9" x14ac:dyDescent="0.55000000000000004">
      <c r="A429">
        <v>1772160298</v>
      </c>
      <c r="B429" t="s">
        <v>4</v>
      </c>
      <c r="C429" t="s">
        <v>5</v>
      </c>
      <c r="D429">
        <v>5178.68</v>
      </c>
      <c r="E429">
        <v>0</v>
      </c>
      <c r="G429" s="1">
        <f t="shared" si="18"/>
        <v>46080.114560185189</v>
      </c>
      <c r="H429" s="2">
        <f t="shared" si="19"/>
        <v>46080.114583333336</v>
      </c>
      <c r="I429">
        <f t="shared" si="20"/>
        <v>1772160300</v>
      </c>
    </row>
    <row r="430" spans="1:9" x14ac:dyDescent="0.55000000000000004">
      <c r="A430">
        <v>1772160598</v>
      </c>
      <c r="B430" t="s">
        <v>4</v>
      </c>
      <c r="C430" t="s">
        <v>5</v>
      </c>
      <c r="D430">
        <v>5177.7700000000004</v>
      </c>
      <c r="E430">
        <v>1</v>
      </c>
      <c r="G430" s="1">
        <f t="shared" si="18"/>
        <v>46080.118032407408</v>
      </c>
      <c r="H430" s="2">
        <f t="shared" si="19"/>
        <v>46080.118055555555</v>
      </c>
      <c r="I430">
        <f t="shared" si="20"/>
        <v>1772160600</v>
      </c>
    </row>
    <row r="431" spans="1:9" x14ac:dyDescent="0.55000000000000004">
      <c r="A431">
        <v>1772160898</v>
      </c>
      <c r="B431" t="s">
        <v>4</v>
      </c>
      <c r="C431" t="s">
        <v>5</v>
      </c>
      <c r="D431">
        <v>5183.68</v>
      </c>
      <c r="E431">
        <v>0</v>
      </c>
      <c r="G431" s="1">
        <f t="shared" si="18"/>
        <v>46080.121504629627</v>
      </c>
      <c r="H431" s="2">
        <f t="shared" si="19"/>
        <v>46080.121527777781</v>
      </c>
      <c r="I431">
        <f t="shared" si="20"/>
        <v>1772160900</v>
      </c>
    </row>
    <row r="432" spans="1:9" x14ac:dyDescent="0.55000000000000004">
      <c r="A432">
        <v>1772161198</v>
      </c>
      <c r="B432" t="s">
        <v>4</v>
      </c>
      <c r="C432" t="s">
        <v>5</v>
      </c>
      <c r="D432">
        <v>5182.75</v>
      </c>
      <c r="E432">
        <v>0</v>
      </c>
      <c r="G432" s="1">
        <f t="shared" si="18"/>
        <v>46080.124976851846</v>
      </c>
      <c r="H432" s="2">
        <f t="shared" si="19"/>
        <v>46080.125</v>
      </c>
      <c r="I432">
        <f t="shared" si="20"/>
        <v>1772161200</v>
      </c>
    </row>
    <row r="433" spans="1:9" x14ac:dyDescent="0.55000000000000004">
      <c r="A433">
        <v>1772161498</v>
      </c>
      <c r="B433" t="s">
        <v>4</v>
      </c>
      <c r="C433" t="s">
        <v>5</v>
      </c>
      <c r="D433">
        <v>5183.04</v>
      </c>
      <c r="E433">
        <v>0</v>
      </c>
      <c r="G433" s="1">
        <f t="shared" si="18"/>
        <v>46080.128449074073</v>
      </c>
      <c r="H433" s="2">
        <f t="shared" si="19"/>
        <v>46080.128472222219</v>
      </c>
      <c r="I433">
        <f t="shared" si="20"/>
        <v>1772161500</v>
      </c>
    </row>
    <row r="434" spans="1:9" x14ac:dyDescent="0.55000000000000004">
      <c r="A434">
        <v>1772161798</v>
      </c>
      <c r="B434" t="s">
        <v>4</v>
      </c>
      <c r="C434" t="s">
        <v>5</v>
      </c>
      <c r="D434">
        <v>5182.8999999999996</v>
      </c>
      <c r="E434">
        <v>0</v>
      </c>
      <c r="G434" s="1">
        <f t="shared" si="18"/>
        <v>46080.131921296299</v>
      </c>
      <c r="H434" s="2">
        <f t="shared" si="19"/>
        <v>46080.131944444445</v>
      </c>
      <c r="I434">
        <f t="shared" si="20"/>
        <v>1772161800</v>
      </c>
    </row>
    <row r="435" spans="1:9" x14ac:dyDescent="0.55000000000000004">
      <c r="A435">
        <v>1772162098</v>
      </c>
      <c r="B435" t="s">
        <v>4</v>
      </c>
      <c r="C435" t="s">
        <v>5</v>
      </c>
      <c r="D435">
        <v>5183.78</v>
      </c>
      <c r="E435">
        <v>0</v>
      </c>
      <c r="G435" s="1">
        <f t="shared" si="18"/>
        <v>46080.135393518518</v>
      </c>
      <c r="H435" s="2">
        <f t="shared" si="19"/>
        <v>46080.135416666664</v>
      </c>
      <c r="I435">
        <f t="shared" si="20"/>
        <v>1772162100</v>
      </c>
    </row>
    <row r="436" spans="1:9" x14ac:dyDescent="0.55000000000000004">
      <c r="A436">
        <v>1772162398</v>
      </c>
      <c r="B436" t="s">
        <v>4</v>
      </c>
      <c r="C436" t="s">
        <v>5</v>
      </c>
      <c r="D436">
        <v>5185.07</v>
      </c>
      <c r="E436">
        <v>0</v>
      </c>
      <c r="G436" s="1">
        <f t="shared" si="18"/>
        <v>46080.138865740737</v>
      </c>
      <c r="H436" s="2">
        <f t="shared" si="19"/>
        <v>46080.138888888891</v>
      </c>
      <c r="I436">
        <f t="shared" si="20"/>
        <v>1772162400</v>
      </c>
    </row>
    <row r="437" spans="1:9" x14ac:dyDescent="0.55000000000000004">
      <c r="A437">
        <v>1772162698</v>
      </c>
      <c r="B437" t="s">
        <v>4</v>
      </c>
      <c r="C437" t="s">
        <v>5</v>
      </c>
      <c r="D437">
        <v>5186.8900000000003</v>
      </c>
      <c r="E437">
        <v>0</v>
      </c>
      <c r="G437" s="1">
        <f t="shared" si="18"/>
        <v>46080.142337962963</v>
      </c>
      <c r="H437" s="2">
        <f t="shared" si="19"/>
        <v>46080.142361111109</v>
      </c>
      <c r="I437">
        <f t="shared" si="20"/>
        <v>1772162700</v>
      </c>
    </row>
    <row r="438" spans="1:9" x14ac:dyDescent="0.55000000000000004">
      <c r="A438">
        <v>1772162998</v>
      </c>
      <c r="B438" t="s">
        <v>4</v>
      </c>
      <c r="C438" t="s">
        <v>5</v>
      </c>
      <c r="D438">
        <v>5187.76</v>
      </c>
      <c r="E438">
        <v>0</v>
      </c>
      <c r="G438" s="1">
        <f t="shared" si="18"/>
        <v>46080.145810185189</v>
      </c>
      <c r="H438" s="2">
        <f t="shared" si="19"/>
        <v>46080.145833333336</v>
      </c>
      <c r="I438">
        <f t="shared" si="20"/>
        <v>1772163000</v>
      </c>
    </row>
    <row r="439" spans="1:9" x14ac:dyDescent="0.55000000000000004">
      <c r="A439">
        <v>1772163298</v>
      </c>
      <c r="B439" t="s">
        <v>4</v>
      </c>
      <c r="C439" t="s">
        <v>5</v>
      </c>
      <c r="D439">
        <v>5186.55</v>
      </c>
      <c r="E439">
        <v>0</v>
      </c>
      <c r="G439" s="1">
        <f t="shared" si="18"/>
        <v>46080.149282407408</v>
      </c>
      <c r="H439" s="2">
        <f t="shared" si="19"/>
        <v>46080.149305555555</v>
      </c>
      <c r="I439">
        <f t="shared" si="20"/>
        <v>1772163300</v>
      </c>
    </row>
    <row r="440" spans="1:9" x14ac:dyDescent="0.55000000000000004">
      <c r="A440">
        <v>1772163598</v>
      </c>
      <c r="B440" t="s">
        <v>4</v>
      </c>
      <c r="C440" t="s">
        <v>5</v>
      </c>
      <c r="D440">
        <v>5187.17</v>
      </c>
      <c r="E440">
        <v>0</v>
      </c>
      <c r="G440" s="1">
        <f t="shared" si="18"/>
        <v>46080.152754629627</v>
      </c>
      <c r="H440" s="2">
        <f t="shared" si="19"/>
        <v>46080.152777777781</v>
      </c>
      <c r="I440">
        <f t="shared" si="20"/>
        <v>1772163600</v>
      </c>
    </row>
    <row r="441" spans="1:9" x14ac:dyDescent="0.55000000000000004">
      <c r="A441">
        <v>1772163898</v>
      </c>
      <c r="B441" t="s">
        <v>4</v>
      </c>
      <c r="C441" t="s">
        <v>5</v>
      </c>
      <c r="D441">
        <v>5189.7</v>
      </c>
      <c r="E441">
        <v>0</v>
      </c>
      <c r="G441" s="1">
        <f t="shared" si="18"/>
        <v>46080.156226851846</v>
      </c>
      <c r="H441" s="2">
        <f t="shared" si="19"/>
        <v>46080.15625</v>
      </c>
      <c r="I441">
        <f t="shared" si="20"/>
        <v>1772163900</v>
      </c>
    </row>
    <row r="442" spans="1:9" x14ac:dyDescent="0.55000000000000004">
      <c r="A442">
        <v>1772164198</v>
      </c>
      <c r="B442" t="s">
        <v>4</v>
      </c>
      <c r="C442" t="s">
        <v>5</v>
      </c>
      <c r="D442">
        <v>5189.59</v>
      </c>
      <c r="E442">
        <v>0</v>
      </c>
      <c r="G442" s="1">
        <f t="shared" si="18"/>
        <v>46080.159699074073</v>
      </c>
      <c r="H442" s="2">
        <f t="shared" si="19"/>
        <v>46080.159722222219</v>
      </c>
      <c r="I442">
        <f t="shared" si="20"/>
        <v>1772164200</v>
      </c>
    </row>
    <row r="443" spans="1:9" x14ac:dyDescent="0.55000000000000004">
      <c r="A443">
        <v>1772164498</v>
      </c>
      <c r="B443" t="s">
        <v>4</v>
      </c>
      <c r="C443" t="s">
        <v>5</v>
      </c>
      <c r="D443">
        <v>5184</v>
      </c>
      <c r="E443">
        <v>0</v>
      </c>
      <c r="G443" s="1">
        <f t="shared" si="18"/>
        <v>46080.163171296299</v>
      </c>
      <c r="H443" s="2">
        <f t="shared" si="19"/>
        <v>46080.163194444445</v>
      </c>
      <c r="I443">
        <f t="shared" si="20"/>
        <v>1772164500</v>
      </c>
    </row>
    <row r="444" spans="1:9" x14ac:dyDescent="0.55000000000000004">
      <c r="A444">
        <v>1772164798</v>
      </c>
      <c r="B444" t="s">
        <v>4</v>
      </c>
      <c r="C444" t="s">
        <v>5</v>
      </c>
      <c r="D444">
        <v>5185.32</v>
      </c>
      <c r="E444">
        <v>0</v>
      </c>
      <c r="G444" s="1">
        <f t="shared" si="18"/>
        <v>46080.166643518518</v>
      </c>
      <c r="H444" s="2">
        <f t="shared" si="19"/>
        <v>46080.166666666664</v>
      </c>
      <c r="I444">
        <f t="shared" si="20"/>
        <v>1772164800</v>
      </c>
    </row>
    <row r="445" spans="1:9" x14ac:dyDescent="0.55000000000000004">
      <c r="A445">
        <v>1772165098</v>
      </c>
      <c r="B445" t="s">
        <v>4</v>
      </c>
      <c r="C445" t="s">
        <v>5</v>
      </c>
      <c r="D445">
        <v>5185.8900000000003</v>
      </c>
      <c r="E445">
        <v>0</v>
      </c>
      <c r="G445" s="1">
        <f t="shared" si="18"/>
        <v>46080.170115740737</v>
      </c>
      <c r="H445" s="2">
        <f t="shared" si="19"/>
        <v>46080.170138888891</v>
      </c>
      <c r="I445">
        <f t="shared" si="20"/>
        <v>1772165100</v>
      </c>
    </row>
    <row r="446" spans="1:9" x14ac:dyDescent="0.55000000000000004">
      <c r="A446">
        <v>1772165398</v>
      </c>
      <c r="B446" t="s">
        <v>4</v>
      </c>
      <c r="C446" t="s">
        <v>5</v>
      </c>
      <c r="D446">
        <v>5186.6099999999997</v>
      </c>
      <c r="E446">
        <v>0</v>
      </c>
      <c r="G446" s="1">
        <f t="shared" si="18"/>
        <v>46080.173587962963</v>
      </c>
      <c r="H446" s="2">
        <f t="shared" si="19"/>
        <v>46080.173611111109</v>
      </c>
      <c r="I446">
        <f t="shared" si="20"/>
        <v>1772165400</v>
      </c>
    </row>
    <row r="447" spans="1:9" x14ac:dyDescent="0.55000000000000004">
      <c r="A447">
        <v>1772165698</v>
      </c>
      <c r="B447" t="s">
        <v>4</v>
      </c>
      <c r="C447" t="s">
        <v>5</v>
      </c>
      <c r="D447">
        <v>5184.83</v>
      </c>
      <c r="E447">
        <v>0</v>
      </c>
      <c r="G447" s="1">
        <f t="shared" si="18"/>
        <v>46080.177060185189</v>
      </c>
      <c r="H447" s="2">
        <f t="shared" si="19"/>
        <v>46080.177083333336</v>
      </c>
      <c r="I447">
        <f t="shared" si="20"/>
        <v>1772165700</v>
      </c>
    </row>
    <row r="448" spans="1:9" x14ac:dyDescent="0.55000000000000004">
      <c r="A448">
        <v>1772165998</v>
      </c>
      <c r="B448" t="s">
        <v>4</v>
      </c>
      <c r="C448" t="s">
        <v>5</v>
      </c>
      <c r="D448">
        <v>5187.8599999999997</v>
      </c>
      <c r="E448">
        <v>0</v>
      </c>
      <c r="G448" s="1">
        <f t="shared" si="18"/>
        <v>46080.180532407408</v>
      </c>
      <c r="H448" s="2">
        <f t="shared" si="19"/>
        <v>46080.180555555555</v>
      </c>
      <c r="I448">
        <f t="shared" si="20"/>
        <v>1772166000</v>
      </c>
    </row>
    <row r="449" spans="1:9" x14ac:dyDescent="0.55000000000000004">
      <c r="A449">
        <v>1772166298</v>
      </c>
      <c r="B449" t="s">
        <v>4</v>
      </c>
      <c r="C449" t="s">
        <v>5</v>
      </c>
      <c r="D449">
        <v>5187.37</v>
      </c>
      <c r="E449">
        <v>0</v>
      </c>
      <c r="G449" s="1">
        <f t="shared" si="18"/>
        <v>46080.184004629627</v>
      </c>
      <c r="H449" s="2">
        <f t="shared" si="19"/>
        <v>46080.184027777781</v>
      </c>
      <c r="I449">
        <f t="shared" si="20"/>
        <v>1772166300</v>
      </c>
    </row>
    <row r="450" spans="1:9" x14ac:dyDescent="0.55000000000000004">
      <c r="A450">
        <v>1772166598</v>
      </c>
      <c r="B450" t="s">
        <v>4</v>
      </c>
      <c r="C450" t="s">
        <v>5</v>
      </c>
      <c r="D450">
        <v>5186.79</v>
      </c>
      <c r="E450">
        <v>0</v>
      </c>
      <c r="G450" s="1">
        <f t="shared" ref="G450:G501" si="21">(A450/86400)+25569</f>
        <v>46080.187476851846</v>
      </c>
      <c r="H450" s="2">
        <f t="shared" ref="H450:H501" si="22">CEILING(INT(G450*1440)/1440*288,1)/288</f>
        <v>46080.1875</v>
      </c>
      <c r="I450">
        <f t="shared" si="20"/>
        <v>1772166600</v>
      </c>
    </row>
    <row r="451" spans="1:9" x14ac:dyDescent="0.55000000000000004">
      <c r="A451">
        <v>1772166898</v>
      </c>
      <c r="B451" t="s">
        <v>4</v>
      </c>
      <c r="C451" t="s">
        <v>5</v>
      </c>
      <c r="D451">
        <v>5187.75</v>
      </c>
      <c r="E451">
        <v>0</v>
      </c>
      <c r="G451" s="1">
        <f t="shared" si="21"/>
        <v>46080.190949074073</v>
      </c>
      <c r="H451" s="2">
        <f t="shared" si="22"/>
        <v>46080.190972222219</v>
      </c>
      <c r="I451">
        <f t="shared" ref="I451:I501" si="23">MROUND((H451-25569)*86400,300)</f>
        <v>1772166900</v>
      </c>
    </row>
    <row r="452" spans="1:9" x14ac:dyDescent="0.55000000000000004">
      <c r="A452">
        <v>1772167198</v>
      </c>
      <c r="B452" t="s">
        <v>4</v>
      </c>
      <c r="C452" t="s">
        <v>5</v>
      </c>
      <c r="D452">
        <v>5187.34</v>
      </c>
      <c r="E452">
        <v>0</v>
      </c>
      <c r="G452" s="1">
        <f t="shared" si="21"/>
        <v>46080.194421296299</v>
      </c>
      <c r="H452" s="2">
        <f t="shared" si="22"/>
        <v>46080.194444444445</v>
      </c>
      <c r="I452">
        <f t="shared" si="23"/>
        <v>1772167200</v>
      </c>
    </row>
    <row r="453" spans="1:9" x14ac:dyDescent="0.55000000000000004">
      <c r="A453">
        <v>1772167498</v>
      </c>
      <c r="B453" t="s">
        <v>4</v>
      </c>
      <c r="C453" t="s">
        <v>5</v>
      </c>
      <c r="D453">
        <v>5185.67</v>
      </c>
      <c r="E453">
        <v>0</v>
      </c>
      <c r="G453" s="1">
        <f t="shared" si="21"/>
        <v>46080.197893518518</v>
      </c>
      <c r="H453" s="2">
        <f t="shared" si="22"/>
        <v>46080.197916666664</v>
      </c>
      <c r="I453">
        <f t="shared" si="23"/>
        <v>1772167500</v>
      </c>
    </row>
    <row r="454" spans="1:9" x14ac:dyDescent="0.55000000000000004">
      <c r="A454">
        <v>1772167798</v>
      </c>
      <c r="B454" t="s">
        <v>4</v>
      </c>
      <c r="C454" t="s">
        <v>5</v>
      </c>
      <c r="D454">
        <v>5183.22</v>
      </c>
      <c r="E454">
        <v>0</v>
      </c>
      <c r="G454" s="1">
        <f t="shared" si="21"/>
        <v>46080.201365740737</v>
      </c>
      <c r="H454" s="2">
        <f t="shared" si="22"/>
        <v>46080.201388888891</v>
      </c>
      <c r="I454">
        <f t="shared" si="23"/>
        <v>1772167800</v>
      </c>
    </row>
    <row r="455" spans="1:9" x14ac:dyDescent="0.55000000000000004">
      <c r="A455">
        <v>1772168098</v>
      </c>
      <c r="B455" t="s">
        <v>4</v>
      </c>
      <c r="C455" t="s">
        <v>5</v>
      </c>
      <c r="D455">
        <v>5181.88</v>
      </c>
      <c r="E455">
        <v>0</v>
      </c>
      <c r="G455" s="1">
        <f t="shared" si="21"/>
        <v>46080.204837962963</v>
      </c>
      <c r="H455" s="2">
        <f t="shared" si="22"/>
        <v>46080.204861111109</v>
      </c>
      <c r="I455">
        <f t="shared" si="23"/>
        <v>1772168100</v>
      </c>
    </row>
    <row r="456" spans="1:9" x14ac:dyDescent="0.55000000000000004">
      <c r="A456">
        <v>1772168398</v>
      </c>
      <c r="B456" t="s">
        <v>4</v>
      </c>
      <c r="C456" t="s">
        <v>5</v>
      </c>
      <c r="D456">
        <v>5184.54</v>
      </c>
      <c r="E456">
        <v>0</v>
      </c>
      <c r="G456" s="1">
        <f t="shared" si="21"/>
        <v>46080.208310185189</v>
      </c>
      <c r="H456" s="2">
        <f t="shared" si="22"/>
        <v>46080.208333333336</v>
      </c>
      <c r="I456">
        <f t="shared" si="23"/>
        <v>1772168400</v>
      </c>
    </row>
    <row r="457" spans="1:9" x14ac:dyDescent="0.55000000000000004">
      <c r="A457">
        <v>1772168698</v>
      </c>
      <c r="B457" t="s">
        <v>4</v>
      </c>
      <c r="C457" t="s">
        <v>5</v>
      </c>
      <c r="D457">
        <v>5185.09</v>
      </c>
      <c r="E457">
        <v>0</v>
      </c>
      <c r="G457" s="1">
        <f t="shared" si="21"/>
        <v>46080.211782407408</v>
      </c>
      <c r="H457" s="2">
        <f t="shared" si="22"/>
        <v>46080.211805555555</v>
      </c>
      <c r="I457">
        <f t="shared" si="23"/>
        <v>1772168700</v>
      </c>
    </row>
    <row r="458" spans="1:9" x14ac:dyDescent="0.55000000000000004">
      <c r="A458">
        <v>1772168998</v>
      </c>
      <c r="B458" t="s">
        <v>4</v>
      </c>
      <c r="C458" t="s">
        <v>5</v>
      </c>
      <c r="D458">
        <v>5187.34</v>
      </c>
      <c r="E458">
        <v>0</v>
      </c>
      <c r="G458" s="1">
        <f t="shared" si="21"/>
        <v>46080.215254629627</v>
      </c>
      <c r="H458" s="2">
        <f t="shared" si="22"/>
        <v>46080.215277777781</v>
      </c>
      <c r="I458">
        <f t="shared" si="23"/>
        <v>1772169000</v>
      </c>
    </row>
    <row r="459" spans="1:9" x14ac:dyDescent="0.55000000000000004">
      <c r="A459">
        <v>1772169298</v>
      </c>
      <c r="B459" t="s">
        <v>4</v>
      </c>
      <c r="C459" t="s">
        <v>5</v>
      </c>
      <c r="D459">
        <v>5186.4799999999996</v>
      </c>
      <c r="E459">
        <v>0</v>
      </c>
      <c r="G459" s="1">
        <f t="shared" si="21"/>
        <v>46080.218726851846</v>
      </c>
      <c r="H459" s="2">
        <f t="shared" si="22"/>
        <v>46080.21875</v>
      </c>
      <c r="I459">
        <f t="shared" si="23"/>
        <v>1772169300</v>
      </c>
    </row>
    <row r="460" spans="1:9" x14ac:dyDescent="0.55000000000000004">
      <c r="A460">
        <v>1772169598</v>
      </c>
      <c r="B460" t="s">
        <v>4</v>
      </c>
      <c r="C460" t="s">
        <v>5</v>
      </c>
      <c r="D460">
        <v>5189.16</v>
      </c>
      <c r="E460">
        <v>0</v>
      </c>
      <c r="G460" s="1">
        <f t="shared" si="21"/>
        <v>46080.222199074073</v>
      </c>
      <c r="H460" s="2">
        <f t="shared" si="22"/>
        <v>46080.222222222219</v>
      </c>
      <c r="I460">
        <f t="shared" si="23"/>
        <v>1772169600</v>
      </c>
    </row>
    <row r="461" spans="1:9" x14ac:dyDescent="0.55000000000000004">
      <c r="A461">
        <v>1772169898</v>
      </c>
      <c r="B461" t="s">
        <v>4</v>
      </c>
      <c r="C461" t="s">
        <v>5</v>
      </c>
      <c r="D461">
        <v>5194.8</v>
      </c>
      <c r="E461">
        <v>0</v>
      </c>
      <c r="G461" s="1">
        <f t="shared" si="21"/>
        <v>46080.225671296299</v>
      </c>
      <c r="H461" s="2">
        <f t="shared" si="22"/>
        <v>46080.225694444445</v>
      </c>
      <c r="I461">
        <f t="shared" si="23"/>
        <v>1772169900</v>
      </c>
    </row>
    <row r="462" spans="1:9" x14ac:dyDescent="0.55000000000000004">
      <c r="A462">
        <v>1772170198</v>
      </c>
      <c r="B462" t="s">
        <v>4</v>
      </c>
      <c r="C462" t="s">
        <v>5</v>
      </c>
      <c r="D462">
        <v>5196.26</v>
      </c>
      <c r="E462">
        <v>0</v>
      </c>
      <c r="G462" s="1">
        <f t="shared" si="21"/>
        <v>46080.229143518518</v>
      </c>
      <c r="H462" s="2">
        <f t="shared" si="22"/>
        <v>46080.229166666664</v>
      </c>
      <c r="I462">
        <f t="shared" si="23"/>
        <v>1772170200</v>
      </c>
    </row>
    <row r="463" spans="1:9" x14ac:dyDescent="0.55000000000000004">
      <c r="A463">
        <v>1772170498</v>
      </c>
      <c r="B463" t="s">
        <v>4</v>
      </c>
      <c r="C463" t="s">
        <v>5</v>
      </c>
      <c r="D463">
        <v>5194.54</v>
      </c>
      <c r="E463">
        <v>0</v>
      </c>
      <c r="G463" s="1">
        <f t="shared" si="21"/>
        <v>46080.232615740737</v>
      </c>
      <c r="H463" s="2">
        <f t="shared" si="22"/>
        <v>46080.232638888891</v>
      </c>
      <c r="I463">
        <f t="shared" si="23"/>
        <v>1772170500</v>
      </c>
    </row>
    <row r="464" spans="1:9" x14ac:dyDescent="0.55000000000000004">
      <c r="A464">
        <v>1772170798</v>
      </c>
      <c r="B464" t="s">
        <v>4</v>
      </c>
      <c r="C464" t="s">
        <v>5</v>
      </c>
      <c r="D464">
        <v>5191.87</v>
      </c>
      <c r="E464">
        <v>0</v>
      </c>
      <c r="G464" s="1">
        <f t="shared" si="21"/>
        <v>46080.236087962963</v>
      </c>
      <c r="H464" s="2">
        <f t="shared" si="22"/>
        <v>46080.236111111109</v>
      </c>
      <c r="I464">
        <f t="shared" si="23"/>
        <v>1772170800</v>
      </c>
    </row>
    <row r="465" spans="1:9" x14ac:dyDescent="0.55000000000000004">
      <c r="A465">
        <v>1772171098</v>
      </c>
      <c r="B465" t="s">
        <v>4</v>
      </c>
      <c r="C465" t="s">
        <v>5</v>
      </c>
      <c r="D465">
        <v>5191.26</v>
      </c>
      <c r="E465">
        <v>0</v>
      </c>
      <c r="G465" s="1">
        <f t="shared" si="21"/>
        <v>46080.239560185189</v>
      </c>
      <c r="H465" s="2">
        <f t="shared" si="22"/>
        <v>46080.239583333336</v>
      </c>
      <c r="I465">
        <f t="shared" si="23"/>
        <v>1772171100</v>
      </c>
    </row>
    <row r="466" spans="1:9" x14ac:dyDescent="0.55000000000000004">
      <c r="A466">
        <v>1772171398</v>
      </c>
      <c r="B466" t="s">
        <v>4</v>
      </c>
      <c r="C466" t="s">
        <v>5</v>
      </c>
      <c r="D466">
        <v>5194.8599999999997</v>
      </c>
      <c r="E466">
        <v>0</v>
      </c>
      <c r="G466" s="1">
        <f t="shared" si="21"/>
        <v>46080.243032407408</v>
      </c>
      <c r="H466" s="2">
        <f t="shared" si="22"/>
        <v>46080.243055555555</v>
      </c>
      <c r="I466">
        <f t="shared" si="23"/>
        <v>1772171400</v>
      </c>
    </row>
    <row r="467" spans="1:9" x14ac:dyDescent="0.55000000000000004">
      <c r="A467">
        <v>1772171698</v>
      </c>
      <c r="B467" t="s">
        <v>4</v>
      </c>
      <c r="C467" t="s">
        <v>5</v>
      </c>
      <c r="D467">
        <v>5197.92</v>
      </c>
      <c r="E467">
        <v>0</v>
      </c>
      <c r="G467" s="1">
        <f t="shared" si="21"/>
        <v>46080.246504629627</v>
      </c>
      <c r="H467" s="2">
        <f t="shared" si="22"/>
        <v>46080.246527777781</v>
      </c>
      <c r="I467">
        <f t="shared" si="23"/>
        <v>1772171700</v>
      </c>
    </row>
    <row r="468" spans="1:9" x14ac:dyDescent="0.55000000000000004">
      <c r="A468">
        <v>1772171998</v>
      </c>
      <c r="B468" t="s">
        <v>4</v>
      </c>
      <c r="C468" t="s">
        <v>5</v>
      </c>
      <c r="D468">
        <v>5193.54</v>
      </c>
      <c r="E468">
        <v>0</v>
      </c>
      <c r="G468" s="1">
        <f t="shared" si="21"/>
        <v>46080.249976851846</v>
      </c>
      <c r="H468" s="2">
        <f t="shared" si="22"/>
        <v>46080.25</v>
      </c>
      <c r="I468">
        <f t="shared" si="23"/>
        <v>1772172000</v>
      </c>
    </row>
    <row r="469" spans="1:9" x14ac:dyDescent="0.55000000000000004">
      <c r="A469">
        <v>1772172298</v>
      </c>
      <c r="B469" t="s">
        <v>4</v>
      </c>
      <c r="C469" t="s">
        <v>5</v>
      </c>
      <c r="D469">
        <v>5194.7299999999996</v>
      </c>
      <c r="E469">
        <v>0</v>
      </c>
      <c r="G469" s="1">
        <f t="shared" si="21"/>
        <v>46080.253449074073</v>
      </c>
      <c r="H469" s="2">
        <f t="shared" si="22"/>
        <v>46080.253472222219</v>
      </c>
      <c r="I469">
        <f t="shared" si="23"/>
        <v>1772172300</v>
      </c>
    </row>
    <row r="470" spans="1:9" x14ac:dyDescent="0.55000000000000004">
      <c r="A470">
        <v>1772172598</v>
      </c>
      <c r="B470" t="s">
        <v>4</v>
      </c>
      <c r="C470" t="s">
        <v>5</v>
      </c>
      <c r="D470">
        <v>5197.1400000000003</v>
      </c>
      <c r="E470">
        <v>0</v>
      </c>
      <c r="G470" s="1">
        <f t="shared" si="21"/>
        <v>46080.256921296299</v>
      </c>
      <c r="H470" s="2">
        <f t="shared" si="22"/>
        <v>46080.256944444445</v>
      </c>
      <c r="I470">
        <f t="shared" si="23"/>
        <v>1772172600</v>
      </c>
    </row>
    <row r="471" spans="1:9" x14ac:dyDescent="0.55000000000000004">
      <c r="A471">
        <v>1772172898</v>
      </c>
      <c r="B471" t="s">
        <v>4</v>
      </c>
      <c r="C471" t="s">
        <v>5</v>
      </c>
      <c r="D471">
        <v>5195.58</v>
      </c>
      <c r="E471">
        <v>0</v>
      </c>
      <c r="G471" s="1">
        <f t="shared" si="21"/>
        <v>46080.260393518518</v>
      </c>
      <c r="H471" s="2">
        <f t="shared" si="22"/>
        <v>46080.260416666664</v>
      </c>
      <c r="I471">
        <f t="shared" si="23"/>
        <v>1772172900</v>
      </c>
    </row>
    <row r="472" spans="1:9" x14ac:dyDescent="0.55000000000000004">
      <c r="A472">
        <v>1772173198</v>
      </c>
      <c r="B472" t="s">
        <v>4</v>
      </c>
      <c r="C472" t="s">
        <v>5</v>
      </c>
      <c r="D472">
        <v>5195</v>
      </c>
      <c r="E472">
        <v>0</v>
      </c>
      <c r="G472" s="1">
        <f t="shared" si="21"/>
        <v>46080.263865740737</v>
      </c>
      <c r="H472" s="2">
        <f t="shared" si="22"/>
        <v>46080.263888888891</v>
      </c>
      <c r="I472">
        <f t="shared" si="23"/>
        <v>1772173200</v>
      </c>
    </row>
    <row r="473" spans="1:9" x14ac:dyDescent="0.55000000000000004">
      <c r="A473">
        <v>1772173498</v>
      </c>
      <c r="B473" t="s">
        <v>4</v>
      </c>
      <c r="C473" t="s">
        <v>5</v>
      </c>
      <c r="D473">
        <v>5193.22</v>
      </c>
      <c r="E473">
        <v>0</v>
      </c>
      <c r="G473" s="1">
        <f t="shared" si="21"/>
        <v>46080.267337962963</v>
      </c>
      <c r="H473" s="2">
        <f t="shared" si="22"/>
        <v>46080.267361111109</v>
      </c>
      <c r="I473">
        <f t="shared" si="23"/>
        <v>1772173500</v>
      </c>
    </row>
    <row r="474" spans="1:9" x14ac:dyDescent="0.55000000000000004">
      <c r="A474">
        <v>1772173798</v>
      </c>
      <c r="B474" t="s">
        <v>4</v>
      </c>
      <c r="C474" t="s">
        <v>5</v>
      </c>
      <c r="D474">
        <v>5192.34</v>
      </c>
      <c r="E474">
        <v>1</v>
      </c>
      <c r="G474" s="1">
        <f t="shared" si="21"/>
        <v>46080.270810185189</v>
      </c>
      <c r="H474" s="2">
        <f t="shared" si="22"/>
        <v>46080.270833333336</v>
      </c>
      <c r="I474">
        <f t="shared" si="23"/>
        <v>1772173800</v>
      </c>
    </row>
    <row r="475" spans="1:9" x14ac:dyDescent="0.55000000000000004">
      <c r="A475">
        <v>1772174098</v>
      </c>
      <c r="B475" t="s">
        <v>4</v>
      </c>
      <c r="C475" t="s">
        <v>5</v>
      </c>
      <c r="D475">
        <v>5194.18</v>
      </c>
      <c r="E475">
        <v>0</v>
      </c>
      <c r="G475" s="1">
        <f t="shared" si="21"/>
        <v>46080.274282407408</v>
      </c>
      <c r="H475" s="2">
        <f t="shared" si="22"/>
        <v>46080.274305555555</v>
      </c>
      <c r="I475">
        <f t="shared" si="23"/>
        <v>1772174100</v>
      </c>
    </row>
    <row r="476" spans="1:9" x14ac:dyDescent="0.55000000000000004">
      <c r="A476">
        <v>1772174398</v>
      </c>
      <c r="B476" t="s">
        <v>4</v>
      </c>
      <c r="C476" t="s">
        <v>5</v>
      </c>
      <c r="D476">
        <v>5193.45</v>
      </c>
      <c r="E476">
        <v>0</v>
      </c>
      <c r="G476" s="1">
        <f t="shared" si="21"/>
        <v>46080.277754629627</v>
      </c>
      <c r="H476" s="2">
        <f t="shared" si="22"/>
        <v>46080.277777777781</v>
      </c>
      <c r="I476">
        <f t="shared" si="23"/>
        <v>1772174400</v>
      </c>
    </row>
    <row r="477" spans="1:9" x14ac:dyDescent="0.55000000000000004">
      <c r="A477">
        <v>1772174698</v>
      </c>
      <c r="B477" t="s">
        <v>4</v>
      </c>
      <c r="C477" t="s">
        <v>5</v>
      </c>
      <c r="D477">
        <v>5191.8900000000003</v>
      </c>
      <c r="E477">
        <v>0</v>
      </c>
      <c r="G477" s="1">
        <f t="shared" si="21"/>
        <v>46080.281226851846</v>
      </c>
      <c r="H477" s="2">
        <f t="shared" si="22"/>
        <v>46080.28125</v>
      </c>
      <c r="I477">
        <f t="shared" si="23"/>
        <v>1772174700</v>
      </c>
    </row>
    <row r="478" spans="1:9" x14ac:dyDescent="0.55000000000000004">
      <c r="A478">
        <v>1772174998</v>
      </c>
      <c r="B478" t="s">
        <v>4</v>
      </c>
      <c r="C478" t="s">
        <v>5</v>
      </c>
      <c r="D478">
        <v>5188.8500000000004</v>
      </c>
      <c r="E478">
        <v>0</v>
      </c>
      <c r="G478" s="1">
        <f t="shared" si="21"/>
        <v>46080.284699074073</v>
      </c>
      <c r="H478" s="2">
        <f t="shared" si="22"/>
        <v>46080.284722222219</v>
      </c>
      <c r="I478">
        <f t="shared" si="23"/>
        <v>1772175000</v>
      </c>
    </row>
    <row r="479" spans="1:9" x14ac:dyDescent="0.55000000000000004">
      <c r="A479">
        <v>1772175298</v>
      </c>
      <c r="B479" t="s">
        <v>4</v>
      </c>
      <c r="C479" t="s">
        <v>5</v>
      </c>
      <c r="D479">
        <v>5185.71</v>
      </c>
      <c r="E479">
        <v>0</v>
      </c>
      <c r="G479" s="1">
        <f t="shared" si="21"/>
        <v>46080.288171296299</v>
      </c>
      <c r="H479" s="2">
        <f t="shared" si="22"/>
        <v>46080.288194444445</v>
      </c>
      <c r="I479">
        <f t="shared" si="23"/>
        <v>1772175300</v>
      </c>
    </row>
    <row r="480" spans="1:9" x14ac:dyDescent="0.55000000000000004">
      <c r="A480">
        <v>1772175598</v>
      </c>
      <c r="B480" t="s">
        <v>4</v>
      </c>
      <c r="C480" t="s">
        <v>5</v>
      </c>
      <c r="D480">
        <v>5185.28</v>
      </c>
      <c r="E480">
        <v>0</v>
      </c>
      <c r="G480" s="1">
        <f t="shared" si="21"/>
        <v>46080.291643518518</v>
      </c>
      <c r="H480" s="2">
        <f t="shared" si="22"/>
        <v>46080.291666666664</v>
      </c>
      <c r="I480">
        <f t="shared" si="23"/>
        <v>1772175600</v>
      </c>
    </row>
    <row r="481" spans="1:9" x14ac:dyDescent="0.55000000000000004">
      <c r="A481">
        <v>1772175898</v>
      </c>
      <c r="B481" t="s">
        <v>4</v>
      </c>
      <c r="C481" t="s">
        <v>5</v>
      </c>
      <c r="D481">
        <v>5187.16</v>
      </c>
      <c r="E481">
        <v>0</v>
      </c>
      <c r="G481" s="1">
        <f t="shared" si="21"/>
        <v>46080.295115740737</v>
      </c>
      <c r="H481" s="2">
        <f t="shared" si="22"/>
        <v>46080.295138888891</v>
      </c>
      <c r="I481">
        <f t="shared" si="23"/>
        <v>1772175900</v>
      </c>
    </row>
    <row r="482" spans="1:9" x14ac:dyDescent="0.55000000000000004">
      <c r="A482">
        <v>1772176198</v>
      </c>
      <c r="B482" t="s">
        <v>4</v>
      </c>
      <c r="C482" t="s">
        <v>5</v>
      </c>
      <c r="D482">
        <v>5181.7</v>
      </c>
      <c r="E482">
        <v>0</v>
      </c>
      <c r="G482" s="1">
        <f t="shared" si="21"/>
        <v>46080.298587962963</v>
      </c>
      <c r="H482" s="2">
        <f t="shared" si="22"/>
        <v>46080.298611111109</v>
      </c>
      <c r="I482">
        <f t="shared" si="23"/>
        <v>1772176200</v>
      </c>
    </row>
    <row r="483" spans="1:9" x14ac:dyDescent="0.55000000000000004">
      <c r="A483">
        <v>1772176498</v>
      </c>
      <c r="B483" t="s">
        <v>4</v>
      </c>
      <c r="C483" t="s">
        <v>5</v>
      </c>
      <c r="D483">
        <v>5177.62</v>
      </c>
      <c r="E483">
        <v>0</v>
      </c>
      <c r="G483" s="1">
        <f t="shared" si="21"/>
        <v>46080.302060185189</v>
      </c>
      <c r="H483" s="2">
        <f t="shared" si="22"/>
        <v>46080.302083333336</v>
      </c>
      <c r="I483">
        <f t="shared" si="23"/>
        <v>1772176500</v>
      </c>
    </row>
    <row r="484" spans="1:9" x14ac:dyDescent="0.55000000000000004">
      <c r="A484">
        <v>1772176798</v>
      </c>
      <c r="B484" t="s">
        <v>4</v>
      </c>
      <c r="C484" t="s">
        <v>5</v>
      </c>
      <c r="D484">
        <v>5182.82</v>
      </c>
      <c r="E484">
        <v>0</v>
      </c>
      <c r="G484" s="1">
        <f t="shared" si="21"/>
        <v>46080.305532407408</v>
      </c>
      <c r="H484" s="2">
        <f t="shared" si="22"/>
        <v>46080.305555555555</v>
      </c>
      <c r="I484">
        <f t="shared" si="23"/>
        <v>1772176800</v>
      </c>
    </row>
    <row r="485" spans="1:9" x14ac:dyDescent="0.55000000000000004">
      <c r="A485">
        <v>1772177098</v>
      </c>
      <c r="B485" t="s">
        <v>4</v>
      </c>
      <c r="C485" t="s">
        <v>5</v>
      </c>
      <c r="D485">
        <v>5178.6400000000003</v>
      </c>
      <c r="E485">
        <v>0</v>
      </c>
      <c r="G485" s="1">
        <f t="shared" si="21"/>
        <v>46080.309004629627</v>
      </c>
      <c r="H485" s="2">
        <f t="shared" si="22"/>
        <v>46080.309027777781</v>
      </c>
      <c r="I485">
        <f t="shared" si="23"/>
        <v>1772177100</v>
      </c>
    </row>
    <row r="486" spans="1:9" x14ac:dyDescent="0.55000000000000004">
      <c r="A486">
        <v>1772177398</v>
      </c>
      <c r="B486" t="s">
        <v>4</v>
      </c>
      <c r="C486" t="s">
        <v>5</v>
      </c>
      <c r="D486">
        <v>5180.1899999999996</v>
      </c>
      <c r="E486">
        <v>0</v>
      </c>
      <c r="G486" s="1">
        <f t="shared" si="21"/>
        <v>46080.312476851846</v>
      </c>
      <c r="H486" s="2">
        <f t="shared" si="22"/>
        <v>46080.3125</v>
      </c>
      <c r="I486">
        <f t="shared" si="23"/>
        <v>1772177400</v>
      </c>
    </row>
    <row r="487" spans="1:9" x14ac:dyDescent="0.55000000000000004">
      <c r="A487">
        <v>1772177698</v>
      </c>
      <c r="B487" t="s">
        <v>4</v>
      </c>
      <c r="C487" t="s">
        <v>5</v>
      </c>
      <c r="D487">
        <v>5182.7</v>
      </c>
      <c r="E487">
        <v>0</v>
      </c>
      <c r="G487" s="1">
        <f t="shared" si="21"/>
        <v>46080.315949074073</v>
      </c>
      <c r="H487" s="2">
        <f t="shared" si="22"/>
        <v>46080.315972222219</v>
      </c>
      <c r="I487">
        <f t="shared" si="23"/>
        <v>1772177700</v>
      </c>
    </row>
    <row r="488" spans="1:9" x14ac:dyDescent="0.55000000000000004">
      <c r="A488">
        <v>1772177998</v>
      </c>
      <c r="B488" t="s">
        <v>4</v>
      </c>
      <c r="C488" t="s">
        <v>5</v>
      </c>
      <c r="D488">
        <v>5180.5200000000004</v>
      </c>
      <c r="E488">
        <v>0</v>
      </c>
      <c r="G488" s="1">
        <f t="shared" si="21"/>
        <v>46080.319421296299</v>
      </c>
      <c r="H488" s="2">
        <f t="shared" si="22"/>
        <v>46080.319444444445</v>
      </c>
      <c r="I488">
        <f t="shared" si="23"/>
        <v>1772178000</v>
      </c>
    </row>
    <row r="489" spans="1:9" x14ac:dyDescent="0.55000000000000004">
      <c r="A489">
        <v>1772178298</v>
      </c>
      <c r="B489" t="s">
        <v>4</v>
      </c>
      <c r="C489" t="s">
        <v>5</v>
      </c>
      <c r="D489">
        <v>5181.24</v>
      </c>
      <c r="E489">
        <v>0</v>
      </c>
      <c r="G489" s="1">
        <f t="shared" si="21"/>
        <v>46080.322893518518</v>
      </c>
      <c r="H489" s="2">
        <f t="shared" si="22"/>
        <v>46080.322916666664</v>
      </c>
      <c r="I489">
        <f t="shared" si="23"/>
        <v>1772178300</v>
      </c>
    </row>
    <row r="490" spans="1:9" x14ac:dyDescent="0.55000000000000004">
      <c r="A490">
        <v>1772178598</v>
      </c>
      <c r="B490" t="s">
        <v>4</v>
      </c>
      <c r="C490" t="s">
        <v>5</v>
      </c>
      <c r="D490">
        <v>5179.6499999999996</v>
      </c>
      <c r="E490">
        <v>0</v>
      </c>
      <c r="G490" s="1">
        <f t="shared" si="21"/>
        <v>46080.326365740737</v>
      </c>
      <c r="H490" s="2">
        <f t="shared" si="22"/>
        <v>46080.326388888891</v>
      </c>
      <c r="I490">
        <f t="shared" si="23"/>
        <v>1772178600</v>
      </c>
    </row>
    <row r="491" spans="1:9" x14ac:dyDescent="0.55000000000000004">
      <c r="A491">
        <v>1772178898</v>
      </c>
      <c r="B491" t="s">
        <v>4</v>
      </c>
      <c r="C491" t="s">
        <v>5</v>
      </c>
      <c r="D491">
        <v>5176.1000000000004</v>
      </c>
      <c r="E491">
        <v>0</v>
      </c>
      <c r="G491" s="1">
        <f t="shared" si="21"/>
        <v>46080.329837962963</v>
      </c>
      <c r="H491" s="2">
        <f t="shared" si="22"/>
        <v>46080.329861111109</v>
      </c>
      <c r="I491">
        <f t="shared" si="23"/>
        <v>1772178900</v>
      </c>
    </row>
    <row r="492" spans="1:9" x14ac:dyDescent="0.55000000000000004">
      <c r="A492">
        <v>1772179198</v>
      </c>
      <c r="B492" t="s">
        <v>4</v>
      </c>
      <c r="C492" t="s">
        <v>5</v>
      </c>
      <c r="D492">
        <v>5180.66</v>
      </c>
      <c r="E492">
        <v>0</v>
      </c>
      <c r="G492" s="1">
        <f t="shared" si="21"/>
        <v>46080.333310185189</v>
      </c>
      <c r="H492" s="2">
        <f t="shared" si="22"/>
        <v>46080.333333333336</v>
      </c>
      <c r="I492">
        <f t="shared" si="23"/>
        <v>1772179200</v>
      </c>
    </row>
    <row r="493" spans="1:9" x14ac:dyDescent="0.55000000000000004">
      <c r="A493">
        <v>1772179498</v>
      </c>
      <c r="B493" t="s">
        <v>4</v>
      </c>
      <c r="C493" t="s">
        <v>5</v>
      </c>
      <c r="D493">
        <v>5180.62</v>
      </c>
      <c r="E493">
        <v>1</v>
      </c>
      <c r="G493" s="1">
        <f t="shared" si="21"/>
        <v>46080.336782407408</v>
      </c>
      <c r="H493" s="2">
        <f t="shared" si="22"/>
        <v>46080.336805555555</v>
      </c>
      <c r="I493">
        <f t="shared" si="23"/>
        <v>1772179500</v>
      </c>
    </row>
    <row r="494" spans="1:9" x14ac:dyDescent="0.55000000000000004">
      <c r="A494">
        <v>1772179798</v>
      </c>
      <c r="B494" t="s">
        <v>4</v>
      </c>
      <c r="C494" t="s">
        <v>5</v>
      </c>
      <c r="D494">
        <v>5178.43</v>
      </c>
      <c r="E494">
        <v>0</v>
      </c>
      <c r="G494" s="1">
        <f t="shared" si="21"/>
        <v>46080.340254629627</v>
      </c>
      <c r="H494" s="2">
        <f t="shared" si="22"/>
        <v>46080.340277777781</v>
      </c>
      <c r="I494">
        <f t="shared" si="23"/>
        <v>1772179800</v>
      </c>
    </row>
    <row r="495" spans="1:9" x14ac:dyDescent="0.55000000000000004">
      <c r="A495">
        <v>1772180098</v>
      </c>
      <c r="B495" t="s">
        <v>4</v>
      </c>
      <c r="C495" t="s">
        <v>5</v>
      </c>
      <c r="D495">
        <v>5178.8999999999996</v>
      </c>
      <c r="E495">
        <v>0</v>
      </c>
      <c r="G495" s="1">
        <f t="shared" si="21"/>
        <v>46080.343726851846</v>
      </c>
      <c r="H495" s="2">
        <f t="shared" si="22"/>
        <v>46080.34375</v>
      </c>
      <c r="I495">
        <f t="shared" si="23"/>
        <v>1772180100</v>
      </c>
    </row>
    <row r="496" spans="1:9" x14ac:dyDescent="0.55000000000000004">
      <c r="A496">
        <v>1772180398</v>
      </c>
      <c r="B496" t="s">
        <v>4</v>
      </c>
      <c r="C496" t="s">
        <v>5</v>
      </c>
      <c r="D496">
        <v>5175</v>
      </c>
      <c r="E496">
        <v>0</v>
      </c>
      <c r="G496" s="1">
        <f t="shared" si="21"/>
        <v>46080.347199074073</v>
      </c>
      <c r="H496" s="2">
        <f t="shared" si="22"/>
        <v>46080.347222222219</v>
      </c>
      <c r="I496">
        <f t="shared" si="23"/>
        <v>1772180400</v>
      </c>
    </row>
    <row r="497" spans="1:9" x14ac:dyDescent="0.55000000000000004">
      <c r="A497">
        <v>1772180698</v>
      </c>
      <c r="B497" t="s">
        <v>4</v>
      </c>
      <c r="C497" t="s">
        <v>5</v>
      </c>
      <c r="D497">
        <v>5177.6099999999997</v>
      </c>
      <c r="E497">
        <v>0</v>
      </c>
      <c r="G497" s="1">
        <f t="shared" si="21"/>
        <v>46080.350671296299</v>
      </c>
      <c r="H497" s="2">
        <f t="shared" si="22"/>
        <v>46080.350694444445</v>
      </c>
      <c r="I497">
        <f t="shared" si="23"/>
        <v>1772180700</v>
      </c>
    </row>
    <row r="498" spans="1:9" x14ac:dyDescent="0.55000000000000004">
      <c r="A498">
        <v>1772180998</v>
      </c>
      <c r="B498" t="s">
        <v>4</v>
      </c>
      <c r="C498" t="s">
        <v>5</v>
      </c>
      <c r="D498">
        <v>5181.78</v>
      </c>
      <c r="E498">
        <v>0</v>
      </c>
      <c r="G498" s="1">
        <f t="shared" si="21"/>
        <v>46080.354143518518</v>
      </c>
      <c r="H498" s="2">
        <f t="shared" si="22"/>
        <v>46080.354166666664</v>
      </c>
      <c r="I498">
        <f t="shared" si="23"/>
        <v>1772181000</v>
      </c>
    </row>
    <row r="499" spans="1:9" x14ac:dyDescent="0.55000000000000004">
      <c r="A499">
        <v>1772181298</v>
      </c>
      <c r="B499" t="s">
        <v>4</v>
      </c>
      <c r="C499" t="s">
        <v>5</v>
      </c>
      <c r="D499">
        <v>5180.34</v>
      </c>
      <c r="E499">
        <v>0</v>
      </c>
      <c r="G499" s="1">
        <f t="shared" si="21"/>
        <v>46080.357615740737</v>
      </c>
      <c r="H499" s="2">
        <f t="shared" si="22"/>
        <v>46080.357638888891</v>
      </c>
      <c r="I499">
        <f t="shared" si="23"/>
        <v>1772181300</v>
      </c>
    </row>
    <row r="500" spans="1:9" x14ac:dyDescent="0.55000000000000004">
      <c r="A500">
        <v>1772181598</v>
      </c>
      <c r="B500" t="s">
        <v>4</v>
      </c>
      <c r="C500" t="s">
        <v>5</v>
      </c>
      <c r="D500">
        <v>5180.32</v>
      </c>
      <c r="E500">
        <v>0</v>
      </c>
      <c r="G500" s="1">
        <f t="shared" si="21"/>
        <v>46080.361087962963</v>
      </c>
      <c r="H500" s="2">
        <f t="shared" si="22"/>
        <v>46080.361111111109</v>
      </c>
      <c r="I500">
        <f t="shared" si="23"/>
        <v>1772181600</v>
      </c>
    </row>
    <row r="501" spans="1:9" x14ac:dyDescent="0.55000000000000004">
      <c r="A501">
        <v>1772181898</v>
      </c>
      <c r="B501" t="s">
        <v>4</v>
      </c>
      <c r="C501" t="s">
        <v>5</v>
      </c>
      <c r="D501">
        <v>5181.1000000000004</v>
      </c>
      <c r="E501">
        <v>0</v>
      </c>
      <c r="G501" s="1">
        <f t="shared" si="21"/>
        <v>46080.364560185189</v>
      </c>
      <c r="H501" s="2">
        <f t="shared" si="22"/>
        <v>46080.364583333336</v>
      </c>
      <c r="I501">
        <f t="shared" si="23"/>
        <v>1772181900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EA6-7668-4B13-B1A3-552751A61FD7}">
  <sheetPr>
    <tabColor rgb="FF7030A0"/>
  </sheetPr>
  <dimension ref="A1:L500"/>
  <sheetViews>
    <sheetView zoomScale="70" zoomScaleNormal="70" workbookViewId="0">
      <pane ySplit="1" topLeftCell="A2" activePane="bottomLeft" state="frozen"/>
      <selection pane="bottomLeft" activeCell="P30" sqref="P30"/>
    </sheetView>
  </sheetViews>
  <sheetFormatPr defaultRowHeight="14.4" x14ac:dyDescent="0.55000000000000004"/>
  <cols>
    <col min="1" max="1" width="10.68359375" bestFit="1" customWidth="1"/>
    <col min="10" max="10" width="26.26171875" bestFit="1" customWidth="1"/>
    <col min="11" max="11" width="27.47265625" bestFit="1" customWidth="1"/>
    <col min="12" max="12" width="17.578125" bestFit="1" customWidth="1"/>
  </cols>
  <sheetData>
    <row r="1" spans="1:12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31</v>
      </c>
      <c r="F1" s="9" t="s">
        <v>32</v>
      </c>
      <c r="G1" s="9" t="s">
        <v>34</v>
      </c>
      <c r="H1" s="9" t="s">
        <v>33</v>
      </c>
      <c r="J1" s="9" t="s">
        <v>25</v>
      </c>
      <c r="K1" s="9" t="s">
        <v>26</v>
      </c>
      <c r="L1" s="9" t="s">
        <v>27</v>
      </c>
    </row>
    <row r="2" spans="1:12" x14ac:dyDescent="0.55000000000000004">
      <c r="A2">
        <v>1773636603</v>
      </c>
      <c r="B2" t="s">
        <v>4</v>
      </c>
      <c r="C2" t="s">
        <v>5</v>
      </c>
      <c r="D2">
        <v>5187.2</v>
      </c>
      <c r="E2">
        <v>5013.6718199999996</v>
      </c>
      <c r="F2">
        <v>5013.7627199999997</v>
      </c>
      <c r="G2">
        <v>5015.5347099999999</v>
      </c>
      <c r="H2">
        <v>5013.3035399999999</v>
      </c>
      <c r="J2" s="1">
        <f>(A2/86400)+25569</f>
        <v>46097.201423611114</v>
      </c>
      <c r="K2" s="1">
        <f>CEILING(INT(J2*1440)/1440*288,1)/288</f>
        <v>46097.201388888891</v>
      </c>
      <c r="L2">
        <f>MROUND((K2-25569)*86400,300)</f>
        <v>1773636600</v>
      </c>
    </row>
    <row r="3" spans="1:12" x14ac:dyDescent="0.55000000000000004">
      <c r="A3">
        <v>1773636903</v>
      </c>
      <c r="B3" t="s">
        <v>4</v>
      </c>
      <c r="C3" t="s">
        <v>5</v>
      </c>
      <c r="D3">
        <v>5187</v>
      </c>
      <c r="E3">
        <v>5013.4438399999999</v>
      </c>
      <c r="F3">
        <v>5013.6032800000003</v>
      </c>
      <c r="G3">
        <v>5015.3755099999998</v>
      </c>
      <c r="H3">
        <v>5012.6907199999996</v>
      </c>
      <c r="J3" s="1">
        <f>(A3/86400)+25569</f>
        <v>46097.204895833333</v>
      </c>
      <c r="K3" s="1">
        <f t="shared" ref="K3:K66" si="0">CEILING(INT(J3*1440)/1440*288,1)/288</f>
        <v>46097.204861111109</v>
      </c>
      <c r="L3">
        <f t="shared" ref="L3:L66" si="1">MROUND((K3-25569)*86400,300)</f>
        <v>1773636900</v>
      </c>
    </row>
    <row r="4" spans="1:12" x14ac:dyDescent="0.55000000000000004">
      <c r="A4">
        <v>1773637203</v>
      </c>
      <c r="B4" t="s">
        <v>4</v>
      </c>
      <c r="C4" t="s">
        <v>5</v>
      </c>
      <c r="D4">
        <v>5191.13</v>
      </c>
      <c r="E4">
        <v>5013.2637999999997</v>
      </c>
      <c r="F4">
        <v>5013.43354</v>
      </c>
      <c r="G4">
        <v>5015.2863699999998</v>
      </c>
      <c r="H4">
        <v>5012.0864600000004</v>
      </c>
      <c r="J4" s="1">
        <f>(A4/86400)+25569</f>
        <v>46097.208368055552</v>
      </c>
      <c r="K4" s="1">
        <f t="shared" si="0"/>
        <v>46097.208333333336</v>
      </c>
      <c r="L4">
        <f t="shared" si="1"/>
        <v>1773637200</v>
      </c>
    </row>
    <row r="5" spans="1:12" x14ac:dyDescent="0.55000000000000004">
      <c r="A5">
        <v>1773637503</v>
      </c>
      <c r="B5" t="s">
        <v>4</v>
      </c>
      <c r="C5" t="s">
        <v>5</v>
      </c>
      <c r="D5">
        <v>5188.07</v>
      </c>
      <c r="E5">
        <v>5012.8400600000004</v>
      </c>
      <c r="F5">
        <v>5013.1368000000002</v>
      </c>
      <c r="G5">
        <v>5015.0381900000002</v>
      </c>
      <c r="H5">
        <v>5011.3230199999998</v>
      </c>
      <c r="J5" s="1">
        <f>(A5/86400)+25569</f>
        <v>46097.211840277778</v>
      </c>
      <c r="K5" s="1">
        <f t="shared" si="0"/>
        <v>46097.211805555555</v>
      </c>
      <c r="L5">
        <f t="shared" si="1"/>
        <v>1773637500</v>
      </c>
    </row>
    <row r="6" spans="1:12" x14ac:dyDescent="0.55000000000000004">
      <c r="A6">
        <v>1773637803</v>
      </c>
      <c r="B6" t="s">
        <v>4</v>
      </c>
      <c r="C6" t="s">
        <v>5</v>
      </c>
      <c r="D6">
        <v>5188.16</v>
      </c>
      <c r="E6">
        <v>5012.2479199999998</v>
      </c>
      <c r="F6">
        <v>5012.69236</v>
      </c>
      <c r="G6">
        <v>5014.6267600000001</v>
      </c>
      <c r="H6">
        <v>5010.4915099999998</v>
      </c>
      <c r="J6" s="1">
        <f>(A6/86400)+25569</f>
        <v>46097.215312500004</v>
      </c>
      <c r="K6" s="1">
        <f t="shared" si="0"/>
        <v>46097.215277777781</v>
      </c>
      <c r="L6">
        <f t="shared" si="1"/>
        <v>1773637800</v>
      </c>
    </row>
    <row r="7" spans="1:12" x14ac:dyDescent="0.55000000000000004">
      <c r="A7">
        <v>1773638103</v>
      </c>
      <c r="B7" t="s">
        <v>4</v>
      </c>
      <c r="C7" t="s">
        <v>5</v>
      </c>
      <c r="D7">
        <v>5189.6099999999997</v>
      </c>
      <c r="E7">
        <v>5011.5364600000003</v>
      </c>
      <c r="F7">
        <v>5012.1144100000001</v>
      </c>
      <c r="G7">
        <v>5014.09609</v>
      </c>
      <c r="H7">
        <v>5009.5116500000004</v>
      </c>
      <c r="J7" s="1">
        <f>(A7/86400)+25569</f>
        <v>46097.218784722223</v>
      </c>
      <c r="K7" s="1">
        <f t="shared" si="0"/>
        <v>46097.21875</v>
      </c>
      <c r="L7">
        <f t="shared" si="1"/>
        <v>1773638100</v>
      </c>
    </row>
    <row r="8" spans="1:12" x14ac:dyDescent="0.55000000000000004">
      <c r="A8">
        <v>1773638403</v>
      </c>
      <c r="B8" t="s">
        <v>4</v>
      </c>
      <c r="C8" t="s">
        <v>5</v>
      </c>
      <c r="D8">
        <v>5186.84</v>
      </c>
      <c r="E8">
        <v>5010.8773199999996</v>
      </c>
      <c r="F8">
        <v>5011.4958699999997</v>
      </c>
      <c r="G8">
        <v>5013.5583800000004</v>
      </c>
      <c r="H8">
        <v>5008.6121899999998</v>
      </c>
      <c r="J8" s="1">
        <f>(A8/86400)+25569</f>
        <v>46097.222256944442</v>
      </c>
      <c r="K8" s="1">
        <f t="shared" si="0"/>
        <v>46097.222222222219</v>
      </c>
      <c r="L8">
        <f t="shared" si="1"/>
        <v>1773638400</v>
      </c>
    </row>
    <row r="9" spans="1:12" x14ac:dyDescent="0.55000000000000004">
      <c r="A9">
        <v>1773638703</v>
      </c>
      <c r="B9" t="s">
        <v>4</v>
      </c>
      <c r="C9" t="s">
        <v>5</v>
      </c>
      <c r="D9">
        <v>5186.59</v>
      </c>
      <c r="E9">
        <v>5010.3514100000002</v>
      </c>
      <c r="F9">
        <v>5010.92364</v>
      </c>
      <c r="G9">
        <v>5013.1017400000001</v>
      </c>
      <c r="H9">
        <v>5007.8467499999997</v>
      </c>
      <c r="J9" s="1">
        <f>(A9/86400)+25569</f>
        <v>46097.225729166668</v>
      </c>
      <c r="K9" s="1">
        <f t="shared" si="0"/>
        <v>46097.225694444445</v>
      </c>
      <c r="L9">
        <f t="shared" si="1"/>
        <v>1773638700</v>
      </c>
    </row>
    <row r="10" spans="1:12" x14ac:dyDescent="0.55000000000000004">
      <c r="A10">
        <v>1773639003</v>
      </c>
      <c r="B10" t="s">
        <v>4</v>
      </c>
      <c r="C10" t="s">
        <v>5</v>
      </c>
      <c r="D10">
        <v>5186.07</v>
      </c>
      <c r="E10">
        <v>5010.2165699999996</v>
      </c>
      <c r="F10">
        <v>5010.5700999999999</v>
      </c>
      <c r="G10">
        <v>5012.8825399999996</v>
      </c>
      <c r="H10">
        <v>5007.3909899999999</v>
      </c>
      <c r="J10" s="1">
        <f>(A10/86400)+25569</f>
        <v>46097.229201388887</v>
      </c>
      <c r="K10" s="1">
        <f t="shared" si="0"/>
        <v>46097.229166666664</v>
      </c>
      <c r="L10">
        <f t="shared" si="1"/>
        <v>1773639000</v>
      </c>
    </row>
    <row r="11" spans="1:12" x14ac:dyDescent="0.55000000000000004">
      <c r="A11">
        <v>1773639303</v>
      </c>
      <c r="B11" t="s">
        <v>4</v>
      </c>
      <c r="C11" t="s">
        <v>5</v>
      </c>
      <c r="D11">
        <v>5185.2299999999996</v>
      </c>
      <c r="E11">
        <v>5010.9042499999996</v>
      </c>
      <c r="F11">
        <v>5010.7371800000001</v>
      </c>
      <c r="G11">
        <v>5013.1677799999998</v>
      </c>
      <c r="H11">
        <v>5007.6072599999998</v>
      </c>
      <c r="J11" s="1">
        <f>(A11/86400)+25569</f>
        <v>46097.232673611114</v>
      </c>
      <c r="K11" s="1">
        <f t="shared" si="0"/>
        <v>46097.232638888891</v>
      </c>
      <c r="L11">
        <f t="shared" si="1"/>
        <v>1773639300</v>
      </c>
    </row>
    <row r="12" spans="1:12" x14ac:dyDescent="0.55000000000000004">
      <c r="A12">
        <v>1773639603</v>
      </c>
      <c r="B12" t="s">
        <v>4</v>
      </c>
      <c r="C12" t="s">
        <v>5</v>
      </c>
      <c r="D12">
        <v>5187.18</v>
      </c>
      <c r="E12">
        <v>5012.2554899999996</v>
      </c>
      <c r="F12">
        <v>5011.4963299999999</v>
      </c>
      <c r="G12">
        <v>5014.0869899999998</v>
      </c>
      <c r="H12">
        <v>5008.6286499999997</v>
      </c>
      <c r="J12" s="1">
        <f>(A12/86400)+25569</f>
        <v>46097.236145833333</v>
      </c>
      <c r="K12" s="1">
        <f t="shared" si="0"/>
        <v>46097.236111111109</v>
      </c>
      <c r="L12">
        <f t="shared" si="1"/>
        <v>1773639600</v>
      </c>
    </row>
    <row r="13" spans="1:12" x14ac:dyDescent="0.55000000000000004">
      <c r="A13">
        <v>1773639903</v>
      </c>
      <c r="B13" t="s">
        <v>4</v>
      </c>
      <c r="C13" t="s">
        <v>5</v>
      </c>
      <c r="D13">
        <v>5189.99</v>
      </c>
      <c r="E13">
        <v>5014.2111800000002</v>
      </c>
      <c r="F13">
        <v>5012.85376</v>
      </c>
      <c r="G13">
        <v>5015.5945099999999</v>
      </c>
      <c r="H13">
        <v>5010.2850699999999</v>
      </c>
      <c r="J13" s="1">
        <f>(A13/86400)+25569</f>
        <v>46097.239618055552</v>
      </c>
      <c r="K13" s="1">
        <f t="shared" si="0"/>
        <v>46097.239583333336</v>
      </c>
      <c r="L13">
        <f t="shared" si="1"/>
        <v>1773639900</v>
      </c>
    </row>
    <row r="14" spans="1:12" x14ac:dyDescent="0.55000000000000004">
      <c r="A14">
        <v>1773640203</v>
      </c>
      <c r="B14" t="s">
        <v>4</v>
      </c>
      <c r="C14" t="s">
        <v>5</v>
      </c>
      <c r="D14">
        <v>5185.4399999999996</v>
      </c>
      <c r="E14">
        <v>5016.7315399999998</v>
      </c>
      <c r="F14">
        <v>5014.7926500000003</v>
      </c>
      <c r="G14">
        <v>5017.7562600000001</v>
      </c>
      <c r="H14">
        <v>5012.4366499999996</v>
      </c>
      <c r="J14" s="1">
        <f>(A14/86400)+25569</f>
        <v>46097.243090277778</v>
      </c>
      <c r="K14" s="1">
        <f t="shared" si="0"/>
        <v>46097.243055555555</v>
      </c>
      <c r="L14">
        <f t="shared" si="1"/>
        <v>1773640200</v>
      </c>
    </row>
    <row r="15" spans="1:12" x14ac:dyDescent="0.55000000000000004">
      <c r="A15">
        <v>1773640503</v>
      </c>
      <c r="B15" t="s">
        <v>4</v>
      </c>
      <c r="C15" t="s">
        <v>5</v>
      </c>
      <c r="D15">
        <v>5182.68</v>
      </c>
      <c r="E15">
        <v>5019.5309900000002</v>
      </c>
      <c r="F15">
        <v>5017.1618200000003</v>
      </c>
      <c r="G15">
        <v>5020.4215400000003</v>
      </c>
      <c r="H15">
        <v>5015.0090499999997</v>
      </c>
      <c r="J15" s="1">
        <f>(A15/86400)+25569</f>
        <v>46097.246562500004</v>
      </c>
      <c r="K15" s="1">
        <f t="shared" si="0"/>
        <v>46097.246527777781</v>
      </c>
      <c r="L15">
        <f t="shared" si="1"/>
        <v>1773640500</v>
      </c>
    </row>
    <row r="16" spans="1:12" x14ac:dyDescent="0.55000000000000004">
      <c r="A16">
        <v>1773640803</v>
      </c>
      <c r="B16" t="s">
        <v>4</v>
      </c>
      <c r="C16" t="s">
        <v>5</v>
      </c>
      <c r="D16">
        <v>5181.49</v>
      </c>
      <c r="E16">
        <v>5022.4474399999999</v>
      </c>
      <c r="F16">
        <v>5019.8046299999996</v>
      </c>
      <c r="G16">
        <v>5023.4055500000004</v>
      </c>
      <c r="H16">
        <v>5017.7878600000004</v>
      </c>
      <c r="J16" s="1">
        <f>(A16/86400)+25569</f>
        <v>46097.250034722223</v>
      </c>
      <c r="K16" s="1">
        <f t="shared" si="0"/>
        <v>46097.25</v>
      </c>
      <c r="L16">
        <f t="shared" si="1"/>
        <v>1773640800</v>
      </c>
    </row>
    <row r="17" spans="1:12" x14ac:dyDescent="0.55000000000000004">
      <c r="A17">
        <v>1773641103</v>
      </c>
      <c r="B17" t="s">
        <v>4</v>
      </c>
      <c r="C17" t="s">
        <v>5</v>
      </c>
      <c r="D17">
        <v>5177.91</v>
      </c>
      <c r="E17">
        <v>5025.1900599999999</v>
      </c>
      <c r="F17">
        <v>5022.4973399999999</v>
      </c>
      <c r="G17">
        <v>5026.4567900000002</v>
      </c>
      <c r="H17">
        <v>5020.5826399999996</v>
      </c>
      <c r="J17" s="1">
        <f>(A17/86400)+25569</f>
        <v>46097.253506944442</v>
      </c>
      <c r="K17" s="1">
        <f t="shared" si="0"/>
        <v>46097.253472222219</v>
      </c>
      <c r="L17">
        <f t="shared" si="1"/>
        <v>1773641100</v>
      </c>
    </row>
    <row r="18" spans="1:12" x14ac:dyDescent="0.55000000000000004">
      <c r="A18">
        <v>1773641403</v>
      </c>
      <c r="B18" t="s">
        <v>4</v>
      </c>
      <c r="C18" t="s">
        <v>5</v>
      </c>
      <c r="D18">
        <v>5174.1400000000003</v>
      </c>
      <c r="E18">
        <v>5027.3092999999999</v>
      </c>
      <c r="F18">
        <v>5024.9033200000003</v>
      </c>
      <c r="G18">
        <v>5029.1359000000002</v>
      </c>
      <c r="H18">
        <v>5023.0126499999997</v>
      </c>
      <c r="J18" s="1">
        <f>(A18/86400)+25569</f>
        <v>46097.256979166668</v>
      </c>
      <c r="K18" s="1">
        <f t="shared" si="0"/>
        <v>46097.256944444445</v>
      </c>
      <c r="L18">
        <f t="shared" si="1"/>
        <v>1773641400</v>
      </c>
    </row>
    <row r="19" spans="1:12" x14ac:dyDescent="0.55000000000000004">
      <c r="A19">
        <v>1773641703</v>
      </c>
      <c r="B19" t="s">
        <v>4</v>
      </c>
      <c r="C19" t="s">
        <v>5</v>
      </c>
      <c r="D19">
        <v>5159.7299999999996</v>
      </c>
      <c r="E19">
        <v>5028.4384600000003</v>
      </c>
      <c r="F19">
        <v>5026.6708900000003</v>
      </c>
      <c r="G19">
        <v>5031.0034699999997</v>
      </c>
      <c r="H19">
        <v>5024.6762799999997</v>
      </c>
      <c r="J19" s="1">
        <f>(A19/86400)+25569</f>
        <v>46097.260451388887</v>
      </c>
      <c r="K19" s="1">
        <f t="shared" si="0"/>
        <v>46097.260416666664</v>
      </c>
      <c r="L19">
        <f t="shared" si="1"/>
        <v>1773641700</v>
      </c>
    </row>
    <row r="20" spans="1:12" x14ac:dyDescent="0.55000000000000004">
      <c r="A20">
        <v>1773642003</v>
      </c>
      <c r="B20" t="s">
        <v>4</v>
      </c>
      <c r="C20" t="s">
        <v>5</v>
      </c>
      <c r="D20">
        <v>5174.91</v>
      </c>
      <c r="E20">
        <v>5028.3220600000004</v>
      </c>
      <c r="F20">
        <v>5027.4964799999998</v>
      </c>
      <c r="G20">
        <v>5031.6602199999998</v>
      </c>
      <c r="H20">
        <v>5025.2541799999999</v>
      </c>
      <c r="J20" s="1">
        <f>(A20/86400)+25569</f>
        <v>46097.263923611114</v>
      </c>
      <c r="K20" s="1">
        <f t="shared" si="0"/>
        <v>46097.263888888891</v>
      </c>
      <c r="L20">
        <f t="shared" si="1"/>
        <v>1773642000</v>
      </c>
    </row>
    <row r="21" spans="1:12" x14ac:dyDescent="0.55000000000000004">
      <c r="A21">
        <v>1773642303</v>
      </c>
      <c r="B21" t="s">
        <v>4</v>
      </c>
      <c r="C21" t="s">
        <v>5</v>
      </c>
      <c r="D21">
        <v>5181.79</v>
      </c>
      <c r="E21">
        <v>5027.13706</v>
      </c>
      <c r="F21">
        <v>5027.3167700000004</v>
      </c>
      <c r="G21">
        <v>5031.0663199999999</v>
      </c>
      <c r="H21">
        <v>5024.6488200000003</v>
      </c>
      <c r="J21" s="1">
        <f>(A21/86400)+25569</f>
        <v>46097.267395833333</v>
      </c>
      <c r="K21" s="1">
        <f t="shared" si="0"/>
        <v>46097.267361111109</v>
      </c>
      <c r="L21">
        <f t="shared" si="1"/>
        <v>1773642300</v>
      </c>
    </row>
    <row r="22" spans="1:12" x14ac:dyDescent="0.55000000000000004">
      <c r="A22">
        <v>1773642603</v>
      </c>
      <c r="B22" t="s">
        <v>4</v>
      </c>
      <c r="C22" t="s">
        <v>5</v>
      </c>
      <c r="D22">
        <v>5188.55</v>
      </c>
      <c r="E22">
        <v>5025.1029699999999</v>
      </c>
      <c r="F22">
        <v>5026.2098699999997</v>
      </c>
      <c r="G22">
        <v>5029.4256500000001</v>
      </c>
      <c r="H22">
        <v>5023.01271</v>
      </c>
      <c r="J22" s="1">
        <f>(A22/86400)+25569</f>
        <v>46097.270868055552</v>
      </c>
      <c r="K22" s="1">
        <f t="shared" si="0"/>
        <v>46097.270833333336</v>
      </c>
      <c r="L22">
        <f t="shared" si="1"/>
        <v>1773642600</v>
      </c>
    </row>
    <row r="23" spans="1:12" x14ac:dyDescent="0.55000000000000004">
      <c r="A23">
        <v>1773642903</v>
      </c>
      <c r="B23" t="s">
        <v>4</v>
      </c>
      <c r="C23" t="s">
        <v>5</v>
      </c>
      <c r="D23">
        <v>5191.25</v>
      </c>
      <c r="E23">
        <v>5022.5758400000004</v>
      </c>
      <c r="F23">
        <v>5024.3928500000002</v>
      </c>
      <c r="G23">
        <v>5027.0201500000003</v>
      </c>
      <c r="H23">
        <v>5020.6105799999996</v>
      </c>
      <c r="J23" s="1">
        <f>(A23/86400)+25569</f>
        <v>46097.274340277778</v>
      </c>
      <c r="K23" s="1">
        <f t="shared" si="0"/>
        <v>46097.274305555555</v>
      </c>
      <c r="L23">
        <f t="shared" si="1"/>
        <v>1773642900</v>
      </c>
    </row>
    <row r="24" spans="1:12" x14ac:dyDescent="0.55000000000000004">
      <c r="A24">
        <v>1773643203</v>
      </c>
      <c r="B24" t="s">
        <v>4</v>
      </c>
      <c r="C24" t="s">
        <v>5</v>
      </c>
      <c r="D24">
        <v>5198.6400000000003</v>
      </c>
      <c r="E24">
        <v>5019.8661000000002</v>
      </c>
      <c r="F24">
        <v>5022.1294799999996</v>
      </c>
      <c r="G24">
        <v>5024.2343199999996</v>
      </c>
      <c r="H24">
        <v>5017.7791999999999</v>
      </c>
      <c r="J24" s="1">
        <f>(A24/86400)+25569</f>
        <v>46097.277812500004</v>
      </c>
      <c r="K24" s="1">
        <f t="shared" si="0"/>
        <v>46097.277777777781</v>
      </c>
      <c r="L24">
        <f t="shared" si="1"/>
        <v>1773643200</v>
      </c>
    </row>
    <row r="25" spans="1:12" x14ac:dyDescent="0.55000000000000004">
      <c r="A25">
        <v>1773643503</v>
      </c>
      <c r="B25" t="s">
        <v>4</v>
      </c>
      <c r="C25" t="s">
        <v>5</v>
      </c>
      <c r="D25">
        <v>5195.8900000000003</v>
      </c>
      <c r="E25">
        <v>5017.2793700000002</v>
      </c>
      <c r="F25">
        <v>5019.70442</v>
      </c>
      <c r="G25">
        <v>5021.4010099999996</v>
      </c>
      <c r="H25">
        <v>5014.8526400000001</v>
      </c>
      <c r="J25" s="1">
        <f>(A25/86400)+25569</f>
        <v>46097.281284722223</v>
      </c>
      <c r="K25" s="1">
        <f t="shared" si="0"/>
        <v>46097.28125</v>
      </c>
      <c r="L25">
        <f t="shared" si="1"/>
        <v>1773643500</v>
      </c>
    </row>
    <row r="26" spans="1:12" x14ac:dyDescent="0.55000000000000004">
      <c r="A26">
        <v>1773643803</v>
      </c>
      <c r="B26" t="s">
        <v>4</v>
      </c>
      <c r="C26" t="s">
        <v>5</v>
      </c>
      <c r="D26">
        <v>5193.17</v>
      </c>
      <c r="E26">
        <v>5015.11175</v>
      </c>
      <c r="F26">
        <v>5017.4080800000002</v>
      </c>
      <c r="G26">
        <v>5018.7958399999998</v>
      </c>
      <c r="H26">
        <v>5012.2211799999995</v>
      </c>
      <c r="J26" s="1">
        <f>(A26/86400)+25569</f>
        <v>46097.284756944442</v>
      </c>
      <c r="K26" s="1">
        <f t="shared" si="0"/>
        <v>46097.284722222219</v>
      </c>
      <c r="L26">
        <f t="shared" si="1"/>
        <v>1773643800</v>
      </c>
    </row>
    <row r="27" spans="1:12" x14ac:dyDescent="0.55000000000000004">
      <c r="A27">
        <v>1773644103</v>
      </c>
      <c r="B27" t="s">
        <v>4</v>
      </c>
      <c r="C27" t="s">
        <v>5</v>
      </c>
      <c r="D27">
        <v>5188.97</v>
      </c>
      <c r="E27">
        <v>5013.4205599999996</v>
      </c>
      <c r="F27">
        <v>5015.4143199999999</v>
      </c>
      <c r="G27">
        <v>5016.6766399999997</v>
      </c>
      <c r="H27">
        <v>5010.0332699999999</v>
      </c>
      <c r="J27" s="1">
        <f>(A27/86400)+25569</f>
        <v>46097.288229166668</v>
      </c>
      <c r="K27" s="1">
        <f t="shared" si="0"/>
        <v>46097.288194444445</v>
      </c>
      <c r="L27">
        <f t="shared" si="1"/>
        <v>1773644100</v>
      </c>
    </row>
    <row r="28" spans="1:12" x14ac:dyDescent="0.55000000000000004">
      <c r="A28">
        <v>1773644403</v>
      </c>
      <c r="B28" t="s">
        <v>4</v>
      </c>
      <c r="C28" t="s">
        <v>5</v>
      </c>
      <c r="D28">
        <v>5185.46</v>
      </c>
      <c r="E28">
        <v>5012.0472099999997</v>
      </c>
      <c r="F28">
        <v>5013.7307700000001</v>
      </c>
      <c r="G28">
        <v>5014.9970899999998</v>
      </c>
      <c r="H28">
        <v>5008.2207099999996</v>
      </c>
      <c r="J28" s="1">
        <f>(A28/86400)+25569</f>
        <v>46097.291701388887</v>
      </c>
      <c r="K28" s="1">
        <f t="shared" si="0"/>
        <v>46097.291666666664</v>
      </c>
      <c r="L28">
        <f t="shared" si="1"/>
        <v>1773644400</v>
      </c>
    </row>
    <row r="29" spans="1:12" x14ac:dyDescent="0.55000000000000004">
      <c r="A29">
        <v>1773644703</v>
      </c>
      <c r="B29" t="s">
        <v>4</v>
      </c>
      <c r="C29" t="s">
        <v>5</v>
      </c>
      <c r="D29">
        <v>5180.33</v>
      </c>
      <c r="E29">
        <v>5010.7648200000003</v>
      </c>
      <c r="F29">
        <v>5012.2477900000004</v>
      </c>
      <c r="G29">
        <v>5013.6214099999997</v>
      </c>
      <c r="H29">
        <v>5006.6573399999997</v>
      </c>
      <c r="J29" s="1">
        <f>(A29/86400)+25569</f>
        <v>46097.295173611114</v>
      </c>
      <c r="K29" s="1">
        <f t="shared" si="0"/>
        <v>46097.295138888891</v>
      </c>
      <c r="L29">
        <f t="shared" si="1"/>
        <v>1773644700</v>
      </c>
    </row>
    <row r="30" spans="1:12" x14ac:dyDescent="0.55000000000000004">
      <c r="A30">
        <v>1773645003</v>
      </c>
      <c r="B30" t="s">
        <v>4</v>
      </c>
      <c r="C30" t="s">
        <v>5</v>
      </c>
      <c r="D30">
        <v>5181.68</v>
      </c>
      <c r="E30">
        <v>5009.3967899999998</v>
      </c>
      <c r="F30">
        <v>5010.8222900000001</v>
      </c>
      <c r="G30">
        <v>5012.3686600000001</v>
      </c>
      <c r="H30">
        <v>5005.2038000000002</v>
      </c>
      <c r="J30" s="1">
        <f>(A30/86400)+25569</f>
        <v>46097.298645833333</v>
      </c>
      <c r="K30" s="1">
        <f t="shared" si="0"/>
        <v>46097.298611111109</v>
      </c>
      <c r="L30">
        <f t="shared" si="1"/>
        <v>1773645000</v>
      </c>
    </row>
    <row r="31" spans="1:12" x14ac:dyDescent="0.55000000000000004">
      <c r="A31">
        <v>1773645303</v>
      </c>
      <c r="B31" t="s">
        <v>4</v>
      </c>
      <c r="C31" t="s">
        <v>5</v>
      </c>
      <c r="D31">
        <v>5187.95</v>
      </c>
      <c r="E31">
        <v>5007.7611900000002</v>
      </c>
      <c r="F31">
        <v>5009.2917399999997</v>
      </c>
      <c r="G31">
        <v>5010.9953400000004</v>
      </c>
      <c r="H31">
        <v>5003.6123200000002</v>
      </c>
      <c r="J31" s="1">
        <f>(A31/86400)+25569</f>
        <v>46097.302118055552</v>
      </c>
      <c r="K31" s="1">
        <f t="shared" si="0"/>
        <v>46097.302083333336</v>
      </c>
      <c r="L31">
        <f t="shared" si="1"/>
        <v>1773645300</v>
      </c>
    </row>
    <row r="32" spans="1:12" x14ac:dyDescent="0.55000000000000004">
      <c r="A32">
        <v>1773645603</v>
      </c>
      <c r="B32" t="s">
        <v>4</v>
      </c>
      <c r="C32" t="s">
        <v>5</v>
      </c>
      <c r="D32">
        <v>5191</v>
      </c>
      <c r="E32">
        <v>5005.8353999999999</v>
      </c>
      <c r="F32">
        <v>5007.5635700000003</v>
      </c>
      <c r="G32">
        <v>5009.4545399999997</v>
      </c>
      <c r="H32">
        <v>5001.9502700000003</v>
      </c>
      <c r="J32" s="1">
        <f>(A32/86400)+25569</f>
        <v>46097.305590277778</v>
      </c>
      <c r="K32" s="1">
        <f t="shared" si="0"/>
        <v>46097.305555555555</v>
      </c>
      <c r="L32">
        <f t="shared" si="1"/>
        <v>1773645600</v>
      </c>
    </row>
    <row r="33" spans="1:12" x14ac:dyDescent="0.55000000000000004">
      <c r="A33">
        <v>1773645903</v>
      </c>
      <c r="B33" t="s">
        <v>4</v>
      </c>
      <c r="C33" t="s">
        <v>5</v>
      </c>
      <c r="D33">
        <v>5197.8999999999996</v>
      </c>
      <c r="E33">
        <v>5003.6835199999996</v>
      </c>
      <c r="F33">
        <v>5005.6235500000003</v>
      </c>
      <c r="G33">
        <v>5007.6936599999999</v>
      </c>
      <c r="H33">
        <v>5000.11715</v>
      </c>
      <c r="J33" s="1">
        <f>(A33/86400)+25569</f>
        <v>46097.309062500004</v>
      </c>
      <c r="K33" s="1">
        <f t="shared" si="0"/>
        <v>46097.309027777781</v>
      </c>
      <c r="L33">
        <f t="shared" si="1"/>
        <v>1773645900</v>
      </c>
    </row>
    <row r="34" spans="1:12" x14ac:dyDescent="0.55000000000000004">
      <c r="A34">
        <v>1773646203</v>
      </c>
      <c r="B34" t="s">
        <v>4</v>
      </c>
      <c r="C34" t="s">
        <v>5</v>
      </c>
      <c r="D34">
        <v>5195.4799999999996</v>
      </c>
      <c r="E34">
        <v>5001.3905800000002</v>
      </c>
      <c r="F34">
        <v>5003.5070599999999</v>
      </c>
      <c r="G34">
        <v>5005.7592800000002</v>
      </c>
      <c r="H34">
        <v>4998.2068600000002</v>
      </c>
      <c r="J34" s="1">
        <f>(A34/86400)+25569</f>
        <v>46097.312534722223</v>
      </c>
      <c r="K34" s="1">
        <f t="shared" si="0"/>
        <v>46097.3125</v>
      </c>
      <c r="L34">
        <f t="shared" si="1"/>
        <v>1773646200</v>
      </c>
    </row>
    <row r="35" spans="1:12" x14ac:dyDescent="0.55000000000000004">
      <c r="A35">
        <v>1773646503</v>
      </c>
      <c r="B35" t="s">
        <v>4</v>
      </c>
      <c r="C35" t="s">
        <v>5</v>
      </c>
      <c r="D35">
        <v>5194.5</v>
      </c>
      <c r="E35">
        <v>4999.0327699999998</v>
      </c>
      <c r="F35">
        <v>5001.2699199999997</v>
      </c>
      <c r="G35">
        <v>5003.69686</v>
      </c>
      <c r="H35">
        <v>4996.1986500000003</v>
      </c>
      <c r="J35" s="1">
        <f>(A35/86400)+25569</f>
        <v>46097.316006944442</v>
      </c>
      <c r="K35" s="1">
        <f t="shared" si="0"/>
        <v>46097.315972222219</v>
      </c>
      <c r="L35">
        <f t="shared" si="1"/>
        <v>1773646500</v>
      </c>
    </row>
    <row r="36" spans="1:12" x14ac:dyDescent="0.55000000000000004">
      <c r="A36">
        <v>1773646803</v>
      </c>
      <c r="B36" t="s">
        <v>4</v>
      </c>
      <c r="C36" t="s">
        <v>5</v>
      </c>
      <c r="D36">
        <v>5194.37</v>
      </c>
      <c r="E36">
        <v>4996.9220800000003</v>
      </c>
      <c r="F36">
        <v>4999.0959999999995</v>
      </c>
      <c r="G36">
        <v>5001.6924799999997</v>
      </c>
      <c r="H36">
        <v>4994.4488600000004</v>
      </c>
      <c r="J36" s="1">
        <f>(A36/86400)+25569</f>
        <v>46097.319479166668</v>
      </c>
      <c r="K36" s="1">
        <f t="shared" si="0"/>
        <v>46097.319444444445</v>
      </c>
      <c r="L36">
        <f t="shared" si="1"/>
        <v>1773646800</v>
      </c>
    </row>
    <row r="37" spans="1:12" x14ac:dyDescent="0.55000000000000004">
      <c r="A37">
        <v>1773647103</v>
      </c>
      <c r="B37" t="s">
        <v>4</v>
      </c>
      <c r="C37" t="s">
        <v>5</v>
      </c>
      <c r="D37">
        <v>5191.37</v>
      </c>
      <c r="E37">
        <v>4995.3579600000003</v>
      </c>
      <c r="F37">
        <v>4997.2269800000004</v>
      </c>
      <c r="G37">
        <v>5000.0743499999999</v>
      </c>
      <c r="H37">
        <v>4993.06819</v>
      </c>
      <c r="J37" s="1">
        <f>(A37/86400)+25569</f>
        <v>46097.322951388887</v>
      </c>
      <c r="K37" s="1">
        <f t="shared" si="0"/>
        <v>46097.322916666664</v>
      </c>
      <c r="L37">
        <f t="shared" si="1"/>
        <v>1773647100</v>
      </c>
    </row>
    <row r="38" spans="1:12" x14ac:dyDescent="0.55000000000000004">
      <c r="A38">
        <v>1773647403</v>
      </c>
      <c r="B38" t="s">
        <v>4</v>
      </c>
      <c r="C38" t="s">
        <v>5</v>
      </c>
      <c r="D38">
        <v>5192.5200000000004</v>
      </c>
      <c r="E38">
        <v>4994.3400899999997</v>
      </c>
      <c r="F38">
        <v>4995.7835400000004</v>
      </c>
      <c r="G38">
        <v>4998.9407300000003</v>
      </c>
      <c r="H38">
        <v>4992.09854</v>
      </c>
      <c r="J38" s="1">
        <f>(A38/86400)+25569</f>
        <v>46097.326423611114</v>
      </c>
      <c r="K38" s="1">
        <f t="shared" si="0"/>
        <v>46097.326388888891</v>
      </c>
      <c r="L38">
        <f t="shared" si="1"/>
        <v>1773647400</v>
      </c>
    </row>
    <row r="39" spans="1:12" x14ac:dyDescent="0.55000000000000004">
      <c r="A39">
        <v>1773647703</v>
      </c>
      <c r="B39" t="s">
        <v>4</v>
      </c>
      <c r="C39" t="s">
        <v>5</v>
      </c>
      <c r="D39">
        <v>5197.05</v>
      </c>
      <c r="E39">
        <v>4993.9094999999998</v>
      </c>
      <c r="F39">
        <v>4994.8465200000001</v>
      </c>
      <c r="G39">
        <v>4998.3499599999996</v>
      </c>
      <c r="H39">
        <v>4991.5090399999999</v>
      </c>
      <c r="J39" s="1">
        <f>(A39/86400)+25569</f>
        <v>46097.329895833333</v>
      </c>
      <c r="K39" s="1">
        <f t="shared" si="0"/>
        <v>46097.329861111109</v>
      </c>
      <c r="L39">
        <f t="shared" si="1"/>
        <v>1773647700</v>
      </c>
    </row>
    <row r="40" spans="1:12" x14ac:dyDescent="0.55000000000000004">
      <c r="A40">
        <v>1773648003</v>
      </c>
      <c r="B40" t="s">
        <v>4</v>
      </c>
      <c r="C40" t="s">
        <v>5</v>
      </c>
      <c r="D40">
        <v>5205.29</v>
      </c>
      <c r="E40">
        <v>4993.9251599999998</v>
      </c>
      <c r="F40">
        <v>4994.3858399999999</v>
      </c>
      <c r="G40">
        <v>4998.2910899999997</v>
      </c>
      <c r="H40">
        <v>4991.2324900000003</v>
      </c>
      <c r="J40" s="1">
        <f>(A40/86400)+25569</f>
        <v>46097.333368055552</v>
      </c>
      <c r="K40" s="1">
        <f t="shared" si="0"/>
        <v>46097.333333333336</v>
      </c>
      <c r="L40">
        <f t="shared" si="1"/>
        <v>1773648000</v>
      </c>
    </row>
    <row r="41" spans="1:12" x14ac:dyDescent="0.55000000000000004">
      <c r="A41">
        <v>1773648303</v>
      </c>
      <c r="B41" t="s">
        <v>4</v>
      </c>
      <c r="C41" t="s">
        <v>5</v>
      </c>
      <c r="D41">
        <v>5203.22</v>
      </c>
      <c r="E41">
        <v>4994.2040800000004</v>
      </c>
      <c r="F41">
        <v>4994.2949600000002</v>
      </c>
      <c r="G41">
        <v>4998.6200099999996</v>
      </c>
      <c r="H41">
        <v>4991.1864400000004</v>
      </c>
      <c r="J41" s="1">
        <f>(A41/86400)+25569</f>
        <v>46097.336840277778</v>
      </c>
      <c r="K41" s="1">
        <f t="shared" si="0"/>
        <v>46097.336805555555</v>
      </c>
      <c r="L41">
        <f t="shared" si="1"/>
        <v>1773648300</v>
      </c>
    </row>
    <row r="42" spans="1:12" x14ac:dyDescent="0.55000000000000004">
      <c r="A42">
        <v>1773648603</v>
      </c>
      <c r="B42" t="s">
        <v>4</v>
      </c>
      <c r="C42" t="s">
        <v>5</v>
      </c>
      <c r="D42">
        <v>5206.5600000000004</v>
      </c>
      <c r="E42">
        <v>4994.5651799999996</v>
      </c>
      <c r="F42">
        <v>4994.4300700000003</v>
      </c>
      <c r="G42">
        <v>4999.1454700000004</v>
      </c>
      <c r="H42">
        <v>4991.2057699999996</v>
      </c>
      <c r="J42" s="1">
        <f>(A42/86400)+25569</f>
        <v>46097.340312500004</v>
      </c>
      <c r="K42" s="1">
        <f t="shared" si="0"/>
        <v>46097.340277777781</v>
      </c>
      <c r="L42">
        <f t="shared" si="1"/>
        <v>1773648600</v>
      </c>
    </row>
    <row r="43" spans="1:12" x14ac:dyDescent="0.55000000000000004">
      <c r="A43">
        <v>1773648903</v>
      </c>
      <c r="B43" t="s">
        <v>4</v>
      </c>
      <c r="C43" t="s">
        <v>5</v>
      </c>
      <c r="D43">
        <v>5203.3900000000003</v>
      </c>
      <c r="E43">
        <v>4994.9799000000003</v>
      </c>
      <c r="F43">
        <v>4994.7049800000004</v>
      </c>
      <c r="G43">
        <v>4999.6092799999997</v>
      </c>
      <c r="H43">
        <v>4991.2399699999996</v>
      </c>
      <c r="J43" s="1">
        <f>(A43/86400)+25569</f>
        <v>46097.343784722223</v>
      </c>
      <c r="K43" s="1">
        <f t="shared" si="0"/>
        <v>46097.34375</v>
      </c>
      <c r="L43">
        <f t="shared" si="1"/>
        <v>1773648900</v>
      </c>
    </row>
    <row r="44" spans="1:12" x14ac:dyDescent="0.55000000000000004">
      <c r="A44">
        <v>1773649203</v>
      </c>
      <c r="B44" t="s">
        <v>4</v>
      </c>
      <c r="C44" t="s">
        <v>5</v>
      </c>
      <c r="D44">
        <v>5207.51</v>
      </c>
      <c r="E44">
        <v>4995.20525</v>
      </c>
      <c r="F44">
        <v>4994.9551199999996</v>
      </c>
      <c r="G44">
        <v>4999.92886</v>
      </c>
      <c r="H44">
        <v>4991.1458000000002</v>
      </c>
      <c r="J44" s="1">
        <f>(A44/86400)+25569</f>
        <v>46097.347256944442</v>
      </c>
      <c r="K44" s="1">
        <f t="shared" si="0"/>
        <v>46097.347222222219</v>
      </c>
      <c r="L44">
        <f t="shared" si="1"/>
        <v>1773649200</v>
      </c>
    </row>
    <row r="45" spans="1:12" x14ac:dyDescent="0.55000000000000004">
      <c r="A45">
        <v>1773649503</v>
      </c>
      <c r="B45" t="s">
        <v>4</v>
      </c>
      <c r="C45" t="s">
        <v>5</v>
      </c>
      <c r="D45">
        <v>5208.18</v>
      </c>
      <c r="E45">
        <v>4994.8514400000004</v>
      </c>
      <c r="F45">
        <v>4994.9032800000004</v>
      </c>
      <c r="G45">
        <v>4999.7008599999999</v>
      </c>
      <c r="H45">
        <v>4990.7817500000001</v>
      </c>
      <c r="J45" s="1">
        <f>(A45/86400)+25569</f>
        <v>46097.350729166668</v>
      </c>
      <c r="K45" s="1">
        <f t="shared" si="0"/>
        <v>46097.350694444445</v>
      </c>
      <c r="L45">
        <f t="shared" si="1"/>
        <v>1773649500</v>
      </c>
    </row>
    <row r="46" spans="1:12" x14ac:dyDescent="0.55000000000000004">
      <c r="A46">
        <v>1773649803</v>
      </c>
      <c r="B46" t="s">
        <v>4</v>
      </c>
      <c r="C46" t="s">
        <v>5</v>
      </c>
      <c r="D46">
        <v>5211.95</v>
      </c>
      <c r="E46">
        <v>4994.0230300000003</v>
      </c>
      <c r="F46">
        <v>4994.4631600000002</v>
      </c>
      <c r="G46">
        <v>4998.8518000000004</v>
      </c>
      <c r="H46">
        <v>4989.9952800000001</v>
      </c>
      <c r="J46" s="1">
        <f>(A46/86400)+25569</f>
        <v>46097.354201388887</v>
      </c>
      <c r="K46" s="1">
        <f t="shared" si="0"/>
        <v>46097.354166666664</v>
      </c>
      <c r="L46">
        <f t="shared" si="1"/>
        <v>1773649800</v>
      </c>
    </row>
    <row r="47" spans="1:12" x14ac:dyDescent="0.55000000000000004">
      <c r="A47">
        <v>1773650103</v>
      </c>
      <c r="B47" t="s">
        <v>4</v>
      </c>
      <c r="C47" t="s">
        <v>5</v>
      </c>
      <c r="D47">
        <v>5212.3100000000004</v>
      </c>
      <c r="E47">
        <v>4992.9282000000003</v>
      </c>
      <c r="F47">
        <v>4993.6956799999998</v>
      </c>
      <c r="G47">
        <v>4997.5518199999997</v>
      </c>
      <c r="H47">
        <v>4988.93019</v>
      </c>
      <c r="J47" s="1">
        <f>(A47/86400)+25569</f>
        <v>46097.357673611114</v>
      </c>
      <c r="K47" s="1">
        <f t="shared" si="0"/>
        <v>46097.357638888891</v>
      </c>
      <c r="L47">
        <f t="shared" si="1"/>
        <v>1773650100</v>
      </c>
    </row>
    <row r="48" spans="1:12" x14ac:dyDescent="0.55000000000000004">
      <c r="A48">
        <v>1773650403</v>
      </c>
      <c r="B48" t="s">
        <v>4</v>
      </c>
      <c r="C48" t="s">
        <v>5</v>
      </c>
      <c r="D48">
        <v>5210.09</v>
      </c>
      <c r="E48">
        <v>4991.7748799999999</v>
      </c>
      <c r="F48">
        <v>4992.7352799999999</v>
      </c>
      <c r="G48">
        <v>4996.0089900000003</v>
      </c>
      <c r="H48">
        <v>4987.8638000000001</v>
      </c>
      <c r="J48" s="1">
        <f>(A48/86400)+25569</f>
        <v>46097.361145833333</v>
      </c>
      <c r="K48" s="1">
        <f t="shared" si="0"/>
        <v>46097.361111111109</v>
      </c>
      <c r="L48">
        <f t="shared" si="1"/>
        <v>1773650400</v>
      </c>
    </row>
    <row r="49" spans="1:12" x14ac:dyDescent="0.55000000000000004">
      <c r="A49">
        <v>1773650703</v>
      </c>
      <c r="B49" t="s">
        <v>4</v>
      </c>
      <c r="C49" t="s">
        <v>5</v>
      </c>
      <c r="D49">
        <v>5214.6899999999996</v>
      </c>
      <c r="E49">
        <v>4990.73675</v>
      </c>
      <c r="F49">
        <v>4991.7360099999996</v>
      </c>
      <c r="G49">
        <v>4994.4819900000002</v>
      </c>
      <c r="H49">
        <v>4986.9399299999995</v>
      </c>
      <c r="J49" s="1">
        <f>(A49/86400)+25569</f>
        <v>46097.364618055552</v>
      </c>
      <c r="K49" s="1">
        <f t="shared" si="0"/>
        <v>46097.364583333336</v>
      </c>
      <c r="L49">
        <f t="shared" si="1"/>
        <v>1773650700</v>
      </c>
    </row>
    <row r="50" spans="1:12" x14ac:dyDescent="0.55000000000000004">
      <c r="A50">
        <v>1773651003</v>
      </c>
      <c r="B50" t="s">
        <v>4</v>
      </c>
      <c r="C50" t="s">
        <v>5</v>
      </c>
      <c r="D50">
        <v>5215.17</v>
      </c>
      <c r="E50">
        <v>4989.7549200000003</v>
      </c>
      <c r="F50">
        <v>4990.7454699999998</v>
      </c>
      <c r="G50">
        <v>4993.0235899999998</v>
      </c>
      <c r="H50">
        <v>4986.2183100000002</v>
      </c>
      <c r="J50" s="1">
        <f>(A50/86400)+25569</f>
        <v>46097.368090277778</v>
      </c>
      <c r="K50" s="1">
        <f t="shared" si="0"/>
        <v>46097.368055555555</v>
      </c>
      <c r="L50">
        <f t="shared" si="1"/>
        <v>1773651000</v>
      </c>
    </row>
    <row r="51" spans="1:12" x14ac:dyDescent="0.55000000000000004">
      <c r="A51">
        <v>1773651303</v>
      </c>
      <c r="B51" t="s">
        <v>4</v>
      </c>
      <c r="C51" t="s">
        <v>5</v>
      </c>
      <c r="D51">
        <v>5214.53</v>
      </c>
      <c r="E51">
        <v>4988.8391199999996</v>
      </c>
      <c r="F51">
        <v>4989.7922900000003</v>
      </c>
      <c r="G51">
        <v>4991.6624400000001</v>
      </c>
      <c r="H51">
        <v>4985.6061099999997</v>
      </c>
      <c r="J51" s="1">
        <f>(A51/86400)+25569</f>
        <v>46097.371562500004</v>
      </c>
      <c r="K51" s="1">
        <f t="shared" si="0"/>
        <v>46097.371527777781</v>
      </c>
      <c r="L51">
        <f t="shared" si="1"/>
        <v>1773651300</v>
      </c>
    </row>
    <row r="52" spans="1:12" x14ac:dyDescent="0.55000000000000004">
      <c r="A52">
        <v>1773651603</v>
      </c>
      <c r="B52" t="s">
        <v>4</v>
      </c>
      <c r="C52" t="s">
        <v>5</v>
      </c>
      <c r="D52">
        <v>5213.2700000000004</v>
      </c>
      <c r="E52">
        <v>4988.1433100000004</v>
      </c>
      <c r="F52">
        <v>4988.9678000000004</v>
      </c>
      <c r="G52">
        <v>4990.5504700000001</v>
      </c>
      <c r="H52">
        <v>4985.1431000000002</v>
      </c>
      <c r="J52" s="1">
        <f>(A52/86400)+25569</f>
        <v>46097.375034722223</v>
      </c>
      <c r="K52" s="1">
        <f t="shared" si="0"/>
        <v>46097.375</v>
      </c>
      <c r="L52">
        <f t="shared" si="1"/>
        <v>1773651600</v>
      </c>
    </row>
    <row r="53" spans="1:12" x14ac:dyDescent="0.55000000000000004">
      <c r="A53">
        <v>1773651903</v>
      </c>
      <c r="B53" t="s">
        <v>4</v>
      </c>
      <c r="C53" t="s">
        <v>5</v>
      </c>
      <c r="D53">
        <v>5213.1000000000004</v>
      </c>
      <c r="E53">
        <v>4987.77934</v>
      </c>
      <c r="F53">
        <v>4988.3735699999997</v>
      </c>
      <c r="G53">
        <v>4989.8518999999997</v>
      </c>
      <c r="H53">
        <v>4984.9405999999999</v>
      </c>
      <c r="J53" s="1">
        <f>(A53/86400)+25569</f>
        <v>46097.378506944442</v>
      </c>
      <c r="K53" s="1">
        <f t="shared" si="0"/>
        <v>46097.378472222219</v>
      </c>
      <c r="L53">
        <f t="shared" si="1"/>
        <v>1773651900</v>
      </c>
    </row>
    <row r="54" spans="1:12" x14ac:dyDescent="0.55000000000000004">
      <c r="A54">
        <v>1773652203</v>
      </c>
      <c r="B54" t="s">
        <v>4</v>
      </c>
      <c r="C54" t="s">
        <v>5</v>
      </c>
      <c r="D54">
        <v>5211.8500000000004</v>
      </c>
      <c r="E54">
        <v>4987.6804599999996</v>
      </c>
      <c r="F54">
        <v>4988.0270200000004</v>
      </c>
      <c r="G54">
        <v>4989.6486199999999</v>
      </c>
      <c r="H54">
        <v>4984.9795000000004</v>
      </c>
      <c r="J54" s="1">
        <f>(A54/86400)+25569</f>
        <v>46097.381979166668</v>
      </c>
      <c r="K54" s="1">
        <f t="shared" si="0"/>
        <v>46097.381944444445</v>
      </c>
      <c r="L54">
        <f t="shared" si="1"/>
        <v>1773652200</v>
      </c>
    </row>
    <row r="55" spans="1:12" x14ac:dyDescent="0.55000000000000004">
      <c r="A55">
        <v>1773652503</v>
      </c>
      <c r="B55" t="s">
        <v>4</v>
      </c>
      <c r="C55" t="s">
        <v>5</v>
      </c>
      <c r="D55">
        <v>5213.17</v>
      </c>
      <c r="E55">
        <v>4987.6558299999997</v>
      </c>
      <c r="F55">
        <v>4987.8414199999997</v>
      </c>
      <c r="G55">
        <v>4989.7700599999998</v>
      </c>
      <c r="H55">
        <v>4985.0008200000002</v>
      </c>
      <c r="J55" s="1">
        <f>(A55/86400)+25569</f>
        <v>46097.385451388887</v>
      </c>
      <c r="K55" s="1">
        <f t="shared" si="0"/>
        <v>46097.385416666664</v>
      </c>
      <c r="L55">
        <f t="shared" si="1"/>
        <v>1773652500</v>
      </c>
    </row>
    <row r="56" spans="1:12" x14ac:dyDescent="0.55000000000000004">
      <c r="A56">
        <v>1773652803</v>
      </c>
      <c r="B56" t="s">
        <v>4</v>
      </c>
      <c r="C56" t="s">
        <v>5</v>
      </c>
      <c r="D56">
        <v>5208.33</v>
      </c>
      <c r="E56">
        <v>4987.4487799999997</v>
      </c>
      <c r="F56">
        <v>4987.6450999999997</v>
      </c>
      <c r="G56">
        <v>4989.93923</v>
      </c>
      <c r="H56">
        <v>4984.7881799999996</v>
      </c>
      <c r="J56" s="1">
        <f>(A56/86400)+25569</f>
        <v>46097.388923611114</v>
      </c>
      <c r="K56" s="1">
        <f t="shared" si="0"/>
        <v>46097.388888888891</v>
      </c>
      <c r="L56">
        <f t="shared" si="1"/>
        <v>1773652800</v>
      </c>
    </row>
    <row r="57" spans="1:12" x14ac:dyDescent="0.55000000000000004">
      <c r="A57">
        <v>1773653103</v>
      </c>
      <c r="B57" t="s">
        <v>4</v>
      </c>
      <c r="C57" t="s">
        <v>5</v>
      </c>
      <c r="D57">
        <v>5206.71</v>
      </c>
      <c r="E57">
        <v>4986.8861100000004</v>
      </c>
      <c r="F57">
        <v>4987.2656100000004</v>
      </c>
      <c r="G57">
        <v>4989.9077500000003</v>
      </c>
      <c r="H57">
        <v>4984.1384699999999</v>
      </c>
      <c r="J57" s="1">
        <f>(A57/86400)+25569</f>
        <v>46097.392395833333</v>
      </c>
      <c r="K57" s="1">
        <f t="shared" si="0"/>
        <v>46097.392361111109</v>
      </c>
      <c r="L57">
        <f t="shared" si="1"/>
        <v>1773653100</v>
      </c>
    </row>
    <row r="58" spans="1:12" x14ac:dyDescent="0.55000000000000004">
      <c r="A58">
        <v>1773653403</v>
      </c>
      <c r="B58" t="s">
        <v>4</v>
      </c>
      <c r="C58" t="s">
        <v>5</v>
      </c>
      <c r="D58">
        <v>5206.32</v>
      </c>
      <c r="E58">
        <v>4985.7588500000002</v>
      </c>
      <c r="F58">
        <v>4986.5122300000003</v>
      </c>
      <c r="G58">
        <v>4989.4027100000003</v>
      </c>
      <c r="H58">
        <v>4982.9679400000005</v>
      </c>
      <c r="J58" s="1">
        <f>(A58/86400)+25569</f>
        <v>46097.395868055552</v>
      </c>
      <c r="K58" s="1">
        <f t="shared" si="0"/>
        <v>46097.395833333336</v>
      </c>
      <c r="L58">
        <f t="shared" si="1"/>
        <v>1773653400</v>
      </c>
    </row>
    <row r="59" spans="1:12" x14ac:dyDescent="0.55000000000000004">
      <c r="A59">
        <v>1773653703</v>
      </c>
      <c r="B59" t="s">
        <v>4</v>
      </c>
      <c r="C59" t="s">
        <v>5</v>
      </c>
      <c r="D59">
        <v>5206.82</v>
      </c>
      <c r="E59">
        <v>4984.0383300000003</v>
      </c>
      <c r="F59">
        <v>4985.2752799999998</v>
      </c>
      <c r="G59">
        <v>4988.2673599999998</v>
      </c>
      <c r="H59">
        <v>4981.2309999999998</v>
      </c>
      <c r="J59" s="1">
        <f>(A59/86400)+25569</f>
        <v>46097.399340277778</v>
      </c>
      <c r="K59" s="1">
        <f t="shared" si="0"/>
        <v>46097.399305555555</v>
      </c>
      <c r="L59">
        <f t="shared" si="1"/>
        <v>1773653700</v>
      </c>
    </row>
    <row r="60" spans="1:12" x14ac:dyDescent="0.55000000000000004">
      <c r="A60">
        <v>1773654003</v>
      </c>
      <c r="B60" t="s">
        <v>4</v>
      </c>
      <c r="C60" t="s">
        <v>5</v>
      </c>
      <c r="D60">
        <v>5207.3999999999996</v>
      </c>
      <c r="E60">
        <v>4981.9509699999999</v>
      </c>
      <c r="F60">
        <v>4983.61312</v>
      </c>
      <c r="G60">
        <v>4986.5551999999998</v>
      </c>
      <c r="H60">
        <v>4979.0667199999998</v>
      </c>
      <c r="J60" s="1">
        <f>(A60/86400)+25569</f>
        <v>46097.402812500004</v>
      </c>
      <c r="K60" s="1">
        <f t="shared" si="0"/>
        <v>46097.402777777781</v>
      </c>
      <c r="L60">
        <f t="shared" si="1"/>
        <v>1773654000</v>
      </c>
    </row>
    <row r="61" spans="1:12" x14ac:dyDescent="0.55000000000000004">
      <c r="A61">
        <v>1773654303</v>
      </c>
      <c r="B61" t="s">
        <v>4</v>
      </c>
      <c r="C61" t="s">
        <v>5</v>
      </c>
      <c r="D61">
        <v>5207.07</v>
      </c>
      <c r="E61">
        <v>4979.7910599999996</v>
      </c>
      <c r="F61">
        <v>4981.7020899999998</v>
      </c>
      <c r="G61">
        <v>4984.5119000000004</v>
      </c>
      <c r="H61">
        <v>4976.7500899999995</v>
      </c>
      <c r="J61" s="1">
        <f>(A61/86400)+25569</f>
        <v>46097.406284722223</v>
      </c>
      <c r="K61" s="1">
        <f t="shared" si="0"/>
        <v>46097.40625</v>
      </c>
      <c r="L61">
        <f t="shared" si="1"/>
        <v>1773654300</v>
      </c>
    </row>
    <row r="62" spans="1:12" x14ac:dyDescent="0.55000000000000004">
      <c r="A62">
        <v>1773654603</v>
      </c>
      <c r="B62" t="s">
        <v>4</v>
      </c>
      <c r="C62" t="s">
        <v>5</v>
      </c>
      <c r="D62">
        <v>5206.8900000000003</v>
      </c>
      <c r="E62">
        <v>4977.8955599999999</v>
      </c>
      <c r="F62">
        <v>4979.7988299999997</v>
      </c>
      <c r="G62">
        <v>4982.4863800000003</v>
      </c>
      <c r="H62">
        <v>4974.7966200000001</v>
      </c>
      <c r="J62" s="1">
        <f>(A62/86400)+25569</f>
        <v>46097.409756944442</v>
      </c>
      <c r="K62" s="1">
        <f t="shared" si="0"/>
        <v>46097.409722222219</v>
      </c>
      <c r="L62">
        <f t="shared" si="1"/>
        <v>1773654600</v>
      </c>
    </row>
    <row r="63" spans="1:12" x14ac:dyDescent="0.55000000000000004">
      <c r="A63">
        <v>1773654903</v>
      </c>
      <c r="B63" t="s">
        <v>4</v>
      </c>
      <c r="C63" t="s">
        <v>5</v>
      </c>
      <c r="D63">
        <v>5206.8</v>
      </c>
      <c r="E63">
        <v>4976.6479499999996</v>
      </c>
      <c r="F63">
        <v>4978.2233900000001</v>
      </c>
      <c r="G63">
        <v>4980.7597699999997</v>
      </c>
      <c r="H63">
        <v>4973.4018699999997</v>
      </c>
      <c r="J63" s="1">
        <f>(A63/86400)+25569</f>
        <v>46097.413229166668</v>
      </c>
      <c r="K63" s="1">
        <f t="shared" si="0"/>
        <v>46097.413194444445</v>
      </c>
      <c r="L63">
        <f t="shared" si="1"/>
        <v>1773654900</v>
      </c>
    </row>
    <row r="64" spans="1:12" x14ac:dyDescent="0.55000000000000004">
      <c r="A64">
        <v>1773655203</v>
      </c>
      <c r="B64" t="s">
        <v>4</v>
      </c>
      <c r="C64" t="s">
        <v>5</v>
      </c>
      <c r="D64">
        <v>5206.7700000000004</v>
      </c>
      <c r="E64">
        <v>4976.2879400000002</v>
      </c>
      <c r="F64">
        <v>4977.2556699999996</v>
      </c>
      <c r="G64">
        <v>4979.7538400000003</v>
      </c>
      <c r="H64">
        <v>4972.8920699999999</v>
      </c>
      <c r="J64" s="1">
        <f>(A64/86400)+25569</f>
        <v>46097.416701388887</v>
      </c>
      <c r="K64" s="1">
        <f t="shared" si="0"/>
        <v>46097.416666666664</v>
      </c>
      <c r="L64">
        <f t="shared" si="1"/>
        <v>1773655200</v>
      </c>
    </row>
    <row r="65" spans="1:12" x14ac:dyDescent="0.55000000000000004">
      <c r="A65">
        <v>1773655503</v>
      </c>
      <c r="B65" t="s">
        <v>4</v>
      </c>
      <c r="C65" t="s">
        <v>5</v>
      </c>
      <c r="D65">
        <v>5206.8</v>
      </c>
      <c r="E65">
        <v>4976.9006900000004</v>
      </c>
      <c r="F65">
        <v>4977.0781800000004</v>
      </c>
      <c r="G65">
        <v>4979.73045</v>
      </c>
      <c r="H65">
        <v>4973.4036800000003</v>
      </c>
      <c r="J65" s="1">
        <f>(A65/86400)+25569</f>
        <v>46097.420173611114</v>
      </c>
      <c r="K65" s="1">
        <f t="shared" si="0"/>
        <v>46097.420138888891</v>
      </c>
      <c r="L65">
        <f t="shared" si="1"/>
        <v>1773655500</v>
      </c>
    </row>
    <row r="66" spans="1:12" x14ac:dyDescent="0.55000000000000004">
      <c r="A66">
        <v>1773655803</v>
      </c>
      <c r="B66" t="s">
        <v>4</v>
      </c>
      <c r="C66" t="s">
        <v>5</v>
      </c>
      <c r="D66">
        <v>5206.8</v>
      </c>
      <c r="E66">
        <v>4978.2740800000001</v>
      </c>
      <c r="F66">
        <v>4977.6761299999998</v>
      </c>
      <c r="G66">
        <v>4980.6145500000002</v>
      </c>
      <c r="H66">
        <v>4974.8001999999997</v>
      </c>
      <c r="J66" s="1">
        <f>(A66/86400)+25569</f>
        <v>46097.423645833333</v>
      </c>
      <c r="K66" s="1">
        <f t="shared" si="0"/>
        <v>46097.423611111109</v>
      </c>
      <c r="L66">
        <f t="shared" si="1"/>
        <v>1773655800</v>
      </c>
    </row>
    <row r="67" spans="1:12" x14ac:dyDescent="0.55000000000000004">
      <c r="A67">
        <v>1773656103</v>
      </c>
      <c r="B67" t="s">
        <v>4</v>
      </c>
      <c r="C67" t="s">
        <v>5</v>
      </c>
      <c r="D67">
        <v>5206.3900000000003</v>
      </c>
      <c r="E67">
        <v>4980.2508699999998</v>
      </c>
      <c r="F67">
        <v>4978.9634999999998</v>
      </c>
      <c r="G67">
        <v>4982.2574999999997</v>
      </c>
      <c r="H67">
        <v>4976.7946899999997</v>
      </c>
      <c r="J67" s="1">
        <f>(A67/86400)+25569</f>
        <v>46097.427118055552</v>
      </c>
      <c r="K67" s="1">
        <f t="shared" ref="K67:K130" si="2">CEILING(INT(J67*1440)/1440*288,1)/288</f>
        <v>46097.427083333336</v>
      </c>
      <c r="L67">
        <f t="shared" ref="L67:L130" si="3">MROUND((K67-25569)*86400,300)</f>
        <v>1773656100</v>
      </c>
    </row>
    <row r="68" spans="1:12" x14ac:dyDescent="0.55000000000000004">
      <c r="A68">
        <v>1773656403</v>
      </c>
      <c r="B68" t="s">
        <v>4</v>
      </c>
      <c r="C68" t="s">
        <v>5</v>
      </c>
      <c r="D68">
        <v>5205.13</v>
      </c>
      <c r="E68">
        <v>4982.4496499999996</v>
      </c>
      <c r="F68">
        <v>4980.70658</v>
      </c>
      <c r="G68">
        <v>4984.3396199999997</v>
      </c>
      <c r="H68">
        <v>4979.0307000000003</v>
      </c>
      <c r="J68" s="1">
        <f>(A68/86400)+25569</f>
        <v>46097.430590277778</v>
      </c>
      <c r="K68" s="1">
        <f t="shared" si="2"/>
        <v>46097.430555555555</v>
      </c>
      <c r="L68">
        <f t="shared" si="3"/>
        <v>1773656400</v>
      </c>
    </row>
    <row r="69" spans="1:12" x14ac:dyDescent="0.55000000000000004">
      <c r="A69">
        <v>1773656703</v>
      </c>
      <c r="B69" t="s">
        <v>4</v>
      </c>
      <c r="C69" t="s">
        <v>5</v>
      </c>
      <c r="D69">
        <v>5200.95</v>
      </c>
      <c r="E69">
        <v>4984.4613799999997</v>
      </c>
      <c r="F69">
        <v>4982.5839800000003</v>
      </c>
      <c r="G69">
        <v>4986.4503299999997</v>
      </c>
      <c r="H69">
        <v>4981.1290399999998</v>
      </c>
      <c r="J69" s="1">
        <f>(A69/86400)+25569</f>
        <v>46097.434062500004</v>
      </c>
      <c r="K69" s="1">
        <f t="shared" si="2"/>
        <v>46097.434027777781</v>
      </c>
      <c r="L69">
        <f t="shared" si="3"/>
        <v>1773656700</v>
      </c>
    </row>
    <row r="70" spans="1:12" x14ac:dyDescent="0.55000000000000004">
      <c r="A70">
        <v>1773657003</v>
      </c>
      <c r="B70" t="s">
        <v>4</v>
      </c>
      <c r="C70" t="s">
        <v>5</v>
      </c>
      <c r="D70">
        <v>5202.58</v>
      </c>
      <c r="E70">
        <v>4986.0601699999997</v>
      </c>
      <c r="F70">
        <v>4984.3220700000002</v>
      </c>
      <c r="G70">
        <v>4988.2303400000001</v>
      </c>
      <c r="H70">
        <v>4982.76854</v>
      </c>
      <c r="J70" s="1">
        <f>(A70/86400)+25569</f>
        <v>46097.437534722223</v>
      </c>
      <c r="K70" s="1">
        <f t="shared" si="2"/>
        <v>46097.4375</v>
      </c>
      <c r="L70">
        <f t="shared" si="3"/>
        <v>1773657000</v>
      </c>
    </row>
    <row r="71" spans="1:12" x14ac:dyDescent="0.55000000000000004">
      <c r="A71">
        <v>1773657303</v>
      </c>
      <c r="B71" t="s">
        <v>4</v>
      </c>
      <c r="C71" t="s">
        <v>5</v>
      </c>
      <c r="D71">
        <v>5202.12</v>
      </c>
      <c r="E71">
        <v>4987.2822900000001</v>
      </c>
      <c r="F71">
        <v>4985.8021799999997</v>
      </c>
      <c r="G71">
        <v>4989.69085</v>
      </c>
      <c r="H71">
        <v>4983.9175699999996</v>
      </c>
      <c r="J71" s="1">
        <f>(A71/86400)+25569</f>
        <v>46097.441006944442</v>
      </c>
      <c r="K71" s="1">
        <f t="shared" si="2"/>
        <v>46097.440972222219</v>
      </c>
      <c r="L71">
        <f t="shared" si="3"/>
        <v>1773657300</v>
      </c>
    </row>
    <row r="72" spans="1:12" x14ac:dyDescent="0.55000000000000004">
      <c r="A72">
        <v>1773657603</v>
      </c>
      <c r="B72" t="s">
        <v>4</v>
      </c>
      <c r="C72" t="s">
        <v>5</v>
      </c>
      <c r="D72">
        <v>5200.91</v>
      </c>
      <c r="E72">
        <v>4988.4769100000003</v>
      </c>
      <c r="F72">
        <v>4987.1395400000001</v>
      </c>
      <c r="G72">
        <v>4990.9876599999998</v>
      </c>
      <c r="H72">
        <v>4984.87554</v>
      </c>
      <c r="J72" s="1">
        <f>(A72/86400)+25569</f>
        <v>46097.444479166668</v>
      </c>
      <c r="K72" s="1">
        <f t="shared" si="2"/>
        <v>46097.444444444445</v>
      </c>
      <c r="L72">
        <f t="shared" si="3"/>
        <v>1773657600</v>
      </c>
    </row>
    <row r="73" spans="1:12" x14ac:dyDescent="0.55000000000000004">
      <c r="A73">
        <v>1773657903</v>
      </c>
      <c r="B73" t="s">
        <v>4</v>
      </c>
      <c r="C73" t="s">
        <v>5</v>
      </c>
      <c r="D73">
        <v>5194.29</v>
      </c>
      <c r="E73">
        <v>4989.9313199999997</v>
      </c>
      <c r="F73">
        <v>4988.5354299999999</v>
      </c>
      <c r="G73">
        <v>4992.46288</v>
      </c>
      <c r="H73">
        <v>4986.0249100000001</v>
      </c>
      <c r="J73" s="1">
        <f>(A73/86400)+25569</f>
        <v>46097.447951388887</v>
      </c>
      <c r="K73" s="1">
        <f t="shared" si="2"/>
        <v>46097.447916666664</v>
      </c>
      <c r="L73">
        <f t="shared" si="3"/>
        <v>1773657900</v>
      </c>
    </row>
    <row r="74" spans="1:12" x14ac:dyDescent="0.55000000000000004">
      <c r="A74">
        <v>1773658203</v>
      </c>
      <c r="B74" t="s">
        <v>4</v>
      </c>
      <c r="C74" t="s">
        <v>5</v>
      </c>
      <c r="D74">
        <v>5207.04</v>
      </c>
      <c r="E74">
        <v>4991.8322399999997</v>
      </c>
      <c r="F74">
        <v>4990.1838399999997</v>
      </c>
      <c r="G74">
        <v>4994.2854600000001</v>
      </c>
      <c r="H74">
        <v>4987.7068499999996</v>
      </c>
      <c r="J74" s="1">
        <f>(A74/86400)+25569</f>
        <v>46097.451423611114</v>
      </c>
      <c r="K74" s="1">
        <f t="shared" si="2"/>
        <v>46097.451388888891</v>
      </c>
      <c r="L74">
        <f t="shared" si="3"/>
        <v>1773658200</v>
      </c>
    </row>
    <row r="75" spans="1:12" x14ac:dyDescent="0.55000000000000004">
      <c r="A75">
        <v>1773658503</v>
      </c>
      <c r="B75" t="s">
        <v>4</v>
      </c>
      <c r="C75" t="s">
        <v>5</v>
      </c>
      <c r="D75">
        <v>5200.55</v>
      </c>
      <c r="E75">
        <v>4994.4998299999997</v>
      </c>
      <c r="F75">
        <v>4992.34184</v>
      </c>
      <c r="G75">
        <v>4996.7197100000003</v>
      </c>
      <c r="H75">
        <v>4990.1120799999999</v>
      </c>
      <c r="J75" s="1">
        <f>(A75/86400)+25569</f>
        <v>46097.454895833333</v>
      </c>
      <c r="K75" s="1">
        <f t="shared" si="2"/>
        <v>46097.454861111109</v>
      </c>
      <c r="L75">
        <f t="shared" si="3"/>
        <v>1773658500</v>
      </c>
    </row>
    <row r="76" spans="1:12" x14ac:dyDescent="0.55000000000000004">
      <c r="A76">
        <v>1773658803</v>
      </c>
      <c r="B76" t="s">
        <v>4</v>
      </c>
      <c r="C76" t="s">
        <v>5</v>
      </c>
      <c r="D76">
        <v>5197.32</v>
      </c>
      <c r="E76">
        <v>4998.0939500000004</v>
      </c>
      <c r="F76">
        <v>4995.2178899999999</v>
      </c>
      <c r="G76">
        <v>5000.0235199999997</v>
      </c>
      <c r="H76">
        <v>4993.4041800000005</v>
      </c>
      <c r="J76" s="1">
        <f>(A76/86400)+25569</f>
        <v>46097.458368055552</v>
      </c>
      <c r="K76" s="1">
        <f t="shared" si="2"/>
        <v>46097.458333333336</v>
      </c>
      <c r="L76">
        <f t="shared" si="3"/>
        <v>1773658800</v>
      </c>
    </row>
    <row r="77" spans="1:12" x14ac:dyDescent="0.55000000000000004">
      <c r="A77">
        <v>1773659103</v>
      </c>
      <c r="B77" t="s">
        <v>4</v>
      </c>
      <c r="C77" t="s">
        <v>5</v>
      </c>
      <c r="D77">
        <v>5202.59</v>
      </c>
      <c r="E77">
        <v>5002.6263499999995</v>
      </c>
      <c r="F77">
        <v>4998.9221200000002</v>
      </c>
      <c r="G77">
        <v>5004.2208700000001</v>
      </c>
      <c r="H77">
        <v>4997.6045100000001</v>
      </c>
      <c r="J77" s="1">
        <f>(A77/86400)+25569</f>
        <v>46097.461840277778</v>
      </c>
      <c r="K77" s="1">
        <f t="shared" si="2"/>
        <v>46097.461805555555</v>
      </c>
      <c r="L77">
        <f t="shared" si="3"/>
        <v>1773659100</v>
      </c>
    </row>
    <row r="78" spans="1:12" x14ac:dyDescent="0.55000000000000004">
      <c r="A78">
        <v>1773659403</v>
      </c>
      <c r="B78" t="s">
        <v>4</v>
      </c>
      <c r="C78" t="s">
        <v>5</v>
      </c>
      <c r="D78">
        <v>5202.51</v>
      </c>
      <c r="E78">
        <v>5007.7037799999998</v>
      </c>
      <c r="F78">
        <v>5003.3129499999995</v>
      </c>
      <c r="G78">
        <v>5009.1053700000002</v>
      </c>
      <c r="H78">
        <v>5002.4582099999998</v>
      </c>
      <c r="J78" s="1">
        <f>(A78/86400)+25569</f>
        <v>46097.465312500004</v>
      </c>
      <c r="K78" s="1">
        <f t="shared" si="2"/>
        <v>46097.465277777781</v>
      </c>
      <c r="L78">
        <f t="shared" si="3"/>
        <v>1773659400</v>
      </c>
    </row>
    <row r="79" spans="1:12" x14ac:dyDescent="0.55000000000000004">
      <c r="A79">
        <v>1773659703</v>
      </c>
      <c r="B79" t="s">
        <v>4</v>
      </c>
      <c r="C79" t="s">
        <v>5</v>
      </c>
      <c r="D79">
        <v>5201</v>
      </c>
      <c r="E79">
        <v>5012.6390600000004</v>
      </c>
      <c r="F79">
        <v>5007.9760100000003</v>
      </c>
      <c r="G79">
        <v>5014.0256499999996</v>
      </c>
      <c r="H79">
        <v>5007.3987800000004</v>
      </c>
      <c r="J79" s="1">
        <f>(A79/86400)+25569</f>
        <v>46097.468784722223</v>
      </c>
      <c r="K79" s="1">
        <f t="shared" si="2"/>
        <v>46097.46875</v>
      </c>
      <c r="L79">
        <f t="shared" si="3"/>
        <v>1773659700</v>
      </c>
    </row>
    <row r="80" spans="1:12" x14ac:dyDescent="0.55000000000000004">
      <c r="A80">
        <v>1773660003</v>
      </c>
      <c r="B80" t="s">
        <v>4</v>
      </c>
      <c r="C80" t="s">
        <v>5</v>
      </c>
      <c r="D80">
        <v>5204.32</v>
      </c>
      <c r="E80">
        <v>5016.4809500000001</v>
      </c>
      <c r="F80">
        <v>5012.2284799999998</v>
      </c>
      <c r="G80">
        <v>5018.1623300000001</v>
      </c>
      <c r="H80">
        <v>5011.6633499999998</v>
      </c>
      <c r="J80" s="1">
        <f>(A80/86400)+25569</f>
        <v>46097.472256944442</v>
      </c>
      <c r="K80" s="1">
        <f t="shared" si="2"/>
        <v>46097.472222222219</v>
      </c>
      <c r="L80">
        <f t="shared" si="3"/>
        <v>1773660000</v>
      </c>
    </row>
    <row r="81" spans="1:12" x14ac:dyDescent="0.55000000000000004">
      <c r="A81">
        <v>1773660303</v>
      </c>
      <c r="B81" t="s">
        <v>4</v>
      </c>
      <c r="C81" t="s">
        <v>5</v>
      </c>
      <c r="D81">
        <v>5205</v>
      </c>
      <c r="E81">
        <v>5018.46162</v>
      </c>
      <c r="F81">
        <v>5015.3450499999999</v>
      </c>
      <c r="G81">
        <v>5020.7543999999998</v>
      </c>
      <c r="H81">
        <v>5014.3813499999997</v>
      </c>
      <c r="J81" s="1">
        <f>(A81/86400)+25569</f>
        <v>46097.475729166668</v>
      </c>
      <c r="K81" s="1">
        <f t="shared" si="2"/>
        <v>46097.475694444445</v>
      </c>
      <c r="L81">
        <f t="shared" si="3"/>
        <v>1773660300</v>
      </c>
    </row>
    <row r="82" spans="1:12" x14ac:dyDescent="0.55000000000000004">
      <c r="A82">
        <v>1773660603</v>
      </c>
      <c r="B82" t="s">
        <v>4</v>
      </c>
      <c r="C82" t="s">
        <v>5</v>
      </c>
      <c r="D82">
        <v>5204.97</v>
      </c>
      <c r="E82">
        <v>5018.3166700000002</v>
      </c>
      <c r="F82">
        <v>5016.83086</v>
      </c>
      <c r="G82">
        <v>5021.3826399999998</v>
      </c>
      <c r="H82">
        <v>5014.9930800000002</v>
      </c>
      <c r="J82" s="1">
        <f>(A82/86400)+25569</f>
        <v>46097.479201388887</v>
      </c>
      <c r="K82" s="1">
        <f t="shared" si="2"/>
        <v>46097.479166666664</v>
      </c>
      <c r="L82">
        <f t="shared" si="3"/>
        <v>1773660600</v>
      </c>
    </row>
    <row r="83" spans="1:12" x14ac:dyDescent="0.55000000000000004">
      <c r="A83">
        <v>1773660903</v>
      </c>
      <c r="B83" t="s">
        <v>4</v>
      </c>
      <c r="C83" t="s">
        <v>5</v>
      </c>
      <c r="D83">
        <v>5204.87</v>
      </c>
      <c r="E83">
        <v>5016.1624599999996</v>
      </c>
      <c r="F83">
        <v>5016.4966599999998</v>
      </c>
      <c r="G83">
        <v>5020.0757800000001</v>
      </c>
      <c r="H83">
        <v>5013.4618</v>
      </c>
      <c r="J83" s="1">
        <f>(A83/86400)+25569</f>
        <v>46097.482673611114</v>
      </c>
      <c r="K83" s="1">
        <f t="shared" si="2"/>
        <v>46097.482638888891</v>
      </c>
      <c r="L83">
        <f t="shared" si="3"/>
        <v>1773660900</v>
      </c>
    </row>
    <row r="84" spans="1:12" x14ac:dyDescent="0.55000000000000004">
      <c r="A84">
        <v>1773661203</v>
      </c>
      <c r="B84" t="s">
        <v>4</v>
      </c>
      <c r="C84" t="s">
        <v>5</v>
      </c>
      <c r="D84">
        <v>5201.76</v>
      </c>
      <c r="E84">
        <v>5012.4608900000003</v>
      </c>
      <c r="F84">
        <v>5014.4787800000004</v>
      </c>
      <c r="G84">
        <v>5017.1794600000003</v>
      </c>
      <c r="H84">
        <v>5010.1576800000003</v>
      </c>
      <c r="J84" s="1">
        <f>(A84/86400)+25569</f>
        <v>46097.486145833333</v>
      </c>
      <c r="K84" s="1">
        <f t="shared" si="2"/>
        <v>46097.486111111109</v>
      </c>
      <c r="L84">
        <f t="shared" si="3"/>
        <v>1773661200</v>
      </c>
    </row>
    <row r="85" spans="1:12" x14ac:dyDescent="0.55000000000000004">
      <c r="A85">
        <v>1773661503</v>
      </c>
      <c r="B85" t="s">
        <v>4</v>
      </c>
      <c r="C85" t="s">
        <v>5</v>
      </c>
      <c r="D85">
        <v>5202.46</v>
      </c>
      <c r="E85">
        <v>5008.0598799999998</v>
      </c>
      <c r="F85">
        <v>5011.2693300000001</v>
      </c>
      <c r="G85">
        <v>5013.3415199999999</v>
      </c>
      <c r="H85">
        <v>5005.8061299999999</v>
      </c>
      <c r="J85" s="1">
        <f>(A85/86400)+25569</f>
        <v>46097.489618055552</v>
      </c>
      <c r="K85" s="1">
        <f t="shared" si="2"/>
        <v>46097.489583333336</v>
      </c>
      <c r="L85">
        <f t="shared" si="3"/>
        <v>1773661500</v>
      </c>
    </row>
    <row r="86" spans="1:12" x14ac:dyDescent="0.55000000000000004">
      <c r="A86">
        <v>1773661803</v>
      </c>
      <c r="B86" t="s">
        <v>4</v>
      </c>
      <c r="C86" t="s">
        <v>5</v>
      </c>
      <c r="D86">
        <v>5195.2700000000004</v>
      </c>
      <c r="E86">
        <v>5003.9702299999999</v>
      </c>
      <c r="F86">
        <v>5007.61978</v>
      </c>
      <c r="G86">
        <v>5009.42634</v>
      </c>
      <c r="H86">
        <v>5001.3861399999996</v>
      </c>
      <c r="J86" s="1">
        <f>(A86/86400)+25569</f>
        <v>46097.493090277778</v>
      </c>
      <c r="K86" s="1">
        <f t="shared" si="2"/>
        <v>46097.493055555555</v>
      </c>
      <c r="L86">
        <f t="shared" si="3"/>
        <v>1773661800</v>
      </c>
    </row>
    <row r="87" spans="1:12" x14ac:dyDescent="0.55000000000000004">
      <c r="A87">
        <v>1773662103</v>
      </c>
      <c r="B87" t="s">
        <v>4</v>
      </c>
      <c r="C87" t="s">
        <v>5</v>
      </c>
      <c r="D87">
        <v>5184.8</v>
      </c>
      <c r="E87">
        <v>5001.3180499999999</v>
      </c>
      <c r="F87">
        <v>5004.4689200000003</v>
      </c>
      <c r="G87">
        <v>5006.4223000000002</v>
      </c>
      <c r="H87">
        <v>4998.1190200000001</v>
      </c>
      <c r="J87" s="1">
        <f>(A87/86400)+25569</f>
        <v>46097.496562500004</v>
      </c>
      <c r="K87" s="1">
        <f t="shared" si="2"/>
        <v>46097.496527777781</v>
      </c>
      <c r="L87">
        <f t="shared" si="3"/>
        <v>1773662100</v>
      </c>
    </row>
    <row r="88" spans="1:12" x14ac:dyDescent="0.55000000000000004">
      <c r="A88">
        <v>1773662403</v>
      </c>
      <c r="B88" t="s">
        <v>4</v>
      </c>
      <c r="C88" t="s">
        <v>5</v>
      </c>
      <c r="D88">
        <v>5189</v>
      </c>
      <c r="E88">
        <v>5000.7070400000002</v>
      </c>
      <c r="F88">
        <v>5002.5879800000002</v>
      </c>
      <c r="G88">
        <v>5005.2338499999996</v>
      </c>
      <c r="H88">
        <v>4996.7463900000002</v>
      </c>
      <c r="J88" s="1">
        <f>(A88/86400)+25569</f>
        <v>46097.500034722223</v>
      </c>
      <c r="K88" s="1">
        <f t="shared" si="2"/>
        <v>46097.5</v>
      </c>
      <c r="L88">
        <f t="shared" si="3"/>
        <v>1773662400</v>
      </c>
    </row>
    <row r="89" spans="1:12" x14ac:dyDescent="0.55000000000000004">
      <c r="A89">
        <v>1773662703</v>
      </c>
      <c r="B89" t="s">
        <v>4</v>
      </c>
      <c r="C89" t="s">
        <v>5</v>
      </c>
      <c r="D89">
        <v>5186.1099999999997</v>
      </c>
      <c r="E89">
        <v>5002.1899700000004</v>
      </c>
      <c r="F89">
        <v>5002.38897</v>
      </c>
      <c r="G89">
        <v>5006.0892299999996</v>
      </c>
      <c r="H89">
        <v>4997.5035399999997</v>
      </c>
      <c r="J89" s="1">
        <f>(A89/86400)+25569</f>
        <v>46097.503506944442</v>
      </c>
      <c r="K89" s="1">
        <f t="shared" si="2"/>
        <v>46097.503472222219</v>
      </c>
      <c r="L89">
        <f t="shared" si="3"/>
        <v>1773662700</v>
      </c>
    </row>
    <row r="90" spans="1:12" x14ac:dyDescent="0.55000000000000004">
      <c r="A90">
        <v>1773663003</v>
      </c>
      <c r="B90" t="s">
        <v>4</v>
      </c>
      <c r="C90" t="s">
        <v>5</v>
      </c>
      <c r="D90">
        <v>5188.12</v>
      </c>
      <c r="E90">
        <v>5005.5302199999996</v>
      </c>
      <c r="F90">
        <v>5003.9596000000001</v>
      </c>
      <c r="G90">
        <v>5008.7529199999999</v>
      </c>
      <c r="H90">
        <v>5000.1302400000004</v>
      </c>
      <c r="J90" s="1">
        <f>(A90/86400)+25569</f>
        <v>46097.506979166668</v>
      </c>
      <c r="K90" s="1">
        <f t="shared" si="2"/>
        <v>46097.506944444445</v>
      </c>
      <c r="L90">
        <f t="shared" si="3"/>
        <v>1773663000</v>
      </c>
    </row>
    <row r="91" spans="1:12" x14ac:dyDescent="0.55000000000000004">
      <c r="A91">
        <v>1773663303</v>
      </c>
      <c r="B91" t="s">
        <v>4</v>
      </c>
      <c r="C91" t="s">
        <v>5</v>
      </c>
      <c r="D91">
        <v>5183.41</v>
      </c>
      <c r="E91">
        <v>5009.9599900000003</v>
      </c>
      <c r="F91">
        <v>5006.9597899999999</v>
      </c>
      <c r="G91">
        <v>5012.6575599999996</v>
      </c>
      <c r="H91">
        <v>5004.1270599999998</v>
      </c>
      <c r="J91" s="1">
        <f>(A91/86400)+25569</f>
        <v>46097.510451388887</v>
      </c>
      <c r="K91" s="1">
        <f t="shared" si="2"/>
        <v>46097.510416666664</v>
      </c>
      <c r="L91">
        <f t="shared" si="3"/>
        <v>1773663300</v>
      </c>
    </row>
    <row r="92" spans="1:12" x14ac:dyDescent="0.55000000000000004">
      <c r="A92">
        <v>1773663603</v>
      </c>
      <c r="B92" t="s">
        <v>4</v>
      </c>
      <c r="C92" t="s">
        <v>5</v>
      </c>
      <c r="D92">
        <v>5181.4799999999996</v>
      </c>
      <c r="E92">
        <v>5014.5277599999999</v>
      </c>
      <c r="F92">
        <v>5010.7437799999998</v>
      </c>
      <c r="G92">
        <v>5016.9164499999997</v>
      </c>
      <c r="H92">
        <v>5008.7112299999999</v>
      </c>
      <c r="J92" s="1">
        <f>(A92/86400)+25569</f>
        <v>46097.513923611114</v>
      </c>
      <c r="K92" s="1">
        <f t="shared" si="2"/>
        <v>46097.513888888891</v>
      </c>
      <c r="L92">
        <f t="shared" si="3"/>
        <v>1773663600</v>
      </c>
    </row>
    <row r="93" spans="1:12" x14ac:dyDescent="0.55000000000000004">
      <c r="A93">
        <v>1773663903</v>
      </c>
      <c r="B93" t="s">
        <v>4</v>
      </c>
      <c r="C93" t="s">
        <v>5</v>
      </c>
      <c r="D93">
        <v>5173.57</v>
      </c>
      <c r="E93">
        <v>5018.5094399999998</v>
      </c>
      <c r="F93">
        <v>5014.6266100000003</v>
      </c>
      <c r="G93">
        <v>5020.6791499999999</v>
      </c>
      <c r="H93">
        <v>5012.9030499999999</v>
      </c>
      <c r="J93" s="1">
        <f>(A93/86400)+25569</f>
        <v>46097.517395833333</v>
      </c>
      <c r="K93" s="1">
        <f t="shared" si="2"/>
        <v>46097.517361111109</v>
      </c>
      <c r="L93">
        <f t="shared" si="3"/>
        <v>1773663900</v>
      </c>
    </row>
    <row r="94" spans="1:12" x14ac:dyDescent="0.55000000000000004">
      <c r="A94">
        <v>1773664203</v>
      </c>
      <c r="B94" t="s">
        <v>4</v>
      </c>
      <c r="C94" t="s">
        <v>5</v>
      </c>
      <c r="D94">
        <v>5178.01</v>
      </c>
      <c r="E94">
        <v>5021.1848200000004</v>
      </c>
      <c r="F94">
        <v>5017.90571</v>
      </c>
      <c r="G94">
        <v>5023.2855300000001</v>
      </c>
      <c r="H94">
        <v>5016.0974399999996</v>
      </c>
      <c r="J94" s="1">
        <f>(A94/86400)+25569</f>
        <v>46097.520868055552</v>
      </c>
      <c r="K94" s="1">
        <f t="shared" si="2"/>
        <v>46097.520833333336</v>
      </c>
      <c r="L94">
        <f t="shared" si="3"/>
        <v>1773664200</v>
      </c>
    </row>
    <row r="95" spans="1:12" x14ac:dyDescent="0.55000000000000004">
      <c r="A95">
        <v>1773664503</v>
      </c>
      <c r="B95" t="s">
        <v>4</v>
      </c>
      <c r="C95" t="s">
        <v>5</v>
      </c>
      <c r="D95">
        <v>5152.16</v>
      </c>
      <c r="E95">
        <v>5022.3814000000002</v>
      </c>
      <c r="F95">
        <v>5020.1435600000004</v>
      </c>
      <c r="G95">
        <v>5024.5188500000004</v>
      </c>
      <c r="H95">
        <v>5017.8910100000003</v>
      </c>
      <c r="J95" s="1">
        <f>(A95/86400)+25569</f>
        <v>46097.524340277778</v>
      </c>
      <c r="K95" s="1">
        <f t="shared" si="2"/>
        <v>46097.524305555555</v>
      </c>
      <c r="L95">
        <f t="shared" si="3"/>
        <v>1773664500</v>
      </c>
    </row>
    <row r="96" spans="1:12" x14ac:dyDescent="0.55000000000000004">
      <c r="A96">
        <v>1773664803</v>
      </c>
      <c r="B96" t="s">
        <v>4</v>
      </c>
      <c r="C96" t="s">
        <v>5</v>
      </c>
      <c r="D96">
        <v>5156.08</v>
      </c>
      <c r="E96">
        <v>5022.2403700000004</v>
      </c>
      <c r="F96">
        <v>5021.1919600000001</v>
      </c>
      <c r="G96">
        <v>5024.5013399999998</v>
      </c>
      <c r="H96">
        <v>5018.3437999999996</v>
      </c>
      <c r="J96" s="1">
        <f>(A96/86400)+25569</f>
        <v>46097.527812500004</v>
      </c>
      <c r="K96" s="1">
        <f t="shared" si="2"/>
        <v>46097.527777777781</v>
      </c>
      <c r="L96">
        <f t="shared" si="3"/>
        <v>1773664800</v>
      </c>
    </row>
    <row r="97" spans="1:12" x14ac:dyDescent="0.55000000000000004">
      <c r="A97">
        <v>1773665103</v>
      </c>
      <c r="B97" t="s">
        <v>4</v>
      </c>
      <c r="C97" t="s">
        <v>5</v>
      </c>
      <c r="D97">
        <v>5163.03</v>
      </c>
      <c r="E97">
        <v>5021.2427100000004</v>
      </c>
      <c r="F97">
        <v>5021.2173400000001</v>
      </c>
      <c r="G97">
        <v>5023.61697</v>
      </c>
      <c r="H97">
        <v>5017.8075099999996</v>
      </c>
      <c r="J97" s="1">
        <f>(A97/86400)+25569</f>
        <v>46097.531284722223</v>
      </c>
      <c r="K97" s="1">
        <f t="shared" si="2"/>
        <v>46097.53125</v>
      </c>
      <c r="L97">
        <f t="shared" si="3"/>
        <v>1773665100</v>
      </c>
    </row>
    <row r="98" spans="1:12" x14ac:dyDescent="0.55000000000000004">
      <c r="A98">
        <v>1773665403</v>
      </c>
      <c r="B98" t="s">
        <v>4</v>
      </c>
      <c r="C98" t="s">
        <v>5</v>
      </c>
      <c r="D98">
        <v>5161.84</v>
      </c>
      <c r="E98">
        <v>5020.0446899999997</v>
      </c>
      <c r="F98">
        <v>5020.6310100000001</v>
      </c>
      <c r="G98">
        <v>5022.4497000000001</v>
      </c>
      <c r="H98">
        <v>5016.8511900000003</v>
      </c>
      <c r="J98" s="1">
        <f>(A98/86400)+25569</f>
        <v>46097.534756944442</v>
      </c>
      <c r="K98" s="1">
        <f t="shared" si="2"/>
        <v>46097.534722222219</v>
      </c>
      <c r="L98">
        <f t="shared" si="3"/>
        <v>1773665400</v>
      </c>
    </row>
    <row r="99" spans="1:12" x14ac:dyDescent="0.55000000000000004">
      <c r="A99">
        <v>1773665703</v>
      </c>
      <c r="B99" t="s">
        <v>4</v>
      </c>
      <c r="C99" t="s">
        <v>5</v>
      </c>
      <c r="D99">
        <v>5165.38</v>
      </c>
      <c r="E99">
        <v>5019.1524200000003</v>
      </c>
      <c r="F99">
        <v>5019.8917199999996</v>
      </c>
      <c r="G99">
        <v>5021.5990300000003</v>
      </c>
      <c r="H99">
        <v>5016.0841</v>
      </c>
      <c r="J99" s="1">
        <f>(A99/86400)+25569</f>
        <v>46097.538229166668</v>
      </c>
      <c r="K99" s="1">
        <f t="shared" si="2"/>
        <v>46097.538194444445</v>
      </c>
      <c r="L99">
        <f t="shared" si="3"/>
        <v>1773665700</v>
      </c>
    </row>
    <row r="100" spans="1:12" x14ac:dyDescent="0.55000000000000004">
      <c r="A100">
        <v>1773666003</v>
      </c>
      <c r="B100" t="s">
        <v>4</v>
      </c>
      <c r="C100" t="s">
        <v>5</v>
      </c>
      <c r="D100">
        <v>5169.17</v>
      </c>
      <c r="E100">
        <v>5018.9253200000003</v>
      </c>
      <c r="F100">
        <v>5019.40852</v>
      </c>
      <c r="G100">
        <v>5021.4031599999998</v>
      </c>
      <c r="H100">
        <v>5015.8376200000002</v>
      </c>
      <c r="J100" s="1">
        <f>(A100/86400)+25569</f>
        <v>46097.541701388887</v>
      </c>
      <c r="K100" s="1">
        <f t="shared" si="2"/>
        <v>46097.541666666664</v>
      </c>
      <c r="L100">
        <f t="shared" si="3"/>
        <v>1773666000</v>
      </c>
    </row>
    <row r="101" spans="1:12" x14ac:dyDescent="0.55000000000000004">
      <c r="A101">
        <v>1773666303</v>
      </c>
      <c r="B101" t="s">
        <v>4</v>
      </c>
      <c r="C101" t="s">
        <v>5</v>
      </c>
      <c r="D101">
        <v>5169.12</v>
      </c>
      <c r="E101">
        <v>5019.6021199999996</v>
      </c>
      <c r="F101">
        <v>5019.5053200000002</v>
      </c>
      <c r="G101">
        <v>5022.0582800000002</v>
      </c>
      <c r="H101">
        <v>5016.2990399999999</v>
      </c>
      <c r="J101" s="1">
        <f>(A101/86400)+25569</f>
        <v>46097.545173611114</v>
      </c>
      <c r="K101" s="1">
        <f t="shared" si="2"/>
        <v>46097.545138888891</v>
      </c>
      <c r="L101">
        <f t="shared" si="3"/>
        <v>1773666300</v>
      </c>
    </row>
    <row r="102" spans="1:12" x14ac:dyDescent="0.55000000000000004">
      <c r="A102">
        <v>1773666603</v>
      </c>
      <c r="B102" t="s">
        <v>4</v>
      </c>
      <c r="C102" t="s">
        <v>5</v>
      </c>
      <c r="D102">
        <v>5168.22</v>
      </c>
      <c r="E102">
        <v>5020.97469</v>
      </c>
      <c r="F102">
        <v>5020.24</v>
      </c>
      <c r="G102">
        <v>5023.5117499999997</v>
      </c>
      <c r="H102">
        <v>5017.3612300000004</v>
      </c>
      <c r="J102" s="1">
        <f>(A102/86400)+25569</f>
        <v>46097.548645833333</v>
      </c>
      <c r="K102" s="1">
        <f t="shared" si="2"/>
        <v>46097.548611111109</v>
      </c>
      <c r="L102">
        <f t="shared" si="3"/>
        <v>1773666600</v>
      </c>
    </row>
    <row r="103" spans="1:12" x14ac:dyDescent="0.55000000000000004">
      <c r="A103">
        <v>1773666903</v>
      </c>
      <c r="B103" t="s">
        <v>4</v>
      </c>
      <c r="C103" t="s">
        <v>5</v>
      </c>
      <c r="D103">
        <v>5168.8999999999996</v>
      </c>
      <c r="E103">
        <v>5022.7559799999999</v>
      </c>
      <c r="F103">
        <v>5021.4979899999998</v>
      </c>
      <c r="G103">
        <v>5025.4640099999997</v>
      </c>
      <c r="H103">
        <v>5018.7102100000002</v>
      </c>
      <c r="J103" s="1">
        <f>(A103/86400)+25569</f>
        <v>46097.552118055552</v>
      </c>
      <c r="K103" s="1">
        <f t="shared" si="2"/>
        <v>46097.552083333336</v>
      </c>
      <c r="L103">
        <f t="shared" si="3"/>
        <v>1773666900</v>
      </c>
    </row>
    <row r="104" spans="1:12" x14ac:dyDescent="0.55000000000000004">
      <c r="A104">
        <v>1773667203</v>
      </c>
      <c r="B104" t="s">
        <v>4</v>
      </c>
      <c r="C104" t="s">
        <v>5</v>
      </c>
      <c r="D104">
        <v>5170.25</v>
      </c>
      <c r="E104">
        <v>5024.5461500000001</v>
      </c>
      <c r="F104">
        <v>5023.02207</v>
      </c>
      <c r="G104">
        <v>5027.4444400000002</v>
      </c>
      <c r="H104">
        <v>5020.0253000000002</v>
      </c>
      <c r="J104" s="1">
        <f>(A104/86400)+25569</f>
        <v>46097.555590277778</v>
      </c>
      <c r="K104" s="1">
        <f t="shared" si="2"/>
        <v>46097.555555555555</v>
      </c>
      <c r="L104">
        <f t="shared" si="3"/>
        <v>1773667200</v>
      </c>
    </row>
    <row r="105" spans="1:12" x14ac:dyDescent="0.55000000000000004">
      <c r="A105">
        <v>1773667503</v>
      </c>
      <c r="B105" t="s">
        <v>4</v>
      </c>
      <c r="C105" t="s">
        <v>5</v>
      </c>
      <c r="D105">
        <v>5170.9399999999996</v>
      </c>
      <c r="E105">
        <v>5026.1433699999998</v>
      </c>
      <c r="F105">
        <v>5024.5827200000003</v>
      </c>
      <c r="G105">
        <v>5029.2667199999996</v>
      </c>
      <c r="H105">
        <v>5021.10214</v>
      </c>
      <c r="J105" s="1">
        <f>(A105/86400)+25569</f>
        <v>46097.559062500004</v>
      </c>
      <c r="K105" s="1">
        <f t="shared" si="2"/>
        <v>46097.559027777781</v>
      </c>
      <c r="L105">
        <f t="shared" si="3"/>
        <v>1773667500</v>
      </c>
    </row>
    <row r="106" spans="1:12" x14ac:dyDescent="0.55000000000000004">
      <c r="A106">
        <v>1773667803</v>
      </c>
      <c r="B106" t="s">
        <v>4</v>
      </c>
      <c r="C106" t="s">
        <v>5</v>
      </c>
      <c r="D106">
        <v>5164.3100000000004</v>
      </c>
      <c r="E106">
        <v>5027.5634799999998</v>
      </c>
      <c r="F106">
        <v>5026.0730999999996</v>
      </c>
      <c r="G106">
        <v>5030.7764200000001</v>
      </c>
      <c r="H106">
        <v>5022.0019499999999</v>
      </c>
      <c r="J106" s="1">
        <f>(A106/86400)+25569</f>
        <v>46097.562534722223</v>
      </c>
      <c r="K106" s="1">
        <f t="shared" si="2"/>
        <v>46097.5625</v>
      </c>
      <c r="L106">
        <f t="shared" si="3"/>
        <v>1773667800</v>
      </c>
    </row>
    <row r="107" spans="1:12" x14ac:dyDescent="0.55000000000000004">
      <c r="A107">
        <v>1773668103</v>
      </c>
      <c r="B107" t="s">
        <v>4</v>
      </c>
      <c r="C107" t="s">
        <v>5</v>
      </c>
      <c r="D107">
        <v>5164.8900000000003</v>
      </c>
      <c r="E107">
        <v>5028.6454599999997</v>
      </c>
      <c r="F107">
        <v>5027.3592799999997</v>
      </c>
      <c r="G107">
        <v>5031.92371</v>
      </c>
      <c r="H107">
        <v>5022.8102399999998</v>
      </c>
      <c r="J107" s="1">
        <f>(A107/86400)+25569</f>
        <v>46097.566006944442</v>
      </c>
      <c r="K107" s="1">
        <f t="shared" si="2"/>
        <v>46097.565972222219</v>
      </c>
      <c r="L107">
        <f t="shared" si="3"/>
        <v>1773668100</v>
      </c>
    </row>
    <row r="108" spans="1:12" x14ac:dyDescent="0.55000000000000004">
      <c r="A108">
        <v>1773668403</v>
      </c>
      <c r="B108" t="s">
        <v>4</v>
      </c>
      <c r="C108" t="s">
        <v>5</v>
      </c>
      <c r="D108">
        <v>5175.34</v>
      </c>
      <c r="E108">
        <v>5029.4831700000004</v>
      </c>
      <c r="F108">
        <v>5028.4212200000002</v>
      </c>
      <c r="G108">
        <v>5032.6960399999998</v>
      </c>
      <c r="H108">
        <v>5023.4851099999996</v>
      </c>
      <c r="J108" s="1">
        <f>(A108/86400)+25569</f>
        <v>46097.569479166668</v>
      </c>
      <c r="K108" s="1">
        <f t="shared" si="2"/>
        <v>46097.569444444445</v>
      </c>
      <c r="L108">
        <f t="shared" si="3"/>
        <v>1773668400</v>
      </c>
    </row>
    <row r="109" spans="1:12" x14ac:dyDescent="0.55000000000000004">
      <c r="A109">
        <v>1773668703</v>
      </c>
      <c r="B109" t="s">
        <v>4</v>
      </c>
      <c r="C109" t="s">
        <v>5</v>
      </c>
      <c r="D109">
        <v>5179.7299999999996</v>
      </c>
      <c r="E109">
        <v>5030.0691699999998</v>
      </c>
      <c r="F109">
        <v>5029.2452000000003</v>
      </c>
      <c r="G109">
        <v>5033.2507400000004</v>
      </c>
      <c r="H109">
        <v>5024.2620800000004</v>
      </c>
      <c r="J109" s="1">
        <f>(A109/86400)+25569</f>
        <v>46097.572951388887</v>
      </c>
      <c r="K109" s="1">
        <f t="shared" si="2"/>
        <v>46097.572916666664</v>
      </c>
      <c r="L109">
        <f t="shared" si="3"/>
        <v>1773668700</v>
      </c>
    </row>
    <row r="110" spans="1:12" x14ac:dyDescent="0.55000000000000004">
      <c r="A110">
        <v>1773669003</v>
      </c>
      <c r="B110" t="s">
        <v>4</v>
      </c>
      <c r="C110" t="s">
        <v>5</v>
      </c>
      <c r="D110">
        <v>5168.8</v>
      </c>
      <c r="E110">
        <v>5030.5057100000004</v>
      </c>
      <c r="F110">
        <v>5029.8754499999995</v>
      </c>
      <c r="G110">
        <v>5033.71029</v>
      </c>
      <c r="H110">
        <v>5025.1764300000004</v>
      </c>
      <c r="J110" s="1">
        <f>(A110/86400)+25569</f>
        <v>46097.576423611114</v>
      </c>
      <c r="K110" s="1">
        <f t="shared" si="2"/>
        <v>46097.576388888891</v>
      </c>
      <c r="L110">
        <f t="shared" si="3"/>
        <v>1773669000</v>
      </c>
    </row>
    <row r="111" spans="1:12" x14ac:dyDescent="0.55000000000000004">
      <c r="A111">
        <v>1773669303</v>
      </c>
      <c r="B111" t="s">
        <v>4</v>
      </c>
      <c r="C111" t="s">
        <v>5</v>
      </c>
      <c r="D111">
        <v>5174.01</v>
      </c>
      <c r="E111">
        <v>5030.7297099999996</v>
      </c>
      <c r="F111">
        <v>5030.3025799999996</v>
      </c>
      <c r="G111">
        <v>5034.1848200000004</v>
      </c>
      <c r="H111">
        <v>5026.1470799999997</v>
      </c>
      <c r="J111" s="1">
        <f>(A111/86400)+25569</f>
        <v>46097.579895833333</v>
      </c>
      <c r="K111" s="1">
        <f t="shared" si="2"/>
        <v>46097.579861111109</v>
      </c>
      <c r="L111">
        <f t="shared" si="3"/>
        <v>1773669300</v>
      </c>
    </row>
    <row r="112" spans="1:12" x14ac:dyDescent="0.55000000000000004">
      <c r="A112">
        <v>1773669603</v>
      </c>
      <c r="B112" t="s">
        <v>4</v>
      </c>
      <c r="C112" t="s">
        <v>5</v>
      </c>
      <c r="D112">
        <v>5170.68</v>
      </c>
      <c r="E112">
        <v>5030.5430500000002</v>
      </c>
      <c r="F112">
        <v>5030.4228199999998</v>
      </c>
      <c r="G112">
        <v>5034.5168599999997</v>
      </c>
      <c r="H112">
        <v>5026.9414299999999</v>
      </c>
      <c r="J112" s="1">
        <f>(A112/86400)+25569</f>
        <v>46097.583368055552</v>
      </c>
      <c r="K112" s="1">
        <f t="shared" si="2"/>
        <v>46097.583333333336</v>
      </c>
      <c r="L112">
        <f t="shared" si="3"/>
        <v>1773669600</v>
      </c>
    </row>
    <row r="113" spans="1:12" x14ac:dyDescent="0.55000000000000004">
      <c r="A113">
        <v>1773669903</v>
      </c>
      <c r="B113" t="s">
        <v>4</v>
      </c>
      <c r="C113" t="s">
        <v>5</v>
      </c>
      <c r="D113">
        <v>5170.04</v>
      </c>
      <c r="E113">
        <v>5029.6501200000002</v>
      </c>
      <c r="F113">
        <v>5030.03647</v>
      </c>
      <c r="G113">
        <v>5034.3452500000003</v>
      </c>
      <c r="H113">
        <v>5027.0826699999998</v>
      </c>
      <c r="J113" s="1">
        <f>(A113/86400)+25569</f>
        <v>46097.586840277778</v>
      </c>
      <c r="K113" s="1">
        <f t="shared" si="2"/>
        <v>46097.586805555555</v>
      </c>
      <c r="L113">
        <f t="shared" si="3"/>
        <v>1773669900</v>
      </c>
    </row>
    <row r="114" spans="1:12" x14ac:dyDescent="0.55000000000000004">
      <c r="A114">
        <v>1773670203</v>
      </c>
      <c r="B114" t="s">
        <v>4</v>
      </c>
      <c r="C114" t="s">
        <v>5</v>
      </c>
      <c r="D114">
        <v>5168.9799999999996</v>
      </c>
      <c r="E114">
        <v>5027.7127799999998</v>
      </c>
      <c r="F114">
        <v>5028.8746199999996</v>
      </c>
      <c r="G114">
        <v>5033.2362499999999</v>
      </c>
      <c r="H114">
        <v>5026.0856199999998</v>
      </c>
      <c r="J114" s="1">
        <f>(A114/86400)+25569</f>
        <v>46097.590312500004</v>
      </c>
      <c r="K114" s="1">
        <f t="shared" si="2"/>
        <v>46097.590277777781</v>
      </c>
      <c r="L114">
        <f t="shared" si="3"/>
        <v>1773670200</v>
      </c>
    </row>
    <row r="115" spans="1:12" x14ac:dyDescent="0.55000000000000004">
      <c r="A115">
        <v>1773670503</v>
      </c>
      <c r="B115" t="s">
        <v>4</v>
      </c>
      <c r="C115" t="s">
        <v>5</v>
      </c>
      <c r="D115">
        <v>5169.88</v>
      </c>
      <c r="E115">
        <v>5024.66165</v>
      </c>
      <c r="F115">
        <v>5026.7681400000001</v>
      </c>
      <c r="G115">
        <v>5030.8971099999999</v>
      </c>
      <c r="H115">
        <v>5023.6788100000003</v>
      </c>
      <c r="J115" s="1">
        <f>(A115/86400)+25569</f>
        <v>46097.593784722223</v>
      </c>
      <c r="K115" s="1">
        <f t="shared" si="2"/>
        <v>46097.59375</v>
      </c>
      <c r="L115">
        <f t="shared" si="3"/>
        <v>1773670500</v>
      </c>
    </row>
    <row r="116" spans="1:12" x14ac:dyDescent="0.55000000000000004">
      <c r="A116">
        <v>1773670803</v>
      </c>
      <c r="B116" t="s">
        <v>4</v>
      </c>
      <c r="C116" t="s">
        <v>5</v>
      </c>
      <c r="D116">
        <v>5172.62</v>
      </c>
      <c r="E116">
        <v>5020.5874199999998</v>
      </c>
      <c r="F116">
        <v>5023.67778</v>
      </c>
      <c r="G116">
        <v>5027.3815400000003</v>
      </c>
      <c r="H116">
        <v>5019.83662</v>
      </c>
      <c r="J116" s="1">
        <f>(A116/86400)+25569</f>
        <v>46097.597256944442</v>
      </c>
      <c r="K116" s="1">
        <f t="shared" si="2"/>
        <v>46097.597222222219</v>
      </c>
      <c r="L116">
        <f t="shared" si="3"/>
        <v>1773670800</v>
      </c>
    </row>
    <row r="117" spans="1:12" x14ac:dyDescent="0.55000000000000004">
      <c r="A117">
        <v>1773671103</v>
      </c>
      <c r="B117" t="s">
        <v>4</v>
      </c>
      <c r="C117" t="s">
        <v>5</v>
      </c>
      <c r="D117">
        <v>5167.3100000000004</v>
      </c>
      <c r="E117">
        <v>5015.7708700000003</v>
      </c>
      <c r="F117">
        <v>5019.7243200000003</v>
      </c>
      <c r="G117">
        <v>5022.8286699999999</v>
      </c>
      <c r="H117">
        <v>5014.8260499999997</v>
      </c>
      <c r="J117" s="1">
        <f>(A117/86400)+25569</f>
        <v>46097.600729166668</v>
      </c>
      <c r="K117" s="1">
        <f t="shared" si="2"/>
        <v>46097.600694444445</v>
      </c>
      <c r="L117">
        <f t="shared" si="3"/>
        <v>1773671100</v>
      </c>
    </row>
    <row r="118" spans="1:12" x14ac:dyDescent="0.55000000000000004">
      <c r="A118">
        <v>1773671403</v>
      </c>
      <c r="B118" t="s">
        <v>4</v>
      </c>
      <c r="C118" t="s">
        <v>5</v>
      </c>
      <c r="D118">
        <v>5169.57</v>
      </c>
      <c r="E118">
        <v>5010.7326300000004</v>
      </c>
      <c r="F118">
        <v>5015.22847</v>
      </c>
      <c r="G118">
        <v>5017.6898499999998</v>
      </c>
      <c r="H118">
        <v>5009.1422300000004</v>
      </c>
      <c r="J118" s="1">
        <f>(A118/86400)+25569</f>
        <v>46097.604201388887</v>
      </c>
      <c r="K118" s="1">
        <f t="shared" si="2"/>
        <v>46097.604166666664</v>
      </c>
      <c r="L118">
        <f t="shared" si="3"/>
        <v>1773671400</v>
      </c>
    </row>
    <row r="119" spans="1:12" x14ac:dyDescent="0.55000000000000004">
      <c r="A119">
        <v>1773671703</v>
      </c>
      <c r="B119" t="s">
        <v>4</v>
      </c>
      <c r="C119" t="s">
        <v>5</v>
      </c>
      <c r="D119">
        <v>5163.13</v>
      </c>
      <c r="E119">
        <v>5005.9778200000001</v>
      </c>
      <c r="F119">
        <v>5010.6031499999999</v>
      </c>
      <c r="G119">
        <v>5012.5284199999996</v>
      </c>
      <c r="H119">
        <v>5003.4705899999999</v>
      </c>
      <c r="J119" s="1">
        <f>(A119/86400)+25569</f>
        <v>46097.607673611114</v>
      </c>
      <c r="K119" s="1">
        <f t="shared" si="2"/>
        <v>46097.607638888891</v>
      </c>
      <c r="L119">
        <f t="shared" si="3"/>
        <v>1773671700</v>
      </c>
    </row>
    <row r="120" spans="1:12" x14ac:dyDescent="0.55000000000000004">
      <c r="A120">
        <v>1773672003</v>
      </c>
      <c r="B120" t="s">
        <v>4</v>
      </c>
      <c r="C120" t="s">
        <v>5</v>
      </c>
      <c r="D120">
        <v>5160.24</v>
      </c>
      <c r="E120">
        <v>5002.0070299999998</v>
      </c>
      <c r="F120">
        <v>5006.3050899999998</v>
      </c>
      <c r="G120">
        <v>5007.8273399999998</v>
      </c>
      <c r="H120">
        <v>4998.3556099999996</v>
      </c>
      <c r="J120" s="1">
        <f>(A120/86400)+25569</f>
        <v>46097.611145833333</v>
      </c>
      <c r="K120" s="1">
        <f t="shared" si="2"/>
        <v>46097.611111111109</v>
      </c>
      <c r="L120">
        <f t="shared" si="3"/>
        <v>1773672000</v>
      </c>
    </row>
    <row r="121" spans="1:12" x14ac:dyDescent="0.55000000000000004">
      <c r="A121">
        <v>1773672303</v>
      </c>
      <c r="B121" t="s">
        <v>4</v>
      </c>
      <c r="C121" t="s">
        <v>5</v>
      </c>
      <c r="D121">
        <v>5161.95</v>
      </c>
      <c r="E121">
        <v>4999.1951799999997</v>
      </c>
      <c r="F121">
        <v>5002.7501300000004</v>
      </c>
      <c r="G121">
        <v>5004.0333799999999</v>
      </c>
      <c r="H121">
        <v>4994.3687499999996</v>
      </c>
      <c r="J121" s="1">
        <f>(A121/86400)+25569</f>
        <v>46097.614618055552</v>
      </c>
      <c r="K121" s="1">
        <f t="shared" si="2"/>
        <v>46097.614583333336</v>
      </c>
      <c r="L121">
        <f t="shared" si="3"/>
        <v>1773672300</v>
      </c>
    </row>
    <row r="122" spans="1:12" x14ac:dyDescent="0.55000000000000004">
      <c r="A122">
        <v>1773672603</v>
      </c>
      <c r="B122" t="s">
        <v>4</v>
      </c>
      <c r="C122" t="s">
        <v>5</v>
      </c>
      <c r="D122">
        <v>5167.67</v>
      </c>
      <c r="E122">
        <v>4997.6380300000001</v>
      </c>
      <c r="F122">
        <v>5000.1940800000002</v>
      </c>
      <c r="G122">
        <v>5001.5120800000004</v>
      </c>
      <c r="H122">
        <v>4992.0105800000001</v>
      </c>
      <c r="J122" s="1">
        <f>(A122/86400)+25569</f>
        <v>46097.618090277778</v>
      </c>
      <c r="K122" s="1">
        <f t="shared" si="2"/>
        <v>46097.618055555555</v>
      </c>
      <c r="L122">
        <f t="shared" si="3"/>
        <v>1773672600</v>
      </c>
    </row>
    <row r="123" spans="1:12" x14ac:dyDescent="0.55000000000000004">
      <c r="A123">
        <v>1773672903</v>
      </c>
      <c r="B123" t="s">
        <v>4</v>
      </c>
      <c r="C123" t="s">
        <v>5</v>
      </c>
      <c r="D123">
        <v>5169.72</v>
      </c>
      <c r="E123">
        <v>4997.2780000000002</v>
      </c>
      <c r="F123">
        <v>4998.7360399999998</v>
      </c>
      <c r="G123">
        <v>5000.3170499999997</v>
      </c>
      <c r="H123">
        <v>4991.14329</v>
      </c>
      <c r="J123" s="1">
        <f>(A123/86400)+25569</f>
        <v>46097.621562500004</v>
      </c>
      <c r="K123" s="1">
        <f t="shared" si="2"/>
        <v>46097.621527777781</v>
      </c>
      <c r="L123">
        <f t="shared" si="3"/>
        <v>1773672900</v>
      </c>
    </row>
    <row r="124" spans="1:12" x14ac:dyDescent="0.55000000000000004">
      <c r="A124">
        <v>1773673203</v>
      </c>
      <c r="B124" t="s">
        <v>4</v>
      </c>
      <c r="C124" t="s">
        <v>5</v>
      </c>
      <c r="D124">
        <v>5180.9399999999996</v>
      </c>
      <c r="E124">
        <v>4997.7426999999998</v>
      </c>
      <c r="F124">
        <v>4998.2393700000002</v>
      </c>
      <c r="G124">
        <v>5000.1882100000003</v>
      </c>
      <c r="H124">
        <v>4991.4478399999998</v>
      </c>
      <c r="J124" s="1">
        <f>(A124/86400)+25569</f>
        <v>46097.625034722223</v>
      </c>
      <c r="K124" s="1">
        <f t="shared" si="2"/>
        <v>46097.625</v>
      </c>
      <c r="L124">
        <f t="shared" si="3"/>
        <v>1773673200</v>
      </c>
    </row>
    <row r="125" spans="1:12" x14ac:dyDescent="0.55000000000000004">
      <c r="A125">
        <v>1773673503</v>
      </c>
      <c r="B125" t="s">
        <v>4</v>
      </c>
      <c r="C125" t="s">
        <v>5</v>
      </c>
      <c r="D125">
        <v>5185.25</v>
      </c>
      <c r="E125">
        <v>4998.55566</v>
      </c>
      <c r="F125">
        <v>4998.3975200000004</v>
      </c>
      <c r="G125">
        <v>5000.7231599999996</v>
      </c>
      <c r="H125">
        <v>4992.4342299999998</v>
      </c>
      <c r="J125" s="1">
        <f>(A125/86400)+25569</f>
        <v>46097.628506944442</v>
      </c>
      <c r="K125" s="1">
        <f t="shared" si="2"/>
        <v>46097.628472222219</v>
      </c>
      <c r="L125">
        <f t="shared" si="3"/>
        <v>1773673500</v>
      </c>
    </row>
    <row r="126" spans="1:12" x14ac:dyDescent="0.55000000000000004">
      <c r="A126">
        <v>1773673803</v>
      </c>
      <c r="B126" t="s">
        <v>4</v>
      </c>
      <c r="C126" t="s">
        <v>5</v>
      </c>
      <c r="D126">
        <v>5182.32</v>
      </c>
      <c r="E126">
        <v>4999.32096</v>
      </c>
      <c r="F126">
        <v>4998.8592399999998</v>
      </c>
      <c r="G126">
        <v>5001.5585700000001</v>
      </c>
      <c r="H126">
        <v>4993.5724700000001</v>
      </c>
      <c r="J126" s="1">
        <f>(A126/86400)+25569</f>
        <v>46097.631979166668</v>
      </c>
      <c r="K126" s="1">
        <f t="shared" si="2"/>
        <v>46097.631944444445</v>
      </c>
      <c r="L126">
        <f t="shared" si="3"/>
        <v>1773673800</v>
      </c>
    </row>
    <row r="127" spans="1:12" x14ac:dyDescent="0.55000000000000004">
      <c r="A127">
        <v>1773674103</v>
      </c>
      <c r="B127" t="s">
        <v>4</v>
      </c>
      <c r="C127" t="s">
        <v>5</v>
      </c>
      <c r="D127">
        <v>5182.63</v>
      </c>
      <c r="E127">
        <v>4999.6685600000001</v>
      </c>
      <c r="F127">
        <v>4999.2638999999999</v>
      </c>
      <c r="G127">
        <v>5002.3016299999999</v>
      </c>
      <c r="H127">
        <v>4994.4832500000002</v>
      </c>
      <c r="J127" s="1">
        <f>(A127/86400)+25569</f>
        <v>46097.635451388887</v>
      </c>
      <c r="K127" s="1">
        <f t="shared" si="2"/>
        <v>46097.635416666664</v>
      </c>
      <c r="L127">
        <f t="shared" si="3"/>
        <v>1773674100</v>
      </c>
    </row>
    <row r="128" spans="1:12" x14ac:dyDescent="0.55000000000000004">
      <c r="A128">
        <v>1773674403</v>
      </c>
      <c r="B128" t="s">
        <v>4</v>
      </c>
      <c r="C128" t="s">
        <v>5</v>
      </c>
      <c r="D128">
        <v>5188.37</v>
      </c>
      <c r="E128">
        <v>4999.2914099999998</v>
      </c>
      <c r="F128">
        <v>4999.27765</v>
      </c>
      <c r="G128">
        <v>5002.5138399999996</v>
      </c>
      <c r="H128">
        <v>4994.7367100000001</v>
      </c>
      <c r="J128" s="1">
        <f>(A128/86400)+25569</f>
        <v>46097.638923611114</v>
      </c>
      <c r="K128" s="1">
        <f t="shared" si="2"/>
        <v>46097.638888888891</v>
      </c>
      <c r="L128">
        <f t="shared" si="3"/>
        <v>1773674400</v>
      </c>
    </row>
    <row r="129" spans="1:12" x14ac:dyDescent="0.55000000000000004">
      <c r="A129">
        <v>1773674703</v>
      </c>
      <c r="B129" t="s">
        <v>4</v>
      </c>
      <c r="C129" t="s">
        <v>5</v>
      </c>
      <c r="D129">
        <v>5185.97</v>
      </c>
      <c r="E129">
        <v>4998.2932000000001</v>
      </c>
      <c r="F129">
        <v>4998.7854299999999</v>
      </c>
      <c r="G129">
        <v>5002.0682699999998</v>
      </c>
      <c r="H129">
        <v>4994.2232400000003</v>
      </c>
      <c r="J129" s="1">
        <f>(A129/86400)+25569</f>
        <v>46097.642395833333</v>
      </c>
      <c r="K129" s="1">
        <f t="shared" si="2"/>
        <v>46097.642361111109</v>
      </c>
      <c r="L129">
        <f t="shared" si="3"/>
        <v>1773674700</v>
      </c>
    </row>
    <row r="130" spans="1:12" x14ac:dyDescent="0.55000000000000004">
      <c r="A130">
        <v>1773675003</v>
      </c>
      <c r="B130" t="s">
        <v>4</v>
      </c>
      <c r="C130" t="s">
        <v>5</v>
      </c>
      <c r="D130">
        <v>5189.7</v>
      </c>
      <c r="E130">
        <v>4997.06232</v>
      </c>
      <c r="F130">
        <v>4997.9238699999996</v>
      </c>
      <c r="G130">
        <v>5001.1264799999999</v>
      </c>
      <c r="H130">
        <v>4993.4304099999999</v>
      </c>
      <c r="J130" s="1">
        <f>(A130/86400)+25569</f>
        <v>46097.645868055552</v>
      </c>
      <c r="K130" s="1">
        <f t="shared" si="2"/>
        <v>46097.645833333336</v>
      </c>
      <c r="L130">
        <f t="shared" si="3"/>
        <v>1773675000</v>
      </c>
    </row>
    <row r="131" spans="1:12" x14ac:dyDescent="0.55000000000000004">
      <c r="A131">
        <v>1773675303</v>
      </c>
      <c r="B131" t="s">
        <v>4</v>
      </c>
      <c r="C131" t="s">
        <v>5</v>
      </c>
      <c r="D131">
        <v>5188.3100000000004</v>
      </c>
      <c r="E131">
        <v>4995.7580399999997</v>
      </c>
      <c r="F131">
        <v>4996.8409600000005</v>
      </c>
      <c r="G131">
        <v>5000.0071200000002</v>
      </c>
      <c r="H131">
        <v>4992.4661100000003</v>
      </c>
      <c r="J131" s="1">
        <f>(A131/86400)+25569</f>
        <v>46097.649340277778</v>
      </c>
      <c r="K131" s="1">
        <f t="shared" ref="K131:K194" si="4">CEILING(INT(J131*1440)/1440*288,1)/288</f>
        <v>46097.649305555555</v>
      </c>
      <c r="L131">
        <f t="shared" ref="L131:L194" si="5">MROUND((K131-25569)*86400,300)</f>
        <v>1773675300</v>
      </c>
    </row>
    <row r="132" spans="1:12" x14ac:dyDescent="0.55000000000000004">
      <c r="A132">
        <v>1773675603</v>
      </c>
      <c r="B132" t="s">
        <v>4</v>
      </c>
      <c r="C132" t="s">
        <v>5</v>
      </c>
      <c r="D132">
        <v>5194.75</v>
      </c>
      <c r="E132">
        <v>4994.4537600000003</v>
      </c>
      <c r="F132">
        <v>4995.6473599999999</v>
      </c>
      <c r="G132">
        <v>4998.7856700000002</v>
      </c>
      <c r="H132">
        <v>4991.4555099999998</v>
      </c>
      <c r="J132" s="1">
        <f>(A132/86400)+25569</f>
        <v>46097.652812500004</v>
      </c>
      <c r="K132" s="1">
        <f t="shared" si="4"/>
        <v>46097.652777777781</v>
      </c>
      <c r="L132">
        <f t="shared" si="5"/>
        <v>1773675600</v>
      </c>
    </row>
    <row r="133" spans="1:12" x14ac:dyDescent="0.55000000000000004">
      <c r="A133">
        <v>1773675903</v>
      </c>
      <c r="B133" t="s">
        <v>4</v>
      </c>
      <c r="C133" t="s">
        <v>5</v>
      </c>
      <c r="D133">
        <v>5183.93</v>
      </c>
      <c r="E133">
        <v>4993.3705399999999</v>
      </c>
      <c r="F133">
        <v>4994.5089500000004</v>
      </c>
      <c r="G133">
        <v>4997.6247700000004</v>
      </c>
      <c r="H133">
        <v>4990.52063</v>
      </c>
      <c r="J133" s="1">
        <f>(A133/86400)+25569</f>
        <v>46097.656284722223</v>
      </c>
      <c r="K133" s="1">
        <f t="shared" si="4"/>
        <v>46097.65625</v>
      </c>
      <c r="L133">
        <f t="shared" si="5"/>
        <v>1773675900</v>
      </c>
    </row>
    <row r="134" spans="1:12" x14ac:dyDescent="0.55000000000000004">
      <c r="A134">
        <v>1773676203</v>
      </c>
      <c r="B134" t="s">
        <v>4</v>
      </c>
      <c r="C134" t="s">
        <v>5</v>
      </c>
      <c r="D134">
        <v>5187.53</v>
      </c>
      <c r="E134">
        <v>4992.5670099999998</v>
      </c>
      <c r="F134">
        <v>4993.5379800000001</v>
      </c>
      <c r="G134">
        <v>4996.7254499999999</v>
      </c>
      <c r="H134">
        <v>4989.8057699999999</v>
      </c>
      <c r="J134" s="1">
        <f>(A134/86400)+25569</f>
        <v>46097.659756944442</v>
      </c>
      <c r="K134" s="1">
        <f t="shared" si="4"/>
        <v>46097.659722222219</v>
      </c>
      <c r="L134">
        <f t="shared" si="5"/>
        <v>1773676200</v>
      </c>
    </row>
    <row r="135" spans="1:12" x14ac:dyDescent="0.55000000000000004">
      <c r="A135">
        <v>1773676503</v>
      </c>
      <c r="B135" t="s">
        <v>4</v>
      </c>
      <c r="C135" t="s">
        <v>5</v>
      </c>
      <c r="D135">
        <v>5189.46</v>
      </c>
      <c r="E135">
        <v>4992.0883400000002</v>
      </c>
      <c r="F135">
        <v>4992.8131599999997</v>
      </c>
      <c r="G135">
        <v>4996.1744200000003</v>
      </c>
      <c r="H135">
        <v>4989.4152299999996</v>
      </c>
      <c r="J135" s="1">
        <f>(A135/86400)+25569</f>
        <v>46097.663229166668</v>
      </c>
      <c r="K135" s="1">
        <f t="shared" si="4"/>
        <v>46097.663194444445</v>
      </c>
      <c r="L135">
        <f t="shared" si="5"/>
        <v>1773676500</v>
      </c>
    </row>
    <row r="136" spans="1:12" x14ac:dyDescent="0.55000000000000004">
      <c r="A136">
        <v>1773676803</v>
      </c>
      <c r="B136" t="s">
        <v>4</v>
      </c>
      <c r="C136" t="s">
        <v>5</v>
      </c>
      <c r="D136">
        <v>5186.05</v>
      </c>
      <c r="E136">
        <v>4991.7565800000002</v>
      </c>
      <c r="F136">
        <v>4992.2848700000004</v>
      </c>
      <c r="G136">
        <v>4995.9144500000002</v>
      </c>
      <c r="H136">
        <v>4989.2050099999997</v>
      </c>
      <c r="J136" s="1">
        <f>(A136/86400)+25569</f>
        <v>46097.666701388887</v>
      </c>
      <c r="K136" s="1">
        <f t="shared" si="4"/>
        <v>46097.666666666664</v>
      </c>
      <c r="L136">
        <f t="shared" si="5"/>
        <v>1773676800</v>
      </c>
    </row>
    <row r="137" spans="1:12" x14ac:dyDescent="0.55000000000000004">
      <c r="A137">
        <v>1773677103</v>
      </c>
      <c r="B137" t="s">
        <v>4</v>
      </c>
      <c r="C137" t="s">
        <v>5</v>
      </c>
      <c r="D137">
        <v>5180.54</v>
      </c>
      <c r="E137">
        <v>4991.2443199999998</v>
      </c>
      <c r="F137">
        <v>4991.7646000000004</v>
      </c>
      <c r="G137">
        <v>4995.6163200000001</v>
      </c>
      <c r="H137">
        <v>4988.8409300000003</v>
      </c>
      <c r="J137" s="1">
        <f>(A137/86400)+25569</f>
        <v>46097.670173611114</v>
      </c>
      <c r="K137" s="1">
        <f t="shared" si="4"/>
        <v>46097.670138888891</v>
      </c>
      <c r="L137">
        <f t="shared" si="5"/>
        <v>1773677100</v>
      </c>
    </row>
    <row r="138" spans="1:12" x14ac:dyDescent="0.55000000000000004">
      <c r="A138">
        <v>1773677403</v>
      </c>
      <c r="B138" t="s">
        <v>4</v>
      </c>
      <c r="C138" t="s">
        <v>5</v>
      </c>
      <c r="D138">
        <v>5187.99</v>
      </c>
      <c r="E138">
        <v>4990.2293200000004</v>
      </c>
      <c r="F138">
        <v>4990.9969600000004</v>
      </c>
      <c r="G138">
        <v>4994.9152100000001</v>
      </c>
      <c r="H138">
        <v>4987.9858100000001</v>
      </c>
      <c r="J138" s="1">
        <f>(A138/86400)+25569</f>
        <v>46097.673645833333</v>
      </c>
      <c r="K138" s="1">
        <f t="shared" si="4"/>
        <v>46097.673611111109</v>
      </c>
      <c r="L138">
        <f t="shared" si="5"/>
        <v>1773677400</v>
      </c>
    </row>
    <row r="139" spans="1:12" x14ac:dyDescent="0.55000000000000004">
      <c r="A139">
        <v>1773677703</v>
      </c>
      <c r="B139" t="s">
        <v>4</v>
      </c>
      <c r="C139" t="s">
        <v>5</v>
      </c>
      <c r="D139">
        <v>5185.42</v>
      </c>
      <c r="E139">
        <v>4988.5927799999999</v>
      </c>
      <c r="F139">
        <v>4989.7948699999997</v>
      </c>
      <c r="G139">
        <v>4993.6140699999996</v>
      </c>
      <c r="H139">
        <v>4986.4350199999999</v>
      </c>
      <c r="J139" s="1">
        <f>(A139/86400)+25569</f>
        <v>46097.677118055552</v>
      </c>
      <c r="K139" s="1">
        <f t="shared" si="4"/>
        <v>46097.677083333336</v>
      </c>
      <c r="L139">
        <f t="shared" si="5"/>
        <v>1773677700</v>
      </c>
    </row>
    <row r="140" spans="1:12" x14ac:dyDescent="0.55000000000000004">
      <c r="A140">
        <v>1773678003</v>
      </c>
      <c r="B140" t="s">
        <v>4</v>
      </c>
      <c r="C140" t="s">
        <v>5</v>
      </c>
      <c r="D140">
        <v>5189.54</v>
      </c>
      <c r="E140">
        <v>4986.6049999999996</v>
      </c>
      <c r="F140">
        <v>4988.1999299999998</v>
      </c>
      <c r="G140">
        <v>4991.79054</v>
      </c>
      <c r="H140">
        <v>4984.3171400000001</v>
      </c>
      <c r="J140" s="1">
        <f>(A140/86400)+25569</f>
        <v>46097.680590277778</v>
      </c>
      <c r="K140" s="1">
        <f t="shared" si="4"/>
        <v>46097.680555555555</v>
      </c>
      <c r="L140">
        <f t="shared" si="5"/>
        <v>1773678000</v>
      </c>
    </row>
    <row r="141" spans="1:12" x14ac:dyDescent="0.55000000000000004">
      <c r="A141">
        <v>1773678303</v>
      </c>
      <c r="B141" t="s">
        <v>4</v>
      </c>
      <c r="C141" t="s">
        <v>5</v>
      </c>
      <c r="D141">
        <v>5189.93</v>
      </c>
      <c r="E141">
        <v>4984.76937</v>
      </c>
      <c r="F141">
        <v>4986.4846500000003</v>
      </c>
      <c r="G141">
        <v>4989.8047800000004</v>
      </c>
      <c r="H141">
        <v>4982.1131599999999</v>
      </c>
      <c r="J141" s="1">
        <f>(A141/86400)+25569</f>
        <v>46097.684062500004</v>
      </c>
      <c r="K141" s="1">
        <f t="shared" si="4"/>
        <v>46097.684027777781</v>
      </c>
      <c r="L141">
        <f t="shared" si="5"/>
        <v>1773678300</v>
      </c>
    </row>
    <row r="142" spans="1:12" x14ac:dyDescent="0.55000000000000004">
      <c r="A142">
        <v>1773678603</v>
      </c>
      <c r="B142" t="s">
        <v>4</v>
      </c>
      <c r="C142" t="s">
        <v>5</v>
      </c>
      <c r="D142">
        <v>5191.16</v>
      </c>
      <c r="E142">
        <v>4983.68055</v>
      </c>
      <c r="F142">
        <v>4985.0825999999997</v>
      </c>
      <c r="G142">
        <v>4988.1851900000001</v>
      </c>
      <c r="H142">
        <v>4980.5067399999998</v>
      </c>
      <c r="J142" s="1">
        <f>(A142/86400)+25569</f>
        <v>46097.687534722223</v>
      </c>
      <c r="K142" s="1">
        <f t="shared" si="4"/>
        <v>46097.6875</v>
      </c>
      <c r="L142">
        <f t="shared" si="5"/>
        <v>1773678600</v>
      </c>
    </row>
    <row r="143" spans="1:12" x14ac:dyDescent="0.55000000000000004">
      <c r="A143">
        <v>1773678903</v>
      </c>
      <c r="B143" t="s">
        <v>4</v>
      </c>
      <c r="C143" t="s">
        <v>5</v>
      </c>
      <c r="D143">
        <v>5191.71</v>
      </c>
      <c r="E143">
        <v>4983.7540300000001</v>
      </c>
      <c r="F143">
        <v>4984.41831</v>
      </c>
      <c r="G143">
        <v>4987.4298399999998</v>
      </c>
      <c r="H143">
        <v>4979.9766399999999</v>
      </c>
      <c r="J143" s="1">
        <f>(A143/86400)+25569</f>
        <v>46097.691006944442</v>
      </c>
      <c r="K143" s="1">
        <f t="shared" si="4"/>
        <v>46097.690972222219</v>
      </c>
      <c r="L143">
        <f t="shared" si="5"/>
        <v>1773678900</v>
      </c>
    </row>
    <row r="144" spans="1:12" x14ac:dyDescent="0.55000000000000004">
      <c r="A144">
        <v>1773679203</v>
      </c>
      <c r="B144" t="s">
        <v>4</v>
      </c>
      <c r="C144" t="s">
        <v>5</v>
      </c>
      <c r="D144">
        <v>5190.17</v>
      </c>
      <c r="E144">
        <v>4984.9486699999998</v>
      </c>
      <c r="F144">
        <v>4984.6834900000003</v>
      </c>
      <c r="G144">
        <v>4987.7563300000002</v>
      </c>
      <c r="H144">
        <v>4980.8135499999999</v>
      </c>
      <c r="J144" s="1">
        <f>(A144/86400)+25569</f>
        <v>46097.694479166668</v>
      </c>
      <c r="K144" s="1">
        <f t="shared" si="4"/>
        <v>46097.694444444445</v>
      </c>
      <c r="L144">
        <f t="shared" si="5"/>
        <v>1773679200</v>
      </c>
    </row>
    <row r="145" spans="1:12" x14ac:dyDescent="0.55000000000000004">
      <c r="A145">
        <v>1773679503</v>
      </c>
      <c r="B145" t="s">
        <v>4</v>
      </c>
      <c r="C145" t="s">
        <v>5</v>
      </c>
      <c r="D145">
        <v>5187.26</v>
      </c>
      <c r="E145">
        <v>4987.1284400000004</v>
      </c>
      <c r="F145">
        <v>4985.9059699999998</v>
      </c>
      <c r="G145">
        <v>4989.11355</v>
      </c>
      <c r="H145">
        <v>4982.8146100000004</v>
      </c>
      <c r="J145" s="1">
        <f>(A145/86400)+25569</f>
        <v>46097.697951388887</v>
      </c>
      <c r="K145" s="1">
        <f t="shared" si="4"/>
        <v>46097.697916666664</v>
      </c>
      <c r="L145">
        <f t="shared" si="5"/>
        <v>1773679500</v>
      </c>
    </row>
    <row r="146" spans="1:12" x14ac:dyDescent="0.55000000000000004">
      <c r="A146">
        <v>1773679803</v>
      </c>
      <c r="B146" t="s">
        <v>4</v>
      </c>
      <c r="C146" t="s">
        <v>5</v>
      </c>
      <c r="D146">
        <v>5183.0600000000004</v>
      </c>
      <c r="E146">
        <v>4989.9690600000004</v>
      </c>
      <c r="F146">
        <v>4987.9375099999997</v>
      </c>
      <c r="G146">
        <v>4991.3786300000002</v>
      </c>
      <c r="H146">
        <v>4985.7584500000003</v>
      </c>
      <c r="J146" s="1">
        <f>(A146/86400)+25569</f>
        <v>46097.701423611114</v>
      </c>
      <c r="K146" s="1">
        <f t="shared" si="4"/>
        <v>46097.701388888891</v>
      </c>
      <c r="L146">
        <f t="shared" si="5"/>
        <v>1773679800</v>
      </c>
    </row>
    <row r="147" spans="1:12" x14ac:dyDescent="0.55000000000000004">
      <c r="A147">
        <v>1773680103</v>
      </c>
      <c r="B147" t="s">
        <v>4</v>
      </c>
      <c r="C147" t="s">
        <v>5</v>
      </c>
      <c r="D147">
        <v>5188.25</v>
      </c>
      <c r="E147">
        <v>4993.0121600000002</v>
      </c>
      <c r="F147">
        <v>4990.4748300000001</v>
      </c>
      <c r="G147">
        <v>4994.2039999999997</v>
      </c>
      <c r="H147">
        <v>4989.0908200000003</v>
      </c>
      <c r="J147" s="1">
        <f>(A147/86400)+25569</f>
        <v>46097.704895833333</v>
      </c>
      <c r="K147" s="1">
        <f t="shared" si="4"/>
        <v>46097.704861111109</v>
      </c>
      <c r="L147">
        <f t="shared" si="5"/>
        <v>1773680100</v>
      </c>
    </row>
    <row r="148" spans="1:12" x14ac:dyDescent="0.55000000000000004">
      <c r="A148">
        <v>1773680403</v>
      </c>
      <c r="B148" t="s">
        <v>4</v>
      </c>
      <c r="C148" t="s">
        <v>5</v>
      </c>
      <c r="D148">
        <v>5183.4399999999996</v>
      </c>
      <c r="E148">
        <v>4995.8411500000002</v>
      </c>
      <c r="F148">
        <v>4993.1579899999997</v>
      </c>
      <c r="G148">
        <v>4997.1756500000001</v>
      </c>
      <c r="H148">
        <v>4992.32881</v>
      </c>
      <c r="J148" s="1">
        <f>(A148/86400)+25569</f>
        <v>46097.708368055552</v>
      </c>
      <c r="K148" s="1">
        <f t="shared" si="4"/>
        <v>46097.708333333336</v>
      </c>
      <c r="L148">
        <f t="shared" si="5"/>
        <v>1773680400</v>
      </c>
    </row>
    <row r="149" spans="1:12" x14ac:dyDescent="0.55000000000000004">
      <c r="A149">
        <v>1773680703</v>
      </c>
      <c r="B149" t="s">
        <v>4</v>
      </c>
      <c r="C149" t="s">
        <v>5</v>
      </c>
      <c r="D149">
        <v>5180.79</v>
      </c>
      <c r="E149">
        <v>4997.9479199999996</v>
      </c>
      <c r="F149">
        <v>4995.5529500000002</v>
      </c>
      <c r="G149">
        <v>4999.7258499999998</v>
      </c>
      <c r="H149">
        <v>4994.9559499999996</v>
      </c>
      <c r="J149" s="1">
        <f>(A149/86400)+25569</f>
        <v>46097.711840277778</v>
      </c>
      <c r="K149" s="1">
        <f t="shared" si="4"/>
        <v>46097.711805555555</v>
      </c>
      <c r="L149">
        <f t="shared" si="5"/>
        <v>1773680700</v>
      </c>
    </row>
    <row r="150" spans="1:12" x14ac:dyDescent="0.55000000000000004">
      <c r="A150">
        <v>1773681003</v>
      </c>
      <c r="B150" t="s">
        <v>4</v>
      </c>
      <c r="C150" t="s">
        <v>5</v>
      </c>
      <c r="D150">
        <v>5178.87</v>
      </c>
      <c r="E150">
        <v>4998.9409800000003</v>
      </c>
      <c r="F150">
        <v>4997.2469700000001</v>
      </c>
      <c r="G150">
        <v>5001.4272199999996</v>
      </c>
      <c r="H150">
        <v>4996.5114299999996</v>
      </c>
      <c r="J150" s="1">
        <f>(A150/86400)+25569</f>
        <v>46097.715312500004</v>
      </c>
      <c r="K150" s="1">
        <f t="shared" si="4"/>
        <v>46097.715277777781</v>
      </c>
      <c r="L150">
        <f t="shared" si="5"/>
        <v>1773681000</v>
      </c>
    </row>
    <row r="151" spans="1:12" x14ac:dyDescent="0.55000000000000004">
      <c r="A151">
        <v>1773681303</v>
      </c>
      <c r="B151" t="s">
        <v>4</v>
      </c>
      <c r="C151" t="s">
        <v>5</v>
      </c>
      <c r="D151">
        <v>5180.5200000000004</v>
      </c>
      <c r="E151">
        <v>4998.5766100000001</v>
      </c>
      <c r="F151">
        <v>4997.9117900000001</v>
      </c>
      <c r="G151">
        <v>5001.8592600000002</v>
      </c>
      <c r="H151">
        <v>4996.7459399999998</v>
      </c>
      <c r="J151" s="1">
        <f>(A151/86400)+25569</f>
        <v>46097.718784722223</v>
      </c>
      <c r="K151" s="1">
        <f t="shared" si="4"/>
        <v>46097.71875</v>
      </c>
      <c r="L151">
        <f t="shared" si="5"/>
        <v>1773681300</v>
      </c>
    </row>
    <row r="152" spans="1:12" x14ac:dyDescent="0.55000000000000004">
      <c r="A152">
        <v>1773681603</v>
      </c>
      <c r="B152" t="s">
        <v>4</v>
      </c>
      <c r="C152" t="s">
        <v>5</v>
      </c>
      <c r="D152">
        <v>5176.09</v>
      </c>
      <c r="E152">
        <v>4996.99305</v>
      </c>
      <c r="F152">
        <v>4997.4524199999996</v>
      </c>
      <c r="G152">
        <v>5001.0173100000002</v>
      </c>
      <c r="H152">
        <v>4995.6346400000002</v>
      </c>
      <c r="J152" s="1">
        <f>(A152/86400)+25569</f>
        <v>46097.722256944442</v>
      </c>
      <c r="K152" s="1">
        <f t="shared" si="4"/>
        <v>46097.722222222219</v>
      </c>
      <c r="L152">
        <f t="shared" si="5"/>
        <v>1773681600</v>
      </c>
    </row>
    <row r="153" spans="1:12" x14ac:dyDescent="0.55000000000000004">
      <c r="A153">
        <v>1773681903</v>
      </c>
      <c r="B153" t="s">
        <v>4</v>
      </c>
      <c r="C153" t="s">
        <v>5</v>
      </c>
      <c r="D153">
        <v>5180.78</v>
      </c>
      <c r="E153">
        <v>4994.6084700000001</v>
      </c>
      <c r="F153">
        <v>4996.0304400000005</v>
      </c>
      <c r="G153">
        <v>4999.1289999999999</v>
      </c>
      <c r="H153">
        <v>4993.5190599999996</v>
      </c>
      <c r="J153" s="1">
        <f>(A153/86400)+25569</f>
        <v>46097.725729166668</v>
      </c>
      <c r="K153" s="1">
        <f t="shared" si="4"/>
        <v>46097.725694444445</v>
      </c>
      <c r="L153">
        <f t="shared" si="5"/>
        <v>1773681900</v>
      </c>
    </row>
    <row r="154" spans="1:12" x14ac:dyDescent="0.55000000000000004">
      <c r="A154">
        <v>1773682203</v>
      </c>
      <c r="B154" t="s">
        <v>4</v>
      </c>
      <c r="C154" t="s">
        <v>5</v>
      </c>
      <c r="D154">
        <v>5184.6899999999996</v>
      </c>
      <c r="E154">
        <v>4991.9274100000002</v>
      </c>
      <c r="F154">
        <v>4993.9789300000002</v>
      </c>
      <c r="G154">
        <v>4996.5817500000003</v>
      </c>
      <c r="H154">
        <v>4990.8762999999999</v>
      </c>
      <c r="J154" s="1">
        <f>(A154/86400)+25569</f>
        <v>46097.729201388887</v>
      </c>
      <c r="K154" s="1">
        <f t="shared" si="4"/>
        <v>46097.729166666664</v>
      </c>
      <c r="L154">
        <f t="shared" si="5"/>
        <v>1773682200</v>
      </c>
    </row>
    <row r="155" spans="1:12" x14ac:dyDescent="0.55000000000000004">
      <c r="A155">
        <v>1773682503</v>
      </c>
      <c r="B155" t="s">
        <v>4</v>
      </c>
      <c r="C155" t="s">
        <v>5</v>
      </c>
      <c r="D155">
        <v>5184.34</v>
      </c>
      <c r="E155">
        <v>4989.5784599999997</v>
      </c>
      <c r="F155">
        <v>4991.7786900000001</v>
      </c>
      <c r="G155">
        <v>4993.9939100000001</v>
      </c>
      <c r="H155">
        <v>4988.3474699999997</v>
      </c>
      <c r="J155" s="1">
        <f>(A155/86400)+25569</f>
        <v>46097.732673611114</v>
      </c>
      <c r="K155" s="1">
        <f t="shared" si="4"/>
        <v>46097.732638888891</v>
      </c>
      <c r="L155">
        <f t="shared" si="5"/>
        <v>1773682500</v>
      </c>
    </row>
    <row r="156" spans="1:12" x14ac:dyDescent="0.55000000000000004">
      <c r="A156">
        <v>1773682803</v>
      </c>
      <c r="B156" t="s">
        <v>4</v>
      </c>
      <c r="C156" t="s">
        <v>5</v>
      </c>
      <c r="D156">
        <v>5187.4399999999996</v>
      </c>
      <c r="E156">
        <v>4988.0434299999997</v>
      </c>
      <c r="F156">
        <v>4989.9110600000004</v>
      </c>
      <c r="G156">
        <v>4991.9842099999996</v>
      </c>
      <c r="H156">
        <v>4986.4306699999997</v>
      </c>
      <c r="J156" s="1">
        <f>(A156/86400)+25569</f>
        <v>46097.736145833333</v>
      </c>
      <c r="K156" s="1">
        <f t="shared" si="4"/>
        <v>46097.736111111109</v>
      </c>
      <c r="L156">
        <f t="shared" si="5"/>
        <v>1773682800</v>
      </c>
    </row>
    <row r="157" spans="1:12" x14ac:dyDescent="0.55000000000000004">
      <c r="A157">
        <v>1773683103</v>
      </c>
      <c r="B157" t="s">
        <v>4</v>
      </c>
      <c r="C157" t="s">
        <v>5</v>
      </c>
      <c r="D157">
        <v>5185.97</v>
      </c>
      <c r="E157">
        <v>4987.5410400000001</v>
      </c>
      <c r="F157">
        <v>4988.7260500000002</v>
      </c>
      <c r="G157">
        <v>4990.9346699999996</v>
      </c>
      <c r="H157">
        <v>4985.4393099999998</v>
      </c>
      <c r="J157" s="1">
        <f>(A157/86400)+25569</f>
        <v>46097.739618055552</v>
      </c>
      <c r="K157" s="1">
        <f t="shared" si="4"/>
        <v>46097.739583333336</v>
      </c>
      <c r="L157">
        <f t="shared" si="5"/>
        <v>1773683100</v>
      </c>
    </row>
    <row r="158" spans="1:12" x14ac:dyDescent="0.55000000000000004">
      <c r="A158">
        <v>1773683403</v>
      </c>
      <c r="B158" t="s">
        <v>4</v>
      </c>
      <c r="C158" t="s">
        <v>5</v>
      </c>
      <c r="D158">
        <v>5187.26</v>
      </c>
      <c r="E158">
        <v>4988.1735699999999</v>
      </c>
      <c r="F158">
        <v>4988.4498100000001</v>
      </c>
      <c r="G158">
        <v>4990.9346299999997</v>
      </c>
      <c r="H158">
        <v>4985.5187999999998</v>
      </c>
      <c r="J158" s="1">
        <f>(A158/86400)+25569</f>
        <v>46097.743090277778</v>
      </c>
      <c r="K158" s="1">
        <f t="shared" si="4"/>
        <v>46097.743055555555</v>
      </c>
      <c r="L158">
        <f t="shared" si="5"/>
        <v>1773683400</v>
      </c>
    </row>
    <row r="159" spans="1:12" x14ac:dyDescent="0.55000000000000004">
      <c r="A159">
        <v>1773683703</v>
      </c>
      <c r="B159" t="s">
        <v>4</v>
      </c>
      <c r="C159" t="s">
        <v>5</v>
      </c>
      <c r="D159">
        <v>5190.1899999999996</v>
      </c>
      <c r="E159">
        <v>4989.8109400000003</v>
      </c>
      <c r="F159">
        <v>4989.1303699999999</v>
      </c>
      <c r="G159">
        <v>4992.0584600000002</v>
      </c>
      <c r="H159">
        <v>4986.6706899999999</v>
      </c>
      <c r="J159" s="1">
        <f>(A159/86400)+25569</f>
        <v>46097.746562500004</v>
      </c>
      <c r="K159" s="1">
        <f t="shared" si="4"/>
        <v>46097.746527777781</v>
      </c>
      <c r="L159">
        <f t="shared" si="5"/>
        <v>1773683700</v>
      </c>
    </row>
    <row r="160" spans="1:12" x14ac:dyDescent="0.55000000000000004">
      <c r="A160">
        <v>1773684003</v>
      </c>
      <c r="B160" t="s">
        <v>4</v>
      </c>
      <c r="C160" t="s">
        <v>5</v>
      </c>
      <c r="D160">
        <v>5191.04</v>
      </c>
      <c r="E160">
        <v>4992.2055399999999</v>
      </c>
      <c r="F160">
        <v>4990.6679599999998</v>
      </c>
      <c r="G160">
        <v>4994.10232</v>
      </c>
      <c r="H160">
        <v>4988.6958299999997</v>
      </c>
      <c r="J160" s="1">
        <f>(A160/86400)+25569</f>
        <v>46097.750034722223</v>
      </c>
      <c r="K160" s="1">
        <f t="shared" si="4"/>
        <v>46097.75</v>
      </c>
      <c r="L160">
        <f t="shared" si="5"/>
        <v>1773684000</v>
      </c>
    </row>
    <row r="161" spans="1:12" x14ac:dyDescent="0.55000000000000004">
      <c r="A161">
        <v>1773684303</v>
      </c>
      <c r="B161" t="s">
        <v>4</v>
      </c>
      <c r="C161" t="s">
        <v>5</v>
      </c>
      <c r="D161">
        <v>5188.3500000000004</v>
      </c>
      <c r="E161">
        <v>4995.0872399999998</v>
      </c>
      <c r="F161">
        <v>4992.8775999999998</v>
      </c>
      <c r="G161">
        <v>4996.7401900000004</v>
      </c>
      <c r="H161">
        <v>4991.2843899999998</v>
      </c>
      <c r="J161" s="1">
        <f>(A161/86400)+25569</f>
        <v>46097.753506944442</v>
      </c>
      <c r="K161" s="1">
        <f t="shared" si="4"/>
        <v>46097.753472222219</v>
      </c>
      <c r="L161">
        <f t="shared" si="5"/>
        <v>1773684300</v>
      </c>
    </row>
    <row r="162" spans="1:12" x14ac:dyDescent="0.55000000000000004">
      <c r="A162">
        <v>1773684603</v>
      </c>
      <c r="B162" t="s">
        <v>4</v>
      </c>
      <c r="C162" t="s">
        <v>5</v>
      </c>
      <c r="D162">
        <v>5188.5600000000004</v>
      </c>
      <c r="E162">
        <v>4998.0841499999997</v>
      </c>
      <c r="F162">
        <v>4995.4808800000001</v>
      </c>
      <c r="G162">
        <v>4999.6244200000001</v>
      </c>
      <c r="H162">
        <v>4994.2497700000004</v>
      </c>
      <c r="J162" s="1">
        <f>(A162/86400)+25569</f>
        <v>46097.756979166668</v>
      </c>
      <c r="K162" s="1">
        <f t="shared" si="4"/>
        <v>46097.756944444445</v>
      </c>
      <c r="L162">
        <f t="shared" si="5"/>
        <v>1773684600</v>
      </c>
    </row>
    <row r="163" spans="1:12" x14ac:dyDescent="0.55000000000000004">
      <c r="A163">
        <v>1773684903</v>
      </c>
      <c r="B163" t="s">
        <v>4</v>
      </c>
      <c r="C163" t="s">
        <v>5</v>
      </c>
      <c r="D163">
        <v>5186.58</v>
      </c>
      <c r="E163">
        <v>5001.0690599999998</v>
      </c>
      <c r="F163">
        <v>4998.2749700000004</v>
      </c>
      <c r="G163">
        <v>5002.5419599999996</v>
      </c>
      <c r="H163">
        <v>4997.2392499999996</v>
      </c>
      <c r="J163" s="1">
        <f>(A163/86400)+25569</f>
        <v>46097.760451388887</v>
      </c>
      <c r="K163" s="1">
        <f t="shared" si="4"/>
        <v>46097.760416666664</v>
      </c>
      <c r="L163">
        <f t="shared" si="5"/>
        <v>1773684900</v>
      </c>
    </row>
    <row r="164" spans="1:12" x14ac:dyDescent="0.55000000000000004">
      <c r="A164">
        <v>1773685203</v>
      </c>
      <c r="B164" t="s">
        <v>4</v>
      </c>
      <c r="C164" t="s">
        <v>5</v>
      </c>
      <c r="D164">
        <v>5186.18</v>
      </c>
      <c r="E164">
        <v>5004.0074199999999</v>
      </c>
      <c r="F164">
        <v>5001.1412</v>
      </c>
      <c r="G164">
        <v>5005.4041900000002</v>
      </c>
      <c r="H164">
        <v>5000.1633599999996</v>
      </c>
      <c r="J164" s="1">
        <f>(A164/86400)+25569</f>
        <v>46097.763923611114</v>
      </c>
      <c r="K164" s="1">
        <f t="shared" si="4"/>
        <v>46097.763888888891</v>
      </c>
      <c r="L164">
        <f t="shared" si="5"/>
        <v>1773685200</v>
      </c>
    </row>
    <row r="165" spans="1:12" x14ac:dyDescent="0.55000000000000004">
      <c r="A165">
        <v>1773685503</v>
      </c>
      <c r="B165" t="s">
        <v>4</v>
      </c>
      <c r="C165" t="s">
        <v>5</v>
      </c>
      <c r="D165">
        <v>5188.6099999999997</v>
      </c>
      <c r="E165">
        <v>5006.8354399999998</v>
      </c>
      <c r="F165">
        <v>5003.9883200000004</v>
      </c>
      <c r="G165">
        <v>5008.1801100000002</v>
      </c>
      <c r="H165">
        <v>5002.9966100000001</v>
      </c>
      <c r="J165" s="1">
        <f>(A165/86400)+25569</f>
        <v>46097.767395833333</v>
      </c>
      <c r="K165" s="1">
        <f t="shared" si="4"/>
        <v>46097.767361111109</v>
      </c>
      <c r="L165">
        <f t="shared" si="5"/>
        <v>1773685500</v>
      </c>
    </row>
    <row r="166" spans="1:12" x14ac:dyDescent="0.55000000000000004">
      <c r="A166">
        <v>1773685803</v>
      </c>
      <c r="B166" t="s">
        <v>4</v>
      </c>
      <c r="C166" t="s">
        <v>5</v>
      </c>
      <c r="D166">
        <v>5191.34</v>
      </c>
      <c r="E166">
        <v>5009.3713399999997</v>
      </c>
      <c r="F166">
        <v>5006.67983</v>
      </c>
      <c r="G166">
        <v>5010.7039999999997</v>
      </c>
      <c r="H166">
        <v>5005.6778199999999</v>
      </c>
      <c r="J166" s="1">
        <f>(A166/86400)+25569</f>
        <v>46097.770868055552</v>
      </c>
      <c r="K166" s="1">
        <f t="shared" si="4"/>
        <v>46097.770833333336</v>
      </c>
      <c r="L166">
        <f t="shared" si="5"/>
        <v>1773685800</v>
      </c>
    </row>
    <row r="167" spans="1:12" x14ac:dyDescent="0.55000000000000004">
      <c r="A167">
        <v>1773686103</v>
      </c>
      <c r="B167" t="s">
        <v>4</v>
      </c>
      <c r="C167" t="s">
        <v>5</v>
      </c>
      <c r="D167">
        <v>5192.63</v>
      </c>
      <c r="E167">
        <v>5011.4798199999996</v>
      </c>
      <c r="F167">
        <v>5009.0798199999999</v>
      </c>
      <c r="G167">
        <v>5012.8998799999999</v>
      </c>
      <c r="H167">
        <v>5008.0250500000002</v>
      </c>
      <c r="J167" s="1">
        <f>(A167/86400)+25569</f>
        <v>46097.774340277778</v>
      </c>
      <c r="K167" s="1">
        <f t="shared" si="4"/>
        <v>46097.774305555555</v>
      </c>
      <c r="L167">
        <f t="shared" si="5"/>
        <v>1773686100</v>
      </c>
    </row>
    <row r="168" spans="1:12" x14ac:dyDescent="0.55000000000000004">
      <c r="A168">
        <v>1773686403</v>
      </c>
      <c r="B168" t="s">
        <v>4</v>
      </c>
      <c r="C168" t="s">
        <v>5</v>
      </c>
      <c r="D168">
        <v>5194.08</v>
      </c>
      <c r="E168">
        <v>5013.0696099999996</v>
      </c>
      <c r="F168">
        <v>5011.0747199999996</v>
      </c>
      <c r="G168">
        <v>5014.7128700000003</v>
      </c>
      <c r="H168">
        <v>5009.9275699999998</v>
      </c>
      <c r="J168" s="1">
        <f>(A168/86400)+25569</f>
        <v>46097.777812500004</v>
      </c>
      <c r="K168" s="1">
        <f t="shared" si="4"/>
        <v>46097.777777777781</v>
      </c>
      <c r="L168">
        <f t="shared" si="5"/>
        <v>1773686400</v>
      </c>
    </row>
    <row r="169" spans="1:12" x14ac:dyDescent="0.55000000000000004">
      <c r="A169">
        <v>1773686703</v>
      </c>
      <c r="B169" t="s">
        <v>4</v>
      </c>
      <c r="C169" t="s">
        <v>5</v>
      </c>
      <c r="D169">
        <v>5195.76</v>
      </c>
      <c r="E169">
        <v>5014.1356500000002</v>
      </c>
      <c r="F169">
        <v>5012.6051799999996</v>
      </c>
      <c r="G169">
        <v>5016.1382199999998</v>
      </c>
      <c r="H169">
        <v>5011.2966699999997</v>
      </c>
      <c r="J169" s="1">
        <f>(A169/86400)+25569</f>
        <v>46097.781284722223</v>
      </c>
      <c r="K169" s="1">
        <f t="shared" si="4"/>
        <v>46097.78125</v>
      </c>
      <c r="L169">
        <f t="shared" si="5"/>
        <v>1773686700</v>
      </c>
    </row>
    <row r="170" spans="1:12" x14ac:dyDescent="0.55000000000000004">
      <c r="A170">
        <v>1773687003</v>
      </c>
      <c r="B170" t="s">
        <v>4</v>
      </c>
      <c r="C170" t="s">
        <v>5</v>
      </c>
      <c r="D170">
        <v>5196.8</v>
      </c>
      <c r="E170">
        <v>5014.6837299999997</v>
      </c>
      <c r="F170">
        <v>5013.6444600000004</v>
      </c>
      <c r="G170">
        <v>5017.1398900000004</v>
      </c>
      <c r="H170">
        <v>5012.0890600000002</v>
      </c>
      <c r="J170" s="1">
        <f>(A170/86400)+25569</f>
        <v>46097.784756944442</v>
      </c>
      <c r="K170" s="1">
        <f t="shared" si="4"/>
        <v>46097.784722222219</v>
      </c>
      <c r="L170">
        <f t="shared" si="5"/>
        <v>1773687000</v>
      </c>
    </row>
    <row r="171" spans="1:12" x14ac:dyDescent="0.55000000000000004">
      <c r="A171">
        <v>1773687303</v>
      </c>
      <c r="B171" t="s">
        <v>4</v>
      </c>
      <c r="C171" t="s">
        <v>5</v>
      </c>
      <c r="D171">
        <v>5193.83</v>
      </c>
      <c r="E171">
        <v>5014.8126499999998</v>
      </c>
      <c r="F171">
        <v>5014.2285599999996</v>
      </c>
      <c r="G171">
        <v>5017.7132300000003</v>
      </c>
      <c r="H171">
        <v>5012.3711800000001</v>
      </c>
      <c r="J171" s="1">
        <f>(A171/86400)+25569</f>
        <v>46097.788229166668</v>
      </c>
      <c r="K171" s="1">
        <f t="shared" si="4"/>
        <v>46097.788194444445</v>
      </c>
      <c r="L171">
        <f t="shared" si="5"/>
        <v>1773687300</v>
      </c>
    </row>
    <row r="172" spans="1:12" x14ac:dyDescent="0.55000000000000004">
      <c r="A172">
        <v>1773687603</v>
      </c>
      <c r="B172" t="s">
        <v>4</v>
      </c>
      <c r="C172" t="s">
        <v>5</v>
      </c>
      <c r="D172">
        <v>5193.75</v>
      </c>
      <c r="E172">
        <v>5014.6096699999998</v>
      </c>
      <c r="F172">
        <v>5014.4191099999998</v>
      </c>
      <c r="G172">
        <v>5017.93631</v>
      </c>
      <c r="H172">
        <v>5012.2685499999998</v>
      </c>
      <c r="J172" s="1">
        <f>(A172/86400)+25569</f>
        <v>46097.791701388887</v>
      </c>
      <c r="K172" s="1">
        <f t="shared" si="4"/>
        <v>46097.791666666664</v>
      </c>
      <c r="L172">
        <f t="shared" si="5"/>
        <v>1773687600</v>
      </c>
    </row>
    <row r="173" spans="1:12" x14ac:dyDescent="0.55000000000000004">
      <c r="A173">
        <v>1773687903</v>
      </c>
      <c r="B173" t="s">
        <v>4</v>
      </c>
      <c r="C173" t="s">
        <v>5</v>
      </c>
      <c r="D173">
        <v>5194.13</v>
      </c>
      <c r="E173">
        <v>5014.1405299999997</v>
      </c>
      <c r="F173">
        <v>5014.2798199999997</v>
      </c>
      <c r="G173">
        <v>5017.7196000000004</v>
      </c>
      <c r="H173">
        <v>5011.8794900000003</v>
      </c>
      <c r="J173" s="1">
        <f>(A173/86400)+25569</f>
        <v>46097.795173611114</v>
      </c>
      <c r="K173" s="1">
        <f t="shared" si="4"/>
        <v>46097.795138888891</v>
      </c>
      <c r="L173">
        <f t="shared" si="5"/>
        <v>1773687900</v>
      </c>
    </row>
    <row r="174" spans="1:12" x14ac:dyDescent="0.55000000000000004">
      <c r="A174">
        <v>1773688203</v>
      </c>
      <c r="B174" t="s">
        <v>4</v>
      </c>
      <c r="C174" t="s">
        <v>5</v>
      </c>
      <c r="D174">
        <v>5194.8599999999997</v>
      </c>
      <c r="E174">
        <v>5013.3477199999998</v>
      </c>
      <c r="F174">
        <v>5013.8137699999997</v>
      </c>
      <c r="G174">
        <v>5017.0609700000005</v>
      </c>
      <c r="H174">
        <v>5011.32798</v>
      </c>
      <c r="J174" s="1">
        <f>(A174/86400)+25569</f>
        <v>46097.798645833333</v>
      </c>
      <c r="K174" s="1">
        <f t="shared" si="4"/>
        <v>46097.798611111109</v>
      </c>
      <c r="L174">
        <f t="shared" si="5"/>
        <v>1773688200</v>
      </c>
    </row>
    <row r="175" spans="1:12" x14ac:dyDescent="0.55000000000000004">
      <c r="A175">
        <v>1773688503</v>
      </c>
      <c r="B175" t="s">
        <v>4</v>
      </c>
      <c r="C175" t="s">
        <v>5</v>
      </c>
      <c r="D175">
        <v>5195.3999999999996</v>
      </c>
      <c r="E175">
        <v>5012.4620299999997</v>
      </c>
      <c r="F175">
        <v>5013.1378999999997</v>
      </c>
      <c r="G175">
        <v>5015.9729200000002</v>
      </c>
      <c r="H175">
        <v>5010.6400299999996</v>
      </c>
      <c r="J175" s="1">
        <f>(A175/86400)+25569</f>
        <v>46097.802118055552</v>
      </c>
      <c r="K175" s="1">
        <f t="shared" si="4"/>
        <v>46097.802083333336</v>
      </c>
      <c r="L175">
        <f t="shared" si="5"/>
        <v>1773688500</v>
      </c>
    </row>
    <row r="176" spans="1:12" x14ac:dyDescent="0.55000000000000004">
      <c r="A176">
        <v>1773688803</v>
      </c>
      <c r="B176" t="s">
        <v>4</v>
      </c>
      <c r="C176" t="s">
        <v>5</v>
      </c>
      <c r="D176">
        <v>5194.26</v>
      </c>
      <c r="E176">
        <v>5011.59422</v>
      </c>
      <c r="F176">
        <v>5012.3660600000003</v>
      </c>
      <c r="G176">
        <v>5014.72991</v>
      </c>
      <c r="H176">
        <v>5009.8973299999998</v>
      </c>
      <c r="J176" s="1">
        <f>(A176/86400)+25569</f>
        <v>46097.805590277778</v>
      </c>
      <c r="K176" s="1">
        <f t="shared" si="4"/>
        <v>46097.805555555555</v>
      </c>
      <c r="L176">
        <f t="shared" si="5"/>
        <v>1773688800</v>
      </c>
    </row>
    <row r="177" spans="1:12" x14ac:dyDescent="0.55000000000000004">
      <c r="A177">
        <v>1773689103</v>
      </c>
      <c r="B177" t="s">
        <v>4</v>
      </c>
      <c r="C177" t="s">
        <v>5</v>
      </c>
      <c r="D177">
        <v>5191.38</v>
      </c>
      <c r="E177">
        <v>5010.8880300000001</v>
      </c>
      <c r="F177">
        <v>5011.6270500000001</v>
      </c>
      <c r="G177">
        <v>5013.58277</v>
      </c>
      <c r="H177">
        <v>5009.1960300000001</v>
      </c>
      <c r="J177" s="1">
        <f>(A177/86400)+25569</f>
        <v>46097.809062500004</v>
      </c>
      <c r="K177" s="1">
        <f t="shared" si="4"/>
        <v>46097.809027777781</v>
      </c>
      <c r="L177">
        <f t="shared" si="5"/>
        <v>1773689100</v>
      </c>
    </row>
    <row r="178" spans="1:12" x14ac:dyDescent="0.55000000000000004">
      <c r="A178">
        <v>1773689403</v>
      </c>
      <c r="B178" t="s">
        <v>4</v>
      </c>
      <c r="C178" t="s">
        <v>5</v>
      </c>
      <c r="D178">
        <v>5192.6099999999997</v>
      </c>
      <c r="E178">
        <v>5010.5303100000001</v>
      </c>
      <c r="F178">
        <v>5011.0786799999996</v>
      </c>
      <c r="G178">
        <v>5012.8183300000001</v>
      </c>
      <c r="H178">
        <v>5008.6948499999999</v>
      </c>
      <c r="J178" s="1">
        <f>(A178/86400)+25569</f>
        <v>46097.812534722223</v>
      </c>
      <c r="K178" s="1">
        <f t="shared" si="4"/>
        <v>46097.8125</v>
      </c>
      <c r="L178">
        <f t="shared" si="5"/>
        <v>1773689400</v>
      </c>
    </row>
    <row r="179" spans="1:12" x14ac:dyDescent="0.55000000000000004">
      <c r="A179">
        <v>1773689703</v>
      </c>
      <c r="B179" t="s">
        <v>4</v>
      </c>
      <c r="C179" t="s">
        <v>5</v>
      </c>
      <c r="D179">
        <v>5192.6899999999996</v>
      </c>
      <c r="E179">
        <v>5010.6169499999996</v>
      </c>
      <c r="F179">
        <v>5010.8478100000002</v>
      </c>
      <c r="G179">
        <v>5012.6295899999996</v>
      </c>
      <c r="H179">
        <v>5008.5221099999999</v>
      </c>
      <c r="J179" s="1">
        <f>(A179/86400)+25569</f>
        <v>46097.816006944442</v>
      </c>
      <c r="K179" s="1">
        <f t="shared" si="4"/>
        <v>46097.815972222219</v>
      </c>
      <c r="L179">
        <f t="shared" si="5"/>
        <v>1773689700</v>
      </c>
    </row>
    <row r="180" spans="1:12" x14ac:dyDescent="0.55000000000000004">
      <c r="A180">
        <v>1773690003</v>
      </c>
      <c r="B180" t="s">
        <v>4</v>
      </c>
      <c r="C180" t="s">
        <v>5</v>
      </c>
      <c r="D180">
        <v>5193.25</v>
      </c>
      <c r="E180">
        <v>5011.0644199999997</v>
      </c>
      <c r="F180">
        <v>5010.9561199999998</v>
      </c>
      <c r="G180">
        <v>5013.0117600000003</v>
      </c>
      <c r="H180">
        <v>5008.7074300000004</v>
      </c>
      <c r="J180" s="1">
        <f>(A180/86400)+25569</f>
        <v>46097.819479166668</v>
      </c>
      <c r="K180" s="1">
        <f t="shared" si="4"/>
        <v>46097.819444444445</v>
      </c>
      <c r="L180">
        <f t="shared" si="5"/>
        <v>1773690000</v>
      </c>
    </row>
    <row r="181" spans="1:12" x14ac:dyDescent="0.55000000000000004">
      <c r="A181">
        <v>1773690303</v>
      </c>
      <c r="B181" t="s">
        <v>4</v>
      </c>
      <c r="C181" t="s">
        <v>5</v>
      </c>
      <c r="D181">
        <v>5194.54</v>
      </c>
      <c r="E181">
        <v>5011.8738199999998</v>
      </c>
      <c r="F181">
        <v>5011.4149699999998</v>
      </c>
      <c r="G181">
        <v>5013.8929600000001</v>
      </c>
      <c r="H181">
        <v>5009.2213000000002</v>
      </c>
      <c r="J181" s="1">
        <f>(A181/86400)+25569</f>
        <v>46097.822951388887</v>
      </c>
      <c r="K181" s="1">
        <f t="shared" si="4"/>
        <v>46097.822916666664</v>
      </c>
      <c r="L181">
        <f t="shared" si="5"/>
        <v>1773690300</v>
      </c>
    </row>
    <row r="182" spans="1:12" x14ac:dyDescent="0.55000000000000004">
      <c r="A182">
        <v>1773690603</v>
      </c>
      <c r="B182" t="s">
        <v>4</v>
      </c>
      <c r="C182" t="s">
        <v>5</v>
      </c>
      <c r="D182">
        <v>5197.8500000000004</v>
      </c>
      <c r="E182">
        <v>5012.9096099999997</v>
      </c>
      <c r="F182">
        <v>5012.1622900000002</v>
      </c>
      <c r="G182">
        <v>5015.18163</v>
      </c>
      <c r="H182">
        <v>5010.0260200000002</v>
      </c>
      <c r="J182" s="1">
        <f>(A182/86400)+25569</f>
        <v>46097.826423611114</v>
      </c>
      <c r="K182" s="1">
        <f t="shared" si="4"/>
        <v>46097.826388888891</v>
      </c>
      <c r="L182">
        <f t="shared" si="5"/>
        <v>1773690600</v>
      </c>
    </row>
    <row r="183" spans="1:12" x14ac:dyDescent="0.55000000000000004">
      <c r="A183">
        <v>1773690903</v>
      </c>
      <c r="B183" t="s">
        <v>4</v>
      </c>
      <c r="C183" t="s">
        <v>5</v>
      </c>
      <c r="D183">
        <v>5199.82</v>
      </c>
      <c r="E183">
        <v>5013.9459399999996</v>
      </c>
      <c r="F183">
        <v>5013.05411</v>
      </c>
      <c r="G183">
        <v>5016.5323699999999</v>
      </c>
      <c r="H183">
        <v>5010.9908599999999</v>
      </c>
      <c r="J183" s="1">
        <f>(A183/86400)+25569</f>
        <v>46097.829895833333</v>
      </c>
      <c r="K183" s="1">
        <f t="shared" si="4"/>
        <v>46097.829861111109</v>
      </c>
      <c r="L183">
        <f t="shared" si="5"/>
        <v>1773690900</v>
      </c>
    </row>
    <row r="184" spans="1:12" x14ac:dyDescent="0.55000000000000004">
      <c r="A184">
        <v>1773691203</v>
      </c>
      <c r="B184" t="s">
        <v>4</v>
      </c>
      <c r="C184" t="s">
        <v>5</v>
      </c>
      <c r="D184">
        <v>5202.71</v>
      </c>
      <c r="E184">
        <v>5014.8321699999997</v>
      </c>
      <c r="F184">
        <v>5013.9431400000003</v>
      </c>
      <c r="G184">
        <v>5017.6873900000001</v>
      </c>
      <c r="H184">
        <v>5011.93923</v>
      </c>
      <c r="J184" s="1">
        <f>(A184/86400)+25569</f>
        <v>46097.833368055552</v>
      </c>
      <c r="K184" s="1">
        <f t="shared" si="4"/>
        <v>46097.833333333336</v>
      </c>
      <c r="L184">
        <f t="shared" si="5"/>
        <v>1773691200</v>
      </c>
    </row>
    <row r="185" spans="1:12" x14ac:dyDescent="0.55000000000000004">
      <c r="A185">
        <v>1773691503</v>
      </c>
      <c r="B185" t="s">
        <v>4</v>
      </c>
      <c r="C185" t="s">
        <v>5</v>
      </c>
      <c r="D185">
        <v>5200.41</v>
      </c>
      <c r="E185">
        <v>5015.4774799999996</v>
      </c>
      <c r="F185">
        <v>5014.7103100000004</v>
      </c>
      <c r="G185">
        <v>5018.4556499999999</v>
      </c>
      <c r="H185">
        <v>5012.8176700000004</v>
      </c>
      <c r="J185" s="1">
        <f>(A185/86400)+25569</f>
        <v>46097.836840277778</v>
      </c>
      <c r="K185" s="1">
        <f t="shared" si="4"/>
        <v>46097.836805555555</v>
      </c>
      <c r="L185">
        <f t="shared" si="5"/>
        <v>1773691500</v>
      </c>
    </row>
    <row r="186" spans="1:12" x14ac:dyDescent="0.55000000000000004">
      <c r="A186">
        <v>1773691803</v>
      </c>
      <c r="B186" t="s">
        <v>4</v>
      </c>
      <c r="C186" t="s">
        <v>5</v>
      </c>
      <c r="D186">
        <v>5201.13</v>
      </c>
      <c r="E186">
        <v>5015.6087600000001</v>
      </c>
      <c r="F186">
        <v>5015.1595299999999</v>
      </c>
      <c r="G186">
        <v>5018.5505300000004</v>
      </c>
      <c r="H186">
        <v>5013.42425</v>
      </c>
      <c r="J186" s="1">
        <f>(A186/86400)+25569</f>
        <v>46097.840312500004</v>
      </c>
      <c r="K186" s="1">
        <f t="shared" si="4"/>
        <v>46097.840277777781</v>
      </c>
      <c r="L186">
        <f t="shared" si="5"/>
        <v>1773691800</v>
      </c>
    </row>
    <row r="187" spans="1:12" x14ac:dyDescent="0.55000000000000004">
      <c r="A187">
        <v>1773692103</v>
      </c>
      <c r="B187" t="s">
        <v>4</v>
      </c>
      <c r="C187" t="s">
        <v>5</v>
      </c>
      <c r="D187">
        <v>5199.26</v>
      </c>
      <c r="E187">
        <v>5015.24</v>
      </c>
      <c r="F187">
        <v>5015.1997700000002</v>
      </c>
      <c r="G187">
        <v>5017.9284699999998</v>
      </c>
      <c r="H187">
        <v>5013.5286900000001</v>
      </c>
      <c r="J187" s="1">
        <f>(A187/86400)+25569</f>
        <v>46097.843784722223</v>
      </c>
      <c r="K187" s="1">
        <f t="shared" si="4"/>
        <v>46097.84375</v>
      </c>
      <c r="L187">
        <f t="shared" si="5"/>
        <v>1773692100</v>
      </c>
    </row>
    <row r="188" spans="1:12" x14ac:dyDescent="0.55000000000000004">
      <c r="A188">
        <v>1773692403</v>
      </c>
      <c r="B188" t="s">
        <v>4</v>
      </c>
      <c r="C188" t="s">
        <v>5</v>
      </c>
      <c r="D188">
        <v>5199.6899999999996</v>
      </c>
      <c r="E188">
        <v>5014.4546</v>
      </c>
      <c r="F188">
        <v>5014.8271800000002</v>
      </c>
      <c r="G188">
        <v>5016.7920299999996</v>
      </c>
      <c r="H188">
        <v>5013.1404199999997</v>
      </c>
      <c r="J188" s="1">
        <f>(A188/86400)+25569</f>
        <v>46097.847256944442</v>
      </c>
      <c r="K188" s="1">
        <f t="shared" si="4"/>
        <v>46097.847222222219</v>
      </c>
      <c r="L188">
        <f t="shared" si="5"/>
        <v>1773692400</v>
      </c>
    </row>
    <row r="189" spans="1:12" x14ac:dyDescent="0.55000000000000004">
      <c r="A189">
        <v>1773692703</v>
      </c>
      <c r="B189" t="s">
        <v>4</v>
      </c>
      <c r="C189" t="s">
        <v>5</v>
      </c>
      <c r="D189">
        <v>5193.88</v>
      </c>
      <c r="E189">
        <v>5013.3164399999996</v>
      </c>
      <c r="F189">
        <v>5014.0718100000004</v>
      </c>
      <c r="G189">
        <v>5015.3719899999996</v>
      </c>
      <c r="H189">
        <v>5012.2913399999998</v>
      </c>
      <c r="J189" s="1">
        <f>(A189/86400)+25569</f>
        <v>46097.850729166668</v>
      </c>
      <c r="K189" s="1">
        <f t="shared" si="4"/>
        <v>46097.850694444445</v>
      </c>
      <c r="L189">
        <f t="shared" si="5"/>
        <v>1773692700</v>
      </c>
    </row>
    <row r="190" spans="1:12" x14ac:dyDescent="0.55000000000000004">
      <c r="A190">
        <v>1773693003</v>
      </c>
      <c r="B190" t="s">
        <v>4</v>
      </c>
      <c r="C190" t="s">
        <v>5</v>
      </c>
      <c r="D190">
        <v>5194.18</v>
      </c>
      <c r="E190">
        <v>5011.9946</v>
      </c>
      <c r="F190">
        <v>5013.0332099999996</v>
      </c>
      <c r="G190">
        <v>5013.8757999999998</v>
      </c>
      <c r="H190">
        <v>5011.0822200000002</v>
      </c>
      <c r="J190" s="1">
        <f>(A190/86400)+25569</f>
        <v>46097.854201388887</v>
      </c>
      <c r="K190" s="1">
        <f t="shared" si="4"/>
        <v>46097.854166666664</v>
      </c>
      <c r="L190">
        <f t="shared" si="5"/>
        <v>1773693000</v>
      </c>
    </row>
    <row r="191" spans="1:12" x14ac:dyDescent="0.55000000000000004">
      <c r="A191">
        <v>1773693303</v>
      </c>
      <c r="B191" t="s">
        <v>4</v>
      </c>
      <c r="C191" t="s">
        <v>5</v>
      </c>
      <c r="D191">
        <v>5198.46</v>
      </c>
      <c r="E191">
        <v>5010.7119700000003</v>
      </c>
      <c r="F191">
        <v>5011.8725899999999</v>
      </c>
      <c r="G191">
        <v>5012.57924</v>
      </c>
      <c r="H191">
        <v>5009.7584800000004</v>
      </c>
      <c r="J191" s="1">
        <f>(A191/86400)+25569</f>
        <v>46097.857673611114</v>
      </c>
      <c r="K191" s="1">
        <f t="shared" si="4"/>
        <v>46097.857638888891</v>
      </c>
      <c r="L191">
        <f t="shared" si="5"/>
        <v>1773693300</v>
      </c>
    </row>
    <row r="192" spans="1:12" x14ac:dyDescent="0.55000000000000004">
      <c r="A192">
        <v>1773693603</v>
      </c>
      <c r="B192" t="s">
        <v>4</v>
      </c>
      <c r="C192" t="s">
        <v>5</v>
      </c>
      <c r="D192">
        <v>5193.7700000000004</v>
      </c>
      <c r="E192">
        <v>5009.5883999999996</v>
      </c>
      <c r="F192">
        <v>5010.7304899999999</v>
      </c>
      <c r="G192">
        <v>5011.69308</v>
      </c>
      <c r="H192">
        <v>5008.4752699999999</v>
      </c>
      <c r="J192" s="1">
        <f>(A192/86400)+25569</f>
        <v>46097.861145833333</v>
      </c>
      <c r="K192" s="1">
        <f t="shared" si="4"/>
        <v>46097.861111111109</v>
      </c>
      <c r="L192">
        <f t="shared" si="5"/>
        <v>1773693600</v>
      </c>
    </row>
    <row r="193" spans="1:12" x14ac:dyDescent="0.55000000000000004">
      <c r="A193">
        <v>1773693903</v>
      </c>
      <c r="B193" t="s">
        <v>4</v>
      </c>
      <c r="C193" t="s">
        <v>5</v>
      </c>
      <c r="D193">
        <v>5198.41</v>
      </c>
      <c r="E193">
        <v>5008.6618900000003</v>
      </c>
      <c r="F193">
        <v>5009.6961899999997</v>
      </c>
      <c r="G193">
        <v>5011.2570100000003</v>
      </c>
      <c r="H193">
        <v>5007.2861999999996</v>
      </c>
      <c r="J193" s="1">
        <f>(A193/86400)+25569</f>
        <v>46097.864618055552</v>
      </c>
      <c r="K193" s="1">
        <f t="shared" si="4"/>
        <v>46097.864583333336</v>
      </c>
      <c r="L193">
        <f t="shared" si="5"/>
        <v>1773693900</v>
      </c>
    </row>
    <row r="194" spans="1:12" x14ac:dyDescent="0.55000000000000004">
      <c r="A194">
        <v>1773694203</v>
      </c>
      <c r="B194" t="s">
        <v>4</v>
      </c>
      <c r="C194" t="s">
        <v>5</v>
      </c>
      <c r="D194">
        <v>5197.99</v>
      </c>
      <c r="E194">
        <v>5007.8942100000004</v>
      </c>
      <c r="F194">
        <v>5008.7951999999996</v>
      </c>
      <c r="G194">
        <v>5011.1715000000004</v>
      </c>
      <c r="H194">
        <v>5006.2306099999996</v>
      </c>
      <c r="J194" s="1">
        <f>(A194/86400)+25569</f>
        <v>46097.868090277778</v>
      </c>
      <c r="K194" s="1">
        <f t="shared" si="4"/>
        <v>46097.868055555555</v>
      </c>
      <c r="L194">
        <f t="shared" si="5"/>
        <v>1773694200</v>
      </c>
    </row>
    <row r="195" spans="1:12" x14ac:dyDescent="0.55000000000000004">
      <c r="A195">
        <v>1773694503</v>
      </c>
      <c r="B195" t="s">
        <v>4</v>
      </c>
      <c r="C195" t="s">
        <v>5</v>
      </c>
      <c r="D195">
        <v>5196.0600000000004</v>
      </c>
      <c r="E195">
        <v>5007.2875199999999</v>
      </c>
      <c r="F195">
        <v>5008.0413600000002</v>
      </c>
      <c r="G195">
        <v>5011.2546000000002</v>
      </c>
      <c r="H195">
        <v>5005.3466699999999</v>
      </c>
      <c r="J195" s="1">
        <f>(A195/86400)+25569</f>
        <v>46097.871562500004</v>
      </c>
      <c r="K195" s="1">
        <f t="shared" ref="K195:K258" si="6">CEILING(INT(J195*1440)/1440*288,1)/288</f>
        <v>46097.871527777781</v>
      </c>
      <c r="L195">
        <f t="shared" ref="L195:L258" si="7">MROUND((K195-25569)*86400,300)</f>
        <v>1773694500</v>
      </c>
    </row>
    <row r="196" spans="1:12" x14ac:dyDescent="0.55000000000000004">
      <c r="A196">
        <v>1773698403</v>
      </c>
      <c r="B196" t="s">
        <v>4</v>
      </c>
      <c r="C196" t="s">
        <v>5</v>
      </c>
      <c r="D196">
        <v>5196.4399999999996</v>
      </c>
      <c r="E196">
        <v>5006.7342699999999</v>
      </c>
      <c r="F196">
        <v>5007.3878199999999</v>
      </c>
      <c r="G196">
        <v>5011.28683</v>
      </c>
      <c r="H196">
        <v>5004.5731699999997</v>
      </c>
      <c r="J196" s="1">
        <f>(A196/86400)+25569</f>
        <v>46097.916701388887</v>
      </c>
      <c r="K196" s="1">
        <f t="shared" si="6"/>
        <v>46097.916666666664</v>
      </c>
      <c r="L196">
        <f t="shared" si="7"/>
        <v>1773698400</v>
      </c>
    </row>
    <row r="197" spans="1:12" x14ac:dyDescent="0.55000000000000004">
      <c r="A197">
        <v>1773698703</v>
      </c>
      <c r="B197" t="s">
        <v>4</v>
      </c>
      <c r="C197" t="s">
        <v>5</v>
      </c>
      <c r="D197">
        <v>5193.49</v>
      </c>
      <c r="E197">
        <v>5006.0326500000001</v>
      </c>
      <c r="F197">
        <v>5006.7102299999997</v>
      </c>
      <c r="G197">
        <v>5010.8985300000004</v>
      </c>
      <c r="H197">
        <v>5003.7768900000001</v>
      </c>
      <c r="J197" s="1">
        <f>(A197/86400)+25569</f>
        <v>46097.920173611114</v>
      </c>
      <c r="K197" s="1">
        <f t="shared" si="6"/>
        <v>46097.920138888891</v>
      </c>
      <c r="L197">
        <f t="shared" si="7"/>
        <v>1773698700</v>
      </c>
    </row>
    <row r="198" spans="1:12" x14ac:dyDescent="0.55000000000000004">
      <c r="A198">
        <v>1773699003</v>
      </c>
      <c r="B198" t="s">
        <v>4</v>
      </c>
      <c r="C198" t="s">
        <v>5</v>
      </c>
      <c r="D198">
        <v>5196.8999999999996</v>
      </c>
      <c r="E198">
        <v>5005.2442099999998</v>
      </c>
      <c r="F198">
        <v>5005.9772199999998</v>
      </c>
      <c r="G198">
        <v>5009.9770500000004</v>
      </c>
      <c r="H198">
        <v>5002.92166</v>
      </c>
      <c r="J198" s="1">
        <f>(A198/86400)+25569</f>
        <v>46097.923645833333</v>
      </c>
      <c r="K198" s="1">
        <f t="shared" si="6"/>
        <v>46097.923611111109</v>
      </c>
      <c r="L198">
        <f t="shared" si="7"/>
        <v>1773699000</v>
      </c>
    </row>
    <row r="199" spans="1:12" x14ac:dyDescent="0.55000000000000004">
      <c r="A199">
        <v>1773699303</v>
      </c>
      <c r="B199" t="s">
        <v>4</v>
      </c>
      <c r="C199" t="s">
        <v>5</v>
      </c>
      <c r="D199">
        <v>5196.79</v>
      </c>
      <c r="E199">
        <v>5004.4421000000002</v>
      </c>
      <c r="F199">
        <v>5005.2096600000004</v>
      </c>
      <c r="G199">
        <v>5008.7391299999999</v>
      </c>
      <c r="H199">
        <v>5002.1339600000001</v>
      </c>
      <c r="J199" s="1">
        <f>(A199/86400)+25569</f>
        <v>46097.927118055552</v>
      </c>
      <c r="K199" s="1">
        <f t="shared" si="6"/>
        <v>46097.927083333336</v>
      </c>
      <c r="L199">
        <f t="shared" si="7"/>
        <v>1773699300</v>
      </c>
    </row>
    <row r="200" spans="1:12" x14ac:dyDescent="0.55000000000000004">
      <c r="A200">
        <v>1773699603</v>
      </c>
      <c r="B200" t="s">
        <v>4</v>
      </c>
      <c r="C200" t="s">
        <v>5</v>
      </c>
      <c r="D200">
        <v>5196.4399999999996</v>
      </c>
      <c r="E200">
        <v>5003.6259799999998</v>
      </c>
      <c r="F200">
        <v>5004.4178199999997</v>
      </c>
      <c r="G200">
        <v>5007.3228900000004</v>
      </c>
      <c r="H200">
        <v>5001.3565699999999</v>
      </c>
      <c r="J200" s="1">
        <f>(A200/86400)+25569</f>
        <v>46097.930590277778</v>
      </c>
      <c r="K200" s="1">
        <f t="shared" si="6"/>
        <v>46097.930555555555</v>
      </c>
      <c r="L200">
        <f t="shared" si="7"/>
        <v>1773699600</v>
      </c>
    </row>
    <row r="201" spans="1:12" x14ac:dyDescent="0.55000000000000004">
      <c r="A201">
        <v>1773699903</v>
      </c>
      <c r="B201" t="s">
        <v>4</v>
      </c>
      <c r="C201" t="s">
        <v>5</v>
      </c>
      <c r="D201">
        <v>5192.8</v>
      </c>
      <c r="E201">
        <v>5003.0239199999996</v>
      </c>
      <c r="F201">
        <v>5003.7208700000001</v>
      </c>
      <c r="G201">
        <v>5005.9544299999998</v>
      </c>
      <c r="H201">
        <v>5000.76314</v>
      </c>
      <c r="J201" s="1">
        <f>(A201/86400)+25569</f>
        <v>46097.934062500004</v>
      </c>
      <c r="K201" s="1">
        <f t="shared" si="6"/>
        <v>46097.934027777781</v>
      </c>
      <c r="L201">
        <f t="shared" si="7"/>
        <v>1773699900</v>
      </c>
    </row>
    <row r="202" spans="1:12" x14ac:dyDescent="0.55000000000000004">
      <c r="A202">
        <v>1773700203</v>
      </c>
      <c r="B202" t="s">
        <v>4</v>
      </c>
      <c r="C202" t="s">
        <v>5</v>
      </c>
      <c r="D202">
        <v>5192.66</v>
      </c>
      <c r="E202">
        <v>5002.65391</v>
      </c>
      <c r="F202">
        <v>5003.1873900000001</v>
      </c>
      <c r="G202">
        <v>5004.9096499999996</v>
      </c>
      <c r="H202">
        <v>5000.3843399999996</v>
      </c>
      <c r="J202" s="1">
        <f>(A202/86400)+25569</f>
        <v>46097.937534722223</v>
      </c>
      <c r="K202" s="1">
        <f t="shared" si="6"/>
        <v>46097.9375</v>
      </c>
      <c r="L202">
        <f t="shared" si="7"/>
        <v>1773700200</v>
      </c>
    </row>
    <row r="203" spans="1:12" x14ac:dyDescent="0.55000000000000004">
      <c r="A203">
        <v>1773700503</v>
      </c>
      <c r="B203" t="s">
        <v>4</v>
      </c>
      <c r="C203" t="s">
        <v>5</v>
      </c>
      <c r="D203">
        <v>5193.26</v>
      </c>
      <c r="E203">
        <v>5002.49701</v>
      </c>
      <c r="F203">
        <v>5002.8422</v>
      </c>
      <c r="G203">
        <v>5004.2417500000001</v>
      </c>
      <c r="H203">
        <v>5000.2850500000004</v>
      </c>
      <c r="J203" s="1">
        <f>(A203/86400)+25569</f>
        <v>46097.941006944442</v>
      </c>
      <c r="K203" s="1">
        <f t="shared" si="6"/>
        <v>46097.940972222219</v>
      </c>
      <c r="L203">
        <f t="shared" si="7"/>
        <v>1773700500</v>
      </c>
    </row>
    <row r="204" spans="1:12" x14ac:dyDescent="0.55000000000000004">
      <c r="A204">
        <v>1773700803</v>
      </c>
      <c r="B204" t="s">
        <v>4</v>
      </c>
      <c r="C204" t="s">
        <v>5</v>
      </c>
      <c r="D204">
        <v>5190.96</v>
      </c>
      <c r="E204">
        <v>5002.5901999999996</v>
      </c>
      <c r="F204">
        <v>5002.7161999999998</v>
      </c>
      <c r="G204">
        <v>5003.9698500000004</v>
      </c>
      <c r="H204">
        <v>5000.3955299999998</v>
      </c>
      <c r="J204" s="1">
        <f>(A204/86400)+25569</f>
        <v>46097.944479166668</v>
      </c>
      <c r="K204" s="1">
        <f t="shared" si="6"/>
        <v>46097.944444444445</v>
      </c>
      <c r="L204">
        <f t="shared" si="7"/>
        <v>1773700800</v>
      </c>
    </row>
    <row r="205" spans="1:12" x14ac:dyDescent="0.55000000000000004">
      <c r="A205">
        <v>1773701103</v>
      </c>
      <c r="B205" t="s">
        <v>4</v>
      </c>
      <c r="C205" t="s">
        <v>5</v>
      </c>
      <c r="D205">
        <v>5184.75</v>
      </c>
      <c r="E205">
        <v>5002.9261399999996</v>
      </c>
      <c r="F205">
        <v>5002.8211700000002</v>
      </c>
      <c r="G205">
        <v>5004.10052</v>
      </c>
      <c r="H205">
        <v>5000.7222599999996</v>
      </c>
      <c r="J205" s="1">
        <f>(A205/86400)+25569</f>
        <v>46097.947951388887</v>
      </c>
      <c r="K205" s="1">
        <f t="shared" si="6"/>
        <v>46097.947916666664</v>
      </c>
      <c r="L205">
        <f t="shared" si="7"/>
        <v>1773701100</v>
      </c>
    </row>
    <row r="206" spans="1:12" x14ac:dyDescent="0.55000000000000004">
      <c r="A206">
        <v>1773701403</v>
      </c>
      <c r="B206" t="s">
        <v>4</v>
      </c>
      <c r="C206" t="s">
        <v>5</v>
      </c>
      <c r="D206">
        <v>5187.62</v>
      </c>
      <c r="E206">
        <v>5003.3828199999998</v>
      </c>
      <c r="F206">
        <v>5003.1019900000001</v>
      </c>
      <c r="G206">
        <v>5004.4875700000002</v>
      </c>
      <c r="H206">
        <v>5001.23153</v>
      </c>
      <c r="J206" s="1">
        <f>(A206/86400)+25569</f>
        <v>46097.951423611114</v>
      </c>
      <c r="K206" s="1">
        <f t="shared" si="6"/>
        <v>46097.951388888891</v>
      </c>
      <c r="L206">
        <f t="shared" si="7"/>
        <v>1773701400</v>
      </c>
    </row>
    <row r="207" spans="1:12" x14ac:dyDescent="0.55000000000000004">
      <c r="A207">
        <v>1773701703</v>
      </c>
      <c r="B207" t="s">
        <v>4</v>
      </c>
      <c r="C207" t="s">
        <v>5</v>
      </c>
      <c r="D207">
        <v>5188.55</v>
      </c>
      <c r="E207">
        <v>5003.9724800000004</v>
      </c>
      <c r="F207">
        <v>5003.5372399999997</v>
      </c>
      <c r="G207">
        <v>5005.0499499999996</v>
      </c>
      <c r="H207">
        <v>5001.8488399999997</v>
      </c>
      <c r="J207" s="1">
        <f>(A207/86400)+25569</f>
        <v>46097.954895833333</v>
      </c>
      <c r="K207" s="1">
        <f t="shared" si="6"/>
        <v>46097.954861111109</v>
      </c>
      <c r="L207">
        <f t="shared" si="7"/>
        <v>1773701700</v>
      </c>
    </row>
    <row r="208" spans="1:12" x14ac:dyDescent="0.55000000000000004">
      <c r="A208">
        <v>1773702003</v>
      </c>
      <c r="B208" t="s">
        <v>4</v>
      </c>
      <c r="C208" t="s">
        <v>5</v>
      </c>
      <c r="D208">
        <v>5186.04</v>
      </c>
      <c r="E208">
        <v>5004.7212600000003</v>
      </c>
      <c r="F208">
        <v>5004.12925</v>
      </c>
      <c r="G208">
        <v>5005.7617600000003</v>
      </c>
      <c r="H208">
        <v>5002.6462499999998</v>
      </c>
      <c r="J208" s="1">
        <f>(A208/86400)+25569</f>
        <v>46097.958368055552</v>
      </c>
      <c r="K208" s="1">
        <f t="shared" si="6"/>
        <v>46097.958333333336</v>
      </c>
      <c r="L208">
        <f t="shared" si="7"/>
        <v>1773702000</v>
      </c>
    </row>
    <row r="209" spans="1:12" x14ac:dyDescent="0.55000000000000004">
      <c r="A209">
        <v>1773702303</v>
      </c>
      <c r="B209" t="s">
        <v>4</v>
      </c>
      <c r="C209" t="s">
        <v>5</v>
      </c>
      <c r="D209">
        <v>5184.88</v>
      </c>
      <c r="E209">
        <v>5005.55962</v>
      </c>
      <c r="F209">
        <v>5004.8444300000001</v>
      </c>
      <c r="G209">
        <v>5006.5356000000002</v>
      </c>
      <c r="H209">
        <v>5003.58367</v>
      </c>
      <c r="J209" s="1">
        <f>(A209/86400)+25569</f>
        <v>46097.961840277778</v>
      </c>
      <c r="K209" s="1">
        <f t="shared" si="6"/>
        <v>46097.961805555555</v>
      </c>
      <c r="L209">
        <f t="shared" si="7"/>
        <v>1773702300</v>
      </c>
    </row>
    <row r="210" spans="1:12" x14ac:dyDescent="0.55000000000000004">
      <c r="A210">
        <v>1773702603</v>
      </c>
      <c r="B210" t="s">
        <v>4</v>
      </c>
      <c r="C210" t="s">
        <v>5</v>
      </c>
      <c r="D210">
        <v>5186.1499999999996</v>
      </c>
      <c r="E210">
        <v>5006.4704000000002</v>
      </c>
      <c r="F210">
        <v>5005.6574199999995</v>
      </c>
      <c r="G210">
        <v>5007.3609100000003</v>
      </c>
      <c r="H210">
        <v>5004.6265700000004</v>
      </c>
      <c r="J210" s="1">
        <f>(A210/86400)+25569</f>
        <v>46097.965312500004</v>
      </c>
      <c r="K210" s="1">
        <f t="shared" si="6"/>
        <v>46097.965277777781</v>
      </c>
      <c r="L210">
        <f t="shared" si="7"/>
        <v>1773702600</v>
      </c>
    </row>
    <row r="211" spans="1:12" x14ac:dyDescent="0.55000000000000004">
      <c r="A211">
        <v>1773702903</v>
      </c>
      <c r="B211" t="s">
        <v>4</v>
      </c>
      <c r="C211" t="s">
        <v>5</v>
      </c>
      <c r="D211">
        <v>5188.3500000000004</v>
      </c>
      <c r="E211">
        <v>5007.4551300000003</v>
      </c>
      <c r="F211">
        <v>5006.5562799999998</v>
      </c>
      <c r="G211">
        <v>5008.2678800000003</v>
      </c>
      <c r="H211">
        <v>5005.6986699999998</v>
      </c>
      <c r="J211" s="1">
        <f>(A211/86400)+25569</f>
        <v>46097.968784722223</v>
      </c>
      <c r="K211" s="1">
        <f t="shared" si="6"/>
        <v>46097.96875</v>
      </c>
      <c r="L211">
        <f t="shared" si="7"/>
        <v>1773702900</v>
      </c>
    </row>
    <row r="212" spans="1:12" x14ac:dyDescent="0.55000000000000004">
      <c r="A212">
        <v>1773703203</v>
      </c>
      <c r="B212" t="s">
        <v>4</v>
      </c>
      <c r="C212" t="s">
        <v>5</v>
      </c>
      <c r="D212">
        <v>5186.49</v>
      </c>
      <c r="E212">
        <v>5008.5016800000003</v>
      </c>
      <c r="F212">
        <v>5007.52898</v>
      </c>
      <c r="G212">
        <v>5009.2970100000002</v>
      </c>
      <c r="H212">
        <v>5006.7474099999999</v>
      </c>
      <c r="J212" s="1">
        <f>(A212/86400)+25569</f>
        <v>46097.972256944442</v>
      </c>
      <c r="K212" s="1">
        <f t="shared" si="6"/>
        <v>46097.972222222219</v>
      </c>
      <c r="L212">
        <f t="shared" si="7"/>
        <v>1773703200</v>
      </c>
    </row>
    <row r="213" spans="1:12" x14ac:dyDescent="0.55000000000000004">
      <c r="A213">
        <v>1773703503</v>
      </c>
      <c r="B213" t="s">
        <v>4</v>
      </c>
      <c r="C213" t="s">
        <v>5</v>
      </c>
      <c r="D213">
        <v>5181.91</v>
      </c>
      <c r="E213">
        <v>5009.5214400000004</v>
      </c>
      <c r="F213">
        <v>5008.5252099999998</v>
      </c>
      <c r="G213">
        <v>5010.3936700000004</v>
      </c>
      <c r="H213">
        <v>5007.723</v>
      </c>
      <c r="J213" s="1">
        <f>(A213/86400)+25569</f>
        <v>46097.975729166668</v>
      </c>
      <c r="K213" s="1">
        <f t="shared" si="6"/>
        <v>46097.975694444445</v>
      </c>
      <c r="L213">
        <f t="shared" si="7"/>
        <v>1773703500</v>
      </c>
    </row>
    <row r="214" spans="1:12" x14ac:dyDescent="0.55000000000000004">
      <c r="A214">
        <v>1773703803</v>
      </c>
      <c r="B214" t="s">
        <v>4</v>
      </c>
      <c r="C214" t="s">
        <v>5</v>
      </c>
      <c r="D214">
        <v>5183.7</v>
      </c>
      <c r="E214">
        <v>5010.4162200000001</v>
      </c>
      <c r="F214">
        <v>5009.4707099999996</v>
      </c>
      <c r="G214">
        <v>5011.5248099999999</v>
      </c>
      <c r="H214">
        <v>5008.5119599999998</v>
      </c>
      <c r="J214" s="1">
        <f>(A214/86400)+25569</f>
        <v>46097.979201388887</v>
      </c>
      <c r="K214" s="1">
        <f t="shared" si="6"/>
        <v>46097.979166666664</v>
      </c>
      <c r="L214">
        <f t="shared" si="7"/>
        <v>1773703800</v>
      </c>
    </row>
    <row r="215" spans="1:12" x14ac:dyDescent="0.55000000000000004">
      <c r="A215">
        <v>1773704103</v>
      </c>
      <c r="B215" t="s">
        <v>4</v>
      </c>
      <c r="C215" t="s">
        <v>5</v>
      </c>
      <c r="D215">
        <v>5186.0200000000004</v>
      </c>
      <c r="E215">
        <v>5011.0554499999998</v>
      </c>
      <c r="F215">
        <v>5010.2630799999997</v>
      </c>
      <c r="G215">
        <v>5012.56682</v>
      </c>
      <c r="H215">
        <v>5009.03442</v>
      </c>
      <c r="J215" s="1">
        <f>(A215/86400)+25569</f>
        <v>46097.982673611114</v>
      </c>
      <c r="K215" s="1">
        <f t="shared" si="6"/>
        <v>46097.982638888891</v>
      </c>
      <c r="L215">
        <f t="shared" si="7"/>
        <v>1773704100</v>
      </c>
    </row>
    <row r="216" spans="1:12" x14ac:dyDescent="0.55000000000000004">
      <c r="A216">
        <v>1773704403</v>
      </c>
      <c r="B216" t="s">
        <v>4</v>
      </c>
      <c r="C216" t="s">
        <v>5</v>
      </c>
      <c r="D216">
        <v>5181.47</v>
      </c>
      <c r="E216">
        <v>5011.3832199999997</v>
      </c>
      <c r="F216">
        <v>5010.8231500000002</v>
      </c>
      <c r="G216">
        <v>5013.4106400000001</v>
      </c>
      <c r="H216">
        <v>5009.2296900000001</v>
      </c>
      <c r="J216" s="1">
        <f>(A216/86400)+25569</f>
        <v>46097.986145833333</v>
      </c>
      <c r="K216" s="1">
        <f t="shared" si="6"/>
        <v>46097.986111111109</v>
      </c>
      <c r="L216">
        <f t="shared" si="7"/>
        <v>1773704400</v>
      </c>
    </row>
    <row r="217" spans="1:12" x14ac:dyDescent="0.55000000000000004">
      <c r="A217">
        <v>1773704703</v>
      </c>
      <c r="B217" t="s">
        <v>4</v>
      </c>
      <c r="C217" t="s">
        <v>5</v>
      </c>
      <c r="D217">
        <v>5183.96</v>
      </c>
      <c r="E217">
        <v>5011.4267799999998</v>
      </c>
      <c r="F217">
        <v>5011.1249699999998</v>
      </c>
      <c r="G217">
        <v>5013.9545099999996</v>
      </c>
      <c r="H217">
        <v>5009.11067</v>
      </c>
      <c r="J217" s="1">
        <f>(A217/86400)+25569</f>
        <v>46097.989618055552</v>
      </c>
      <c r="K217" s="1">
        <f t="shared" si="6"/>
        <v>46097.989583333336</v>
      </c>
      <c r="L217">
        <f t="shared" si="7"/>
        <v>1773704700</v>
      </c>
    </row>
    <row r="218" spans="1:12" x14ac:dyDescent="0.55000000000000004">
      <c r="A218">
        <v>1773705003</v>
      </c>
      <c r="B218" t="s">
        <v>4</v>
      </c>
      <c r="C218" t="s">
        <v>5</v>
      </c>
      <c r="D218">
        <v>5189.4799999999996</v>
      </c>
      <c r="E218">
        <v>5011.1025</v>
      </c>
      <c r="F218">
        <v>5011.11373</v>
      </c>
      <c r="G218">
        <v>5014.2005900000004</v>
      </c>
      <c r="H218">
        <v>5008.7212900000004</v>
      </c>
      <c r="J218" s="1">
        <f>(A218/86400)+25569</f>
        <v>46097.993090277778</v>
      </c>
      <c r="K218" s="1">
        <f t="shared" si="6"/>
        <v>46097.993055555555</v>
      </c>
      <c r="L218">
        <f t="shared" si="7"/>
        <v>1773705000</v>
      </c>
    </row>
    <row r="219" spans="1:12" x14ac:dyDescent="0.55000000000000004">
      <c r="A219">
        <v>1773705303</v>
      </c>
      <c r="B219" t="s">
        <v>4</v>
      </c>
      <c r="C219" t="s">
        <v>5</v>
      </c>
      <c r="D219">
        <v>5187.25</v>
      </c>
      <c r="E219">
        <v>5010.3105800000003</v>
      </c>
      <c r="F219">
        <v>5010.71216</v>
      </c>
      <c r="G219">
        <v>5013.9839099999999</v>
      </c>
      <c r="H219">
        <v>5008.0078899999999</v>
      </c>
      <c r="J219" s="1">
        <f>(A219/86400)+25569</f>
        <v>46097.996562500004</v>
      </c>
      <c r="K219" s="1">
        <f t="shared" si="6"/>
        <v>46097.996527777781</v>
      </c>
      <c r="L219">
        <f t="shared" si="7"/>
        <v>1773705300</v>
      </c>
    </row>
    <row r="220" spans="1:12" x14ac:dyDescent="0.55000000000000004">
      <c r="A220">
        <v>1773705603</v>
      </c>
      <c r="B220" t="s">
        <v>4</v>
      </c>
      <c r="C220" t="s">
        <v>5</v>
      </c>
      <c r="D220">
        <v>5187.01</v>
      </c>
      <c r="E220">
        <v>5009.1203400000004</v>
      </c>
      <c r="F220">
        <v>5009.9162500000002</v>
      </c>
      <c r="G220">
        <v>5013.2369200000003</v>
      </c>
      <c r="H220">
        <v>5006.9939700000004</v>
      </c>
      <c r="J220" s="1">
        <f>(A220/86400)+25569</f>
        <v>46098.000034722223</v>
      </c>
      <c r="K220" s="1">
        <f t="shared" si="6"/>
        <v>46098</v>
      </c>
      <c r="L220">
        <f t="shared" si="7"/>
        <v>1773705600</v>
      </c>
    </row>
    <row r="221" spans="1:12" x14ac:dyDescent="0.55000000000000004">
      <c r="A221">
        <v>1773705903</v>
      </c>
      <c r="B221" t="s">
        <v>4</v>
      </c>
      <c r="C221" t="s">
        <v>5</v>
      </c>
      <c r="D221">
        <v>5176.99</v>
      </c>
      <c r="E221">
        <v>5007.7863799999996</v>
      </c>
      <c r="F221">
        <v>5008.85131</v>
      </c>
      <c r="G221">
        <v>5012.0337499999996</v>
      </c>
      <c r="H221">
        <v>5005.8948399999999</v>
      </c>
      <c r="J221" s="1">
        <f>(A221/86400)+25569</f>
        <v>46098.003506944442</v>
      </c>
      <c r="K221" s="1">
        <f t="shared" si="6"/>
        <v>46098.003472222219</v>
      </c>
      <c r="L221">
        <f t="shared" si="7"/>
        <v>1773705900</v>
      </c>
    </row>
    <row r="222" spans="1:12" x14ac:dyDescent="0.55000000000000004">
      <c r="A222">
        <v>1773706203</v>
      </c>
      <c r="B222" t="s">
        <v>4</v>
      </c>
      <c r="C222" t="s">
        <v>5</v>
      </c>
      <c r="D222">
        <v>5175.0600000000004</v>
      </c>
      <c r="E222">
        <v>5006.4677700000002</v>
      </c>
      <c r="F222">
        <v>5007.6595399999997</v>
      </c>
      <c r="G222">
        <v>5010.5519800000002</v>
      </c>
      <c r="H222">
        <v>5004.8490899999997</v>
      </c>
      <c r="J222" s="1">
        <f>(A222/86400)+25569</f>
        <v>46098.006979166668</v>
      </c>
      <c r="K222" s="1">
        <f t="shared" si="6"/>
        <v>46098.006944444445</v>
      </c>
      <c r="L222">
        <f t="shared" si="7"/>
        <v>1773706200</v>
      </c>
    </row>
    <row r="223" spans="1:12" x14ac:dyDescent="0.55000000000000004">
      <c r="A223">
        <v>1773706503</v>
      </c>
      <c r="B223" t="s">
        <v>4</v>
      </c>
      <c r="C223" t="s">
        <v>5</v>
      </c>
      <c r="D223">
        <v>5174.82</v>
      </c>
      <c r="E223">
        <v>5005.20928</v>
      </c>
      <c r="F223">
        <v>5006.4344099999998</v>
      </c>
      <c r="G223">
        <v>5009.0368500000004</v>
      </c>
      <c r="H223">
        <v>5003.8430200000003</v>
      </c>
      <c r="J223" s="1">
        <f>(A223/86400)+25569</f>
        <v>46098.010451388887</v>
      </c>
      <c r="K223" s="1">
        <f t="shared" si="6"/>
        <v>46098.010416666664</v>
      </c>
      <c r="L223">
        <f t="shared" si="7"/>
        <v>1773706500</v>
      </c>
    </row>
    <row r="224" spans="1:12" x14ac:dyDescent="0.55000000000000004">
      <c r="A224">
        <v>1773706803</v>
      </c>
      <c r="B224" t="s">
        <v>4</v>
      </c>
      <c r="C224" t="s">
        <v>5</v>
      </c>
      <c r="D224">
        <v>5174.28</v>
      </c>
      <c r="E224">
        <v>5004.0822900000003</v>
      </c>
      <c r="F224">
        <v>5005.2583500000001</v>
      </c>
      <c r="G224">
        <v>5007.5771699999996</v>
      </c>
      <c r="H224">
        <v>5002.8537299999998</v>
      </c>
      <c r="J224" s="1">
        <f>(A224/86400)+25569</f>
        <v>46098.013923611114</v>
      </c>
      <c r="K224" s="1">
        <f t="shared" si="6"/>
        <v>46098.013888888891</v>
      </c>
      <c r="L224">
        <f t="shared" si="7"/>
        <v>1773706800</v>
      </c>
    </row>
    <row r="225" spans="1:12" x14ac:dyDescent="0.55000000000000004">
      <c r="A225">
        <v>1773707103</v>
      </c>
      <c r="B225" t="s">
        <v>4</v>
      </c>
      <c r="C225" t="s">
        <v>5</v>
      </c>
      <c r="D225">
        <v>5179.75</v>
      </c>
      <c r="E225">
        <v>5003.2244799999999</v>
      </c>
      <c r="F225">
        <v>5004.2414200000003</v>
      </c>
      <c r="G225">
        <v>5006.3697300000003</v>
      </c>
      <c r="H225">
        <v>5001.9268599999996</v>
      </c>
      <c r="J225" s="1">
        <f>(A225/86400)+25569</f>
        <v>46098.017395833333</v>
      </c>
      <c r="K225" s="1">
        <f t="shared" si="6"/>
        <v>46098.017361111109</v>
      </c>
      <c r="L225">
        <f t="shared" si="7"/>
        <v>1773707100</v>
      </c>
    </row>
    <row r="226" spans="1:12" x14ac:dyDescent="0.55000000000000004">
      <c r="A226">
        <v>1773707403</v>
      </c>
      <c r="B226" t="s">
        <v>4</v>
      </c>
      <c r="C226" t="s">
        <v>5</v>
      </c>
      <c r="D226">
        <v>5178.38</v>
      </c>
      <c r="E226">
        <v>5002.6928099999996</v>
      </c>
      <c r="F226">
        <v>5003.4671099999996</v>
      </c>
      <c r="G226">
        <v>5005.5454499999996</v>
      </c>
      <c r="H226">
        <v>5001.1609799999997</v>
      </c>
      <c r="J226" s="1">
        <f>(A226/86400)+25569</f>
        <v>46098.020868055552</v>
      </c>
      <c r="K226" s="1">
        <f t="shared" si="6"/>
        <v>46098.020833333336</v>
      </c>
      <c r="L226">
        <f t="shared" si="7"/>
        <v>1773707400</v>
      </c>
    </row>
    <row r="227" spans="1:12" x14ac:dyDescent="0.55000000000000004">
      <c r="A227">
        <v>1773707703</v>
      </c>
      <c r="B227" t="s">
        <v>4</v>
      </c>
      <c r="C227" t="s">
        <v>5</v>
      </c>
      <c r="D227">
        <v>5179.41</v>
      </c>
      <c r="E227">
        <v>5002.4949299999998</v>
      </c>
      <c r="F227">
        <v>5002.9810200000002</v>
      </c>
      <c r="G227">
        <v>5005.1150200000002</v>
      </c>
      <c r="H227">
        <v>5000.5203199999996</v>
      </c>
      <c r="J227" s="1">
        <f>(A227/86400)+25569</f>
        <v>46098.024340277778</v>
      </c>
      <c r="K227" s="1">
        <f t="shared" si="6"/>
        <v>46098.024305555555</v>
      </c>
      <c r="L227">
        <f t="shared" si="7"/>
        <v>1773707700</v>
      </c>
    </row>
    <row r="228" spans="1:12" x14ac:dyDescent="0.55000000000000004">
      <c r="A228">
        <v>1773708003</v>
      </c>
      <c r="B228" t="s">
        <v>4</v>
      </c>
      <c r="C228" t="s">
        <v>5</v>
      </c>
      <c r="D228">
        <v>5174.4399999999996</v>
      </c>
      <c r="E228">
        <v>5002.5776299999998</v>
      </c>
      <c r="F228">
        <v>5002.7793300000003</v>
      </c>
      <c r="G228">
        <v>5005.0267899999999</v>
      </c>
      <c r="H228">
        <v>5000.0023199999996</v>
      </c>
      <c r="J228" s="1">
        <f>(A228/86400)+25569</f>
        <v>46098.027812500004</v>
      </c>
      <c r="K228" s="1">
        <f t="shared" si="6"/>
        <v>46098.027777777781</v>
      </c>
      <c r="L228">
        <f t="shared" si="7"/>
        <v>1773708000</v>
      </c>
    </row>
    <row r="229" spans="1:12" x14ac:dyDescent="0.55000000000000004">
      <c r="A229">
        <v>1773708303</v>
      </c>
      <c r="B229" t="s">
        <v>4</v>
      </c>
      <c r="C229" t="s">
        <v>5</v>
      </c>
      <c r="D229">
        <v>5178.01</v>
      </c>
      <c r="E229">
        <v>5002.9165999999996</v>
      </c>
      <c r="F229">
        <v>5002.8479600000001</v>
      </c>
      <c r="G229">
        <v>5005.3096599999999</v>
      </c>
      <c r="H229">
        <v>4999.7349800000002</v>
      </c>
      <c r="J229" s="1">
        <f>(A229/86400)+25569</f>
        <v>46098.031284722223</v>
      </c>
      <c r="K229" s="1">
        <f t="shared" si="6"/>
        <v>46098.03125</v>
      </c>
      <c r="L229">
        <f t="shared" si="7"/>
        <v>1773708300</v>
      </c>
    </row>
    <row r="230" spans="1:12" x14ac:dyDescent="0.55000000000000004">
      <c r="A230">
        <v>1773708603</v>
      </c>
      <c r="B230" t="s">
        <v>4</v>
      </c>
      <c r="C230" t="s">
        <v>5</v>
      </c>
      <c r="D230">
        <v>5181.6400000000003</v>
      </c>
      <c r="E230">
        <v>5003.4942799999999</v>
      </c>
      <c r="F230">
        <v>5003.17112</v>
      </c>
      <c r="G230">
        <v>5005.8874500000002</v>
      </c>
      <c r="H230">
        <v>4999.7192800000003</v>
      </c>
      <c r="J230" s="1">
        <f>(A230/86400)+25569</f>
        <v>46098.034756944442</v>
      </c>
      <c r="K230" s="1">
        <f t="shared" si="6"/>
        <v>46098.034722222219</v>
      </c>
      <c r="L230">
        <f t="shared" si="7"/>
        <v>1773708600</v>
      </c>
    </row>
    <row r="231" spans="1:12" x14ac:dyDescent="0.55000000000000004">
      <c r="A231">
        <v>1773708903</v>
      </c>
      <c r="B231" t="s">
        <v>4</v>
      </c>
      <c r="C231" t="s">
        <v>5</v>
      </c>
      <c r="D231">
        <v>5176.99</v>
      </c>
      <c r="E231">
        <v>5004.20255</v>
      </c>
      <c r="F231">
        <v>5003.6868299999996</v>
      </c>
      <c r="G231">
        <v>5006.6869200000001</v>
      </c>
      <c r="H231">
        <v>5000.05044</v>
      </c>
      <c r="J231" s="1">
        <f>(A231/86400)+25569</f>
        <v>46098.038229166668</v>
      </c>
      <c r="K231" s="1">
        <f t="shared" si="6"/>
        <v>46098.038194444445</v>
      </c>
      <c r="L231">
        <f t="shared" si="7"/>
        <v>1773708900</v>
      </c>
    </row>
    <row r="232" spans="1:12" x14ac:dyDescent="0.55000000000000004">
      <c r="A232">
        <v>1773709203</v>
      </c>
      <c r="B232" t="s">
        <v>4</v>
      </c>
      <c r="C232" t="s">
        <v>5</v>
      </c>
      <c r="D232">
        <v>5176.5600000000004</v>
      </c>
      <c r="E232">
        <v>5005.0906599999998</v>
      </c>
      <c r="F232">
        <v>5004.3887500000001</v>
      </c>
      <c r="G232">
        <v>5007.6372600000004</v>
      </c>
      <c r="H232">
        <v>5000.6953800000001</v>
      </c>
      <c r="J232" s="1">
        <f>(A232/86400)+25569</f>
        <v>46098.041701388887</v>
      </c>
      <c r="K232" s="1">
        <f t="shared" si="6"/>
        <v>46098.041666666664</v>
      </c>
      <c r="L232">
        <f t="shared" si="7"/>
        <v>1773709200</v>
      </c>
    </row>
    <row r="233" spans="1:12" x14ac:dyDescent="0.55000000000000004">
      <c r="A233">
        <v>1773709503</v>
      </c>
      <c r="B233" t="s">
        <v>4</v>
      </c>
      <c r="C233" t="s">
        <v>5</v>
      </c>
      <c r="D233">
        <v>5181.2</v>
      </c>
      <c r="E233">
        <v>5006.2138400000003</v>
      </c>
      <c r="F233">
        <v>5005.3012900000003</v>
      </c>
      <c r="G233">
        <v>5008.7336299999997</v>
      </c>
      <c r="H233">
        <v>5001.87842</v>
      </c>
      <c r="J233" s="1">
        <f>(A233/86400)+25569</f>
        <v>46098.045173611114</v>
      </c>
      <c r="K233" s="1">
        <f t="shared" si="6"/>
        <v>46098.045138888891</v>
      </c>
      <c r="L233">
        <f t="shared" si="7"/>
        <v>1773709500</v>
      </c>
    </row>
    <row r="234" spans="1:12" x14ac:dyDescent="0.55000000000000004">
      <c r="A234">
        <v>1773709803</v>
      </c>
      <c r="B234" t="s">
        <v>4</v>
      </c>
      <c r="C234" t="s">
        <v>5</v>
      </c>
      <c r="D234">
        <v>5181.63</v>
      </c>
      <c r="E234">
        <v>5007.50072</v>
      </c>
      <c r="F234">
        <v>5006.4010099999996</v>
      </c>
      <c r="G234">
        <v>5009.9718199999998</v>
      </c>
      <c r="H234">
        <v>5003.4586399999998</v>
      </c>
      <c r="J234" s="1">
        <f>(A234/86400)+25569</f>
        <v>46098.048645833333</v>
      </c>
      <c r="K234" s="1">
        <f t="shared" si="6"/>
        <v>46098.048611111109</v>
      </c>
      <c r="L234">
        <f t="shared" si="7"/>
        <v>1773709800</v>
      </c>
    </row>
    <row r="235" spans="1:12" x14ac:dyDescent="0.55000000000000004">
      <c r="A235">
        <v>1773710103</v>
      </c>
      <c r="B235" t="s">
        <v>4</v>
      </c>
      <c r="C235" t="s">
        <v>5</v>
      </c>
      <c r="D235">
        <v>5183.3</v>
      </c>
      <c r="E235">
        <v>5008.9971100000002</v>
      </c>
      <c r="F235">
        <v>5007.6990599999999</v>
      </c>
      <c r="G235">
        <v>5011.3675999999996</v>
      </c>
      <c r="H235">
        <v>5005.3257400000002</v>
      </c>
      <c r="J235" s="1">
        <f>(A235/86400)+25569</f>
        <v>46098.052118055552</v>
      </c>
      <c r="K235" s="1">
        <f t="shared" si="6"/>
        <v>46098.052083333336</v>
      </c>
      <c r="L235">
        <f t="shared" si="7"/>
        <v>1773710100</v>
      </c>
    </row>
    <row r="236" spans="1:12" x14ac:dyDescent="0.55000000000000004">
      <c r="A236">
        <v>1773710403</v>
      </c>
      <c r="B236" t="s">
        <v>4</v>
      </c>
      <c r="C236" t="s">
        <v>5</v>
      </c>
      <c r="D236">
        <v>5181.5</v>
      </c>
      <c r="E236">
        <v>5010.7918799999998</v>
      </c>
      <c r="F236">
        <v>5009.2454699999998</v>
      </c>
      <c r="G236">
        <v>5012.9570800000001</v>
      </c>
      <c r="H236">
        <v>5007.3998099999999</v>
      </c>
      <c r="J236" s="1">
        <f>(A236/86400)+25569</f>
        <v>46098.055590277778</v>
      </c>
      <c r="K236" s="1">
        <f t="shared" si="6"/>
        <v>46098.055555555555</v>
      </c>
      <c r="L236">
        <f t="shared" si="7"/>
        <v>1773710400</v>
      </c>
    </row>
    <row r="237" spans="1:12" x14ac:dyDescent="0.55000000000000004">
      <c r="A237">
        <v>1773710703</v>
      </c>
      <c r="B237" t="s">
        <v>4</v>
      </c>
      <c r="C237" t="s">
        <v>5</v>
      </c>
      <c r="D237">
        <v>5184.6400000000003</v>
      </c>
      <c r="E237">
        <v>5012.8749500000004</v>
      </c>
      <c r="F237">
        <v>5011.0602099999996</v>
      </c>
      <c r="G237">
        <v>5014.8836000000001</v>
      </c>
      <c r="H237">
        <v>5009.6438699999999</v>
      </c>
      <c r="J237" s="1">
        <f>(A237/86400)+25569</f>
        <v>46098.059062500004</v>
      </c>
      <c r="K237" s="1">
        <f t="shared" si="6"/>
        <v>46098.059027777781</v>
      </c>
      <c r="L237">
        <f t="shared" si="7"/>
        <v>1773710700</v>
      </c>
    </row>
    <row r="238" spans="1:12" x14ac:dyDescent="0.55000000000000004">
      <c r="A238">
        <v>1773711003</v>
      </c>
      <c r="B238" t="s">
        <v>4</v>
      </c>
      <c r="C238" t="s">
        <v>5</v>
      </c>
      <c r="D238">
        <v>5186.9799999999996</v>
      </c>
      <c r="E238">
        <v>5015.0824700000003</v>
      </c>
      <c r="F238">
        <v>5013.0713400000004</v>
      </c>
      <c r="G238">
        <v>5017.0167899999997</v>
      </c>
      <c r="H238">
        <v>5012.0104000000001</v>
      </c>
      <c r="J238" s="1">
        <f>(A238/86400)+25569</f>
        <v>46098.062534722223</v>
      </c>
      <c r="K238" s="1">
        <f t="shared" si="6"/>
        <v>46098.0625</v>
      </c>
      <c r="L238">
        <f t="shared" si="7"/>
        <v>1773711000</v>
      </c>
    </row>
    <row r="239" spans="1:12" x14ac:dyDescent="0.55000000000000004">
      <c r="A239">
        <v>1773711303</v>
      </c>
      <c r="B239" t="s">
        <v>4</v>
      </c>
      <c r="C239" t="s">
        <v>5</v>
      </c>
      <c r="D239">
        <v>5186.32</v>
      </c>
      <c r="E239">
        <v>5017.32456</v>
      </c>
      <c r="F239">
        <v>5015.1979499999998</v>
      </c>
      <c r="G239">
        <v>5019.2356499999996</v>
      </c>
      <c r="H239">
        <v>5014.3324000000002</v>
      </c>
      <c r="J239" s="1">
        <f>(A239/86400)+25569</f>
        <v>46098.066006944442</v>
      </c>
      <c r="K239" s="1">
        <f t="shared" si="6"/>
        <v>46098.065972222219</v>
      </c>
      <c r="L239">
        <f t="shared" si="7"/>
        <v>1773711300</v>
      </c>
    </row>
    <row r="240" spans="1:12" x14ac:dyDescent="0.55000000000000004">
      <c r="A240">
        <v>1773711603</v>
      </c>
      <c r="B240" t="s">
        <v>4</v>
      </c>
      <c r="C240" t="s">
        <v>5</v>
      </c>
      <c r="D240">
        <v>5189.51</v>
      </c>
      <c r="E240">
        <v>5019.3883400000004</v>
      </c>
      <c r="F240">
        <v>5017.2931399999998</v>
      </c>
      <c r="G240">
        <v>5021.3442100000002</v>
      </c>
      <c r="H240">
        <v>5016.49359</v>
      </c>
      <c r="J240" s="1">
        <f>(A240/86400)+25569</f>
        <v>46098.069479166668</v>
      </c>
      <c r="K240" s="1">
        <f t="shared" si="6"/>
        <v>46098.069444444445</v>
      </c>
      <c r="L240">
        <f t="shared" si="7"/>
        <v>1773711600</v>
      </c>
    </row>
    <row r="241" spans="1:12" x14ac:dyDescent="0.55000000000000004">
      <c r="A241">
        <v>1773711903</v>
      </c>
      <c r="B241" t="s">
        <v>4</v>
      </c>
      <c r="C241" t="s">
        <v>5</v>
      </c>
      <c r="D241">
        <v>5188.45</v>
      </c>
      <c r="E241">
        <v>5021.1365900000001</v>
      </c>
      <c r="F241">
        <v>5019.2148699999998</v>
      </c>
      <c r="G241">
        <v>5023.2207200000003</v>
      </c>
      <c r="H241">
        <v>5018.33871</v>
      </c>
      <c r="J241" s="1">
        <f>(A241/86400)+25569</f>
        <v>46098.072951388887</v>
      </c>
      <c r="K241" s="1">
        <f t="shared" si="6"/>
        <v>46098.072916666664</v>
      </c>
      <c r="L241">
        <f t="shared" si="7"/>
        <v>1773711900</v>
      </c>
    </row>
    <row r="242" spans="1:12" x14ac:dyDescent="0.55000000000000004">
      <c r="A242">
        <v>1773712203</v>
      </c>
      <c r="B242" t="s">
        <v>4</v>
      </c>
      <c r="C242" t="s">
        <v>5</v>
      </c>
      <c r="D242">
        <v>5187.8900000000003</v>
      </c>
      <c r="E242">
        <v>5022.4467100000002</v>
      </c>
      <c r="F242">
        <v>5020.83079</v>
      </c>
      <c r="G242">
        <v>5024.7355100000004</v>
      </c>
      <c r="H242">
        <v>5019.8330100000003</v>
      </c>
      <c r="J242" s="1">
        <f>(A242/86400)+25569</f>
        <v>46098.076423611114</v>
      </c>
      <c r="K242" s="1">
        <f t="shared" si="6"/>
        <v>46098.076388888891</v>
      </c>
      <c r="L242">
        <f t="shared" si="7"/>
        <v>1773712200</v>
      </c>
    </row>
    <row r="243" spans="1:12" x14ac:dyDescent="0.55000000000000004">
      <c r="A243">
        <v>1773712503</v>
      </c>
      <c r="B243" t="s">
        <v>4</v>
      </c>
      <c r="C243" t="s">
        <v>5</v>
      </c>
      <c r="D243">
        <v>5182.8500000000004</v>
      </c>
      <c r="E243">
        <v>5023.2083499999999</v>
      </c>
      <c r="F243">
        <v>5022.0195700000004</v>
      </c>
      <c r="G243">
        <v>5025.7222300000003</v>
      </c>
      <c r="H243">
        <v>5020.9073099999996</v>
      </c>
      <c r="J243" s="1">
        <f>(A243/86400)+25569</f>
        <v>46098.079895833333</v>
      </c>
      <c r="K243" s="1">
        <f t="shared" si="6"/>
        <v>46098.079861111109</v>
      </c>
      <c r="L243">
        <f t="shared" si="7"/>
        <v>1773712500</v>
      </c>
    </row>
    <row r="244" spans="1:12" x14ac:dyDescent="0.55000000000000004">
      <c r="A244">
        <v>1773712803</v>
      </c>
      <c r="B244" t="s">
        <v>4</v>
      </c>
      <c r="C244" t="s">
        <v>5</v>
      </c>
      <c r="D244">
        <v>5183.6000000000004</v>
      </c>
      <c r="E244">
        <v>5023.4480999999996</v>
      </c>
      <c r="F244">
        <v>5022.7338300000001</v>
      </c>
      <c r="G244">
        <v>5026.1744600000002</v>
      </c>
      <c r="H244">
        <v>5021.5181000000002</v>
      </c>
      <c r="J244" s="1">
        <f>(A244/86400)+25569</f>
        <v>46098.083368055552</v>
      </c>
      <c r="K244" s="1">
        <f t="shared" si="6"/>
        <v>46098.083333333336</v>
      </c>
      <c r="L244">
        <f t="shared" si="7"/>
        <v>1773712800</v>
      </c>
    </row>
    <row r="245" spans="1:12" x14ac:dyDescent="0.55000000000000004">
      <c r="A245">
        <v>1773713103</v>
      </c>
      <c r="B245" t="s">
        <v>4</v>
      </c>
      <c r="C245" t="s">
        <v>5</v>
      </c>
      <c r="D245">
        <v>5179.29</v>
      </c>
      <c r="E245">
        <v>5023.4276499999996</v>
      </c>
      <c r="F245">
        <v>5023.0807400000003</v>
      </c>
      <c r="G245">
        <v>5026.1706700000004</v>
      </c>
      <c r="H245">
        <v>5021.7996999999996</v>
      </c>
      <c r="J245" s="1">
        <f>(A245/86400)+25569</f>
        <v>46098.086840277778</v>
      </c>
      <c r="K245" s="1">
        <f t="shared" si="6"/>
        <v>46098.086805555555</v>
      </c>
      <c r="L245">
        <f t="shared" si="7"/>
        <v>1773713100</v>
      </c>
    </row>
    <row r="246" spans="1:12" x14ac:dyDescent="0.55000000000000004">
      <c r="A246">
        <v>1773713403</v>
      </c>
      <c r="B246" t="s">
        <v>4</v>
      </c>
      <c r="C246" t="s">
        <v>5</v>
      </c>
      <c r="D246">
        <v>5177.04</v>
      </c>
      <c r="E246">
        <v>5023.35725</v>
      </c>
      <c r="F246">
        <v>5023.2190000000001</v>
      </c>
      <c r="G246">
        <v>5025.9588700000004</v>
      </c>
      <c r="H246">
        <v>5021.9179100000001</v>
      </c>
      <c r="J246" s="1">
        <f>(A246/86400)+25569</f>
        <v>46098.090312500004</v>
      </c>
      <c r="K246" s="1">
        <f t="shared" si="6"/>
        <v>46098.090277777781</v>
      </c>
      <c r="L246">
        <f t="shared" si="7"/>
        <v>1773713400</v>
      </c>
    </row>
    <row r="247" spans="1:12" x14ac:dyDescent="0.55000000000000004">
      <c r="A247">
        <v>1773713703</v>
      </c>
      <c r="B247" t="s">
        <v>4</v>
      </c>
      <c r="C247" t="s">
        <v>5</v>
      </c>
      <c r="D247">
        <v>5176.09</v>
      </c>
      <c r="E247">
        <v>5023.3957600000003</v>
      </c>
      <c r="F247">
        <v>5023.3073800000002</v>
      </c>
      <c r="G247">
        <v>5025.7551100000001</v>
      </c>
      <c r="H247">
        <v>5021.9992499999998</v>
      </c>
      <c r="J247" s="1">
        <f>(A247/86400)+25569</f>
        <v>46098.093784722223</v>
      </c>
      <c r="K247" s="1">
        <f t="shared" si="6"/>
        <v>46098.09375</v>
      </c>
      <c r="L247">
        <f t="shared" si="7"/>
        <v>1773713700</v>
      </c>
    </row>
    <row r="248" spans="1:12" x14ac:dyDescent="0.55000000000000004">
      <c r="A248">
        <v>1773714003</v>
      </c>
      <c r="B248" t="s">
        <v>4</v>
      </c>
      <c r="C248" t="s">
        <v>5</v>
      </c>
      <c r="D248">
        <v>5172.13</v>
      </c>
      <c r="E248">
        <v>5023.6261400000003</v>
      </c>
      <c r="F248">
        <v>5023.4667600000002</v>
      </c>
      <c r="G248">
        <v>5025.7269399999996</v>
      </c>
      <c r="H248">
        <v>5022.1108899999999</v>
      </c>
      <c r="J248" s="1">
        <f>(A248/86400)+25569</f>
        <v>46098.097256944442</v>
      </c>
      <c r="K248" s="1">
        <f t="shared" si="6"/>
        <v>46098.097222222219</v>
      </c>
      <c r="L248">
        <f t="shared" si="7"/>
        <v>1773714000</v>
      </c>
    </row>
    <row r="249" spans="1:12" x14ac:dyDescent="0.55000000000000004">
      <c r="A249">
        <v>1773714303</v>
      </c>
      <c r="B249" t="s">
        <v>4</v>
      </c>
      <c r="C249" t="s">
        <v>5</v>
      </c>
      <c r="D249">
        <v>5171.17</v>
      </c>
      <c r="E249">
        <v>5024.0167700000002</v>
      </c>
      <c r="F249">
        <v>5023.7417599999999</v>
      </c>
      <c r="G249">
        <v>5025.9098599999998</v>
      </c>
      <c r="H249">
        <v>5022.2756900000004</v>
      </c>
      <c r="J249" s="1">
        <f>(A249/86400)+25569</f>
        <v>46098.100729166668</v>
      </c>
      <c r="K249" s="1">
        <f t="shared" si="6"/>
        <v>46098.100694444445</v>
      </c>
      <c r="L249">
        <f t="shared" si="7"/>
        <v>1773714300</v>
      </c>
    </row>
    <row r="250" spans="1:12" x14ac:dyDescent="0.55000000000000004">
      <c r="A250">
        <v>1773714603</v>
      </c>
      <c r="B250" t="s">
        <v>4</v>
      </c>
      <c r="C250" t="s">
        <v>5</v>
      </c>
      <c r="D250">
        <v>5173.6000000000004</v>
      </c>
      <c r="E250">
        <v>5024.4218799999999</v>
      </c>
      <c r="F250">
        <v>5024.0818200000003</v>
      </c>
      <c r="G250">
        <v>5026.22768</v>
      </c>
      <c r="H250">
        <v>5022.4250700000002</v>
      </c>
      <c r="J250" s="1">
        <f>(A250/86400)+25569</f>
        <v>46098.104201388887</v>
      </c>
      <c r="K250" s="1">
        <f t="shared" si="6"/>
        <v>46098.104166666664</v>
      </c>
      <c r="L250">
        <f t="shared" si="7"/>
        <v>1773714600</v>
      </c>
    </row>
    <row r="251" spans="1:12" x14ac:dyDescent="0.55000000000000004">
      <c r="A251">
        <v>1773714903</v>
      </c>
      <c r="B251" t="s">
        <v>4</v>
      </c>
      <c r="C251" t="s">
        <v>5</v>
      </c>
      <c r="D251">
        <v>5171.6099999999997</v>
      </c>
      <c r="E251">
        <v>5024.79673</v>
      </c>
      <c r="F251">
        <v>5024.4392799999996</v>
      </c>
      <c r="G251">
        <v>5026.55177</v>
      </c>
      <c r="H251">
        <v>5022.4916599999997</v>
      </c>
      <c r="J251" s="1">
        <f>(A251/86400)+25569</f>
        <v>46098.107673611114</v>
      </c>
      <c r="K251" s="1">
        <f t="shared" si="6"/>
        <v>46098.107638888891</v>
      </c>
      <c r="L251">
        <f t="shared" si="7"/>
        <v>1773714900</v>
      </c>
    </row>
    <row r="252" spans="1:12" x14ac:dyDescent="0.55000000000000004">
      <c r="A252">
        <v>1773715203</v>
      </c>
      <c r="B252" t="s">
        <v>4</v>
      </c>
      <c r="C252" t="s">
        <v>5</v>
      </c>
      <c r="D252">
        <v>5173.83</v>
      </c>
      <c r="E252">
        <v>5025.0372500000003</v>
      </c>
      <c r="F252">
        <v>5024.7382600000001</v>
      </c>
      <c r="G252">
        <v>5026.83655</v>
      </c>
      <c r="H252">
        <v>5022.4971299999997</v>
      </c>
      <c r="J252" s="1">
        <f>(A252/86400)+25569</f>
        <v>46098.111145833333</v>
      </c>
      <c r="K252" s="1">
        <f t="shared" si="6"/>
        <v>46098.111111111109</v>
      </c>
      <c r="L252">
        <f t="shared" si="7"/>
        <v>1773715200</v>
      </c>
    </row>
    <row r="253" spans="1:12" x14ac:dyDescent="0.55000000000000004">
      <c r="A253">
        <v>1773715503</v>
      </c>
      <c r="B253" t="s">
        <v>4</v>
      </c>
      <c r="C253" t="s">
        <v>5</v>
      </c>
      <c r="D253">
        <v>5177.33</v>
      </c>
      <c r="E253">
        <v>5025.0131499999998</v>
      </c>
      <c r="F253">
        <v>5024.8757100000003</v>
      </c>
      <c r="G253">
        <v>5026.9302299999999</v>
      </c>
      <c r="H253">
        <v>5022.3727799999997</v>
      </c>
      <c r="J253" s="1">
        <f>(A253/86400)+25569</f>
        <v>46098.114618055552</v>
      </c>
      <c r="K253" s="1">
        <f t="shared" si="6"/>
        <v>46098.114583333336</v>
      </c>
      <c r="L253">
        <f t="shared" si="7"/>
        <v>1773715500</v>
      </c>
    </row>
    <row r="254" spans="1:12" x14ac:dyDescent="0.55000000000000004">
      <c r="A254">
        <v>1773715803</v>
      </c>
      <c r="B254" t="s">
        <v>4</v>
      </c>
      <c r="C254" t="s">
        <v>5</v>
      </c>
      <c r="D254">
        <v>5175.8500000000004</v>
      </c>
      <c r="E254">
        <v>5024.8755000000001</v>
      </c>
      <c r="F254">
        <v>5024.8756000000003</v>
      </c>
      <c r="G254">
        <v>5026.81736</v>
      </c>
      <c r="H254">
        <v>5022.1759199999997</v>
      </c>
      <c r="J254" s="1">
        <f>(A254/86400)+25569</f>
        <v>46098.118090277778</v>
      </c>
      <c r="K254" s="1">
        <f t="shared" si="6"/>
        <v>46098.118055555555</v>
      </c>
      <c r="L254">
        <f t="shared" si="7"/>
        <v>1773715800</v>
      </c>
    </row>
    <row r="255" spans="1:12" x14ac:dyDescent="0.55000000000000004">
      <c r="A255">
        <v>1773716103</v>
      </c>
      <c r="B255" t="s">
        <v>4</v>
      </c>
      <c r="C255" t="s">
        <v>5</v>
      </c>
      <c r="D255">
        <v>5175.54</v>
      </c>
      <c r="E255">
        <v>5024.6968999999999</v>
      </c>
      <c r="F255">
        <v>5024.7862500000001</v>
      </c>
      <c r="G255">
        <v>5026.6473100000003</v>
      </c>
      <c r="H255">
        <v>5022.0693099999999</v>
      </c>
      <c r="J255" s="1">
        <f>(A255/86400)+25569</f>
        <v>46098.121562500004</v>
      </c>
      <c r="K255" s="1">
        <f t="shared" si="6"/>
        <v>46098.121527777781</v>
      </c>
      <c r="L255">
        <f t="shared" si="7"/>
        <v>1773716100</v>
      </c>
    </row>
    <row r="256" spans="1:12" x14ac:dyDescent="0.55000000000000004">
      <c r="A256">
        <v>1773716403</v>
      </c>
      <c r="B256" t="s">
        <v>4</v>
      </c>
      <c r="C256" t="s">
        <v>5</v>
      </c>
      <c r="D256">
        <v>5171.7</v>
      </c>
      <c r="E256">
        <v>5024.7137199999997</v>
      </c>
      <c r="F256">
        <v>5024.7499900000003</v>
      </c>
      <c r="G256">
        <v>5026.54763</v>
      </c>
      <c r="H256">
        <v>5022.1659300000001</v>
      </c>
      <c r="J256" s="1">
        <f>(A256/86400)+25569</f>
        <v>46098.125034722223</v>
      </c>
      <c r="K256" s="1">
        <f t="shared" si="6"/>
        <v>46098.125</v>
      </c>
      <c r="L256">
        <f t="shared" si="7"/>
        <v>1773716400</v>
      </c>
    </row>
    <row r="257" spans="1:12" x14ac:dyDescent="0.55000000000000004">
      <c r="A257">
        <v>1773716703</v>
      </c>
      <c r="B257" t="s">
        <v>4</v>
      </c>
      <c r="C257" t="s">
        <v>5</v>
      </c>
      <c r="D257">
        <v>5171.88</v>
      </c>
      <c r="E257">
        <v>5024.9999299999999</v>
      </c>
      <c r="F257">
        <v>5024.8749600000001</v>
      </c>
      <c r="G257">
        <v>5026.6808600000004</v>
      </c>
      <c r="H257">
        <v>5022.5908200000003</v>
      </c>
      <c r="J257" s="1">
        <f>(A257/86400)+25569</f>
        <v>46098.128506944442</v>
      </c>
      <c r="K257" s="1">
        <f t="shared" si="6"/>
        <v>46098.128472222219</v>
      </c>
      <c r="L257">
        <f t="shared" si="7"/>
        <v>1773716700</v>
      </c>
    </row>
    <row r="258" spans="1:12" x14ac:dyDescent="0.55000000000000004">
      <c r="A258">
        <v>1773717003</v>
      </c>
      <c r="B258" t="s">
        <v>4</v>
      </c>
      <c r="C258" t="s">
        <v>5</v>
      </c>
      <c r="D258">
        <v>5173.38</v>
      </c>
      <c r="E258">
        <v>5025.6680800000004</v>
      </c>
      <c r="F258">
        <v>5025.2715200000002</v>
      </c>
      <c r="G258">
        <v>5027.1369100000002</v>
      </c>
      <c r="H258">
        <v>5023.3483800000004</v>
      </c>
      <c r="J258" s="1">
        <f>(A258/86400)+25569</f>
        <v>46098.131979166668</v>
      </c>
      <c r="K258" s="1">
        <f t="shared" si="6"/>
        <v>46098.131944444445</v>
      </c>
      <c r="L258">
        <f t="shared" si="7"/>
        <v>1773717000</v>
      </c>
    </row>
    <row r="259" spans="1:12" x14ac:dyDescent="0.55000000000000004">
      <c r="A259">
        <v>1773717303</v>
      </c>
      <c r="B259" t="s">
        <v>4</v>
      </c>
      <c r="C259" t="s">
        <v>5</v>
      </c>
      <c r="D259">
        <v>5173.54</v>
      </c>
      <c r="E259">
        <v>5026.6744399999998</v>
      </c>
      <c r="F259">
        <v>5025.9729799999996</v>
      </c>
      <c r="G259">
        <v>5027.98747</v>
      </c>
      <c r="H259">
        <v>5024.4224100000001</v>
      </c>
      <c r="J259" s="1">
        <f>(A259/86400)+25569</f>
        <v>46098.135451388887</v>
      </c>
      <c r="K259" s="1">
        <f t="shared" ref="K259:K322" si="8">CEILING(INT(J259*1440)/1440*288,1)/288</f>
        <v>46098.135416666664</v>
      </c>
      <c r="L259">
        <f t="shared" ref="L259:L322" si="9">MROUND((K259-25569)*86400,300)</f>
        <v>1773717300</v>
      </c>
    </row>
    <row r="260" spans="1:12" x14ac:dyDescent="0.55000000000000004">
      <c r="A260">
        <v>1773717603</v>
      </c>
      <c r="B260" t="s">
        <v>4</v>
      </c>
      <c r="C260" t="s">
        <v>5</v>
      </c>
      <c r="D260">
        <v>5174.68</v>
      </c>
      <c r="E260">
        <v>5027.79151</v>
      </c>
      <c r="F260">
        <v>5026.8822399999999</v>
      </c>
      <c r="G260">
        <v>5029.0526</v>
      </c>
      <c r="H260">
        <v>5025.6954299999998</v>
      </c>
      <c r="J260" s="1">
        <f>(A260/86400)+25569</f>
        <v>46098.138923611114</v>
      </c>
      <c r="K260" s="1">
        <f t="shared" si="8"/>
        <v>46098.138888888891</v>
      </c>
      <c r="L260">
        <f t="shared" si="9"/>
        <v>1773717600</v>
      </c>
    </row>
    <row r="261" spans="1:12" x14ac:dyDescent="0.55000000000000004">
      <c r="A261">
        <v>1773717903</v>
      </c>
      <c r="B261" t="s">
        <v>4</v>
      </c>
      <c r="C261" t="s">
        <v>5</v>
      </c>
      <c r="D261">
        <v>5171.3999999999996</v>
      </c>
      <c r="E261">
        <v>5028.7643600000001</v>
      </c>
      <c r="F261">
        <v>5027.8233</v>
      </c>
      <c r="G261">
        <v>5030.0908799999997</v>
      </c>
      <c r="H261">
        <v>5026.9012599999996</v>
      </c>
      <c r="J261" s="1">
        <f>(A261/86400)+25569</f>
        <v>46098.142395833333</v>
      </c>
      <c r="K261" s="1">
        <f t="shared" si="8"/>
        <v>46098.142361111109</v>
      </c>
      <c r="L261">
        <f t="shared" si="9"/>
        <v>1773717900</v>
      </c>
    </row>
    <row r="262" spans="1:12" x14ac:dyDescent="0.55000000000000004">
      <c r="A262">
        <v>1773718203</v>
      </c>
      <c r="B262" t="s">
        <v>4</v>
      </c>
      <c r="C262" t="s">
        <v>5</v>
      </c>
      <c r="D262">
        <v>5163.51</v>
      </c>
      <c r="E262">
        <v>5029.3878699999996</v>
      </c>
      <c r="F262">
        <v>5028.6055900000001</v>
      </c>
      <c r="G262">
        <v>5030.8709699999999</v>
      </c>
      <c r="H262">
        <v>5027.8016699999998</v>
      </c>
      <c r="J262" s="1">
        <f>(A262/86400)+25569</f>
        <v>46098.145868055552</v>
      </c>
      <c r="K262" s="1">
        <f t="shared" si="8"/>
        <v>46098.145833333336</v>
      </c>
      <c r="L262">
        <f t="shared" si="9"/>
        <v>1773718200</v>
      </c>
    </row>
    <row r="263" spans="1:12" x14ac:dyDescent="0.55000000000000004">
      <c r="A263">
        <v>1773718503</v>
      </c>
      <c r="B263" t="s">
        <v>4</v>
      </c>
      <c r="C263" t="s">
        <v>5</v>
      </c>
      <c r="D263">
        <v>5164.71</v>
      </c>
      <c r="E263">
        <v>5029.6168299999999</v>
      </c>
      <c r="F263">
        <v>5029.11121</v>
      </c>
      <c r="G263">
        <v>5031.2322599999998</v>
      </c>
      <c r="H263">
        <v>5028.2901400000001</v>
      </c>
      <c r="J263" s="1">
        <f>(A263/86400)+25569</f>
        <v>46098.149340277778</v>
      </c>
      <c r="K263" s="1">
        <f t="shared" si="8"/>
        <v>46098.149305555555</v>
      </c>
      <c r="L263">
        <f t="shared" si="9"/>
        <v>1773718500</v>
      </c>
    </row>
    <row r="264" spans="1:12" x14ac:dyDescent="0.55000000000000004">
      <c r="A264">
        <v>1773718803</v>
      </c>
      <c r="B264" t="s">
        <v>4</v>
      </c>
      <c r="C264" t="s">
        <v>5</v>
      </c>
      <c r="D264">
        <v>5165.67</v>
      </c>
      <c r="E264">
        <v>5029.4720799999996</v>
      </c>
      <c r="F264">
        <v>5029.2916500000001</v>
      </c>
      <c r="G264">
        <v>5031.1567800000003</v>
      </c>
      <c r="H264">
        <v>5028.3301199999996</v>
      </c>
      <c r="J264" s="1">
        <f>(A264/86400)+25569</f>
        <v>46098.152812500004</v>
      </c>
      <c r="K264" s="1">
        <f t="shared" si="8"/>
        <v>46098.152777777781</v>
      </c>
      <c r="L264">
        <f t="shared" si="9"/>
        <v>1773718800</v>
      </c>
    </row>
    <row r="265" spans="1:12" x14ac:dyDescent="0.55000000000000004">
      <c r="A265">
        <v>1773719103</v>
      </c>
      <c r="B265" t="s">
        <v>4</v>
      </c>
      <c r="C265" t="s">
        <v>5</v>
      </c>
      <c r="D265">
        <v>5169.1499999999996</v>
      </c>
      <c r="E265">
        <v>5028.9867599999998</v>
      </c>
      <c r="F265">
        <v>5029.1391999999996</v>
      </c>
      <c r="G265">
        <v>5030.7286599999998</v>
      </c>
      <c r="H265">
        <v>5027.9387900000002</v>
      </c>
      <c r="J265" s="1">
        <f>(A265/86400)+25569</f>
        <v>46098.156284722223</v>
      </c>
      <c r="K265" s="1">
        <f t="shared" si="8"/>
        <v>46098.15625</v>
      </c>
      <c r="L265">
        <f t="shared" si="9"/>
        <v>1773719100</v>
      </c>
    </row>
    <row r="266" spans="1:12" x14ac:dyDescent="0.55000000000000004">
      <c r="A266">
        <v>1773719403</v>
      </c>
      <c r="B266" t="s">
        <v>4</v>
      </c>
      <c r="C266" t="s">
        <v>5</v>
      </c>
      <c r="D266">
        <v>5168.46</v>
      </c>
      <c r="E266">
        <v>5028.3577999999998</v>
      </c>
      <c r="F266">
        <v>5028.7484999999997</v>
      </c>
      <c r="G266">
        <v>5030.0695400000004</v>
      </c>
      <c r="H266">
        <v>5027.2698399999999</v>
      </c>
      <c r="J266" s="1">
        <f>(A266/86400)+25569</f>
        <v>46098.159756944442</v>
      </c>
      <c r="K266" s="1">
        <f t="shared" si="8"/>
        <v>46098.159722222219</v>
      </c>
      <c r="L266">
        <f t="shared" si="9"/>
        <v>1773719400</v>
      </c>
    </row>
    <row r="267" spans="1:12" x14ac:dyDescent="0.55000000000000004">
      <c r="A267">
        <v>1773719703</v>
      </c>
      <c r="B267" t="s">
        <v>4</v>
      </c>
      <c r="C267" t="s">
        <v>5</v>
      </c>
      <c r="D267">
        <v>5172.18</v>
      </c>
      <c r="E267">
        <v>5027.7440699999997</v>
      </c>
      <c r="F267">
        <v>5028.24629</v>
      </c>
      <c r="G267">
        <v>5029.3363399999998</v>
      </c>
      <c r="H267">
        <v>5026.5020699999995</v>
      </c>
      <c r="J267" s="1">
        <f>(A267/86400)+25569</f>
        <v>46098.163229166668</v>
      </c>
      <c r="K267" s="1">
        <f t="shared" si="8"/>
        <v>46098.163194444445</v>
      </c>
      <c r="L267">
        <f t="shared" si="9"/>
        <v>1773719700</v>
      </c>
    </row>
    <row r="268" spans="1:12" x14ac:dyDescent="0.55000000000000004">
      <c r="A268">
        <v>1773720003</v>
      </c>
      <c r="B268" t="s">
        <v>4</v>
      </c>
      <c r="C268" t="s">
        <v>5</v>
      </c>
      <c r="D268">
        <v>5176.5200000000004</v>
      </c>
      <c r="E268">
        <v>5027.37698</v>
      </c>
      <c r="F268">
        <v>5027.8116300000002</v>
      </c>
      <c r="G268">
        <v>5028.7717300000004</v>
      </c>
      <c r="H268">
        <v>5025.8778400000001</v>
      </c>
      <c r="J268" s="1">
        <f>(A268/86400)+25569</f>
        <v>46098.166701388887</v>
      </c>
      <c r="K268" s="1">
        <f t="shared" si="8"/>
        <v>46098.166666666664</v>
      </c>
      <c r="L268">
        <f t="shared" si="9"/>
        <v>1773720000</v>
      </c>
    </row>
    <row r="269" spans="1:12" x14ac:dyDescent="0.55000000000000004">
      <c r="A269">
        <v>1773720303</v>
      </c>
      <c r="B269" t="s">
        <v>4</v>
      </c>
      <c r="C269" t="s">
        <v>5</v>
      </c>
      <c r="D269">
        <v>5178.54</v>
      </c>
      <c r="E269">
        <v>5027.4325600000002</v>
      </c>
      <c r="F269">
        <v>5027.6220999999996</v>
      </c>
      <c r="G269">
        <v>5028.5799100000004</v>
      </c>
      <c r="H269">
        <v>5025.6046999999999</v>
      </c>
      <c r="J269" s="1">
        <f>(A269/86400)+25569</f>
        <v>46098.170173611114</v>
      </c>
      <c r="K269" s="1">
        <f t="shared" si="8"/>
        <v>46098.170138888891</v>
      </c>
      <c r="L269">
        <f t="shared" si="9"/>
        <v>1773720300</v>
      </c>
    </row>
    <row r="270" spans="1:12" x14ac:dyDescent="0.55000000000000004">
      <c r="A270">
        <v>1773720603</v>
      </c>
      <c r="B270" t="s">
        <v>4</v>
      </c>
      <c r="C270" t="s">
        <v>5</v>
      </c>
      <c r="D270">
        <v>5183.1000000000004</v>
      </c>
      <c r="E270">
        <v>5027.9828200000002</v>
      </c>
      <c r="F270">
        <v>5027.8024599999999</v>
      </c>
      <c r="G270">
        <v>5028.9030899999998</v>
      </c>
      <c r="H270">
        <v>5025.8164699999998</v>
      </c>
      <c r="J270" s="1">
        <f>(A270/86400)+25569</f>
        <v>46098.173645833333</v>
      </c>
      <c r="K270" s="1">
        <f t="shared" si="8"/>
        <v>46098.173611111109</v>
      </c>
      <c r="L270">
        <f t="shared" si="9"/>
        <v>1773720600</v>
      </c>
    </row>
    <row r="271" spans="1:12" x14ac:dyDescent="0.55000000000000004">
      <c r="A271">
        <v>1773720903</v>
      </c>
      <c r="B271" t="s">
        <v>4</v>
      </c>
      <c r="C271" t="s">
        <v>5</v>
      </c>
      <c r="D271">
        <v>5182.34</v>
      </c>
      <c r="E271">
        <v>5029.0594099999998</v>
      </c>
      <c r="F271">
        <v>5028.4309300000004</v>
      </c>
      <c r="G271">
        <v>5029.7977799999999</v>
      </c>
      <c r="H271">
        <v>5026.5774300000003</v>
      </c>
      <c r="J271" s="1">
        <f>(A271/86400)+25569</f>
        <v>46098.177118055552</v>
      </c>
      <c r="K271" s="1">
        <f t="shared" si="8"/>
        <v>46098.177083333336</v>
      </c>
      <c r="L271">
        <f t="shared" si="9"/>
        <v>1773720900</v>
      </c>
    </row>
    <row r="272" spans="1:12" x14ac:dyDescent="0.55000000000000004">
      <c r="A272">
        <v>1773721203</v>
      </c>
      <c r="B272" t="s">
        <v>4</v>
      </c>
      <c r="C272" t="s">
        <v>5</v>
      </c>
      <c r="D272">
        <v>5187.5200000000004</v>
      </c>
      <c r="E272">
        <v>5030.6177900000002</v>
      </c>
      <c r="F272">
        <v>5029.5243600000003</v>
      </c>
      <c r="G272">
        <v>5031.2568899999997</v>
      </c>
      <c r="H272">
        <v>5027.8890799999999</v>
      </c>
      <c r="J272" s="1">
        <f>(A272/86400)+25569</f>
        <v>46098.180590277778</v>
      </c>
      <c r="K272" s="1">
        <f t="shared" si="8"/>
        <v>46098.180555555555</v>
      </c>
      <c r="L272">
        <f t="shared" si="9"/>
        <v>1773721200</v>
      </c>
    </row>
    <row r="273" spans="1:12" x14ac:dyDescent="0.55000000000000004">
      <c r="A273">
        <v>1773721503</v>
      </c>
      <c r="B273" t="s">
        <v>4</v>
      </c>
      <c r="C273" t="s">
        <v>5</v>
      </c>
      <c r="D273">
        <v>5181.29</v>
      </c>
      <c r="E273">
        <v>5032.4305700000004</v>
      </c>
      <c r="F273">
        <v>5030.9774600000001</v>
      </c>
      <c r="G273">
        <v>5033.1277600000003</v>
      </c>
      <c r="H273">
        <v>5029.6090400000003</v>
      </c>
      <c r="J273" s="1">
        <f>(A273/86400)+25569</f>
        <v>46098.184062500004</v>
      </c>
      <c r="K273" s="1">
        <f t="shared" si="8"/>
        <v>46098.184027777781</v>
      </c>
      <c r="L273">
        <f t="shared" si="9"/>
        <v>1773721500</v>
      </c>
    </row>
    <row r="274" spans="1:12" x14ac:dyDescent="0.55000000000000004">
      <c r="A274">
        <v>1773721803</v>
      </c>
      <c r="B274" t="s">
        <v>4</v>
      </c>
      <c r="C274" t="s">
        <v>5</v>
      </c>
      <c r="D274">
        <v>5181.25</v>
      </c>
      <c r="E274">
        <v>5034.2075199999999</v>
      </c>
      <c r="F274">
        <v>5032.59249</v>
      </c>
      <c r="G274">
        <v>5035.1412399999999</v>
      </c>
      <c r="H274">
        <v>5031.5232800000003</v>
      </c>
      <c r="J274" s="1">
        <f>(A274/86400)+25569</f>
        <v>46098.187534722223</v>
      </c>
      <c r="K274" s="1">
        <f t="shared" si="8"/>
        <v>46098.1875</v>
      </c>
      <c r="L274">
        <f t="shared" si="9"/>
        <v>1773721800</v>
      </c>
    </row>
    <row r="275" spans="1:12" x14ac:dyDescent="0.55000000000000004">
      <c r="A275">
        <v>1773722103</v>
      </c>
      <c r="B275" t="s">
        <v>4</v>
      </c>
      <c r="C275" t="s">
        <v>5</v>
      </c>
      <c r="D275">
        <v>5183.8500000000004</v>
      </c>
      <c r="E275">
        <v>5035.7384199999997</v>
      </c>
      <c r="F275">
        <v>5034.1654600000002</v>
      </c>
      <c r="G275">
        <v>5037.0374899999997</v>
      </c>
      <c r="H275">
        <v>5033.2508099999995</v>
      </c>
      <c r="J275" s="1">
        <f>(A275/86400)+25569</f>
        <v>46098.191006944442</v>
      </c>
      <c r="K275" s="1">
        <f t="shared" si="8"/>
        <v>46098.190972222219</v>
      </c>
      <c r="L275">
        <f t="shared" si="9"/>
        <v>1773722100</v>
      </c>
    </row>
    <row r="276" spans="1:12" x14ac:dyDescent="0.55000000000000004">
      <c r="A276">
        <v>1773722403</v>
      </c>
      <c r="B276" t="s">
        <v>4</v>
      </c>
      <c r="C276" t="s">
        <v>5</v>
      </c>
      <c r="D276">
        <v>5175.76</v>
      </c>
      <c r="E276">
        <v>5036.8820299999998</v>
      </c>
      <c r="F276">
        <v>5035.5237399999996</v>
      </c>
      <c r="G276">
        <v>5038.6331399999999</v>
      </c>
      <c r="H276">
        <v>5034.5790999999999</v>
      </c>
      <c r="J276" s="1">
        <f>(A276/86400)+25569</f>
        <v>46098.194479166668</v>
      </c>
      <c r="K276" s="1">
        <f t="shared" si="8"/>
        <v>46098.194444444445</v>
      </c>
      <c r="L276">
        <f t="shared" si="9"/>
        <v>1773722400</v>
      </c>
    </row>
    <row r="277" spans="1:12" x14ac:dyDescent="0.55000000000000004">
      <c r="A277">
        <v>1773722703</v>
      </c>
      <c r="B277" t="s">
        <v>4</v>
      </c>
      <c r="C277" t="s">
        <v>5</v>
      </c>
      <c r="D277">
        <v>5172.5</v>
      </c>
      <c r="E277">
        <v>5037.4597800000001</v>
      </c>
      <c r="F277">
        <v>5036.4917599999999</v>
      </c>
      <c r="G277">
        <v>5039.6815100000003</v>
      </c>
      <c r="H277">
        <v>5035.4073900000003</v>
      </c>
      <c r="J277" s="1">
        <f>(A277/86400)+25569</f>
        <v>46098.197951388887</v>
      </c>
      <c r="K277" s="1">
        <f t="shared" si="8"/>
        <v>46098.197916666664</v>
      </c>
      <c r="L277">
        <f t="shared" si="9"/>
        <v>1773722700</v>
      </c>
    </row>
    <row r="278" spans="1:12" x14ac:dyDescent="0.55000000000000004">
      <c r="A278">
        <v>1773723003</v>
      </c>
      <c r="B278" t="s">
        <v>4</v>
      </c>
      <c r="C278" t="s">
        <v>5</v>
      </c>
      <c r="D278">
        <v>5174</v>
      </c>
      <c r="E278">
        <v>5037.5726400000003</v>
      </c>
      <c r="F278">
        <v>5037.0321999999996</v>
      </c>
      <c r="G278">
        <v>5040.1819299999997</v>
      </c>
      <c r="H278">
        <v>5035.6830399999999</v>
      </c>
      <c r="J278" s="1">
        <f>(A278/86400)+25569</f>
        <v>46098.201423611114</v>
      </c>
      <c r="K278" s="1">
        <f t="shared" si="8"/>
        <v>46098.201388888891</v>
      </c>
      <c r="L278">
        <f t="shared" si="9"/>
        <v>1773723000</v>
      </c>
    </row>
    <row r="279" spans="1:12" x14ac:dyDescent="0.55000000000000004">
      <c r="A279">
        <v>1773723303</v>
      </c>
      <c r="B279" t="s">
        <v>4</v>
      </c>
      <c r="C279" t="s">
        <v>5</v>
      </c>
      <c r="D279">
        <v>5171.6499999999996</v>
      </c>
      <c r="E279">
        <v>5037.4088199999997</v>
      </c>
      <c r="F279">
        <v>5037.2205100000001</v>
      </c>
      <c r="G279">
        <v>5040.2484299999996</v>
      </c>
      <c r="H279">
        <v>5035.5589300000001</v>
      </c>
      <c r="J279" s="1">
        <f>(A279/86400)+25569</f>
        <v>46098.204895833333</v>
      </c>
      <c r="K279" s="1">
        <f t="shared" si="8"/>
        <v>46098.204861111109</v>
      </c>
      <c r="L279">
        <f t="shared" si="9"/>
        <v>1773723300</v>
      </c>
    </row>
    <row r="280" spans="1:12" x14ac:dyDescent="0.55000000000000004">
      <c r="A280">
        <v>1773723603</v>
      </c>
      <c r="B280" t="s">
        <v>4</v>
      </c>
      <c r="C280" t="s">
        <v>5</v>
      </c>
      <c r="D280">
        <v>5178.12</v>
      </c>
      <c r="E280">
        <v>5037.1463000000003</v>
      </c>
      <c r="F280">
        <v>5037.1833999999999</v>
      </c>
      <c r="G280">
        <v>5040.0953099999997</v>
      </c>
      <c r="H280">
        <v>5035.2592699999996</v>
      </c>
      <c r="J280" s="1">
        <f>(A280/86400)+25569</f>
        <v>46098.208368055552</v>
      </c>
      <c r="K280" s="1">
        <f t="shared" si="8"/>
        <v>46098.208333333336</v>
      </c>
      <c r="L280">
        <f t="shared" si="9"/>
        <v>1773723600</v>
      </c>
    </row>
    <row r="281" spans="1:12" x14ac:dyDescent="0.55000000000000004">
      <c r="A281">
        <v>1773723903</v>
      </c>
      <c r="B281" t="s">
        <v>4</v>
      </c>
      <c r="C281" t="s">
        <v>5</v>
      </c>
      <c r="D281">
        <v>5174.76</v>
      </c>
      <c r="E281">
        <v>5036.9836800000003</v>
      </c>
      <c r="F281">
        <v>5037.0835399999996</v>
      </c>
      <c r="G281">
        <v>5039.9071599999997</v>
      </c>
      <c r="H281">
        <v>5035.0304299999998</v>
      </c>
      <c r="J281" s="1">
        <f>(A281/86400)+25569</f>
        <v>46098.211840277778</v>
      </c>
      <c r="K281" s="1">
        <f t="shared" si="8"/>
        <v>46098.211805555555</v>
      </c>
      <c r="L281">
        <f t="shared" si="9"/>
        <v>1773723900</v>
      </c>
    </row>
    <row r="282" spans="1:12" x14ac:dyDescent="0.55000000000000004">
      <c r="A282">
        <v>1773724203</v>
      </c>
      <c r="B282" t="s">
        <v>4</v>
      </c>
      <c r="C282" t="s">
        <v>5</v>
      </c>
      <c r="D282">
        <v>5174.3599999999997</v>
      </c>
      <c r="E282">
        <v>5037.0123199999998</v>
      </c>
      <c r="F282">
        <v>5037.0479299999997</v>
      </c>
      <c r="G282">
        <v>5039.8118000000004</v>
      </c>
      <c r="H282">
        <v>5034.99953</v>
      </c>
      <c r="J282" s="1">
        <f>(A282/86400)+25569</f>
        <v>46098.215312500004</v>
      </c>
      <c r="K282" s="1">
        <f t="shared" si="8"/>
        <v>46098.215277777781</v>
      </c>
      <c r="L282">
        <f t="shared" si="9"/>
        <v>1773724200</v>
      </c>
    </row>
    <row r="283" spans="1:12" x14ac:dyDescent="0.55000000000000004">
      <c r="A283">
        <v>1773724503</v>
      </c>
      <c r="B283" t="s">
        <v>4</v>
      </c>
      <c r="C283" t="s">
        <v>5</v>
      </c>
      <c r="D283">
        <v>5173.6099999999997</v>
      </c>
      <c r="E283">
        <v>5037.0461999999998</v>
      </c>
      <c r="F283">
        <v>5037.0470699999996</v>
      </c>
      <c r="G283">
        <v>5039.73668</v>
      </c>
      <c r="H283">
        <v>5035.1811299999999</v>
      </c>
      <c r="J283" s="1">
        <f>(A283/86400)+25569</f>
        <v>46098.218784722223</v>
      </c>
      <c r="K283" s="1">
        <f t="shared" si="8"/>
        <v>46098.21875</v>
      </c>
      <c r="L283">
        <f t="shared" si="9"/>
        <v>1773724500</v>
      </c>
    </row>
    <row r="284" spans="1:12" x14ac:dyDescent="0.55000000000000004">
      <c r="A284">
        <v>1773724803</v>
      </c>
      <c r="B284" t="s">
        <v>4</v>
      </c>
      <c r="C284" t="s">
        <v>5</v>
      </c>
      <c r="D284">
        <v>5165.1400000000003</v>
      </c>
      <c r="E284">
        <v>5037.0227100000002</v>
      </c>
      <c r="F284">
        <v>5037.0348899999999</v>
      </c>
      <c r="G284">
        <v>5039.53125</v>
      </c>
      <c r="H284">
        <v>5035.3094700000001</v>
      </c>
      <c r="J284" s="1">
        <f>(A284/86400)+25569</f>
        <v>46098.222256944442</v>
      </c>
      <c r="K284" s="1">
        <f t="shared" si="8"/>
        <v>46098.222222222219</v>
      </c>
      <c r="L284">
        <f t="shared" si="9"/>
        <v>1773724800</v>
      </c>
    </row>
    <row r="285" spans="1:12" x14ac:dyDescent="0.55000000000000004">
      <c r="A285">
        <v>1773725103</v>
      </c>
      <c r="B285" t="s">
        <v>4</v>
      </c>
      <c r="C285" t="s">
        <v>5</v>
      </c>
      <c r="D285">
        <v>5168.76</v>
      </c>
      <c r="E285">
        <v>5036.7460600000004</v>
      </c>
      <c r="F285">
        <v>5036.8904700000003</v>
      </c>
      <c r="G285">
        <v>5039.2136099999998</v>
      </c>
      <c r="H285">
        <v>5035.1582399999998</v>
      </c>
      <c r="J285" s="1">
        <f>(A285/86400)+25569</f>
        <v>46098.225729166668</v>
      </c>
      <c r="K285" s="1">
        <f t="shared" si="8"/>
        <v>46098.225694444445</v>
      </c>
      <c r="L285">
        <f t="shared" si="9"/>
        <v>1773725100</v>
      </c>
    </row>
    <row r="286" spans="1:12" x14ac:dyDescent="0.55000000000000004">
      <c r="A286">
        <v>1773725403</v>
      </c>
      <c r="B286" t="s">
        <v>4</v>
      </c>
      <c r="C286" t="s">
        <v>5</v>
      </c>
      <c r="D286">
        <v>5170.8</v>
      </c>
      <c r="E286">
        <v>5035.9769900000001</v>
      </c>
      <c r="F286">
        <v>5036.4337299999997</v>
      </c>
      <c r="G286">
        <v>5038.6149800000003</v>
      </c>
      <c r="H286">
        <v>5034.4571900000001</v>
      </c>
      <c r="J286" s="1">
        <f>(A286/86400)+25569</f>
        <v>46098.229201388887</v>
      </c>
      <c r="K286" s="1">
        <f t="shared" si="8"/>
        <v>46098.229166666664</v>
      </c>
      <c r="L286">
        <f t="shared" si="9"/>
        <v>1773725400</v>
      </c>
    </row>
    <row r="287" spans="1:12" x14ac:dyDescent="0.55000000000000004">
      <c r="A287">
        <v>1773725703</v>
      </c>
      <c r="B287" t="s">
        <v>4</v>
      </c>
      <c r="C287" t="s">
        <v>5</v>
      </c>
      <c r="D287">
        <v>5166.3900000000003</v>
      </c>
      <c r="E287">
        <v>5034.4527900000003</v>
      </c>
      <c r="F287">
        <v>5035.44326</v>
      </c>
      <c r="G287">
        <v>5037.4499299999998</v>
      </c>
      <c r="H287">
        <v>5032.8788999999997</v>
      </c>
      <c r="J287" s="1">
        <f>(A287/86400)+25569</f>
        <v>46098.232673611114</v>
      </c>
      <c r="K287" s="1">
        <f t="shared" si="8"/>
        <v>46098.232638888891</v>
      </c>
      <c r="L287">
        <f t="shared" si="9"/>
        <v>1773725700</v>
      </c>
    </row>
    <row r="288" spans="1:12" x14ac:dyDescent="0.55000000000000004">
      <c r="A288">
        <v>1773726003</v>
      </c>
      <c r="B288" t="s">
        <v>4</v>
      </c>
      <c r="C288" t="s">
        <v>5</v>
      </c>
      <c r="D288">
        <v>5166.0600000000004</v>
      </c>
      <c r="E288">
        <v>5032.0687500000004</v>
      </c>
      <c r="F288">
        <v>5033.7560000000003</v>
      </c>
      <c r="G288">
        <v>5035.6032100000002</v>
      </c>
      <c r="H288">
        <v>5030.2440900000001</v>
      </c>
      <c r="J288" s="1">
        <f>(A288/86400)+25569</f>
        <v>46098.236145833333</v>
      </c>
      <c r="K288" s="1">
        <f t="shared" si="8"/>
        <v>46098.236111111109</v>
      </c>
      <c r="L288">
        <f t="shared" si="9"/>
        <v>1773726000</v>
      </c>
    </row>
    <row r="289" spans="1:12" x14ac:dyDescent="0.55000000000000004">
      <c r="A289">
        <v>1773726303</v>
      </c>
      <c r="B289" t="s">
        <v>4</v>
      </c>
      <c r="C289" t="s">
        <v>5</v>
      </c>
      <c r="D289">
        <v>5163.55</v>
      </c>
      <c r="E289">
        <v>5028.8754399999998</v>
      </c>
      <c r="F289">
        <v>5031.3157199999996</v>
      </c>
      <c r="G289">
        <v>5033.0259900000001</v>
      </c>
      <c r="H289">
        <v>5026.5898999999999</v>
      </c>
      <c r="J289" s="1">
        <f>(A289/86400)+25569</f>
        <v>46098.239618055552</v>
      </c>
      <c r="K289" s="1">
        <f t="shared" si="8"/>
        <v>46098.239583333336</v>
      </c>
      <c r="L289">
        <f t="shared" si="9"/>
        <v>1773726300</v>
      </c>
    </row>
    <row r="290" spans="1:12" x14ac:dyDescent="0.55000000000000004">
      <c r="A290">
        <v>1773726603</v>
      </c>
      <c r="B290" t="s">
        <v>4</v>
      </c>
      <c r="C290" t="s">
        <v>5</v>
      </c>
      <c r="D290">
        <v>5166.28</v>
      </c>
      <c r="E290">
        <v>5025.0633600000001</v>
      </c>
      <c r="F290">
        <v>5028.1895400000003</v>
      </c>
      <c r="G290">
        <v>5029.8068999999996</v>
      </c>
      <c r="H290">
        <v>5022.1959999999999</v>
      </c>
      <c r="J290" s="1">
        <f>(A290/86400)+25569</f>
        <v>46098.243090277778</v>
      </c>
      <c r="K290" s="1">
        <f t="shared" si="8"/>
        <v>46098.243055555555</v>
      </c>
      <c r="L290">
        <f t="shared" si="9"/>
        <v>1773726600</v>
      </c>
    </row>
    <row r="291" spans="1:12" x14ac:dyDescent="0.55000000000000004">
      <c r="A291">
        <v>1773726903</v>
      </c>
      <c r="B291" t="s">
        <v>4</v>
      </c>
      <c r="C291" t="s">
        <v>5</v>
      </c>
      <c r="D291">
        <v>5167.0200000000004</v>
      </c>
      <c r="E291">
        <v>5021.0180600000003</v>
      </c>
      <c r="F291">
        <v>5024.6037999999999</v>
      </c>
      <c r="G291">
        <v>5026.1727199999996</v>
      </c>
      <c r="H291">
        <v>5017.5189499999997</v>
      </c>
      <c r="J291" s="1">
        <f>(A291/86400)+25569</f>
        <v>46098.246562500004</v>
      </c>
      <c r="K291" s="1">
        <f t="shared" si="8"/>
        <v>46098.246527777781</v>
      </c>
      <c r="L291">
        <f t="shared" si="9"/>
        <v>1773726900</v>
      </c>
    </row>
    <row r="292" spans="1:12" x14ac:dyDescent="0.55000000000000004">
      <c r="A292">
        <v>1773727203</v>
      </c>
      <c r="B292" t="s">
        <v>4</v>
      </c>
      <c r="C292" t="s">
        <v>5</v>
      </c>
      <c r="D292">
        <v>5168.82</v>
      </c>
      <c r="E292">
        <v>5017.2395299999998</v>
      </c>
      <c r="F292">
        <v>5020.92166</v>
      </c>
      <c r="G292">
        <v>5022.46659</v>
      </c>
      <c r="H292">
        <v>5013.0658400000002</v>
      </c>
      <c r="J292" s="1">
        <f>(A292/86400)+25569</f>
        <v>46098.250034722223</v>
      </c>
      <c r="K292" s="1">
        <f t="shared" si="8"/>
        <v>46098.25</v>
      </c>
      <c r="L292">
        <f t="shared" si="9"/>
        <v>1773727200</v>
      </c>
    </row>
    <row r="293" spans="1:12" x14ac:dyDescent="0.55000000000000004">
      <c r="A293">
        <v>1773727503</v>
      </c>
      <c r="B293" t="s">
        <v>4</v>
      </c>
      <c r="C293" t="s">
        <v>5</v>
      </c>
      <c r="D293">
        <v>5170.41</v>
      </c>
      <c r="E293">
        <v>5014.1150799999996</v>
      </c>
      <c r="F293">
        <v>5017.5183699999998</v>
      </c>
      <c r="G293">
        <v>5019.1247000000003</v>
      </c>
      <c r="H293">
        <v>5009.5056100000002</v>
      </c>
      <c r="J293" s="1">
        <f>(A293/86400)+25569</f>
        <v>46098.253506944442</v>
      </c>
      <c r="K293" s="1">
        <f t="shared" si="8"/>
        <v>46098.253472222219</v>
      </c>
      <c r="L293">
        <f t="shared" si="9"/>
        <v>1773727500</v>
      </c>
    </row>
    <row r="294" spans="1:12" x14ac:dyDescent="0.55000000000000004">
      <c r="A294">
        <v>1773727803</v>
      </c>
      <c r="B294" t="s">
        <v>4</v>
      </c>
      <c r="C294" t="s">
        <v>5</v>
      </c>
      <c r="D294">
        <v>5165.83</v>
      </c>
      <c r="E294">
        <v>5012.0912200000002</v>
      </c>
      <c r="F294">
        <v>5014.8047999999999</v>
      </c>
      <c r="G294">
        <v>5016.4882299999999</v>
      </c>
      <c r="H294">
        <v>5007.1889000000001</v>
      </c>
      <c r="J294" s="1">
        <f>(A294/86400)+25569</f>
        <v>46098.256979166668</v>
      </c>
      <c r="K294" s="1">
        <f t="shared" si="8"/>
        <v>46098.256944444445</v>
      </c>
      <c r="L294">
        <f t="shared" si="9"/>
        <v>1773727800</v>
      </c>
    </row>
    <row r="295" spans="1:12" x14ac:dyDescent="0.55000000000000004">
      <c r="A295">
        <v>1773728103</v>
      </c>
      <c r="B295" t="s">
        <v>4</v>
      </c>
      <c r="C295" t="s">
        <v>5</v>
      </c>
      <c r="D295">
        <v>5166.41</v>
      </c>
      <c r="E295">
        <v>5011.0786799999996</v>
      </c>
      <c r="F295">
        <v>5012.9417400000002</v>
      </c>
      <c r="G295">
        <v>5014.80296</v>
      </c>
      <c r="H295">
        <v>5006.2139500000003</v>
      </c>
      <c r="J295" s="1">
        <f>(A295/86400)+25569</f>
        <v>46098.260451388887</v>
      </c>
      <c r="K295" s="1">
        <f t="shared" si="8"/>
        <v>46098.260416666664</v>
      </c>
      <c r="L295">
        <f t="shared" si="9"/>
        <v>1773728100</v>
      </c>
    </row>
    <row r="296" spans="1:12" x14ac:dyDescent="0.55000000000000004">
      <c r="A296">
        <v>1773728403</v>
      </c>
      <c r="B296" t="s">
        <v>4</v>
      </c>
      <c r="C296" t="s">
        <v>5</v>
      </c>
      <c r="D296">
        <v>5172.5600000000004</v>
      </c>
      <c r="E296">
        <v>5010.9338900000002</v>
      </c>
      <c r="F296">
        <v>5011.9378200000001</v>
      </c>
      <c r="G296">
        <v>5014.0221199999996</v>
      </c>
      <c r="H296">
        <v>5006.4251400000003</v>
      </c>
      <c r="J296" s="1">
        <f>(A296/86400)+25569</f>
        <v>46098.263923611114</v>
      </c>
      <c r="K296" s="1">
        <f t="shared" si="8"/>
        <v>46098.263888888891</v>
      </c>
      <c r="L296">
        <f t="shared" si="9"/>
        <v>1773728400</v>
      </c>
    </row>
    <row r="297" spans="1:12" x14ac:dyDescent="0.55000000000000004">
      <c r="A297">
        <v>1773728703</v>
      </c>
      <c r="B297" t="s">
        <v>4</v>
      </c>
      <c r="C297" t="s">
        <v>5</v>
      </c>
      <c r="D297">
        <v>5171.99</v>
      </c>
      <c r="E297">
        <v>5011.4650799999999</v>
      </c>
      <c r="F297">
        <v>5011.7014499999996</v>
      </c>
      <c r="G297">
        <v>5013.9330900000004</v>
      </c>
      <c r="H297">
        <v>5007.5202499999996</v>
      </c>
      <c r="J297" s="1">
        <f>(A297/86400)+25569</f>
        <v>46098.267395833333</v>
      </c>
      <c r="K297" s="1">
        <f t="shared" si="8"/>
        <v>46098.267361111109</v>
      </c>
      <c r="L297">
        <f t="shared" si="9"/>
        <v>1773728700</v>
      </c>
    </row>
    <row r="298" spans="1:12" x14ac:dyDescent="0.55000000000000004">
      <c r="A298">
        <v>1773729003</v>
      </c>
      <c r="B298" t="s">
        <v>4</v>
      </c>
      <c r="C298" t="s">
        <v>5</v>
      </c>
      <c r="D298">
        <v>5167.91</v>
      </c>
      <c r="E298">
        <v>5012.2048000000004</v>
      </c>
      <c r="F298">
        <v>5011.9531200000001</v>
      </c>
      <c r="G298">
        <v>5014.2632599999997</v>
      </c>
      <c r="H298">
        <v>5009.0075999999999</v>
      </c>
      <c r="J298" s="1">
        <f>(A298/86400)+25569</f>
        <v>46098.270868055552</v>
      </c>
      <c r="K298" s="1">
        <f t="shared" si="8"/>
        <v>46098.270833333336</v>
      </c>
      <c r="L298">
        <f t="shared" si="9"/>
        <v>1773729000</v>
      </c>
    </row>
    <row r="299" spans="1:12" x14ac:dyDescent="0.55000000000000004">
      <c r="A299">
        <v>1773729303</v>
      </c>
      <c r="B299" t="s">
        <v>4</v>
      </c>
      <c r="C299" t="s">
        <v>5</v>
      </c>
      <c r="D299">
        <v>5165.1400000000003</v>
      </c>
      <c r="E299">
        <v>5012.7789700000003</v>
      </c>
      <c r="F299">
        <v>5012.3660499999996</v>
      </c>
      <c r="G299">
        <v>5014.6596600000003</v>
      </c>
      <c r="H299">
        <v>5010.3656899999996</v>
      </c>
      <c r="J299" s="1">
        <f>(A299/86400)+25569</f>
        <v>46098.274340277778</v>
      </c>
      <c r="K299" s="1">
        <f t="shared" si="8"/>
        <v>46098.274305555555</v>
      </c>
      <c r="L299">
        <f t="shared" si="9"/>
        <v>1773729300</v>
      </c>
    </row>
    <row r="300" spans="1:12" x14ac:dyDescent="0.55000000000000004">
      <c r="A300">
        <v>1773729603</v>
      </c>
      <c r="B300" t="s">
        <v>4</v>
      </c>
      <c r="C300" t="s">
        <v>5</v>
      </c>
      <c r="D300">
        <v>5167.7</v>
      </c>
      <c r="E300">
        <v>5012.9652900000001</v>
      </c>
      <c r="F300">
        <v>5012.6656700000003</v>
      </c>
      <c r="G300">
        <v>5014.8973900000001</v>
      </c>
      <c r="H300">
        <v>5011.2252099999996</v>
      </c>
      <c r="J300" s="1">
        <f>(A300/86400)+25569</f>
        <v>46098.277812500004</v>
      </c>
      <c r="K300" s="1">
        <f t="shared" si="8"/>
        <v>46098.277777777781</v>
      </c>
      <c r="L300">
        <f t="shared" si="9"/>
        <v>1773729600</v>
      </c>
    </row>
    <row r="301" spans="1:12" x14ac:dyDescent="0.55000000000000004">
      <c r="A301">
        <v>1773729903</v>
      </c>
      <c r="B301" t="s">
        <v>4</v>
      </c>
      <c r="C301" t="s">
        <v>5</v>
      </c>
      <c r="D301">
        <v>5167.21</v>
      </c>
      <c r="E301">
        <v>5012.7088599999997</v>
      </c>
      <c r="F301">
        <v>5012.6872599999997</v>
      </c>
      <c r="G301">
        <v>5014.8237799999997</v>
      </c>
      <c r="H301">
        <v>5011.4218199999996</v>
      </c>
      <c r="J301" s="1">
        <f>(A301/86400)+25569</f>
        <v>46098.281284722223</v>
      </c>
      <c r="K301" s="1">
        <f t="shared" si="8"/>
        <v>46098.28125</v>
      </c>
      <c r="L301">
        <f t="shared" si="9"/>
        <v>1773729900</v>
      </c>
    </row>
    <row r="302" spans="1:12" x14ac:dyDescent="0.55000000000000004">
      <c r="A302">
        <v>1773730203</v>
      </c>
      <c r="B302" t="s">
        <v>4</v>
      </c>
      <c r="C302" t="s">
        <v>5</v>
      </c>
      <c r="D302">
        <v>5162.38</v>
      </c>
      <c r="E302">
        <v>5012.2217799999999</v>
      </c>
      <c r="F302">
        <v>5012.4545200000002</v>
      </c>
      <c r="G302">
        <v>5014.5155400000003</v>
      </c>
      <c r="H302">
        <v>5011.0945899999997</v>
      </c>
      <c r="J302" s="1">
        <f>(A302/86400)+25569</f>
        <v>46098.284756944442</v>
      </c>
      <c r="K302" s="1">
        <f t="shared" si="8"/>
        <v>46098.284722222219</v>
      </c>
      <c r="L302">
        <f t="shared" si="9"/>
        <v>1773730200</v>
      </c>
    </row>
    <row r="303" spans="1:12" x14ac:dyDescent="0.55000000000000004">
      <c r="A303">
        <v>1773730503</v>
      </c>
      <c r="B303" t="s">
        <v>4</v>
      </c>
      <c r="C303" t="s">
        <v>5</v>
      </c>
      <c r="D303">
        <v>5158.57</v>
      </c>
      <c r="E303">
        <v>5011.7452300000004</v>
      </c>
      <c r="F303">
        <v>5012.0998799999998</v>
      </c>
      <c r="G303">
        <v>5014.2069499999998</v>
      </c>
      <c r="H303">
        <v>5010.4794099999999</v>
      </c>
      <c r="J303" s="1">
        <f>(A303/86400)+25569</f>
        <v>46098.288229166668</v>
      </c>
      <c r="K303" s="1">
        <f t="shared" si="8"/>
        <v>46098.288194444445</v>
      </c>
      <c r="L303">
        <f t="shared" si="9"/>
        <v>1773730500</v>
      </c>
    </row>
    <row r="304" spans="1:12" x14ac:dyDescent="0.55000000000000004">
      <c r="A304">
        <v>1773730803</v>
      </c>
      <c r="B304" t="s">
        <v>4</v>
      </c>
      <c r="C304" t="s">
        <v>5</v>
      </c>
      <c r="D304">
        <v>5154.46</v>
      </c>
      <c r="E304">
        <v>5011.5384599999998</v>
      </c>
      <c r="F304">
        <v>5011.8191699999998</v>
      </c>
      <c r="G304">
        <v>5014.0918899999997</v>
      </c>
      <c r="H304">
        <v>5009.9093000000003</v>
      </c>
      <c r="J304" s="1">
        <f>(A304/86400)+25569</f>
        <v>46098.291701388887</v>
      </c>
      <c r="K304" s="1">
        <f t="shared" si="8"/>
        <v>46098.291666666664</v>
      </c>
      <c r="L304">
        <f t="shared" si="9"/>
        <v>1773730800</v>
      </c>
    </row>
    <row r="305" spans="1:12" x14ac:dyDescent="0.55000000000000004">
      <c r="A305">
        <v>1773731103</v>
      </c>
      <c r="B305" t="s">
        <v>4</v>
      </c>
      <c r="C305" t="s">
        <v>5</v>
      </c>
      <c r="D305">
        <v>5141.51</v>
      </c>
      <c r="E305">
        <v>5011.7732699999997</v>
      </c>
      <c r="F305">
        <v>5011.7962200000002</v>
      </c>
      <c r="G305">
        <v>5014.30782</v>
      </c>
      <c r="H305">
        <v>5009.6651400000001</v>
      </c>
      <c r="J305" s="1">
        <f>(A305/86400)+25569</f>
        <v>46098.295173611114</v>
      </c>
      <c r="K305" s="1">
        <f t="shared" si="8"/>
        <v>46098.295138888891</v>
      </c>
      <c r="L305">
        <f t="shared" si="9"/>
        <v>1773731100</v>
      </c>
    </row>
    <row r="306" spans="1:12" x14ac:dyDescent="0.55000000000000004">
      <c r="A306">
        <v>1773731403</v>
      </c>
      <c r="B306" t="s">
        <v>4</v>
      </c>
      <c r="C306" t="s">
        <v>5</v>
      </c>
      <c r="D306">
        <v>5153.62</v>
      </c>
      <c r="E306">
        <v>5012.6181100000003</v>
      </c>
      <c r="F306">
        <v>5012.2071699999997</v>
      </c>
      <c r="G306">
        <v>5014.9583899999998</v>
      </c>
      <c r="H306">
        <v>5009.92364</v>
      </c>
      <c r="J306" s="1">
        <f>(A306/86400)+25569</f>
        <v>46098.298645833333</v>
      </c>
      <c r="K306" s="1">
        <f t="shared" si="8"/>
        <v>46098.298611111109</v>
      </c>
      <c r="L306">
        <f t="shared" si="9"/>
        <v>1773731400</v>
      </c>
    </row>
    <row r="307" spans="1:12" x14ac:dyDescent="0.55000000000000004">
      <c r="A307">
        <v>1773731703</v>
      </c>
      <c r="B307" t="s">
        <v>4</v>
      </c>
      <c r="C307" t="s">
        <v>5</v>
      </c>
      <c r="D307">
        <v>5169.2299999999996</v>
      </c>
      <c r="E307">
        <v>5014.0527300000003</v>
      </c>
      <c r="F307">
        <v>5013.1299499999996</v>
      </c>
      <c r="G307">
        <v>5016.14696</v>
      </c>
      <c r="H307">
        <v>5010.8338599999997</v>
      </c>
      <c r="J307" s="1">
        <f>(A307/86400)+25569</f>
        <v>46098.302118055552</v>
      </c>
      <c r="K307" s="1">
        <f t="shared" si="8"/>
        <v>46098.302083333336</v>
      </c>
      <c r="L307">
        <f t="shared" si="9"/>
        <v>1773731700</v>
      </c>
    </row>
    <row r="308" spans="1:12" x14ac:dyDescent="0.55000000000000004">
      <c r="A308">
        <v>1773732003</v>
      </c>
      <c r="B308" t="s">
        <v>4</v>
      </c>
      <c r="C308" t="s">
        <v>5</v>
      </c>
      <c r="D308">
        <v>5175.5600000000004</v>
      </c>
      <c r="E308">
        <v>5016.0448399999996</v>
      </c>
      <c r="F308">
        <v>5014.5873899999997</v>
      </c>
      <c r="G308">
        <v>5017.8455000000004</v>
      </c>
      <c r="H308">
        <v>5012.3830699999999</v>
      </c>
      <c r="J308" s="1">
        <f>(A308/86400)+25569</f>
        <v>46098.305590277778</v>
      </c>
      <c r="K308" s="1">
        <f t="shared" si="8"/>
        <v>46098.305555555555</v>
      </c>
      <c r="L308">
        <f t="shared" si="9"/>
        <v>1773732000</v>
      </c>
    </row>
    <row r="309" spans="1:12" x14ac:dyDescent="0.55000000000000004">
      <c r="A309">
        <v>1773732303</v>
      </c>
      <c r="B309" t="s">
        <v>4</v>
      </c>
      <c r="C309" t="s">
        <v>5</v>
      </c>
      <c r="D309">
        <v>5182.38</v>
      </c>
      <c r="E309">
        <v>5018.3354399999998</v>
      </c>
      <c r="F309">
        <v>5016.4614199999996</v>
      </c>
      <c r="G309">
        <v>5019.9303200000004</v>
      </c>
      <c r="H309">
        <v>5014.4474300000002</v>
      </c>
      <c r="J309" s="1">
        <f>(A309/86400)+25569</f>
        <v>46098.309062500004</v>
      </c>
      <c r="K309" s="1">
        <f t="shared" si="8"/>
        <v>46098.309027777781</v>
      </c>
      <c r="L309">
        <f t="shared" si="9"/>
        <v>1773732300</v>
      </c>
    </row>
    <row r="310" spans="1:12" x14ac:dyDescent="0.55000000000000004">
      <c r="A310">
        <v>1773732603</v>
      </c>
      <c r="B310" t="s">
        <v>4</v>
      </c>
      <c r="C310" t="s">
        <v>5</v>
      </c>
      <c r="D310">
        <v>5189.7</v>
      </c>
      <c r="E310">
        <v>5020.5990099999999</v>
      </c>
      <c r="F310">
        <v>5018.5302099999999</v>
      </c>
      <c r="G310">
        <v>5022.0762699999996</v>
      </c>
      <c r="H310">
        <v>5016.6766200000002</v>
      </c>
      <c r="J310" s="1">
        <f>(A310/86400)+25569</f>
        <v>46098.312534722223</v>
      </c>
      <c r="K310" s="1">
        <f t="shared" si="8"/>
        <v>46098.3125</v>
      </c>
      <c r="L310">
        <f t="shared" si="9"/>
        <v>1773732600</v>
      </c>
    </row>
    <row r="311" spans="1:12" x14ac:dyDescent="0.55000000000000004">
      <c r="A311">
        <v>1773732903</v>
      </c>
      <c r="B311" t="s">
        <v>4</v>
      </c>
      <c r="C311" t="s">
        <v>5</v>
      </c>
      <c r="D311">
        <v>5185.8599999999997</v>
      </c>
      <c r="E311">
        <v>5022.37194</v>
      </c>
      <c r="F311">
        <v>5020.4510799999998</v>
      </c>
      <c r="G311">
        <v>5023.9136699999999</v>
      </c>
      <c r="H311">
        <v>5018.7237599999999</v>
      </c>
      <c r="J311" s="1">
        <f>(A311/86400)+25569</f>
        <v>46098.316006944442</v>
      </c>
      <c r="K311" s="1">
        <f t="shared" si="8"/>
        <v>46098.315972222219</v>
      </c>
      <c r="L311">
        <f t="shared" si="9"/>
        <v>1773732900</v>
      </c>
    </row>
    <row r="312" spans="1:12" x14ac:dyDescent="0.55000000000000004">
      <c r="A312">
        <v>1773733203</v>
      </c>
      <c r="B312" t="s">
        <v>4</v>
      </c>
      <c r="C312" t="s">
        <v>5</v>
      </c>
      <c r="D312">
        <v>5178.92</v>
      </c>
      <c r="E312">
        <v>5023.433</v>
      </c>
      <c r="F312">
        <v>5021.9420399999999</v>
      </c>
      <c r="G312">
        <v>5025.2081099999996</v>
      </c>
      <c r="H312">
        <v>5020.18912</v>
      </c>
      <c r="J312" s="1">
        <f>(A312/86400)+25569</f>
        <v>46098.319479166668</v>
      </c>
      <c r="K312" s="1">
        <f t="shared" si="8"/>
        <v>46098.319444444445</v>
      </c>
      <c r="L312">
        <f t="shared" si="9"/>
        <v>1773733200</v>
      </c>
    </row>
    <row r="313" spans="1:12" x14ac:dyDescent="0.55000000000000004">
      <c r="A313">
        <v>1773733503</v>
      </c>
      <c r="B313" t="s">
        <v>4</v>
      </c>
      <c r="C313" t="s">
        <v>5</v>
      </c>
      <c r="D313">
        <v>5177.76</v>
      </c>
      <c r="E313">
        <v>5023.8171700000003</v>
      </c>
      <c r="F313">
        <v>5022.87961</v>
      </c>
      <c r="G313">
        <v>5025.88465</v>
      </c>
      <c r="H313">
        <v>5020.9860500000004</v>
      </c>
      <c r="J313" s="1">
        <f>(A313/86400)+25569</f>
        <v>46098.322951388887</v>
      </c>
      <c r="K313" s="1">
        <f t="shared" si="8"/>
        <v>46098.322916666664</v>
      </c>
      <c r="L313">
        <f t="shared" si="9"/>
        <v>1773733500</v>
      </c>
    </row>
    <row r="314" spans="1:12" x14ac:dyDescent="0.55000000000000004">
      <c r="A314">
        <v>1773733803</v>
      </c>
      <c r="B314" t="s">
        <v>4</v>
      </c>
      <c r="C314" t="s">
        <v>5</v>
      </c>
      <c r="D314">
        <v>5176.76</v>
      </c>
      <c r="E314">
        <v>5023.6248599999999</v>
      </c>
      <c r="F314">
        <v>5023.2522300000001</v>
      </c>
      <c r="G314">
        <v>5026.0561399999997</v>
      </c>
      <c r="H314">
        <v>5021.1241600000003</v>
      </c>
      <c r="J314" s="1">
        <f>(A314/86400)+25569</f>
        <v>46098.326423611114</v>
      </c>
      <c r="K314" s="1">
        <f t="shared" si="8"/>
        <v>46098.326388888891</v>
      </c>
      <c r="L314">
        <f t="shared" si="9"/>
        <v>1773733800</v>
      </c>
    </row>
    <row r="315" spans="1:12" x14ac:dyDescent="0.55000000000000004">
      <c r="A315">
        <v>1773734103</v>
      </c>
      <c r="B315" t="s">
        <v>4</v>
      </c>
      <c r="C315" t="s">
        <v>5</v>
      </c>
      <c r="D315">
        <v>5181.3999999999996</v>
      </c>
      <c r="E315">
        <v>5023.1230699999996</v>
      </c>
      <c r="F315">
        <v>5023.1876499999998</v>
      </c>
      <c r="G315">
        <v>5025.9170299999996</v>
      </c>
      <c r="H315">
        <v>5020.8509100000001</v>
      </c>
      <c r="J315" s="1">
        <f>(A315/86400)+25569</f>
        <v>46098.329895833333</v>
      </c>
      <c r="K315" s="1">
        <f t="shared" si="8"/>
        <v>46098.329861111109</v>
      </c>
      <c r="L315">
        <f t="shared" si="9"/>
        <v>1773734100</v>
      </c>
    </row>
    <row r="316" spans="1:12" x14ac:dyDescent="0.55000000000000004">
      <c r="A316">
        <v>1773734403</v>
      </c>
      <c r="B316" t="s">
        <v>4</v>
      </c>
      <c r="C316" t="s">
        <v>5</v>
      </c>
      <c r="D316">
        <v>5178.22</v>
      </c>
      <c r="E316">
        <v>5022.5278399999997</v>
      </c>
      <c r="F316">
        <v>5022.8577500000001</v>
      </c>
      <c r="G316">
        <v>5025.6422199999997</v>
      </c>
      <c r="H316">
        <v>5020.3248199999998</v>
      </c>
      <c r="J316" s="1">
        <f>(A316/86400)+25569</f>
        <v>46098.333368055552</v>
      </c>
      <c r="K316" s="1">
        <f t="shared" si="8"/>
        <v>46098.333333333336</v>
      </c>
      <c r="L316">
        <f t="shared" si="9"/>
        <v>1773734400</v>
      </c>
    </row>
    <row r="317" spans="1:12" x14ac:dyDescent="0.55000000000000004">
      <c r="A317">
        <v>1773734703</v>
      </c>
      <c r="B317" t="s">
        <v>4</v>
      </c>
      <c r="C317" t="s">
        <v>5</v>
      </c>
      <c r="D317">
        <v>5180.4799999999996</v>
      </c>
      <c r="E317">
        <v>5021.9850399999996</v>
      </c>
      <c r="F317">
        <v>5022.4213900000004</v>
      </c>
      <c r="G317">
        <v>5025.33716</v>
      </c>
      <c r="H317">
        <v>5019.7482</v>
      </c>
      <c r="J317" s="1">
        <f>(A317/86400)+25569</f>
        <v>46098.336840277778</v>
      </c>
      <c r="K317" s="1">
        <f t="shared" si="8"/>
        <v>46098.336805555555</v>
      </c>
      <c r="L317">
        <f t="shared" si="9"/>
        <v>1773734700</v>
      </c>
    </row>
    <row r="318" spans="1:12" x14ac:dyDescent="0.55000000000000004">
      <c r="A318">
        <v>1773735003</v>
      </c>
      <c r="B318" t="s">
        <v>4</v>
      </c>
      <c r="C318" t="s">
        <v>5</v>
      </c>
      <c r="D318">
        <v>5181.91</v>
      </c>
      <c r="E318">
        <v>5021.7205400000003</v>
      </c>
      <c r="F318">
        <v>5022.0709699999998</v>
      </c>
      <c r="G318">
        <v>5025.1053400000001</v>
      </c>
      <c r="H318">
        <v>5019.3334999999997</v>
      </c>
      <c r="J318" s="1">
        <f>(A318/86400)+25569</f>
        <v>46098.340312500004</v>
      </c>
      <c r="K318" s="1">
        <f t="shared" si="8"/>
        <v>46098.340277777781</v>
      </c>
      <c r="L318">
        <f t="shared" si="9"/>
        <v>1773735000</v>
      </c>
    </row>
    <row r="319" spans="1:12" x14ac:dyDescent="0.55000000000000004">
      <c r="A319">
        <v>1773735303</v>
      </c>
      <c r="B319" t="s">
        <v>4</v>
      </c>
      <c r="C319" t="s">
        <v>5</v>
      </c>
      <c r="D319">
        <v>5182.3500000000004</v>
      </c>
      <c r="E319">
        <v>5021.79126</v>
      </c>
      <c r="F319">
        <v>5021.9311200000002</v>
      </c>
      <c r="G319">
        <v>5025.0550899999998</v>
      </c>
      <c r="H319">
        <v>5019.1781300000002</v>
      </c>
      <c r="J319" s="1">
        <f>(A319/86400)+25569</f>
        <v>46098.343784722223</v>
      </c>
      <c r="K319" s="1">
        <f t="shared" si="8"/>
        <v>46098.34375</v>
      </c>
      <c r="L319">
        <f t="shared" si="9"/>
        <v>1773735300</v>
      </c>
    </row>
    <row r="320" spans="1:12" x14ac:dyDescent="0.55000000000000004">
      <c r="A320">
        <v>1773735603</v>
      </c>
      <c r="B320" t="s">
        <v>4</v>
      </c>
      <c r="C320" t="s">
        <v>5</v>
      </c>
      <c r="D320">
        <v>5183.3</v>
      </c>
      <c r="E320">
        <v>5022.0644700000003</v>
      </c>
      <c r="F320">
        <v>5021.9977900000004</v>
      </c>
      <c r="G320">
        <v>5025.1250099999997</v>
      </c>
      <c r="H320">
        <v>5019.2569599999997</v>
      </c>
      <c r="J320" s="1">
        <f>(A320/86400)+25569</f>
        <v>46098.347256944442</v>
      </c>
      <c r="K320" s="1">
        <f t="shared" si="8"/>
        <v>46098.347222222219</v>
      </c>
      <c r="L320">
        <f t="shared" si="9"/>
        <v>1773735600</v>
      </c>
    </row>
    <row r="321" spans="1:12" x14ac:dyDescent="0.55000000000000004">
      <c r="A321">
        <v>1773735903</v>
      </c>
      <c r="B321" t="s">
        <v>4</v>
      </c>
      <c r="C321" t="s">
        <v>5</v>
      </c>
      <c r="D321">
        <v>5181.3599999999997</v>
      </c>
      <c r="E321">
        <v>5022.5427099999997</v>
      </c>
      <c r="F321">
        <v>5022.2702499999996</v>
      </c>
      <c r="G321">
        <v>5025.1779800000004</v>
      </c>
      <c r="H321">
        <v>5019.5237100000004</v>
      </c>
      <c r="J321" s="1">
        <f>(A321/86400)+25569</f>
        <v>46098.350729166668</v>
      </c>
      <c r="K321" s="1">
        <f t="shared" si="8"/>
        <v>46098.350694444445</v>
      </c>
      <c r="L321">
        <f t="shared" si="9"/>
        <v>1773735900</v>
      </c>
    </row>
    <row r="322" spans="1:12" x14ac:dyDescent="0.55000000000000004">
      <c r="A322">
        <v>1773736203</v>
      </c>
      <c r="B322" t="s">
        <v>4</v>
      </c>
      <c r="C322" t="s">
        <v>5</v>
      </c>
      <c r="D322">
        <v>5179.0200000000004</v>
      </c>
      <c r="E322">
        <v>5023.0660900000003</v>
      </c>
      <c r="F322">
        <v>5022.6681699999999</v>
      </c>
      <c r="G322">
        <v>5025.2436500000003</v>
      </c>
      <c r="H322">
        <v>5019.8829999999998</v>
      </c>
      <c r="J322" s="1">
        <f>(A322/86400)+25569</f>
        <v>46098.354201388887</v>
      </c>
      <c r="K322" s="1">
        <f t="shared" si="8"/>
        <v>46098.354166666664</v>
      </c>
      <c r="L322">
        <f t="shared" si="9"/>
        <v>1773736200</v>
      </c>
    </row>
    <row r="323" spans="1:12" x14ac:dyDescent="0.55000000000000004">
      <c r="A323">
        <v>1773736503</v>
      </c>
      <c r="B323" t="s">
        <v>4</v>
      </c>
      <c r="C323" t="s">
        <v>5</v>
      </c>
      <c r="D323">
        <v>5179.6099999999997</v>
      </c>
      <c r="E323">
        <v>5023.4319400000004</v>
      </c>
      <c r="F323">
        <v>5023.0500499999998</v>
      </c>
      <c r="G323">
        <v>5025.2906499999999</v>
      </c>
      <c r="H323">
        <v>5020.1952199999996</v>
      </c>
      <c r="J323" s="1">
        <f>(A323/86400)+25569</f>
        <v>46098.357673611114</v>
      </c>
      <c r="K323" s="1">
        <f t="shared" ref="K323:K386" si="10">CEILING(INT(J323*1440)/1440*288,1)/288</f>
        <v>46098.357638888891</v>
      </c>
      <c r="L323">
        <f t="shared" ref="L323:L386" si="11">MROUND((K323-25569)*86400,300)</f>
        <v>1773736500</v>
      </c>
    </row>
    <row r="324" spans="1:12" x14ac:dyDescent="0.55000000000000004">
      <c r="A324">
        <v>1773736803</v>
      </c>
      <c r="B324" t="s">
        <v>4</v>
      </c>
      <c r="C324" t="s">
        <v>5</v>
      </c>
      <c r="D324">
        <v>5181.28</v>
      </c>
      <c r="E324">
        <v>5023.49539</v>
      </c>
      <c r="F324">
        <v>5023.2727199999999</v>
      </c>
      <c r="G324">
        <v>5025.2431200000001</v>
      </c>
      <c r="H324">
        <v>5020.3201200000003</v>
      </c>
      <c r="J324" s="1">
        <f>(A324/86400)+25569</f>
        <v>46098.361145833333</v>
      </c>
      <c r="K324" s="1">
        <f t="shared" si="10"/>
        <v>46098.361111111109</v>
      </c>
      <c r="L324">
        <f t="shared" si="11"/>
        <v>1773736800</v>
      </c>
    </row>
    <row r="325" spans="1:12" x14ac:dyDescent="0.55000000000000004">
      <c r="A325">
        <v>1773737103</v>
      </c>
      <c r="B325" t="s">
        <v>4</v>
      </c>
      <c r="C325" t="s">
        <v>5</v>
      </c>
      <c r="D325">
        <v>5186.3900000000003</v>
      </c>
      <c r="E325">
        <v>5023.1586600000001</v>
      </c>
      <c r="F325">
        <v>5023.21569</v>
      </c>
      <c r="G325">
        <v>5024.9853499999999</v>
      </c>
      <c r="H325">
        <v>5020.1321399999997</v>
      </c>
      <c r="J325" s="1">
        <f>(A325/86400)+25569</f>
        <v>46098.364618055552</v>
      </c>
      <c r="K325" s="1">
        <f t="shared" si="10"/>
        <v>46098.364583333336</v>
      </c>
      <c r="L325">
        <f t="shared" si="11"/>
        <v>1773737100</v>
      </c>
    </row>
    <row r="326" spans="1:12" x14ac:dyDescent="0.55000000000000004">
      <c r="A326">
        <v>1773737403</v>
      </c>
      <c r="B326" t="s">
        <v>4</v>
      </c>
      <c r="C326" t="s">
        <v>5</v>
      </c>
      <c r="D326">
        <v>5179.6499999999996</v>
      </c>
      <c r="E326">
        <v>5022.3777700000001</v>
      </c>
      <c r="F326">
        <v>5022.79673</v>
      </c>
      <c r="G326">
        <v>5024.4953400000004</v>
      </c>
      <c r="H326">
        <v>5019.62057</v>
      </c>
      <c r="J326" s="1">
        <f>(A326/86400)+25569</f>
        <v>46098.368090277778</v>
      </c>
      <c r="K326" s="1">
        <f t="shared" si="10"/>
        <v>46098.368055555555</v>
      </c>
      <c r="L326">
        <f t="shared" si="11"/>
        <v>1773737400</v>
      </c>
    </row>
    <row r="327" spans="1:12" x14ac:dyDescent="0.55000000000000004">
      <c r="A327">
        <v>1773737703</v>
      </c>
      <c r="B327" t="s">
        <v>4</v>
      </c>
      <c r="C327" t="s">
        <v>5</v>
      </c>
      <c r="D327">
        <v>5178.26</v>
      </c>
      <c r="E327">
        <v>5021.2241199999999</v>
      </c>
      <c r="F327">
        <v>5022.0104300000003</v>
      </c>
      <c r="G327">
        <v>5023.7599200000004</v>
      </c>
      <c r="H327">
        <v>5018.7609599999996</v>
      </c>
      <c r="J327" s="1">
        <f>(A327/86400)+25569</f>
        <v>46098.371562500004</v>
      </c>
      <c r="K327" s="1">
        <f t="shared" si="10"/>
        <v>46098.371527777781</v>
      </c>
      <c r="L327">
        <f t="shared" si="11"/>
        <v>1773737700</v>
      </c>
    </row>
    <row r="328" spans="1:12" x14ac:dyDescent="0.55000000000000004">
      <c r="A328">
        <v>1773738003</v>
      </c>
      <c r="B328" t="s">
        <v>4</v>
      </c>
      <c r="C328" t="s">
        <v>5</v>
      </c>
      <c r="D328">
        <v>5179.47</v>
      </c>
      <c r="E328">
        <v>5019.8031300000002</v>
      </c>
      <c r="F328">
        <v>5020.9067800000003</v>
      </c>
      <c r="G328">
        <v>5022.7909099999997</v>
      </c>
      <c r="H328">
        <v>5017.6437800000003</v>
      </c>
      <c r="J328" s="1">
        <f>(A328/86400)+25569</f>
        <v>46098.375034722223</v>
      </c>
      <c r="K328" s="1">
        <f t="shared" si="10"/>
        <v>46098.375</v>
      </c>
      <c r="L328">
        <f t="shared" si="11"/>
        <v>1773738000</v>
      </c>
    </row>
    <row r="329" spans="1:12" x14ac:dyDescent="0.55000000000000004">
      <c r="A329">
        <v>1773738303</v>
      </c>
      <c r="B329" t="s">
        <v>4</v>
      </c>
      <c r="C329" t="s">
        <v>5</v>
      </c>
      <c r="D329">
        <v>5174.3900000000003</v>
      </c>
      <c r="E329">
        <v>5018.40319</v>
      </c>
      <c r="F329">
        <v>5019.6549800000003</v>
      </c>
      <c r="G329">
        <v>5021.6487699999998</v>
      </c>
      <c r="H329">
        <v>5016.46414</v>
      </c>
      <c r="J329" s="1">
        <f>(A329/86400)+25569</f>
        <v>46098.378506944442</v>
      </c>
      <c r="K329" s="1">
        <f t="shared" si="10"/>
        <v>46098.378472222219</v>
      </c>
      <c r="L329">
        <f t="shared" si="11"/>
        <v>1773738300</v>
      </c>
    </row>
    <row r="330" spans="1:12" x14ac:dyDescent="0.55000000000000004">
      <c r="A330">
        <v>1773738603</v>
      </c>
      <c r="B330" t="s">
        <v>4</v>
      </c>
      <c r="C330" t="s">
        <v>5</v>
      </c>
      <c r="D330">
        <v>5176.7299999999996</v>
      </c>
      <c r="E330">
        <v>5017.1912300000004</v>
      </c>
      <c r="F330">
        <v>5018.4231</v>
      </c>
      <c r="G330">
        <v>5020.5268299999998</v>
      </c>
      <c r="H330">
        <v>5015.4099299999998</v>
      </c>
      <c r="J330" s="1">
        <f>(A330/86400)+25569</f>
        <v>46098.381979166668</v>
      </c>
      <c r="K330" s="1">
        <f t="shared" si="10"/>
        <v>46098.381944444445</v>
      </c>
      <c r="L330">
        <f t="shared" si="11"/>
        <v>1773738600</v>
      </c>
    </row>
    <row r="331" spans="1:12" x14ac:dyDescent="0.55000000000000004">
      <c r="A331">
        <v>1773738903</v>
      </c>
      <c r="B331" t="s">
        <v>4</v>
      </c>
      <c r="C331" t="s">
        <v>5</v>
      </c>
      <c r="D331">
        <v>5173.9399999999996</v>
      </c>
      <c r="E331">
        <v>5016.3332300000002</v>
      </c>
      <c r="F331">
        <v>5017.37817</v>
      </c>
      <c r="G331">
        <v>5019.5183699999998</v>
      </c>
      <c r="H331">
        <v>5014.6057499999997</v>
      </c>
      <c r="J331" s="1">
        <f>(A331/86400)+25569</f>
        <v>46098.385451388887</v>
      </c>
      <c r="K331" s="1">
        <f t="shared" si="10"/>
        <v>46098.385416666664</v>
      </c>
      <c r="L331">
        <f t="shared" si="11"/>
        <v>1773738900</v>
      </c>
    </row>
    <row r="332" spans="1:12" x14ac:dyDescent="0.55000000000000004">
      <c r="A332">
        <v>1773739203</v>
      </c>
      <c r="B332" t="s">
        <v>4</v>
      </c>
      <c r="C332" t="s">
        <v>5</v>
      </c>
      <c r="D332">
        <v>5174.7299999999996</v>
      </c>
      <c r="E332">
        <v>5015.7843800000001</v>
      </c>
      <c r="F332">
        <v>5016.5812699999997</v>
      </c>
      <c r="G332">
        <v>5018.66633</v>
      </c>
      <c r="H332">
        <v>5014.0536599999996</v>
      </c>
      <c r="J332" s="1">
        <f>(A332/86400)+25569</f>
        <v>46098.388923611114</v>
      </c>
      <c r="K332" s="1">
        <f t="shared" si="10"/>
        <v>46098.388888888891</v>
      </c>
      <c r="L332">
        <f t="shared" si="11"/>
        <v>1773739200</v>
      </c>
    </row>
    <row r="333" spans="1:12" x14ac:dyDescent="0.55000000000000004">
      <c r="A333">
        <v>1773739503</v>
      </c>
      <c r="B333" t="s">
        <v>4</v>
      </c>
      <c r="C333" t="s">
        <v>5</v>
      </c>
      <c r="D333">
        <v>5169.95</v>
      </c>
      <c r="E333">
        <v>5015.4043799999999</v>
      </c>
      <c r="F333">
        <v>5015.9928200000004</v>
      </c>
      <c r="G333">
        <v>5017.9323299999996</v>
      </c>
      <c r="H333">
        <v>5013.66183</v>
      </c>
      <c r="J333" s="1">
        <f>(A333/86400)+25569</f>
        <v>46098.392395833333</v>
      </c>
      <c r="K333" s="1">
        <f t="shared" si="10"/>
        <v>46098.392361111109</v>
      </c>
      <c r="L333">
        <f t="shared" si="11"/>
        <v>1773739500</v>
      </c>
    </row>
    <row r="334" spans="1:12" x14ac:dyDescent="0.55000000000000004">
      <c r="A334">
        <v>1773739803</v>
      </c>
      <c r="B334" t="s">
        <v>4</v>
      </c>
      <c r="C334" t="s">
        <v>5</v>
      </c>
      <c r="D334">
        <v>5166.97</v>
      </c>
      <c r="E334">
        <v>5015.0119100000002</v>
      </c>
      <c r="F334">
        <v>5015.5023700000002</v>
      </c>
      <c r="G334">
        <v>5017.2335899999998</v>
      </c>
      <c r="H334">
        <v>5013.2754100000002</v>
      </c>
      <c r="J334" s="1">
        <f>(A334/86400)+25569</f>
        <v>46098.395868055552</v>
      </c>
      <c r="K334" s="1">
        <f t="shared" si="10"/>
        <v>46098.395833333336</v>
      </c>
      <c r="L334">
        <f t="shared" si="11"/>
        <v>1773739800</v>
      </c>
    </row>
    <row r="335" spans="1:12" x14ac:dyDescent="0.55000000000000004">
      <c r="A335">
        <v>1773740103</v>
      </c>
      <c r="B335" t="s">
        <v>4</v>
      </c>
      <c r="C335" t="s">
        <v>5</v>
      </c>
      <c r="D335">
        <v>5167.22</v>
      </c>
      <c r="E335">
        <v>5014.5044799999996</v>
      </c>
      <c r="F335">
        <v>5015.00342</v>
      </c>
      <c r="G335">
        <v>5016.5413399999998</v>
      </c>
      <c r="H335">
        <v>5012.8165399999998</v>
      </c>
      <c r="J335" s="1">
        <f>(A335/86400)+25569</f>
        <v>46098.399340277778</v>
      </c>
      <c r="K335" s="1">
        <f t="shared" si="10"/>
        <v>46098.399305555555</v>
      </c>
      <c r="L335">
        <f t="shared" si="11"/>
        <v>1773740100</v>
      </c>
    </row>
    <row r="336" spans="1:12" x14ac:dyDescent="0.55000000000000004">
      <c r="A336">
        <v>1773740403</v>
      </c>
      <c r="B336" t="s">
        <v>4</v>
      </c>
      <c r="C336" t="s">
        <v>5</v>
      </c>
      <c r="D336">
        <v>5168.87</v>
      </c>
      <c r="E336">
        <v>5013.7676000000001</v>
      </c>
      <c r="F336">
        <v>5014.3855100000001</v>
      </c>
      <c r="G336">
        <v>5015.8323099999998</v>
      </c>
      <c r="H336">
        <v>5012.1740300000001</v>
      </c>
      <c r="J336" s="1">
        <f>(A336/86400)+25569</f>
        <v>46098.402812500004</v>
      </c>
      <c r="K336" s="1">
        <f t="shared" si="10"/>
        <v>46098.402777777781</v>
      </c>
      <c r="L336">
        <f t="shared" si="11"/>
        <v>1773740400</v>
      </c>
    </row>
    <row r="337" spans="1:12" x14ac:dyDescent="0.55000000000000004">
      <c r="A337">
        <v>1773740703</v>
      </c>
      <c r="B337" t="s">
        <v>4</v>
      </c>
      <c r="C337" t="s">
        <v>5</v>
      </c>
      <c r="D337">
        <v>5170.2</v>
      </c>
      <c r="E337">
        <v>5012.7493999999997</v>
      </c>
      <c r="F337">
        <v>5013.5674600000002</v>
      </c>
      <c r="G337">
        <v>5015.0948699999999</v>
      </c>
      <c r="H337">
        <v>5011.2985900000003</v>
      </c>
      <c r="J337" s="1">
        <f>(A337/86400)+25569</f>
        <v>46098.406284722223</v>
      </c>
      <c r="K337" s="1">
        <f t="shared" si="10"/>
        <v>46098.40625</v>
      </c>
      <c r="L337">
        <f t="shared" si="11"/>
        <v>1773740700</v>
      </c>
    </row>
    <row r="338" spans="1:12" x14ac:dyDescent="0.55000000000000004">
      <c r="A338">
        <v>1773741003</v>
      </c>
      <c r="B338" t="s">
        <v>4</v>
      </c>
      <c r="C338" t="s">
        <v>5</v>
      </c>
      <c r="D338">
        <v>5173.38</v>
      </c>
      <c r="E338">
        <v>5011.4691800000001</v>
      </c>
      <c r="F338">
        <v>5012.5183200000001</v>
      </c>
      <c r="G338">
        <v>5014.2726199999997</v>
      </c>
      <c r="H338">
        <v>5010.1218799999997</v>
      </c>
      <c r="J338" s="1">
        <f>(A338/86400)+25569</f>
        <v>46098.409756944442</v>
      </c>
      <c r="K338" s="1">
        <f t="shared" si="10"/>
        <v>46098.409722222219</v>
      </c>
      <c r="L338">
        <f t="shared" si="11"/>
        <v>1773741000</v>
      </c>
    </row>
    <row r="339" spans="1:12" x14ac:dyDescent="0.55000000000000004">
      <c r="A339">
        <v>1773741303</v>
      </c>
      <c r="B339" t="s">
        <v>4</v>
      </c>
      <c r="C339" t="s">
        <v>5</v>
      </c>
      <c r="D339">
        <v>5174.8500000000004</v>
      </c>
      <c r="E339">
        <v>5009.9873100000004</v>
      </c>
      <c r="F339">
        <v>5011.25281</v>
      </c>
      <c r="G339">
        <v>5013.3702800000001</v>
      </c>
      <c r="H339">
        <v>5008.6837299999997</v>
      </c>
      <c r="J339" s="1">
        <f>(A339/86400)+25569</f>
        <v>46098.413229166668</v>
      </c>
      <c r="K339" s="1">
        <f t="shared" si="10"/>
        <v>46098.413194444445</v>
      </c>
      <c r="L339">
        <f t="shared" si="11"/>
        <v>1773741300</v>
      </c>
    </row>
    <row r="340" spans="1:12" x14ac:dyDescent="0.55000000000000004">
      <c r="A340">
        <v>1773741603</v>
      </c>
      <c r="B340" t="s">
        <v>4</v>
      </c>
      <c r="C340" t="s">
        <v>5</v>
      </c>
      <c r="D340">
        <v>5174.8599999999997</v>
      </c>
      <c r="E340">
        <v>5008.4541399999998</v>
      </c>
      <c r="F340">
        <v>5009.8534799999998</v>
      </c>
      <c r="G340">
        <v>5012.36625</v>
      </c>
      <c r="H340">
        <v>5007.1094499999999</v>
      </c>
      <c r="J340" s="1">
        <f>(A340/86400)+25569</f>
        <v>46098.416701388887</v>
      </c>
      <c r="K340" s="1">
        <f t="shared" si="10"/>
        <v>46098.416666666664</v>
      </c>
      <c r="L340">
        <f t="shared" si="11"/>
        <v>1773741600</v>
      </c>
    </row>
    <row r="341" spans="1:12" x14ac:dyDescent="0.55000000000000004">
      <c r="A341">
        <v>1773741903</v>
      </c>
      <c r="B341" t="s">
        <v>4</v>
      </c>
      <c r="C341" t="s">
        <v>5</v>
      </c>
      <c r="D341">
        <v>5177.09</v>
      </c>
      <c r="E341">
        <v>5006.9804999999997</v>
      </c>
      <c r="F341">
        <v>5008.4169899999997</v>
      </c>
      <c r="G341">
        <v>5011.1984300000004</v>
      </c>
      <c r="H341">
        <v>5005.5388000000003</v>
      </c>
      <c r="J341" s="1">
        <f>(A341/86400)+25569</f>
        <v>46098.420173611114</v>
      </c>
      <c r="K341" s="1">
        <f t="shared" si="10"/>
        <v>46098.420138888891</v>
      </c>
      <c r="L341">
        <f t="shared" si="11"/>
        <v>1773741900</v>
      </c>
    </row>
    <row r="342" spans="1:12" x14ac:dyDescent="0.55000000000000004">
      <c r="A342">
        <v>1773742203</v>
      </c>
      <c r="B342" t="s">
        <v>4</v>
      </c>
      <c r="C342" t="s">
        <v>5</v>
      </c>
      <c r="D342">
        <v>5167.5600000000004</v>
      </c>
      <c r="E342">
        <v>5005.7982899999997</v>
      </c>
      <c r="F342">
        <v>5007.1076400000002</v>
      </c>
      <c r="G342">
        <v>5010.0127599999996</v>
      </c>
      <c r="H342">
        <v>5004.1606700000002</v>
      </c>
      <c r="J342" s="1">
        <f>(A342/86400)+25569</f>
        <v>46098.423645833333</v>
      </c>
      <c r="K342" s="1">
        <f t="shared" si="10"/>
        <v>46098.423611111109</v>
      </c>
      <c r="L342">
        <f t="shared" si="11"/>
        <v>1773742200</v>
      </c>
    </row>
    <row r="343" spans="1:12" x14ac:dyDescent="0.55000000000000004">
      <c r="A343">
        <v>1773742503</v>
      </c>
      <c r="B343" t="s">
        <v>4</v>
      </c>
      <c r="C343" t="s">
        <v>5</v>
      </c>
      <c r="D343">
        <v>5175.5</v>
      </c>
      <c r="E343">
        <v>5004.8407200000001</v>
      </c>
      <c r="F343">
        <v>5005.9741800000002</v>
      </c>
      <c r="G343">
        <v>5008.9386800000002</v>
      </c>
      <c r="H343">
        <v>5002.96324</v>
      </c>
      <c r="J343" s="1">
        <f>(A343/86400)+25569</f>
        <v>46098.427118055552</v>
      </c>
      <c r="K343" s="1">
        <f t="shared" si="10"/>
        <v>46098.427083333336</v>
      </c>
      <c r="L343">
        <f t="shared" si="11"/>
        <v>1773742500</v>
      </c>
    </row>
    <row r="344" spans="1:12" x14ac:dyDescent="0.55000000000000004">
      <c r="A344">
        <v>1773742803</v>
      </c>
      <c r="B344" t="s">
        <v>4</v>
      </c>
      <c r="C344" t="s">
        <v>5</v>
      </c>
      <c r="D344">
        <v>5181.72</v>
      </c>
      <c r="E344">
        <v>5004.0050099999999</v>
      </c>
      <c r="F344">
        <v>5004.9895900000001</v>
      </c>
      <c r="G344">
        <v>5007.93498</v>
      </c>
      <c r="H344">
        <v>5001.8590899999999</v>
      </c>
      <c r="J344" s="1">
        <f>(A344/86400)+25569</f>
        <v>46098.430590277778</v>
      </c>
      <c r="K344" s="1">
        <f t="shared" si="10"/>
        <v>46098.430555555555</v>
      </c>
      <c r="L344">
        <f t="shared" si="11"/>
        <v>1773742800</v>
      </c>
    </row>
    <row r="345" spans="1:12" x14ac:dyDescent="0.55000000000000004">
      <c r="A345">
        <v>1773743103</v>
      </c>
      <c r="B345" t="s">
        <v>4</v>
      </c>
      <c r="C345" t="s">
        <v>5</v>
      </c>
      <c r="D345">
        <v>5184.66</v>
      </c>
      <c r="E345">
        <v>5003.1533499999996</v>
      </c>
      <c r="F345">
        <v>5004.0714699999999</v>
      </c>
      <c r="G345">
        <v>5006.9418900000001</v>
      </c>
      <c r="H345">
        <v>5000.7514700000002</v>
      </c>
      <c r="J345" s="1">
        <f>(A345/86400)+25569</f>
        <v>46098.434062500004</v>
      </c>
      <c r="K345" s="1">
        <f t="shared" si="10"/>
        <v>46098.434027777781</v>
      </c>
      <c r="L345">
        <f t="shared" si="11"/>
        <v>1773743100</v>
      </c>
    </row>
    <row r="346" spans="1:12" x14ac:dyDescent="0.55000000000000004">
      <c r="A346">
        <v>1773743403</v>
      </c>
      <c r="B346" t="s">
        <v>4</v>
      </c>
      <c r="C346" t="s">
        <v>5</v>
      </c>
      <c r="D346">
        <v>5180.8999999999996</v>
      </c>
      <c r="E346">
        <v>5002.3239899999999</v>
      </c>
      <c r="F346">
        <v>5003.1977299999999</v>
      </c>
      <c r="G346">
        <v>5005.8973699999997</v>
      </c>
      <c r="H346">
        <v>4999.6533600000002</v>
      </c>
      <c r="J346" s="1">
        <f>(A346/86400)+25569</f>
        <v>46098.437534722223</v>
      </c>
      <c r="K346" s="1">
        <f t="shared" si="10"/>
        <v>46098.4375</v>
      </c>
      <c r="L346">
        <f t="shared" si="11"/>
        <v>1773743400</v>
      </c>
    </row>
    <row r="347" spans="1:12" x14ac:dyDescent="0.55000000000000004">
      <c r="A347">
        <v>1773743703</v>
      </c>
      <c r="B347" t="s">
        <v>4</v>
      </c>
      <c r="C347" t="s">
        <v>5</v>
      </c>
      <c r="D347">
        <v>5180.24</v>
      </c>
      <c r="E347">
        <v>5001.4937600000003</v>
      </c>
      <c r="F347">
        <v>5002.3457399999998</v>
      </c>
      <c r="G347">
        <v>5004.7938899999999</v>
      </c>
      <c r="H347">
        <v>4998.5637800000004</v>
      </c>
      <c r="J347" s="1">
        <f>(A347/86400)+25569</f>
        <v>46098.441006944442</v>
      </c>
      <c r="K347" s="1">
        <f t="shared" si="10"/>
        <v>46098.440972222219</v>
      </c>
      <c r="L347">
        <f t="shared" si="11"/>
        <v>1773743700</v>
      </c>
    </row>
    <row r="348" spans="1:12" x14ac:dyDescent="0.55000000000000004">
      <c r="A348">
        <v>1773744003</v>
      </c>
      <c r="B348" t="s">
        <v>4</v>
      </c>
      <c r="C348" t="s">
        <v>5</v>
      </c>
      <c r="D348">
        <v>5185.45</v>
      </c>
      <c r="E348">
        <v>5000.84728</v>
      </c>
      <c r="F348">
        <v>5001.5965100000003</v>
      </c>
      <c r="G348">
        <v>5003.7924800000001</v>
      </c>
      <c r="H348">
        <v>4997.6125599999996</v>
      </c>
      <c r="J348" s="1">
        <f>(A348/86400)+25569</f>
        <v>46098.444479166668</v>
      </c>
      <c r="K348" s="1">
        <f t="shared" si="10"/>
        <v>46098.444444444445</v>
      </c>
      <c r="L348">
        <f t="shared" si="11"/>
        <v>1773744000</v>
      </c>
    </row>
    <row r="349" spans="1:12" x14ac:dyDescent="0.55000000000000004">
      <c r="A349">
        <v>1773744303</v>
      </c>
      <c r="B349" t="s">
        <v>4</v>
      </c>
      <c r="C349" t="s">
        <v>5</v>
      </c>
      <c r="D349">
        <v>5186.22</v>
      </c>
      <c r="E349">
        <v>5000.4942000000001</v>
      </c>
      <c r="F349">
        <v>5001.0453600000001</v>
      </c>
      <c r="G349">
        <v>5003.1149599999999</v>
      </c>
      <c r="H349">
        <v>4997.0958199999995</v>
      </c>
      <c r="J349" s="1">
        <f>(A349/86400)+25569</f>
        <v>46098.447951388887</v>
      </c>
      <c r="K349" s="1">
        <f t="shared" si="10"/>
        <v>46098.447916666664</v>
      </c>
      <c r="L349">
        <f t="shared" si="11"/>
        <v>1773744300</v>
      </c>
    </row>
    <row r="350" spans="1:12" x14ac:dyDescent="0.55000000000000004">
      <c r="A350">
        <v>1773744603</v>
      </c>
      <c r="B350" t="s">
        <v>4</v>
      </c>
      <c r="C350" t="s">
        <v>5</v>
      </c>
      <c r="D350">
        <v>5186.4799999999996</v>
      </c>
      <c r="E350">
        <v>5000.5710600000002</v>
      </c>
      <c r="F350">
        <v>5000.8082100000001</v>
      </c>
      <c r="G350">
        <v>5002.8567800000001</v>
      </c>
      <c r="H350">
        <v>4997.0312800000002</v>
      </c>
      <c r="J350" s="1">
        <f>(A350/86400)+25569</f>
        <v>46098.451423611114</v>
      </c>
      <c r="K350" s="1">
        <f t="shared" si="10"/>
        <v>46098.451388888891</v>
      </c>
      <c r="L350">
        <f t="shared" si="11"/>
        <v>1773744600</v>
      </c>
    </row>
    <row r="351" spans="1:12" x14ac:dyDescent="0.55000000000000004">
      <c r="A351">
        <v>1773744903</v>
      </c>
      <c r="B351" t="s">
        <v>4</v>
      </c>
      <c r="C351" t="s">
        <v>5</v>
      </c>
      <c r="D351">
        <v>5187.7</v>
      </c>
      <c r="E351">
        <v>5001.0682399999996</v>
      </c>
      <c r="F351">
        <v>5000.93822</v>
      </c>
      <c r="G351">
        <v>5003.0348899999999</v>
      </c>
      <c r="H351">
        <v>4997.5074599999998</v>
      </c>
      <c r="J351" s="1">
        <f>(A351/86400)+25569</f>
        <v>46098.454895833333</v>
      </c>
      <c r="K351" s="1">
        <f t="shared" si="10"/>
        <v>46098.454861111109</v>
      </c>
      <c r="L351">
        <f t="shared" si="11"/>
        <v>1773744900</v>
      </c>
    </row>
    <row r="352" spans="1:12" x14ac:dyDescent="0.55000000000000004">
      <c r="A352">
        <v>1773745203</v>
      </c>
      <c r="B352" t="s">
        <v>4</v>
      </c>
      <c r="C352" t="s">
        <v>5</v>
      </c>
      <c r="D352">
        <v>5185.79</v>
      </c>
      <c r="E352">
        <v>5002.0893599999999</v>
      </c>
      <c r="F352">
        <v>5001.51379</v>
      </c>
      <c r="G352">
        <v>5003.7209700000003</v>
      </c>
      <c r="H352">
        <v>4998.5589499999996</v>
      </c>
      <c r="J352" s="1">
        <f>(A352/86400)+25569</f>
        <v>46098.458368055552</v>
      </c>
      <c r="K352" s="1">
        <f t="shared" si="10"/>
        <v>46098.458333333336</v>
      </c>
      <c r="L352">
        <f t="shared" si="11"/>
        <v>1773745200</v>
      </c>
    </row>
    <row r="353" spans="1:12" x14ac:dyDescent="0.55000000000000004">
      <c r="A353">
        <v>1773745503</v>
      </c>
      <c r="B353" t="s">
        <v>4</v>
      </c>
      <c r="C353" t="s">
        <v>5</v>
      </c>
      <c r="D353">
        <v>5185.5600000000004</v>
      </c>
      <c r="E353">
        <v>5003.5138399999996</v>
      </c>
      <c r="F353">
        <v>5002.5138100000004</v>
      </c>
      <c r="G353">
        <v>5004.9084300000004</v>
      </c>
      <c r="H353">
        <v>5000.1765800000003</v>
      </c>
      <c r="J353" s="1">
        <f>(A353/86400)+25569</f>
        <v>46098.461840277778</v>
      </c>
      <c r="K353" s="1">
        <f t="shared" si="10"/>
        <v>46098.461805555555</v>
      </c>
      <c r="L353">
        <f t="shared" si="11"/>
        <v>1773745500</v>
      </c>
    </row>
    <row r="354" spans="1:12" x14ac:dyDescent="0.55000000000000004">
      <c r="A354">
        <v>1773745803</v>
      </c>
      <c r="B354" t="s">
        <v>4</v>
      </c>
      <c r="C354" t="s">
        <v>5</v>
      </c>
      <c r="D354">
        <v>5188.8599999999997</v>
      </c>
      <c r="E354">
        <v>5005.1264300000003</v>
      </c>
      <c r="F354">
        <v>5003.8201200000003</v>
      </c>
      <c r="G354">
        <v>5006.4089299999996</v>
      </c>
      <c r="H354">
        <v>5002.1171700000004</v>
      </c>
      <c r="J354" s="1">
        <f>(A354/86400)+25569</f>
        <v>46098.465312500004</v>
      </c>
      <c r="K354" s="1">
        <f t="shared" si="10"/>
        <v>46098.465277777781</v>
      </c>
      <c r="L354">
        <f t="shared" si="11"/>
        <v>1773745800</v>
      </c>
    </row>
    <row r="355" spans="1:12" x14ac:dyDescent="0.55000000000000004">
      <c r="A355">
        <v>1773746103</v>
      </c>
      <c r="B355" t="s">
        <v>4</v>
      </c>
      <c r="C355" t="s">
        <v>5</v>
      </c>
      <c r="D355">
        <v>5184.1899999999996</v>
      </c>
      <c r="E355">
        <v>5006.6611899999998</v>
      </c>
      <c r="F355">
        <v>5005.2406499999997</v>
      </c>
      <c r="G355">
        <v>5007.9527699999999</v>
      </c>
      <c r="H355">
        <v>5004.04367</v>
      </c>
      <c r="J355" s="1">
        <f>(A355/86400)+25569</f>
        <v>46098.468784722223</v>
      </c>
      <c r="K355" s="1">
        <f t="shared" si="10"/>
        <v>46098.46875</v>
      </c>
      <c r="L355">
        <f t="shared" si="11"/>
        <v>1773746100</v>
      </c>
    </row>
    <row r="356" spans="1:12" x14ac:dyDescent="0.55000000000000004">
      <c r="A356">
        <v>1773746403</v>
      </c>
      <c r="B356" t="s">
        <v>4</v>
      </c>
      <c r="C356" t="s">
        <v>5</v>
      </c>
      <c r="D356">
        <v>5186.3999999999996</v>
      </c>
      <c r="E356">
        <v>5007.8182900000002</v>
      </c>
      <c r="F356">
        <v>5006.5294700000004</v>
      </c>
      <c r="G356">
        <v>5009.2151700000004</v>
      </c>
      <c r="H356">
        <v>5005.6310800000001</v>
      </c>
      <c r="J356" s="1">
        <f>(A356/86400)+25569</f>
        <v>46098.472256944442</v>
      </c>
      <c r="K356" s="1">
        <f t="shared" si="10"/>
        <v>46098.472222222219</v>
      </c>
      <c r="L356">
        <f t="shared" si="11"/>
        <v>1773746400</v>
      </c>
    </row>
    <row r="357" spans="1:12" x14ac:dyDescent="0.55000000000000004">
      <c r="A357">
        <v>1773746703</v>
      </c>
      <c r="B357" t="s">
        <v>4</v>
      </c>
      <c r="C357" t="s">
        <v>5</v>
      </c>
      <c r="D357">
        <v>5193.8900000000003</v>
      </c>
      <c r="E357">
        <v>5008.4020600000003</v>
      </c>
      <c r="F357">
        <v>5007.4657699999998</v>
      </c>
      <c r="G357">
        <v>5010.0119800000002</v>
      </c>
      <c r="H357">
        <v>5006.6364000000003</v>
      </c>
      <c r="J357" s="1">
        <f>(A357/86400)+25569</f>
        <v>46098.475729166668</v>
      </c>
      <c r="K357" s="1">
        <f t="shared" si="10"/>
        <v>46098.475694444445</v>
      </c>
      <c r="L357">
        <f t="shared" si="11"/>
        <v>1773746700</v>
      </c>
    </row>
    <row r="358" spans="1:12" x14ac:dyDescent="0.55000000000000004">
      <c r="A358">
        <v>1773747003</v>
      </c>
      <c r="B358" t="s">
        <v>4</v>
      </c>
      <c r="C358" t="s">
        <v>5</v>
      </c>
      <c r="D358">
        <v>5189.59</v>
      </c>
      <c r="E358">
        <v>5008.4004299999997</v>
      </c>
      <c r="F358">
        <v>5007.9331000000002</v>
      </c>
      <c r="G358">
        <v>5010.2418399999997</v>
      </c>
      <c r="H358">
        <v>5006.9166999999998</v>
      </c>
      <c r="J358" s="1">
        <f>(A358/86400)+25569</f>
        <v>46098.479201388887</v>
      </c>
      <c r="K358" s="1">
        <f t="shared" si="10"/>
        <v>46098.479166666664</v>
      </c>
      <c r="L358">
        <f t="shared" si="11"/>
        <v>1773747000</v>
      </c>
    </row>
    <row r="359" spans="1:12" x14ac:dyDescent="0.55000000000000004">
      <c r="A359">
        <v>1773747303</v>
      </c>
      <c r="B359" t="s">
        <v>4</v>
      </c>
      <c r="C359" t="s">
        <v>5</v>
      </c>
      <c r="D359">
        <v>5187.0600000000004</v>
      </c>
      <c r="E359">
        <v>5007.9591300000002</v>
      </c>
      <c r="F359">
        <v>5007.9461099999999</v>
      </c>
      <c r="G359">
        <v>5009.9486699999998</v>
      </c>
      <c r="H359">
        <v>5006.5569800000003</v>
      </c>
      <c r="J359" s="1">
        <f>(A359/86400)+25569</f>
        <v>46098.482673611114</v>
      </c>
      <c r="K359" s="1">
        <f t="shared" si="10"/>
        <v>46098.482638888891</v>
      </c>
      <c r="L359">
        <f t="shared" si="11"/>
        <v>1773747300</v>
      </c>
    </row>
    <row r="360" spans="1:12" x14ac:dyDescent="0.55000000000000004">
      <c r="A360">
        <v>1773747603</v>
      </c>
      <c r="B360" t="s">
        <v>4</v>
      </c>
      <c r="C360" t="s">
        <v>5</v>
      </c>
      <c r="D360">
        <v>5193.8100000000004</v>
      </c>
      <c r="E360">
        <v>5007.1578799999997</v>
      </c>
      <c r="F360">
        <v>5007.5519999999997</v>
      </c>
      <c r="G360">
        <v>5009.2556999999997</v>
      </c>
      <c r="H360">
        <v>5005.7120699999996</v>
      </c>
      <c r="J360" s="1">
        <f>(A360/86400)+25569</f>
        <v>46098.486145833333</v>
      </c>
      <c r="K360" s="1">
        <f t="shared" si="10"/>
        <v>46098.486111111109</v>
      </c>
      <c r="L360">
        <f t="shared" si="11"/>
        <v>1773747600</v>
      </c>
    </row>
    <row r="361" spans="1:12" x14ac:dyDescent="0.55000000000000004">
      <c r="A361">
        <v>1773747903</v>
      </c>
      <c r="B361" t="s">
        <v>4</v>
      </c>
      <c r="C361" t="s">
        <v>5</v>
      </c>
      <c r="D361">
        <v>5195.17</v>
      </c>
      <c r="E361">
        <v>5006.2584299999999</v>
      </c>
      <c r="F361">
        <v>5006.9052099999999</v>
      </c>
      <c r="G361">
        <v>5008.3806999999997</v>
      </c>
      <c r="H361">
        <v>5004.5907699999998</v>
      </c>
      <c r="J361" s="1">
        <f>(A361/86400)+25569</f>
        <v>46098.489618055552</v>
      </c>
      <c r="K361" s="1">
        <f t="shared" si="10"/>
        <v>46098.489583333336</v>
      </c>
      <c r="L361">
        <f t="shared" si="11"/>
        <v>1773747900</v>
      </c>
    </row>
    <row r="362" spans="1:12" x14ac:dyDescent="0.55000000000000004">
      <c r="A362">
        <v>1773748203</v>
      </c>
      <c r="B362" t="s">
        <v>4</v>
      </c>
      <c r="C362" t="s">
        <v>5</v>
      </c>
      <c r="D362">
        <v>5196.91</v>
      </c>
      <c r="E362">
        <v>5005.5945000000002</v>
      </c>
      <c r="F362">
        <v>5006.2498599999999</v>
      </c>
      <c r="G362">
        <v>5007.6103800000001</v>
      </c>
      <c r="H362">
        <v>5003.5141000000003</v>
      </c>
      <c r="J362" s="1">
        <f>(A362/86400)+25569</f>
        <v>46098.493090277778</v>
      </c>
      <c r="K362" s="1">
        <f t="shared" si="10"/>
        <v>46098.493055555555</v>
      </c>
      <c r="L362">
        <f t="shared" si="11"/>
        <v>1773748200</v>
      </c>
    </row>
    <row r="363" spans="1:12" x14ac:dyDescent="0.55000000000000004">
      <c r="A363">
        <v>1773748503</v>
      </c>
      <c r="B363" t="s">
        <v>4</v>
      </c>
      <c r="C363" t="s">
        <v>5</v>
      </c>
      <c r="D363">
        <v>5194.53</v>
      </c>
      <c r="E363">
        <v>5005.5477700000001</v>
      </c>
      <c r="F363">
        <v>5005.8988099999997</v>
      </c>
      <c r="G363">
        <v>5007.3117000000002</v>
      </c>
      <c r="H363">
        <v>5002.9142700000002</v>
      </c>
      <c r="J363" s="1">
        <f>(A363/86400)+25569</f>
        <v>46098.496562500004</v>
      </c>
      <c r="K363" s="1">
        <f t="shared" si="10"/>
        <v>46098.496527777781</v>
      </c>
      <c r="L363">
        <f t="shared" si="11"/>
        <v>1773748500</v>
      </c>
    </row>
    <row r="364" spans="1:12" x14ac:dyDescent="0.55000000000000004">
      <c r="A364">
        <v>1773748803</v>
      </c>
      <c r="B364" t="s">
        <v>4</v>
      </c>
      <c r="C364" t="s">
        <v>5</v>
      </c>
      <c r="D364">
        <v>5197.78</v>
      </c>
      <c r="E364">
        <v>5006.3908799999999</v>
      </c>
      <c r="F364">
        <v>5006.1448499999997</v>
      </c>
      <c r="G364">
        <v>5007.7996899999998</v>
      </c>
      <c r="H364">
        <v>5003.1721100000004</v>
      </c>
      <c r="J364" s="1">
        <f>(A364/86400)+25569</f>
        <v>46098.500034722223</v>
      </c>
      <c r="K364" s="1">
        <f t="shared" si="10"/>
        <v>46098.5</v>
      </c>
      <c r="L364">
        <f t="shared" si="11"/>
        <v>1773748800</v>
      </c>
    </row>
    <row r="365" spans="1:12" x14ac:dyDescent="0.55000000000000004">
      <c r="A365">
        <v>1773749103</v>
      </c>
      <c r="B365" t="s">
        <v>4</v>
      </c>
      <c r="C365" t="s">
        <v>5</v>
      </c>
      <c r="D365">
        <v>5193.62</v>
      </c>
      <c r="E365">
        <v>5008.1128099999996</v>
      </c>
      <c r="F365">
        <v>5007.1288299999997</v>
      </c>
      <c r="G365">
        <v>5009.2453400000004</v>
      </c>
      <c r="H365">
        <v>5004.4707500000004</v>
      </c>
      <c r="J365" s="1">
        <f>(A365/86400)+25569</f>
        <v>46098.503506944442</v>
      </c>
      <c r="K365" s="1">
        <f t="shared" si="10"/>
        <v>46098.503472222219</v>
      </c>
      <c r="L365">
        <f t="shared" si="11"/>
        <v>1773749100</v>
      </c>
    </row>
    <row r="366" spans="1:12" x14ac:dyDescent="0.55000000000000004">
      <c r="A366">
        <v>1773749403</v>
      </c>
      <c r="B366" t="s">
        <v>4</v>
      </c>
      <c r="C366" t="s">
        <v>5</v>
      </c>
      <c r="D366">
        <v>5194.3500000000004</v>
      </c>
      <c r="E366">
        <v>5010.4736300000004</v>
      </c>
      <c r="F366">
        <v>5008.80123</v>
      </c>
      <c r="G366">
        <v>5011.4824699999999</v>
      </c>
      <c r="H366">
        <v>5006.6500999999998</v>
      </c>
      <c r="J366" s="1">
        <f>(A366/86400)+25569</f>
        <v>46098.506979166668</v>
      </c>
      <c r="K366" s="1">
        <f t="shared" si="10"/>
        <v>46098.506944444445</v>
      </c>
      <c r="L366">
        <f t="shared" si="11"/>
        <v>1773749400</v>
      </c>
    </row>
    <row r="367" spans="1:12" x14ac:dyDescent="0.55000000000000004">
      <c r="A367">
        <v>1773749703</v>
      </c>
      <c r="B367" t="s">
        <v>4</v>
      </c>
      <c r="C367" t="s">
        <v>5</v>
      </c>
      <c r="D367">
        <v>5197.7299999999996</v>
      </c>
      <c r="E367">
        <v>5013.1190200000001</v>
      </c>
      <c r="F367">
        <v>5010.9601199999997</v>
      </c>
      <c r="G367">
        <v>5014.1851100000003</v>
      </c>
      <c r="H367">
        <v>5009.2828099999997</v>
      </c>
      <c r="J367" s="1">
        <f>(A367/86400)+25569</f>
        <v>46098.510451388887</v>
      </c>
      <c r="K367" s="1">
        <f t="shared" si="10"/>
        <v>46098.510416666664</v>
      </c>
      <c r="L367">
        <f t="shared" si="11"/>
        <v>1773749700</v>
      </c>
    </row>
    <row r="368" spans="1:12" x14ac:dyDescent="0.55000000000000004">
      <c r="A368">
        <v>1773750003</v>
      </c>
      <c r="B368" t="s">
        <v>4</v>
      </c>
      <c r="C368" t="s">
        <v>5</v>
      </c>
      <c r="D368">
        <v>5198.3500000000004</v>
      </c>
      <c r="E368">
        <v>5015.5536400000001</v>
      </c>
      <c r="F368">
        <v>5013.2568799999999</v>
      </c>
      <c r="G368">
        <v>5016.8974200000002</v>
      </c>
      <c r="H368">
        <v>5011.9336199999998</v>
      </c>
      <c r="J368" s="1">
        <f>(A368/86400)+25569</f>
        <v>46098.513923611114</v>
      </c>
      <c r="K368" s="1">
        <f t="shared" si="10"/>
        <v>46098.513888888891</v>
      </c>
      <c r="L368">
        <f t="shared" si="11"/>
        <v>1773750000</v>
      </c>
    </row>
    <row r="369" spans="1:12" x14ac:dyDescent="0.55000000000000004">
      <c r="A369">
        <v>1773750303</v>
      </c>
      <c r="B369" t="s">
        <v>4</v>
      </c>
      <c r="C369" t="s">
        <v>5</v>
      </c>
      <c r="D369">
        <v>5199.97</v>
      </c>
      <c r="E369">
        <v>5017.3703699999996</v>
      </c>
      <c r="F369">
        <v>5015.3136299999996</v>
      </c>
      <c r="G369">
        <v>5019.1196200000004</v>
      </c>
      <c r="H369">
        <v>5014.1118100000003</v>
      </c>
      <c r="J369" s="1">
        <f>(A369/86400)+25569</f>
        <v>46098.517395833333</v>
      </c>
      <c r="K369" s="1">
        <f t="shared" si="10"/>
        <v>46098.517361111109</v>
      </c>
      <c r="L369">
        <f t="shared" si="11"/>
        <v>1773750300</v>
      </c>
    </row>
    <row r="370" spans="1:12" x14ac:dyDescent="0.55000000000000004">
      <c r="A370">
        <v>1773750603</v>
      </c>
      <c r="B370" t="s">
        <v>4</v>
      </c>
      <c r="C370" t="s">
        <v>5</v>
      </c>
      <c r="D370">
        <v>5192.82</v>
      </c>
      <c r="E370">
        <v>5018.24676</v>
      </c>
      <c r="F370">
        <v>5016.7801900000004</v>
      </c>
      <c r="G370">
        <v>5020.49215</v>
      </c>
      <c r="H370">
        <v>5015.4584400000003</v>
      </c>
      <c r="J370" s="1">
        <f>(A370/86400)+25569</f>
        <v>46098.520868055552</v>
      </c>
      <c r="K370" s="1">
        <f t="shared" si="10"/>
        <v>46098.520833333336</v>
      </c>
      <c r="L370">
        <f t="shared" si="11"/>
        <v>1773750600</v>
      </c>
    </row>
    <row r="371" spans="1:12" x14ac:dyDescent="0.55000000000000004">
      <c r="A371">
        <v>1773750903</v>
      </c>
      <c r="B371" t="s">
        <v>4</v>
      </c>
      <c r="C371" t="s">
        <v>5</v>
      </c>
      <c r="D371">
        <v>5196.6099999999997</v>
      </c>
      <c r="E371">
        <v>5018.0968300000004</v>
      </c>
      <c r="F371">
        <v>5017.43851</v>
      </c>
      <c r="G371">
        <v>5020.8155100000004</v>
      </c>
      <c r="H371">
        <v>5015.7677800000001</v>
      </c>
      <c r="J371" s="1">
        <f>(A371/86400)+25569</f>
        <v>46098.524340277778</v>
      </c>
      <c r="K371" s="1">
        <f t="shared" si="10"/>
        <v>46098.524305555555</v>
      </c>
      <c r="L371">
        <f t="shared" si="11"/>
        <v>1773750900</v>
      </c>
    </row>
    <row r="372" spans="1:12" x14ac:dyDescent="0.55000000000000004">
      <c r="A372">
        <v>1773751203</v>
      </c>
      <c r="B372" t="s">
        <v>4</v>
      </c>
      <c r="C372" t="s">
        <v>5</v>
      </c>
      <c r="D372">
        <v>5198.6400000000003</v>
      </c>
      <c r="E372">
        <v>5017.18379</v>
      </c>
      <c r="F372">
        <v>5017.3111500000005</v>
      </c>
      <c r="G372">
        <v>5020.1398900000004</v>
      </c>
      <c r="H372">
        <v>5015.1877400000003</v>
      </c>
      <c r="J372" s="1">
        <f>(A372/86400)+25569</f>
        <v>46098.527812500004</v>
      </c>
      <c r="K372" s="1">
        <f t="shared" si="10"/>
        <v>46098.527777777781</v>
      </c>
      <c r="L372">
        <f t="shared" si="11"/>
        <v>1773751200</v>
      </c>
    </row>
    <row r="373" spans="1:12" x14ac:dyDescent="0.55000000000000004">
      <c r="A373">
        <v>1773751503</v>
      </c>
      <c r="B373" t="s">
        <v>4</v>
      </c>
      <c r="C373" t="s">
        <v>5</v>
      </c>
      <c r="D373">
        <v>5199.59</v>
      </c>
      <c r="E373">
        <v>5015.7953699999998</v>
      </c>
      <c r="F373">
        <v>5016.5532599999997</v>
      </c>
      <c r="G373">
        <v>5018.8595500000001</v>
      </c>
      <c r="H373">
        <v>5013.9528899999996</v>
      </c>
      <c r="J373" s="1">
        <f>(A373/86400)+25569</f>
        <v>46098.531284722223</v>
      </c>
      <c r="K373" s="1">
        <f t="shared" si="10"/>
        <v>46098.53125</v>
      </c>
      <c r="L373">
        <f t="shared" si="11"/>
        <v>1773751500</v>
      </c>
    </row>
    <row r="374" spans="1:12" x14ac:dyDescent="0.55000000000000004">
      <c r="A374">
        <v>1773751803</v>
      </c>
      <c r="B374" t="s">
        <v>4</v>
      </c>
      <c r="C374" t="s">
        <v>5</v>
      </c>
      <c r="D374">
        <v>5196.51</v>
      </c>
      <c r="E374">
        <v>5014.4337400000004</v>
      </c>
      <c r="F374">
        <v>5015.4934999999996</v>
      </c>
      <c r="G374">
        <v>5017.3498300000001</v>
      </c>
      <c r="H374">
        <v>5012.5570299999999</v>
      </c>
      <c r="J374" s="1">
        <f>(A374/86400)+25569</f>
        <v>46098.534756944442</v>
      </c>
      <c r="K374" s="1">
        <f t="shared" si="10"/>
        <v>46098.534722222219</v>
      </c>
      <c r="L374">
        <f t="shared" si="11"/>
        <v>1773751800</v>
      </c>
    </row>
    <row r="375" spans="1:12" x14ac:dyDescent="0.55000000000000004">
      <c r="A375">
        <v>1773752103</v>
      </c>
      <c r="B375" t="s">
        <v>4</v>
      </c>
      <c r="C375" t="s">
        <v>5</v>
      </c>
      <c r="D375">
        <v>5195.12</v>
      </c>
      <c r="E375">
        <v>5013.4407300000003</v>
      </c>
      <c r="F375">
        <v>5014.4671200000003</v>
      </c>
      <c r="G375">
        <v>5016.0804200000002</v>
      </c>
      <c r="H375">
        <v>5011.3583799999997</v>
      </c>
      <c r="J375" s="1">
        <f>(A375/86400)+25569</f>
        <v>46098.538229166668</v>
      </c>
      <c r="K375" s="1">
        <f t="shared" si="10"/>
        <v>46098.538194444445</v>
      </c>
      <c r="L375">
        <f t="shared" si="11"/>
        <v>1773752100</v>
      </c>
    </row>
    <row r="376" spans="1:12" x14ac:dyDescent="0.55000000000000004">
      <c r="A376">
        <v>1773752403</v>
      </c>
      <c r="B376" t="s">
        <v>4</v>
      </c>
      <c r="C376" t="s">
        <v>5</v>
      </c>
      <c r="D376">
        <v>5191.3100000000004</v>
      </c>
      <c r="E376">
        <v>5013.1277399999999</v>
      </c>
      <c r="F376">
        <v>5013.7974299999996</v>
      </c>
      <c r="G376">
        <v>5015.4006799999997</v>
      </c>
      <c r="H376">
        <v>5010.6298399999996</v>
      </c>
      <c r="J376" s="1">
        <f>(A376/86400)+25569</f>
        <v>46098.541701388887</v>
      </c>
      <c r="K376" s="1">
        <f t="shared" si="10"/>
        <v>46098.541666666664</v>
      </c>
      <c r="L376">
        <f t="shared" si="11"/>
        <v>1773752400</v>
      </c>
    </row>
    <row r="377" spans="1:12" x14ac:dyDescent="0.55000000000000004">
      <c r="A377">
        <v>1773752703</v>
      </c>
      <c r="B377" t="s">
        <v>4</v>
      </c>
      <c r="C377" t="s">
        <v>5</v>
      </c>
      <c r="D377">
        <v>5185.72</v>
      </c>
      <c r="E377">
        <v>5013.4945100000004</v>
      </c>
      <c r="F377">
        <v>5013.6459699999996</v>
      </c>
      <c r="G377">
        <v>5015.4455799999996</v>
      </c>
      <c r="H377">
        <v>5010.5411000000004</v>
      </c>
      <c r="J377" s="1">
        <f>(A377/86400)+25569</f>
        <v>46098.545173611114</v>
      </c>
      <c r="K377" s="1">
        <f t="shared" si="10"/>
        <v>46098.545138888891</v>
      </c>
      <c r="L377">
        <f t="shared" si="11"/>
        <v>1773752700</v>
      </c>
    </row>
    <row r="378" spans="1:12" x14ac:dyDescent="0.55000000000000004">
      <c r="A378">
        <v>1773753003</v>
      </c>
      <c r="B378" t="s">
        <v>4</v>
      </c>
      <c r="C378" t="s">
        <v>5</v>
      </c>
      <c r="D378">
        <v>5185.1099999999997</v>
      </c>
      <c r="E378">
        <v>5014.60563</v>
      </c>
      <c r="F378">
        <v>5014.1257999999998</v>
      </c>
      <c r="G378">
        <v>5016.2764299999999</v>
      </c>
      <c r="H378">
        <v>5011.0399100000004</v>
      </c>
      <c r="J378" s="1">
        <f>(A378/86400)+25569</f>
        <v>46098.548645833333</v>
      </c>
      <c r="K378" s="1">
        <f t="shared" si="10"/>
        <v>46098.548611111109</v>
      </c>
      <c r="L378">
        <f t="shared" si="11"/>
        <v>1773753000</v>
      </c>
    </row>
    <row r="379" spans="1:12" x14ac:dyDescent="0.55000000000000004">
      <c r="A379">
        <v>1773753303</v>
      </c>
      <c r="B379" t="s">
        <v>4</v>
      </c>
      <c r="C379" t="s">
        <v>5</v>
      </c>
      <c r="D379">
        <v>5187.12</v>
      </c>
      <c r="E379">
        <v>5016.2317499999999</v>
      </c>
      <c r="F379">
        <v>5015.1787800000002</v>
      </c>
      <c r="G379">
        <v>5017.8189000000002</v>
      </c>
      <c r="H379">
        <v>5012.0424999999996</v>
      </c>
      <c r="J379" s="1">
        <f>(A379/86400)+25569</f>
        <v>46098.552118055552</v>
      </c>
      <c r="K379" s="1">
        <f t="shared" si="10"/>
        <v>46098.552083333336</v>
      </c>
      <c r="L379">
        <f t="shared" si="11"/>
        <v>1773753300</v>
      </c>
    </row>
    <row r="380" spans="1:12" x14ac:dyDescent="0.55000000000000004">
      <c r="A380">
        <v>1773753603</v>
      </c>
      <c r="B380" t="s">
        <v>4</v>
      </c>
      <c r="C380" t="s">
        <v>5</v>
      </c>
      <c r="D380">
        <v>5190.3900000000003</v>
      </c>
      <c r="E380">
        <v>5018.0733200000004</v>
      </c>
      <c r="F380">
        <v>5016.6260499999999</v>
      </c>
      <c r="G380">
        <v>5019.8090300000003</v>
      </c>
      <c r="H380">
        <v>5013.2645400000001</v>
      </c>
      <c r="J380" s="1">
        <f>(A380/86400)+25569</f>
        <v>46098.555590277778</v>
      </c>
      <c r="K380" s="1">
        <f t="shared" si="10"/>
        <v>46098.555555555555</v>
      </c>
      <c r="L380">
        <f t="shared" si="11"/>
        <v>1773753600</v>
      </c>
    </row>
    <row r="381" spans="1:12" x14ac:dyDescent="0.55000000000000004">
      <c r="A381">
        <v>1773753903</v>
      </c>
      <c r="B381" t="s">
        <v>4</v>
      </c>
      <c r="C381" t="s">
        <v>5</v>
      </c>
      <c r="D381">
        <v>5187.18</v>
      </c>
      <c r="E381">
        <v>5019.8993399999999</v>
      </c>
      <c r="F381">
        <v>5018.2626899999996</v>
      </c>
      <c r="G381">
        <v>5021.9696299999996</v>
      </c>
      <c r="H381">
        <v>5014.48603</v>
      </c>
      <c r="J381" s="1">
        <f>(A381/86400)+25569</f>
        <v>46098.559062500004</v>
      </c>
      <c r="K381" s="1">
        <f t="shared" si="10"/>
        <v>46098.559027777781</v>
      </c>
      <c r="L381">
        <f t="shared" si="11"/>
        <v>1773753900</v>
      </c>
    </row>
    <row r="382" spans="1:12" x14ac:dyDescent="0.55000000000000004">
      <c r="A382">
        <v>1773754203</v>
      </c>
      <c r="B382" t="s">
        <v>4</v>
      </c>
      <c r="C382" t="s">
        <v>5</v>
      </c>
      <c r="D382">
        <v>5183.3999999999996</v>
      </c>
      <c r="E382">
        <v>5021.4686499999998</v>
      </c>
      <c r="F382">
        <v>5019.8656700000001</v>
      </c>
      <c r="G382">
        <v>5024.0599000000002</v>
      </c>
      <c r="H382">
        <v>5015.5330700000004</v>
      </c>
      <c r="J382" s="1">
        <f>(A382/86400)+25569</f>
        <v>46098.562534722223</v>
      </c>
      <c r="K382" s="1">
        <f t="shared" si="10"/>
        <v>46098.5625</v>
      </c>
      <c r="L382">
        <f t="shared" si="11"/>
        <v>1773754200</v>
      </c>
    </row>
    <row r="383" spans="1:12" x14ac:dyDescent="0.55000000000000004">
      <c r="A383">
        <v>1773754503</v>
      </c>
      <c r="B383" t="s">
        <v>4</v>
      </c>
      <c r="C383" t="s">
        <v>5</v>
      </c>
      <c r="D383">
        <v>5185.2</v>
      </c>
      <c r="E383">
        <v>5022.2941600000004</v>
      </c>
      <c r="F383">
        <v>5021.0799200000001</v>
      </c>
      <c r="G383">
        <v>5025.5161600000001</v>
      </c>
      <c r="H383">
        <v>5016.2423200000003</v>
      </c>
      <c r="J383" s="1">
        <f>(A383/86400)+25569</f>
        <v>46098.566006944442</v>
      </c>
      <c r="K383" s="1">
        <f t="shared" si="10"/>
        <v>46098.565972222219</v>
      </c>
      <c r="L383">
        <f t="shared" si="11"/>
        <v>1773754500</v>
      </c>
    </row>
    <row r="384" spans="1:12" x14ac:dyDescent="0.55000000000000004">
      <c r="A384">
        <v>1773754803</v>
      </c>
      <c r="B384" t="s">
        <v>4</v>
      </c>
      <c r="C384" t="s">
        <v>5</v>
      </c>
      <c r="D384">
        <v>5182.18</v>
      </c>
      <c r="E384">
        <v>5022.2502800000002</v>
      </c>
      <c r="F384">
        <v>5021.6651000000002</v>
      </c>
      <c r="G384">
        <v>5026.18253</v>
      </c>
      <c r="H384">
        <v>5016.3849499999997</v>
      </c>
      <c r="J384" s="1">
        <f>(A384/86400)+25569</f>
        <v>46098.569479166668</v>
      </c>
      <c r="K384" s="1">
        <f t="shared" si="10"/>
        <v>46098.569444444445</v>
      </c>
      <c r="L384">
        <f t="shared" si="11"/>
        <v>1773754800</v>
      </c>
    </row>
    <row r="385" spans="1:12" x14ac:dyDescent="0.55000000000000004">
      <c r="A385">
        <v>1773755103</v>
      </c>
      <c r="B385" t="s">
        <v>4</v>
      </c>
      <c r="C385" t="s">
        <v>5</v>
      </c>
      <c r="D385">
        <v>5184.67</v>
      </c>
      <c r="E385">
        <v>5021.3345200000003</v>
      </c>
      <c r="F385">
        <v>5021.4998100000003</v>
      </c>
      <c r="G385">
        <v>5025.8749900000003</v>
      </c>
      <c r="H385">
        <v>5015.8652099999999</v>
      </c>
      <c r="J385" s="1">
        <f>(A385/86400)+25569</f>
        <v>46098.572951388887</v>
      </c>
      <c r="K385" s="1">
        <f t="shared" si="10"/>
        <v>46098.572916666664</v>
      </c>
      <c r="L385">
        <f t="shared" si="11"/>
        <v>1773755100</v>
      </c>
    </row>
    <row r="386" spans="1:12" x14ac:dyDescent="0.55000000000000004">
      <c r="A386">
        <v>1773755403</v>
      </c>
      <c r="B386" t="s">
        <v>4</v>
      </c>
      <c r="C386" t="s">
        <v>5</v>
      </c>
      <c r="D386">
        <v>5183.99</v>
      </c>
      <c r="E386">
        <v>5019.7515400000002</v>
      </c>
      <c r="F386">
        <v>5020.6256700000004</v>
      </c>
      <c r="G386">
        <v>5024.75486</v>
      </c>
      <c r="H386">
        <v>5014.8103099999998</v>
      </c>
      <c r="J386" s="1">
        <f>(A386/86400)+25569</f>
        <v>46098.576423611114</v>
      </c>
      <c r="K386" s="1">
        <f t="shared" si="10"/>
        <v>46098.576388888891</v>
      </c>
      <c r="L386">
        <f t="shared" si="11"/>
        <v>1773755400</v>
      </c>
    </row>
    <row r="387" spans="1:12" x14ac:dyDescent="0.55000000000000004">
      <c r="A387">
        <v>1773755703</v>
      </c>
      <c r="B387" t="s">
        <v>4</v>
      </c>
      <c r="C387" t="s">
        <v>5</v>
      </c>
      <c r="D387">
        <v>5183.7700000000004</v>
      </c>
      <c r="E387">
        <v>5017.9783200000002</v>
      </c>
      <c r="F387">
        <v>5019.3019999999997</v>
      </c>
      <c r="G387">
        <v>5023.0730800000001</v>
      </c>
      <c r="H387">
        <v>5013.7506999999996</v>
      </c>
      <c r="J387" s="1">
        <f>(A387/86400)+25569</f>
        <v>46098.579895833333</v>
      </c>
      <c r="K387" s="1">
        <f t="shared" ref="K387:K450" si="12">CEILING(INT(J387*1440)/1440*288,1)/288</f>
        <v>46098.579861111109</v>
      </c>
      <c r="L387">
        <f t="shared" ref="L387:L450" si="13">MROUND((K387-25569)*86400,300)</f>
        <v>1773755700</v>
      </c>
    </row>
    <row r="388" spans="1:12" x14ac:dyDescent="0.55000000000000004">
      <c r="A388">
        <v>1773756003</v>
      </c>
      <c r="B388" t="s">
        <v>4</v>
      </c>
      <c r="C388" t="s">
        <v>5</v>
      </c>
      <c r="D388">
        <v>5183.6899999999996</v>
      </c>
      <c r="E388">
        <v>5016.1187900000004</v>
      </c>
      <c r="F388">
        <v>5017.7103900000002</v>
      </c>
      <c r="G388">
        <v>5021.1877299999996</v>
      </c>
      <c r="H388">
        <v>5012.6312500000004</v>
      </c>
      <c r="J388" s="1">
        <f>(A388/86400)+25569</f>
        <v>46098.583368055552</v>
      </c>
      <c r="K388" s="1">
        <f t="shared" si="12"/>
        <v>46098.583333333336</v>
      </c>
      <c r="L388">
        <f t="shared" si="13"/>
        <v>1773756000</v>
      </c>
    </row>
    <row r="389" spans="1:12" x14ac:dyDescent="0.55000000000000004">
      <c r="A389">
        <v>1773756303</v>
      </c>
      <c r="B389" t="s">
        <v>4</v>
      </c>
      <c r="C389" t="s">
        <v>5</v>
      </c>
      <c r="D389">
        <v>5184</v>
      </c>
      <c r="E389">
        <v>5014.4573200000004</v>
      </c>
      <c r="F389">
        <v>5016.08385</v>
      </c>
      <c r="G389">
        <v>5019.2762499999999</v>
      </c>
      <c r="H389">
        <v>5011.5580399999999</v>
      </c>
      <c r="J389" s="1">
        <f>(A389/86400)+25569</f>
        <v>46098.586840277778</v>
      </c>
      <c r="K389" s="1">
        <f t="shared" si="12"/>
        <v>46098.586805555555</v>
      </c>
      <c r="L389">
        <f t="shared" si="13"/>
        <v>1773756300</v>
      </c>
    </row>
    <row r="390" spans="1:12" x14ac:dyDescent="0.55000000000000004">
      <c r="A390">
        <v>1773756603</v>
      </c>
      <c r="B390" t="s">
        <v>4</v>
      </c>
      <c r="C390" t="s">
        <v>5</v>
      </c>
      <c r="D390">
        <v>5183.32</v>
      </c>
      <c r="E390">
        <v>5012.9214499999998</v>
      </c>
      <c r="F390">
        <v>5014.5026500000004</v>
      </c>
      <c r="G390">
        <v>5017.4034799999999</v>
      </c>
      <c r="H390">
        <v>5010.5159700000004</v>
      </c>
      <c r="J390" s="1">
        <f>(A390/86400)+25569</f>
        <v>46098.590312500004</v>
      </c>
      <c r="K390" s="1">
        <f t="shared" si="12"/>
        <v>46098.590277777781</v>
      </c>
      <c r="L390">
        <f t="shared" si="13"/>
        <v>1773756600</v>
      </c>
    </row>
    <row r="391" spans="1:12" x14ac:dyDescent="0.55000000000000004">
      <c r="A391">
        <v>1773756903</v>
      </c>
      <c r="B391" t="s">
        <v>4</v>
      </c>
      <c r="C391" t="s">
        <v>5</v>
      </c>
      <c r="D391">
        <v>5187.21</v>
      </c>
      <c r="E391">
        <v>5011.5539399999998</v>
      </c>
      <c r="F391">
        <v>5013.0282999999999</v>
      </c>
      <c r="G391">
        <v>5015.6830399999999</v>
      </c>
      <c r="H391">
        <v>5009.38483</v>
      </c>
      <c r="J391" s="1">
        <f>(A391/86400)+25569</f>
        <v>46098.593784722223</v>
      </c>
      <c r="K391" s="1">
        <f t="shared" si="12"/>
        <v>46098.59375</v>
      </c>
      <c r="L391">
        <f t="shared" si="13"/>
        <v>1773756900</v>
      </c>
    </row>
    <row r="392" spans="1:12" x14ac:dyDescent="0.55000000000000004">
      <c r="A392">
        <v>1773757203</v>
      </c>
      <c r="B392" t="s">
        <v>4</v>
      </c>
      <c r="C392" t="s">
        <v>5</v>
      </c>
      <c r="D392">
        <v>5186.0200000000004</v>
      </c>
      <c r="E392">
        <v>5010.5608899999997</v>
      </c>
      <c r="F392">
        <v>5011.7945900000004</v>
      </c>
      <c r="G392">
        <v>5014.2607900000003</v>
      </c>
      <c r="H392">
        <v>5008.2986799999999</v>
      </c>
      <c r="J392" s="1">
        <f>(A392/86400)+25569</f>
        <v>46098.597256944442</v>
      </c>
      <c r="K392" s="1">
        <f t="shared" si="12"/>
        <v>46098.597222222219</v>
      </c>
      <c r="L392">
        <f t="shared" si="13"/>
        <v>1773757200</v>
      </c>
    </row>
    <row r="393" spans="1:12" x14ac:dyDescent="0.55000000000000004">
      <c r="A393">
        <v>1773757503</v>
      </c>
      <c r="B393" t="s">
        <v>4</v>
      </c>
      <c r="C393" t="s">
        <v>5</v>
      </c>
      <c r="D393">
        <v>5183.96</v>
      </c>
      <c r="E393">
        <v>5010.0911299999998</v>
      </c>
      <c r="F393">
        <v>5010.9428600000001</v>
      </c>
      <c r="G393">
        <v>5013.3356199999998</v>
      </c>
      <c r="H393">
        <v>5007.4291800000001</v>
      </c>
      <c r="J393" s="1">
        <f>(A393/86400)+25569</f>
        <v>46098.600729166668</v>
      </c>
      <c r="K393" s="1">
        <f t="shared" si="12"/>
        <v>46098.600694444445</v>
      </c>
      <c r="L393">
        <f t="shared" si="13"/>
        <v>1773757500</v>
      </c>
    </row>
    <row r="394" spans="1:12" x14ac:dyDescent="0.55000000000000004">
      <c r="A394">
        <v>1773757803</v>
      </c>
      <c r="B394" t="s">
        <v>4</v>
      </c>
      <c r="C394" t="s">
        <v>5</v>
      </c>
      <c r="D394">
        <v>5184.93</v>
      </c>
      <c r="E394">
        <v>5010.20723</v>
      </c>
      <c r="F394">
        <v>5010.5750399999997</v>
      </c>
      <c r="G394">
        <v>5013.0441099999998</v>
      </c>
      <c r="H394">
        <v>5006.9659300000003</v>
      </c>
      <c r="J394" s="1">
        <f>(A394/86400)+25569</f>
        <v>46098.604201388887</v>
      </c>
      <c r="K394" s="1">
        <f t="shared" si="12"/>
        <v>46098.604166666664</v>
      </c>
      <c r="L394">
        <f t="shared" si="13"/>
        <v>1773757800</v>
      </c>
    </row>
    <row r="395" spans="1:12" x14ac:dyDescent="0.55000000000000004">
      <c r="A395">
        <v>1773758103</v>
      </c>
      <c r="B395" t="s">
        <v>4</v>
      </c>
      <c r="C395" t="s">
        <v>5</v>
      </c>
      <c r="D395">
        <v>5184.6099999999997</v>
      </c>
      <c r="E395">
        <v>5010.83259</v>
      </c>
      <c r="F395">
        <v>5010.7038199999997</v>
      </c>
      <c r="G395">
        <v>5013.4388300000001</v>
      </c>
      <c r="H395">
        <v>5007.0848599999999</v>
      </c>
      <c r="J395" s="1">
        <f>(A395/86400)+25569</f>
        <v>46098.607673611114</v>
      </c>
      <c r="K395" s="1">
        <f t="shared" si="12"/>
        <v>46098.607638888891</v>
      </c>
      <c r="L395">
        <f t="shared" si="13"/>
        <v>1773758100</v>
      </c>
    </row>
    <row r="396" spans="1:12" x14ac:dyDescent="0.55000000000000004">
      <c r="A396">
        <v>1773758403</v>
      </c>
      <c r="B396" t="s">
        <v>4</v>
      </c>
      <c r="C396" t="s">
        <v>5</v>
      </c>
      <c r="D396">
        <v>5180.24</v>
      </c>
      <c r="E396">
        <v>5011.8081499999998</v>
      </c>
      <c r="F396">
        <v>5011.2559799999999</v>
      </c>
      <c r="G396">
        <v>5014.3447500000002</v>
      </c>
      <c r="H396">
        <v>5007.6674499999999</v>
      </c>
      <c r="J396" s="1">
        <f>(A396/86400)+25569</f>
        <v>46098.611145833333</v>
      </c>
      <c r="K396" s="1">
        <f t="shared" si="12"/>
        <v>46098.611111111109</v>
      </c>
      <c r="L396">
        <f t="shared" si="13"/>
        <v>1773758400</v>
      </c>
    </row>
    <row r="397" spans="1:12" x14ac:dyDescent="0.55000000000000004">
      <c r="A397">
        <v>1773758703</v>
      </c>
      <c r="B397" t="s">
        <v>4</v>
      </c>
      <c r="C397" t="s">
        <v>5</v>
      </c>
      <c r="D397">
        <v>5182.68</v>
      </c>
      <c r="E397">
        <v>5012.8105800000003</v>
      </c>
      <c r="F397">
        <v>5012.0332799999996</v>
      </c>
      <c r="G397">
        <v>5015.5420899999999</v>
      </c>
      <c r="H397">
        <v>5008.5513899999996</v>
      </c>
      <c r="J397" s="1">
        <f>(A397/86400)+25569</f>
        <v>46098.614618055552</v>
      </c>
      <c r="K397" s="1">
        <f t="shared" si="12"/>
        <v>46098.614583333336</v>
      </c>
      <c r="L397">
        <f t="shared" si="13"/>
        <v>1773758700</v>
      </c>
    </row>
    <row r="398" spans="1:12" x14ac:dyDescent="0.55000000000000004">
      <c r="A398">
        <v>1773759003</v>
      </c>
      <c r="B398" t="s">
        <v>4</v>
      </c>
      <c r="C398" t="s">
        <v>5</v>
      </c>
      <c r="D398">
        <v>5185.8900000000003</v>
      </c>
      <c r="E398">
        <v>5013.4499900000001</v>
      </c>
      <c r="F398">
        <v>5012.7416400000002</v>
      </c>
      <c r="G398">
        <v>5016.6699600000002</v>
      </c>
      <c r="H398">
        <v>5009.3940899999998</v>
      </c>
      <c r="J398" s="1">
        <f>(A398/86400)+25569</f>
        <v>46098.618090277778</v>
      </c>
      <c r="K398" s="1">
        <f t="shared" si="12"/>
        <v>46098.618055555555</v>
      </c>
      <c r="L398">
        <f t="shared" si="13"/>
        <v>1773759000</v>
      </c>
    </row>
    <row r="399" spans="1:12" x14ac:dyDescent="0.55000000000000004">
      <c r="A399">
        <v>1773759303</v>
      </c>
      <c r="B399" t="s">
        <v>4</v>
      </c>
      <c r="C399" t="s">
        <v>5</v>
      </c>
      <c r="D399">
        <v>5189.28</v>
      </c>
      <c r="E399">
        <v>5013.6338400000004</v>
      </c>
      <c r="F399">
        <v>5013.1877400000003</v>
      </c>
      <c r="G399">
        <v>5017.4225800000004</v>
      </c>
      <c r="H399">
        <v>5009.9621299999999</v>
      </c>
      <c r="J399" s="1">
        <f>(A399/86400)+25569</f>
        <v>46098.621562500004</v>
      </c>
      <c r="K399" s="1">
        <f t="shared" si="12"/>
        <v>46098.621527777781</v>
      </c>
      <c r="L399">
        <f t="shared" si="13"/>
        <v>1773759300</v>
      </c>
    </row>
    <row r="400" spans="1:12" x14ac:dyDescent="0.55000000000000004">
      <c r="A400">
        <v>1773759603</v>
      </c>
      <c r="B400" t="s">
        <v>4</v>
      </c>
      <c r="C400" t="s">
        <v>5</v>
      </c>
      <c r="D400">
        <v>5192.47</v>
      </c>
      <c r="E400">
        <v>5013.1674800000001</v>
      </c>
      <c r="F400">
        <v>5013.1776099999997</v>
      </c>
      <c r="G400">
        <v>5017.6947200000004</v>
      </c>
      <c r="H400">
        <v>5009.9501600000003</v>
      </c>
      <c r="J400" s="1">
        <f>(A400/86400)+25569</f>
        <v>46098.625034722223</v>
      </c>
      <c r="K400" s="1">
        <f t="shared" si="12"/>
        <v>46098.625</v>
      </c>
      <c r="L400">
        <f t="shared" si="13"/>
        <v>1773759600</v>
      </c>
    </row>
    <row r="401" spans="1:12" x14ac:dyDescent="0.55000000000000004">
      <c r="A401">
        <v>1773759903</v>
      </c>
      <c r="B401" t="s">
        <v>4</v>
      </c>
      <c r="C401" t="s">
        <v>5</v>
      </c>
      <c r="D401">
        <v>5188.1400000000003</v>
      </c>
      <c r="E401">
        <v>5011.6666999999998</v>
      </c>
      <c r="F401">
        <v>5012.4221500000003</v>
      </c>
      <c r="G401">
        <v>5017.10142</v>
      </c>
      <c r="H401">
        <v>5009.0569599999999</v>
      </c>
      <c r="J401" s="1">
        <f>(A401/86400)+25569</f>
        <v>46098.628506944442</v>
      </c>
      <c r="K401" s="1">
        <f t="shared" si="12"/>
        <v>46098.628472222219</v>
      </c>
      <c r="L401">
        <f t="shared" si="13"/>
        <v>1773759900</v>
      </c>
    </row>
    <row r="402" spans="1:12" x14ac:dyDescent="0.55000000000000004">
      <c r="A402">
        <v>1773760203</v>
      </c>
      <c r="B402" t="s">
        <v>4</v>
      </c>
      <c r="C402" t="s">
        <v>5</v>
      </c>
      <c r="D402">
        <v>5182.22</v>
      </c>
      <c r="E402">
        <v>5009.1810299999997</v>
      </c>
      <c r="F402">
        <v>5010.80159</v>
      </c>
      <c r="G402">
        <v>5015.4748600000003</v>
      </c>
      <c r="H402">
        <v>5007.0296799999996</v>
      </c>
      <c r="J402" s="1">
        <f>(A402/86400)+25569</f>
        <v>46098.631979166668</v>
      </c>
      <c r="K402" s="1">
        <f t="shared" si="12"/>
        <v>46098.631944444445</v>
      </c>
      <c r="L402">
        <f t="shared" si="13"/>
        <v>1773760200</v>
      </c>
    </row>
    <row r="403" spans="1:12" x14ac:dyDescent="0.55000000000000004">
      <c r="A403">
        <v>1773760503</v>
      </c>
      <c r="B403" t="s">
        <v>4</v>
      </c>
      <c r="C403" t="s">
        <v>5</v>
      </c>
      <c r="D403">
        <v>5174.71</v>
      </c>
      <c r="E403">
        <v>5005.8208100000002</v>
      </c>
      <c r="F403">
        <v>5008.3112000000001</v>
      </c>
      <c r="G403">
        <v>5012.9153200000001</v>
      </c>
      <c r="H403">
        <v>5003.8515900000002</v>
      </c>
      <c r="J403" s="1">
        <f>(A403/86400)+25569</f>
        <v>46098.635451388887</v>
      </c>
      <c r="K403" s="1">
        <f t="shared" si="12"/>
        <v>46098.635416666664</v>
      </c>
      <c r="L403">
        <f t="shared" si="13"/>
        <v>1773760500</v>
      </c>
    </row>
    <row r="404" spans="1:12" x14ac:dyDescent="0.55000000000000004">
      <c r="A404">
        <v>1773760803</v>
      </c>
      <c r="B404" t="s">
        <v>4</v>
      </c>
      <c r="C404" t="s">
        <v>5</v>
      </c>
      <c r="D404">
        <v>5176.2</v>
      </c>
      <c r="E404">
        <v>5001.7417100000002</v>
      </c>
      <c r="F404">
        <v>5005.0264500000003</v>
      </c>
      <c r="G404">
        <v>5009.4720399999997</v>
      </c>
      <c r="H404">
        <v>4999.6901900000003</v>
      </c>
      <c r="J404" s="1">
        <f>(A404/86400)+25569</f>
        <v>46098.638923611114</v>
      </c>
      <c r="K404" s="1">
        <f t="shared" si="12"/>
        <v>46098.638888888891</v>
      </c>
      <c r="L404">
        <f t="shared" si="13"/>
        <v>1773760800</v>
      </c>
    </row>
    <row r="405" spans="1:12" x14ac:dyDescent="0.55000000000000004">
      <c r="A405">
        <v>1773761103</v>
      </c>
      <c r="B405" t="s">
        <v>4</v>
      </c>
      <c r="C405" t="s">
        <v>5</v>
      </c>
      <c r="D405">
        <v>5173.8999999999996</v>
      </c>
      <c r="E405">
        <v>4997.4055099999996</v>
      </c>
      <c r="F405">
        <v>5001.2159799999999</v>
      </c>
      <c r="G405">
        <v>5005.4239100000004</v>
      </c>
      <c r="H405">
        <v>4994.9837100000004</v>
      </c>
      <c r="J405" s="1">
        <f>(A405/86400)+25569</f>
        <v>46098.642395833333</v>
      </c>
      <c r="K405" s="1">
        <f t="shared" si="12"/>
        <v>46098.642361111109</v>
      </c>
      <c r="L405">
        <f t="shared" si="13"/>
        <v>1773761100</v>
      </c>
    </row>
    <row r="406" spans="1:12" x14ac:dyDescent="0.55000000000000004">
      <c r="A406">
        <v>1773761403</v>
      </c>
      <c r="B406" t="s">
        <v>4</v>
      </c>
      <c r="C406" t="s">
        <v>5</v>
      </c>
      <c r="D406">
        <v>5176.5600000000004</v>
      </c>
      <c r="E406">
        <v>4993.5592299999998</v>
      </c>
      <c r="F406">
        <v>4997.3876099999998</v>
      </c>
      <c r="G406">
        <v>5001.2746699999998</v>
      </c>
      <c r="H406">
        <v>4990.5149899999997</v>
      </c>
      <c r="J406" s="1">
        <f>(A406/86400)+25569</f>
        <v>46098.645868055552</v>
      </c>
      <c r="K406" s="1">
        <f t="shared" si="12"/>
        <v>46098.645833333336</v>
      </c>
      <c r="L406">
        <f t="shared" si="13"/>
        <v>1773761400</v>
      </c>
    </row>
    <row r="407" spans="1:12" x14ac:dyDescent="0.55000000000000004">
      <c r="A407">
        <v>1773761703</v>
      </c>
      <c r="B407" t="s">
        <v>4</v>
      </c>
      <c r="C407" t="s">
        <v>5</v>
      </c>
      <c r="D407">
        <v>5174.97</v>
      </c>
      <c r="E407">
        <v>4990.6313499999997</v>
      </c>
      <c r="F407">
        <v>4994.0094799999997</v>
      </c>
      <c r="G407">
        <v>4997.6621299999997</v>
      </c>
      <c r="H407">
        <v>4986.8615900000004</v>
      </c>
      <c r="J407" s="1">
        <f>(A407/86400)+25569</f>
        <v>46098.649340277778</v>
      </c>
      <c r="K407" s="1">
        <f t="shared" si="12"/>
        <v>46098.649305555555</v>
      </c>
      <c r="L407">
        <f t="shared" si="13"/>
        <v>1773761700</v>
      </c>
    </row>
    <row r="408" spans="1:12" x14ac:dyDescent="0.55000000000000004">
      <c r="A408">
        <v>1773762003</v>
      </c>
      <c r="B408" t="s">
        <v>4</v>
      </c>
      <c r="C408" t="s">
        <v>5</v>
      </c>
      <c r="D408">
        <v>5175.37</v>
      </c>
      <c r="E408">
        <v>4989.1787999999997</v>
      </c>
      <c r="F408">
        <v>4991.5941400000002</v>
      </c>
      <c r="G408">
        <v>4995.0764399999998</v>
      </c>
      <c r="H408">
        <v>4984.6734999999999</v>
      </c>
      <c r="J408" s="1">
        <f>(A408/86400)+25569</f>
        <v>46098.652812500004</v>
      </c>
      <c r="K408" s="1">
        <f t="shared" si="12"/>
        <v>46098.652777777781</v>
      </c>
      <c r="L408">
        <f t="shared" si="13"/>
        <v>1773762000</v>
      </c>
    </row>
    <row r="409" spans="1:12" x14ac:dyDescent="0.55000000000000004">
      <c r="A409">
        <v>1773762303</v>
      </c>
      <c r="B409" t="s">
        <v>4</v>
      </c>
      <c r="C409" t="s">
        <v>5</v>
      </c>
      <c r="D409">
        <v>5174.8599999999997</v>
      </c>
      <c r="E409">
        <v>4989.2092499999999</v>
      </c>
      <c r="F409">
        <v>4990.4017000000003</v>
      </c>
      <c r="G409">
        <v>4993.9823399999996</v>
      </c>
      <c r="H409">
        <v>4984.3301300000003</v>
      </c>
      <c r="J409" s="1">
        <f>(A409/86400)+25569</f>
        <v>46098.656284722223</v>
      </c>
      <c r="K409" s="1">
        <f t="shared" si="12"/>
        <v>46098.65625</v>
      </c>
      <c r="L409">
        <f t="shared" si="13"/>
        <v>1773762300</v>
      </c>
    </row>
    <row r="410" spans="1:12" x14ac:dyDescent="0.55000000000000004">
      <c r="A410">
        <v>1773762603</v>
      </c>
      <c r="B410" t="s">
        <v>4</v>
      </c>
      <c r="C410" t="s">
        <v>5</v>
      </c>
      <c r="D410">
        <v>5176.58</v>
      </c>
      <c r="E410">
        <v>4990.3978900000002</v>
      </c>
      <c r="F410">
        <v>4990.3997900000004</v>
      </c>
      <c r="G410">
        <v>4994.1812799999998</v>
      </c>
      <c r="H410">
        <v>4985.4970800000001</v>
      </c>
      <c r="J410" s="1">
        <f>(A410/86400)+25569</f>
        <v>46098.659756944442</v>
      </c>
      <c r="K410" s="1">
        <f t="shared" si="12"/>
        <v>46098.659722222219</v>
      </c>
      <c r="L410">
        <f t="shared" si="13"/>
        <v>1773762600</v>
      </c>
    </row>
    <row r="411" spans="1:12" x14ac:dyDescent="0.55000000000000004">
      <c r="A411">
        <v>1773762903</v>
      </c>
      <c r="B411" t="s">
        <v>4</v>
      </c>
      <c r="C411" t="s">
        <v>5</v>
      </c>
      <c r="D411">
        <v>5177.91</v>
      </c>
      <c r="E411">
        <v>4992.3545899999999</v>
      </c>
      <c r="F411">
        <v>4991.3771900000002</v>
      </c>
      <c r="G411">
        <v>4995.40265</v>
      </c>
      <c r="H411">
        <v>4987.6994199999999</v>
      </c>
      <c r="J411" s="1">
        <f>(A411/86400)+25569</f>
        <v>46098.663229166668</v>
      </c>
      <c r="K411" s="1">
        <f t="shared" si="12"/>
        <v>46098.663194444445</v>
      </c>
      <c r="L411">
        <f t="shared" si="13"/>
        <v>1773762900</v>
      </c>
    </row>
    <row r="412" spans="1:12" x14ac:dyDescent="0.55000000000000004">
      <c r="A412">
        <v>1773763203</v>
      </c>
      <c r="B412" t="s">
        <v>4</v>
      </c>
      <c r="C412" t="s">
        <v>5</v>
      </c>
      <c r="D412">
        <v>5177.8599999999997</v>
      </c>
      <c r="E412">
        <v>4994.6496999999999</v>
      </c>
      <c r="F412">
        <v>4993.0134500000004</v>
      </c>
      <c r="G412">
        <v>4997.2816499999999</v>
      </c>
      <c r="H412">
        <v>4990.4320799999996</v>
      </c>
      <c r="J412" s="1">
        <f>(A412/86400)+25569</f>
        <v>46098.666701388887</v>
      </c>
      <c r="K412" s="1">
        <f t="shared" si="12"/>
        <v>46098.666666666664</v>
      </c>
      <c r="L412">
        <f t="shared" si="13"/>
        <v>1773763200</v>
      </c>
    </row>
    <row r="413" spans="1:12" x14ac:dyDescent="0.55000000000000004">
      <c r="A413">
        <v>1773763503</v>
      </c>
      <c r="B413" t="s">
        <v>4</v>
      </c>
      <c r="C413" t="s">
        <v>5</v>
      </c>
      <c r="D413">
        <v>5174.99</v>
      </c>
      <c r="E413">
        <v>4996.9802099999997</v>
      </c>
      <c r="F413">
        <v>4994.99683</v>
      </c>
      <c r="G413">
        <v>4999.4020099999998</v>
      </c>
      <c r="H413">
        <v>4993.2845799999996</v>
      </c>
      <c r="J413" s="1">
        <f>(A413/86400)+25569</f>
        <v>46098.670173611114</v>
      </c>
      <c r="K413" s="1">
        <f t="shared" si="12"/>
        <v>46098.670138888891</v>
      </c>
      <c r="L413">
        <f t="shared" si="13"/>
        <v>1773763500</v>
      </c>
    </row>
    <row r="414" spans="1:12" x14ac:dyDescent="0.55000000000000004">
      <c r="A414">
        <v>1773763803</v>
      </c>
      <c r="B414" t="s">
        <v>4</v>
      </c>
      <c r="C414" t="s">
        <v>5</v>
      </c>
      <c r="D414">
        <v>5182.1400000000003</v>
      </c>
      <c r="E414">
        <v>4999.0486899999996</v>
      </c>
      <c r="F414">
        <v>4997.0227599999998</v>
      </c>
      <c r="G414">
        <v>5001.4227099999998</v>
      </c>
      <c r="H414">
        <v>4995.8703299999997</v>
      </c>
      <c r="J414" s="1">
        <f>(A414/86400)+25569</f>
        <v>46098.673645833333</v>
      </c>
      <c r="K414" s="1">
        <f t="shared" si="12"/>
        <v>46098.673611111109</v>
      </c>
      <c r="L414">
        <f t="shared" si="13"/>
        <v>1773763800</v>
      </c>
    </row>
    <row r="415" spans="1:12" x14ac:dyDescent="0.55000000000000004">
      <c r="A415">
        <v>1773764103</v>
      </c>
      <c r="B415" t="s">
        <v>4</v>
      </c>
      <c r="C415" t="s">
        <v>5</v>
      </c>
      <c r="D415">
        <v>5190.7</v>
      </c>
      <c r="E415">
        <v>5000.6278400000001</v>
      </c>
      <c r="F415">
        <v>4998.8253000000004</v>
      </c>
      <c r="G415">
        <v>5003.0330000000004</v>
      </c>
      <c r="H415">
        <v>4997.8719700000001</v>
      </c>
      <c r="J415" s="1">
        <f>(A415/86400)+25569</f>
        <v>46098.677118055552</v>
      </c>
      <c r="K415" s="1">
        <f t="shared" si="12"/>
        <v>46098.677083333336</v>
      </c>
      <c r="L415">
        <f t="shared" si="13"/>
        <v>1773764100</v>
      </c>
    </row>
    <row r="416" spans="1:12" x14ac:dyDescent="0.55000000000000004">
      <c r="A416">
        <v>1773764403</v>
      </c>
      <c r="B416" t="s">
        <v>4</v>
      </c>
      <c r="C416" t="s">
        <v>5</v>
      </c>
      <c r="D416">
        <v>5188.6499999999996</v>
      </c>
      <c r="E416">
        <v>5001.5151900000001</v>
      </c>
      <c r="F416">
        <v>5000.1702400000004</v>
      </c>
      <c r="G416">
        <v>5003.9823699999997</v>
      </c>
      <c r="H416">
        <v>4999.1927800000003</v>
      </c>
      <c r="J416" s="1">
        <f>(A416/86400)+25569</f>
        <v>46098.680590277778</v>
      </c>
      <c r="K416" s="1">
        <f t="shared" si="12"/>
        <v>46098.680555555555</v>
      </c>
      <c r="L416">
        <f t="shared" si="13"/>
        <v>1773764400</v>
      </c>
    </row>
    <row r="417" spans="1:12" x14ac:dyDescent="0.55000000000000004">
      <c r="A417">
        <v>1773764703</v>
      </c>
      <c r="B417" t="s">
        <v>4</v>
      </c>
      <c r="C417" t="s">
        <v>5</v>
      </c>
      <c r="D417">
        <v>5188.54</v>
      </c>
      <c r="E417">
        <v>5001.7805500000004</v>
      </c>
      <c r="F417">
        <v>5000.9754000000003</v>
      </c>
      <c r="G417">
        <v>5004.29468</v>
      </c>
      <c r="H417">
        <v>4999.7925999999998</v>
      </c>
      <c r="J417" s="1">
        <f>(A417/86400)+25569</f>
        <v>46098.684062500004</v>
      </c>
      <c r="K417" s="1">
        <f t="shared" si="12"/>
        <v>46098.684027777781</v>
      </c>
      <c r="L417">
        <f t="shared" si="13"/>
        <v>1773764700</v>
      </c>
    </row>
    <row r="418" spans="1:12" x14ac:dyDescent="0.55000000000000004">
      <c r="A418">
        <v>1773765003</v>
      </c>
      <c r="B418" t="s">
        <v>4</v>
      </c>
      <c r="C418" t="s">
        <v>5</v>
      </c>
      <c r="D418">
        <v>5192.1000000000004</v>
      </c>
      <c r="E418">
        <v>5001.5927499999998</v>
      </c>
      <c r="F418">
        <v>5001.2840699999997</v>
      </c>
      <c r="G418">
        <v>5004.0688600000003</v>
      </c>
      <c r="H418">
        <v>4999.7900099999997</v>
      </c>
      <c r="J418" s="1">
        <f>(A418/86400)+25569</f>
        <v>46098.687534722223</v>
      </c>
      <c r="K418" s="1">
        <f t="shared" si="12"/>
        <v>46098.6875</v>
      </c>
      <c r="L418">
        <f t="shared" si="13"/>
        <v>1773765000</v>
      </c>
    </row>
    <row r="419" spans="1:12" x14ac:dyDescent="0.55000000000000004">
      <c r="A419">
        <v>1773765303</v>
      </c>
      <c r="B419" t="s">
        <v>4</v>
      </c>
      <c r="C419" t="s">
        <v>5</v>
      </c>
      <c r="D419">
        <v>5194.22</v>
      </c>
      <c r="E419">
        <v>5001.2565800000002</v>
      </c>
      <c r="F419">
        <v>5001.2703300000003</v>
      </c>
      <c r="G419">
        <v>5003.5535099999997</v>
      </c>
      <c r="H419">
        <v>4999.4856099999997</v>
      </c>
      <c r="J419" s="1">
        <f>(A419/86400)+25569</f>
        <v>46098.691006944442</v>
      </c>
      <c r="K419" s="1">
        <f t="shared" si="12"/>
        <v>46098.690972222219</v>
      </c>
      <c r="L419">
        <f t="shared" si="13"/>
        <v>1773765300</v>
      </c>
    </row>
    <row r="420" spans="1:12" x14ac:dyDescent="0.55000000000000004">
      <c r="A420">
        <v>1773765603</v>
      </c>
      <c r="B420" t="s">
        <v>4</v>
      </c>
      <c r="C420" t="s">
        <v>5</v>
      </c>
      <c r="D420">
        <v>5193.3100000000004</v>
      </c>
      <c r="E420">
        <v>5001.0738799999999</v>
      </c>
      <c r="F420">
        <v>5001.1721100000004</v>
      </c>
      <c r="G420">
        <v>5003.0747799999999</v>
      </c>
      <c r="H420">
        <v>4999.2047499999999</v>
      </c>
      <c r="J420" s="1">
        <f>(A420/86400)+25569</f>
        <v>46098.694479166668</v>
      </c>
      <c r="K420" s="1">
        <f t="shared" si="12"/>
        <v>46098.694444444445</v>
      </c>
      <c r="L420">
        <f t="shared" si="13"/>
        <v>1773765600</v>
      </c>
    </row>
    <row r="421" spans="1:12" x14ac:dyDescent="0.55000000000000004">
      <c r="A421">
        <v>1773765903</v>
      </c>
      <c r="B421" t="s">
        <v>4</v>
      </c>
      <c r="C421" t="s">
        <v>5</v>
      </c>
      <c r="D421">
        <v>5195.28</v>
      </c>
      <c r="E421">
        <v>5001.1948000000002</v>
      </c>
      <c r="F421">
        <v>5001.1834500000004</v>
      </c>
      <c r="G421">
        <v>5002.9104699999998</v>
      </c>
      <c r="H421">
        <v>4999.1909500000002</v>
      </c>
      <c r="J421" s="1">
        <f>(A421/86400)+25569</f>
        <v>46098.697951388887</v>
      </c>
      <c r="K421" s="1">
        <f t="shared" si="12"/>
        <v>46098.697916666664</v>
      </c>
      <c r="L421">
        <f t="shared" si="13"/>
        <v>1773765900</v>
      </c>
    </row>
    <row r="422" spans="1:12" x14ac:dyDescent="0.55000000000000004">
      <c r="A422">
        <v>1773766203</v>
      </c>
      <c r="B422" t="s">
        <v>4</v>
      </c>
      <c r="C422" t="s">
        <v>5</v>
      </c>
      <c r="D422">
        <v>5194.16</v>
      </c>
      <c r="E422">
        <v>5001.7469799999999</v>
      </c>
      <c r="F422">
        <v>5001.46522</v>
      </c>
      <c r="G422">
        <v>5003.1715100000001</v>
      </c>
      <c r="H422">
        <v>4999.5792799999999</v>
      </c>
      <c r="J422" s="1">
        <f>(A422/86400)+25569</f>
        <v>46098.701423611114</v>
      </c>
      <c r="K422" s="1">
        <f t="shared" si="12"/>
        <v>46098.701388888891</v>
      </c>
      <c r="L422">
        <f t="shared" si="13"/>
        <v>1773766200</v>
      </c>
    </row>
    <row r="423" spans="1:12" x14ac:dyDescent="0.55000000000000004">
      <c r="A423">
        <v>1773766503</v>
      </c>
      <c r="B423" t="s">
        <v>4</v>
      </c>
      <c r="C423" t="s">
        <v>5</v>
      </c>
      <c r="D423">
        <v>5191.24</v>
      </c>
      <c r="E423">
        <v>5002.6185400000004</v>
      </c>
      <c r="F423">
        <v>5002.0418799999998</v>
      </c>
      <c r="G423">
        <v>5003.8840200000004</v>
      </c>
      <c r="H423">
        <v>5000.3608000000004</v>
      </c>
      <c r="J423" s="1">
        <f>(A423/86400)+25569</f>
        <v>46098.704895833333</v>
      </c>
      <c r="K423" s="1">
        <f t="shared" si="12"/>
        <v>46098.704861111109</v>
      </c>
      <c r="L423">
        <f t="shared" si="13"/>
        <v>1773766500</v>
      </c>
    </row>
    <row r="424" spans="1:12" x14ac:dyDescent="0.55000000000000004">
      <c r="A424">
        <v>1773766803</v>
      </c>
      <c r="B424" t="s">
        <v>4</v>
      </c>
      <c r="C424" t="s">
        <v>5</v>
      </c>
      <c r="D424">
        <v>5186.66</v>
      </c>
      <c r="E424">
        <v>5003.59184</v>
      </c>
      <c r="F424">
        <v>5002.8168599999999</v>
      </c>
      <c r="G424">
        <v>5004.8698700000004</v>
      </c>
      <c r="H424">
        <v>5001.3236999999999</v>
      </c>
      <c r="J424" s="1">
        <f>(A424/86400)+25569</f>
        <v>46098.708368055552</v>
      </c>
      <c r="K424" s="1">
        <f t="shared" si="12"/>
        <v>46098.708333333336</v>
      </c>
      <c r="L424">
        <f t="shared" si="13"/>
        <v>1773766800</v>
      </c>
    </row>
    <row r="425" spans="1:12" x14ac:dyDescent="0.55000000000000004">
      <c r="A425">
        <v>1773767103</v>
      </c>
      <c r="B425" t="s">
        <v>4</v>
      </c>
      <c r="C425" t="s">
        <v>5</v>
      </c>
      <c r="D425">
        <v>5183.93</v>
      </c>
      <c r="E425">
        <v>5004.3722699999998</v>
      </c>
      <c r="F425">
        <v>5003.5945599999995</v>
      </c>
      <c r="G425">
        <v>5005.8422200000005</v>
      </c>
      <c r="H425">
        <v>5002.2153099999996</v>
      </c>
      <c r="J425" s="1">
        <f>(A425/86400)+25569</f>
        <v>46098.711840277778</v>
      </c>
      <c r="K425" s="1">
        <f t="shared" si="12"/>
        <v>46098.711805555555</v>
      </c>
      <c r="L425">
        <f t="shared" si="13"/>
        <v>1773767100</v>
      </c>
    </row>
    <row r="426" spans="1:12" x14ac:dyDescent="0.55000000000000004">
      <c r="A426">
        <v>1773767403</v>
      </c>
      <c r="B426" t="s">
        <v>4</v>
      </c>
      <c r="C426" t="s">
        <v>5</v>
      </c>
      <c r="D426">
        <v>5183.74</v>
      </c>
      <c r="E426">
        <v>5004.7547800000002</v>
      </c>
      <c r="F426">
        <v>5004.1746700000003</v>
      </c>
      <c r="G426">
        <v>5006.5796300000002</v>
      </c>
      <c r="H426">
        <v>5002.77711</v>
      </c>
      <c r="J426" s="1">
        <f>(A426/86400)+25569</f>
        <v>46098.715312500004</v>
      </c>
      <c r="K426" s="1">
        <f t="shared" si="12"/>
        <v>46098.715277777781</v>
      </c>
      <c r="L426">
        <f t="shared" si="13"/>
        <v>1773767400</v>
      </c>
    </row>
    <row r="427" spans="1:12" x14ac:dyDescent="0.55000000000000004">
      <c r="A427">
        <v>1773767703</v>
      </c>
      <c r="B427" t="s">
        <v>4</v>
      </c>
      <c r="C427" t="s">
        <v>5</v>
      </c>
      <c r="D427">
        <v>5178.53</v>
      </c>
      <c r="E427">
        <v>5004.6947700000001</v>
      </c>
      <c r="F427">
        <v>5004.4347200000002</v>
      </c>
      <c r="G427">
        <v>5006.9160199999997</v>
      </c>
      <c r="H427">
        <v>5002.8791000000001</v>
      </c>
      <c r="J427" s="1">
        <f>(A427/86400)+25569</f>
        <v>46098.718784722223</v>
      </c>
      <c r="K427" s="1">
        <f t="shared" si="12"/>
        <v>46098.71875</v>
      </c>
      <c r="L427">
        <f t="shared" si="13"/>
        <v>1773767700</v>
      </c>
    </row>
    <row r="428" spans="1:12" x14ac:dyDescent="0.55000000000000004">
      <c r="A428">
        <v>1773768003</v>
      </c>
      <c r="B428" t="s">
        <v>4</v>
      </c>
      <c r="C428" t="s">
        <v>5</v>
      </c>
      <c r="D428">
        <v>5181.46</v>
      </c>
      <c r="E428">
        <v>5004.1914900000002</v>
      </c>
      <c r="F428">
        <v>5004.3131000000003</v>
      </c>
      <c r="G428">
        <v>5006.8249500000002</v>
      </c>
      <c r="H428">
        <v>5002.5235599999996</v>
      </c>
      <c r="J428" s="1">
        <f>(A428/86400)+25569</f>
        <v>46098.722256944442</v>
      </c>
      <c r="K428" s="1">
        <f t="shared" si="12"/>
        <v>46098.722222222219</v>
      </c>
      <c r="L428">
        <f t="shared" si="13"/>
        <v>1773768000</v>
      </c>
    </row>
    <row r="429" spans="1:12" x14ac:dyDescent="0.55000000000000004">
      <c r="A429">
        <v>1773768303</v>
      </c>
      <c r="B429" t="s">
        <v>4</v>
      </c>
      <c r="C429" t="s">
        <v>5</v>
      </c>
      <c r="D429">
        <v>5178.68</v>
      </c>
      <c r="E429">
        <v>5003.3543600000003</v>
      </c>
      <c r="F429">
        <v>5003.8337300000003</v>
      </c>
      <c r="G429">
        <v>5006.2674399999996</v>
      </c>
      <c r="H429">
        <v>5001.7883499999998</v>
      </c>
      <c r="J429" s="1">
        <f>(A429/86400)+25569</f>
        <v>46098.725729166668</v>
      </c>
      <c r="K429" s="1">
        <f t="shared" si="12"/>
        <v>46098.725694444445</v>
      </c>
      <c r="L429">
        <f t="shared" si="13"/>
        <v>1773768300</v>
      </c>
    </row>
    <row r="430" spans="1:12" x14ac:dyDescent="0.55000000000000004">
      <c r="A430">
        <v>1773768603</v>
      </c>
      <c r="B430" t="s">
        <v>4</v>
      </c>
      <c r="C430" t="s">
        <v>5</v>
      </c>
      <c r="D430">
        <v>5177.7700000000004</v>
      </c>
      <c r="E430">
        <v>5002.4785300000003</v>
      </c>
      <c r="F430">
        <v>5003.1561300000003</v>
      </c>
      <c r="G430">
        <v>5005.4305400000003</v>
      </c>
      <c r="H430">
        <v>5000.9250599999996</v>
      </c>
      <c r="J430" s="1">
        <f>(A430/86400)+25569</f>
        <v>46098.729201388887</v>
      </c>
      <c r="K430" s="1">
        <f t="shared" si="12"/>
        <v>46098.729166666664</v>
      </c>
      <c r="L430">
        <f t="shared" si="13"/>
        <v>1773768600</v>
      </c>
    </row>
    <row r="431" spans="1:12" x14ac:dyDescent="0.55000000000000004">
      <c r="A431">
        <v>1773768903</v>
      </c>
      <c r="B431" t="s">
        <v>4</v>
      </c>
      <c r="C431" t="s">
        <v>5</v>
      </c>
      <c r="D431">
        <v>5183.68</v>
      </c>
      <c r="E431">
        <v>5001.73261</v>
      </c>
      <c r="F431">
        <v>5002.4443700000002</v>
      </c>
      <c r="G431">
        <v>5004.5876900000003</v>
      </c>
      <c r="H431">
        <v>5000.1455599999999</v>
      </c>
      <c r="J431" s="1">
        <f>(A431/86400)+25569</f>
        <v>46098.732673611114</v>
      </c>
      <c r="K431" s="1">
        <f t="shared" si="12"/>
        <v>46098.732638888891</v>
      </c>
      <c r="L431">
        <f t="shared" si="13"/>
        <v>1773768900</v>
      </c>
    </row>
    <row r="432" spans="1:12" x14ac:dyDescent="0.55000000000000004">
      <c r="A432">
        <v>1773769203</v>
      </c>
      <c r="B432" t="s">
        <v>4</v>
      </c>
      <c r="C432" t="s">
        <v>5</v>
      </c>
      <c r="D432">
        <v>5182.75</v>
      </c>
      <c r="E432">
        <v>5001.3248800000001</v>
      </c>
      <c r="F432">
        <v>5001.8846199999998</v>
      </c>
      <c r="G432">
        <v>5003.9051900000004</v>
      </c>
      <c r="H432">
        <v>4999.6084000000001</v>
      </c>
      <c r="J432" s="1">
        <f>(A432/86400)+25569</f>
        <v>46098.736145833333</v>
      </c>
      <c r="K432" s="1">
        <f t="shared" si="12"/>
        <v>46098.736111111109</v>
      </c>
      <c r="L432">
        <f t="shared" si="13"/>
        <v>1773769200</v>
      </c>
    </row>
    <row r="433" spans="1:12" x14ac:dyDescent="0.55000000000000004">
      <c r="A433">
        <v>1773769503</v>
      </c>
      <c r="B433" t="s">
        <v>4</v>
      </c>
      <c r="C433" t="s">
        <v>5</v>
      </c>
      <c r="D433">
        <v>5183.04</v>
      </c>
      <c r="E433">
        <v>5001.4753000000001</v>
      </c>
      <c r="F433">
        <v>5001.6799600000004</v>
      </c>
      <c r="G433">
        <v>5003.5948600000002</v>
      </c>
      <c r="H433">
        <v>4999.57006</v>
      </c>
      <c r="J433" s="1">
        <f>(A433/86400)+25569</f>
        <v>46098.739618055552</v>
      </c>
      <c r="K433" s="1">
        <f t="shared" si="12"/>
        <v>46098.739583333336</v>
      </c>
      <c r="L433">
        <f t="shared" si="13"/>
        <v>1773769500</v>
      </c>
    </row>
    <row r="434" spans="1:12" x14ac:dyDescent="0.55000000000000004">
      <c r="A434">
        <v>1773769803</v>
      </c>
      <c r="B434" t="s">
        <v>4</v>
      </c>
      <c r="C434" t="s">
        <v>5</v>
      </c>
      <c r="D434">
        <v>5182.8999999999996</v>
      </c>
      <c r="E434">
        <v>5002.1018199999999</v>
      </c>
      <c r="F434">
        <v>5001.8908899999997</v>
      </c>
      <c r="G434">
        <v>5003.7968899999996</v>
      </c>
      <c r="H434">
        <v>5000.0783000000001</v>
      </c>
      <c r="J434" s="1">
        <f>(A434/86400)+25569</f>
        <v>46098.743090277778</v>
      </c>
      <c r="K434" s="1">
        <f t="shared" si="12"/>
        <v>46098.743055555555</v>
      </c>
      <c r="L434">
        <f t="shared" si="13"/>
        <v>1773769800</v>
      </c>
    </row>
    <row r="435" spans="1:12" x14ac:dyDescent="0.55000000000000004">
      <c r="A435">
        <v>1773770103</v>
      </c>
      <c r="B435" t="s">
        <v>4</v>
      </c>
      <c r="C435" t="s">
        <v>5</v>
      </c>
      <c r="D435">
        <v>5183.78</v>
      </c>
      <c r="E435">
        <v>5003.0409</v>
      </c>
      <c r="F435">
        <v>5002.4659000000001</v>
      </c>
      <c r="G435">
        <v>5004.3966399999999</v>
      </c>
      <c r="H435">
        <v>5000.9826000000003</v>
      </c>
      <c r="J435" s="1">
        <f>(A435/86400)+25569</f>
        <v>46098.746562500004</v>
      </c>
      <c r="K435" s="1">
        <f t="shared" si="12"/>
        <v>46098.746527777781</v>
      </c>
      <c r="L435">
        <f t="shared" si="13"/>
        <v>1773770100</v>
      </c>
    </row>
    <row r="436" spans="1:12" x14ac:dyDescent="0.55000000000000004">
      <c r="A436">
        <v>1773770403</v>
      </c>
      <c r="B436" t="s">
        <v>4</v>
      </c>
      <c r="C436" t="s">
        <v>5</v>
      </c>
      <c r="D436">
        <v>5185.07</v>
      </c>
      <c r="E436">
        <v>5004.1048600000004</v>
      </c>
      <c r="F436">
        <v>5003.2853800000003</v>
      </c>
      <c r="G436">
        <v>5005.2413999999999</v>
      </c>
      <c r="H436">
        <v>5002.0888699999996</v>
      </c>
      <c r="J436" s="1">
        <f>(A436/86400)+25569</f>
        <v>46098.750034722223</v>
      </c>
      <c r="K436" s="1">
        <f t="shared" si="12"/>
        <v>46098.75</v>
      </c>
      <c r="L436">
        <f t="shared" si="13"/>
        <v>1773770400</v>
      </c>
    </row>
    <row r="437" spans="1:12" x14ac:dyDescent="0.55000000000000004">
      <c r="A437">
        <v>1773770703</v>
      </c>
      <c r="B437" t="s">
        <v>4</v>
      </c>
      <c r="C437" t="s">
        <v>5</v>
      </c>
      <c r="D437">
        <v>5186.8900000000003</v>
      </c>
      <c r="E437">
        <v>5005.0182199999999</v>
      </c>
      <c r="F437">
        <v>5004.1517999999996</v>
      </c>
      <c r="G437">
        <v>5006.1060399999997</v>
      </c>
      <c r="H437">
        <v>5003.2043700000004</v>
      </c>
      <c r="J437" s="1">
        <f>(A437/86400)+25569</f>
        <v>46098.753506944442</v>
      </c>
      <c r="K437" s="1">
        <f t="shared" si="12"/>
        <v>46098.753472222219</v>
      </c>
      <c r="L437">
        <f t="shared" si="13"/>
        <v>1773770700</v>
      </c>
    </row>
    <row r="438" spans="1:12" x14ac:dyDescent="0.55000000000000004">
      <c r="A438">
        <v>1773771003</v>
      </c>
      <c r="B438" t="s">
        <v>4</v>
      </c>
      <c r="C438" t="s">
        <v>5</v>
      </c>
      <c r="D438">
        <v>5187.76</v>
      </c>
      <c r="E438">
        <v>5005.6633499999998</v>
      </c>
      <c r="F438">
        <v>5004.9075700000003</v>
      </c>
      <c r="G438">
        <v>5006.8100700000005</v>
      </c>
      <c r="H438">
        <v>5004.0642500000004</v>
      </c>
      <c r="J438" s="1">
        <f>(A438/86400)+25569</f>
        <v>46098.756979166668</v>
      </c>
      <c r="K438" s="1">
        <f t="shared" si="12"/>
        <v>46098.756944444445</v>
      </c>
      <c r="L438">
        <f t="shared" si="13"/>
        <v>1773771000</v>
      </c>
    </row>
    <row r="439" spans="1:12" x14ac:dyDescent="0.55000000000000004">
      <c r="A439">
        <v>1773771303</v>
      </c>
      <c r="B439" t="s">
        <v>4</v>
      </c>
      <c r="C439" t="s">
        <v>5</v>
      </c>
      <c r="D439">
        <v>5186.55</v>
      </c>
      <c r="E439">
        <v>5005.9498000000003</v>
      </c>
      <c r="F439">
        <v>5005.4286899999997</v>
      </c>
      <c r="G439">
        <v>5007.2517500000004</v>
      </c>
      <c r="H439">
        <v>5004.5612600000004</v>
      </c>
      <c r="J439" s="1">
        <f>(A439/86400)+25569</f>
        <v>46098.760451388887</v>
      </c>
      <c r="K439" s="1">
        <f t="shared" si="12"/>
        <v>46098.760416666664</v>
      </c>
      <c r="L439">
        <f t="shared" si="13"/>
        <v>1773771300</v>
      </c>
    </row>
    <row r="440" spans="1:12" x14ac:dyDescent="0.55000000000000004">
      <c r="A440">
        <v>1773771603</v>
      </c>
      <c r="B440" t="s">
        <v>4</v>
      </c>
      <c r="C440" t="s">
        <v>5</v>
      </c>
      <c r="D440">
        <v>5187.17</v>
      </c>
      <c r="E440">
        <v>5005.8538099999996</v>
      </c>
      <c r="F440">
        <v>5005.6412499999997</v>
      </c>
      <c r="G440">
        <v>5007.3680800000002</v>
      </c>
      <c r="H440">
        <v>5004.6210899999996</v>
      </c>
      <c r="J440" s="1">
        <f>(A440/86400)+25569</f>
        <v>46098.763923611114</v>
      </c>
      <c r="K440" s="1">
        <f t="shared" si="12"/>
        <v>46098.763888888891</v>
      </c>
      <c r="L440">
        <f t="shared" si="13"/>
        <v>1773771600</v>
      </c>
    </row>
    <row r="441" spans="1:12" x14ac:dyDescent="0.55000000000000004">
      <c r="A441">
        <v>1773771903</v>
      </c>
      <c r="B441" t="s">
        <v>4</v>
      </c>
      <c r="C441" t="s">
        <v>5</v>
      </c>
      <c r="D441">
        <v>5189.7</v>
      </c>
      <c r="E441">
        <v>5005.4981699999998</v>
      </c>
      <c r="F441">
        <v>5005.5697099999998</v>
      </c>
      <c r="G441">
        <v>5007.1856699999998</v>
      </c>
      <c r="H441">
        <v>5004.2925500000001</v>
      </c>
      <c r="J441" s="1">
        <f>(A441/86400)+25569</f>
        <v>46098.767395833333</v>
      </c>
      <c r="K441" s="1">
        <f t="shared" si="12"/>
        <v>46098.767361111109</v>
      </c>
      <c r="L441">
        <f t="shared" si="13"/>
        <v>1773771900</v>
      </c>
    </row>
    <row r="442" spans="1:12" x14ac:dyDescent="0.55000000000000004">
      <c r="A442">
        <v>1773772203</v>
      </c>
      <c r="B442" t="s">
        <v>4</v>
      </c>
      <c r="C442" t="s">
        <v>5</v>
      </c>
      <c r="D442">
        <v>5189.59</v>
      </c>
      <c r="E442">
        <v>5005.0802100000001</v>
      </c>
      <c r="F442">
        <v>5005.3249599999999</v>
      </c>
      <c r="G442">
        <v>5006.8481300000003</v>
      </c>
      <c r="H442">
        <v>5003.7575399999996</v>
      </c>
      <c r="J442" s="1">
        <f>(A442/86400)+25569</f>
        <v>46098.770868055552</v>
      </c>
      <c r="K442" s="1">
        <f t="shared" si="12"/>
        <v>46098.770833333336</v>
      </c>
      <c r="L442">
        <f t="shared" si="13"/>
        <v>1773772200</v>
      </c>
    </row>
    <row r="443" spans="1:12" x14ac:dyDescent="0.55000000000000004">
      <c r="A443">
        <v>1773772503</v>
      </c>
      <c r="B443" t="s">
        <v>4</v>
      </c>
      <c r="C443" t="s">
        <v>5</v>
      </c>
      <c r="D443">
        <v>5184</v>
      </c>
      <c r="E443">
        <v>5004.77351</v>
      </c>
      <c r="F443">
        <v>5005.0492299999996</v>
      </c>
      <c r="G443">
        <v>5006.5465100000001</v>
      </c>
      <c r="H443">
        <v>5003.2699000000002</v>
      </c>
      <c r="J443" s="1">
        <f>(A443/86400)+25569</f>
        <v>46098.774340277778</v>
      </c>
      <c r="K443" s="1">
        <f t="shared" si="12"/>
        <v>46098.774305555555</v>
      </c>
      <c r="L443">
        <f t="shared" si="13"/>
        <v>1773772500</v>
      </c>
    </row>
    <row r="444" spans="1:12" x14ac:dyDescent="0.55000000000000004">
      <c r="A444">
        <v>1773772803</v>
      </c>
      <c r="B444" t="s">
        <v>4</v>
      </c>
      <c r="C444" t="s">
        <v>5</v>
      </c>
      <c r="D444">
        <v>5185.32</v>
      </c>
      <c r="E444">
        <v>5004.6734699999997</v>
      </c>
      <c r="F444">
        <v>5004.8613500000001</v>
      </c>
      <c r="G444">
        <v>5006.3575899999996</v>
      </c>
      <c r="H444">
        <v>5002.9001399999997</v>
      </c>
      <c r="J444" s="1">
        <f>(A444/86400)+25569</f>
        <v>46098.777812500004</v>
      </c>
      <c r="K444" s="1">
        <f t="shared" si="12"/>
        <v>46098.777777777781</v>
      </c>
      <c r="L444">
        <f t="shared" si="13"/>
        <v>1773772800</v>
      </c>
    </row>
    <row r="445" spans="1:12" x14ac:dyDescent="0.55000000000000004">
      <c r="A445">
        <v>1773773103</v>
      </c>
      <c r="B445" t="s">
        <v>4</v>
      </c>
      <c r="C445" t="s">
        <v>5</v>
      </c>
      <c r="D445">
        <v>5185.8900000000003</v>
      </c>
      <c r="E445">
        <v>5004.7262499999997</v>
      </c>
      <c r="F445">
        <v>5004.7938000000004</v>
      </c>
      <c r="G445">
        <v>5006.3060500000001</v>
      </c>
      <c r="H445">
        <v>5002.6951300000001</v>
      </c>
      <c r="J445" s="1">
        <f>(A445/86400)+25569</f>
        <v>46098.781284722223</v>
      </c>
      <c r="K445" s="1">
        <f t="shared" si="12"/>
        <v>46098.78125</v>
      </c>
      <c r="L445">
        <f t="shared" si="13"/>
        <v>1773773100</v>
      </c>
    </row>
    <row r="446" spans="1:12" x14ac:dyDescent="0.55000000000000004">
      <c r="A446">
        <v>1773773403</v>
      </c>
      <c r="B446" t="s">
        <v>4</v>
      </c>
      <c r="C446" t="s">
        <v>5</v>
      </c>
      <c r="D446">
        <v>5186.6099999999997</v>
      </c>
      <c r="E446">
        <v>5004.7422200000001</v>
      </c>
      <c r="F446">
        <v>5004.7680099999998</v>
      </c>
      <c r="G446">
        <v>5006.2285300000003</v>
      </c>
      <c r="H446">
        <v>5002.5881499999996</v>
      </c>
      <c r="J446" s="1">
        <f>(A446/86400)+25569</f>
        <v>46098.784756944442</v>
      </c>
      <c r="K446" s="1">
        <f t="shared" si="12"/>
        <v>46098.784722222219</v>
      </c>
      <c r="L446">
        <f t="shared" si="13"/>
        <v>1773773400</v>
      </c>
    </row>
    <row r="447" spans="1:12" x14ac:dyDescent="0.55000000000000004">
      <c r="A447">
        <v>1773773703</v>
      </c>
      <c r="B447" t="s">
        <v>4</v>
      </c>
      <c r="C447" t="s">
        <v>5</v>
      </c>
      <c r="D447">
        <v>5184.83</v>
      </c>
      <c r="E447">
        <v>5004.5892000000003</v>
      </c>
      <c r="F447">
        <v>5004.6786000000002</v>
      </c>
      <c r="G447">
        <v>5006.0197600000001</v>
      </c>
      <c r="H447">
        <v>5002.4110000000001</v>
      </c>
      <c r="J447" s="1">
        <f>(A447/86400)+25569</f>
        <v>46098.788229166668</v>
      </c>
      <c r="K447" s="1">
        <f t="shared" si="12"/>
        <v>46098.788194444445</v>
      </c>
      <c r="L447">
        <f t="shared" si="13"/>
        <v>1773773700</v>
      </c>
    </row>
    <row r="448" spans="1:12" x14ac:dyDescent="0.55000000000000004">
      <c r="A448">
        <v>1773774003</v>
      </c>
      <c r="B448" t="s">
        <v>4</v>
      </c>
      <c r="C448" t="s">
        <v>5</v>
      </c>
      <c r="D448">
        <v>5187.8599999999997</v>
      </c>
      <c r="E448">
        <v>5004.2390100000002</v>
      </c>
      <c r="F448">
        <v>5004.4588100000001</v>
      </c>
      <c r="G448">
        <v>5005.6133399999999</v>
      </c>
      <c r="H448">
        <v>5002.1173900000003</v>
      </c>
      <c r="J448" s="1">
        <f>(A448/86400)+25569</f>
        <v>46098.791701388887</v>
      </c>
      <c r="K448" s="1">
        <f t="shared" si="12"/>
        <v>46098.791666666664</v>
      </c>
      <c r="L448">
        <f t="shared" si="13"/>
        <v>1773774000</v>
      </c>
    </row>
    <row r="449" spans="1:12" x14ac:dyDescent="0.55000000000000004">
      <c r="A449">
        <v>1773774303</v>
      </c>
      <c r="B449" t="s">
        <v>4</v>
      </c>
      <c r="C449" t="s">
        <v>5</v>
      </c>
      <c r="D449">
        <v>5187.37</v>
      </c>
      <c r="E449">
        <v>5003.6102600000004</v>
      </c>
      <c r="F449">
        <v>5004.0345299999999</v>
      </c>
      <c r="G449">
        <v>5004.9958200000001</v>
      </c>
      <c r="H449">
        <v>5001.69535</v>
      </c>
      <c r="J449" s="1">
        <f>(A449/86400)+25569</f>
        <v>46098.795173611114</v>
      </c>
      <c r="K449" s="1">
        <f t="shared" si="12"/>
        <v>46098.795138888891</v>
      </c>
      <c r="L449">
        <f t="shared" si="13"/>
        <v>1773774300</v>
      </c>
    </row>
    <row r="450" spans="1:12" x14ac:dyDescent="0.55000000000000004">
      <c r="A450">
        <v>1773774603</v>
      </c>
      <c r="B450" t="s">
        <v>4</v>
      </c>
      <c r="C450" t="s">
        <v>5</v>
      </c>
      <c r="D450">
        <v>5186.79</v>
      </c>
      <c r="E450">
        <v>5002.7651800000003</v>
      </c>
      <c r="F450">
        <v>5003.3998600000004</v>
      </c>
      <c r="G450">
        <v>5004.1827700000003</v>
      </c>
      <c r="H450">
        <v>5001.0889399999996</v>
      </c>
      <c r="J450" s="1">
        <f>(A450/86400)+25569</f>
        <v>46098.798645833333</v>
      </c>
      <c r="K450" s="1">
        <f t="shared" si="12"/>
        <v>46098.798611111109</v>
      </c>
      <c r="L450">
        <f t="shared" si="13"/>
        <v>1773774600</v>
      </c>
    </row>
    <row r="451" spans="1:12" x14ac:dyDescent="0.55000000000000004">
      <c r="A451">
        <v>1773774903</v>
      </c>
      <c r="B451" t="s">
        <v>4</v>
      </c>
      <c r="C451" t="s">
        <v>5</v>
      </c>
      <c r="D451">
        <v>5187.75</v>
      </c>
      <c r="E451">
        <v>5001.83925</v>
      </c>
      <c r="F451">
        <v>5002.6195500000003</v>
      </c>
      <c r="G451">
        <v>5003.2829899999997</v>
      </c>
      <c r="H451">
        <v>5000.3595100000002</v>
      </c>
      <c r="J451" s="1">
        <f>(A451/86400)+25569</f>
        <v>46098.802118055552</v>
      </c>
      <c r="K451" s="1">
        <f t="shared" ref="K451:K500" si="14">CEILING(INT(J451*1440)/1440*288,1)/288</f>
        <v>46098.802083333336</v>
      </c>
      <c r="L451">
        <f t="shared" ref="L451:L500" si="15">MROUND((K451-25569)*86400,300)</f>
        <v>1773774900</v>
      </c>
    </row>
    <row r="452" spans="1:12" x14ac:dyDescent="0.55000000000000004">
      <c r="A452">
        <v>1773775203</v>
      </c>
      <c r="B452" t="s">
        <v>4</v>
      </c>
      <c r="C452" t="s">
        <v>5</v>
      </c>
      <c r="D452">
        <v>5187.34</v>
      </c>
      <c r="E452">
        <v>5000.9808400000002</v>
      </c>
      <c r="F452">
        <v>5001.8001899999999</v>
      </c>
      <c r="G452">
        <v>5002.4304899999997</v>
      </c>
      <c r="H452">
        <v>4999.5862399999996</v>
      </c>
      <c r="J452" s="1">
        <f>(A452/86400)+25569</f>
        <v>46098.805590277778</v>
      </c>
      <c r="K452" s="1">
        <f t="shared" si="14"/>
        <v>46098.805555555555</v>
      </c>
      <c r="L452">
        <f t="shared" si="15"/>
        <v>1773775200</v>
      </c>
    </row>
    <row r="453" spans="1:12" x14ac:dyDescent="0.55000000000000004">
      <c r="A453">
        <v>1773775503</v>
      </c>
      <c r="B453" t="s">
        <v>4</v>
      </c>
      <c r="C453" t="s">
        <v>5</v>
      </c>
      <c r="D453">
        <v>5185.67</v>
      </c>
      <c r="E453">
        <v>5000.3294900000001</v>
      </c>
      <c r="F453">
        <v>5001.06484</v>
      </c>
      <c r="G453">
        <v>5001.7786100000003</v>
      </c>
      <c r="H453">
        <v>4998.8914800000002</v>
      </c>
      <c r="J453" s="1">
        <f>(A453/86400)+25569</f>
        <v>46098.809062500004</v>
      </c>
      <c r="K453" s="1">
        <f t="shared" si="14"/>
        <v>46098.809027777781</v>
      </c>
      <c r="L453">
        <f t="shared" si="15"/>
        <v>1773775500</v>
      </c>
    </row>
    <row r="454" spans="1:12" x14ac:dyDescent="0.55000000000000004">
      <c r="A454">
        <v>1773775803</v>
      </c>
      <c r="B454" t="s">
        <v>4</v>
      </c>
      <c r="C454" t="s">
        <v>5</v>
      </c>
      <c r="D454">
        <v>5183.22</v>
      </c>
      <c r="E454">
        <v>5000.0060000000003</v>
      </c>
      <c r="F454">
        <v>5000.5354200000002</v>
      </c>
      <c r="G454">
        <v>5001.4336400000002</v>
      </c>
      <c r="H454">
        <v>4998.3944700000002</v>
      </c>
      <c r="J454" s="1">
        <f>(A454/86400)+25569</f>
        <v>46098.812534722223</v>
      </c>
      <c r="K454" s="1">
        <f t="shared" si="14"/>
        <v>46098.8125</v>
      </c>
      <c r="L454">
        <f t="shared" si="15"/>
        <v>1773775800</v>
      </c>
    </row>
    <row r="455" spans="1:12" x14ac:dyDescent="0.55000000000000004">
      <c r="A455">
        <v>1773776103</v>
      </c>
      <c r="B455" t="s">
        <v>4</v>
      </c>
      <c r="C455" t="s">
        <v>5</v>
      </c>
      <c r="D455">
        <v>5181.88</v>
      </c>
      <c r="E455">
        <v>5000.0659400000004</v>
      </c>
      <c r="F455">
        <v>5000.3006800000003</v>
      </c>
      <c r="G455">
        <v>5001.4470000000001</v>
      </c>
      <c r="H455">
        <v>4998.2096099999999</v>
      </c>
      <c r="J455" s="1">
        <f>(A455/86400)+25569</f>
        <v>46098.816006944442</v>
      </c>
      <c r="K455" s="1">
        <f t="shared" si="14"/>
        <v>46098.815972222219</v>
      </c>
      <c r="L455">
        <f t="shared" si="15"/>
        <v>1773776100</v>
      </c>
    </row>
    <row r="456" spans="1:12" x14ac:dyDescent="0.55000000000000004">
      <c r="A456">
        <v>1773776403</v>
      </c>
      <c r="B456" t="s">
        <v>4</v>
      </c>
      <c r="C456" t="s">
        <v>5</v>
      </c>
      <c r="D456">
        <v>5184.54</v>
      </c>
      <c r="E456">
        <v>5000.4643599999999</v>
      </c>
      <c r="F456">
        <v>5000.3825200000001</v>
      </c>
      <c r="G456">
        <v>5001.7852800000001</v>
      </c>
      <c r="H456">
        <v>4998.3121300000003</v>
      </c>
      <c r="J456" s="1">
        <f>(A456/86400)+25569</f>
        <v>46098.819479166668</v>
      </c>
      <c r="K456" s="1">
        <f t="shared" si="14"/>
        <v>46098.819444444445</v>
      </c>
      <c r="L456">
        <f t="shared" si="15"/>
        <v>1773776400</v>
      </c>
    </row>
    <row r="457" spans="1:12" x14ac:dyDescent="0.55000000000000004">
      <c r="A457">
        <v>1773776703</v>
      </c>
      <c r="B457" t="s">
        <v>4</v>
      </c>
      <c r="C457" t="s">
        <v>5</v>
      </c>
      <c r="D457">
        <v>5185.09</v>
      </c>
      <c r="E457">
        <v>5001.1046100000003</v>
      </c>
      <c r="F457">
        <v>5000.7435699999996</v>
      </c>
      <c r="G457">
        <v>5002.3440099999998</v>
      </c>
      <c r="H457">
        <v>4998.6830200000004</v>
      </c>
      <c r="J457" s="1">
        <f>(A457/86400)+25569</f>
        <v>46098.822951388887</v>
      </c>
      <c r="K457" s="1">
        <f t="shared" si="14"/>
        <v>46098.822916666664</v>
      </c>
      <c r="L457">
        <f t="shared" si="15"/>
        <v>1773776700</v>
      </c>
    </row>
    <row r="458" spans="1:12" x14ac:dyDescent="0.55000000000000004">
      <c r="A458">
        <v>1773777003</v>
      </c>
      <c r="B458" t="s">
        <v>4</v>
      </c>
      <c r="C458" t="s">
        <v>5</v>
      </c>
      <c r="D458">
        <v>5187.34</v>
      </c>
      <c r="E458">
        <v>5001.8823599999996</v>
      </c>
      <c r="F458">
        <v>5001.31297</v>
      </c>
      <c r="G458">
        <v>5003.0336500000003</v>
      </c>
      <c r="H458">
        <v>4999.3075799999997</v>
      </c>
      <c r="J458" s="1">
        <f>(A458/86400)+25569</f>
        <v>46098.826423611114</v>
      </c>
      <c r="K458" s="1">
        <f t="shared" si="14"/>
        <v>46098.826388888891</v>
      </c>
      <c r="L458">
        <f t="shared" si="15"/>
        <v>1773777000</v>
      </c>
    </row>
    <row r="459" spans="1:12" x14ac:dyDescent="0.55000000000000004">
      <c r="A459">
        <v>1773777303</v>
      </c>
      <c r="B459" t="s">
        <v>4</v>
      </c>
      <c r="C459" t="s">
        <v>5</v>
      </c>
      <c r="D459">
        <v>5186.4799999999996</v>
      </c>
      <c r="E459">
        <v>5002.6738100000002</v>
      </c>
      <c r="F459">
        <v>5001.9933899999996</v>
      </c>
      <c r="G459">
        <v>5003.7537199999997</v>
      </c>
      <c r="H459">
        <v>5000.1032999999998</v>
      </c>
      <c r="J459" s="1">
        <f>(A459/86400)+25569</f>
        <v>46098.829895833333</v>
      </c>
      <c r="K459" s="1">
        <f t="shared" si="14"/>
        <v>46098.829861111109</v>
      </c>
      <c r="L459">
        <f t="shared" si="15"/>
        <v>1773777300</v>
      </c>
    </row>
    <row r="460" spans="1:12" x14ac:dyDescent="0.55000000000000004">
      <c r="A460">
        <v>1773777603</v>
      </c>
      <c r="B460" t="s">
        <v>4</v>
      </c>
      <c r="C460" t="s">
        <v>5</v>
      </c>
      <c r="D460">
        <v>5189.16</v>
      </c>
      <c r="E460">
        <v>5003.4079099999999</v>
      </c>
      <c r="F460">
        <v>5002.7006499999998</v>
      </c>
      <c r="G460">
        <v>5004.4090699999997</v>
      </c>
      <c r="H460">
        <v>5001.00965</v>
      </c>
      <c r="J460" s="1">
        <f>(A460/86400)+25569</f>
        <v>46098.833368055552</v>
      </c>
      <c r="K460" s="1">
        <f t="shared" si="14"/>
        <v>46098.833333333336</v>
      </c>
      <c r="L460">
        <f t="shared" si="15"/>
        <v>1773777600</v>
      </c>
    </row>
    <row r="461" spans="1:12" x14ac:dyDescent="0.55000000000000004">
      <c r="A461">
        <v>1773777903</v>
      </c>
      <c r="B461" t="s">
        <v>4</v>
      </c>
      <c r="C461" t="s">
        <v>5</v>
      </c>
      <c r="D461">
        <v>5194.8</v>
      </c>
      <c r="E461">
        <v>5003.9185500000003</v>
      </c>
      <c r="F461">
        <v>5003.3095999999996</v>
      </c>
      <c r="G461">
        <v>5004.8700600000002</v>
      </c>
      <c r="H461">
        <v>5001.8848399999997</v>
      </c>
      <c r="J461" s="1">
        <f>(A461/86400)+25569</f>
        <v>46098.836840277778</v>
      </c>
      <c r="K461" s="1">
        <f t="shared" si="14"/>
        <v>46098.836805555555</v>
      </c>
      <c r="L461">
        <f t="shared" si="15"/>
        <v>1773777900</v>
      </c>
    </row>
    <row r="462" spans="1:12" x14ac:dyDescent="0.55000000000000004">
      <c r="A462">
        <v>1773778203</v>
      </c>
      <c r="B462" t="s">
        <v>4</v>
      </c>
      <c r="C462" t="s">
        <v>5</v>
      </c>
      <c r="D462">
        <v>5196.26</v>
      </c>
      <c r="E462">
        <v>5004.1473400000004</v>
      </c>
      <c r="F462">
        <v>5003.72847</v>
      </c>
      <c r="G462">
        <v>5005.0545499999998</v>
      </c>
      <c r="H462">
        <v>5002.5644000000002</v>
      </c>
      <c r="J462" s="1">
        <f>(A462/86400)+25569</f>
        <v>46098.840312500004</v>
      </c>
      <c r="K462" s="1">
        <f t="shared" si="14"/>
        <v>46098.840277777781</v>
      </c>
      <c r="L462">
        <f t="shared" si="15"/>
        <v>1773778200</v>
      </c>
    </row>
    <row r="463" spans="1:12" x14ac:dyDescent="0.55000000000000004">
      <c r="A463">
        <v>1773778503</v>
      </c>
      <c r="B463" t="s">
        <v>4</v>
      </c>
      <c r="C463" t="s">
        <v>5</v>
      </c>
      <c r="D463">
        <v>5194.54</v>
      </c>
      <c r="E463">
        <v>5004.1846299999997</v>
      </c>
      <c r="F463">
        <v>5003.9565499999999</v>
      </c>
      <c r="G463">
        <v>5005.0195700000004</v>
      </c>
      <c r="H463">
        <v>5003.0097699999997</v>
      </c>
      <c r="J463" s="1">
        <f>(A463/86400)+25569</f>
        <v>46098.843784722223</v>
      </c>
      <c r="K463" s="1">
        <f t="shared" si="14"/>
        <v>46098.84375</v>
      </c>
      <c r="L463">
        <f t="shared" si="15"/>
        <v>1773778500</v>
      </c>
    </row>
    <row r="464" spans="1:12" x14ac:dyDescent="0.55000000000000004">
      <c r="A464">
        <v>1773778803</v>
      </c>
      <c r="B464" t="s">
        <v>4</v>
      </c>
      <c r="C464" t="s">
        <v>5</v>
      </c>
      <c r="D464">
        <v>5191.87</v>
      </c>
      <c r="E464">
        <v>5004.0776699999997</v>
      </c>
      <c r="F464">
        <v>5004.0171099999998</v>
      </c>
      <c r="G464">
        <v>5004.8780399999996</v>
      </c>
      <c r="H464">
        <v>5003.2285300000003</v>
      </c>
      <c r="J464" s="1">
        <f>(A464/86400)+25569</f>
        <v>46098.847256944442</v>
      </c>
      <c r="K464" s="1">
        <f t="shared" si="14"/>
        <v>46098.847222222219</v>
      </c>
      <c r="L464">
        <f t="shared" si="15"/>
        <v>1773778800</v>
      </c>
    </row>
    <row r="465" spans="1:12" x14ac:dyDescent="0.55000000000000004">
      <c r="A465">
        <v>1773779103</v>
      </c>
      <c r="B465" t="s">
        <v>4</v>
      </c>
      <c r="C465" t="s">
        <v>5</v>
      </c>
      <c r="D465">
        <v>5191.26</v>
      </c>
      <c r="E465">
        <v>5003.9483600000003</v>
      </c>
      <c r="F465">
        <v>5003.9827299999997</v>
      </c>
      <c r="G465">
        <v>5004.7260999999999</v>
      </c>
      <c r="H465">
        <v>5003.2586499999998</v>
      </c>
      <c r="J465" s="1">
        <f>(A465/86400)+25569</f>
        <v>46098.850729166668</v>
      </c>
      <c r="K465" s="1">
        <f t="shared" si="14"/>
        <v>46098.850694444445</v>
      </c>
      <c r="L465">
        <f t="shared" si="15"/>
        <v>1773779100</v>
      </c>
    </row>
    <row r="466" spans="1:12" x14ac:dyDescent="0.55000000000000004">
      <c r="A466">
        <v>1773779403</v>
      </c>
      <c r="B466" t="s">
        <v>4</v>
      </c>
      <c r="C466" t="s">
        <v>5</v>
      </c>
      <c r="D466">
        <v>5194.8599999999997</v>
      </c>
      <c r="E466">
        <v>5003.8187799999996</v>
      </c>
      <c r="F466">
        <v>5003.9007600000004</v>
      </c>
      <c r="G466">
        <v>5004.6492099999996</v>
      </c>
      <c r="H466">
        <v>5003.1378599999998</v>
      </c>
      <c r="J466" s="1">
        <f>(A466/86400)+25569</f>
        <v>46098.854201388887</v>
      </c>
      <c r="K466" s="1">
        <f t="shared" si="14"/>
        <v>46098.854166666664</v>
      </c>
      <c r="L466">
        <f t="shared" si="15"/>
        <v>1773779400</v>
      </c>
    </row>
    <row r="467" spans="1:12" x14ac:dyDescent="0.55000000000000004">
      <c r="A467">
        <v>1773779703</v>
      </c>
      <c r="B467" t="s">
        <v>4</v>
      </c>
      <c r="C467" t="s">
        <v>5</v>
      </c>
      <c r="D467">
        <v>5197.92</v>
      </c>
      <c r="E467">
        <v>5003.6926100000001</v>
      </c>
      <c r="F467">
        <v>5003.7966800000004</v>
      </c>
      <c r="G467">
        <v>5004.6442900000002</v>
      </c>
      <c r="H467">
        <v>5002.8721100000002</v>
      </c>
      <c r="J467" s="1">
        <f>(A467/86400)+25569</f>
        <v>46098.857673611114</v>
      </c>
      <c r="K467" s="1">
        <f t="shared" si="14"/>
        <v>46098.857638888891</v>
      </c>
      <c r="L467">
        <f t="shared" si="15"/>
        <v>1773779700</v>
      </c>
    </row>
    <row r="468" spans="1:12" x14ac:dyDescent="0.55000000000000004">
      <c r="A468">
        <v>1773780003</v>
      </c>
      <c r="B468" t="s">
        <v>4</v>
      </c>
      <c r="C468" t="s">
        <v>5</v>
      </c>
      <c r="D468">
        <v>5193.54</v>
      </c>
      <c r="E468">
        <v>5003.5815199999997</v>
      </c>
      <c r="F468">
        <v>5003.6890999999996</v>
      </c>
      <c r="G468">
        <v>5004.7157999999999</v>
      </c>
      <c r="H468">
        <v>5002.5139399999998</v>
      </c>
      <c r="J468" s="1">
        <f>(A468/86400)+25569</f>
        <v>46098.861145833333</v>
      </c>
      <c r="K468" s="1">
        <f t="shared" si="14"/>
        <v>46098.861111111109</v>
      </c>
      <c r="L468">
        <f t="shared" si="15"/>
        <v>1773780000</v>
      </c>
    </row>
    <row r="469" spans="1:12" x14ac:dyDescent="0.55000000000000004">
      <c r="A469">
        <v>1773780303</v>
      </c>
      <c r="B469" t="s">
        <v>4</v>
      </c>
      <c r="C469" t="s">
        <v>5</v>
      </c>
      <c r="D469">
        <v>5194.7299999999996</v>
      </c>
      <c r="E469">
        <v>5003.4697399999995</v>
      </c>
      <c r="F469">
        <v>5003.57942</v>
      </c>
      <c r="G469">
        <v>5004.8385200000002</v>
      </c>
      <c r="H469">
        <v>5002.0995199999998</v>
      </c>
      <c r="J469" s="1">
        <f>(A469/86400)+25569</f>
        <v>46098.864618055552</v>
      </c>
      <c r="K469" s="1">
        <f t="shared" si="14"/>
        <v>46098.864583333336</v>
      </c>
      <c r="L469">
        <f t="shared" si="15"/>
        <v>1773780300</v>
      </c>
    </row>
    <row r="470" spans="1:12" x14ac:dyDescent="0.55000000000000004">
      <c r="A470">
        <v>1773780603</v>
      </c>
      <c r="B470" t="s">
        <v>4</v>
      </c>
      <c r="C470" t="s">
        <v>5</v>
      </c>
      <c r="D470">
        <v>5197.1400000000003</v>
      </c>
      <c r="E470">
        <v>5003.34566</v>
      </c>
      <c r="F470">
        <v>5003.4625400000004</v>
      </c>
      <c r="G470">
        <v>5004.9241599999996</v>
      </c>
      <c r="H470">
        <v>5001.6768099999999</v>
      </c>
      <c r="J470" s="1">
        <f>(A470/86400)+25569</f>
        <v>46098.868090277778</v>
      </c>
      <c r="K470" s="1">
        <f t="shared" si="14"/>
        <v>46098.868055555555</v>
      </c>
      <c r="L470">
        <f t="shared" si="15"/>
        <v>1773780600</v>
      </c>
    </row>
    <row r="471" spans="1:12" x14ac:dyDescent="0.55000000000000004">
      <c r="A471">
        <v>1773780903</v>
      </c>
      <c r="B471" t="s">
        <v>4</v>
      </c>
      <c r="C471" t="s">
        <v>5</v>
      </c>
      <c r="D471">
        <v>5195.58</v>
      </c>
      <c r="E471">
        <v>5003.1980899999999</v>
      </c>
      <c r="F471">
        <v>5003.33032</v>
      </c>
      <c r="G471">
        <v>5004.9578099999999</v>
      </c>
      <c r="H471">
        <v>5001.2941300000002</v>
      </c>
      <c r="J471" s="1">
        <f>(A471/86400)+25569</f>
        <v>46098.871562500004</v>
      </c>
      <c r="K471" s="1">
        <f t="shared" si="14"/>
        <v>46098.871527777781</v>
      </c>
      <c r="L471">
        <f t="shared" si="15"/>
        <v>1773780900</v>
      </c>
    </row>
    <row r="472" spans="1:12" x14ac:dyDescent="0.55000000000000004">
      <c r="A472">
        <v>1773784803</v>
      </c>
      <c r="B472" t="s">
        <v>4</v>
      </c>
      <c r="C472" t="s">
        <v>5</v>
      </c>
      <c r="D472">
        <v>5195</v>
      </c>
      <c r="E472">
        <v>5002.9045699999997</v>
      </c>
      <c r="F472">
        <v>5003.11744</v>
      </c>
      <c r="G472">
        <v>5004.8427899999997</v>
      </c>
      <c r="H472">
        <v>5000.9613499999996</v>
      </c>
      <c r="J472" s="1">
        <f>(A472/86400)+25569</f>
        <v>46098.916701388887</v>
      </c>
      <c r="K472" s="1">
        <f t="shared" si="14"/>
        <v>46098.916666666664</v>
      </c>
      <c r="L472">
        <f t="shared" si="15"/>
        <v>1773784800</v>
      </c>
    </row>
    <row r="473" spans="1:12" x14ac:dyDescent="0.55000000000000004">
      <c r="A473">
        <v>1773785103</v>
      </c>
      <c r="B473" t="s">
        <v>4</v>
      </c>
      <c r="C473" t="s">
        <v>5</v>
      </c>
      <c r="D473">
        <v>5193.22</v>
      </c>
      <c r="E473">
        <v>5002.5079900000001</v>
      </c>
      <c r="F473">
        <v>5002.8127199999999</v>
      </c>
      <c r="G473">
        <v>5004.5609999999997</v>
      </c>
      <c r="H473">
        <v>5000.6409800000001</v>
      </c>
      <c r="J473" s="1">
        <f>(A473/86400)+25569</f>
        <v>46098.920173611114</v>
      </c>
      <c r="K473" s="1">
        <f t="shared" si="14"/>
        <v>46098.920138888891</v>
      </c>
      <c r="L473">
        <f t="shared" si="15"/>
        <v>1773785100</v>
      </c>
    </row>
    <row r="474" spans="1:12" x14ac:dyDescent="0.55000000000000004">
      <c r="A474">
        <v>1773785403</v>
      </c>
      <c r="B474" t="s">
        <v>4</v>
      </c>
      <c r="C474" t="s">
        <v>5</v>
      </c>
      <c r="D474">
        <v>5192.34</v>
      </c>
      <c r="E474">
        <v>5002.0090499999997</v>
      </c>
      <c r="F474">
        <v>5002.4108900000001</v>
      </c>
      <c r="G474">
        <v>5004.1529099999998</v>
      </c>
      <c r="H474">
        <v>5000.3285900000001</v>
      </c>
      <c r="J474" s="1">
        <f>(A474/86400)+25569</f>
        <v>46098.923645833333</v>
      </c>
      <c r="K474" s="1">
        <f t="shared" si="14"/>
        <v>46098.923611111109</v>
      </c>
      <c r="L474">
        <f t="shared" si="15"/>
        <v>1773785400</v>
      </c>
    </row>
    <row r="475" spans="1:12" x14ac:dyDescent="0.55000000000000004">
      <c r="A475">
        <v>1773785703</v>
      </c>
      <c r="B475" t="s">
        <v>4</v>
      </c>
      <c r="C475" t="s">
        <v>5</v>
      </c>
      <c r="D475">
        <v>5194.18</v>
      </c>
      <c r="E475">
        <v>5001.4078900000004</v>
      </c>
      <c r="F475">
        <v>5001.9093899999998</v>
      </c>
      <c r="G475">
        <v>5003.6196399999999</v>
      </c>
      <c r="H475">
        <v>4999.9483200000004</v>
      </c>
      <c r="J475" s="1">
        <f>(A475/86400)+25569</f>
        <v>46098.927118055552</v>
      </c>
      <c r="K475" s="1">
        <f t="shared" si="14"/>
        <v>46098.927083333336</v>
      </c>
      <c r="L475">
        <f t="shared" si="15"/>
        <v>1773785700</v>
      </c>
    </row>
    <row r="476" spans="1:12" x14ac:dyDescent="0.55000000000000004">
      <c r="A476">
        <v>1773786003</v>
      </c>
      <c r="B476" t="s">
        <v>4</v>
      </c>
      <c r="C476" t="s">
        <v>5</v>
      </c>
      <c r="D476">
        <v>5193.45</v>
      </c>
      <c r="E476">
        <v>5000.7620100000004</v>
      </c>
      <c r="F476">
        <v>5001.3356999999996</v>
      </c>
      <c r="G476">
        <v>5002.9835599999997</v>
      </c>
      <c r="H476">
        <v>4999.4746500000001</v>
      </c>
      <c r="J476" s="1">
        <f>(A476/86400)+25569</f>
        <v>46098.930590277778</v>
      </c>
      <c r="K476" s="1">
        <f t="shared" si="14"/>
        <v>46098.930555555555</v>
      </c>
      <c r="L476">
        <f t="shared" si="15"/>
        <v>1773786000</v>
      </c>
    </row>
    <row r="477" spans="1:12" x14ac:dyDescent="0.55000000000000004">
      <c r="A477">
        <v>1773786303</v>
      </c>
      <c r="B477" t="s">
        <v>4</v>
      </c>
      <c r="C477" t="s">
        <v>5</v>
      </c>
      <c r="D477">
        <v>5191.8900000000003</v>
      </c>
      <c r="E477">
        <v>5000.1151300000001</v>
      </c>
      <c r="F477">
        <v>5000.72541</v>
      </c>
      <c r="G477">
        <v>5002.3404499999997</v>
      </c>
      <c r="H477">
        <v>4998.8938799999996</v>
      </c>
      <c r="J477" s="1">
        <f>(A477/86400)+25569</f>
        <v>46098.934062500004</v>
      </c>
      <c r="K477" s="1">
        <f t="shared" si="14"/>
        <v>46098.934027777781</v>
      </c>
      <c r="L477">
        <f t="shared" si="15"/>
        <v>1773786300</v>
      </c>
    </row>
    <row r="478" spans="1:12" x14ac:dyDescent="0.55000000000000004">
      <c r="A478">
        <v>1773786603</v>
      </c>
      <c r="B478" t="s">
        <v>4</v>
      </c>
      <c r="C478" t="s">
        <v>5</v>
      </c>
      <c r="D478">
        <v>5188.8500000000004</v>
      </c>
      <c r="E478">
        <v>4999.5318500000003</v>
      </c>
      <c r="F478">
        <v>5000.1286300000002</v>
      </c>
      <c r="G478">
        <v>5001.7660500000002</v>
      </c>
      <c r="H478">
        <v>4998.23794</v>
      </c>
      <c r="J478" s="1">
        <f>(A478/86400)+25569</f>
        <v>46098.937534722223</v>
      </c>
      <c r="K478" s="1">
        <f t="shared" si="14"/>
        <v>46098.9375</v>
      </c>
      <c r="L478">
        <f t="shared" si="15"/>
        <v>1773786600</v>
      </c>
    </row>
    <row r="479" spans="1:12" x14ac:dyDescent="0.55000000000000004">
      <c r="A479">
        <v>1773786903</v>
      </c>
      <c r="B479" t="s">
        <v>4</v>
      </c>
      <c r="C479" t="s">
        <v>5</v>
      </c>
      <c r="D479">
        <v>5185.71</v>
      </c>
      <c r="E479">
        <v>4999.1327199999996</v>
      </c>
      <c r="F479">
        <v>4999.6306800000002</v>
      </c>
      <c r="G479">
        <v>5001.3368099999998</v>
      </c>
      <c r="H479">
        <v>4997.6437100000003</v>
      </c>
      <c r="J479" s="1">
        <f>(A479/86400)+25569</f>
        <v>46098.941006944442</v>
      </c>
      <c r="K479" s="1">
        <f t="shared" si="14"/>
        <v>46098.940972222219</v>
      </c>
      <c r="L479">
        <f t="shared" si="15"/>
        <v>1773786900</v>
      </c>
    </row>
    <row r="480" spans="1:12" x14ac:dyDescent="0.55000000000000004">
      <c r="A480">
        <v>1773787203</v>
      </c>
      <c r="B480" t="s">
        <v>4</v>
      </c>
      <c r="C480" t="s">
        <v>5</v>
      </c>
      <c r="D480">
        <v>5185.28</v>
      </c>
      <c r="E480">
        <v>4998.9384799999998</v>
      </c>
      <c r="F480">
        <v>4999.2845799999996</v>
      </c>
      <c r="G480">
        <v>5001.1225400000003</v>
      </c>
      <c r="H480">
        <v>4997.1929099999998</v>
      </c>
      <c r="J480" s="1">
        <f>(A480/86400)+25569</f>
        <v>46098.944479166668</v>
      </c>
      <c r="K480" s="1">
        <f t="shared" si="14"/>
        <v>46098.944444444445</v>
      </c>
      <c r="L480">
        <f t="shared" si="15"/>
        <v>1773787200</v>
      </c>
    </row>
    <row r="481" spans="1:12" x14ac:dyDescent="0.55000000000000004">
      <c r="A481">
        <v>1773787503</v>
      </c>
      <c r="B481" t="s">
        <v>4</v>
      </c>
      <c r="C481" t="s">
        <v>5</v>
      </c>
      <c r="D481">
        <v>5187.16</v>
      </c>
      <c r="E481">
        <v>4999.0086600000004</v>
      </c>
      <c r="F481">
        <v>4999.1466200000004</v>
      </c>
      <c r="G481">
        <v>5001.1338699999997</v>
      </c>
      <c r="H481">
        <v>4996.9826999999996</v>
      </c>
      <c r="J481" s="1">
        <f>(A481/86400)+25569</f>
        <v>46098.947951388887</v>
      </c>
      <c r="K481" s="1">
        <f t="shared" si="14"/>
        <v>46098.947916666664</v>
      </c>
      <c r="L481">
        <f t="shared" si="15"/>
        <v>1773787500</v>
      </c>
    </row>
    <row r="482" spans="1:12" x14ac:dyDescent="0.55000000000000004">
      <c r="A482">
        <v>1773787803</v>
      </c>
      <c r="B482" t="s">
        <v>4</v>
      </c>
      <c r="C482" t="s">
        <v>5</v>
      </c>
      <c r="D482">
        <v>5181.7</v>
      </c>
      <c r="E482">
        <v>4999.2470400000002</v>
      </c>
      <c r="F482">
        <v>4999.1968299999999</v>
      </c>
      <c r="G482">
        <v>5001.3140999999996</v>
      </c>
      <c r="H482">
        <v>4997.09998</v>
      </c>
      <c r="J482" s="1">
        <f>(A482/86400)+25569</f>
        <v>46098.951423611114</v>
      </c>
      <c r="K482" s="1">
        <f t="shared" si="14"/>
        <v>46098.951388888891</v>
      </c>
      <c r="L482">
        <f t="shared" si="15"/>
        <v>1773787800</v>
      </c>
    </row>
    <row r="483" spans="1:12" x14ac:dyDescent="0.55000000000000004">
      <c r="A483">
        <v>1773788103</v>
      </c>
      <c r="B483" t="s">
        <v>4</v>
      </c>
      <c r="C483" t="s">
        <v>5</v>
      </c>
      <c r="D483">
        <v>5177.62</v>
      </c>
      <c r="E483">
        <v>4999.6112800000001</v>
      </c>
      <c r="F483">
        <v>4999.4040599999998</v>
      </c>
      <c r="G483">
        <v>5001.5506500000001</v>
      </c>
      <c r="H483">
        <v>4997.4489000000003</v>
      </c>
      <c r="J483" s="1">
        <f>(A483/86400)+25569</f>
        <v>46098.954895833333</v>
      </c>
      <c r="K483" s="1">
        <f t="shared" si="14"/>
        <v>46098.954861111109</v>
      </c>
      <c r="L483">
        <f t="shared" si="15"/>
        <v>1773788100</v>
      </c>
    </row>
    <row r="484" spans="1:12" x14ac:dyDescent="0.55000000000000004">
      <c r="A484">
        <v>1773788403</v>
      </c>
      <c r="B484" t="s">
        <v>4</v>
      </c>
      <c r="C484" t="s">
        <v>5</v>
      </c>
      <c r="D484">
        <v>5182.82</v>
      </c>
      <c r="E484">
        <v>5000.0094099999997</v>
      </c>
      <c r="F484">
        <v>4999.7067299999999</v>
      </c>
      <c r="G484">
        <v>5001.8193899999997</v>
      </c>
      <c r="H484">
        <v>4997.9778800000004</v>
      </c>
      <c r="J484" s="1">
        <f>(A484/86400)+25569</f>
        <v>46098.958368055552</v>
      </c>
      <c r="K484" s="1">
        <f t="shared" si="14"/>
        <v>46098.958333333336</v>
      </c>
      <c r="L484">
        <f t="shared" si="15"/>
        <v>1773788400</v>
      </c>
    </row>
    <row r="485" spans="1:12" x14ac:dyDescent="0.55000000000000004">
      <c r="A485">
        <v>1773788703</v>
      </c>
      <c r="B485" t="s">
        <v>4</v>
      </c>
      <c r="C485" t="s">
        <v>5</v>
      </c>
      <c r="D485">
        <v>5178.6400000000003</v>
      </c>
      <c r="E485">
        <v>5000.32942</v>
      </c>
      <c r="F485">
        <v>5000.0180799999998</v>
      </c>
      <c r="G485">
        <v>5002.0132599999997</v>
      </c>
      <c r="H485">
        <v>4998.5837000000001</v>
      </c>
      <c r="J485" s="1">
        <f>(A485/86400)+25569</f>
        <v>46098.961840277778</v>
      </c>
      <c r="K485" s="1">
        <f t="shared" si="14"/>
        <v>46098.961805555555</v>
      </c>
      <c r="L485">
        <f t="shared" si="15"/>
        <v>1773788700</v>
      </c>
    </row>
    <row r="486" spans="1:12" x14ac:dyDescent="0.55000000000000004">
      <c r="A486">
        <v>1773789003</v>
      </c>
      <c r="B486" t="s">
        <v>4</v>
      </c>
      <c r="C486" t="s">
        <v>5</v>
      </c>
      <c r="D486">
        <v>5180.1899999999996</v>
      </c>
      <c r="E486">
        <v>5000.5524800000003</v>
      </c>
      <c r="F486">
        <v>5000.2852800000001</v>
      </c>
      <c r="G486">
        <v>5002.0721299999996</v>
      </c>
      <c r="H486">
        <v>4999.1727700000001</v>
      </c>
      <c r="J486" s="1">
        <f>(A486/86400)+25569</f>
        <v>46098.965312500004</v>
      </c>
      <c r="K486" s="1">
        <f t="shared" si="14"/>
        <v>46098.965277777781</v>
      </c>
      <c r="L486">
        <f t="shared" si="15"/>
        <v>1773789000</v>
      </c>
    </row>
    <row r="487" spans="1:12" x14ac:dyDescent="0.55000000000000004">
      <c r="A487">
        <v>1773789303</v>
      </c>
      <c r="B487" t="s">
        <v>4</v>
      </c>
      <c r="C487" t="s">
        <v>5</v>
      </c>
      <c r="D487">
        <v>5182.7</v>
      </c>
      <c r="E487">
        <v>5000.7024700000002</v>
      </c>
      <c r="F487">
        <v>5000.4938700000002</v>
      </c>
      <c r="G487">
        <v>5002.0352199999998</v>
      </c>
      <c r="H487">
        <v>4999.6798699999999</v>
      </c>
      <c r="J487" s="1">
        <f>(A487/86400)+25569</f>
        <v>46098.968784722223</v>
      </c>
      <c r="K487" s="1">
        <f t="shared" si="14"/>
        <v>46098.96875</v>
      </c>
      <c r="L487">
        <f t="shared" si="15"/>
        <v>1773789300</v>
      </c>
    </row>
    <row r="488" spans="1:12" x14ac:dyDescent="0.55000000000000004">
      <c r="A488">
        <v>1773789603</v>
      </c>
      <c r="B488" t="s">
        <v>4</v>
      </c>
      <c r="C488" t="s">
        <v>5</v>
      </c>
      <c r="D488">
        <v>5180.5200000000004</v>
      </c>
      <c r="E488">
        <v>5000.7863100000004</v>
      </c>
      <c r="F488">
        <v>5000.6400899999999</v>
      </c>
      <c r="G488">
        <v>5001.9417899999999</v>
      </c>
      <c r="H488">
        <v>5000.0677800000003</v>
      </c>
      <c r="J488" s="1">
        <f>(A488/86400)+25569</f>
        <v>46098.972256944442</v>
      </c>
      <c r="K488" s="1">
        <f t="shared" si="14"/>
        <v>46098.972222222219</v>
      </c>
      <c r="L488">
        <f t="shared" si="15"/>
        <v>1773789600</v>
      </c>
    </row>
    <row r="489" spans="1:12" x14ac:dyDescent="0.55000000000000004">
      <c r="A489">
        <v>1773789903</v>
      </c>
      <c r="B489" t="s">
        <v>4</v>
      </c>
      <c r="C489" t="s">
        <v>5</v>
      </c>
      <c r="D489">
        <v>5181.24</v>
      </c>
      <c r="E489">
        <v>5000.8829999999998</v>
      </c>
      <c r="F489">
        <v>5000.7615400000004</v>
      </c>
      <c r="G489">
        <v>5001.8774800000001</v>
      </c>
      <c r="H489">
        <v>5000.3149899999999</v>
      </c>
      <c r="J489" s="1">
        <f>(A489/86400)+25569</f>
        <v>46098.975729166668</v>
      </c>
      <c r="K489" s="1">
        <f t="shared" si="14"/>
        <v>46098.975694444445</v>
      </c>
      <c r="L489">
        <f t="shared" si="15"/>
        <v>1773789900</v>
      </c>
    </row>
    <row r="490" spans="1:12" x14ac:dyDescent="0.55000000000000004">
      <c r="A490">
        <v>1773790203</v>
      </c>
      <c r="B490" t="s">
        <v>4</v>
      </c>
      <c r="C490" t="s">
        <v>5</v>
      </c>
      <c r="D490">
        <v>5179.6499999999996</v>
      </c>
      <c r="E490">
        <v>5001.0881399999998</v>
      </c>
      <c r="F490">
        <v>5000.9248399999997</v>
      </c>
      <c r="G490">
        <v>5001.9448499999999</v>
      </c>
      <c r="H490">
        <v>5000.5133900000001</v>
      </c>
      <c r="J490" s="1">
        <f>(A490/86400)+25569</f>
        <v>46098.979201388887</v>
      </c>
      <c r="K490" s="1">
        <f t="shared" si="14"/>
        <v>46098.979166666664</v>
      </c>
      <c r="L490">
        <f t="shared" si="15"/>
        <v>1773790200</v>
      </c>
    </row>
    <row r="491" spans="1:12" x14ac:dyDescent="0.55000000000000004">
      <c r="A491">
        <v>1773790503</v>
      </c>
      <c r="B491" t="s">
        <v>4</v>
      </c>
      <c r="C491" t="s">
        <v>5</v>
      </c>
      <c r="D491">
        <v>5176.1000000000004</v>
      </c>
      <c r="E491">
        <v>5001.3860999999997</v>
      </c>
      <c r="F491">
        <v>5001.1554699999997</v>
      </c>
      <c r="G491">
        <v>5002.1379200000001</v>
      </c>
      <c r="H491">
        <v>5000.7079400000002</v>
      </c>
      <c r="J491" s="1">
        <f>(A491/86400)+25569</f>
        <v>46098.982673611114</v>
      </c>
      <c r="K491" s="1">
        <f t="shared" si="14"/>
        <v>46098.982638888891</v>
      </c>
      <c r="L491">
        <f t="shared" si="15"/>
        <v>1773790500</v>
      </c>
    </row>
    <row r="492" spans="1:12" x14ac:dyDescent="0.55000000000000004">
      <c r="A492">
        <v>1773790803</v>
      </c>
      <c r="B492" t="s">
        <v>4</v>
      </c>
      <c r="C492" t="s">
        <v>5</v>
      </c>
      <c r="D492">
        <v>5180.66</v>
      </c>
      <c r="E492">
        <v>5001.8705300000001</v>
      </c>
      <c r="F492">
        <v>5001.5129999999999</v>
      </c>
      <c r="G492">
        <v>5002.5381200000002</v>
      </c>
      <c r="H492">
        <v>5000.9242800000002</v>
      </c>
      <c r="J492" s="1">
        <f>(A492/86400)+25569</f>
        <v>46098.986145833333</v>
      </c>
      <c r="K492" s="1">
        <f t="shared" si="14"/>
        <v>46098.986111111109</v>
      </c>
      <c r="L492">
        <f t="shared" si="15"/>
        <v>1773790800</v>
      </c>
    </row>
    <row r="493" spans="1:12" x14ac:dyDescent="0.55000000000000004">
      <c r="A493">
        <v>1773791103</v>
      </c>
      <c r="B493" t="s">
        <v>4</v>
      </c>
      <c r="C493" t="s">
        <v>5</v>
      </c>
      <c r="D493">
        <v>5180.62</v>
      </c>
      <c r="E493">
        <v>5002.5784999999996</v>
      </c>
      <c r="F493">
        <v>5002.0457500000002</v>
      </c>
      <c r="G493">
        <v>5003.1958000000004</v>
      </c>
      <c r="H493">
        <v>5001.2489100000003</v>
      </c>
      <c r="J493" s="1">
        <f>(A493/86400)+25569</f>
        <v>46098.989618055552</v>
      </c>
      <c r="K493" s="1">
        <f t="shared" si="14"/>
        <v>46098.989583333336</v>
      </c>
      <c r="L493">
        <f t="shared" si="15"/>
        <v>1773791100</v>
      </c>
    </row>
    <row r="494" spans="1:12" x14ac:dyDescent="0.55000000000000004">
      <c r="A494">
        <v>1773791403</v>
      </c>
      <c r="B494" t="s">
        <v>4</v>
      </c>
      <c r="C494" t="s">
        <v>5</v>
      </c>
      <c r="D494">
        <v>5178.43</v>
      </c>
      <c r="E494">
        <v>5003.5688099999998</v>
      </c>
      <c r="F494">
        <v>5002.80728</v>
      </c>
      <c r="G494">
        <v>5004.1816600000002</v>
      </c>
      <c r="H494">
        <v>5001.7713700000004</v>
      </c>
      <c r="J494" s="1">
        <f>(A494/86400)+25569</f>
        <v>46098.993090277778</v>
      </c>
      <c r="K494" s="1">
        <f t="shared" si="14"/>
        <v>46098.993055555555</v>
      </c>
      <c r="L494">
        <f t="shared" si="15"/>
        <v>1773791400</v>
      </c>
    </row>
    <row r="495" spans="1:12" x14ac:dyDescent="0.55000000000000004">
      <c r="A495">
        <v>1773791703</v>
      </c>
      <c r="B495" t="s">
        <v>4</v>
      </c>
      <c r="C495" t="s">
        <v>5</v>
      </c>
      <c r="D495">
        <v>5178.8999999999996</v>
      </c>
      <c r="E495">
        <v>5004.8191100000004</v>
      </c>
      <c r="F495">
        <v>5003.8131899999998</v>
      </c>
      <c r="G495">
        <v>5005.5158000000001</v>
      </c>
      <c r="H495">
        <v>5002.5518000000002</v>
      </c>
      <c r="J495" s="1">
        <f>(A495/86400)+25569</f>
        <v>46098.996562500004</v>
      </c>
      <c r="K495" s="1">
        <f t="shared" si="14"/>
        <v>46098.996527777781</v>
      </c>
      <c r="L495">
        <f t="shared" si="15"/>
        <v>1773791700</v>
      </c>
    </row>
    <row r="496" spans="1:12" x14ac:dyDescent="0.55000000000000004">
      <c r="A496">
        <v>1773792003</v>
      </c>
      <c r="B496" t="s">
        <v>4</v>
      </c>
      <c r="C496" t="s">
        <v>5</v>
      </c>
      <c r="D496">
        <v>5175</v>
      </c>
      <c r="E496">
        <v>5006.3290299999999</v>
      </c>
      <c r="F496">
        <v>5005.0711099999999</v>
      </c>
      <c r="G496">
        <v>5007.2364799999996</v>
      </c>
      <c r="H496">
        <v>5003.5940000000001</v>
      </c>
      <c r="J496" s="1">
        <f>(A496/86400)+25569</f>
        <v>46099.000034722223</v>
      </c>
      <c r="K496" s="1">
        <f t="shared" si="14"/>
        <v>46099</v>
      </c>
      <c r="L496">
        <f t="shared" si="15"/>
        <v>1773792000</v>
      </c>
    </row>
    <row r="497" spans="1:12" x14ac:dyDescent="0.55000000000000004">
      <c r="A497">
        <v>1773792303</v>
      </c>
      <c r="B497" t="s">
        <v>4</v>
      </c>
      <c r="C497" t="s">
        <v>5</v>
      </c>
      <c r="D497">
        <v>5177.6099999999997</v>
      </c>
      <c r="E497">
        <v>5007.8218699999998</v>
      </c>
      <c r="F497">
        <v>5006.4464900000003</v>
      </c>
      <c r="G497">
        <v>5009.0640100000001</v>
      </c>
      <c r="H497">
        <v>5004.9575000000004</v>
      </c>
      <c r="J497" s="1">
        <f>(A497/86400)+25569</f>
        <v>46099.003506944442</v>
      </c>
      <c r="K497" s="1">
        <f t="shared" si="14"/>
        <v>46099.003472222219</v>
      </c>
      <c r="L497">
        <f t="shared" si="15"/>
        <v>1773792300</v>
      </c>
    </row>
    <row r="498" spans="1:12" x14ac:dyDescent="0.55000000000000004">
      <c r="A498">
        <v>1773792603</v>
      </c>
      <c r="B498" t="s">
        <v>4</v>
      </c>
      <c r="C498" t="s">
        <v>5</v>
      </c>
      <c r="D498">
        <v>5181.78</v>
      </c>
      <c r="E498">
        <v>5008.6684500000001</v>
      </c>
      <c r="F498">
        <v>5007.5574699999997</v>
      </c>
      <c r="G498">
        <v>5010.5084500000003</v>
      </c>
      <c r="H498">
        <v>5006.2259700000004</v>
      </c>
      <c r="J498" s="1">
        <f>(A498/86400)+25569</f>
        <v>46099.006979166668</v>
      </c>
      <c r="K498" s="1">
        <f t="shared" si="14"/>
        <v>46099.006944444445</v>
      </c>
      <c r="L498">
        <f t="shared" si="15"/>
        <v>1773792600</v>
      </c>
    </row>
    <row r="499" spans="1:12" x14ac:dyDescent="0.55000000000000004">
      <c r="A499">
        <v>1773792903</v>
      </c>
      <c r="B499" t="s">
        <v>4</v>
      </c>
      <c r="C499" t="s">
        <v>5</v>
      </c>
      <c r="D499">
        <v>5180.34</v>
      </c>
      <c r="E499">
        <v>5008.7472200000002</v>
      </c>
      <c r="F499">
        <v>5008.1523399999996</v>
      </c>
      <c r="G499">
        <v>5011.3337799999999</v>
      </c>
      <c r="H499">
        <v>5006.8720700000003</v>
      </c>
      <c r="J499" s="1">
        <f>(A499/86400)+25569</f>
        <v>46099.010451388887</v>
      </c>
      <c r="K499" s="1">
        <f t="shared" si="14"/>
        <v>46099.010416666664</v>
      </c>
      <c r="L499">
        <f t="shared" si="15"/>
        <v>1773792900</v>
      </c>
    </row>
    <row r="500" spans="1:12" x14ac:dyDescent="0.55000000000000004">
      <c r="A500">
        <v>1773793203</v>
      </c>
      <c r="B500" t="s">
        <v>4</v>
      </c>
      <c r="C500" t="s">
        <v>5</v>
      </c>
      <c r="D500">
        <v>5180.32</v>
      </c>
      <c r="E500">
        <v>5008.2215900000001</v>
      </c>
      <c r="F500">
        <v>5008.1869699999997</v>
      </c>
      <c r="G500">
        <v>5010.9968900000003</v>
      </c>
      <c r="H500">
        <v>5006.9621399999996</v>
      </c>
      <c r="J500" s="1">
        <f>(A500/86400)+25569</f>
        <v>46099.013923611114</v>
      </c>
      <c r="K500" s="1">
        <f t="shared" si="14"/>
        <v>46099.013888888891</v>
      </c>
      <c r="L500">
        <f t="shared" si="15"/>
        <v>1773793200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158-49EF-46BC-8208-C6C934BA5C06}">
  <sheetPr>
    <tabColor rgb="FF00B0F0"/>
  </sheetPr>
  <dimension ref="A1:K500"/>
  <sheetViews>
    <sheetView tabSelected="1" topLeftCell="A64" zoomScale="50" zoomScaleNormal="50" workbookViewId="0">
      <selection activeCell="Q95" sqref="Q95"/>
    </sheetView>
  </sheetViews>
  <sheetFormatPr defaultRowHeight="14.4" x14ac:dyDescent="0.55000000000000004"/>
  <cols>
    <col min="1" max="1" width="16.9453125" bestFit="1" customWidth="1"/>
    <col min="2" max="2" width="23.15625" bestFit="1" customWidth="1"/>
    <col min="3" max="3" width="7.41796875" bestFit="1" customWidth="1"/>
    <col min="4" max="4" width="12.1015625" bestFit="1" customWidth="1"/>
    <col min="5" max="5" width="9" bestFit="1" customWidth="1"/>
    <col min="6" max="6" width="14.83984375" bestFit="1" customWidth="1"/>
    <col min="7" max="7" width="7.68359375" bestFit="1" customWidth="1"/>
    <col min="8" max="8" width="10.3125" bestFit="1" customWidth="1"/>
    <col min="10" max="10" width="8.1015625" bestFit="1" customWidth="1"/>
    <col min="11" max="11" width="13.62890625" bestFit="1" customWidth="1"/>
  </cols>
  <sheetData>
    <row r="1" spans="1:11" x14ac:dyDescent="0.55000000000000004">
      <c r="A1" s="3" t="str">
        <f>Price!L1</f>
        <v>timestamp_adjusted</v>
      </c>
      <c r="B1" s="3" t="s">
        <v>28</v>
      </c>
      <c r="C1" s="3" t="str">
        <f>Price!B1</f>
        <v>symbol</v>
      </c>
      <c r="D1" s="3" t="s">
        <v>22</v>
      </c>
      <c r="E1" s="3" t="str">
        <f>Price!C1</f>
        <v>timeframe</v>
      </c>
      <c r="F1" s="3" t="s">
        <v>23</v>
      </c>
      <c r="G1" s="3" t="str">
        <f>Price!D1</f>
        <v>close</v>
      </c>
      <c r="H1" s="3" t="s">
        <v>24</v>
      </c>
      <c r="J1" s="3" t="s">
        <v>29</v>
      </c>
      <c r="K1" s="3" t="s">
        <v>30</v>
      </c>
    </row>
    <row r="2" spans="1:11" x14ac:dyDescent="0.55000000000000004">
      <c r="A2">
        <f>Price!L2</f>
        <v>1772025000</v>
      </c>
      <c r="B2" t="b">
        <f>AND(Price!L2=Trendlines!Q2,Price!L2=ZigZag!K2,Price!L2=Pinbar!I2,Price!L2=SSA!L2)</f>
        <v>0</v>
      </c>
      <c r="C2" t="str">
        <f>Price!B2</f>
        <v>XAUUSD</v>
      </c>
      <c r="D2" t="b">
        <f>AND(Price!B2=Trendlines!B2,Price!B2=ZigZag!B2,Price!B2=Pinbar!B2,Price!B2=SSA!B2)</f>
        <v>1</v>
      </c>
      <c r="E2" t="str">
        <f>Price!C2</f>
        <v>M5</v>
      </c>
      <c r="F2" t="b">
        <f>AND(Price!C2=Trendlines!C2,Price!C2=ZigZag!C2,Price!C2=Pinbar!C2,Price!C2=SSA!C2)</f>
        <v>1</v>
      </c>
      <c r="G2">
        <f>Price!D2</f>
        <v>5187.2</v>
      </c>
      <c r="H2" t="b">
        <f>AND(Price!D2=Trendlines!D2,Price!D2=ZigZag!D2,Price!D2=Pinbar!D2,Price!D2=SSA!D2)</f>
        <v>1</v>
      </c>
      <c r="J2" t="b">
        <f>AND(B2=TRUE,D2=TRUE,F2=TRUE,H2=TRUE)</f>
        <v>0</v>
      </c>
      <c r="K2" t="b">
        <f>AND(J2:J500)</f>
        <v>0</v>
      </c>
    </row>
    <row r="3" spans="1:11" x14ac:dyDescent="0.55000000000000004">
      <c r="A3">
        <f>Price!L3</f>
        <v>1772025300</v>
      </c>
      <c r="B3" t="b">
        <f>AND(Price!L3=Trendlines!Q3,Price!L3=ZigZag!K3,Price!L3=Pinbar!I3,Price!L3=SSA!L3)</f>
        <v>0</v>
      </c>
      <c r="C3" t="str">
        <f>Price!B3</f>
        <v>XAUUSD</v>
      </c>
      <c r="D3" t="b">
        <f>AND(Price!B3=Trendlines!B3,Price!B3=ZigZag!B3,Price!B3=Pinbar!B3,Price!B3=SSA!B3)</f>
        <v>1</v>
      </c>
      <c r="E3" t="str">
        <f>Price!C3</f>
        <v>M5</v>
      </c>
      <c r="F3" t="b">
        <f>AND(Price!C3=Trendlines!C3,Price!C3=ZigZag!C3,Price!C3=Pinbar!C3,Price!C3=SSA!C3)</f>
        <v>1</v>
      </c>
      <c r="G3">
        <f>Price!D3</f>
        <v>5187</v>
      </c>
      <c r="H3" t="b">
        <f>AND(Price!D3=Trendlines!D3,Price!D3=ZigZag!D3,Price!D3=Pinbar!D3,Price!D3=SSA!D3)</f>
        <v>1</v>
      </c>
      <c r="J3" t="b">
        <f t="shared" ref="J3:J66" si="0">AND(B3=TRUE,D3=TRUE,F3=TRUE,H3=TRUE)</f>
        <v>0</v>
      </c>
    </row>
    <row r="4" spans="1:11" x14ac:dyDescent="0.55000000000000004">
      <c r="A4">
        <f>Price!L4</f>
        <v>1772025600</v>
      </c>
      <c r="B4" t="b">
        <f>AND(Price!L4=Trendlines!Q4,Price!L4=ZigZag!K4,Price!L4=Pinbar!I4,Price!L4=SSA!L4)</f>
        <v>0</v>
      </c>
      <c r="C4" t="str">
        <f>Price!B4</f>
        <v>XAUUSD</v>
      </c>
      <c r="D4" t="b">
        <f>AND(Price!B4=Trendlines!B4,Price!B4=ZigZag!B4,Price!B4=Pinbar!B4,Price!B4=SSA!B4)</f>
        <v>1</v>
      </c>
      <c r="E4" t="str">
        <f>Price!C4</f>
        <v>M5</v>
      </c>
      <c r="F4" t="b">
        <f>AND(Price!C4=Trendlines!C4,Price!C4=ZigZag!C4,Price!C4=Pinbar!C4,Price!C4=SSA!C4)</f>
        <v>1</v>
      </c>
      <c r="G4">
        <f>Price!D4</f>
        <v>5191.13</v>
      </c>
      <c r="H4" t="b">
        <f>AND(Price!D4=Trendlines!D4,Price!D4=ZigZag!D4,Price!D4=Pinbar!D4,Price!D4=SSA!D4)</f>
        <v>1</v>
      </c>
      <c r="J4" t="b">
        <f t="shared" si="0"/>
        <v>0</v>
      </c>
    </row>
    <row r="5" spans="1:11" x14ac:dyDescent="0.55000000000000004">
      <c r="A5">
        <f>Price!L5</f>
        <v>1772025900</v>
      </c>
      <c r="B5" t="b">
        <f>AND(Price!L5=Trendlines!Q5,Price!L5=ZigZag!K5,Price!L5=Pinbar!I5,Price!L5=SSA!L5)</f>
        <v>0</v>
      </c>
      <c r="C5" t="str">
        <f>Price!B5</f>
        <v>XAUUSD</v>
      </c>
      <c r="D5" t="b">
        <f>AND(Price!B5=Trendlines!B5,Price!B5=ZigZag!B5,Price!B5=Pinbar!B5,Price!B5=SSA!B5)</f>
        <v>1</v>
      </c>
      <c r="E5" t="str">
        <f>Price!C5</f>
        <v>M5</v>
      </c>
      <c r="F5" t="b">
        <f>AND(Price!C5=Trendlines!C5,Price!C5=ZigZag!C5,Price!C5=Pinbar!C5,Price!C5=SSA!C5)</f>
        <v>1</v>
      </c>
      <c r="G5">
        <f>Price!D5</f>
        <v>5188.07</v>
      </c>
      <c r="H5" t="b">
        <f>AND(Price!D5=Trendlines!D5,Price!D5=ZigZag!D5,Price!D5=Pinbar!D5,Price!D5=SSA!D5)</f>
        <v>1</v>
      </c>
      <c r="J5" t="b">
        <f t="shared" si="0"/>
        <v>0</v>
      </c>
    </row>
    <row r="6" spans="1:11" x14ac:dyDescent="0.55000000000000004">
      <c r="A6">
        <f>Price!L6</f>
        <v>1772026200</v>
      </c>
      <c r="B6" t="b">
        <f>AND(Price!L6=Trendlines!Q6,Price!L6=ZigZag!K6,Price!L6=Pinbar!I6,Price!L6=SSA!L6)</f>
        <v>0</v>
      </c>
      <c r="C6" t="str">
        <f>Price!B6</f>
        <v>XAUUSD</v>
      </c>
      <c r="D6" t="b">
        <f>AND(Price!B6=Trendlines!B6,Price!B6=ZigZag!B6,Price!B6=Pinbar!B6,Price!B6=SSA!B6)</f>
        <v>1</v>
      </c>
      <c r="E6" t="str">
        <f>Price!C6</f>
        <v>M5</v>
      </c>
      <c r="F6" t="b">
        <f>AND(Price!C6=Trendlines!C6,Price!C6=ZigZag!C6,Price!C6=Pinbar!C6,Price!C6=SSA!C6)</f>
        <v>1</v>
      </c>
      <c r="G6">
        <f>Price!D6</f>
        <v>5188.16</v>
      </c>
      <c r="H6" t="b">
        <f>AND(Price!D6=Trendlines!D6,Price!D6=ZigZag!D6,Price!D6=Pinbar!D6,Price!D6=SSA!D6)</f>
        <v>1</v>
      </c>
      <c r="J6" t="b">
        <f t="shared" si="0"/>
        <v>0</v>
      </c>
    </row>
    <row r="7" spans="1:11" x14ac:dyDescent="0.55000000000000004">
      <c r="A7">
        <f>Price!L7</f>
        <v>1772026500</v>
      </c>
      <c r="B7" t="b">
        <f>AND(Price!L7=Trendlines!Q7,Price!L7=ZigZag!K7,Price!L7=Pinbar!I7,Price!L7=SSA!L7)</f>
        <v>0</v>
      </c>
      <c r="C7" t="str">
        <f>Price!B7</f>
        <v>XAUUSD</v>
      </c>
      <c r="D7" t="b">
        <f>AND(Price!B7=Trendlines!B7,Price!B7=ZigZag!B7,Price!B7=Pinbar!B7,Price!B7=SSA!B7)</f>
        <v>1</v>
      </c>
      <c r="E7" t="str">
        <f>Price!C7</f>
        <v>M5</v>
      </c>
      <c r="F7" t="b">
        <f>AND(Price!C7=Trendlines!C7,Price!C7=ZigZag!C7,Price!C7=Pinbar!C7,Price!C7=SSA!C7)</f>
        <v>1</v>
      </c>
      <c r="G7">
        <f>Price!D7</f>
        <v>5189.6099999999997</v>
      </c>
      <c r="H7" t="b">
        <f>AND(Price!D7=Trendlines!D7,Price!D7=ZigZag!D7,Price!D7=Pinbar!D7,Price!D7=SSA!D7)</f>
        <v>1</v>
      </c>
      <c r="J7" t="b">
        <f t="shared" si="0"/>
        <v>0</v>
      </c>
    </row>
    <row r="8" spans="1:11" x14ac:dyDescent="0.55000000000000004">
      <c r="A8">
        <f>Price!L8</f>
        <v>1772026800</v>
      </c>
      <c r="B8" t="b">
        <f>AND(Price!L8=Trendlines!Q8,Price!L8=ZigZag!K8,Price!L8=Pinbar!I8,Price!L8=SSA!L8)</f>
        <v>0</v>
      </c>
      <c r="C8" t="str">
        <f>Price!B8</f>
        <v>XAUUSD</v>
      </c>
      <c r="D8" t="b">
        <f>AND(Price!B8=Trendlines!B8,Price!B8=ZigZag!B8,Price!B8=Pinbar!B8,Price!B8=SSA!B8)</f>
        <v>1</v>
      </c>
      <c r="E8" t="str">
        <f>Price!C8</f>
        <v>M5</v>
      </c>
      <c r="F8" t="b">
        <f>AND(Price!C8=Trendlines!C8,Price!C8=ZigZag!C8,Price!C8=Pinbar!C8,Price!C8=SSA!C8)</f>
        <v>1</v>
      </c>
      <c r="G8">
        <f>Price!D8</f>
        <v>5186.84</v>
      </c>
      <c r="H8" t="b">
        <f>AND(Price!D8=Trendlines!D8,Price!D8=ZigZag!D8,Price!D8=Pinbar!D8,Price!D8=SSA!D8)</f>
        <v>1</v>
      </c>
      <c r="J8" t="b">
        <f t="shared" si="0"/>
        <v>0</v>
      </c>
    </row>
    <row r="9" spans="1:11" x14ac:dyDescent="0.55000000000000004">
      <c r="A9">
        <f>Price!L9</f>
        <v>1772027100</v>
      </c>
      <c r="B9" t="b">
        <f>AND(Price!L9=Trendlines!Q9,Price!L9=ZigZag!K9,Price!L9=Pinbar!I9,Price!L9=SSA!L9)</f>
        <v>0</v>
      </c>
      <c r="C9" t="str">
        <f>Price!B9</f>
        <v>XAUUSD</v>
      </c>
      <c r="D9" t="b">
        <f>AND(Price!B9=Trendlines!B9,Price!B9=ZigZag!B9,Price!B9=Pinbar!B9,Price!B9=SSA!B9)</f>
        <v>1</v>
      </c>
      <c r="E9" t="str">
        <f>Price!C9</f>
        <v>M5</v>
      </c>
      <c r="F9" t="b">
        <f>AND(Price!C9=Trendlines!C9,Price!C9=ZigZag!C9,Price!C9=Pinbar!C9,Price!C9=SSA!C9)</f>
        <v>1</v>
      </c>
      <c r="G9">
        <f>Price!D9</f>
        <v>5186.59</v>
      </c>
      <c r="H9" t="b">
        <f>AND(Price!D9=Trendlines!D9,Price!D9=ZigZag!D9,Price!D9=Pinbar!D9,Price!D9=SSA!D9)</f>
        <v>1</v>
      </c>
      <c r="J9" t="b">
        <f t="shared" si="0"/>
        <v>0</v>
      </c>
    </row>
    <row r="10" spans="1:11" x14ac:dyDescent="0.55000000000000004">
      <c r="A10">
        <f>Price!L10</f>
        <v>1772027400</v>
      </c>
      <c r="B10" t="b">
        <f>AND(Price!L10=Trendlines!Q10,Price!L10=ZigZag!K10,Price!L10=Pinbar!I10,Price!L10=SSA!L10)</f>
        <v>0</v>
      </c>
      <c r="C10" t="str">
        <f>Price!B10</f>
        <v>XAUUSD</v>
      </c>
      <c r="D10" t="b">
        <f>AND(Price!B10=Trendlines!B10,Price!B10=ZigZag!B10,Price!B10=Pinbar!B10,Price!B10=SSA!B10)</f>
        <v>1</v>
      </c>
      <c r="E10" t="str">
        <f>Price!C10</f>
        <v>M5</v>
      </c>
      <c r="F10" t="b">
        <f>AND(Price!C10=Trendlines!C10,Price!C10=ZigZag!C10,Price!C10=Pinbar!C10,Price!C10=SSA!C10)</f>
        <v>1</v>
      </c>
      <c r="G10">
        <f>Price!D10</f>
        <v>5186.07</v>
      </c>
      <c r="H10" t="b">
        <f>AND(Price!D10=Trendlines!D10,Price!D10=ZigZag!D10,Price!D10=Pinbar!D10,Price!D10=SSA!D10)</f>
        <v>1</v>
      </c>
      <c r="J10" t="b">
        <f t="shared" si="0"/>
        <v>0</v>
      </c>
    </row>
    <row r="11" spans="1:11" x14ac:dyDescent="0.55000000000000004">
      <c r="A11">
        <f>Price!L11</f>
        <v>1772027700</v>
      </c>
      <c r="B11" t="b">
        <f>AND(Price!L11=Trendlines!Q11,Price!L11=ZigZag!K11,Price!L11=Pinbar!I11,Price!L11=SSA!L11)</f>
        <v>0</v>
      </c>
      <c r="C11" t="str">
        <f>Price!B11</f>
        <v>XAUUSD</v>
      </c>
      <c r="D11" t="b">
        <f>AND(Price!B11=Trendlines!B11,Price!B11=ZigZag!B11,Price!B11=Pinbar!B11,Price!B11=SSA!B11)</f>
        <v>1</v>
      </c>
      <c r="E11" t="str">
        <f>Price!C11</f>
        <v>M5</v>
      </c>
      <c r="F11" t="b">
        <f>AND(Price!C11=Trendlines!C11,Price!C11=ZigZag!C11,Price!C11=Pinbar!C11,Price!C11=SSA!C11)</f>
        <v>1</v>
      </c>
      <c r="G11">
        <f>Price!D11</f>
        <v>5185.2299999999996</v>
      </c>
      <c r="H11" t="b">
        <f>AND(Price!D11=Trendlines!D11,Price!D11=ZigZag!D11,Price!D11=Pinbar!D11,Price!D11=SSA!D11)</f>
        <v>1</v>
      </c>
      <c r="J11" t="b">
        <f t="shared" si="0"/>
        <v>0</v>
      </c>
    </row>
    <row r="12" spans="1:11" x14ac:dyDescent="0.55000000000000004">
      <c r="A12">
        <f>Price!L12</f>
        <v>1772028000</v>
      </c>
      <c r="B12" t="b">
        <f>AND(Price!L12=Trendlines!Q12,Price!L12=ZigZag!K12,Price!L12=Pinbar!I12,Price!L12=SSA!L12)</f>
        <v>0</v>
      </c>
      <c r="C12" t="str">
        <f>Price!B12</f>
        <v>XAUUSD</v>
      </c>
      <c r="D12" t="b">
        <f>AND(Price!B12=Trendlines!B12,Price!B12=ZigZag!B12,Price!B12=Pinbar!B12,Price!B12=SSA!B12)</f>
        <v>1</v>
      </c>
      <c r="E12" t="str">
        <f>Price!C12</f>
        <v>M5</v>
      </c>
      <c r="F12" t="b">
        <f>AND(Price!C12=Trendlines!C12,Price!C12=ZigZag!C12,Price!C12=Pinbar!C12,Price!C12=SSA!C12)</f>
        <v>1</v>
      </c>
      <c r="G12">
        <f>Price!D12</f>
        <v>5187.18</v>
      </c>
      <c r="H12" t="b">
        <f>AND(Price!D12=Trendlines!D12,Price!D12=ZigZag!D12,Price!D12=Pinbar!D12,Price!D12=SSA!D12)</f>
        <v>1</v>
      </c>
      <c r="J12" t="b">
        <f t="shared" si="0"/>
        <v>0</v>
      </c>
    </row>
    <row r="13" spans="1:11" x14ac:dyDescent="0.55000000000000004">
      <c r="A13">
        <f>Price!L13</f>
        <v>1772028300</v>
      </c>
      <c r="B13" t="b">
        <f>AND(Price!L13=Trendlines!Q13,Price!L13=ZigZag!K13,Price!L13=Pinbar!I13,Price!L13=SSA!L13)</f>
        <v>0</v>
      </c>
      <c r="C13" t="str">
        <f>Price!B13</f>
        <v>XAUUSD</v>
      </c>
      <c r="D13" t="b">
        <f>AND(Price!B13=Trendlines!B13,Price!B13=ZigZag!B13,Price!B13=Pinbar!B13,Price!B13=SSA!B13)</f>
        <v>1</v>
      </c>
      <c r="E13" t="str">
        <f>Price!C13</f>
        <v>M5</v>
      </c>
      <c r="F13" t="b">
        <f>AND(Price!C13=Trendlines!C13,Price!C13=ZigZag!C13,Price!C13=Pinbar!C13,Price!C13=SSA!C13)</f>
        <v>1</v>
      </c>
      <c r="G13">
        <f>Price!D13</f>
        <v>5189.99</v>
      </c>
      <c r="H13" t="b">
        <f>AND(Price!D13=Trendlines!D13,Price!D13=ZigZag!D13,Price!D13=Pinbar!D13,Price!D13=SSA!D13)</f>
        <v>1</v>
      </c>
      <c r="J13" t="b">
        <f t="shared" si="0"/>
        <v>0</v>
      </c>
    </row>
    <row r="14" spans="1:11" x14ac:dyDescent="0.55000000000000004">
      <c r="A14">
        <f>Price!L14</f>
        <v>1772028600</v>
      </c>
      <c r="B14" t="b">
        <f>AND(Price!L14=Trendlines!Q14,Price!L14=ZigZag!K14,Price!L14=Pinbar!I14,Price!L14=SSA!L14)</f>
        <v>0</v>
      </c>
      <c r="C14" t="str">
        <f>Price!B14</f>
        <v>XAUUSD</v>
      </c>
      <c r="D14" t="b">
        <f>AND(Price!B14=Trendlines!B14,Price!B14=ZigZag!B14,Price!B14=Pinbar!B14,Price!B14=SSA!B14)</f>
        <v>1</v>
      </c>
      <c r="E14" t="str">
        <f>Price!C14</f>
        <v>M5</v>
      </c>
      <c r="F14" t="b">
        <f>AND(Price!C14=Trendlines!C14,Price!C14=ZigZag!C14,Price!C14=Pinbar!C14,Price!C14=SSA!C14)</f>
        <v>1</v>
      </c>
      <c r="G14">
        <f>Price!D14</f>
        <v>5185.4399999999996</v>
      </c>
      <c r="H14" t="b">
        <f>AND(Price!D14=Trendlines!D14,Price!D14=ZigZag!D14,Price!D14=Pinbar!D14,Price!D14=SSA!D14)</f>
        <v>1</v>
      </c>
      <c r="J14" t="b">
        <f t="shared" si="0"/>
        <v>0</v>
      </c>
    </row>
    <row r="15" spans="1:11" x14ac:dyDescent="0.55000000000000004">
      <c r="A15">
        <f>Price!L15</f>
        <v>1772028900</v>
      </c>
      <c r="B15" t="b">
        <f>AND(Price!L15=Trendlines!Q15,Price!L15=ZigZag!K15,Price!L15=Pinbar!I15,Price!L15=SSA!L15)</f>
        <v>0</v>
      </c>
      <c r="C15" t="str">
        <f>Price!B15</f>
        <v>XAUUSD</v>
      </c>
      <c r="D15" t="b">
        <f>AND(Price!B15=Trendlines!B15,Price!B15=ZigZag!B15,Price!B15=Pinbar!B15,Price!B15=SSA!B15)</f>
        <v>1</v>
      </c>
      <c r="E15" t="str">
        <f>Price!C15</f>
        <v>M5</v>
      </c>
      <c r="F15" t="b">
        <f>AND(Price!C15=Trendlines!C15,Price!C15=ZigZag!C15,Price!C15=Pinbar!C15,Price!C15=SSA!C15)</f>
        <v>1</v>
      </c>
      <c r="G15">
        <f>Price!D15</f>
        <v>5182.68</v>
      </c>
      <c r="H15" t="b">
        <f>AND(Price!D15=Trendlines!D15,Price!D15=ZigZag!D15,Price!D15=Pinbar!D15,Price!D15=SSA!D15)</f>
        <v>1</v>
      </c>
      <c r="J15" t="b">
        <f t="shared" si="0"/>
        <v>0</v>
      </c>
    </row>
    <row r="16" spans="1:11" x14ac:dyDescent="0.55000000000000004">
      <c r="A16">
        <f>Price!L16</f>
        <v>1772029200</v>
      </c>
      <c r="B16" t="b">
        <f>AND(Price!L16=Trendlines!Q16,Price!L16=ZigZag!K16,Price!L16=Pinbar!I16,Price!L16=SSA!L16)</f>
        <v>0</v>
      </c>
      <c r="C16" t="str">
        <f>Price!B16</f>
        <v>XAUUSD</v>
      </c>
      <c r="D16" t="b">
        <f>AND(Price!B16=Trendlines!B16,Price!B16=ZigZag!B16,Price!B16=Pinbar!B16,Price!B16=SSA!B16)</f>
        <v>1</v>
      </c>
      <c r="E16" t="str">
        <f>Price!C16</f>
        <v>M5</v>
      </c>
      <c r="F16" t="b">
        <f>AND(Price!C16=Trendlines!C16,Price!C16=ZigZag!C16,Price!C16=Pinbar!C16,Price!C16=SSA!C16)</f>
        <v>1</v>
      </c>
      <c r="G16">
        <f>Price!D16</f>
        <v>5181.49</v>
      </c>
      <c r="H16" t="b">
        <f>AND(Price!D16=Trendlines!D16,Price!D16=ZigZag!D16,Price!D16=Pinbar!D16,Price!D16=SSA!D16)</f>
        <v>1</v>
      </c>
      <c r="J16" t="b">
        <f t="shared" si="0"/>
        <v>0</v>
      </c>
    </row>
    <row r="17" spans="1:10" x14ac:dyDescent="0.55000000000000004">
      <c r="A17">
        <f>Price!L17</f>
        <v>1772029500</v>
      </c>
      <c r="B17" t="b">
        <f>AND(Price!L17=Trendlines!Q17,Price!L17=ZigZag!K17,Price!L17=Pinbar!I17,Price!L17=SSA!L17)</f>
        <v>0</v>
      </c>
      <c r="C17" t="str">
        <f>Price!B17</f>
        <v>XAUUSD</v>
      </c>
      <c r="D17" t="b">
        <f>AND(Price!B17=Trendlines!B17,Price!B17=ZigZag!B17,Price!B17=Pinbar!B17,Price!B17=SSA!B17)</f>
        <v>1</v>
      </c>
      <c r="E17" t="str">
        <f>Price!C17</f>
        <v>M5</v>
      </c>
      <c r="F17" t="b">
        <f>AND(Price!C17=Trendlines!C17,Price!C17=ZigZag!C17,Price!C17=Pinbar!C17,Price!C17=SSA!C17)</f>
        <v>1</v>
      </c>
      <c r="G17">
        <f>Price!D17</f>
        <v>5177.91</v>
      </c>
      <c r="H17" t="b">
        <f>AND(Price!D17=Trendlines!D17,Price!D17=ZigZag!D17,Price!D17=Pinbar!D17,Price!D17=SSA!D17)</f>
        <v>1</v>
      </c>
      <c r="J17" t="b">
        <f t="shared" si="0"/>
        <v>0</v>
      </c>
    </row>
    <row r="18" spans="1:10" x14ac:dyDescent="0.55000000000000004">
      <c r="A18">
        <f>Price!L18</f>
        <v>1772029800</v>
      </c>
      <c r="B18" t="b">
        <f>AND(Price!L18=Trendlines!Q18,Price!L18=ZigZag!K18,Price!L18=Pinbar!I18,Price!L18=SSA!L18)</f>
        <v>0</v>
      </c>
      <c r="C18" t="str">
        <f>Price!B18</f>
        <v>XAUUSD</v>
      </c>
      <c r="D18" t="b">
        <f>AND(Price!B18=Trendlines!B18,Price!B18=ZigZag!B18,Price!B18=Pinbar!B18,Price!B18=SSA!B18)</f>
        <v>1</v>
      </c>
      <c r="E18" t="str">
        <f>Price!C18</f>
        <v>M5</v>
      </c>
      <c r="F18" t="b">
        <f>AND(Price!C18=Trendlines!C18,Price!C18=ZigZag!C18,Price!C18=Pinbar!C18,Price!C18=SSA!C18)</f>
        <v>1</v>
      </c>
      <c r="G18">
        <f>Price!D18</f>
        <v>5174.1400000000003</v>
      </c>
      <c r="H18" t="b">
        <f>AND(Price!D18=Trendlines!D18,Price!D18=ZigZag!D18,Price!D18=Pinbar!D18,Price!D18=SSA!D18)</f>
        <v>1</v>
      </c>
      <c r="J18" t="b">
        <f t="shared" si="0"/>
        <v>0</v>
      </c>
    </row>
    <row r="19" spans="1:10" x14ac:dyDescent="0.55000000000000004">
      <c r="A19">
        <f>Price!L19</f>
        <v>1772030100</v>
      </c>
      <c r="B19" t="b">
        <f>AND(Price!L19=Trendlines!Q19,Price!L19=ZigZag!K19,Price!L19=Pinbar!I19,Price!L19=SSA!L19)</f>
        <v>0</v>
      </c>
      <c r="C19" t="str">
        <f>Price!B19</f>
        <v>XAUUSD</v>
      </c>
      <c r="D19" t="b">
        <f>AND(Price!B19=Trendlines!B19,Price!B19=ZigZag!B19,Price!B19=Pinbar!B19,Price!B19=SSA!B19)</f>
        <v>1</v>
      </c>
      <c r="E19" t="str">
        <f>Price!C19</f>
        <v>M5</v>
      </c>
      <c r="F19" t="b">
        <f>AND(Price!C19=Trendlines!C19,Price!C19=ZigZag!C19,Price!C19=Pinbar!C19,Price!C19=SSA!C19)</f>
        <v>1</v>
      </c>
      <c r="G19">
        <f>Price!D19</f>
        <v>5159.7299999999996</v>
      </c>
      <c r="H19" t="b">
        <f>AND(Price!D19=Trendlines!D19,Price!D19=ZigZag!D19,Price!D19=Pinbar!D19,Price!D19=SSA!D19)</f>
        <v>1</v>
      </c>
      <c r="J19" t="b">
        <f t="shared" si="0"/>
        <v>0</v>
      </c>
    </row>
    <row r="20" spans="1:10" x14ac:dyDescent="0.55000000000000004">
      <c r="A20">
        <f>Price!L20</f>
        <v>1772030400</v>
      </c>
      <c r="B20" t="b">
        <f>AND(Price!L20=Trendlines!Q20,Price!L20=ZigZag!K20,Price!L20=Pinbar!I20,Price!L20=SSA!L20)</f>
        <v>0</v>
      </c>
      <c r="C20" t="str">
        <f>Price!B20</f>
        <v>XAUUSD</v>
      </c>
      <c r="D20" t="b">
        <f>AND(Price!B20=Trendlines!B20,Price!B20=ZigZag!B20,Price!B20=Pinbar!B20,Price!B20=SSA!B20)</f>
        <v>1</v>
      </c>
      <c r="E20" t="str">
        <f>Price!C20</f>
        <v>M5</v>
      </c>
      <c r="F20" t="b">
        <f>AND(Price!C20=Trendlines!C20,Price!C20=ZigZag!C20,Price!C20=Pinbar!C20,Price!C20=SSA!C20)</f>
        <v>1</v>
      </c>
      <c r="G20">
        <f>Price!D20</f>
        <v>5174.91</v>
      </c>
      <c r="H20" t="b">
        <f>AND(Price!D20=Trendlines!D20,Price!D20=ZigZag!D20,Price!D20=Pinbar!D20,Price!D20=SSA!D20)</f>
        <v>1</v>
      </c>
      <c r="J20" t="b">
        <f t="shared" si="0"/>
        <v>0</v>
      </c>
    </row>
    <row r="21" spans="1:10" x14ac:dyDescent="0.55000000000000004">
      <c r="A21">
        <f>Price!L21</f>
        <v>1772030700</v>
      </c>
      <c r="B21" t="b">
        <f>AND(Price!L21=Trendlines!Q21,Price!L21=ZigZag!K21,Price!L21=Pinbar!I21,Price!L21=SSA!L21)</f>
        <v>0</v>
      </c>
      <c r="C21" t="str">
        <f>Price!B21</f>
        <v>XAUUSD</v>
      </c>
      <c r="D21" t="b">
        <f>AND(Price!B21=Trendlines!B21,Price!B21=ZigZag!B21,Price!B21=Pinbar!B21,Price!B21=SSA!B21)</f>
        <v>1</v>
      </c>
      <c r="E21" t="str">
        <f>Price!C21</f>
        <v>M5</v>
      </c>
      <c r="F21" t="b">
        <f>AND(Price!C21=Trendlines!C21,Price!C21=ZigZag!C21,Price!C21=Pinbar!C21,Price!C21=SSA!C21)</f>
        <v>1</v>
      </c>
      <c r="G21">
        <f>Price!D21</f>
        <v>5181.79</v>
      </c>
      <c r="H21" t="b">
        <f>AND(Price!D21=Trendlines!D21,Price!D21=ZigZag!D21,Price!D21=Pinbar!D21,Price!D21=SSA!D21)</f>
        <v>1</v>
      </c>
      <c r="J21" t="b">
        <f t="shared" si="0"/>
        <v>0</v>
      </c>
    </row>
    <row r="22" spans="1:10" x14ac:dyDescent="0.55000000000000004">
      <c r="A22">
        <f>Price!L22</f>
        <v>1772031000</v>
      </c>
      <c r="B22" t="b">
        <f>AND(Price!L22=Trendlines!Q22,Price!L22=ZigZag!K22,Price!L22=Pinbar!I22,Price!L22=SSA!L22)</f>
        <v>0</v>
      </c>
      <c r="C22" t="str">
        <f>Price!B22</f>
        <v>XAUUSD</v>
      </c>
      <c r="D22" t="b">
        <f>AND(Price!B22=Trendlines!B22,Price!B22=ZigZag!B22,Price!B22=Pinbar!B22,Price!B22=SSA!B22)</f>
        <v>1</v>
      </c>
      <c r="E22" t="str">
        <f>Price!C22</f>
        <v>M5</v>
      </c>
      <c r="F22" t="b">
        <f>AND(Price!C22=Trendlines!C22,Price!C22=ZigZag!C22,Price!C22=Pinbar!C22,Price!C22=SSA!C22)</f>
        <v>1</v>
      </c>
      <c r="G22">
        <f>Price!D22</f>
        <v>5188.55</v>
      </c>
      <c r="H22" t="b">
        <f>AND(Price!D22=Trendlines!D22,Price!D22=ZigZag!D22,Price!D22=Pinbar!D22,Price!D22=SSA!D22)</f>
        <v>1</v>
      </c>
      <c r="J22" t="b">
        <f t="shared" si="0"/>
        <v>0</v>
      </c>
    </row>
    <row r="23" spans="1:10" x14ac:dyDescent="0.55000000000000004">
      <c r="A23">
        <f>Price!L23</f>
        <v>1772031300</v>
      </c>
      <c r="B23" t="b">
        <f>AND(Price!L23=Trendlines!Q23,Price!L23=ZigZag!K23,Price!L23=Pinbar!I23,Price!L23=SSA!L23)</f>
        <v>0</v>
      </c>
      <c r="C23" t="str">
        <f>Price!B23</f>
        <v>XAUUSD</v>
      </c>
      <c r="D23" t="b">
        <f>AND(Price!B23=Trendlines!B23,Price!B23=ZigZag!B23,Price!B23=Pinbar!B23,Price!B23=SSA!B23)</f>
        <v>1</v>
      </c>
      <c r="E23" t="str">
        <f>Price!C23</f>
        <v>M5</v>
      </c>
      <c r="F23" t="b">
        <f>AND(Price!C23=Trendlines!C23,Price!C23=ZigZag!C23,Price!C23=Pinbar!C23,Price!C23=SSA!C23)</f>
        <v>1</v>
      </c>
      <c r="G23">
        <f>Price!D23</f>
        <v>5191.25</v>
      </c>
      <c r="H23" t="b">
        <f>AND(Price!D23=Trendlines!D23,Price!D23=ZigZag!D23,Price!D23=Pinbar!D23,Price!D23=SSA!D23)</f>
        <v>1</v>
      </c>
      <c r="J23" t="b">
        <f t="shared" si="0"/>
        <v>0</v>
      </c>
    </row>
    <row r="24" spans="1:10" x14ac:dyDescent="0.55000000000000004">
      <c r="A24">
        <f>Price!L24</f>
        <v>1772031600</v>
      </c>
      <c r="B24" t="b">
        <f>AND(Price!L24=Trendlines!Q24,Price!L24=ZigZag!K24,Price!L24=Pinbar!I24,Price!L24=SSA!L24)</f>
        <v>0</v>
      </c>
      <c r="C24" t="str">
        <f>Price!B24</f>
        <v>XAUUSD</v>
      </c>
      <c r="D24" t="b">
        <f>AND(Price!B24=Trendlines!B24,Price!B24=ZigZag!B24,Price!B24=Pinbar!B24,Price!B24=SSA!B24)</f>
        <v>1</v>
      </c>
      <c r="E24" t="str">
        <f>Price!C24</f>
        <v>M5</v>
      </c>
      <c r="F24" t="b">
        <f>AND(Price!C24=Trendlines!C24,Price!C24=ZigZag!C24,Price!C24=Pinbar!C24,Price!C24=SSA!C24)</f>
        <v>1</v>
      </c>
      <c r="G24">
        <f>Price!D24</f>
        <v>5198.6400000000003</v>
      </c>
      <c r="H24" t="b">
        <f>AND(Price!D24=Trendlines!D24,Price!D24=ZigZag!D24,Price!D24=Pinbar!D24,Price!D24=SSA!D24)</f>
        <v>1</v>
      </c>
      <c r="J24" t="b">
        <f t="shared" si="0"/>
        <v>0</v>
      </c>
    </row>
    <row r="25" spans="1:10" x14ac:dyDescent="0.55000000000000004">
      <c r="A25">
        <f>Price!L25</f>
        <v>1772031900</v>
      </c>
      <c r="B25" t="b">
        <f>AND(Price!L25=Trendlines!Q25,Price!L25=ZigZag!K25,Price!L25=Pinbar!I25,Price!L25=SSA!L25)</f>
        <v>0</v>
      </c>
      <c r="C25" t="str">
        <f>Price!B25</f>
        <v>XAUUSD</v>
      </c>
      <c r="D25" t="b">
        <f>AND(Price!B25=Trendlines!B25,Price!B25=ZigZag!B25,Price!B25=Pinbar!B25,Price!B25=SSA!B25)</f>
        <v>1</v>
      </c>
      <c r="E25" t="str">
        <f>Price!C25</f>
        <v>M5</v>
      </c>
      <c r="F25" t="b">
        <f>AND(Price!C25=Trendlines!C25,Price!C25=ZigZag!C25,Price!C25=Pinbar!C25,Price!C25=SSA!C25)</f>
        <v>1</v>
      </c>
      <c r="G25">
        <f>Price!D25</f>
        <v>5195.8900000000003</v>
      </c>
      <c r="H25" t="b">
        <f>AND(Price!D25=Trendlines!D25,Price!D25=ZigZag!D25,Price!D25=Pinbar!D25,Price!D25=SSA!D25)</f>
        <v>1</v>
      </c>
      <c r="J25" t="b">
        <f t="shared" si="0"/>
        <v>0</v>
      </c>
    </row>
    <row r="26" spans="1:10" x14ac:dyDescent="0.55000000000000004">
      <c r="A26">
        <f>Price!L26</f>
        <v>1772032200</v>
      </c>
      <c r="B26" t="b">
        <f>AND(Price!L26=Trendlines!Q26,Price!L26=ZigZag!K26,Price!L26=Pinbar!I26,Price!L26=SSA!L26)</f>
        <v>0</v>
      </c>
      <c r="C26" t="str">
        <f>Price!B26</f>
        <v>XAUUSD</v>
      </c>
      <c r="D26" t="b">
        <f>AND(Price!B26=Trendlines!B26,Price!B26=ZigZag!B26,Price!B26=Pinbar!B26,Price!B26=SSA!B26)</f>
        <v>1</v>
      </c>
      <c r="E26" t="str">
        <f>Price!C26</f>
        <v>M5</v>
      </c>
      <c r="F26" t="b">
        <f>AND(Price!C26=Trendlines!C26,Price!C26=ZigZag!C26,Price!C26=Pinbar!C26,Price!C26=SSA!C26)</f>
        <v>1</v>
      </c>
      <c r="G26">
        <f>Price!D26</f>
        <v>5193.17</v>
      </c>
      <c r="H26" t="b">
        <f>AND(Price!D26=Trendlines!D26,Price!D26=ZigZag!D26,Price!D26=Pinbar!D26,Price!D26=SSA!D26)</f>
        <v>1</v>
      </c>
      <c r="J26" t="b">
        <f t="shared" si="0"/>
        <v>0</v>
      </c>
    </row>
    <row r="27" spans="1:10" x14ac:dyDescent="0.55000000000000004">
      <c r="A27">
        <f>Price!L27</f>
        <v>1772032500</v>
      </c>
      <c r="B27" t="b">
        <f>AND(Price!L27=Trendlines!Q27,Price!L27=ZigZag!K27,Price!L27=Pinbar!I27,Price!L27=SSA!L27)</f>
        <v>0</v>
      </c>
      <c r="C27" t="str">
        <f>Price!B27</f>
        <v>XAUUSD</v>
      </c>
      <c r="D27" t="b">
        <f>AND(Price!B27=Trendlines!B27,Price!B27=ZigZag!B27,Price!B27=Pinbar!B27,Price!B27=SSA!B27)</f>
        <v>1</v>
      </c>
      <c r="E27" t="str">
        <f>Price!C27</f>
        <v>M5</v>
      </c>
      <c r="F27" t="b">
        <f>AND(Price!C27=Trendlines!C27,Price!C27=ZigZag!C27,Price!C27=Pinbar!C27,Price!C27=SSA!C27)</f>
        <v>1</v>
      </c>
      <c r="G27">
        <f>Price!D27</f>
        <v>5188.97</v>
      </c>
      <c r="H27" t="b">
        <f>AND(Price!D27=Trendlines!D27,Price!D27=ZigZag!D27,Price!D27=Pinbar!D27,Price!D27=SSA!D27)</f>
        <v>1</v>
      </c>
      <c r="J27" t="b">
        <f t="shared" si="0"/>
        <v>0</v>
      </c>
    </row>
    <row r="28" spans="1:10" x14ac:dyDescent="0.55000000000000004">
      <c r="A28">
        <f>Price!L28</f>
        <v>1772032800</v>
      </c>
      <c r="B28" t="b">
        <f>AND(Price!L28=Trendlines!Q28,Price!L28=ZigZag!K28,Price!L28=Pinbar!I28,Price!L28=SSA!L28)</f>
        <v>0</v>
      </c>
      <c r="C28" t="str">
        <f>Price!B28</f>
        <v>XAUUSD</v>
      </c>
      <c r="D28" t="b">
        <f>AND(Price!B28=Trendlines!B28,Price!B28=ZigZag!B28,Price!B28=Pinbar!B28,Price!B28=SSA!B28)</f>
        <v>1</v>
      </c>
      <c r="E28" t="str">
        <f>Price!C28</f>
        <v>M5</v>
      </c>
      <c r="F28" t="b">
        <f>AND(Price!C28=Trendlines!C28,Price!C28=ZigZag!C28,Price!C28=Pinbar!C28,Price!C28=SSA!C28)</f>
        <v>1</v>
      </c>
      <c r="G28">
        <f>Price!D28</f>
        <v>5185.46</v>
      </c>
      <c r="H28" t="b">
        <f>AND(Price!D28=Trendlines!D28,Price!D28=ZigZag!D28,Price!D28=Pinbar!D28,Price!D28=SSA!D28)</f>
        <v>1</v>
      </c>
      <c r="J28" t="b">
        <f t="shared" si="0"/>
        <v>0</v>
      </c>
    </row>
    <row r="29" spans="1:10" x14ac:dyDescent="0.55000000000000004">
      <c r="A29">
        <f>Price!L29</f>
        <v>1772033100</v>
      </c>
      <c r="B29" t="b">
        <f>AND(Price!L29=Trendlines!Q29,Price!L29=ZigZag!K29,Price!L29=Pinbar!I29,Price!L29=SSA!L29)</f>
        <v>0</v>
      </c>
      <c r="C29" t="str">
        <f>Price!B29</f>
        <v>XAUUSD</v>
      </c>
      <c r="D29" t="b">
        <f>AND(Price!B29=Trendlines!B29,Price!B29=ZigZag!B29,Price!B29=Pinbar!B29,Price!B29=SSA!B29)</f>
        <v>1</v>
      </c>
      <c r="E29" t="str">
        <f>Price!C29</f>
        <v>M5</v>
      </c>
      <c r="F29" t="b">
        <f>AND(Price!C29=Trendlines!C29,Price!C29=ZigZag!C29,Price!C29=Pinbar!C29,Price!C29=SSA!C29)</f>
        <v>1</v>
      </c>
      <c r="G29">
        <f>Price!D29</f>
        <v>5180.33</v>
      </c>
      <c r="H29" t="b">
        <f>AND(Price!D29=Trendlines!D29,Price!D29=ZigZag!D29,Price!D29=Pinbar!D29,Price!D29=SSA!D29)</f>
        <v>1</v>
      </c>
      <c r="J29" t="b">
        <f t="shared" si="0"/>
        <v>0</v>
      </c>
    </row>
    <row r="30" spans="1:10" x14ac:dyDescent="0.55000000000000004">
      <c r="A30">
        <f>Price!L30</f>
        <v>1772033400</v>
      </c>
      <c r="B30" t="b">
        <f>AND(Price!L30=Trendlines!Q30,Price!L30=ZigZag!K30,Price!L30=Pinbar!I30,Price!L30=SSA!L30)</f>
        <v>0</v>
      </c>
      <c r="C30" t="str">
        <f>Price!B30</f>
        <v>XAUUSD</v>
      </c>
      <c r="D30" t="b">
        <f>AND(Price!B30=Trendlines!B30,Price!B30=ZigZag!B30,Price!B30=Pinbar!B30,Price!B30=SSA!B30)</f>
        <v>1</v>
      </c>
      <c r="E30" t="str">
        <f>Price!C30</f>
        <v>M5</v>
      </c>
      <c r="F30" t="b">
        <f>AND(Price!C30=Trendlines!C30,Price!C30=ZigZag!C30,Price!C30=Pinbar!C30,Price!C30=SSA!C30)</f>
        <v>1</v>
      </c>
      <c r="G30">
        <f>Price!D30</f>
        <v>5181.68</v>
      </c>
      <c r="H30" t="b">
        <f>AND(Price!D30=Trendlines!D30,Price!D30=ZigZag!D30,Price!D30=Pinbar!D30,Price!D30=SSA!D30)</f>
        <v>1</v>
      </c>
      <c r="J30" t="b">
        <f t="shared" si="0"/>
        <v>0</v>
      </c>
    </row>
    <row r="31" spans="1:10" x14ac:dyDescent="0.55000000000000004">
      <c r="A31">
        <f>Price!L31</f>
        <v>1772033700</v>
      </c>
      <c r="B31" t="b">
        <f>AND(Price!L31=Trendlines!Q31,Price!L31=ZigZag!K31,Price!L31=Pinbar!I31,Price!L31=SSA!L31)</f>
        <v>0</v>
      </c>
      <c r="C31" t="str">
        <f>Price!B31</f>
        <v>XAUUSD</v>
      </c>
      <c r="D31" t="b">
        <f>AND(Price!B31=Trendlines!B31,Price!B31=ZigZag!B31,Price!B31=Pinbar!B31,Price!B31=SSA!B31)</f>
        <v>1</v>
      </c>
      <c r="E31" t="str">
        <f>Price!C31</f>
        <v>M5</v>
      </c>
      <c r="F31" t="b">
        <f>AND(Price!C31=Trendlines!C31,Price!C31=ZigZag!C31,Price!C31=Pinbar!C31,Price!C31=SSA!C31)</f>
        <v>1</v>
      </c>
      <c r="G31">
        <f>Price!D31</f>
        <v>5187.95</v>
      </c>
      <c r="H31" t="b">
        <f>AND(Price!D31=Trendlines!D31,Price!D31=ZigZag!D31,Price!D31=Pinbar!D31,Price!D31=SSA!D31)</f>
        <v>1</v>
      </c>
      <c r="J31" t="b">
        <f t="shared" si="0"/>
        <v>0</v>
      </c>
    </row>
    <row r="32" spans="1:10" x14ac:dyDescent="0.55000000000000004">
      <c r="A32">
        <f>Price!L32</f>
        <v>1772034000</v>
      </c>
      <c r="B32" t="b">
        <f>AND(Price!L32=Trendlines!Q32,Price!L32=ZigZag!K32,Price!L32=Pinbar!I32,Price!L32=SSA!L32)</f>
        <v>0</v>
      </c>
      <c r="C32" t="str">
        <f>Price!B32</f>
        <v>XAUUSD</v>
      </c>
      <c r="D32" t="b">
        <f>AND(Price!B32=Trendlines!B32,Price!B32=ZigZag!B32,Price!B32=Pinbar!B32,Price!B32=SSA!B32)</f>
        <v>1</v>
      </c>
      <c r="E32" t="str">
        <f>Price!C32</f>
        <v>M5</v>
      </c>
      <c r="F32" t="b">
        <f>AND(Price!C32=Trendlines!C32,Price!C32=ZigZag!C32,Price!C32=Pinbar!C32,Price!C32=SSA!C32)</f>
        <v>1</v>
      </c>
      <c r="G32">
        <f>Price!D32</f>
        <v>5191</v>
      </c>
      <c r="H32" t="b">
        <f>AND(Price!D32=Trendlines!D32,Price!D32=ZigZag!D32,Price!D32=Pinbar!D32,Price!D32=SSA!D32)</f>
        <v>1</v>
      </c>
      <c r="J32" t="b">
        <f t="shared" si="0"/>
        <v>0</v>
      </c>
    </row>
    <row r="33" spans="1:10" x14ac:dyDescent="0.55000000000000004">
      <c r="A33">
        <f>Price!L33</f>
        <v>1772034300</v>
      </c>
      <c r="B33" t="b">
        <f>AND(Price!L33=Trendlines!Q33,Price!L33=ZigZag!K33,Price!L33=Pinbar!I33,Price!L33=SSA!L33)</f>
        <v>0</v>
      </c>
      <c r="C33" t="str">
        <f>Price!B33</f>
        <v>XAUUSD</v>
      </c>
      <c r="D33" t="b">
        <f>AND(Price!B33=Trendlines!B33,Price!B33=ZigZag!B33,Price!B33=Pinbar!B33,Price!B33=SSA!B33)</f>
        <v>1</v>
      </c>
      <c r="E33" t="str">
        <f>Price!C33</f>
        <v>M5</v>
      </c>
      <c r="F33" t="b">
        <f>AND(Price!C33=Trendlines!C33,Price!C33=ZigZag!C33,Price!C33=Pinbar!C33,Price!C33=SSA!C33)</f>
        <v>1</v>
      </c>
      <c r="G33">
        <f>Price!D33</f>
        <v>5197.8999999999996</v>
      </c>
      <c r="H33" t="b">
        <f>AND(Price!D33=Trendlines!D33,Price!D33=ZigZag!D33,Price!D33=Pinbar!D33,Price!D33=SSA!D33)</f>
        <v>1</v>
      </c>
      <c r="J33" t="b">
        <f t="shared" si="0"/>
        <v>0</v>
      </c>
    </row>
    <row r="34" spans="1:10" x14ac:dyDescent="0.55000000000000004">
      <c r="A34">
        <f>Price!L34</f>
        <v>1772034600</v>
      </c>
      <c r="B34" t="b">
        <f>AND(Price!L34=Trendlines!Q34,Price!L34=ZigZag!K34,Price!L34=Pinbar!I34,Price!L34=SSA!L34)</f>
        <v>0</v>
      </c>
      <c r="C34" t="str">
        <f>Price!B34</f>
        <v>XAUUSD</v>
      </c>
      <c r="D34" t="b">
        <f>AND(Price!B34=Trendlines!B34,Price!B34=ZigZag!B34,Price!B34=Pinbar!B34,Price!B34=SSA!B34)</f>
        <v>1</v>
      </c>
      <c r="E34" t="str">
        <f>Price!C34</f>
        <v>M5</v>
      </c>
      <c r="F34" t="b">
        <f>AND(Price!C34=Trendlines!C34,Price!C34=ZigZag!C34,Price!C34=Pinbar!C34,Price!C34=SSA!C34)</f>
        <v>1</v>
      </c>
      <c r="G34">
        <f>Price!D34</f>
        <v>5195.4799999999996</v>
      </c>
      <c r="H34" t="b">
        <f>AND(Price!D34=Trendlines!D34,Price!D34=ZigZag!D34,Price!D34=Pinbar!D34,Price!D34=SSA!D34)</f>
        <v>1</v>
      </c>
      <c r="J34" t="b">
        <f t="shared" si="0"/>
        <v>0</v>
      </c>
    </row>
    <row r="35" spans="1:10" x14ac:dyDescent="0.55000000000000004">
      <c r="A35">
        <f>Price!L35</f>
        <v>1772034900</v>
      </c>
      <c r="B35" t="b">
        <f>AND(Price!L35=Trendlines!Q35,Price!L35=ZigZag!K35,Price!L35=Pinbar!I35,Price!L35=SSA!L35)</f>
        <v>0</v>
      </c>
      <c r="C35" t="str">
        <f>Price!B35</f>
        <v>XAUUSD</v>
      </c>
      <c r="D35" t="b">
        <f>AND(Price!B35=Trendlines!B35,Price!B35=ZigZag!B35,Price!B35=Pinbar!B35,Price!B35=SSA!B35)</f>
        <v>1</v>
      </c>
      <c r="E35" t="str">
        <f>Price!C35</f>
        <v>M5</v>
      </c>
      <c r="F35" t="b">
        <f>AND(Price!C35=Trendlines!C35,Price!C35=ZigZag!C35,Price!C35=Pinbar!C35,Price!C35=SSA!C35)</f>
        <v>1</v>
      </c>
      <c r="G35">
        <f>Price!D35</f>
        <v>5194.5</v>
      </c>
      <c r="H35" t="b">
        <f>AND(Price!D35=Trendlines!D35,Price!D35=ZigZag!D35,Price!D35=Pinbar!D35,Price!D35=SSA!D35)</f>
        <v>1</v>
      </c>
      <c r="J35" t="b">
        <f t="shared" si="0"/>
        <v>0</v>
      </c>
    </row>
    <row r="36" spans="1:10" x14ac:dyDescent="0.55000000000000004">
      <c r="A36">
        <f>Price!L36</f>
        <v>1772035200</v>
      </c>
      <c r="B36" t="b">
        <f>AND(Price!L36=Trendlines!Q36,Price!L36=ZigZag!K36,Price!L36=Pinbar!I36,Price!L36=SSA!L36)</f>
        <v>0</v>
      </c>
      <c r="C36" t="str">
        <f>Price!B36</f>
        <v>XAUUSD</v>
      </c>
      <c r="D36" t="b">
        <f>AND(Price!B36=Trendlines!B36,Price!B36=ZigZag!B36,Price!B36=Pinbar!B36,Price!B36=SSA!B36)</f>
        <v>1</v>
      </c>
      <c r="E36" t="str">
        <f>Price!C36</f>
        <v>M5</v>
      </c>
      <c r="F36" t="b">
        <f>AND(Price!C36=Trendlines!C36,Price!C36=ZigZag!C36,Price!C36=Pinbar!C36,Price!C36=SSA!C36)</f>
        <v>1</v>
      </c>
      <c r="G36">
        <f>Price!D36</f>
        <v>5194.37</v>
      </c>
      <c r="H36" t="b">
        <f>AND(Price!D36=Trendlines!D36,Price!D36=ZigZag!D36,Price!D36=Pinbar!D36,Price!D36=SSA!D36)</f>
        <v>1</v>
      </c>
      <c r="J36" t="b">
        <f t="shared" si="0"/>
        <v>0</v>
      </c>
    </row>
    <row r="37" spans="1:10" x14ac:dyDescent="0.55000000000000004">
      <c r="A37">
        <f>Price!L37</f>
        <v>1772035500</v>
      </c>
      <c r="B37" t="b">
        <f>AND(Price!L37=Trendlines!Q37,Price!L37=ZigZag!K37,Price!L37=Pinbar!I37,Price!L37=SSA!L37)</f>
        <v>0</v>
      </c>
      <c r="C37" t="str">
        <f>Price!B37</f>
        <v>XAUUSD</v>
      </c>
      <c r="D37" t="b">
        <f>AND(Price!B37=Trendlines!B37,Price!B37=ZigZag!B37,Price!B37=Pinbar!B37,Price!B37=SSA!B37)</f>
        <v>1</v>
      </c>
      <c r="E37" t="str">
        <f>Price!C37</f>
        <v>M5</v>
      </c>
      <c r="F37" t="b">
        <f>AND(Price!C37=Trendlines!C37,Price!C37=ZigZag!C37,Price!C37=Pinbar!C37,Price!C37=SSA!C37)</f>
        <v>1</v>
      </c>
      <c r="G37">
        <f>Price!D37</f>
        <v>5191.37</v>
      </c>
      <c r="H37" t="b">
        <f>AND(Price!D37=Trendlines!D37,Price!D37=ZigZag!D37,Price!D37=Pinbar!D37,Price!D37=SSA!D37)</f>
        <v>1</v>
      </c>
      <c r="J37" t="b">
        <f t="shared" si="0"/>
        <v>0</v>
      </c>
    </row>
    <row r="38" spans="1:10" x14ac:dyDescent="0.55000000000000004">
      <c r="A38">
        <f>Price!L38</f>
        <v>1772035800</v>
      </c>
      <c r="B38" t="b">
        <f>AND(Price!L38=Trendlines!Q38,Price!L38=ZigZag!K38,Price!L38=Pinbar!I38,Price!L38=SSA!L38)</f>
        <v>0</v>
      </c>
      <c r="C38" t="str">
        <f>Price!B38</f>
        <v>XAUUSD</v>
      </c>
      <c r="D38" t="b">
        <f>AND(Price!B38=Trendlines!B38,Price!B38=ZigZag!B38,Price!B38=Pinbar!B38,Price!B38=SSA!B38)</f>
        <v>1</v>
      </c>
      <c r="E38" t="str">
        <f>Price!C38</f>
        <v>M5</v>
      </c>
      <c r="F38" t="b">
        <f>AND(Price!C38=Trendlines!C38,Price!C38=ZigZag!C38,Price!C38=Pinbar!C38,Price!C38=SSA!C38)</f>
        <v>1</v>
      </c>
      <c r="G38">
        <f>Price!D38</f>
        <v>5192.5200000000004</v>
      </c>
      <c r="H38" t="b">
        <f>AND(Price!D38=Trendlines!D38,Price!D38=ZigZag!D38,Price!D38=Pinbar!D38,Price!D38=SSA!D38)</f>
        <v>1</v>
      </c>
      <c r="J38" t="b">
        <f t="shared" si="0"/>
        <v>0</v>
      </c>
    </row>
    <row r="39" spans="1:10" x14ac:dyDescent="0.55000000000000004">
      <c r="A39">
        <f>Price!L39</f>
        <v>1772036100</v>
      </c>
      <c r="B39" t="b">
        <f>AND(Price!L39=Trendlines!Q39,Price!L39=ZigZag!K39,Price!L39=Pinbar!I39,Price!L39=SSA!L39)</f>
        <v>0</v>
      </c>
      <c r="C39" t="str">
        <f>Price!B39</f>
        <v>XAUUSD</v>
      </c>
      <c r="D39" t="b">
        <f>AND(Price!B39=Trendlines!B39,Price!B39=ZigZag!B39,Price!B39=Pinbar!B39,Price!B39=SSA!B39)</f>
        <v>1</v>
      </c>
      <c r="E39" t="str">
        <f>Price!C39</f>
        <v>M5</v>
      </c>
      <c r="F39" t="b">
        <f>AND(Price!C39=Trendlines!C39,Price!C39=ZigZag!C39,Price!C39=Pinbar!C39,Price!C39=SSA!C39)</f>
        <v>1</v>
      </c>
      <c r="G39">
        <f>Price!D39</f>
        <v>5197.05</v>
      </c>
      <c r="H39" t="b">
        <f>AND(Price!D39=Trendlines!D39,Price!D39=ZigZag!D39,Price!D39=Pinbar!D39,Price!D39=SSA!D39)</f>
        <v>1</v>
      </c>
      <c r="J39" t="b">
        <f t="shared" si="0"/>
        <v>0</v>
      </c>
    </row>
    <row r="40" spans="1:10" x14ac:dyDescent="0.55000000000000004">
      <c r="A40">
        <f>Price!L40</f>
        <v>1772036400</v>
      </c>
      <c r="B40" t="b">
        <f>AND(Price!L40=Trendlines!Q40,Price!L40=ZigZag!K40,Price!L40=Pinbar!I40,Price!L40=SSA!L40)</f>
        <v>0</v>
      </c>
      <c r="C40" t="str">
        <f>Price!B40</f>
        <v>XAUUSD</v>
      </c>
      <c r="D40" t="b">
        <f>AND(Price!B40=Trendlines!B40,Price!B40=ZigZag!B40,Price!B40=Pinbar!B40,Price!B40=SSA!B40)</f>
        <v>1</v>
      </c>
      <c r="E40" t="str">
        <f>Price!C40</f>
        <v>M5</v>
      </c>
      <c r="F40" t="b">
        <f>AND(Price!C40=Trendlines!C40,Price!C40=ZigZag!C40,Price!C40=Pinbar!C40,Price!C40=SSA!C40)</f>
        <v>1</v>
      </c>
      <c r="G40">
        <f>Price!D40</f>
        <v>5205.29</v>
      </c>
      <c r="H40" t="b">
        <f>AND(Price!D40=Trendlines!D40,Price!D40=ZigZag!D40,Price!D40=Pinbar!D40,Price!D40=SSA!D40)</f>
        <v>1</v>
      </c>
      <c r="J40" t="b">
        <f t="shared" si="0"/>
        <v>0</v>
      </c>
    </row>
    <row r="41" spans="1:10" x14ac:dyDescent="0.55000000000000004">
      <c r="A41">
        <f>Price!L41</f>
        <v>1772036700</v>
      </c>
      <c r="B41" t="b">
        <f>AND(Price!L41=Trendlines!Q41,Price!L41=ZigZag!K41,Price!L41=Pinbar!I41,Price!L41=SSA!L41)</f>
        <v>0</v>
      </c>
      <c r="C41" t="str">
        <f>Price!B41</f>
        <v>XAUUSD</v>
      </c>
      <c r="D41" t="b">
        <f>AND(Price!B41=Trendlines!B41,Price!B41=ZigZag!B41,Price!B41=Pinbar!B41,Price!B41=SSA!B41)</f>
        <v>1</v>
      </c>
      <c r="E41" t="str">
        <f>Price!C41</f>
        <v>M5</v>
      </c>
      <c r="F41" t="b">
        <f>AND(Price!C41=Trendlines!C41,Price!C41=ZigZag!C41,Price!C41=Pinbar!C41,Price!C41=SSA!C41)</f>
        <v>1</v>
      </c>
      <c r="G41">
        <f>Price!D41</f>
        <v>5203.22</v>
      </c>
      <c r="H41" t="b">
        <f>AND(Price!D41=Trendlines!D41,Price!D41=ZigZag!D41,Price!D41=Pinbar!D41,Price!D41=SSA!D41)</f>
        <v>1</v>
      </c>
      <c r="J41" t="b">
        <f t="shared" si="0"/>
        <v>0</v>
      </c>
    </row>
    <row r="42" spans="1:10" x14ac:dyDescent="0.55000000000000004">
      <c r="A42">
        <f>Price!L42</f>
        <v>1772037000</v>
      </c>
      <c r="B42" t="b">
        <f>AND(Price!L42=Trendlines!Q42,Price!L42=ZigZag!K42,Price!L42=Pinbar!I42,Price!L42=SSA!L42)</f>
        <v>0</v>
      </c>
      <c r="C42" t="str">
        <f>Price!B42</f>
        <v>XAUUSD</v>
      </c>
      <c r="D42" t="b">
        <f>AND(Price!B42=Trendlines!B42,Price!B42=ZigZag!B42,Price!B42=Pinbar!B42,Price!B42=SSA!B42)</f>
        <v>1</v>
      </c>
      <c r="E42" t="str">
        <f>Price!C42</f>
        <v>M5</v>
      </c>
      <c r="F42" t="b">
        <f>AND(Price!C42=Trendlines!C42,Price!C42=ZigZag!C42,Price!C42=Pinbar!C42,Price!C42=SSA!C42)</f>
        <v>1</v>
      </c>
      <c r="G42">
        <f>Price!D42</f>
        <v>5206.5600000000004</v>
      </c>
      <c r="H42" t="b">
        <f>AND(Price!D42=Trendlines!D42,Price!D42=ZigZag!D42,Price!D42=Pinbar!D42,Price!D42=SSA!D42)</f>
        <v>1</v>
      </c>
      <c r="J42" t="b">
        <f t="shared" si="0"/>
        <v>0</v>
      </c>
    </row>
    <row r="43" spans="1:10" x14ac:dyDescent="0.55000000000000004">
      <c r="A43">
        <f>Price!L43</f>
        <v>1772037300</v>
      </c>
      <c r="B43" t="b">
        <f>AND(Price!L43=Trendlines!Q43,Price!L43=ZigZag!K43,Price!L43=Pinbar!I43,Price!L43=SSA!L43)</f>
        <v>0</v>
      </c>
      <c r="C43" t="str">
        <f>Price!B43</f>
        <v>XAUUSD</v>
      </c>
      <c r="D43" t="b">
        <f>AND(Price!B43=Trendlines!B43,Price!B43=ZigZag!B43,Price!B43=Pinbar!B43,Price!B43=SSA!B43)</f>
        <v>1</v>
      </c>
      <c r="E43" t="str">
        <f>Price!C43</f>
        <v>M5</v>
      </c>
      <c r="F43" t="b">
        <f>AND(Price!C43=Trendlines!C43,Price!C43=ZigZag!C43,Price!C43=Pinbar!C43,Price!C43=SSA!C43)</f>
        <v>1</v>
      </c>
      <c r="G43">
        <f>Price!D43</f>
        <v>5203.3900000000003</v>
      </c>
      <c r="H43" t="b">
        <f>AND(Price!D43=Trendlines!D43,Price!D43=ZigZag!D43,Price!D43=Pinbar!D43,Price!D43=SSA!D43)</f>
        <v>1</v>
      </c>
      <c r="J43" t="b">
        <f t="shared" si="0"/>
        <v>0</v>
      </c>
    </row>
    <row r="44" spans="1:10" x14ac:dyDescent="0.55000000000000004">
      <c r="A44">
        <f>Price!L44</f>
        <v>1772037600</v>
      </c>
      <c r="B44" t="b">
        <f>AND(Price!L44=Trendlines!Q44,Price!L44=ZigZag!K44,Price!L44=Pinbar!I44,Price!L44=SSA!L44)</f>
        <v>0</v>
      </c>
      <c r="C44" t="str">
        <f>Price!B44</f>
        <v>XAUUSD</v>
      </c>
      <c r="D44" t="b">
        <f>AND(Price!B44=Trendlines!B44,Price!B44=ZigZag!B44,Price!B44=Pinbar!B44,Price!B44=SSA!B44)</f>
        <v>1</v>
      </c>
      <c r="E44" t="str">
        <f>Price!C44</f>
        <v>M5</v>
      </c>
      <c r="F44" t="b">
        <f>AND(Price!C44=Trendlines!C44,Price!C44=ZigZag!C44,Price!C44=Pinbar!C44,Price!C44=SSA!C44)</f>
        <v>1</v>
      </c>
      <c r="G44">
        <f>Price!D44</f>
        <v>5207.51</v>
      </c>
      <c r="H44" t="b">
        <f>AND(Price!D44=Trendlines!D44,Price!D44=ZigZag!D44,Price!D44=Pinbar!D44,Price!D44=SSA!D44)</f>
        <v>1</v>
      </c>
      <c r="J44" t="b">
        <f t="shared" si="0"/>
        <v>0</v>
      </c>
    </row>
    <row r="45" spans="1:10" x14ac:dyDescent="0.55000000000000004">
      <c r="A45">
        <f>Price!L45</f>
        <v>1772037900</v>
      </c>
      <c r="B45" t="b">
        <f>AND(Price!L45=Trendlines!Q45,Price!L45=ZigZag!K45,Price!L45=Pinbar!I45,Price!L45=SSA!L45)</f>
        <v>0</v>
      </c>
      <c r="C45" t="str">
        <f>Price!B45</f>
        <v>XAUUSD</v>
      </c>
      <c r="D45" t="b">
        <f>AND(Price!B45=Trendlines!B45,Price!B45=ZigZag!B45,Price!B45=Pinbar!B45,Price!B45=SSA!B45)</f>
        <v>1</v>
      </c>
      <c r="E45" t="str">
        <f>Price!C45</f>
        <v>M5</v>
      </c>
      <c r="F45" t="b">
        <f>AND(Price!C45=Trendlines!C45,Price!C45=ZigZag!C45,Price!C45=Pinbar!C45,Price!C45=SSA!C45)</f>
        <v>1</v>
      </c>
      <c r="G45">
        <f>Price!D45</f>
        <v>5208.18</v>
      </c>
      <c r="H45" t="b">
        <f>AND(Price!D45=Trendlines!D45,Price!D45=ZigZag!D45,Price!D45=Pinbar!D45,Price!D45=SSA!D45)</f>
        <v>1</v>
      </c>
      <c r="J45" t="b">
        <f t="shared" si="0"/>
        <v>0</v>
      </c>
    </row>
    <row r="46" spans="1:10" x14ac:dyDescent="0.55000000000000004">
      <c r="A46">
        <f>Price!L46</f>
        <v>1772038200</v>
      </c>
      <c r="B46" t="b">
        <f>AND(Price!L46=Trendlines!Q46,Price!L46=ZigZag!K46,Price!L46=Pinbar!I46,Price!L46=SSA!L46)</f>
        <v>0</v>
      </c>
      <c r="C46" t="str">
        <f>Price!B46</f>
        <v>XAUUSD</v>
      </c>
      <c r="D46" t="b">
        <f>AND(Price!B46=Trendlines!B46,Price!B46=ZigZag!B46,Price!B46=Pinbar!B46,Price!B46=SSA!B46)</f>
        <v>1</v>
      </c>
      <c r="E46" t="str">
        <f>Price!C46</f>
        <v>M5</v>
      </c>
      <c r="F46" t="b">
        <f>AND(Price!C46=Trendlines!C46,Price!C46=ZigZag!C46,Price!C46=Pinbar!C46,Price!C46=SSA!C46)</f>
        <v>1</v>
      </c>
      <c r="G46">
        <f>Price!D46</f>
        <v>5211.95</v>
      </c>
      <c r="H46" t="b">
        <f>AND(Price!D46=Trendlines!D46,Price!D46=ZigZag!D46,Price!D46=Pinbar!D46,Price!D46=SSA!D46)</f>
        <v>1</v>
      </c>
      <c r="J46" t="b">
        <f t="shared" si="0"/>
        <v>0</v>
      </c>
    </row>
    <row r="47" spans="1:10" x14ac:dyDescent="0.55000000000000004">
      <c r="A47">
        <f>Price!L47</f>
        <v>1772038500</v>
      </c>
      <c r="B47" t="b">
        <f>AND(Price!L47=Trendlines!Q47,Price!L47=ZigZag!K47,Price!L47=Pinbar!I47,Price!L47=SSA!L47)</f>
        <v>0</v>
      </c>
      <c r="C47" t="str">
        <f>Price!B47</f>
        <v>XAUUSD</v>
      </c>
      <c r="D47" t="b">
        <f>AND(Price!B47=Trendlines!B47,Price!B47=ZigZag!B47,Price!B47=Pinbar!B47,Price!B47=SSA!B47)</f>
        <v>1</v>
      </c>
      <c r="E47" t="str">
        <f>Price!C47</f>
        <v>M5</v>
      </c>
      <c r="F47" t="b">
        <f>AND(Price!C47=Trendlines!C47,Price!C47=ZigZag!C47,Price!C47=Pinbar!C47,Price!C47=SSA!C47)</f>
        <v>1</v>
      </c>
      <c r="G47">
        <f>Price!D47</f>
        <v>5212.3100000000004</v>
      </c>
      <c r="H47" t="b">
        <f>AND(Price!D47=Trendlines!D47,Price!D47=ZigZag!D47,Price!D47=Pinbar!D47,Price!D47=SSA!D47)</f>
        <v>1</v>
      </c>
      <c r="J47" t="b">
        <f t="shared" si="0"/>
        <v>0</v>
      </c>
    </row>
    <row r="48" spans="1:10" x14ac:dyDescent="0.55000000000000004">
      <c r="A48">
        <f>Price!L48</f>
        <v>1772038800</v>
      </c>
      <c r="B48" t="b">
        <f>AND(Price!L48=Trendlines!Q48,Price!L48=ZigZag!K48,Price!L48=Pinbar!I48,Price!L48=SSA!L48)</f>
        <v>0</v>
      </c>
      <c r="C48" t="str">
        <f>Price!B48</f>
        <v>XAUUSD</v>
      </c>
      <c r="D48" t="b">
        <f>AND(Price!B48=Trendlines!B48,Price!B48=ZigZag!B48,Price!B48=Pinbar!B48,Price!B48=SSA!B48)</f>
        <v>1</v>
      </c>
      <c r="E48" t="str">
        <f>Price!C48</f>
        <v>M5</v>
      </c>
      <c r="F48" t="b">
        <f>AND(Price!C48=Trendlines!C48,Price!C48=ZigZag!C48,Price!C48=Pinbar!C48,Price!C48=SSA!C48)</f>
        <v>1</v>
      </c>
      <c r="G48">
        <f>Price!D48</f>
        <v>5210.09</v>
      </c>
      <c r="H48" t="b">
        <f>AND(Price!D48=Trendlines!D48,Price!D48=ZigZag!D48,Price!D48=Pinbar!D48,Price!D48=SSA!D48)</f>
        <v>1</v>
      </c>
      <c r="J48" t="b">
        <f t="shared" si="0"/>
        <v>0</v>
      </c>
    </row>
    <row r="49" spans="1:10" x14ac:dyDescent="0.55000000000000004">
      <c r="A49">
        <f>Price!L49</f>
        <v>1772039100</v>
      </c>
      <c r="B49" t="b">
        <f>AND(Price!L49=Trendlines!Q49,Price!L49=ZigZag!K49,Price!L49=Pinbar!I49,Price!L49=SSA!L49)</f>
        <v>0</v>
      </c>
      <c r="C49" t="str">
        <f>Price!B49</f>
        <v>XAUUSD</v>
      </c>
      <c r="D49" t="b">
        <f>AND(Price!B49=Trendlines!B49,Price!B49=ZigZag!B49,Price!B49=Pinbar!B49,Price!B49=SSA!B49)</f>
        <v>1</v>
      </c>
      <c r="E49" t="str">
        <f>Price!C49</f>
        <v>M5</v>
      </c>
      <c r="F49" t="b">
        <f>AND(Price!C49=Trendlines!C49,Price!C49=ZigZag!C49,Price!C49=Pinbar!C49,Price!C49=SSA!C49)</f>
        <v>1</v>
      </c>
      <c r="G49">
        <f>Price!D49</f>
        <v>5214.6899999999996</v>
      </c>
      <c r="H49" t="b">
        <f>AND(Price!D49=Trendlines!D49,Price!D49=ZigZag!D49,Price!D49=Pinbar!D49,Price!D49=SSA!D49)</f>
        <v>1</v>
      </c>
      <c r="J49" t="b">
        <f t="shared" si="0"/>
        <v>0</v>
      </c>
    </row>
    <row r="50" spans="1:10" x14ac:dyDescent="0.55000000000000004">
      <c r="A50">
        <f>Price!L50</f>
        <v>1772039400</v>
      </c>
      <c r="B50" t="b">
        <f>AND(Price!L50=Trendlines!Q50,Price!L50=ZigZag!K50,Price!L50=Pinbar!I50,Price!L50=SSA!L50)</f>
        <v>0</v>
      </c>
      <c r="C50" t="str">
        <f>Price!B50</f>
        <v>XAUUSD</v>
      </c>
      <c r="D50" t="b">
        <f>AND(Price!B50=Trendlines!B50,Price!B50=ZigZag!B50,Price!B50=Pinbar!B50,Price!B50=SSA!B50)</f>
        <v>1</v>
      </c>
      <c r="E50" t="str">
        <f>Price!C50</f>
        <v>M5</v>
      </c>
      <c r="F50" t="b">
        <f>AND(Price!C50=Trendlines!C50,Price!C50=ZigZag!C50,Price!C50=Pinbar!C50,Price!C50=SSA!C50)</f>
        <v>1</v>
      </c>
      <c r="G50">
        <f>Price!D50</f>
        <v>5215.17</v>
      </c>
      <c r="H50" t="b">
        <f>AND(Price!D50=Trendlines!D50,Price!D50=ZigZag!D50,Price!D50=Pinbar!D50,Price!D50=SSA!D50)</f>
        <v>1</v>
      </c>
      <c r="J50" t="b">
        <f t="shared" si="0"/>
        <v>0</v>
      </c>
    </row>
    <row r="51" spans="1:10" x14ac:dyDescent="0.55000000000000004">
      <c r="A51">
        <f>Price!L51</f>
        <v>1772039700</v>
      </c>
      <c r="B51" t="b">
        <f>AND(Price!L51=Trendlines!Q51,Price!L51=ZigZag!K51,Price!L51=Pinbar!I51,Price!L51=SSA!L51)</f>
        <v>0</v>
      </c>
      <c r="C51" t="str">
        <f>Price!B51</f>
        <v>XAUUSD</v>
      </c>
      <c r="D51" t="b">
        <f>AND(Price!B51=Trendlines!B51,Price!B51=ZigZag!B51,Price!B51=Pinbar!B51,Price!B51=SSA!B51)</f>
        <v>1</v>
      </c>
      <c r="E51" t="str">
        <f>Price!C51</f>
        <v>M5</v>
      </c>
      <c r="F51" t="b">
        <f>AND(Price!C51=Trendlines!C51,Price!C51=ZigZag!C51,Price!C51=Pinbar!C51,Price!C51=SSA!C51)</f>
        <v>1</v>
      </c>
      <c r="G51">
        <f>Price!D51</f>
        <v>5214.53</v>
      </c>
      <c r="H51" t="b">
        <f>AND(Price!D51=Trendlines!D51,Price!D51=ZigZag!D51,Price!D51=Pinbar!D51,Price!D51=SSA!D51)</f>
        <v>1</v>
      </c>
      <c r="J51" t="b">
        <f t="shared" si="0"/>
        <v>0</v>
      </c>
    </row>
    <row r="52" spans="1:10" x14ac:dyDescent="0.55000000000000004">
      <c r="A52">
        <f>Price!L52</f>
        <v>1772040000</v>
      </c>
      <c r="B52" t="b">
        <f>AND(Price!L52=Trendlines!Q52,Price!L52=ZigZag!K52,Price!L52=Pinbar!I52,Price!L52=SSA!L52)</f>
        <v>0</v>
      </c>
      <c r="C52" t="str">
        <f>Price!B52</f>
        <v>XAUUSD</v>
      </c>
      <c r="D52" t="b">
        <f>AND(Price!B52=Trendlines!B52,Price!B52=ZigZag!B52,Price!B52=Pinbar!B52,Price!B52=SSA!B52)</f>
        <v>1</v>
      </c>
      <c r="E52" t="str">
        <f>Price!C52</f>
        <v>M5</v>
      </c>
      <c r="F52" t="b">
        <f>AND(Price!C52=Trendlines!C52,Price!C52=ZigZag!C52,Price!C52=Pinbar!C52,Price!C52=SSA!C52)</f>
        <v>1</v>
      </c>
      <c r="G52">
        <f>Price!D52</f>
        <v>5213.2700000000004</v>
      </c>
      <c r="H52" t="b">
        <f>AND(Price!D52=Trendlines!D52,Price!D52=ZigZag!D52,Price!D52=Pinbar!D52,Price!D52=SSA!D52)</f>
        <v>1</v>
      </c>
      <c r="J52" t="b">
        <f t="shared" si="0"/>
        <v>0</v>
      </c>
    </row>
    <row r="53" spans="1:10" x14ac:dyDescent="0.55000000000000004">
      <c r="A53">
        <f>Price!L53</f>
        <v>1772040300</v>
      </c>
      <c r="B53" t="b">
        <f>AND(Price!L53=Trendlines!Q53,Price!L53=ZigZag!K53,Price!L53=Pinbar!I53,Price!L53=SSA!L53)</f>
        <v>0</v>
      </c>
      <c r="C53" t="str">
        <f>Price!B53</f>
        <v>XAUUSD</v>
      </c>
      <c r="D53" t="b">
        <f>AND(Price!B53=Trendlines!B53,Price!B53=ZigZag!B53,Price!B53=Pinbar!B53,Price!B53=SSA!B53)</f>
        <v>1</v>
      </c>
      <c r="E53" t="str">
        <f>Price!C53</f>
        <v>M5</v>
      </c>
      <c r="F53" t="b">
        <f>AND(Price!C53=Trendlines!C53,Price!C53=ZigZag!C53,Price!C53=Pinbar!C53,Price!C53=SSA!C53)</f>
        <v>1</v>
      </c>
      <c r="G53">
        <f>Price!D53</f>
        <v>5213.1000000000004</v>
      </c>
      <c r="H53" t="b">
        <f>AND(Price!D53=Trendlines!D53,Price!D53=ZigZag!D53,Price!D53=Pinbar!D53,Price!D53=SSA!D53)</f>
        <v>1</v>
      </c>
      <c r="J53" t="b">
        <f t="shared" si="0"/>
        <v>0</v>
      </c>
    </row>
    <row r="54" spans="1:10" x14ac:dyDescent="0.55000000000000004">
      <c r="A54">
        <f>Price!L54</f>
        <v>1772040600</v>
      </c>
      <c r="B54" t="b">
        <f>AND(Price!L54=Trendlines!Q54,Price!L54=ZigZag!K54,Price!L54=Pinbar!I54,Price!L54=SSA!L54)</f>
        <v>0</v>
      </c>
      <c r="C54" t="str">
        <f>Price!B54</f>
        <v>XAUUSD</v>
      </c>
      <c r="D54" t="b">
        <f>AND(Price!B54=Trendlines!B54,Price!B54=ZigZag!B54,Price!B54=Pinbar!B54,Price!B54=SSA!B54)</f>
        <v>1</v>
      </c>
      <c r="E54" t="str">
        <f>Price!C54</f>
        <v>M5</v>
      </c>
      <c r="F54" t="b">
        <f>AND(Price!C54=Trendlines!C54,Price!C54=ZigZag!C54,Price!C54=Pinbar!C54,Price!C54=SSA!C54)</f>
        <v>1</v>
      </c>
      <c r="G54">
        <f>Price!D54</f>
        <v>5211.8500000000004</v>
      </c>
      <c r="H54" t="b">
        <f>AND(Price!D54=Trendlines!D54,Price!D54=ZigZag!D54,Price!D54=Pinbar!D54,Price!D54=SSA!D54)</f>
        <v>1</v>
      </c>
      <c r="J54" t="b">
        <f t="shared" si="0"/>
        <v>0</v>
      </c>
    </row>
    <row r="55" spans="1:10" x14ac:dyDescent="0.55000000000000004">
      <c r="A55">
        <f>Price!L55</f>
        <v>1772040900</v>
      </c>
      <c r="B55" t="b">
        <f>AND(Price!L55=Trendlines!Q55,Price!L55=ZigZag!K55,Price!L55=Pinbar!I55,Price!L55=SSA!L55)</f>
        <v>0</v>
      </c>
      <c r="C55" t="str">
        <f>Price!B55</f>
        <v>XAUUSD</v>
      </c>
      <c r="D55" t="b">
        <f>AND(Price!B55=Trendlines!B55,Price!B55=ZigZag!B55,Price!B55=Pinbar!B55,Price!B55=SSA!B55)</f>
        <v>1</v>
      </c>
      <c r="E55" t="str">
        <f>Price!C55</f>
        <v>M5</v>
      </c>
      <c r="F55" t="b">
        <f>AND(Price!C55=Trendlines!C55,Price!C55=ZigZag!C55,Price!C55=Pinbar!C55,Price!C55=SSA!C55)</f>
        <v>1</v>
      </c>
      <c r="G55">
        <f>Price!D55</f>
        <v>5213.17</v>
      </c>
      <c r="H55" t="b">
        <f>AND(Price!D55=Trendlines!D55,Price!D55=ZigZag!D55,Price!D55=Pinbar!D55,Price!D55=SSA!D55)</f>
        <v>1</v>
      </c>
      <c r="J55" t="b">
        <f t="shared" si="0"/>
        <v>0</v>
      </c>
    </row>
    <row r="56" spans="1:10" x14ac:dyDescent="0.55000000000000004">
      <c r="A56">
        <f>Price!L56</f>
        <v>1772041200</v>
      </c>
      <c r="B56" t="b">
        <f>AND(Price!L56=Trendlines!Q56,Price!L56=ZigZag!K56,Price!L56=Pinbar!I56,Price!L56=SSA!L56)</f>
        <v>0</v>
      </c>
      <c r="C56" t="str">
        <f>Price!B56</f>
        <v>XAUUSD</v>
      </c>
      <c r="D56" t="b">
        <f>AND(Price!B56=Trendlines!B56,Price!B56=ZigZag!B56,Price!B56=Pinbar!B56,Price!B56=SSA!B56)</f>
        <v>1</v>
      </c>
      <c r="E56" t="str">
        <f>Price!C56</f>
        <v>M5</v>
      </c>
      <c r="F56" t="b">
        <f>AND(Price!C56=Trendlines!C56,Price!C56=ZigZag!C56,Price!C56=Pinbar!C56,Price!C56=SSA!C56)</f>
        <v>1</v>
      </c>
      <c r="G56">
        <f>Price!D56</f>
        <v>5208.33</v>
      </c>
      <c r="H56" t="b">
        <f>AND(Price!D56=Trendlines!D56,Price!D56=ZigZag!D56,Price!D56=Pinbar!D56,Price!D56=SSA!D56)</f>
        <v>1</v>
      </c>
      <c r="J56" t="b">
        <f t="shared" si="0"/>
        <v>0</v>
      </c>
    </row>
    <row r="57" spans="1:10" x14ac:dyDescent="0.55000000000000004">
      <c r="A57">
        <f>Price!L57</f>
        <v>1772041500</v>
      </c>
      <c r="B57" t="b">
        <f>AND(Price!L57=Trendlines!Q57,Price!L57=ZigZag!K57,Price!L57=Pinbar!I57,Price!L57=SSA!L57)</f>
        <v>0</v>
      </c>
      <c r="C57" t="str">
        <f>Price!B57</f>
        <v>XAUUSD</v>
      </c>
      <c r="D57" t="b">
        <f>AND(Price!B57=Trendlines!B57,Price!B57=ZigZag!B57,Price!B57=Pinbar!B57,Price!B57=SSA!B57)</f>
        <v>1</v>
      </c>
      <c r="E57" t="str">
        <f>Price!C57</f>
        <v>M5</v>
      </c>
      <c r="F57" t="b">
        <f>AND(Price!C57=Trendlines!C57,Price!C57=ZigZag!C57,Price!C57=Pinbar!C57,Price!C57=SSA!C57)</f>
        <v>1</v>
      </c>
      <c r="G57">
        <f>Price!D57</f>
        <v>5206.71</v>
      </c>
      <c r="H57" t="b">
        <f>AND(Price!D57=Trendlines!D57,Price!D57=ZigZag!D57,Price!D57=Pinbar!D57,Price!D57=SSA!D57)</f>
        <v>1</v>
      </c>
      <c r="J57" t="b">
        <f t="shared" si="0"/>
        <v>0</v>
      </c>
    </row>
    <row r="58" spans="1:10" x14ac:dyDescent="0.55000000000000004">
      <c r="A58">
        <f>Price!L58</f>
        <v>1772041800</v>
      </c>
      <c r="B58" t="b">
        <f>AND(Price!L58=Trendlines!Q58,Price!L58=ZigZag!K58,Price!L58=Pinbar!I58,Price!L58=SSA!L58)</f>
        <v>0</v>
      </c>
      <c r="C58" t="str">
        <f>Price!B58</f>
        <v>XAUUSD</v>
      </c>
      <c r="D58" t="b">
        <f>AND(Price!B58=Trendlines!B58,Price!B58=ZigZag!B58,Price!B58=Pinbar!B58,Price!B58=SSA!B58)</f>
        <v>1</v>
      </c>
      <c r="E58" t="str">
        <f>Price!C58</f>
        <v>M5</v>
      </c>
      <c r="F58" t="b">
        <f>AND(Price!C58=Trendlines!C58,Price!C58=ZigZag!C58,Price!C58=Pinbar!C58,Price!C58=SSA!C58)</f>
        <v>1</v>
      </c>
      <c r="G58">
        <f>Price!D58</f>
        <v>5206.32</v>
      </c>
      <c r="H58" t="b">
        <f>AND(Price!D58=Trendlines!D58,Price!D58=ZigZag!D58,Price!D58=Pinbar!D58,Price!D58=SSA!D58)</f>
        <v>1</v>
      </c>
      <c r="J58" t="b">
        <f t="shared" si="0"/>
        <v>0</v>
      </c>
    </row>
    <row r="59" spans="1:10" x14ac:dyDescent="0.55000000000000004">
      <c r="A59">
        <f>Price!L59</f>
        <v>1772042100</v>
      </c>
      <c r="B59" t="b">
        <f>AND(Price!L59=Trendlines!Q59,Price!L59=ZigZag!K59,Price!L59=Pinbar!I59,Price!L59=SSA!L59)</f>
        <v>0</v>
      </c>
      <c r="C59" t="str">
        <f>Price!B59</f>
        <v>XAUUSD</v>
      </c>
      <c r="D59" t="b">
        <f>AND(Price!B59=Trendlines!B59,Price!B59=ZigZag!B59,Price!B59=Pinbar!B59,Price!B59=SSA!B59)</f>
        <v>1</v>
      </c>
      <c r="E59" t="str">
        <f>Price!C59</f>
        <v>M5</v>
      </c>
      <c r="F59" t="b">
        <f>AND(Price!C59=Trendlines!C59,Price!C59=ZigZag!C59,Price!C59=Pinbar!C59,Price!C59=SSA!C59)</f>
        <v>1</v>
      </c>
      <c r="G59">
        <f>Price!D59</f>
        <v>5206.82</v>
      </c>
      <c r="H59" t="b">
        <f>AND(Price!D59=Trendlines!D59,Price!D59=ZigZag!D59,Price!D59=Pinbar!D59,Price!D59=SSA!D59)</f>
        <v>1</v>
      </c>
      <c r="J59" t="b">
        <f t="shared" si="0"/>
        <v>0</v>
      </c>
    </row>
    <row r="60" spans="1:10" x14ac:dyDescent="0.55000000000000004">
      <c r="A60">
        <f>Price!L60</f>
        <v>1772042400</v>
      </c>
      <c r="B60" t="b">
        <f>AND(Price!L60=Trendlines!Q60,Price!L60=ZigZag!K60,Price!L60=Pinbar!I60,Price!L60=SSA!L60)</f>
        <v>0</v>
      </c>
      <c r="C60" t="str">
        <f>Price!B60</f>
        <v>XAUUSD</v>
      </c>
      <c r="D60" t="b">
        <f>AND(Price!B60=Trendlines!B60,Price!B60=ZigZag!B60,Price!B60=Pinbar!B60,Price!B60=SSA!B60)</f>
        <v>1</v>
      </c>
      <c r="E60" t="str">
        <f>Price!C60</f>
        <v>M5</v>
      </c>
      <c r="F60" t="b">
        <f>AND(Price!C60=Trendlines!C60,Price!C60=ZigZag!C60,Price!C60=Pinbar!C60,Price!C60=SSA!C60)</f>
        <v>1</v>
      </c>
      <c r="G60">
        <f>Price!D60</f>
        <v>5207.3999999999996</v>
      </c>
      <c r="H60" t="b">
        <f>AND(Price!D60=Trendlines!D60,Price!D60=ZigZag!D60,Price!D60=Pinbar!D60,Price!D60=SSA!D60)</f>
        <v>1</v>
      </c>
      <c r="J60" t="b">
        <f t="shared" si="0"/>
        <v>0</v>
      </c>
    </row>
    <row r="61" spans="1:10" x14ac:dyDescent="0.55000000000000004">
      <c r="A61">
        <f>Price!L61</f>
        <v>1772042700</v>
      </c>
      <c r="B61" t="b">
        <f>AND(Price!L61=Trendlines!Q61,Price!L61=ZigZag!K61,Price!L61=Pinbar!I61,Price!L61=SSA!L61)</f>
        <v>0</v>
      </c>
      <c r="C61" t="str">
        <f>Price!B61</f>
        <v>XAUUSD</v>
      </c>
      <c r="D61" t="b">
        <f>AND(Price!B61=Trendlines!B61,Price!B61=ZigZag!B61,Price!B61=Pinbar!B61,Price!B61=SSA!B61)</f>
        <v>1</v>
      </c>
      <c r="E61" t="str">
        <f>Price!C61</f>
        <v>M5</v>
      </c>
      <c r="F61" t="b">
        <f>AND(Price!C61=Trendlines!C61,Price!C61=ZigZag!C61,Price!C61=Pinbar!C61,Price!C61=SSA!C61)</f>
        <v>1</v>
      </c>
      <c r="G61">
        <f>Price!D61</f>
        <v>5207.07</v>
      </c>
      <c r="H61" t="b">
        <f>AND(Price!D61=Trendlines!D61,Price!D61=ZigZag!D61,Price!D61=Pinbar!D61,Price!D61=SSA!D61)</f>
        <v>1</v>
      </c>
      <c r="J61" t="b">
        <f t="shared" si="0"/>
        <v>0</v>
      </c>
    </row>
    <row r="62" spans="1:10" x14ac:dyDescent="0.55000000000000004">
      <c r="A62">
        <f>Price!L62</f>
        <v>1772043000</v>
      </c>
      <c r="B62" t="b">
        <f>AND(Price!L62=Trendlines!Q62,Price!L62=ZigZag!K62,Price!L62=Pinbar!I62,Price!L62=SSA!L62)</f>
        <v>0</v>
      </c>
      <c r="C62" t="str">
        <f>Price!B62</f>
        <v>XAUUSD</v>
      </c>
      <c r="D62" t="b">
        <f>AND(Price!B62=Trendlines!B62,Price!B62=ZigZag!B62,Price!B62=Pinbar!B62,Price!B62=SSA!B62)</f>
        <v>1</v>
      </c>
      <c r="E62" t="str">
        <f>Price!C62</f>
        <v>M5</v>
      </c>
      <c r="F62" t="b">
        <f>AND(Price!C62=Trendlines!C62,Price!C62=ZigZag!C62,Price!C62=Pinbar!C62,Price!C62=SSA!C62)</f>
        <v>1</v>
      </c>
      <c r="G62">
        <f>Price!D62</f>
        <v>5206.8900000000003</v>
      </c>
      <c r="H62" t="b">
        <f>AND(Price!D62=Trendlines!D62,Price!D62=ZigZag!D62,Price!D62=Pinbar!D62,Price!D62=SSA!D62)</f>
        <v>1</v>
      </c>
      <c r="J62" t="b">
        <f t="shared" si="0"/>
        <v>0</v>
      </c>
    </row>
    <row r="63" spans="1:10" x14ac:dyDescent="0.55000000000000004">
      <c r="A63">
        <f>Price!L63</f>
        <v>1772043300</v>
      </c>
      <c r="B63" t="b">
        <f>AND(Price!L63=Trendlines!Q63,Price!L63=ZigZag!K63,Price!L63=Pinbar!I63,Price!L63=SSA!L63)</f>
        <v>0</v>
      </c>
      <c r="C63" t="str">
        <f>Price!B63</f>
        <v>XAUUSD</v>
      </c>
      <c r="D63" t="b">
        <f>AND(Price!B63=Trendlines!B63,Price!B63=ZigZag!B63,Price!B63=Pinbar!B63,Price!B63=SSA!B63)</f>
        <v>1</v>
      </c>
      <c r="E63" t="str">
        <f>Price!C63</f>
        <v>M5</v>
      </c>
      <c r="F63" t="b">
        <f>AND(Price!C63=Trendlines!C63,Price!C63=ZigZag!C63,Price!C63=Pinbar!C63,Price!C63=SSA!C63)</f>
        <v>1</v>
      </c>
      <c r="G63">
        <f>Price!D63</f>
        <v>5206.8</v>
      </c>
      <c r="H63" t="b">
        <f>AND(Price!D63=Trendlines!D63,Price!D63=ZigZag!D63,Price!D63=Pinbar!D63,Price!D63=SSA!D63)</f>
        <v>1</v>
      </c>
      <c r="J63" t="b">
        <f t="shared" si="0"/>
        <v>0</v>
      </c>
    </row>
    <row r="64" spans="1:10" x14ac:dyDescent="0.55000000000000004">
      <c r="A64">
        <f>Price!L64</f>
        <v>1772043600</v>
      </c>
      <c r="B64" t="b">
        <f>AND(Price!L64=Trendlines!Q64,Price!L64=ZigZag!K64,Price!L64=Pinbar!I64,Price!L64=SSA!L64)</f>
        <v>0</v>
      </c>
      <c r="C64" t="str">
        <f>Price!B64</f>
        <v>XAUUSD</v>
      </c>
      <c r="D64" t="b">
        <f>AND(Price!B64=Trendlines!B64,Price!B64=ZigZag!B64,Price!B64=Pinbar!B64,Price!B64=SSA!B64)</f>
        <v>1</v>
      </c>
      <c r="E64" t="str">
        <f>Price!C64</f>
        <v>M5</v>
      </c>
      <c r="F64" t="b">
        <f>AND(Price!C64=Trendlines!C64,Price!C64=ZigZag!C64,Price!C64=Pinbar!C64,Price!C64=SSA!C64)</f>
        <v>1</v>
      </c>
      <c r="G64">
        <f>Price!D64</f>
        <v>5206.7700000000004</v>
      </c>
      <c r="H64" t="b">
        <f>AND(Price!D64=Trendlines!D64,Price!D64=ZigZag!D64,Price!D64=Pinbar!D64,Price!D64=SSA!D64)</f>
        <v>1</v>
      </c>
      <c r="J64" t="b">
        <f t="shared" si="0"/>
        <v>0</v>
      </c>
    </row>
    <row r="65" spans="1:10" x14ac:dyDescent="0.55000000000000004">
      <c r="A65">
        <f>Price!L65</f>
        <v>1772043900</v>
      </c>
      <c r="B65" t="b">
        <f>AND(Price!L65=Trendlines!Q65,Price!L65=ZigZag!K65,Price!L65=Pinbar!I65,Price!L65=SSA!L65)</f>
        <v>0</v>
      </c>
      <c r="C65" t="str">
        <f>Price!B65</f>
        <v>XAUUSD</v>
      </c>
      <c r="D65" t="b">
        <f>AND(Price!B65=Trendlines!B65,Price!B65=ZigZag!B65,Price!B65=Pinbar!B65,Price!B65=SSA!B65)</f>
        <v>1</v>
      </c>
      <c r="E65" t="str">
        <f>Price!C65</f>
        <v>M5</v>
      </c>
      <c r="F65" t="b">
        <f>AND(Price!C65=Trendlines!C65,Price!C65=ZigZag!C65,Price!C65=Pinbar!C65,Price!C65=SSA!C65)</f>
        <v>1</v>
      </c>
      <c r="G65">
        <f>Price!D65</f>
        <v>5206.8</v>
      </c>
      <c r="H65" t="b">
        <f>AND(Price!D65=Trendlines!D65,Price!D65=ZigZag!D65,Price!D65=Pinbar!D65,Price!D65=SSA!D65)</f>
        <v>1</v>
      </c>
      <c r="J65" t="b">
        <f t="shared" si="0"/>
        <v>0</v>
      </c>
    </row>
    <row r="66" spans="1:10" x14ac:dyDescent="0.55000000000000004">
      <c r="A66">
        <f>Price!L66</f>
        <v>1772044200</v>
      </c>
      <c r="B66" t="b">
        <f>AND(Price!L66=Trendlines!Q66,Price!L66=ZigZag!K66,Price!L66=Pinbar!I66,Price!L66=SSA!L66)</f>
        <v>0</v>
      </c>
      <c r="C66" t="str">
        <f>Price!B66</f>
        <v>XAUUSD</v>
      </c>
      <c r="D66" t="b">
        <f>AND(Price!B66=Trendlines!B66,Price!B66=ZigZag!B66,Price!B66=Pinbar!B66,Price!B66=SSA!B66)</f>
        <v>1</v>
      </c>
      <c r="E66" t="str">
        <f>Price!C66</f>
        <v>M5</v>
      </c>
      <c r="F66" t="b">
        <f>AND(Price!C66=Trendlines!C66,Price!C66=ZigZag!C66,Price!C66=Pinbar!C66,Price!C66=SSA!C66)</f>
        <v>1</v>
      </c>
      <c r="G66">
        <f>Price!D66</f>
        <v>5206.8</v>
      </c>
      <c r="H66" t="b">
        <f>AND(Price!D66=Trendlines!D66,Price!D66=ZigZag!D66,Price!D66=Pinbar!D66,Price!D66=SSA!D66)</f>
        <v>1</v>
      </c>
      <c r="J66" t="b">
        <f t="shared" si="0"/>
        <v>0</v>
      </c>
    </row>
    <row r="67" spans="1:10" x14ac:dyDescent="0.55000000000000004">
      <c r="A67">
        <f>Price!L67</f>
        <v>1772044500</v>
      </c>
      <c r="B67" t="b">
        <f>AND(Price!L67=Trendlines!Q67,Price!L67=ZigZag!K67,Price!L67=Pinbar!I67,Price!L67=SSA!L67)</f>
        <v>0</v>
      </c>
      <c r="C67" t="str">
        <f>Price!B67</f>
        <v>XAUUSD</v>
      </c>
      <c r="D67" t="b">
        <f>AND(Price!B67=Trendlines!B67,Price!B67=ZigZag!B67,Price!B67=Pinbar!B67,Price!B67=SSA!B67)</f>
        <v>1</v>
      </c>
      <c r="E67" t="str">
        <f>Price!C67</f>
        <v>M5</v>
      </c>
      <c r="F67" t="b">
        <f>AND(Price!C67=Trendlines!C67,Price!C67=ZigZag!C67,Price!C67=Pinbar!C67,Price!C67=SSA!C67)</f>
        <v>1</v>
      </c>
      <c r="G67">
        <f>Price!D67</f>
        <v>5206.3900000000003</v>
      </c>
      <c r="H67" t="b">
        <f>AND(Price!D67=Trendlines!D67,Price!D67=ZigZag!D67,Price!D67=Pinbar!D67,Price!D67=SSA!D67)</f>
        <v>1</v>
      </c>
      <c r="J67" t="b">
        <f t="shared" ref="J67:J130" si="1">AND(B67=TRUE,D67=TRUE,F67=TRUE,H67=TRUE)</f>
        <v>0</v>
      </c>
    </row>
    <row r="68" spans="1:10" x14ac:dyDescent="0.55000000000000004">
      <c r="A68">
        <f>Price!L68</f>
        <v>1772044800</v>
      </c>
      <c r="B68" t="b">
        <f>AND(Price!L68=Trendlines!Q68,Price!L68=ZigZag!K68,Price!L68=Pinbar!I68,Price!L68=SSA!L68)</f>
        <v>0</v>
      </c>
      <c r="C68" t="str">
        <f>Price!B68</f>
        <v>XAUUSD</v>
      </c>
      <c r="D68" t="b">
        <f>AND(Price!B68=Trendlines!B68,Price!B68=ZigZag!B68,Price!B68=Pinbar!B68,Price!B68=SSA!B68)</f>
        <v>1</v>
      </c>
      <c r="E68" t="str">
        <f>Price!C68</f>
        <v>M5</v>
      </c>
      <c r="F68" t="b">
        <f>AND(Price!C68=Trendlines!C68,Price!C68=ZigZag!C68,Price!C68=Pinbar!C68,Price!C68=SSA!C68)</f>
        <v>1</v>
      </c>
      <c r="G68">
        <f>Price!D68</f>
        <v>5205.13</v>
      </c>
      <c r="H68" t="b">
        <f>AND(Price!D68=Trendlines!D68,Price!D68=ZigZag!D68,Price!D68=Pinbar!D68,Price!D68=SSA!D68)</f>
        <v>1</v>
      </c>
      <c r="J68" t="b">
        <f t="shared" si="1"/>
        <v>0</v>
      </c>
    </row>
    <row r="69" spans="1:10" x14ac:dyDescent="0.55000000000000004">
      <c r="A69">
        <f>Price!L69</f>
        <v>1772045100</v>
      </c>
      <c r="B69" t="b">
        <f>AND(Price!L69=Trendlines!Q69,Price!L69=ZigZag!K69,Price!L69=Pinbar!I69,Price!L69=SSA!L69)</f>
        <v>0</v>
      </c>
      <c r="C69" t="str">
        <f>Price!B69</f>
        <v>XAUUSD</v>
      </c>
      <c r="D69" t="b">
        <f>AND(Price!B69=Trendlines!B69,Price!B69=ZigZag!B69,Price!B69=Pinbar!B69,Price!B69=SSA!B69)</f>
        <v>1</v>
      </c>
      <c r="E69" t="str">
        <f>Price!C69</f>
        <v>M5</v>
      </c>
      <c r="F69" t="b">
        <f>AND(Price!C69=Trendlines!C69,Price!C69=ZigZag!C69,Price!C69=Pinbar!C69,Price!C69=SSA!C69)</f>
        <v>1</v>
      </c>
      <c r="G69">
        <f>Price!D69</f>
        <v>5200.95</v>
      </c>
      <c r="H69" t="b">
        <f>AND(Price!D69=Trendlines!D69,Price!D69=ZigZag!D69,Price!D69=Pinbar!D69,Price!D69=SSA!D69)</f>
        <v>1</v>
      </c>
      <c r="J69" t="b">
        <f t="shared" si="1"/>
        <v>0</v>
      </c>
    </row>
    <row r="70" spans="1:10" x14ac:dyDescent="0.55000000000000004">
      <c r="A70">
        <f>Price!L70</f>
        <v>1772045400</v>
      </c>
      <c r="B70" t="b">
        <f>AND(Price!L70=Trendlines!Q70,Price!L70=ZigZag!K70,Price!L70=Pinbar!I70,Price!L70=SSA!L70)</f>
        <v>0</v>
      </c>
      <c r="C70" t="str">
        <f>Price!B70</f>
        <v>XAUUSD</v>
      </c>
      <c r="D70" t="b">
        <f>AND(Price!B70=Trendlines!B70,Price!B70=ZigZag!B70,Price!B70=Pinbar!B70,Price!B70=SSA!B70)</f>
        <v>1</v>
      </c>
      <c r="E70" t="str">
        <f>Price!C70</f>
        <v>M5</v>
      </c>
      <c r="F70" t="b">
        <f>AND(Price!C70=Trendlines!C70,Price!C70=ZigZag!C70,Price!C70=Pinbar!C70,Price!C70=SSA!C70)</f>
        <v>1</v>
      </c>
      <c r="G70">
        <f>Price!D70</f>
        <v>5202.58</v>
      </c>
      <c r="H70" t="b">
        <f>AND(Price!D70=Trendlines!D70,Price!D70=ZigZag!D70,Price!D70=Pinbar!D70,Price!D70=SSA!D70)</f>
        <v>1</v>
      </c>
      <c r="J70" t="b">
        <f t="shared" si="1"/>
        <v>0</v>
      </c>
    </row>
    <row r="71" spans="1:10" x14ac:dyDescent="0.55000000000000004">
      <c r="A71">
        <f>Price!L71</f>
        <v>1772045700</v>
      </c>
      <c r="B71" t="b">
        <f>AND(Price!L71=Trendlines!Q71,Price!L71=ZigZag!K71,Price!L71=Pinbar!I71,Price!L71=SSA!L71)</f>
        <v>0</v>
      </c>
      <c r="C71" t="str">
        <f>Price!B71</f>
        <v>XAUUSD</v>
      </c>
      <c r="D71" t="b">
        <f>AND(Price!B71=Trendlines!B71,Price!B71=ZigZag!B71,Price!B71=Pinbar!B71,Price!B71=SSA!B71)</f>
        <v>1</v>
      </c>
      <c r="E71" t="str">
        <f>Price!C71</f>
        <v>M5</v>
      </c>
      <c r="F71" t="b">
        <f>AND(Price!C71=Trendlines!C71,Price!C71=ZigZag!C71,Price!C71=Pinbar!C71,Price!C71=SSA!C71)</f>
        <v>1</v>
      </c>
      <c r="G71">
        <f>Price!D71</f>
        <v>5202.12</v>
      </c>
      <c r="H71" t="b">
        <f>AND(Price!D71=Trendlines!D71,Price!D71=ZigZag!D71,Price!D71=Pinbar!D71,Price!D71=SSA!D71)</f>
        <v>1</v>
      </c>
      <c r="J71" t="b">
        <f t="shared" si="1"/>
        <v>0</v>
      </c>
    </row>
    <row r="72" spans="1:10" x14ac:dyDescent="0.55000000000000004">
      <c r="A72">
        <f>Price!L72</f>
        <v>1772046000</v>
      </c>
      <c r="B72" t="b">
        <f>AND(Price!L72=Trendlines!Q72,Price!L72=ZigZag!K72,Price!L72=Pinbar!I72,Price!L72=SSA!L72)</f>
        <v>0</v>
      </c>
      <c r="C72" t="str">
        <f>Price!B72</f>
        <v>XAUUSD</v>
      </c>
      <c r="D72" t="b">
        <f>AND(Price!B72=Trendlines!B72,Price!B72=ZigZag!B72,Price!B72=Pinbar!B72,Price!B72=SSA!B72)</f>
        <v>1</v>
      </c>
      <c r="E72" t="str">
        <f>Price!C72</f>
        <v>M5</v>
      </c>
      <c r="F72" t="b">
        <f>AND(Price!C72=Trendlines!C72,Price!C72=ZigZag!C72,Price!C72=Pinbar!C72,Price!C72=SSA!C72)</f>
        <v>1</v>
      </c>
      <c r="G72">
        <f>Price!D72</f>
        <v>5200.91</v>
      </c>
      <c r="H72" t="b">
        <f>AND(Price!D72=Trendlines!D72,Price!D72=ZigZag!D72,Price!D72=Pinbar!D72,Price!D72=SSA!D72)</f>
        <v>1</v>
      </c>
      <c r="J72" t="b">
        <f t="shared" si="1"/>
        <v>0</v>
      </c>
    </row>
    <row r="73" spans="1:10" x14ac:dyDescent="0.55000000000000004">
      <c r="A73">
        <f>Price!L73</f>
        <v>1772046300</v>
      </c>
      <c r="B73" t="b">
        <f>AND(Price!L73=Trendlines!Q73,Price!L73=ZigZag!K73,Price!L73=Pinbar!I73,Price!L73=SSA!L73)</f>
        <v>0</v>
      </c>
      <c r="C73" t="str">
        <f>Price!B73</f>
        <v>XAUUSD</v>
      </c>
      <c r="D73" t="b">
        <f>AND(Price!B73=Trendlines!B73,Price!B73=ZigZag!B73,Price!B73=Pinbar!B73,Price!B73=SSA!B73)</f>
        <v>1</v>
      </c>
      <c r="E73" t="str">
        <f>Price!C73</f>
        <v>M5</v>
      </c>
      <c r="F73" t="b">
        <f>AND(Price!C73=Trendlines!C73,Price!C73=ZigZag!C73,Price!C73=Pinbar!C73,Price!C73=SSA!C73)</f>
        <v>1</v>
      </c>
      <c r="G73">
        <f>Price!D73</f>
        <v>5194.29</v>
      </c>
      <c r="H73" t="b">
        <f>AND(Price!D73=Trendlines!D73,Price!D73=ZigZag!D73,Price!D73=Pinbar!D73,Price!D73=SSA!D73)</f>
        <v>1</v>
      </c>
      <c r="J73" t="b">
        <f t="shared" si="1"/>
        <v>0</v>
      </c>
    </row>
    <row r="74" spans="1:10" x14ac:dyDescent="0.55000000000000004">
      <c r="A74">
        <f>Price!L74</f>
        <v>1772046600</v>
      </c>
      <c r="B74" t="b">
        <f>AND(Price!L74=Trendlines!Q74,Price!L74=ZigZag!K74,Price!L74=Pinbar!I74,Price!L74=SSA!L74)</f>
        <v>0</v>
      </c>
      <c r="C74" t="str">
        <f>Price!B74</f>
        <v>XAUUSD</v>
      </c>
      <c r="D74" t="b">
        <f>AND(Price!B74=Trendlines!B74,Price!B74=ZigZag!B74,Price!B74=Pinbar!B74,Price!B74=SSA!B74)</f>
        <v>1</v>
      </c>
      <c r="E74" t="str">
        <f>Price!C74</f>
        <v>M5</v>
      </c>
      <c r="F74" t="b">
        <f>AND(Price!C74=Trendlines!C74,Price!C74=ZigZag!C74,Price!C74=Pinbar!C74,Price!C74=SSA!C74)</f>
        <v>1</v>
      </c>
      <c r="G74">
        <f>Price!D74</f>
        <v>5207.04</v>
      </c>
      <c r="H74" t="b">
        <f>AND(Price!D74=Trendlines!D74,Price!D74=ZigZag!D74,Price!D74=Pinbar!D74,Price!D74=SSA!D74)</f>
        <v>1</v>
      </c>
      <c r="J74" t="b">
        <f t="shared" si="1"/>
        <v>0</v>
      </c>
    </row>
    <row r="75" spans="1:10" x14ac:dyDescent="0.55000000000000004">
      <c r="A75">
        <f>Price!L75</f>
        <v>1772046900</v>
      </c>
      <c r="B75" t="b">
        <f>AND(Price!L75=Trendlines!Q75,Price!L75=ZigZag!K75,Price!L75=Pinbar!I75,Price!L75=SSA!L75)</f>
        <v>0</v>
      </c>
      <c r="C75" t="str">
        <f>Price!B75</f>
        <v>XAUUSD</v>
      </c>
      <c r="D75" t="b">
        <f>AND(Price!B75=Trendlines!B75,Price!B75=ZigZag!B75,Price!B75=Pinbar!B75,Price!B75=SSA!B75)</f>
        <v>1</v>
      </c>
      <c r="E75" t="str">
        <f>Price!C75</f>
        <v>M5</v>
      </c>
      <c r="F75" t="b">
        <f>AND(Price!C75=Trendlines!C75,Price!C75=ZigZag!C75,Price!C75=Pinbar!C75,Price!C75=SSA!C75)</f>
        <v>1</v>
      </c>
      <c r="G75">
        <f>Price!D75</f>
        <v>5200.55</v>
      </c>
      <c r="H75" t="b">
        <f>AND(Price!D75=Trendlines!D75,Price!D75=ZigZag!D75,Price!D75=Pinbar!D75,Price!D75=SSA!D75)</f>
        <v>1</v>
      </c>
      <c r="J75" t="b">
        <f t="shared" si="1"/>
        <v>0</v>
      </c>
    </row>
    <row r="76" spans="1:10" x14ac:dyDescent="0.55000000000000004">
      <c r="A76">
        <f>Price!L76</f>
        <v>1772047200</v>
      </c>
      <c r="B76" t="b">
        <f>AND(Price!L76=Trendlines!Q76,Price!L76=ZigZag!K76,Price!L76=Pinbar!I76,Price!L76=SSA!L76)</f>
        <v>0</v>
      </c>
      <c r="C76" t="str">
        <f>Price!B76</f>
        <v>XAUUSD</v>
      </c>
      <c r="D76" t="b">
        <f>AND(Price!B76=Trendlines!B76,Price!B76=ZigZag!B76,Price!B76=Pinbar!B76,Price!B76=SSA!B76)</f>
        <v>1</v>
      </c>
      <c r="E76" t="str">
        <f>Price!C76</f>
        <v>M5</v>
      </c>
      <c r="F76" t="b">
        <f>AND(Price!C76=Trendlines!C76,Price!C76=ZigZag!C76,Price!C76=Pinbar!C76,Price!C76=SSA!C76)</f>
        <v>1</v>
      </c>
      <c r="G76">
        <f>Price!D76</f>
        <v>5197.32</v>
      </c>
      <c r="H76" t="b">
        <f>AND(Price!D76=Trendlines!D76,Price!D76=ZigZag!D76,Price!D76=Pinbar!D76,Price!D76=SSA!D76)</f>
        <v>1</v>
      </c>
      <c r="J76" t="b">
        <f t="shared" si="1"/>
        <v>0</v>
      </c>
    </row>
    <row r="77" spans="1:10" x14ac:dyDescent="0.55000000000000004">
      <c r="A77">
        <f>Price!L77</f>
        <v>1772047500</v>
      </c>
      <c r="B77" t="b">
        <f>AND(Price!L77=Trendlines!Q77,Price!L77=ZigZag!K77,Price!L77=Pinbar!I77,Price!L77=SSA!L77)</f>
        <v>0</v>
      </c>
      <c r="C77" t="str">
        <f>Price!B77</f>
        <v>XAUUSD</v>
      </c>
      <c r="D77" t="b">
        <f>AND(Price!B77=Trendlines!B77,Price!B77=ZigZag!B77,Price!B77=Pinbar!B77,Price!B77=SSA!B77)</f>
        <v>1</v>
      </c>
      <c r="E77" t="str">
        <f>Price!C77</f>
        <v>M5</v>
      </c>
      <c r="F77" t="b">
        <f>AND(Price!C77=Trendlines!C77,Price!C77=ZigZag!C77,Price!C77=Pinbar!C77,Price!C77=SSA!C77)</f>
        <v>1</v>
      </c>
      <c r="G77">
        <f>Price!D77</f>
        <v>5202.59</v>
      </c>
      <c r="H77" t="b">
        <f>AND(Price!D77=Trendlines!D77,Price!D77=ZigZag!D77,Price!D77=Pinbar!D77,Price!D77=SSA!D77)</f>
        <v>1</v>
      </c>
      <c r="J77" t="b">
        <f t="shared" si="1"/>
        <v>0</v>
      </c>
    </row>
    <row r="78" spans="1:10" x14ac:dyDescent="0.55000000000000004">
      <c r="A78">
        <f>Price!L78</f>
        <v>1772047800</v>
      </c>
      <c r="B78" t="b">
        <f>AND(Price!L78=Trendlines!Q78,Price!L78=ZigZag!K78,Price!L78=Pinbar!I78,Price!L78=SSA!L78)</f>
        <v>0</v>
      </c>
      <c r="C78" t="str">
        <f>Price!B78</f>
        <v>XAUUSD</v>
      </c>
      <c r="D78" t="b">
        <f>AND(Price!B78=Trendlines!B78,Price!B78=ZigZag!B78,Price!B78=Pinbar!B78,Price!B78=SSA!B78)</f>
        <v>1</v>
      </c>
      <c r="E78" t="str">
        <f>Price!C78</f>
        <v>M5</v>
      </c>
      <c r="F78" t="b">
        <f>AND(Price!C78=Trendlines!C78,Price!C78=ZigZag!C78,Price!C78=Pinbar!C78,Price!C78=SSA!C78)</f>
        <v>1</v>
      </c>
      <c r="G78">
        <f>Price!D78</f>
        <v>5202.51</v>
      </c>
      <c r="H78" t="b">
        <f>AND(Price!D78=Trendlines!D78,Price!D78=ZigZag!D78,Price!D78=Pinbar!D78,Price!D78=SSA!D78)</f>
        <v>1</v>
      </c>
      <c r="J78" t="b">
        <f t="shared" si="1"/>
        <v>0</v>
      </c>
    </row>
    <row r="79" spans="1:10" x14ac:dyDescent="0.55000000000000004">
      <c r="A79">
        <f>Price!L79</f>
        <v>1772048100</v>
      </c>
      <c r="B79" t="b">
        <f>AND(Price!L79=Trendlines!Q79,Price!L79=ZigZag!K79,Price!L79=Pinbar!I79,Price!L79=SSA!L79)</f>
        <v>0</v>
      </c>
      <c r="C79" t="str">
        <f>Price!B79</f>
        <v>XAUUSD</v>
      </c>
      <c r="D79" t="b">
        <f>AND(Price!B79=Trendlines!B79,Price!B79=ZigZag!B79,Price!B79=Pinbar!B79,Price!B79=SSA!B79)</f>
        <v>1</v>
      </c>
      <c r="E79" t="str">
        <f>Price!C79</f>
        <v>M5</v>
      </c>
      <c r="F79" t="b">
        <f>AND(Price!C79=Trendlines!C79,Price!C79=ZigZag!C79,Price!C79=Pinbar!C79,Price!C79=SSA!C79)</f>
        <v>1</v>
      </c>
      <c r="G79">
        <f>Price!D79</f>
        <v>5201</v>
      </c>
      <c r="H79" t="b">
        <f>AND(Price!D79=Trendlines!D79,Price!D79=ZigZag!D79,Price!D79=Pinbar!D79,Price!D79=SSA!D79)</f>
        <v>1</v>
      </c>
      <c r="J79" t="b">
        <f t="shared" si="1"/>
        <v>0</v>
      </c>
    </row>
    <row r="80" spans="1:10" x14ac:dyDescent="0.55000000000000004">
      <c r="A80">
        <f>Price!L80</f>
        <v>1772048400</v>
      </c>
      <c r="B80" t="b">
        <f>AND(Price!L80=Trendlines!Q80,Price!L80=ZigZag!K80,Price!L80=Pinbar!I80,Price!L80=SSA!L80)</f>
        <v>0</v>
      </c>
      <c r="C80" t="str">
        <f>Price!B80</f>
        <v>XAUUSD</v>
      </c>
      <c r="D80" t="b">
        <f>AND(Price!B80=Trendlines!B80,Price!B80=ZigZag!B80,Price!B80=Pinbar!B80,Price!B80=SSA!B80)</f>
        <v>1</v>
      </c>
      <c r="E80" t="str">
        <f>Price!C80</f>
        <v>M5</v>
      </c>
      <c r="F80" t="b">
        <f>AND(Price!C80=Trendlines!C80,Price!C80=ZigZag!C80,Price!C80=Pinbar!C80,Price!C80=SSA!C80)</f>
        <v>1</v>
      </c>
      <c r="G80">
        <f>Price!D80</f>
        <v>5204.32</v>
      </c>
      <c r="H80" t="b">
        <f>AND(Price!D80=Trendlines!D80,Price!D80=ZigZag!D80,Price!D80=Pinbar!D80,Price!D80=SSA!D80)</f>
        <v>1</v>
      </c>
      <c r="J80" t="b">
        <f t="shared" si="1"/>
        <v>0</v>
      </c>
    </row>
    <row r="81" spans="1:10" x14ac:dyDescent="0.55000000000000004">
      <c r="A81">
        <f>Price!L81</f>
        <v>1772048700</v>
      </c>
      <c r="B81" t="b">
        <f>AND(Price!L81=Trendlines!Q81,Price!L81=ZigZag!K81,Price!L81=Pinbar!I81,Price!L81=SSA!L81)</f>
        <v>0</v>
      </c>
      <c r="C81" t="str">
        <f>Price!B81</f>
        <v>XAUUSD</v>
      </c>
      <c r="D81" t="b">
        <f>AND(Price!B81=Trendlines!B81,Price!B81=ZigZag!B81,Price!B81=Pinbar!B81,Price!B81=SSA!B81)</f>
        <v>1</v>
      </c>
      <c r="E81" t="str">
        <f>Price!C81</f>
        <v>M5</v>
      </c>
      <c r="F81" t="b">
        <f>AND(Price!C81=Trendlines!C81,Price!C81=ZigZag!C81,Price!C81=Pinbar!C81,Price!C81=SSA!C81)</f>
        <v>1</v>
      </c>
      <c r="G81">
        <f>Price!D81</f>
        <v>5205</v>
      </c>
      <c r="H81" t="b">
        <f>AND(Price!D81=Trendlines!D81,Price!D81=ZigZag!D81,Price!D81=Pinbar!D81,Price!D81=SSA!D81)</f>
        <v>1</v>
      </c>
      <c r="J81" t="b">
        <f t="shared" si="1"/>
        <v>0</v>
      </c>
    </row>
    <row r="82" spans="1:10" x14ac:dyDescent="0.55000000000000004">
      <c r="A82">
        <f>Price!L82</f>
        <v>1772049000</v>
      </c>
      <c r="B82" t="b">
        <f>AND(Price!L82=Trendlines!Q82,Price!L82=ZigZag!K82,Price!L82=Pinbar!I82,Price!L82=SSA!L82)</f>
        <v>0</v>
      </c>
      <c r="C82" t="str">
        <f>Price!B82</f>
        <v>XAUUSD</v>
      </c>
      <c r="D82" t="b">
        <f>AND(Price!B82=Trendlines!B82,Price!B82=ZigZag!B82,Price!B82=Pinbar!B82,Price!B82=SSA!B82)</f>
        <v>1</v>
      </c>
      <c r="E82" t="str">
        <f>Price!C82</f>
        <v>M5</v>
      </c>
      <c r="F82" t="b">
        <f>AND(Price!C82=Trendlines!C82,Price!C82=ZigZag!C82,Price!C82=Pinbar!C82,Price!C82=SSA!C82)</f>
        <v>1</v>
      </c>
      <c r="G82">
        <f>Price!D82</f>
        <v>5204.97</v>
      </c>
      <c r="H82" t="b">
        <f>AND(Price!D82=Trendlines!D82,Price!D82=ZigZag!D82,Price!D82=Pinbar!D82,Price!D82=SSA!D82)</f>
        <v>1</v>
      </c>
      <c r="J82" t="b">
        <f t="shared" si="1"/>
        <v>0</v>
      </c>
    </row>
    <row r="83" spans="1:10" x14ac:dyDescent="0.55000000000000004">
      <c r="A83">
        <f>Price!L83</f>
        <v>1772049300</v>
      </c>
      <c r="B83" t="b">
        <f>AND(Price!L83=Trendlines!Q83,Price!L83=ZigZag!K83,Price!L83=Pinbar!I83,Price!L83=SSA!L83)</f>
        <v>0</v>
      </c>
      <c r="C83" t="str">
        <f>Price!B83</f>
        <v>XAUUSD</v>
      </c>
      <c r="D83" t="b">
        <f>AND(Price!B83=Trendlines!B83,Price!B83=ZigZag!B83,Price!B83=Pinbar!B83,Price!B83=SSA!B83)</f>
        <v>1</v>
      </c>
      <c r="E83" t="str">
        <f>Price!C83</f>
        <v>M5</v>
      </c>
      <c r="F83" t="b">
        <f>AND(Price!C83=Trendlines!C83,Price!C83=ZigZag!C83,Price!C83=Pinbar!C83,Price!C83=SSA!C83)</f>
        <v>1</v>
      </c>
      <c r="G83">
        <f>Price!D83</f>
        <v>5204.87</v>
      </c>
      <c r="H83" t="b">
        <f>AND(Price!D83=Trendlines!D83,Price!D83=ZigZag!D83,Price!D83=Pinbar!D83,Price!D83=SSA!D83)</f>
        <v>1</v>
      </c>
      <c r="J83" t="b">
        <f t="shared" si="1"/>
        <v>0</v>
      </c>
    </row>
    <row r="84" spans="1:10" x14ac:dyDescent="0.55000000000000004">
      <c r="A84">
        <f>Price!L84</f>
        <v>1772049600</v>
      </c>
      <c r="B84" t="b">
        <f>AND(Price!L84=Trendlines!Q84,Price!L84=ZigZag!K84,Price!L84=Pinbar!I84,Price!L84=SSA!L84)</f>
        <v>0</v>
      </c>
      <c r="C84" t="str">
        <f>Price!B84</f>
        <v>XAUUSD</v>
      </c>
      <c r="D84" t="b">
        <f>AND(Price!B84=Trendlines!B84,Price!B84=ZigZag!B84,Price!B84=Pinbar!B84,Price!B84=SSA!B84)</f>
        <v>1</v>
      </c>
      <c r="E84" t="str">
        <f>Price!C84</f>
        <v>M5</v>
      </c>
      <c r="F84" t="b">
        <f>AND(Price!C84=Trendlines!C84,Price!C84=ZigZag!C84,Price!C84=Pinbar!C84,Price!C84=SSA!C84)</f>
        <v>1</v>
      </c>
      <c r="G84">
        <f>Price!D84</f>
        <v>5201.76</v>
      </c>
      <c r="H84" t="b">
        <f>AND(Price!D84=Trendlines!D84,Price!D84=ZigZag!D84,Price!D84=Pinbar!D84,Price!D84=SSA!D84)</f>
        <v>1</v>
      </c>
      <c r="J84" t="b">
        <f t="shared" si="1"/>
        <v>0</v>
      </c>
    </row>
    <row r="85" spans="1:10" x14ac:dyDescent="0.55000000000000004">
      <c r="A85">
        <f>Price!L85</f>
        <v>1772049900</v>
      </c>
      <c r="B85" t="b">
        <f>AND(Price!L85=Trendlines!Q85,Price!L85=ZigZag!K85,Price!L85=Pinbar!I85,Price!L85=SSA!L85)</f>
        <v>0</v>
      </c>
      <c r="C85" t="str">
        <f>Price!B85</f>
        <v>XAUUSD</v>
      </c>
      <c r="D85" t="b">
        <f>AND(Price!B85=Trendlines!B85,Price!B85=ZigZag!B85,Price!B85=Pinbar!B85,Price!B85=SSA!B85)</f>
        <v>1</v>
      </c>
      <c r="E85" t="str">
        <f>Price!C85</f>
        <v>M5</v>
      </c>
      <c r="F85" t="b">
        <f>AND(Price!C85=Trendlines!C85,Price!C85=ZigZag!C85,Price!C85=Pinbar!C85,Price!C85=SSA!C85)</f>
        <v>1</v>
      </c>
      <c r="G85">
        <f>Price!D85</f>
        <v>5202.46</v>
      </c>
      <c r="H85" t="b">
        <f>AND(Price!D85=Trendlines!D85,Price!D85=ZigZag!D85,Price!D85=Pinbar!D85,Price!D85=SSA!D85)</f>
        <v>1</v>
      </c>
      <c r="J85" t="b">
        <f t="shared" si="1"/>
        <v>0</v>
      </c>
    </row>
    <row r="86" spans="1:10" x14ac:dyDescent="0.55000000000000004">
      <c r="A86">
        <f>Price!L86</f>
        <v>1772050200</v>
      </c>
      <c r="B86" t="b">
        <f>AND(Price!L86=Trendlines!Q86,Price!L86=ZigZag!K86,Price!L86=Pinbar!I86,Price!L86=SSA!L86)</f>
        <v>0</v>
      </c>
      <c r="C86" t="str">
        <f>Price!B86</f>
        <v>XAUUSD</v>
      </c>
      <c r="D86" t="b">
        <f>AND(Price!B86=Trendlines!B86,Price!B86=ZigZag!B86,Price!B86=Pinbar!B86,Price!B86=SSA!B86)</f>
        <v>1</v>
      </c>
      <c r="E86" t="str">
        <f>Price!C86</f>
        <v>M5</v>
      </c>
      <c r="F86" t="b">
        <f>AND(Price!C86=Trendlines!C86,Price!C86=ZigZag!C86,Price!C86=Pinbar!C86,Price!C86=SSA!C86)</f>
        <v>1</v>
      </c>
      <c r="G86">
        <f>Price!D86</f>
        <v>5195.2700000000004</v>
      </c>
      <c r="H86" t="b">
        <f>AND(Price!D86=Trendlines!D86,Price!D86=ZigZag!D86,Price!D86=Pinbar!D86,Price!D86=SSA!D86)</f>
        <v>1</v>
      </c>
      <c r="J86" t="b">
        <f t="shared" si="1"/>
        <v>0</v>
      </c>
    </row>
    <row r="87" spans="1:10" x14ac:dyDescent="0.55000000000000004">
      <c r="A87">
        <f>Price!L87</f>
        <v>1772050500</v>
      </c>
      <c r="B87" t="b">
        <f>AND(Price!L87=Trendlines!Q87,Price!L87=ZigZag!K87,Price!L87=Pinbar!I87,Price!L87=SSA!L87)</f>
        <v>0</v>
      </c>
      <c r="C87" t="str">
        <f>Price!B87</f>
        <v>XAUUSD</v>
      </c>
      <c r="D87" t="b">
        <f>AND(Price!B87=Trendlines!B87,Price!B87=ZigZag!B87,Price!B87=Pinbar!B87,Price!B87=SSA!B87)</f>
        <v>1</v>
      </c>
      <c r="E87" t="str">
        <f>Price!C87</f>
        <v>M5</v>
      </c>
      <c r="F87" t="b">
        <f>AND(Price!C87=Trendlines!C87,Price!C87=ZigZag!C87,Price!C87=Pinbar!C87,Price!C87=SSA!C87)</f>
        <v>1</v>
      </c>
      <c r="G87">
        <f>Price!D87</f>
        <v>5184.8</v>
      </c>
      <c r="H87" t="b">
        <f>AND(Price!D87=Trendlines!D87,Price!D87=ZigZag!D87,Price!D87=Pinbar!D87,Price!D87=SSA!D87)</f>
        <v>1</v>
      </c>
      <c r="J87" t="b">
        <f t="shared" si="1"/>
        <v>0</v>
      </c>
    </row>
    <row r="88" spans="1:10" x14ac:dyDescent="0.55000000000000004">
      <c r="A88">
        <f>Price!L88</f>
        <v>1772050800</v>
      </c>
      <c r="B88" t="b">
        <f>AND(Price!L88=Trendlines!Q88,Price!L88=ZigZag!K88,Price!L88=Pinbar!I88,Price!L88=SSA!L88)</f>
        <v>0</v>
      </c>
      <c r="C88" t="str">
        <f>Price!B88</f>
        <v>XAUUSD</v>
      </c>
      <c r="D88" t="b">
        <f>AND(Price!B88=Trendlines!B88,Price!B88=ZigZag!B88,Price!B88=Pinbar!B88,Price!B88=SSA!B88)</f>
        <v>1</v>
      </c>
      <c r="E88" t="str">
        <f>Price!C88</f>
        <v>M5</v>
      </c>
      <c r="F88" t="b">
        <f>AND(Price!C88=Trendlines!C88,Price!C88=ZigZag!C88,Price!C88=Pinbar!C88,Price!C88=SSA!C88)</f>
        <v>1</v>
      </c>
      <c r="G88">
        <f>Price!D88</f>
        <v>5189</v>
      </c>
      <c r="H88" t="b">
        <f>AND(Price!D88=Trendlines!D88,Price!D88=ZigZag!D88,Price!D88=Pinbar!D88,Price!D88=SSA!D88)</f>
        <v>1</v>
      </c>
      <c r="J88" t="b">
        <f t="shared" si="1"/>
        <v>0</v>
      </c>
    </row>
    <row r="89" spans="1:10" x14ac:dyDescent="0.55000000000000004">
      <c r="A89">
        <f>Price!L89</f>
        <v>1772051100</v>
      </c>
      <c r="B89" t="b">
        <f>AND(Price!L89=Trendlines!Q89,Price!L89=ZigZag!K89,Price!L89=Pinbar!I89,Price!L89=SSA!L89)</f>
        <v>0</v>
      </c>
      <c r="C89" t="str">
        <f>Price!B89</f>
        <v>XAUUSD</v>
      </c>
      <c r="D89" t="b">
        <f>AND(Price!B89=Trendlines!B89,Price!B89=ZigZag!B89,Price!B89=Pinbar!B89,Price!B89=SSA!B89)</f>
        <v>1</v>
      </c>
      <c r="E89" t="str">
        <f>Price!C89</f>
        <v>M5</v>
      </c>
      <c r="F89" t="b">
        <f>AND(Price!C89=Trendlines!C89,Price!C89=ZigZag!C89,Price!C89=Pinbar!C89,Price!C89=SSA!C89)</f>
        <v>1</v>
      </c>
      <c r="G89">
        <f>Price!D89</f>
        <v>5186.1099999999997</v>
      </c>
      <c r="H89" t="b">
        <f>AND(Price!D89=Trendlines!D89,Price!D89=ZigZag!D89,Price!D89=Pinbar!D89,Price!D89=SSA!D89)</f>
        <v>1</v>
      </c>
      <c r="J89" t="b">
        <f t="shared" si="1"/>
        <v>0</v>
      </c>
    </row>
    <row r="90" spans="1:10" x14ac:dyDescent="0.55000000000000004">
      <c r="A90">
        <f>Price!L90</f>
        <v>1772051400</v>
      </c>
      <c r="B90" t="b">
        <f>AND(Price!L90=Trendlines!Q90,Price!L90=ZigZag!K90,Price!L90=Pinbar!I90,Price!L90=SSA!L90)</f>
        <v>0</v>
      </c>
      <c r="C90" t="str">
        <f>Price!B90</f>
        <v>XAUUSD</v>
      </c>
      <c r="D90" t="b">
        <f>AND(Price!B90=Trendlines!B90,Price!B90=ZigZag!B90,Price!B90=Pinbar!B90,Price!B90=SSA!B90)</f>
        <v>1</v>
      </c>
      <c r="E90" t="str">
        <f>Price!C90</f>
        <v>M5</v>
      </c>
      <c r="F90" t="b">
        <f>AND(Price!C90=Trendlines!C90,Price!C90=ZigZag!C90,Price!C90=Pinbar!C90,Price!C90=SSA!C90)</f>
        <v>1</v>
      </c>
      <c r="G90">
        <f>Price!D90</f>
        <v>5188.12</v>
      </c>
      <c r="H90" t="b">
        <f>AND(Price!D90=Trendlines!D90,Price!D90=ZigZag!D90,Price!D90=Pinbar!D90,Price!D90=SSA!D90)</f>
        <v>1</v>
      </c>
      <c r="J90" t="b">
        <f t="shared" si="1"/>
        <v>0</v>
      </c>
    </row>
    <row r="91" spans="1:10" x14ac:dyDescent="0.55000000000000004">
      <c r="A91">
        <f>Price!L91</f>
        <v>1772051700</v>
      </c>
      <c r="B91" t="b">
        <f>AND(Price!L91=Trendlines!Q91,Price!L91=ZigZag!K91,Price!L91=Pinbar!I91,Price!L91=SSA!L91)</f>
        <v>0</v>
      </c>
      <c r="C91" t="str">
        <f>Price!B91</f>
        <v>XAUUSD</v>
      </c>
      <c r="D91" t="b">
        <f>AND(Price!B91=Trendlines!B91,Price!B91=ZigZag!B91,Price!B91=Pinbar!B91,Price!B91=SSA!B91)</f>
        <v>1</v>
      </c>
      <c r="E91" t="str">
        <f>Price!C91</f>
        <v>M5</v>
      </c>
      <c r="F91" t="b">
        <f>AND(Price!C91=Trendlines!C91,Price!C91=ZigZag!C91,Price!C91=Pinbar!C91,Price!C91=SSA!C91)</f>
        <v>1</v>
      </c>
      <c r="G91">
        <f>Price!D91</f>
        <v>5183.41</v>
      </c>
      <c r="H91" t="b">
        <f>AND(Price!D91=Trendlines!D91,Price!D91=ZigZag!D91,Price!D91=Pinbar!D91,Price!D91=SSA!D91)</f>
        <v>1</v>
      </c>
      <c r="J91" t="b">
        <f t="shared" si="1"/>
        <v>0</v>
      </c>
    </row>
    <row r="92" spans="1:10" x14ac:dyDescent="0.55000000000000004">
      <c r="A92">
        <f>Price!L92</f>
        <v>1772052000</v>
      </c>
      <c r="B92" t="b">
        <f>AND(Price!L92=Trendlines!Q92,Price!L92=ZigZag!K92,Price!L92=Pinbar!I92,Price!L92=SSA!L92)</f>
        <v>0</v>
      </c>
      <c r="C92" t="str">
        <f>Price!B92</f>
        <v>XAUUSD</v>
      </c>
      <c r="D92" t="b">
        <f>AND(Price!B92=Trendlines!B92,Price!B92=ZigZag!B92,Price!B92=Pinbar!B92,Price!B92=SSA!B92)</f>
        <v>1</v>
      </c>
      <c r="E92" t="str">
        <f>Price!C92</f>
        <v>M5</v>
      </c>
      <c r="F92" t="b">
        <f>AND(Price!C92=Trendlines!C92,Price!C92=ZigZag!C92,Price!C92=Pinbar!C92,Price!C92=SSA!C92)</f>
        <v>1</v>
      </c>
      <c r="G92">
        <f>Price!D92</f>
        <v>5181.4799999999996</v>
      </c>
      <c r="H92" t="b">
        <f>AND(Price!D92=Trendlines!D92,Price!D92=ZigZag!D92,Price!D92=Pinbar!D92,Price!D92=SSA!D92)</f>
        <v>1</v>
      </c>
      <c r="J92" t="b">
        <f t="shared" si="1"/>
        <v>0</v>
      </c>
    </row>
    <row r="93" spans="1:10" x14ac:dyDescent="0.55000000000000004">
      <c r="A93">
        <f>Price!L93</f>
        <v>1772052300</v>
      </c>
      <c r="B93" t="b">
        <f>AND(Price!L93=Trendlines!Q93,Price!L93=ZigZag!K93,Price!L93=Pinbar!I93,Price!L93=SSA!L93)</f>
        <v>0</v>
      </c>
      <c r="C93" t="str">
        <f>Price!B93</f>
        <v>XAUUSD</v>
      </c>
      <c r="D93" t="b">
        <f>AND(Price!B93=Trendlines!B93,Price!B93=ZigZag!B93,Price!B93=Pinbar!B93,Price!B93=SSA!B93)</f>
        <v>1</v>
      </c>
      <c r="E93" t="str">
        <f>Price!C93</f>
        <v>M5</v>
      </c>
      <c r="F93" t="b">
        <f>AND(Price!C93=Trendlines!C93,Price!C93=ZigZag!C93,Price!C93=Pinbar!C93,Price!C93=SSA!C93)</f>
        <v>1</v>
      </c>
      <c r="G93">
        <f>Price!D93</f>
        <v>5173.57</v>
      </c>
      <c r="H93" t="b">
        <f>AND(Price!D93=Trendlines!D93,Price!D93=ZigZag!D93,Price!D93=Pinbar!D93,Price!D93=SSA!D93)</f>
        <v>1</v>
      </c>
      <c r="J93" t="b">
        <f t="shared" si="1"/>
        <v>0</v>
      </c>
    </row>
    <row r="94" spans="1:10" x14ac:dyDescent="0.55000000000000004">
      <c r="A94">
        <f>Price!L94</f>
        <v>1772052600</v>
      </c>
      <c r="B94" t="b">
        <f>AND(Price!L94=Trendlines!Q94,Price!L94=ZigZag!K94,Price!L94=Pinbar!I94,Price!L94=SSA!L94)</f>
        <v>0</v>
      </c>
      <c r="C94" t="str">
        <f>Price!B94</f>
        <v>XAUUSD</v>
      </c>
      <c r="D94" t="b">
        <f>AND(Price!B94=Trendlines!B94,Price!B94=ZigZag!B94,Price!B94=Pinbar!B94,Price!B94=SSA!B94)</f>
        <v>1</v>
      </c>
      <c r="E94" t="str">
        <f>Price!C94</f>
        <v>M5</v>
      </c>
      <c r="F94" t="b">
        <f>AND(Price!C94=Trendlines!C94,Price!C94=ZigZag!C94,Price!C94=Pinbar!C94,Price!C94=SSA!C94)</f>
        <v>1</v>
      </c>
      <c r="G94">
        <f>Price!D94</f>
        <v>5178.01</v>
      </c>
      <c r="H94" t="b">
        <f>AND(Price!D94=Trendlines!D94,Price!D94=ZigZag!D94,Price!D94=Pinbar!D94,Price!D94=SSA!D94)</f>
        <v>1</v>
      </c>
      <c r="J94" t="b">
        <f t="shared" si="1"/>
        <v>0</v>
      </c>
    </row>
    <row r="95" spans="1:10" x14ac:dyDescent="0.55000000000000004">
      <c r="A95">
        <f>Price!L95</f>
        <v>1772052900</v>
      </c>
      <c r="B95" t="b">
        <f>AND(Price!L95=Trendlines!Q95,Price!L95=ZigZag!K95,Price!L95=Pinbar!I95,Price!L95=SSA!L95)</f>
        <v>0</v>
      </c>
      <c r="C95" t="str">
        <f>Price!B95</f>
        <v>XAUUSD</v>
      </c>
      <c r="D95" t="b">
        <f>AND(Price!B95=Trendlines!B95,Price!B95=ZigZag!B95,Price!B95=Pinbar!B95,Price!B95=SSA!B95)</f>
        <v>1</v>
      </c>
      <c r="E95" t="str">
        <f>Price!C95</f>
        <v>M5</v>
      </c>
      <c r="F95" t="b">
        <f>AND(Price!C95=Trendlines!C95,Price!C95=ZigZag!C95,Price!C95=Pinbar!C95,Price!C95=SSA!C95)</f>
        <v>1</v>
      </c>
      <c r="G95">
        <f>Price!D95</f>
        <v>5152.16</v>
      </c>
      <c r="H95" t="b">
        <f>AND(Price!D95=Trendlines!D95,Price!D95=ZigZag!D95,Price!D95=Pinbar!D95,Price!D95=SSA!D95)</f>
        <v>1</v>
      </c>
      <c r="J95" t="b">
        <f t="shared" si="1"/>
        <v>0</v>
      </c>
    </row>
    <row r="96" spans="1:10" x14ac:dyDescent="0.55000000000000004">
      <c r="A96">
        <f>Price!L96</f>
        <v>1772053200</v>
      </c>
      <c r="B96" t="b">
        <f>AND(Price!L96=Trendlines!Q96,Price!L96=ZigZag!K96,Price!L96=Pinbar!I96,Price!L96=SSA!L96)</f>
        <v>0</v>
      </c>
      <c r="C96" t="str">
        <f>Price!B96</f>
        <v>XAUUSD</v>
      </c>
      <c r="D96" t="b">
        <f>AND(Price!B96=Trendlines!B96,Price!B96=ZigZag!B96,Price!B96=Pinbar!B96,Price!B96=SSA!B96)</f>
        <v>1</v>
      </c>
      <c r="E96" t="str">
        <f>Price!C96</f>
        <v>M5</v>
      </c>
      <c r="F96" t="b">
        <f>AND(Price!C96=Trendlines!C96,Price!C96=ZigZag!C96,Price!C96=Pinbar!C96,Price!C96=SSA!C96)</f>
        <v>1</v>
      </c>
      <c r="G96">
        <f>Price!D96</f>
        <v>5156.08</v>
      </c>
      <c r="H96" t="b">
        <f>AND(Price!D96=Trendlines!D96,Price!D96=ZigZag!D96,Price!D96=Pinbar!D96,Price!D96=SSA!D96)</f>
        <v>1</v>
      </c>
      <c r="J96" t="b">
        <f t="shared" si="1"/>
        <v>0</v>
      </c>
    </row>
    <row r="97" spans="1:10" x14ac:dyDescent="0.55000000000000004">
      <c r="A97">
        <f>Price!L97</f>
        <v>1772053500</v>
      </c>
      <c r="B97" t="b">
        <f>AND(Price!L97=Trendlines!Q97,Price!L97=ZigZag!K97,Price!L97=Pinbar!I97,Price!L97=SSA!L97)</f>
        <v>0</v>
      </c>
      <c r="C97" t="str">
        <f>Price!B97</f>
        <v>XAUUSD</v>
      </c>
      <c r="D97" t="b">
        <f>AND(Price!B97=Trendlines!B97,Price!B97=ZigZag!B97,Price!B97=Pinbar!B97,Price!B97=SSA!B97)</f>
        <v>1</v>
      </c>
      <c r="E97" t="str">
        <f>Price!C97</f>
        <v>M5</v>
      </c>
      <c r="F97" t="b">
        <f>AND(Price!C97=Trendlines!C97,Price!C97=ZigZag!C97,Price!C97=Pinbar!C97,Price!C97=SSA!C97)</f>
        <v>1</v>
      </c>
      <c r="G97">
        <f>Price!D97</f>
        <v>5163.03</v>
      </c>
      <c r="H97" t="b">
        <f>AND(Price!D97=Trendlines!D97,Price!D97=ZigZag!D97,Price!D97=Pinbar!D97,Price!D97=SSA!D97)</f>
        <v>1</v>
      </c>
      <c r="J97" t="b">
        <f t="shared" si="1"/>
        <v>0</v>
      </c>
    </row>
    <row r="98" spans="1:10" x14ac:dyDescent="0.55000000000000004">
      <c r="A98">
        <f>Price!L98</f>
        <v>1772053800</v>
      </c>
      <c r="B98" t="b">
        <f>AND(Price!L98=Trendlines!Q98,Price!L98=ZigZag!K98,Price!L98=Pinbar!I98,Price!L98=SSA!L98)</f>
        <v>0</v>
      </c>
      <c r="C98" t="str">
        <f>Price!B98</f>
        <v>XAUUSD</v>
      </c>
      <c r="D98" t="b">
        <f>AND(Price!B98=Trendlines!B98,Price!B98=ZigZag!B98,Price!B98=Pinbar!B98,Price!B98=SSA!B98)</f>
        <v>1</v>
      </c>
      <c r="E98" t="str">
        <f>Price!C98</f>
        <v>M5</v>
      </c>
      <c r="F98" t="b">
        <f>AND(Price!C98=Trendlines!C98,Price!C98=ZigZag!C98,Price!C98=Pinbar!C98,Price!C98=SSA!C98)</f>
        <v>1</v>
      </c>
      <c r="G98">
        <f>Price!D98</f>
        <v>5161.84</v>
      </c>
      <c r="H98" t="b">
        <f>AND(Price!D98=Trendlines!D98,Price!D98=ZigZag!D98,Price!D98=Pinbar!D98,Price!D98=SSA!D98)</f>
        <v>1</v>
      </c>
      <c r="J98" t="b">
        <f t="shared" si="1"/>
        <v>0</v>
      </c>
    </row>
    <row r="99" spans="1:10" x14ac:dyDescent="0.55000000000000004">
      <c r="A99">
        <f>Price!L99</f>
        <v>1772054100</v>
      </c>
      <c r="B99" t="b">
        <f>AND(Price!L99=Trendlines!Q99,Price!L99=ZigZag!K99,Price!L99=Pinbar!I99,Price!L99=SSA!L99)</f>
        <v>0</v>
      </c>
      <c r="C99" t="str">
        <f>Price!B99</f>
        <v>XAUUSD</v>
      </c>
      <c r="D99" t="b">
        <f>AND(Price!B99=Trendlines!B99,Price!B99=ZigZag!B99,Price!B99=Pinbar!B99,Price!B99=SSA!B99)</f>
        <v>1</v>
      </c>
      <c r="E99" t="str">
        <f>Price!C99</f>
        <v>M5</v>
      </c>
      <c r="F99" t="b">
        <f>AND(Price!C99=Trendlines!C99,Price!C99=ZigZag!C99,Price!C99=Pinbar!C99,Price!C99=SSA!C99)</f>
        <v>1</v>
      </c>
      <c r="G99">
        <f>Price!D99</f>
        <v>5165.38</v>
      </c>
      <c r="H99" t="b">
        <f>AND(Price!D99=Trendlines!D99,Price!D99=ZigZag!D99,Price!D99=Pinbar!D99,Price!D99=SSA!D99)</f>
        <v>1</v>
      </c>
      <c r="J99" t="b">
        <f t="shared" si="1"/>
        <v>0</v>
      </c>
    </row>
    <row r="100" spans="1:10" x14ac:dyDescent="0.55000000000000004">
      <c r="A100">
        <f>Price!L100</f>
        <v>1772054400</v>
      </c>
      <c r="B100" t="b">
        <f>AND(Price!L100=Trendlines!Q100,Price!L100=ZigZag!K100,Price!L100=Pinbar!I100,Price!L100=SSA!L100)</f>
        <v>0</v>
      </c>
      <c r="C100" t="str">
        <f>Price!B100</f>
        <v>XAUUSD</v>
      </c>
      <c r="D100" t="b">
        <f>AND(Price!B100=Trendlines!B100,Price!B100=ZigZag!B100,Price!B100=Pinbar!B100,Price!B100=SSA!B100)</f>
        <v>1</v>
      </c>
      <c r="E100" t="str">
        <f>Price!C100</f>
        <v>M5</v>
      </c>
      <c r="F100" t="b">
        <f>AND(Price!C100=Trendlines!C100,Price!C100=ZigZag!C100,Price!C100=Pinbar!C100,Price!C100=SSA!C100)</f>
        <v>1</v>
      </c>
      <c r="G100">
        <f>Price!D100</f>
        <v>5169.17</v>
      </c>
      <c r="H100" t="b">
        <f>AND(Price!D100=Trendlines!D100,Price!D100=ZigZag!D100,Price!D100=Pinbar!D100,Price!D100=SSA!D100)</f>
        <v>1</v>
      </c>
      <c r="J100" t="b">
        <f t="shared" si="1"/>
        <v>0</v>
      </c>
    </row>
    <row r="101" spans="1:10" x14ac:dyDescent="0.55000000000000004">
      <c r="A101">
        <f>Price!L101</f>
        <v>1772054700</v>
      </c>
      <c r="B101" t="b">
        <f>AND(Price!L101=Trendlines!Q101,Price!L101=ZigZag!K101,Price!L101=Pinbar!I101,Price!L101=SSA!L101)</f>
        <v>0</v>
      </c>
      <c r="C101" t="str">
        <f>Price!B101</f>
        <v>XAUUSD</v>
      </c>
      <c r="D101" t="b">
        <f>AND(Price!B101=Trendlines!B101,Price!B101=ZigZag!B101,Price!B101=Pinbar!B101,Price!B101=SSA!B101)</f>
        <v>1</v>
      </c>
      <c r="E101" t="str">
        <f>Price!C101</f>
        <v>M5</v>
      </c>
      <c r="F101" t="b">
        <f>AND(Price!C101=Trendlines!C101,Price!C101=ZigZag!C101,Price!C101=Pinbar!C101,Price!C101=SSA!C101)</f>
        <v>1</v>
      </c>
      <c r="G101">
        <f>Price!D101</f>
        <v>5169.12</v>
      </c>
      <c r="H101" t="b">
        <f>AND(Price!D101=Trendlines!D101,Price!D101=ZigZag!D101,Price!D101=Pinbar!D101,Price!D101=SSA!D101)</f>
        <v>1</v>
      </c>
      <c r="J101" t="b">
        <f t="shared" si="1"/>
        <v>0</v>
      </c>
    </row>
    <row r="102" spans="1:10" x14ac:dyDescent="0.55000000000000004">
      <c r="A102">
        <f>Price!L102</f>
        <v>1772055000</v>
      </c>
      <c r="B102" t="b">
        <f>AND(Price!L102=Trendlines!Q102,Price!L102=ZigZag!K102,Price!L102=Pinbar!I102,Price!L102=SSA!L102)</f>
        <v>0</v>
      </c>
      <c r="C102" t="str">
        <f>Price!B102</f>
        <v>XAUUSD</v>
      </c>
      <c r="D102" t="b">
        <f>AND(Price!B102=Trendlines!B102,Price!B102=ZigZag!B102,Price!B102=Pinbar!B102,Price!B102=SSA!B102)</f>
        <v>1</v>
      </c>
      <c r="E102" t="str">
        <f>Price!C102</f>
        <v>M5</v>
      </c>
      <c r="F102" t="b">
        <f>AND(Price!C102=Trendlines!C102,Price!C102=ZigZag!C102,Price!C102=Pinbar!C102,Price!C102=SSA!C102)</f>
        <v>1</v>
      </c>
      <c r="G102">
        <f>Price!D102</f>
        <v>5168.22</v>
      </c>
      <c r="H102" t="b">
        <f>AND(Price!D102=Trendlines!D102,Price!D102=ZigZag!D102,Price!D102=Pinbar!D102,Price!D102=SSA!D102)</f>
        <v>1</v>
      </c>
      <c r="J102" t="b">
        <f t="shared" si="1"/>
        <v>0</v>
      </c>
    </row>
    <row r="103" spans="1:10" x14ac:dyDescent="0.55000000000000004">
      <c r="A103">
        <f>Price!L103</f>
        <v>1772055300</v>
      </c>
      <c r="B103" t="b">
        <f>AND(Price!L103=Trendlines!Q103,Price!L103=ZigZag!K103,Price!L103=Pinbar!I103,Price!L103=SSA!L103)</f>
        <v>0</v>
      </c>
      <c r="C103" t="str">
        <f>Price!B103</f>
        <v>XAUUSD</v>
      </c>
      <c r="D103" t="b">
        <f>AND(Price!B103=Trendlines!B103,Price!B103=ZigZag!B103,Price!B103=Pinbar!B103,Price!B103=SSA!B103)</f>
        <v>1</v>
      </c>
      <c r="E103" t="str">
        <f>Price!C103</f>
        <v>M5</v>
      </c>
      <c r="F103" t="b">
        <f>AND(Price!C103=Trendlines!C103,Price!C103=ZigZag!C103,Price!C103=Pinbar!C103,Price!C103=SSA!C103)</f>
        <v>1</v>
      </c>
      <c r="G103">
        <f>Price!D103</f>
        <v>5168.8999999999996</v>
      </c>
      <c r="H103" t="b">
        <f>AND(Price!D103=Trendlines!D103,Price!D103=ZigZag!D103,Price!D103=Pinbar!D103,Price!D103=SSA!D103)</f>
        <v>1</v>
      </c>
      <c r="J103" t="b">
        <f t="shared" si="1"/>
        <v>0</v>
      </c>
    </row>
    <row r="104" spans="1:10" x14ac:dyDescent="0.55000000000000004">
      <c r="A104">
        <f>Price!L104</f>
        <v>1772055600</v>
      </c>
      <c r="B104" t="b">
        <f>AND(Price!L104=Trendlines!Q104,Price!L104=ZigZag!K104,Price!L104=Pinbar!I104,Price!L104=SSA!L104)</f>
        <v>0</v>
      </c>
      <c r="C104" t="str">
        <f>Price!B104</f>
        <v>XAUUSD</v>
      </c>
      <c r="D104" t="b">
        <f>AND(Price!B104=Trendlines!B104,Price!B104=ZigZag!B104,Price!B104=Pinbar!B104,Price!B104=SSA!B104)</f>
        <v>1</v>
      </c>
      <c r="E104" t="str">
        <f>Price!C104</f>
        <v>M5</v>
      </c>
      <c r="F104" t="b">
        <f>AND(Price!C104=Trendlines!C104,Price!C104=ZigZag!C104,Price!C104=Pinbar!C104,Price!C104=SSA!C104)</f>
        <v>1</v>
      </c>
      <c r="G104">
        <f>Price!D104</f>
        <v>5170.25</v>
      </c>
      <c r="H104" t="b">
        <f>AND(Price!D104=Trendlines!D104,Price!D104=ZigZag!D104,Price!D104=Pinbar!D104,Price!D104=SSA!D104)</f>
        <v>1</v>
      </c>
      <c r="J104" t="b">
        <f t="shared" si="1"/>
        <v>0</v>
      </c>
    </row>
    <row r="105" spans="1:10" x14ac:dyDescent="0.55000000000000004">
      <c r="A105">
        <f>Price!L105</f>
        <v>1772055900</v>
      </c>
      <c r="B105" t="b">
        <f>AND(Price!L105=Trendlines!Q105,Price!L105=ZigZag!K105,Price!L105=Pinbar!I105,Price!L105=SSA!L105)</f>
        <v>0</v>
      </c>
      <c r="C105" t="str">
        <f>Price!B105</f>
        <v>XAUUSD</v>
      </c>
      <c r="D105" t="b">
        <f>AND(Price!B105=Trendlines!B105,Price!B105=ZigZag!B105,Price!B105=Pinbar!B105,Price!B105=SSA!B105)</f>
        <v>1</v>
      </c>
      <c r="E105" t="str">
        <f>Price!C105</f>
        <v>M5</v>
      </c>
      <c r="F105" t="b">
        <f>AND(Price!C105=Trendlines!C105,Price!C105=ZigZag!C105,Price!C105=Pinbar!C105,Price!C105=SSA!C105)</f>
        <v>1</v>
      </c>
      <c r="G105">
        <f>Price!D105</f>
        <v>5170.9399999999996</v>
      </c>
      <c r="H105" t="b">
        <f>AND(Price!D105=Trendlines!D105,Price!D105=ZigZag!D105,Price!D105=Pinbar!D105,Price!D105=SSA!D105)</f>
        <v>1</v>
      </c>
      <c r="J105" t="b">
        <f t="shared" si="1"/>
        <v>0</v>
      </c>
    </row>
    <row r="106" spans="1:10" x14ac:dyDescent="0.55000000000000004">
      <c r="A106">
        <f>Price!L106</f>
        <v>1772056200</v>
      </c>
      <c r="B106" t="b">
        <f>AND(Price!L106=Trendlines!Q106,Price!L106=ZigZag!K106,Price!L106=Pinbar!I106,Price!L106=SSA!L106)</f>
        <v>0</v>
      </c>
      <c r="C106" t="str">
        <f>Price!B106</f>
        <v>XAUUSD</v>
      </c>
      <c r="D106" t="b">
        <f>AND(Price!B106=Trendlines!B106,Price!B106=ZigZag!B106,Price!B106=Pinbar!B106,Price!B106=SSA!B106)</f>
        <v>1</v>
      </c>
      <c r="E106" t="str">
        <f>Price!C106</f>
        <v>M5</v>
      </c>
      <c r="F106" t="b">
        <f>AND(Price!C106=Trendlines!C106,Price!C106=ZigZag!C106,Price!C106=Pinbar!C106,Price!C106=SSA!C106)</f>
        <v>1</v>
      </c>
      <c r="G106">
        <f>Price!D106</f>
        <v>5164.3100000000004</v>
      </c>
      <c r="H106" t="b">
        <f>AND(Price!D106=Trendlines!D106,Price!D106=ZigZag!D106,Price!D106=Pinbar!D106,Price!D106=SSA!D106)</f>
        <v>1</v>
      </c>
      <c r="J106" t="b">
        <f t="shared" si="1"/>
        <v>0</v>
      </c>
    </row>
    <row r="107" spans="1:10" x14ac:dyDescent="0.55000000000000004">
      <c r="A107">
        <f>Price!L107</f>
        <v>1772056500</v>
      </c>
      <c r="B107" t="b">
        <f>AND(Price!L107=Trendlines!Q107,Price!L107=ZigZag!K107,Price!L107=Pinbar!I107,Price!L107=SSA!L107)</f>
        <v>0</v>
      </c>
      <c r="C107" t="str">
        <f>Price!B107</f>
        <v>XAUUSD</v>
      </c>
      <c r="D107" t="b">
        <f>AND(Price!B107=Trendlines!B107,Price!B107=ZigZag!B107,Price!B107=Pinbar!B107,Price!B107=SSA!B107)</f>
        <v>1</v>
      </c>
      <c r="E107" t="str">
        <f>Price!C107</f>
        <v>M5</v>
      </c>
      <c r="F107" t="b">
        <f>AND(Price!C107=Trendlines!C107,Price!C107=ZigZag!C107,Price!C107=Pinbar!C107,Price!C107=SSA!C107)</f>
        <v>1</v>
      </c>
      <c r="G107">
        <f>Price!D107</f>
        <v>5164.8900000000003</v>
      </c>
      <c r="H107" t="b">
        <f>AND(Price!D107=Trendlines!D107,Price!D107=ZigZag!D107,Price!D107=Pinbar!D107,Price!D107=SSA!D107)</f>
        <v>1</v>
      </c>
      <c r="J107" t="b">
        <f t="shared" si="1"/>
        <v>0</v>
      </c>
    </row>
    <row r="108" spans="1:10" x14ac:dyDescent="0.55000000000000004">
      <c r="A108">
        <f>Price!L108</f>
        <v>1772060400</v>
      </c>
      <c r="B108" t="b">
        <f>AND(Price!L108=Trendlines!Q108,Price!L108=ZigZag!K108,Price!L108=Pinbar!I108,Price!L108=SSA!L108)</f>
        <v>0</v>
      </c>
      <c r="C108" t="str">
        <f>Price!B108</f>
        <v>XAUUSD</v>
      </c>
      <c r="D108" t="b">
        <f>AND(Price!B108=Trendlines!B108,Price!B108=ZigZag!B108,Price!B108=Pinbar!B108,Price!B108=SSA!B108)</f>
        <v>1</v>
      </c>
      <c r="E108" t="str">
        <f>Price!C108</f>
        <v>M5</v>
      </c>
      <c r="F108" t="b">
        <f>AND(Price!C108=Trendlines!C108,Price!C108=ZigZag!C108,Price!C108=Pinbar!C108,Price!C108=SSA!C108)</f>
        <v>1</v>
      </c>
      <c r="G108">
        <f>Price!D108</f>
        <v>5175.34</v>
      </c>
      <c r="H108" t="b">
        <f>AND(Price!D108=Trendlines!D108,Price!D108=ZigZag!D108,Price!D108=Pinbar!D108,Price!D108=SSA!D108)</f>
        <v>1</v>
      </c>
      <c r="J108" t="b">
        <f t="shared" si="1"/>
        <v>0</v>
      </c>
    </row>
    <row r="109" spans="1:10" x14ac:dyDescent="0.55000000000000004">
      <c r="A109">
        <f>Price!L109</f>
        <v>1772060700</v>
      </c>
      <c r="B109" t="b">
        <f>AND(Price!L109=Trendlines!Q109,Price!L109=ZigZag!K109,Price!L109=Pinbar!I109,Price!L109=SSA!L109)</f>
        <v>0</v>
      </c>
      <c r="C109" t="str">
        <f>Price!B109</f>
        <v>XAUUSD</v>
      </c>
      <c r="D109" t="b">
        <f>AND(Price!B109=Trendlines!B109,Price!B109=ZigZag!B109,Price!B109=Pinbar!B109,Price!B109=SSA!B109)</f>
        <v>1</v>
      </c>
      <c r="E109" t="str">
        <f>Price!C109</f>
        <v>M5</v>
      </c>
      <c r="F109" t="b">
        <f>AND(Price!C109=Trendlines!C109,Price!C109=ZigZag!C109,Price!C109=Pinbar!C109,Price!C109=SSA!C109)</f>
        <v>1</v>
      </c>
      <c r="G109">
        <f>Price!D109</f>
        <v>5179.7299999999996</v>
      </c>
      <c r="H109" t="b">
        <f>AND(Price!D109=Trendlines!D109,Price!D109=ZigZag!D109,Price!D109=Pinbar!D109,Price!D109=SSA!D109)</f>
        <v>1</v>
      </c>
      <c r="J109" t="b">
        <f t="shared" si="1"/>
        <v>0</v>
      </c>
    </row>
    <row r="110" spans="1:10" x14ac:dyDescent="0.55000000000000004">
      <c r="A110">
        <f>Price!L110</f>
        <v>1772061000</v>
      </c>
      <c r="B110" t="b">
        <f>AND(Price!L110=Trendlines!Q110,Price!L110=ZigZag!K110,Price!L110=Pinbar!I110,Price!L110=SSA!L110)</f>
        <v>0</v>
      </c>
      <c r="C110" t="str">
        <f>Price!B110</f>
        <v>XAUUSD</v>
      </c>
      <c r="D110" t="b">
        <f>AND(Price!B110=Trendlines!B110,Price!B110=ZigZag!B110,Price!B110=Pinbar!B110,Price!B110=SSA!B110)</f>
        <v>1</v>
      </c>
      <c r="E110" t="str">
        <f>Price!C110</f>
        <v>M5</v>
      </c>
      <c r="F110" t="b">
        <f>AND(Price!C110=Trendlines!C110,Price!C110=ZigZag!C110,Price!C110=Pinbar!C110,Price!C110=SSA!C110)</f>
        <v>1</v>
      </c>
      <c r="G110">
        <f>Price!D110</f>
        <v>5168.8</v>
      </c>
      <c r="H110" t="b">
        <f>AND(Price!D110=Trendlines!D110,Price!D110=ZigZag!D110,Price!D110=Pinbar!D110,Price!D110=SSA!D110)</f>
        <v>1</v>
      </c>
      <c r="J110" t="b">
        <f t="shared" si="1"/>
        <v>0</v>
      </c>
    </row>
    <row r="111" spans="1:10" x14ac:dyDescent="0.55000000000000004">
      <c r="A111">
        <f>Price!L111</f>
        <v>1772061300</v>
      </c>
      <c r="B111" t="b">
        <f>AND(Price!L111=Trendlines!Q111,Price!L111=ZigZag!K111,Price!L111=Pinbar!I111,Price!L111=SSA!L111)</f>
        <v>0</v>
      </c>
      <c r="C111" t="str">
        <f>Price!B111</f>
        <v>XAUUSD</v>
      </c>
      <c r="D111" t="b">
        <f>AND(Price!B111=Trendlines!B111,Price!B111=ZigZag!B111,Price!B111=Pinbar!B111,Price!B111=SSA!B111)</f>
        <v>1</v>
      </c>
      <c r="E111" t="str">
        <f>Price!C111</f>
        <v>M5</v>
      </c>
      <c r="F111" t="b">
        <f>AND(Price!C111=Trendlines!C111,Price!C111=ZigZag!C111,Price!C111=Pinbar!C111,Price!C111=SSA!C111)</f>
        <v>1</v>
      </c>
      <c r="G111">
        <f>Price!D111</f>
        <v>5174.01</v>
      </c>
      <c r="H111" t="b">
        <f>AND(Price!D111=Trendlines!D111,Price!D111=ZigZag!D111,Price!D111=Pinbar!D111,Price!D111=SSA!D111)</f>
        <v>1</v>
      </c>
      <c r="J111" t="b">
        <f t="shared" si="1"/>
        <v>0</v>
      </c>
    </row>
    <row r="112" spans="1:10" x14ac:dyDescent="0.55000000000000004">
      <c r="A112">
        <f>Price!L112</f>
        <v>1772061600</v>
      </c>
      <c r="B112" t="b">
        <f>AND(Price!L112=Trendlines!Q112,Price!L112=ZigZag!K112,Price!L112=Pinbar!I112,Price!L112=SSA!L112)</f>
        <v>0</v>
      </c>
      <c r="C112" t="str">
        <f>Price!B112</f>
        <v>XAUUSD</v>
      </c>
      <c r="D112" t="b">
        <f>AND(Price!B112=Trendlines!B112,Price!B112=ZigZag!B112,Price!B112=Pinbar!B112,Price!B112=SSA!B112)</f>
        <v>1</v>
      </c>
      <c r="E112" t="str">
        <f>Price!C112</f>
        <v>M5</v>
      </c>
      <c r="F112" t="b">
        <f>AND(Price!C112=Trendlines!C112,Price!C112=ZigZag!C112,Price!C112=Pinbar!C112,Price!C112=SSA!C112)</f>
        <v>1</v>
      </c>
      <c r="G112">
        <f>Price!D112</f>
        <v>5170.68</v>
      </c>
      <c r="H112" t="b">
        <f>AND(Price!D112=Trendlines!D112,Price!D112=ZigZag!D112,Price!D112=Pinbar!D112,Price!D112=SSA!D112)</f>
        <v>1</v>
      </c>
      <c r="J112" t="b">
        <f t="shared" si="1"/>
        <v>0</v>
      </c>
    </row>
    <row r="113" spans="1:10" x14ac:dyDescent="0.55000000000000004">
      <c r="A113">
        <f>Price!L113</f>
        <v>1772061900</v>
      </c>
      <c r="B113" t="b">
        <f>AND(Price!L113=Trendlines!Q113,Price!L113=ZigZag!K113,Price!L113=Pinbar!I113,Price!L113=SSA!L113)</f>
        <v>0</v>
      </c>
      <c r="C113" t="str">
        <f>Price!B113</f>
        <v>XAUUSD</v>
      </c>
      <c r="D113" t="b">
        <f>AND(Price!B113=Trendlines!B113,Price!B113=ZigZag!B113,Price!B113=Pinbar!B113,Price!B113=SSA!B113)</f>
        <v>1</v>
      </c>
      <c r="E113" t="str">
        <f>Price!C113</f>
        <v>M5</v>
      </c>
      <c r="F113" t="b">
        <f>AND(Price!C113=Trendlines!C113,Price!C113=ZigZag!C113,Price!C113=Pinbar!C113,Price!C113=SSA!C113)</f>
        <v>1</v>
      </c>
      <c r="G113">
        <f>Price!D113</f>
        <v>5170.04</v>
      </c>
      <c r="H113" t="b">
        <f>AND(Price!D113=Trendlines!D113,Price!D113=ZigZag!D113,Price!D113=Pinbar!D113,Price!D113=SSA!D113)</f>
        <v>1</v>
      </c>
      <c r="J113" t="b">
        <f t="shared" si="1"/>
        <v>0</v>
      </c>
    </row>
    <row r="114" spans="1:10" x14ac:dyDescent="0.55000000000000004">
      <c r="A114">
        <f>Price!L114</f>
        <v>1772062200</v>
      </c>
      <c r="B114" t="b">
        <f>AND(Price!L114=Trendlines!Q114,Price!L114=ZigZag!K114,Price!L114=Pinbar!I114,Price!L114=SSA!L114)</f>
        <v>0</v>
      </c>
      <c r="C114" t="str">
        <f>Price!B114</f>
        <v>XAUUSD</v>
      </c>
      <c r="D114" t="b">
        <f>AND(Price!B114=Trendlines!B114,Price!B114=ZigZag!B114,Price!B114=Pinbar!B114,Price!B114=SSA!B114)</f>
        <v>1</v>
      </c>
      <c r="E114" t="str">
        <f>Price!C114</f>
        <v>M5</v>
      </c>
      <c r="F114" t="b">
        <f>AND(Price!C114=Trendlines!C114,Price!C114=ZigZag!C114,Price!C114=Pinbar!C114,Price!C114=SSA!C114)</f>
        <v>1</v>
      </c>
      <c r="G114">
        <f>Price!D114</f>
        <v>5168.9799999999996</v>
      </c>
      <c r="H114" t="b">
        <f>AND(Price!D114=Trendlines!D114,Price!D114=ZigZag!D114,Price!D114=Pinbar!D114,Price!D114=SSA!D114)</f>
        <v>1</v>
      </c>
      <c r="J114" t="b">
        <f t="shared" si="1"/>
        <v>0</v>
      </c>
    </row>
    <row r="115" spans="1:10" x14ac:dyDescent="0.55000000000000004">
      <c r="A115">
        <f>Price!L115</f>
        <v>1772062500</v>
      </c>
      <c r="B115" t="b">
        <f>AND(Price!L115=Trendlines!Q115,Price!L115=ZigZag!K115,Price!L115=Pinbar!I115,Price!L115=SSA!L115)</f>
        <v>0</v>
      </c>
      <c r="C115" t="str">
        <f>Price!B115</f>
        <v>XAUUSD</v>
      </c>
      <c r="D115" t="b">
        <f>AND(Price!B115=Trendlines!B115,Price!B115=ZigZag!B115,Price!B115=Pinbar!B115,Price!B115=SSA!B115)</f>
        <v>1</v>
      </c>
      <c r="E115" t="str">
        <f>Price!C115</f>
        <v>M5</v>
      </c>
      <c r="F115" t="b">
        <f>AND(Price!C115=Trendlines!C115,Price!C115=ZigZag!C115,Price!C115=Pinbar!C115,Price!C115=SSA!C115)</f>
        <v>1</v>
      </c>
      <c r="G115">
        <f>Price!D115</f>
        <v>5169.88</v>
      </c>
      <c r="H115" t="b">
        <f>AND(Price!D115=Trendlines!D115,Price!D115=ZigZag!D115,Price!D115=Pinbar!D115,Price!D115=SSA!D115)</f>
        <v>1</v>
      </c>
      <c r="J115" t="b">
        <f t="shared" si="1"/>
        <v>0</v>
      </c>
    </row>
    <row r="116" spans="1:10" x14ac:dyDescent="0.55000000000000004">
      <c r="A116">
        <f>Price!L116</f>
        <v>1772062800</v>
      </c>
      <c r="B116" t="b">
        <f>AND(Price!L116=Trendlines!Q116,Price!L116=ZigZag!K116,Price!L116=Pinbar!I116,Price!L116=SSA!L116)</f>
        <v>0</v>
      </c>
      <c r="C116" t="str">
        <f>Price!B116</f>
        <v>XAUUSD</v>
      </c>
      <c r="D116" t="b">
        <f>AND(Price!B116=Trendlines!B116,Price!B116=ZigZag!B116,Price!B116=Pinbar!B116,Price!B116=SSA!B116)</f>
        <v>1</v>
      </c>
      <c r="E116" t="str">
        <f>Price!C116</f>
        <v>M5</v>
      </c>
      <c r="F116" t="b">
        <f>AND(Price!C116=Trendlines!C116,Price!C116=ZigZag!C116,Price!C116=Pinbar!C116,Price!C116=SSA!C116)</f>
        <v>1</v>
      </c>
      <c r="G116">
        <f>Price!D116</f>
        <v>5172.62</v>
      </c>
      <c r="H116" t="b">
        <f>AND(Price!D116=Trendlines!D116,Price!D116=ZigZag!D116,Price!D116=Pinbar!D116,Price!D116=SSA!D116)</f>
        <v>1</v>
      </c>
      <c r="J116" t="b">
        <f t="shared" si="1"/>
        <v>0</v>
      </c>
    </row>
    <row r="117" spans="1:10" x14ac:dyDescent="0.55000000000000004">
      <c r="A117">
        <f>Price!L117</f>
        <v>1772063100</v>
      </c>
      <c r="B117" t="b">
        <f>AND(Price!L117=Trendlines!Q117,Price!L117=ZigZag!K117,Price!L117=Pinbar!I117,Price!L117=SSA!L117)</f>
        <v>0</v>
      </c>
      <c r="C117" t="str">
        <f>Price!B117</f>
        <v>XAUUSD</v>
      </c>
      <c r="D117" t="b">
        <f>AND(Price!B117=Trendlines!B117,Price!B117=ZigZag!B117,Price!B117=Pinbar!B117,Price!B117=SSA!B117)</f>
        <v>1</v>
      </c>
      <c r="E117" t="str">
        <f>Price!C117</f>
        <v>M5</v>
      </c>
      <c r="F117" t="b">
        <f>AND(Price!C117=Trendlines!C117,Price!C117=ZigZag!C117,Price!C117=Pinbar!C117,Price!C117=SSA!C117)</f>
        <v>1</v>
      </c>
      <c r="G117">
        <f>Price!D117</f>
        <v>5167.3100000000004</v>
      </c>
      <c r="H117" t="b">
        <f>AND(Price!D117=Trendlines!D117,Price!D117=ZigZag!D117,Price!D117=Pinbar!D117,Price!D117=SSA!D117)</f>
        <v>1</v>
      </c>
      <c r="J117" t="b">
        <f t="shared" si="1"/>
        <v>0</v>
      </c>
    </row>
    <row r="118" spans="1:10" x14ac:dyDescent="0.55000000000000004">
      <c r="A118">
        <f>Price!L118</f>
        <v>1772063400</v>
      </c>
      <c r="B118" t="b">
        <f>AND(Price!L118=Trendlines!Q118,Price!L118=ZigZag!K118,Price!L118=Pinbar!I118,Price!L118=SSA!L118)</f>
        <v>0</v>
      </c>
      <c r="C118" t="str">
        <f>Price!B118</f>
        <v>XAUUSD</v>
      </c>
      <c r="D118" t="b">
        <f>AND(Price!B118=Trendlines!B118,Price!B118=ZigZag!B118,Price!B118=Pinbar!B118,Price!B118=SSA!B118)</f>
        <v>1</v>
      </c>
      <c r="E118" t="str">
        <f>Price!C118</f>
        <v>M5</v>
      </c>
      <c r="F118" t="b">
        <f>AND(Price!C118=Trendlines!C118,Price!C118=ZigZag!C118,Price!C118=Pinbar!C118,Price!C118=SSA!C118)</f>
        <v>1</v>
      </c>
      <c r="G118">
        <f>Price!D118</f>
        <v>5169.57</v>
      </c>
      <c r="H118" t="b">
        <f>AND(Price!D118=Trendlines!D118,Price!D118=ZigZag!D118,Price!D118=Pinbar!D118,Price!D118=SSA!D118)</f>
        <v>1</v>
      </c>
      <c r="J118" t="b">
        <f t="shared" si="1"/>
        <v>0</v>
      </c>
    </row>
    <row r="119" spans="1:10" x14ac:dyDescent="0.55000000000000004">
      <c r="A119">
        <f>Price!L119</f>
        <v>1772063700</v>
      </c>
      <c r="B119" t="b">
        <f>AND(Price!L119=Trendlines!Q119,Price!L119=ZigZag!K119,Price!L119=Pinbar!I119,Price!L119=SSA!L119)</f>
        <v>0</v>
      </c>
      <c r="C119" t="str">
        <f>Price!B119</f>
        <v>XAUUSD</v>
      </c>
      <c r="D119" t="b">
        <f>AND(Price!B119=Trendlines!B119,Price!B119=ZigZag!B119,Price!B119=Pinbar!B119,Price!B119=SSA!B119)</f>
        <v>1</v>
      </c>
      <c r="E119" t="str">
        <f>Price!C119</f>
        <v>M5</v>
      </c>
      <c r="F119" t="b">
        <f>AND(Price!C119=Trendlines!C119,Price!C119=ZigZag!C119,Price!C119=Pinbar!C119,Price!C119=SSA!C119)</f>
        <v>1</v>
      </c>
      <c r="G119">
        <f>Price!D119</f>
        <v>5163.13</v>
      </c>
      <c r="H119" t="b">
        <f>AND(Price!D119=Trendlines!D119,Price!D119=ZigZag!D119,Price!D119=Pinbar!D119,Price!D119=SSA!D119)</f>
        <v>1</v>
      </c>
      <c r="J119" t="b">
        <f t="shared" si="1"/>
        <v>0</v>
      </c>
    </row>
    <row r="120" spans="1:10" x14ac:dyDescent="0.55000000000000004">
      <c r="A120">
        <f>Price!L120</f>
        <v>1772064000</v>
      </c>
      <c r="B120" t="b">
        <f>AND(Price!L120=Trendlines!Q120,Price!L120=ZigZag!K120,Price!L120=Pinbar!I120,Price!L120=SSA!L120)</f>
        <v>0</v>
      </c>
      <c r="C120" t="str">
        <f>Price!B120</f>
        <v>XAUUSD</v>
      </c>
      <c r="D120" t="b">
        <f>AND(Price!B120=Trendlines!B120,Price!B120=ZigZag!B120,Price!B120=Pinbar!B120,Price!B120=SSA!B120)</f>
        <v>1</v>
      </c>
      <c r="E120" t="str">
        <f>Price!C120</f>
        <v>M5</v>
      </c>
      <c r="F120" t="b">
        <f>AND(Price!C120=Trendlines!C120,Price!C120=ZigZag!C120,Price!C120=Pinbar!C120,Price!C120=SSA!C120)</f>
        <v>1</v>
      </c>
      <c r="G120">
        <f>Price!D120</f>
        <v>5160.24</v>
      </c>
      <c r="H120" t="b">
        <f>AND(Price!D120=Trendlines!D120,Price!D120=ZigZag!D120,Price!D120=Pinbar!D120,Price!D120=SSA!D120)</f>
        <v>1</v>
      </c>
      <c r="J120" t="b">
        <f t="shared" si="1"/>
        <v>0</v>
      </c>
    </row>
    <row r="121" spans="1:10" x14ac:dyDescent="0.55000000000000004">
      <c r="A121">
        <f>Price!L121</f>
        <v>1772064300</v>
      </c>
      <c r="B121" t="b">
        <f>AND(Price!L121=Trendlines!Q121,Price!L121=ZigZag!K121,Price!L121=Pinbar!I121,Price!L121=SSA!L121)</f>
        <v>0</v>
      </c>
      <c r="C121" t="str">
        <f>Price!B121</f>
        <v>XAUUSD</v>
      </c>
      <c r="D121" t="b">
        <f>AND(Price!B121=Trendlines!B121,Price!B121=ZigZag!B121,Price!B121=Pinbar!B121,Price!B121=SSA!B121)</f>
        <v>1</v>
      </c>
      <c r="E121" t="str">
        <f>Price!C121</f>
        <v>M5</v>
      </c>
      <c r="F121" t="b">
        <f>AND(Price!C121=Trendlines!C121,Price!C121=ZigZag!C121,Price!C121=Pinbar!C121,Price!C121=SSA!C121)</f>
        <v>1</v>
      </c>
      <c r="G121">
        <f>Price!D121</f>
        <v>5161.95</v>
      </c>
      <c r="H121" t="b">
        <f>AND(Price!D121=Trendlines!D121,Price!D121=ZigZag!D121,Price!D121=Pinbar!D121,Price!D121=SSA!D121)</f>
        <v>1</v>
      </c>
      <c r="J121" t="b">
        <f t="shared" si="1"/>
        <v>0</v>
      </c>
    </row>
    <row r="122" spans="1:10" x14ac:dyDescent="0.55000000000000004">
      <c r="A122">
        <f>Price!L122</f>
        <v>1772064600</v>
      </c>
      <c r="B122" t="b">
        <f>AND(Price!L122=Trendlines!Q122,Price!L122=ZigZag!K122,Price!L122=Pinbar!I122,Price!L122=SSA!L122)</f>
        <v>0</v>
      </c>
      <c r="C122" t="str">
        <f>Price!B122</f>
        <v>XAUUSD</v>
      </c>
      <c r="D122" t="b">
        <f>AND(Price!B122=Trendlines!B122,Price!B122=ZigZag!B122,Price!B122=Pinbar!B122,Price!B122=SSA!B122)</f>
        <v>1</v>
      </c>
      <c r="E122" t="str">
        <f>Price!C122</f>
        <v>M5</v>
      </c>
      <c r="F122" t="b">
        <f>AND(Price!C122=Trendlines!C122,Price!C122=ZigZag!C122,Price!C122=Pinbar!C122,Price!C122=SSA!C122)</f>
        <v>1</v>
      </c>
      <c r="G122">
        <f>Price!D122</f>
        <v>5167.67</v>
      </c>
      <c r="H122" t="b">
        <f>AND(Price!D122=Trendlines!D122,Price!D122=ZigZag!D122,Price!D122=Pinbar!D122,Price!D122=SSA!D122)</f>
        <v>1</v>
      </c>
      <c r="J122" t="b">
        <f t="shared" si="1"/>
        <v>0</v>
      </c>
    </row>
    <row r="123" spans="1:10" x14ac:dyDescent="0.55000000000000004">
      <c r="A123">
        <f>Price!L123</f>
        <v>1772064900</v>
      </c>
      <c r="B123" t="b">
        <f>AND(Price!L123=Trendlines!Q123,Price!L123=ZigZag!K123,Price!L123=Pinbar!I123,Price!L123=SSA!L123)</f>
        <v>0</v>
      </c>
      <c r="C123" t="str">
        <f>Price!B123</f>
        <v>XAUUSD</v>
      </c>
      <c r="D123" t="b">
        <f>AND(Price!B123=Trendlines!B123,Price!B123=ZigZag!B123,Price!B123=Pinbar!B123,Price!B123=SSA!B123)</f>
        <v>1</v>
      </c>
      <c r="E123" t="str">
        <f>Price!C123</f>
        <v>M5</v>
      </c>
      <c r="F123" t="b">
        <f>AND(Price!C123=Trendlines!C123,Price!C123=ZigZag!C123,Price!C123=Pinbar!C123,Price!C123=SSA!C123)</f>
        <v>1</v>
      </c>
      <c r="G123">
        <f>Price!D123</f>
        <v>5169.72</v>
      </c>
      <c r="H123" t="b">
        <f>AND(Price!D123=Trendlines!D123,Price!D123=ZigZag!D123,Price!D123=Pinbar!D123,Price!D123=SSA!D123)</f>
        <v>1</v>
      </c>
      <c r="J123" t="b">
        <f t="shared" si="1"/>
        <v>0</v>
      </c>
    </row>
    <row r="124" spans="1:10" x14ac:dyDescent="0.55000000000000004">
      <c r="A124">
        <f>Price!L124</f>
        <v>1772065200</v>
      </c>
      <c r="B124" t="b">
        <f>AND(Price!L124=Trendlines!Q124,Price!L124=ZigZag!K124,Price!L124=Pinbar!I124,Price!L124=SSA!L124)</f>
        <v>0</v>
      </c>
      <c r="C124" t="str">
        <f>Price!B124</f>
        <v>XAUUSD</v>
      </c>
      <c r="D124" t="b">
        <f>AND(Price!B124=Trendlines!B124,Price!B124=ZigZag!B124,Price!B124=Pinbar!B124,Price!B124=SSA!B124)</f>
        <v>1</v>
      </c>
      <c r="E124" t="str">
        <f>Price!C124</f>
        <v>M5</v>
      </c>
      <c r="F124" t="b">
        <f>AND(Price!C124=Trendlines!C124,Price!C124=ZigZag!C124,Price!C124=Pinbar!C124,Price!C124=SSA!C124)</f>
        <v>1</v>
      </c>
      <c r="G124">
        <f>Price!D124</f>
        <v>5180.9399999999996</v>
      </c>
      <c r="H124" t="b">
        <f>AND(Price!D124=Trendlines!D124,Price!D124=ZigZag!D124,Price!D124=Pinbar!D124,Price!D124=SSA!D124)</f>
        <v>1</v>
      </c>
      <c r="J124" t="b">
        <f t="shared" si="1"/>
        <v>0</v>
      </c>
    </row>
    <row r="125" spans="1:10" x14ac:dyDescent="0.55000000000000004">
      <c r="A125">
        <f>Price!L125</f>
        <v>1772065500</v>
      </c>
      <c r="B125" t="b">
        <f>AND(Price!L125=Trendlines!Q125,Price!L125=ZigZag!K125,Price!L125=Pinbar!I125,Price!L125=SSA!L125)</f>
        <v>0</v>
      </c>
      <c r="C125" t="str">
        <f>Price!B125</f>
        <v>XAUUSD</v>
      </c>
      <c r="D125" t="b">
        <f>AND(Price!B125=Trendlines!B125,Price!B125=ZigZag!B125,Price!B125=Pinbar!B125,Price!B125=SSA!B125)</f>
        <v>1</v>
      </c>
      <c r="E125" t="str">
        <f>Price!C125</f>
        <v>M5</v>
      </c>
      <c r="F125" t="b">
        <f>AND(Price!C125=Trendlines!C125,Price!C125=ZigZag!C125,Price!C125=Pinbar!C125,Price!C125=SSA!C125)</f>
        <v>1</v>
      </c>
      <c r="G125">
        <f>Price!D125</f>
        <v>5185.25</v>
      </c>
      <c r="H125" t="b">
        <f>AND(Price!D125=Trendlines!D125,Price!D125=ZigZag!D125,Price!D125=Pinbar!D125,Price!D125=SSA!D125)</f>
        <v>1</v>
      </c>
      <c r="J125" t="b">
        <f t="shared" si="1"/>
        <v>0</v>
      </c>
    </row>
    <row r="126" spans="1:10" x14ac:dyDescent="0.55000000000000004">
      <c r="A126">
        <f>Price!L126</f>
        <v>1772065800</v>
      </c>
      <c r="B126" t="b">
        <f>AND(Price!L126=Trendlines!Q126,Price!L126=ZigZag!K126,Price!L126=Pinbar!I126,Price!L126=SSA!L126)</f>
        <v>0</v>
      </c>
      <c r="C126" t="str">
        <f>Price!B126</f>
        <v>XAUUSD</v>
      </c>
      <c r="D126" t="b">
        <f>AND(Price!B126=Trendlines!B126,Price!B126=ZigZag!B126,Price!B126=Pinbar!B126,Price!B126=SSA!B126)</f>
        <v>1</v>
      </c>
      <c r="E126" t="str">
        <f>Price!C126</f>
        <v>M5</v>
      </c>
      <c r="F126" t="b">
        <f>AND(Price!C126=Trendlines!C126,Price!C126=ZigZag!C126,Price!C126=Pinbar!C126,Price!C126=SSA!C126)</f>
        <v>1</v>
      </c>
      <c r="G126">
        <f>Price!D126</f>
        <v>5182.32</v>
      </c>
      <c r="H126" t="b">
        <f>AND(Price!D126=Trendlines!D126,Price!D126=ZigZag!D126,Price!D126=Pinbar!D126,Price!D126=SSA!D126)</f>
        <v>1</v>
      </c>
      <c r="J126" t="b">
        <f t="shared" si="1"/>
        <v>0</v>
      </c>
    </row>
    <row r="127" spans="1:10" x14ac:dyDescent="0.55000000000000004">
      <c r="A127">
        <f>Price!L127</f>
        <v>1772066100</v>
      </c>
      <c r="B127" t="b">
        <f>AND(Price!L127=Trendlines!Q127,Price!L127=ZigZag!K127,Price!L127=Pinbar!I127,Price!L127=SSA!L127)</f>
        <v>0</v>
      </c>
      <c r="C127" t="str">
        <f>Price!B127</f>
        <v>XAUUSD</v>
      </c>
      <c r="D127" t="b">
        <f>AND(Price!B127=Trendlines!B127,Price!B127=ZigZag!B127,Price!B127=Pinbar!B127,Price!B127=SSA!B127)</f>
        <v>1</v>
      </c>
      <c r="E127" t="str">
        <f>Price!C127</f>
        <v>M5</v>
      </c>
      <c r="F127" t="b">
        <f>AND(Price!C127=Trendlines!C127,Price!C127=ZigZag!C127,Price!C127=Pinbar!C127,Price!C127=SSA!C127)</f>
        <v>1</v>
      </c>
      <c r="G127">
        <f>Price!D127</f>
        <v>5182.63</v>
      </c>
      <c r="H127" t="b">
        <f>AND(Price!D127=Trendlines!D127,Price!D127=ZigZag!D127,Price!D127=Pinbar!D127,Price!D127=SSA!D127)</f>
        <v>1</v>
      </c>
      <c r="J127" t="b">
        <f t="shared" si="1"/>
        <v>0</v>
      </c>
    </row>
    <row r="128" spans="1:10" x14ac:dyDescent="0.55000000000000004">
      <c r="A128">
        <f>Price!L128</f>
        <v>1772066400</v>
      </c>
      <c r="B128" t="b">
        <f>AND(Price!L128=Trendlines!Q128,Price!L128=ZigZag!K128,Price!L128=Pinbar!I128,Price!L128=SSA!L128)</f>
        <v>0</v>
      </c>
      <c r="C128" t="str">
        <f>Price!B128</f>
        <v>XAUUSD</v>
      </c>
      <c r="D128" t="b">
        <f>AND(Price!B128=Trendlines!B128,Price!B128=ZigZag!B128,Price!B128=Pinbar!B128,Price!B128=SSA!B128)</f>
        <v>1</v>
      </c>
      <c r="E128" t="str">
        <f>Price!C128</f>
        <v>M5</v>
      </c>
      <c r="F128" t="b">
        <f>AND(Price!C128=Trendlines!C128,Price!C128=ZigZag!C128,Price!C128=Pinbar!C128,Price!C128=SSA!C128)</f>
        <v>1</v>
      </c>
      <c r="G128">
        <f>Price!D128</f>
        <v>5188.37</v>
      </c>
      <c r="H128" t="b">
        <f>AND(Price!D128=Trendlines!D128,Price!D128=ZigZag!D128,Price!D128=Pinbar!D128,Price!D128=SSA!D128)</f>
        <v>1</v>
      </c>
      <c r="J128" t="b">
        <f t="shared" si="1"/>
        <v>0</v>
      </c>
    </row>
    <row r="129" spans="1:10" x14ac:dyDescent="0.55000000000000004">
      <c r="A129">
        <f>Price!L129</f>
        <v>1772066700</v>
      </c>
      <c r="B129" t="b">
        <f>AND(Price!L129=Trendlines!Q129,Price!L129=ZigZag!K129,Price!L129=Pinbar!I129,Price!L129=SSA!L129)</f>
        <v>0</v>
      </c>
      <c r="C129" t="str">
        <f>Price!B129</f>
        <v>XAUUSD</v>
      </c>
      <c r="D129" t="b">
        <f>AND(Price!B129=Trendlines!B129,Price!B129=ZigZag!B129,Price!B129=Pinbar!B129,Price!B129=SSA!B129)</f>
        <v>1</v>
      </c>
      <c r="E129" t="str">
        <f>Price!C129</f>
        <v>M5</v>
      </c>
      <c r="F129" t="b">
        <f>AND(Price!C129=Trendlines!C129,Price!C129=ZigZag!C129,Price!C129=Pinbar!C129,Price!C129=SSA!C129)</f>
        <v>1</v>
      </c>
      <c r="G129">
        <f>Price!D129</f>
        <v>5185.97</v>
      </c>
      <c r="H129" t="b">
        <f>AND(Price!D129=Trendlines!D129,Price!D129=ZigZag!D129,Price!D129=Pinbar!D129,Price!D129=SSA!D129)</f>
        <v>1</v>
      </c>
      <c r="J129" t="b">
        <f t="shared" si="1"/>
        <v>0</v>
      </c>
    </row>
    <row r="130" spans="1:10" x14ac:dyDescent="0.55000000000000004">
      <c r="A130">
        <f>Price!L130</f>
        <v>1772067000</v>
      </c>
      <c r="B130" t="b">
        <f>AND(Price!L130=Trendlines!Q130,Price!L130=ZigZag!K130,Price!L130=Pinbar!I130,Price!L130=SSA!L130)</f>
        <v>0</v>
      </c>
      <c r="C130" t="str">
        <f>Price!B130</f>
        <v>XAUUSD</v>
      </c>
      <c r="D130" t="b">
        <f>AND(Price!B130=Trendlines!B130,Price!B130=ZigZag!B130,Price!B130=Pinbar!B130,Price!B130=SSA!B130)</f>
        <v>1</v>
      </c>
      <c r="E130" t="str">
        <f>Price!C130</f>
        <v>M5</v>
      </c>
      <c r="F130" t="b">
        <f>AND(Price!C130=Trendlines!C130,Price!C130=ZigZag!C130,Price!C130=Pinbar!C130,Price!C130=SSA!C130)</f>
        <v>1</v>
      </c>
      <c r="G130">
        <f>Price!D130</f>
        <v>5189.7</v>
      </c>
      <c r="H130" t="b">
        <f>AND(Price!D130=Trendlines!D130,Price!D130=ZigZag!D130,Price!D130=Pinbar!D130,Price!D130=SSA!D130)</f>
        <v>1</v>
      </c>
      <c r="J130" t="b">
        <f t="shared" si="1"/>
        <v>0</v>
      </c>
    </row>
    <row r="131" spans="1:10" x14ac:dyDescent="0.55000000000000004">
      <c r="A131">
        <f>Price!L131</f>
        <v>1772067300</v>
      </c>
      <c r="B131" t="b">
        <f>AND(Price!L131=Trendlines!Q131,Price!L131=ZigZag!K131,Price!L131=Pinbar!I131,Price!L131=SSA!L131)</f>
        <v>0</v>
      </c>
      <c r="C131" t="str">
        <f>Price!B131</f>
        <v>XAUUSD</v>
      </c>
      <c r="D131" t="b">
        <f>AND(Price!B131=Trendlines!B131,Price!B131=ZigZag!B131,Price!B131=Pinbar!B131,Price!B131=SSA!B131)</f>
        <v>1</v>
      </c>
      <c r="E131" t="str">
        <f>Price!C131</f>
        <v>M5</v>
      </c>
      <c r="F131" t="b">
        <f>AND(Price!C131=Trendlines!C131,Price!C131=ZigZag!C131,Price!C131=Pinbar!C131,Price!C131=SSA!C131)</f>
        <v>1</v>
      </c>
      <c r="G131">
        <f>Price!D131</f>
        <v>5188.3100000000004</v>
      </c>
      <c r="H131" t="b">
        <f>AND(Price!D131=Trendlines!D131,Price!D131=ZigZag!D131,Price!D131=Pinbar!D131,Price!D131=SSA!D131)</f>
        <v>1</v>
      </c>
      <c r="J131" t="b">
        <f t="shared" ref="J131:J194" si="2">AND(B131=TRUE,D131=TRUE,F131=TRUE,H131=TRUE)</f>
        <v>0</v>
      </c>
    </row>
    <row r="132" spans="1:10" x14ac:dyDescent="0.55000000000000004">
      <c r="A132">
        <f>Price!L132</f>
        <v>1772067600</v>
      </c>
      <c r="B132" t="b">
        <f>AND(Price!L132=Trendlines!Q132,Price!L132=ZigZag!K132,Price!L132=Pinbar!I132,Price!L132=SSA!L132)</f>
        <v>0</v>
      </c>
      <c r="C132" t="str">
        <f>Price!B132</f>
        <v>XAUUSD</v>
      </c>
      <c r="D132" t="b">
        <f>AND(Price!B132=Trendlines!B132,Price!B132=ZigZag!B132,Price!B132=Pinbar!B132,Price!B132=SSA!B132)</f>
        <v>1</v>
      </c>
      <c r="E132" t="str">
        <f>Price!C132</f>
        <v>M5</v>
      </c>
      <c r="F132" t="b">
        <f>AND(Price!C132=Trendlines!C132,Price!C132=ZigZag!C132,Price!C132=Pinbar!C132,Price!C132=SSA!C132)</f>
        <v>1</v>
      </c>
      <c r="G132">
        <f>Price!D132</f>
        <v>5194.75</v>
      </c>
      <c r="H132" t="b">
        <f>AND(Price!D132=Trendlines!D132,Price!D132=ZigZag!D132,Price!D132=Pinbar!D132,Price!D132=SSA!D132)</f>
        <v>1</v>
      </c>
      <c r="J132" t="b">
        <f t="shared" si="2"/>
        <v>0</v>
      </c>
    </row>
    <row r="133" spans="1:10" x14ac:dyDescent="0.55000000000000004">
      <c r="A133">
        <f>Price!L133</f>
        <v>1772067900</v>
      </c>
      <c r="B133" t="b">
        <f>AND(Price!L133=Trendlines!Q133,Price!L133=ZigZag!K133,Price!L133=Pinbar!I133,Price!L133=SSA!L133)</f>
        <v>0</v>
      </c>
      <c r="C133" t="str">
        <f>Price!B133</f>
        <v>XAUUSD</v>
      </c>
      <c r="D133" t="b">
        <f>AND(Price!B133=Trendlines!B133,Price!B133=ZigZag!B133,Price!B133=Pinbar!B133,Price!B133=SSA!B133)</f>
        <v>1</v>
      </c>
      <c r="E133" t="str">
        <f>Price!C133</f>
        <v>M5</v>
      </c>
      <c r="F133" t="b">
        <f>AND(Price!C133=Trendlines!C133,Price!C133=ZigZag!C133,Price!C133=Pinbar!C133,Price!C133=SSA!C133)</f>
        <v>1</v>
      </c>
      <c r="G133">
        <f>Price!D133</f>
        <v>5183.93</v>
      </c>
      <c r="H133" t="b">
        <f>AND(Price!D133=Trendlines!D133,Price!D133=ZigZag!D133,Price!D133=Pinbar!D133,Price!D133=SSA!D133)</f>
        <v>1</v>
      </c>
      <c r="J133" t="b">
        <f t="shared" si="2"/>
        <v>0</v>
      </c>
    </row>
    <row r="134" spans="1:10" x14ac:dyDescent="0.55000000000000004">
      <c r="A134">
        <f>Price!L134</f>
        <v>1772068200</v>
      </c>
      <c r="B134" t="b">
        <f>AND(Price!L134=Trendlines!Q134,Price!L134=ZigZag!K134,Price!L134=Pinbar!I134,Price!L134=SSA!L134)</f>
        <v>0</v>
      </c>
      <c r="C134" t="str">
        <f>Price!B134</f>
        <v>XAUUSD</v>
      </c>
      <c r="D134" t="b">
        <f>AND(Price!B134=Trendlines!B134,Price!B134=ZigZag!B134,Price!B134=Pinbar!B134,Price!B134=SSA!B134)</f>
        <v>1</v>
      </c>
      <c r="E134" t="str">
        <f>Price!C134</f>
        <v>M5</v>
      </c>
      <c r="F134" t="b">
        <f>AND(Price!C134=Trendlines!C134,Price!C134=ZigZag!C134,Price!C134=Pinbar!C134,Price!C134=SSA!C134)</f>
        <v>1</v>
      </c>
      <c r="G134">
        <f>Price!D134</f>
        <v>5187.53</v>
      </c>
      <c r="H134" t="b">
        <f>AND(Price!D134=Trendlines!D134,Price!D134=ZigZag!D134,Price!D134=Pinbar!D134,Price!D134=SSA!D134)</f>
        <v>1</v>
      </c>
      <c r="J134" t="b">
        <f t="shared" si="2"/>
        <v>0</v>
      </c>
    </row>
    <row r="135" spans="1:10" x14ac:dyDescent="0.55000000000000004">
      <c r="A135">
        <f>Price!L135</f>
        <v>1772068500</v>
      </c>
      <c r="B135" t="b">
        <f>AND(Price!L135=Trendlines!Q135,Price!L135=ZigZag!K135,Price!L135=Pinbar!I135,Price!L135=SSA!L135)</f>
        <v>0</v>
      </c>
      <c r="C135" t="str">
        <f>Price!B135</f>
        <v>XAUUSD</v>
      </c>
      <c r="D135" t="b">
        <f>AND(Price!B135=Trendlines!B135,Price!B135=ZigZag!B135,Price!B135=Pinbar!B135,Price!B135=SSA!B135)</f>
        <v>1</v>
      </c>
      <c r="E135" t="str">
        <f>Price!C135</f>
        <v>M5</v>
      </c>
      <c r="F135" t="b">
        <f>AND(Price!C135=Trendlines!C135,Price!C135=ZigZag!C135,Price!C135=Pinbar!C135,Price!C135=SSA!C135)</f>
        <v>1</v>
      </c>
      <c r="G135">
        <f>Price!D135</f>
        <v>5189.46</v>
      </c>
      <c r="H135" t="b">
        <f>AND(Price!D135=Trendlines!D135,Price!D135=ZigZag!D135,Price!D135=Pinbar!D135,Price!D135=SSA!D135)</f>
        <v>1</v>
      </c>
      <c r="J135" t="b">
        <f t="shared" si="2"/>
        <v>0</v>
      </c>
    </row>
    <row r="136" spans="1:10" x14ac:dyDescent="0.55000000000000004">
      <c r="A136">
        <f>Price!L136</f>
        <v>1772068800</v>
      </c>
      <c r="B136" t="b">
        <f>AND(Price!L136=Trendlines!Q136,Price!L136=ZigZag!K136,Price!L136=Pinbar!I136,Price!L136=SSA!L136)</f>
        <v>0</v>
      </c>
      <c r="C136" t="str">
        <f>Price!B136</f>
        <v>XAUUSD</v>
      </c>
      <c r="D136" t="b">
        <f>AND(Price!B136=Trendlines!B136,Price!B136=ZigZag!B136,Price!B136=Pinbar!B136,Price!B136=SSA!B136)</f>
        <v>1</v>
      </c>
      <c r="E136" t="str">
        <f>Price!C136</f>
        <v>M5</v>
      </c>
      <c r="F136" t="b">
        <f>AND(Price!C136=Trendlines!C136,Price!C136=ZigZag!C136,Price!C136=Pinbar!C136,Price!C136=SSA!C136)</f>
        <v>1</v>
      </c>
      <c r="G136">
        <f>Price!D136</f>
        <v>5186.05</v>
      </c>
      <c r="H136" t="b">
        <f>AND(Price!D136=Trendlines!D136,Price!D136=ZigZag!D136,Price!D136=Pinbar!D136,Price!D136=SSA!D136)</f>
        <v>1</v>
      </c>
      <c r="J136" t="b">
        <f t="shared" si="2"/>
        <v>0</v>
      </c>
    </row>
    <row r="137" spans="1:10" x14ac:dyDescent="0.55000000000000004">
      <c r="A137">
        <f>Price!L137</f>
        <v>1772069100</v>
      </c>
      <c r="B137" t="b">
        <f>AND(Price!L137=Trendlines!Q137,Price!L137=ZigZag!K137,Price!L137=Pinbar!I137,Price!L137=SSA!L137)</f>
        <v>0</v>
      </c>
      <c r="C137" t="str">
        <f>Price!B137</f>
        <v>XAUUSD</v>
      </c>
      <c r="D137" t="b">
        <f>AND(Price!B137=Trendlines!B137,Price!B137=ZigZag!B137,Price!B137=Pinbar!B137,Price!B137=SSA!B137)</f>
        <v>1</v>
      </c>
      <c r="E137" t="str">
        <f>Price!C137</f>
        <v>M5</v>
      </c>
      <c r="F137" t="b">
        <f>AND(Price!C137=Trendlines!C137,Price!C137=ZigZag!C137,Price!C137=Pinbar!C137,Price!C137=SSA!C137)</f>
        <v>1</v>
      </c>
      <c r="G137">
        <f>Price!D137</f>
        <v>5180.54</v>
      </c>
      <c r="H137" t="b">
        <f>AND(Price!D137=Trendlines!D137,Price!D137=ZigZag!D137,Price!D137=Pinbar!D137,Price!D137=SSA!D137)</f>
        <v>1</v>
      </c>
      <c r="J137" t="b">
        <f t="shared" si="2"/>
        <v>0</v>
      </c>
    </row>
    <row r="138" spans="1:10" x14ac:dyDescent="0.55000000000000004">
      <c r="A138">
        <f>Price!L138</f>
        <v>1772069400</v>
      </c>
      <c r="B138" t="b">
        <f>AND(Price!L138=Trendlines!Q138,Price!L138=ZigZag!K138,Price!L138=Pinbar!I138,Price!L138=SSA!L138)</f>
        <v>0</v>
      </c>
      <c r="C138" t="str">
        <f>Price!B138</f>
        <v>XAUUSD</v>
      </c>
      <c r="D138" t="b">
        <f>AND(Price!B138=Trendlines!B138,Price!B138=ZigZag!B138,Price!B138=Pinbar!B138,Price!B138=SSA!B138)</f>
        <v>1</v>
      </c>
      <c r="E138" t="str">
        <f>Price!C138</f>
        <v>M5</v>
      </c>
      <c r="F138" t="b">
        <f>AND(Price!C138=Trendlines!C138,Price!C138=ZigZag!C138,Price!C138=Pinbar!C138,Price!C138=SSA!C138)</f>
        <v>1</v>
      </c>
      <c r="G138">
        <f>Price!D138</f>
        <v>5187.99</v>
      </c>
      <c r="H138" t="b">
        <f>AND(Price!D138=Trendlines!D138,Price!D138=ZigZag!D138,Price!D138=Pinbar!D138,Price!D138=SSA!D138)</f>
        <v>1</v>
      </c>
      <c r="J138" t="b">
        <f t="shared" si="2"/>
        <v>0</v>
      </c>
    </row>
    <row r="139" spans="1:10" x14ac:dyDescent="0.55000000000000004">
      <c r="A139">
        <f>Price!L139</f>
        <v>1772069700</v>
      </c>
      <c r="B139" t="b">
        <f>AND(Price!L139=Trendlines!Q139,Price!L139=ZigZag!K139,Price!L139=Pinbar!I139,Price!L139=SSA!L139)</f>
        <v>0</v>
      </c>
      <c r="C139" t="str">
        <f>Price!B139</f>
        <v>XAUUSD</v>
      </c>
      <c r="D139" t="b">
        <f>AND(Price!B139=Trendlines!B139,Price!B139=ZigZag!B139,Price!B139=Pinbar!B139,Price!B139=SSA!B139)</f>
        <v>1</v>
      </c>
      <c r="E139" t="str">
        <f>Price!C139</f>
        <v>M5</v>
      </c>
      <c r="F139" t="b">
        <f>AND(Price!C139=Trendlines!C139,Price!C139=ZigZag!C139,Price!C139=Pinbar!C139,Price!C139=SSA!C139)</f>
        <v>1</v>
      </c>
      <c r="G139">
        <f>Price!D139</f>
        <v>5185.42</v>
      </c>
      <c r="H139" t="b">
        <f>AND(Price!D139=Trendlines!D139,Price!D139=ZigZag!D139,Price!D139=Pinbar!D139,Price!D139=SSA!D139)</f>
        <v>1</v>
      </c>
      <c r="J139" t="b">
        <f t="shared" si="2"/>
        <v>0</v>
      </c>
    </row>
    <row r="140" spans="1:10" x14ac:dyDescent="0.55000000000000004">
      <c r="A140">
        <f>Price!L140</f>
        <v>1772070000</v>
      </c>
      <c r="B140" t="b">
        <f>AND(Price!L140=Trendlines!Q140,Price!L140=ZigZag!K140,Price!L140=Pinbar!I140,Price!L140=SSA!L140)</f>
        <v>0</v>
      </c>
      <c r="C140" t="str">
        <f>Price!B140</f>
        <v>XAUUSD</v>
      </c>
      <c r="D140" t="b">
        <f>AND(Price!B140=Trendlines!B140,Price!B140=ZigZag!B140,Price!B140=Pinbar!B140,Price!B140=SSA!B140)</f>
        <v>1</v>
      </c>
      <c r="E140" t="str">
        <f>Price!C140</f>
        <v>M5</v>
      </c>
      <c r="F140" t="b">
        <f>AND(Price!C140=Trendlines!C140,Price!C140=ZigZag!C140,Price!C140=Pinbar!C140,Price!C140=SSA!C140)</f>
        <v>1</v>
      </c>
      <c r="G140">
        <f>Price!D140</f>
        <v>5189.54</v>
      </c>
      <c r="H140" t="b">
        <f>AND(Price!D140=Trendlines!D140,Price!D140=ZigZag!D140,Price!D140=Pinbar!D140,Price!D140=SSA!D140)</f>
        <v>1</v>
      </c>
      <c r="J140" t="b">
        <f t="shared" si="2"/>
        <v>0</v>
      </c>
    </row>
    <row r="141" spans="1:10" x14ac:dyDescent="0.55000000000000004">
      <c r="A141">
        <f>Price!L141</f>
        <v>1772070300</v>
      </c>
      <c r="B141" t="b">
        <f>AND(Price!L141=Trendlines!Q141,Price!L141=ZigZag!K141,Price!L141=Pinbar!I141,Price!L141=SSA!L141)</f>
        <v>0</v>
      </c>
      <c r="C141" t="str">
        <f>Price!B141</f>
        <v>XAUUSD</v>
      </c>
      <c r="D141" t="b">
        <f>AND(Price!B141=Trendlines!B141,Price!B141=ZigZag!B141,Price!B141=Pinbar!B141,Price!B141=SSA!B141)</f>
        <v>1</v>
      </c>
      <c r="E141" t="str">
        <f>Price!C141</f>
        <v>M5</v>
      </c>
      <c r="F141" t="b">
        <f>AND(Price!C141=Trendlines!C141,Price!C141=ZigZag!C141,Price!C141=Pinbar!C141,Price!C141=SSA!C141)</f>
        <v>1</v>
      </c>
      <c r="G141">
        <f>Price!D141</f>
        <v>5189.93</v>
      </c>
      <c r="H141" t="b">
        <f>AND(Price!D141=Trendlines!D141,Price!D141=ZigZag!D141,Price!D141=Pinbar!D141,Price!D141=SSA!D141)</f>
        <v>1</v>
      </c>
      <c r="J141" t="b">
        <f t="shared" si="2"/>
        <v>0</v>
      </c>
    </row>
    <row r="142" spans="1:10" x14ac:dyDescent="0.55000000000000004">
      <c r="A142">
        <f>Price!L142</f>
        <v>1772070600</v>
      </c>
      <c r="B142" t="b">
        <f>AND(Price!L142=Trendlines!Q142,Price!L142=ZigZag!K142,Price!L142=Pinbar!I142,Price!L142=SSA!L142)</f>
        <v>0</v>
      </c>
      <c r="C142" t="str">
        <f>Price!B142</f>
        <v>XAUUSD</v>
      </c>
      <c r="D142" t="b">
        <f>AND(Price!B142=Trendlines!B142,Price!B142=ZigZag!B142,Price!B142=Pinbar!B142,Price!B142=SSA!B142)</f>
        <v>1</v>
      </c>
      <c r="E142" t="str">
        <f>Price!C142</f>
        <v>M5</v>
      </c>
      <c r="F142" t="b">
        <f>AND(Price!C142=Trendlines!C142,Price!C142=ZigZag!C142,Price!C142=Pinbar!C142,Price!C142=SSA!C142)</f>
        <v>1</v>
      </c>
      <c r="G142">
        <f>Price!D142</f>
        <v>5191.16</v>
      </c>
      <c r="H142" t="b">
        <f>AND(Price!D142=Trendlines!D142,Price!D142=ZigZag!D142,Price!D142=Pinbar!D142,Price!D142=SSA!D142)</f>
        <v>1</v>
      </c>
      <c r="J142" t="b">
        <f t="shared" si="2"/>
        <v>0</v>
      </c>
    </row>
    <row r="143" spans="1:10" x14ac:dyDescent="0.55000000000000004">
      <c r="A143">
        <f>Price!L143</f>
        <v>1772070900</v>
      </c>
      <c r="B143" t="b">
        <f>AND(Price!L143=Trendlines!Q143,Price!L143=ZigZag!K143,Price!L143=Pinbar!I143,Price!L143=SSA!L143)</f>
        <v>0</v>
      </c>
      <c r="C143" t="str">
        <f>Price!B143</f>
        <v>XAUUSD</v>
      </c>
      <c r="D143" t="b">
        <f>AND(Price!B143=Trendlines!B143,Price!B143=ZigZag!B143,Price!B143=Pinbar!B143,Price!B143=SSA!B143)</f>
        <v>1</v>
      </c>
      <c r="E143" t="str">
        <f>Price!C143</f>
        <v>M5</v>
      </c>
      <c r="F143" t="b">
        <f>AND(Price!C143=Trendlines!C143,Price!C143=ZigZag!C143,Price!C143=Pinbar!C143,Price!C143=SSA!C143)</f>
        <v>1</v>
      </c>
      <c r="G143">
        <f>Price!D143</f>
        <v>5191.71</v>
      </c>
      <c r="H143" t="b">
        <f>AND(Price!D143=Trendlines!D143,Price!D143=ZigZag!D143,Price!D143=Pinbar!D143,Price!D143=SSA!D143)</f>
        <v>1</v>
      </c>
      <c r="J143" t="b">
        <f t="shared" si="2"/>
        <v>0</v>
      </c>
    </row>
    <row r="144" spans="1:10" x14ac:dyDescent="0.55000000000000004">
      <c r="A144">
        <f>Price!L144</f>
        <v>1772071200</v>
      </c>
      <c r="B144" t="b">
        <f>AND(Price!L144=Trendlines!Q144,Price!L144=ZigZag!K144,Price!L144=Pinbar!I144,Price!L144=SSA!L144)</f>
        <v>0</v>
      </c>
      <c r="C144" t="str">
        <f>Price!B144</f>
        <v>XAUUSD</v>
      </c>
      <c r="D144" t="b">
        <f>AND(Price!B144=Trendlines!B144,Price!B144=ZigZag!B144,Price!B144=Pinbar!B144,Price!B144=SSA!B144)</f>
        <v>1</v>
      </c>
      <c r="E144" t="str">
        <f>Price!C144</f>
        <v>M5</v>
      </c>
      <c r="F144" t="b">
        <f>AND(Price!C144=Trendlines!C144,Price!C144=ZigZag!C144,Price!C144=Pinbar!C144,Price!C144=SSA!C144)</f>
        <v>1</v>
      </c>
      <c r="G144">
        <f>Price!D144</f>
        <v>5190.17</v>
      </c>
      <c r="H144" t="b">
        <f>AND(Price!D144=Trendlines!D144,Price!D144=ZigZag!D144,Price!D144=Pinbar!D144,Price!D144=SSA!D144)</f>
        <v>1</v>
      </c>
      <c r="J144" t="b">
        <f t="shared" si="2"/>
        <v>0</v>
      </c>
    </row>
    <row r="145" spans="1:10" x14ac:dyDescent="0.55000000000000004">
      <c r="A145">
        <f>Price!L145</f>
        <v>1772071500</v>
      </c>
      <c r="B145" t="b">
        <f>AND(Price!L145=Trendlines!Q145,Price!L145=ZigZag!K145,Price!L145=Pinbar!I145,Price!L145=SSA!L145)</f>
        <v>0</v>
      </c>
      <c r="C145" t="str">
        <f>Price!B145</f>
        <v>XAUUSD</v>
      </c>
      <c r="D145" t="b">
        <f>AND(Price!B145=Trendlines!B145,Price!B145=ZigZag!B145,Price!B145=Pinbar!B145,Price!B145=SSA!B145)</f>
        <v>1</v>
      </c>
      <c r="E145" t="str">
        <f>Price!C145</f>
        <v>M5</v>
      </c>
      <c r="F145" t="b">
        <f>AND(Price!C145=Trendlines!C145,Price!C145=ZigZag!C145,Price!C145=Pinbar!C145,Price!C145=SSA!C145)</f>
        <v>1</v>
      </c>
      <c r="G145">
        <f>Price!D145</f>
        <v>5187.26</v>
      </c>
      <c r="H145" t="b">
        <f>AND(Price!D145=Trendlines!D145,Price!D145=ZigZag!D145,Price!D145=Pinbar!D145,Price!D145=SSA!D145)</f>
        <v>1</v>
      </c>
      <c r="J145" t="b">
        <f t="shared" si="2"/>
        <v>0</v>
      </c>
    </row>
    <row r="146" spans="1:10" x14ac:dyDescent="0.55000000000000004">
      <c r="A146">
        <f>Price!L146</f>
        <v>1772071800</v>
      </c>
      <c r="B146" t="b">
        <f>AND(Price!L146=Trendlines!Q146,Price!L146=ZigZag!K146,Price!L146=Pinbar!I146,Price!L146=SSA!L146)</f>
        <v>0</v>
      </c>
      <c r="C146" t="str">
        <f>Price!B146</f>
        <v>XAUUSD</v>
      </c>
      <c r="D146" t="b">
        <f>AND(Price!B146=Trendlines!B146,Price!B146=ZigZag!B146,Price!B146=Pinbar!B146,Price!B146=SSA!B146)</f>
        <v>1</v>
      </c>
      <c r="E146" t="str">
        <f>Price!C146</f>
        <v>M5</v>
      </c>
      <c r="F146" t="b">
        <f>AND(Price!C146=Trendlines!C146,Price!C146=ZigZag!C146,Price!C146=Pinbar!C146,Price!C146=SSA!C146)</f>
        <v>1</v>
      </c>
      <c r="G146">
        <f>Price!D146</f>
        <v>5183.0600000000004</v>
      </c>
      <c r="H146" t="b">
        <f>AND(Price!D146=Trendlines!D146,Price!D146=ZigZag!D146,Price!D146=Pinbar!D146,Price!D146=SSA!D146)</f>
        <v>1</v>
      </c>
      <c r="J146" t="b">
        <f t="shared" si="2"/>
        <v>0</v>
      </c>
    </row>
    <row r="147" spans="1:10" x14ac:dyDescent="0.55000000000000004">
      <c r="A147">
        <f>Price!L147</f>
        <v>1772072100</v>
      </c>
      <c r="B147" t="b">
        <f>AND(Price!L147=Trendlines!Q147,Price!L147=ZigZag!K147,Price!L147=Pinbar!I147,Price!L147=SSA!L147)</f>
        <v>0</v>
      </c>
      <c r="C147" t="str">
        <f>Price!B147</f>
        <v>XAUUSD</v>
      </c>
      <c r="D147" t="b">
        <f>AND(Price!B147=Trendlines!B147,Price!B147=ZigZag!B147,Price!B147=Pinbar!B147,Price!B147=SSA!B147)</f>
        <v>1</v>
      </c>
      <c r="E147" t="str">
        <f>Price!C147</f>
        <v>M5</v>
      </c>
      <c r="F147" t="b">
        <f>AND(Price!C147=Trendlines!C147,Price!C147=ZigZag!C147,Price!C147=Pinbar!C147,Price!C147=SSA!C147)</f>
        <v>1</v>
      </c>
      <c r="G147">
        <f>Price!D147</f>
        <v>5188.25</v>
      </c>
      <c r="H147" t="b">
        <f>AND(Price!D147=Trendlines!D147,Price!D147=ZigZag!D147,Price!D147=Pinbar!D147,Price!D147=SSA!D147)</f>
        <v>1</v>
      </c>
      <c r="J147" t="b">
        <f t="shared" si="2"/>
        <v>0</v>
      </c>
    </row>
    <row r="148" spans="1:10" x14ac:dyDescent="0.55000000000000004">
      <c r="A148">
        <f>Price!L148</f>
        <v>1772072400</v>
      </c>
      <c r="B148" t="b">
        <f>AND(Price!L148=Trendlines!Q148,Price!L148=ZigZag!K148,Price!L148=Pinbar!I148,Price!L148=SSA!L148)</f>
        <v>0</v>
      </c>
      <c r="C148" t="str">
        <f>Price!B148</f>
        <v>XAUUSD</v>
      </c>
      <c r="D148" t="b">
        <f>AND(Price!B148=Trendlines!B148,Price!B148=ZigZag!B148,Price!B148=Pinbar!B148,Price!B148=SSA!B148)</f>
        <v>1</v>
      </c>
      <c r="E148" t="str">
        <f>Price!C148</f>
        <v>M5</v>
      </c>
      <c r="F148" t="b">
        <f>AND(Price!C148=Trendlines!C148,Price!C148=ZigZag!C148,Price!C148=Pinbar!C148,Price!C148=SSA!C148)</f>
        <v>1</v>
      </c>
      <c r="G148">
        <f>Price!D148</f>
        <v>5183.4399999999996</v>
      </c>
      <c r="H148" t="b">
        <f>AND(Price!D148=Trendlines!D148,Price!D148=ZigZag!D148,Price!D148=Pinbar!D148,Price!D148=SSA!D148)</f>
        <v>1</v>
      </c>
      <c r="J148" t="b">
        <f t="shared" si="2"/>
        <v>0</v>
      </c>
    </row>
    <row r="149" spans="1:10" x14ac:dyDescent="0.55000000000000004">
      <c r="A149">
        <f>Price!L149</f>
        <v>1772072700</v>
      </c>
      <c r="B149" t="b">
        <f>AND(Price!L149=Trendlines!Q149,Price!L149=ZigZag!K149,Price!L149=Pinbar!I149,Price!L149=SSA!L149)</f>
        <v>0</v>
      </c>
      <c r="C149" t="str">
        <f>Price!B149</f>
        <v>XAUUSD</v>
      </c>
      <c r="D149" t="b">
        <f>AND(Price!B149=Trendlines!B149,Price!B149=ZigZag!B149,Price!B149=Pinbar!B149,Price!B149=SSA!B149)</f>
        <v>1</v>
      </c>
      <c r="E149" t="str">
        <f>Price!C149</f>
        <v>M5</v>
      </c>
      <c r="F149" t="b">
        <f>AND(Price!C149=Trendlines!C149,Price!C149=ZigZag!C149,Price!C149=Pinbar!C149,Price!C149=SSA!C149)</f>
        <v>1</v>
      </c>
      <c r="G149">
        <f>Price!D149</f>
        <v>5180.79</v>
      </c>
      <c r="H149" t="b">
        <f>AND(Price!D149=Trendlines!D149,Price!D149=ZigZag!D149,Price!D149=Pinbar!D149,Price!D149=SSA!D149)</f>
        <v>1</v>
      </c>
      <c r="J149" t="b">
        <f t="shared" si="2"/>
        <v>0</v>
      </c>
    </row>
    <row r="150" spans="1:10" x14ac:dyDescent="0.55000000000000004">
      <c r="A150">
        <f>Price!L150</f>
        <v>1772073000</v>
      </c>
      <c r="B150" t="b">
        <f>AND(Price!L150=Trendlines!Q150,Price!L150=ZigZag!K150,Price!L150=Pinbar!I150,Price!L150=SSA!L150)</f>
        <v>0</v>
      </c>
      <c r="C150" t="str">
        <f>Price!B150</f>
        <v>XAUUSD</v>
      </c>
      <c r="D150" t="b">
        <f>AND(Price!B150=Trendlines!B150,Price!B150=ZigZag!B150,Price!B150=Pinbar!B150,Price!B150=SSA!B150)</f>
        <v>1</v>
      </c>
      <c r="E150" t="str">
        <f>Price!C150</f>
        <v>M5</v>
      </c>
      <c r="F150" t="b">
        <f>AND(Price!C150=Trendlines!C150,Price!C150=ZigZag!C150,Price!C150=Pinbar!C150,Price!C150=SSA!C150)</f>
        <v>1</v>
      </c>
      <c r="G150">
        <f>Price!D150</f>
        <v>5178.87</v>
      </c>
      <c r="H150" t="b">
        <f>AND(Price!D150=Trendlines!D150,Price!D150=ZigZag!D150,Price!D150=Pinbar!D150,Price!D150=SSA!D150)</f>
        <v>1</v>
      </c>
      <c r="J150" t="b">
        <f t="shared" si="2"/>
        <v>0</v>
      </c>
    </row>
    <row r="151" spans="1:10" x14ac:dyDescent="0.55000000000000004">
      <c r="A151">
        <f>Price!L151</f>
        <v>1772073300</v>
      </c>
      <c r="B151" t="b">
        <f>AND(Price!L151=Trendlines!Q151,Price!L151=ZigZag!K151,Price!L151=Pinbar!I151,Price!L151=SSA!L151)</f>
        <v>0</v>
      </c>
      <c r="C151" t="str">
        <f>Price!B151</f>
        <v>XAUUSD</v>
      </c>
      <c r="D151" t="b">
        <f>AND(Price!B151=Trendlines!B151,Price!B151=ZigZag!B151,Price!B151=Pinbar!B151,Price!B151=SSA!B151)</f>
        <v>1</v>
      </c>
      <c r="E151" t="str">
        <f>Price!C151</f>
        <v>M5</v>
      </c>
      <c r="F151" t="b">
        <f>AND(Price!C151=Trendlines!C151,Price!C151=ZigZag!C151,Price!C151=Pinbar!C151,Price!C151=SSA!C151)</f>
        <v>1</v>
      </c>
      <c r="G151">
        <f>Price!D151</f>
        <v>5180.5200000000004</v>
      </c>
      <c r="H151" t="b">
        <f>AND(Price!D151=Trendlines!D151,Price!D151=ZigZag!D151,Price!D151=Pinbar!D151,Price!D151=SSA!D151)</f>
        <v>1</v>
      </c>
      <c r="J151" t="b">
        <f t="shared" si="2"/>
        <v>0</v>
      </c>
    </row>
    <row r="152" spans="1:10" x14ac:dyDescent="0.55000000000000004">
      <c r="A152">
        <f>Price!L152</f>
        <v>1772073600</v>
      </c>
      <c r="B152" t="b">
        <f>AND(Price!L152=Trendlines!Q152,Price!L152=ZigZag!K152,Price!L152=Pinbar!I152,Price!L152=SSA!L152)</f>
        <v>0</v>
      </c>
      <c r="C152" t="str">
        <f>Price!B152</f>
        <v>XAUUSD</v>
      </c>
      <c r="D152" t="b">
        <f>AND(Price!B152=Trendlines!B152,Price!B152=ZigZag!B152,Price!B152=Pinbar!B152,Price!B152=SSA!B152)</f>
        <v>1</v>
      </c>
      <c r="E152" t="str">
        <f>Price!C152</f>
        <v>M5</v>
      </c>
      <c r="F152" t="b">
        <f>AND(Price!C152=Trendlines!C152,Price!C152=ZigZag!C152,Price!C152=Pinbar!C152,Price!C152=SSA!C152)</f>
        <v>1</v>
      </c>
      <c r="G152">
        <f>Price!D152</f>
        <v>5176.09</v>
      </c>
      <c r="H152" t="b">
        <f>AND(Price!D152=Trendlines!D152,Price!D152=ZigZag!D152,Price!D152=Pinbar!D152,Price!D152=SSA!D152)</f>
        <v>1</v>
      </c>
      <c r="J152" t="b">
        <f t="shared" si="2"/>
        <v>0</v>
      </c>
    </row>
    <row r="153" spans="1:10" x14ac:dyDescent="0.55000000000000004">
      <c r="A153">
        <f>Price!L153</f>
        <v>1772073900</v>
      </c>
      <c r="B153" t="b">
        <f>AND(Price!L153=Trendlines!Q153,Price!L153=ZigZag!K153,Price!L153=Pinbar!I153,Price!L153=SSA!L153)</f>
        <v>0</v>
      </c>
      <c r="C153" t="str">
        <f>Price!B153</f>
        <v>XAUUSD</v>
      </c>
      <c r="D153" t="b">
        <f>AND(Price!B153=Trendlines!B153,Price!B153=ZigZag!B153,Price!B153=Pinbar!B153,Price!B153=SSA!B153)</f>
        <v>1</v>
      </c>
      <c r="E153" t="str">
        <f>Price!C153</f>
        <v>M5</v>
      </c>
      <c r="F153" t="b">
        <f>AND(Price!C153=Trendlines!C153,Price!C153=ZigZag!C153,Price!C153=Pinbar!C153,Price!C153=SSA!C153)</f>
        <v>1</v>
      </c>
      <c r="G153">
        <f>Price!D153</f>
        <v>5180.78</v>
      </c>
      <c r="H153" t="b">
        <f>AND(Price!D153=Trendlines!D153,Price!D153=ZigZag!D153,Price!D153=Pinbar!D153,Price!D153=SSA!D153)</f>
        <v>1</v>
      </c>
      <c r="J153" t="b">
        <f t="shared" si="2"/>
        <v>0</v>
      </c>
    </row>
    <row r="154" spans="1:10" x14ac:dyDescent="0.55000000000000004">
      <c r="A154">
        <f>Price!L154</f>
        <v>1772074200</v>
      </c>
      <c r="B154" t="b">
        <f>AND(Price!L154=Trendlines!Q154,Price!L154=ZigZag!K154,Price!L154=Pinbar!I154,Price!L154=SSA!L154)</f>
        <v>0</v>
      </c>
      <c r="C154" t="str">
        <f>Price!B154</f>
        <v>XAUUSD</v>
      </c>
      <c r="D154" t="b">
        <f>AND(Price!B154=Trendlines!B154,Price!B154=ZigZag!B154,Price!B154=Pinbar!B154,Price!B154=SSA!B154)</f>
        <v>1</v>
      </c>
      <c r="E154" t="str">
        <f>Price!C154</f>
        <v>M5</v>
      </c>
      <c r="F154" t="b">
        <f>AND(Price!C154=Trendlines!C154,Price!C154=ZigZag!C154,Price!C154=Pinbar!C154,Price!C154=SSA!C154)</f>
        <v>1</v>
      </c>
      <c r="G154">
        <f>Price!D154</f>
        <v>5184.6899999999996</v>
      </c>
      <c r="H154" t="b">
        <f>AND(Price!D154=Trendlines!D154,Price!D154=ZigZag!D154,Price!D154=Pinbar!D154,Price!D154=SSA!D154)</f>
        <v>1</v>
      </c>
      <c r="J154" t="b">
        <f t="shared" si="2"/>
        <v>0</v>
      </c>
    </row>
    <row r="155" spans="1:10" x14ac:dyDescent="0.55000000000000004">
      <c r="A155">
        <f>Price!L155</f>
        <v>1772074500</v>
      </c>
      <c r="B155" t="b">
        <f>AND(Price!L155=Trendlines!Q155,Price!L155=ZigZag!K155,Price!L155=Pinbar!I155,Price!L155=SSA!L155)</f>
        <v>0</v>
      </c>
      <c r="C155" t="str">
        <f>Price!B155</f>
        <v>XAUUSD</v>
      </c>
      <c r="D155" t="b">
        <f>AND(Price!B155=Trendlines!B155,Price!B155=ZigZag!B155,Price!B155=Pinbar!B155,Price!B155=SSA!B155)</f>
        <v>1</v>
      </c>
      <c r="E155" t="str">
        <f>Price!C155</f>
        <v>M5</v>
      </c>
      <c r="F155" t="b">
        <f>AND(Price!C155=Trendlines!C155,Price!C155=ZigZag!C155,Price!C155=Pinbar!C155,Price!C155=SSA!C155)</f>
        <v>1</v>
      </c>
      <c r="G155">
        <f>Price!D155</f>
        <v>5184.34</v>
      </c>
      <c r="H155" t="b">
        <f>AND(Price!D155=Trendlines!D155,Price!D155=ZigZag!D155,Price!D155=Pinbar!D155,Price!D155=SSA!D155)</f>
        <v>1</v>
      </c>
      <c r="J155" t="b">
        <f t="shared" si="2"/>
        <v>0</v>
      </c>
    </row>
    <row r="156" spans="1:10" x14ac:dyDescent="0.55000000000000004">
      <c r="A156">
        <f>Price!L156</f>
        <v>1772074800</v>
      </c>
      <c r="B156" t="b">
        <f>AND(Price!L156=Trendlines!Q156,Price!L156=ZigZag!K156,Price!L156=Pinbar!I156,Price!L156=SSA!L156)</f>
        <v>0</v>
      </c>
      <c r="C156" t="str">
        <f>Price!B156</f>
        <v>XAUUSD</v>
      </c>
      <c r="D156" t="b">
        <f>AND(Price!B156=Trendlines!B156,Price!B156=ZigZag!B156,Price!B156=Pinbar!B156,Price!B156=SSA!B156)</f>
        <v>1</v>
      </c>
      <c r="E156" t="str">
        <f>Price!C156</f>
        <v>M5</v>
      </c>
      <c r="F156" t="b">
        <f>AND(Price!C156=Trendlines!C156,Price!C156=ZigZag!C156,Price!C156=Pinbar!C156,Price!C156=SSA!C156)</f>
        <v>1</v>
      </c>
      <c r="G156">
        <f>Price!D156</f>
        <v>5187.4399999999996</v>
      </c>
      <c r="H156" t="b">
        <f>AND(Price!D156=Trendlines!D156,Price!D156=ZigZag!D156,Price!D156=Pinbar!D156,Price!D156=SSA!D156)</f>
        <v>1</v>
      </c>
      <c r="J156" t="b">
        <f t="shared" si="2"/>
        <v>0</v>
      </c>
    </row>
    <row r="157" spans="1:10" x14ac:dyDescent="0.55000000000000004">
      <c r="A157">
        <f>Price!L157</f>
        <v>1772075100</v>
      </c>
      <c r="B157" t="b">
        <f>AND(Price!L157=Trendlines!Q157,Price!L157=ZigZag!K157,Price!L157=Pinbar!I157,Price!L157=SSA!L157)</f>
        <v>0</v>
      </c>
      <c r="C157" t="str">
        <f>Price!B157</f>
        <v>XAUUSD</v>
      </c>
      <c r="D157" t="b">
        <f>AND(Price!B157=Trendlines!B157,Price!B157=ZigZag!B157,Price!B157=Pinbar!B157,Price!B157=SSA!B157)</f>
        <v>1</v>
      </c>
      <c r="E157" t="str">
        <f>Price!C157</f>
        <v>M5</v>
      </c>
      <c r="F157" t="b">
        <f>AND(Price!C157=Trendlines!C157,Price!C157=ZigZag!C157,Price!C157=Pinbar!C157,Price!C157=SSA!C157)</f>
        <v>1</v>
      </c>
      <c r="G157">
        <f>Price!D157</f>
        <v>5185.97</v>
      </c>
      <c r="H157" t="b">
        <f>AND(Price!D157=Trendlines!D157,Price!D157=ZigZag!D157,Price!D157=Pinbar!D157,Price!D157=SSA!D157)</f>
        <v>1</v>
      </c>
      <c r="J157" t="b">
        <f t="shared" si="2"/>
        <v>0</v>
      </c>
    </row>
    <row r="158" spans="1:10" x14ac:dyDescent="0.55000000000000004">
      <c r="A158">
        <f>Price!L158</f>
        <v>1772075400</v>
      </c>
      <c r="B158" t="b">
        <f>AND(Price!L158=Trendlines!Q158,Price!L158=ZigZag!K158,Price!L158=Pinbar!I158,Price!L158=SSA!L158)</f>
        <v>0</v>
      </c>
      <c r="C158" t="str">
        <f>Price!B158</f>
        <v>XAUUSD</v>
      </c>
      <c r="D158" t="b">
        <f>AND(Price!B158=Trendlines!B158,Price!B158=ZigZag!B158,Price!B158=Pinbar!B158,Price!B158=SSA!B158)</f>
        <v>1</v>
      </c>
      <c r="E158" t="str">
        <f>Price!C158</f>
        <v>M5</v>
      </c>
      <c r="F158" t="b">
        <f>AND(Price!C158=Trendlines!C158,Price!C158=ZigZag!C158,Price!C158=Pinbar!C158,Price!C158=SSA!C158)</f>
        <v>1</v>
      </c>
      <c r="G158">
        <f>Price!D158</f>
        <v>5187.26</v>
      </c>
      <c r="H158" t="b">
        <f>AND(Price!D158=Trendlines!D158,Price!D158=ZigZag!D158,Price!D158=Pinbar!D158,Price!D158=SSA!D158)</f>
        <v>1</v>
      </c>
      <c r="J158" t="b">
        <f t="shared" si="2"/>
        <v>0</v>
      </c>
    </row>
    <row r="159" spans="1:10" x14ac:dyDescent="0.55000000000000004">
      <c r="A159">
        <f>Price!L159</f>
        <v>1772075700</v>
      </c>
      <c r="B159" t="b">
        <f>AND(Price!L159=Trendlines!Q159,Price!L159=ZigZag!K159,Price!L159=Pinbar!I159,Price!L159=SSA!L159)</f>
        <v>0</v>
      </c>
      <c r="C159" t="str">
        <f>Price!B159</f>
        <v>XAUUSD</v>
      </c>
      <c r="D159" t="b">
        <f>AND(Price!B159=Trendlines!B159,Price!B159=ZigZag!B159,Price!B159=Pinbar!B159,Price!B159=SSA!B159)</f>
        <v>1</v>
      </c>
      <c r="E159" t="str">
        <f>Price!C159</f>
        <v>M5</v>
      </c>
      <c r="F159" t="b">
        <f>AND(Price!C159=Trendlines!C159,Price!C159=ZigZag!C159,Price!C159=Pinbar!C159,Price!C159=SSA!C159)</f>
        <v>1</v>
      </c>
      <c r="G159">
        <f>Price!D159</f>
        <v>5190.1899999999996</v>
      </c>
      <c r="H159" t="b">
        <f>AND(Price!D159=Trendlines!D159,Price!D159=ZigZag!D159,Price!D159=Pinbar!D159,Price!D159=SSA!D159)</f>
        <v>1</v>
      </c>
      <c r="J159" t="b">
        <f t="shared" si="2"/>
        <v>0</v>
      </c>
    </row>
    <row r="160" spans="1:10" x14ac:dyDescent="0.55000000000000004">
      <c r="A160">
        <f>Price!L160</f>
        <v>1772076000</v>
      </c>
      <c r="B160" t="b">
        <f>AND(Price!L160=Trendlines!Q160,Price!L160=ZigZag!K160,Price!L160=Pinbar!I160,Price!L160=SSA!L160)</f>
        <v>0</v>
      </c>
      <c r="C160" t="str">
        <f>Price!B160</f>
        <v>XAUUSD</v>
      </c>
      <c r="D160" t="b">
        <f>AND(Price!B160=Trendlines!B160,Price!B160=ZigZag!B160,Price!B160=Pinbar!B160,Price!B160=SSA!B160)</f>
        <v>1</v>
      </c>
      <c r="E160" t="str">
        <f>Price!C160</f>
        <v>M5</v>
      </c>
      <c r="F160" t="b">
        <f>AND(Price!C160=Trendlines!C160,Price!C160=ZigZag!C160,Price!C160=Pinbar!C160,Price!C160=SSA!C160)</f>
        <v>1</v>
      </c>
      <c r="G160">
        <f>Price!D160</f>
        <v>5191.04</v>
      </c>
      <c r="H160" t="b">
        <f>AND(Price!D160=Trendlines!D160,Price!D160=ZigZag!D160,Price!D160=Pinbar!D160,Price!D160=SSA!D160)</f>
        <v>1</v>
      </c>
      <c r="J160" t="b">
        <f t="shared" si="2"/>
        <v>0</v>
      </c>
    </row>
    <row r="161" spans="1:10" x14ac:dyDescent="0.55000000000000004">
      <c r="A161">
        <f>Price!L161</f>
        <v>1772076300</v>
      </c>
      <c r="B161" t="b">
        <f>AND(Price!L161=Trendlines!Q161,Price!L161=ZigZag!K161,Price!L161=Pinbar!I161,Price!L161=SSA!L161)</f>
        <v>0</v>
      </c>
      <c r="C161" t="str">
        <f>Price!B161</f>
        <v>XAUUSD</v>
      </c>
      <c r="D161" t="b">
        <f>AND(Price!B161=Trendlines!B161,Price!B161=ZigZag!B161,Price!B161=Pinbar!B161,Price!B161=SSA!B161)</f>
        <v>1</v>
      </c>
      <c r="E161" t="str">
        <f>Price!C161</f>
        <v>M5</v>
      </c>
      <c r="F161" t="b">
        <f>AND(Price!C161=Trendlines!C161,Price!C161=ZigZag!C161,Price!C161=Pinbar!C161,Price!C161=SSA!C161)</f>
        <v>1</v>
      </c>
      <c r="G161">
        <f>Price!D161</f>
        <v>5188.3500000000004</v>
      </c>
      <c r="H161" t="b">
        <f>AND(Price!D161=Trendlines!D161,Price!D161=ZigZag!D161,Price!D161=Pinbar!D161,Price!D161=SSA!D161)</f>
        <v>1</v>
      </c>
      <c r="J161" t="b">
        <f t="shared" si="2"/>
        <v>0</v>
      </c>
    </row>
    <row r="162" spans="1:10" x14ac:dyDescent="0.55000000000000004">
      <c r="A162">
        <f>Price!L162</f>
        <v>1772076600</v>
      </c>
      <c r="B162" t="b">
        <f>AND(Price!L162=Trendlines!Q162,Price!L162=ZigZag!K162,Price!L162=Pinbar!I162,Price!L162=SSA!L162)</f>
        <v>0</v>
      </c>
      <c r="C162" t="str">
        <f>Price!B162</f>
        <v>XAUUSD</v>
      </c>
      <c r="D162" t="b">
        <f>AND(Price!B162=Trendlines!B162,Price!B162=ZigZag!B162,Price!B162=Pinbar!B162,Price!B162=SSA!B162)</f>
        <v>1</v>
      </c>
      <c r="E162" t="str">
        <f>Price!C162</f>
        <v>M5</v>
      </c>
      <c r="F162" t="b">
        <f>AND(Price!C162=Trendlines!C162,Price!C162=ZigZag!C162,Price!C162=Pinbar!C162,Price!C162=SSA!C162)</f>
        <v>1</v>
      </c>
      <c r="G162">
        <f>Price!D162</f>
        <v>5188.5600000000004</v>
      </c>
      <c r="H162" t="b">
        <f>AND(Price!D162=Trendlines!D162,Price!D162=ZigZag!D162,Price!D162=Pinbar!D162,Price!D162=SSA!D162)</f>
        <v>1</v>
      </c>
      <c r="J162" t="b">
        <f t="shared" si="2"/>
        <v>0</v>
      </c>
    </row>
    <row r="163" spans="1:10" x14ac:dyDescent="0.55000000000000004">
      <c r="A163">
        <f>Price!L163</f>
        <v>1772076900</v>
      </c>
      <c r="B163" t="b">
        <f>AND(Price!L163=Trendlines!Q163,Price!L163=ZigZag!K163,Price!L163=Pinbar!I163,Price!L163=SSA!L163)</f>
        <v>0</v>
      </c>
      <c r="C163" t="str">
        <f>Price!B163</f>
        <v>XAUUSD</v>
      </c>
      <c r="D163" t="b">
        <f>AND(Price!B163=Trendlines!B163,Price!B163=ZigZag!B163,Price!B163=Pinbar!B163,Price!B163=SSA!B163)</f>
        <v>1</v>
      </c>
      <c r="E163" t="str">
        <f>Price!C163</f>
        <v>M5</v>
      </c>
      <c r="F163" t="b">
        <f>AND(Price!C163=Trendlines!C163,Price!C163=ZigZag!C163,Price!C163=Pinbar!C163,Price!C163=SSA!C163)</f>
        <v>1</v>
      </c>
      <c r="G163">
        <f>Price!D163</f>
        <v>5186.58</v>
      </c>
      <c r="H163" t="b">
        <f>AND(Price!D163=Trendlines!D163,Price!D163=ZigZag!D163,Price!D163=Pinbar!D163,Price!D163=SSA!D163)</f>
        <v>1</v>
      </c>
      <c r="J163" t="b">
        <f t="shared" si="2"/>
        <v>0</v>
      </c>
    </row>
    <row r="164" spans="1:10" x14ac:dyDescent="0.55000000000000004">
      <c r="A164">
        <f>Price!L164</f>
        <v>1772077200</v>
      </c>
      <c r="B164" t="b">
        <f>AND(Price!L164=Trendlines!Q164,Price!L164=ZigZag!K164,Price!L164=Pinbar!I164,Price!L164=SSA!L164)</f>
        <v>0</v>
      </c>
      <c r="C164" t="str">
        <f>Price!B164</f>
        <v>XAUUSD</v>
      </c>
      <c r="D164" t="b">
        <f>AND(Price!B164=Trendlines!B164,Price!B164=ZigZag!B164,Price!B164=Pinbar!B164,Price!B164=SSA!B164)</f>
        <v>1</v>
      </c>
      <c r="E164" t="str">
        <f>Price!C164</f>
        <v>M5</v>
      </c>
      <c r="F164" t="b">
        <f>AND(Price!C164=Trendlines!C164,Price!C164=ZigZag!C164,Price!C164=Pinbar!C164,Price!C164=SSA!C164)</f>
        <v>1</v>
      </c>
      <c r="G164">
        <f>Price!D164</f>
        <v>5186.18</v>
      </c>
      <c r="H164" t="b">
        <f>AND(Price!D164=Trendlines!D164,Price!D164=ZigZag!D164,Price!D164=Pinbar!D164,Price!D164=SSA!D164)</f>
        <v>1</v>
      </c>
      <c r="J164" t="b">
        <f t="shared" si="2"/>
        <v>0</v>
      </c>
    </row>
    <row r="165" spans="1:10" x14ac:dyDescent="0.55000000000000004">
      <c r="A165">
        <f>Price!L165</f>
        <v>1772077500</v>
      </c>
      <c r="B165" t="b">
        <f>AND(Price!L165=Trendlines!Q165,Price!L165=ZigZag!K165,Price!L165=Pinbar!I165,Price!L165=SSA!L165)</f>
        <v>0</v>
      </c>
      <c r="C165" t="str">
        <f>Price!B165</f>
        <v>XAUUSD</v>
      </c>
      <c r="D165" t="b">
        <f>AND(Price!B165=Trendlines!B165,Price!B165=ZigZag!B165,Price!B165=Pinbar!B165,Price!B165=SSA!B165)</f>
        <v>1</v>
      </c>
      <c r="E165" t="str">
        <f>Price!C165</f>
        <v>M5</v>
      </c>
      <c r="F165" t="b">
        <f>AND(Price!C165=Trendlines!C165,Price!C165=ZigZag!C165,Price!C165=Pinbar!C165,Price!C165=SSA!C165)</f>
        <v>1</v>
      </c>
      <c r="G165">
        <f>Price!D165</f>
        <v>5188.6099999999997</v>
      </c>
      <c r="H165" t="b">
        <f>AND(Price!D165=Trendlines!D165,Price!D165=ZigZag!D165,Price!D165=Pinbar!D165,Price!D165=SSA!D165)</f>
        <v>1</v>
      </c>
      <c r="J165" t="b">
        <f t="shared" si="2"/>
        <v>0</v>
      </c>
    </row>
    <row r="166" spans="1:10" x14ac:dyDescent="0.55000000000000004">
      <c r="A166">
        <f>Price!L166</f>
        <v>1772077800</v>
      </c>
      <c r="B166" t="b">
        <f>AND(Price!L166=Trendlines!Q166,Price!L166=ZigZag!K166,Price!L166=Pinbar!I166,Price!L166=SSA!L166)</f>
        <v>0</v>
      </c>
      <c r="C166" t="str">
        <f>Price!B166</f>
        <v>XAUUSD</v>
      </c>
      <c r="D166" t="b">
        <f>AND(Price!B166=Trendlines!B166,Price!B166=ZigZag!B166,Price!B166=Pinbar!B166,Price!B166=SSA!B166)</f>
        <v>1</v>
      </c>
      <c r="E166" t="str">
        <f>Price!C166</f>
        <v>M5</v>
      </c>
      <c r="F166" t="b">
        <f>AND(Price!C166=Trendlines!C166,Price!C166=ZigZag!C166,Price!C166=Pinbar!C166,Price!C166=SSA!C166)</f>
        <v>1</v>
      </c>
      <c r="G166">
        <f>Price!D166</f>
        <v>5191.34</v>
      </c>
      <c r="H166" t="b">
        <f>AND(Price!D166=Trendlines!D166,Price!D166=ZigZag!D166,Price!D166=Pinbar!D166,Price!D166=SSA!D166)</f>
        <v>1</v>
      </c>
      <c r="J166" t="b">
        <f t="shared" si="2"/>
        <v>0</v>
      </c>
    </row>
    <row r="167" spans="1:10" x14ac:dyDescent="0.55000000000000004">
      <c r="A167">
        <f>Price!L167</f>
        <v>1772078100</v>
      </c>
      <c r="B167" t="b">
        <f>AND(Price!L167=Trendlines!Q167,Price!L167=ZigZag!K167,Price!L167=Pinbar!I167,Price!L167=SSA!L167)</f>
        <v>0</v>
      </c>
      <c r="C167" t="str">
        <f>Price!B167</f>
        <v>XAUUSD</v>
      </c>
      <c r="D167" t="b">
        <f>AND(Price!B167=Trendlines!B167,Price!B167=ZigZag!B167,Price!B167=Pinbar!B167,Price!B167=SSA!B167)</f>
        <v>1</v>
      </c>
      <c r="E167" t="str">
        <f>Price!C167</f>
        <v>M5</v>
      </c>
      <c r="F167" t="b">
        <f>AND(Price!C167=Trendlines!C167,Price!C167=ZigZag!C167,Price!C167=Pinbar!C167,Price!C167=SSA!C167)</f>
        <v>1</v>
      </c>
      <c r="G167">
        <f>Price!D167</f>
        <v>5192.63</v>
      </c>
      <c r="H167" t="b">
        <f>AND(Price!D167=Trendlines!D167,Price!D167=ZigZag!D167,Price!D167=Pinbar!D167,Price!D167=SSA!D167)</f>
        <v>1</v>
      </c>
      <c r="J167" t="b">
        <f t="shared" si="2"/>
        <v>0</v>
      </c>
    </row>
    <row r="168" spans="1:10" x14ac:dyDescent="0.55000000000000004">
      <c r="A168">
        <f>Price!L168</f>
        <v>1772078400</v>
      </c>
      <c r="B168" t="b">
        <f>AND(Price!L168=Trendlines!Q168,Price!L168=ZigZag!K168,Price!L168=Pinbar!I168,Price!L168=SSA!L168)</f>
        <v>0</v>
      </c>
      <c r="C168" t="str">
        <f>Price!B168</f>
        <v>XAUUSD</v>
      </c>
      <c r="D168" t="b">
        <f>AND(Price!B168=Trendlines!B168,Price!B168=ZigZag!B168,Price!B168=Pinbar!B168,Price!B168=SSA!B168)</f>
        <v>1</v>
      </c>
      <c r="E168" t="str">
        <f>Price!C168</f>
        <v>M5</v>
      </c>
      <c r="F168" t="b">
        <f>AND(Price!C168=Trendlines!C168,Price!C168=ZigZag!C168,Price!C168=Pinbar!C168,Price!C168=SSA!C168)</f>
        <v>1</v>
      </c>
      <c r="G168">
        <f>Price!D168</f>
        <v>5194.08</v>
      </c>
      <c r="H168" t="b">
        <f>AND(Price!D168=Trendlines!D168,Price!D168=ZigZag!D168,Price!D168=Pinbar!D168,Price!D168=SSA!D168)</f>
        <v>1</v>
      </c>
      <c r="J168" t="b">
        <f t="shared" si="2"/>
        <v>0</v>
      </c>
    </row>
    <row r="169" spans="1:10" x14ac:dyDescent="0.55000000000000004">
      <c r="A169">
        <f>Price!L169</f>
        <v>1772078700</v>
      </c>
      <c r="B169" t="b">
        <f>AND(Price!L169=Trendlines!Q169,Price!L169=ZigZag!K169,Price!L169=Pinbar!I169,Price!L169=SSA!L169)</f>
        <v>0</v>
      </c>
      <c r="C169" t="str">
        <f>Price!B169</f>
        <v>XAUUSD</v>
      </c>
      <c r="D169" t="b">
        <f>AND(Price!B169=Trendlines!B169,Price!B169=ZigZag!B169,Price!B169=Pinbar!B169,Price!B169=SSA!B169)</f>
        <v>1</v>
      </c>
      <c r="E169" t="str">
        <f>Price!C169</f>
        <v>M5</v>
      </c>
      <c r="F169" t="b">
        <f>AND(Price!C169=Trendlines!C169,Price!C169=ZigZag!C169,Price!C169=Pinbar!C169,Price!C169=SSA!C169)</f>
        <v>1</v>
      </c>
      <c r="G169">
        <f>Price!D169</f>
        <v>5195.76</v>
      </c>
      <c r="H169" t="b">
        <f>AND(Price!D169=Trendlines!D169,Price!D169=ZigZag!D169,Price!D169=Pinbar!D169,Price!D169=SSA!D169)</f>
        <v>1</v>
      </c>
      <c r="J169" t="b">
        <f t="shared" si="2"/>
        <v>0</v>
      </c>
    </row>
    <row r="170" spans="1:10" x14ac:dyDescent="0.55000000000000004">
      <c r="A170">
        <f>Price!L170</f>
        <v>1772079000</v>
      </c>
      <c r="B170" t="b">
        <f>AND(Price!L170=Trendlines!Q170,Price!L170=ZigZag!K170,Price!L170=Pinbar!I170,Price!L170=SSA!L170)</f>
        <v>0</v>
      </c>
      <c r="C170" t="str">
        <f>Price!B170</f>
        <v>XAUUSD</v>
      </c>
      <c r="D170" t="b">
        <f>AND(Price!B170=Trendlines!B170,Price!B170=ZigZag!B170,Price!B170=Pinbar!B170,Price!B170=SSA!B170)</f>
        <v>1</v>
      </c>
      <c r="E170" t="str">
        <f>Price!C170</f>
        <v>M5</v>
      </c>
      <c r="F170" t="b">
        <f>AND(Price!C170=Trendlines!C170,Price!C170=ZigZag!C170,Price!C170=Pinbar!C170,Price!C170=SSA!C170)</f>
        <v>1</v>
      </c>
      <c r="G170">
        <f>Price!D170</f>
        <v>5196.8</v>
      </c>
      <c r="H170" t="b">
        <f>AND(Price!D170=Trendlines!D170,Price!D170=ZigZag!D170,Price!D170=Pinbar!D170,Price!D170=SSA!D170)</f>
        <v>1</v>
      </c>
      <c r="J170" t="b">
        <f t="shared" si="2"/>
        <v>0</v>
      </c>
    </row>
    <row r="171" spans="1:10" x14ac:dyDescent="0.55000000000000004">
      <c r="A171">
        <f>Price!L171</f>
        <v>1772079300</v>
      </c>
      <c r="B171" t="b">
        <f>AND(Price!L171=Trendlines!Q171,Price!L171=ZigZag!K171,Price!L171=Pinbar!I171,Price!L171=SSA!L171)</f>
        <v>0</v>
      </c>
      <c r="C171" t="str">
        <f>Price!B171</f>
        <v>XAUUSD</v>
      </c>
      <c r="D171" t="b">
        <f>AND(Price!B171=Trendlines!B171,Price!B171=ZigZag!B171,Price!B171=Pinbar!B171,Price!B171=SSA!B171)</f>
        <v>1</v>
      </c>
      <c r="E171" t="str">
        <f>Price!C171</f>
        <v>M5</v>
      </c>
      <c r="F171" t="b">
        <f>AND(Price!C171=Trendlines!C171,Price!C171=ZigZag!C171,Price!C171=Pinbar!C171,Price!C171=SSA!C171)</f>
        <v>1</v>
      </c>
      <c r="G171">
        <f>Price!D171</f>
        <v>5193.83</v>
      </c>
      <c r="H171" t="b">
        <f>AND(Price!D171=Trendlines!D171,Price!D171=ZigZag!D171,Price!D171=Pinbar!D171,Price!D171=SSA!D171)</f>
        <v>1</v>
      </c>
      <c r="J171" t="b">
        <f t="shared" si="2"/>
        <v>0</v>
      </c>
    </row>
    <row r="172" spans="1:10" x14ac:dyDescent="0.55000000000000004">
      <c r="A172">
        <f>Price!L172</f>
        <v>1772079600</v>
      </c>
      <c r="B172" t="b">
        <f>AND(Price!L172=Trendlines!Q172,Price!L172=ZigZag!K172,Price!L172=Pinbar!I172,Price!L172=SSA!L172)</f>
        <v>0</v>
      </c>
      <c r="C172" t="str">
        <f>Price!B172</f>
        <v>XAUUSD</v>
      </c>
      <c r="D172" t="b">
        <f>AND(Price!B172=Trendlines!B172,Price!B172=ZigZag!B172,Price!B172=Pinbar!B172,Price!B172=SSA!B172)</f>
        <v>1</v>
      </c>
      <c r="E172" t="str">
        <f>Price!C172</f>
        <v>M5</v>
      </c>
      <c r="F172" t="b">
        <f>AND(Price!C172=Trendlines!C172,Price!C172=ZigZag!C172,Price!C172=Pinbar!C172,Price!C172=SSA!C172)</f>
        <v>1</v>
      </c>
      <c r="G172">
        <f>Price!D172</f>
        <v>5193.75</v>
      </c>
      <c r="H172" t="b">
        <f>AND(Price!D172=Trendlines!D172,Price!D172=ZigZag!D172,Price!D172=Pinbar!D172,Price!D172=SSA!D172)</f>
        <v>1</v>
      </c>
      <c r="J172" t="b">
        <f t="shared" si="2"/>
        <v>0</v>
      </c>
    </row>
    <row r="173" spans="1:10" x14ac:dyDescent="0.55000000000000004">
      <c r="A173">
        <f>Price!L173</f>
        <v>1772079900</v>
      </c>
      <c r="B173" t="b">
        <f>AND(Price!L173=Trendlines!Q173,Price!L173=ZigZag!K173,Price!L173=Pinbar!I173,Price!L173=SSA!L173)</f>
        <v>0</v>
      </c>
      <c r="C173" t="str">
        <f>Price!B173</f>
        <v>XAUUSD</v>
      </c>
      <c r="D173" t="b">
        <f>AND(Price!B173=Trendlines!B173,Price!B173=ZigZag!B173,Price!B173=Pinbar!B173,Price!B173=SSA!B173)</f>
        <v>1</v>
      </c>
      <c r="E173" t="str">
        <f>Price!C173</f>
        <v>M5</v>
      </c>
      <c r="F173" t="b">
        <f>AND(Price!C173=Trendlines!C173,Price!C173=ZigZag!C173,Price!C173=Pinbar!C173,Price!C173=SSA!C173)</f>
        <v>1</v>
      </c>
      <c r="G173">
        <f>Price!D173</f>
        <v>5194.13</v>
      </c>
      <c r="H173" t="b">
        <f>AND(Price!D173=Trendlines!D173,Price!D173=ZigZag!D173,Price!D173=Pinbar!D173,Price!D173=SSA!D173)</f>
        <v>1</v>
      </c>
      <c r="J173" t="b">
        <f t="shared" si="2"/>
        <v>0</v>
      </c>
    </row>
    <row r="174" spans="1:10" x14ac:dyDescent="0.55000000000000004">
      <c r="A174">
        <f>Price!L174</f>
        <v>1772080200</v>
      </c>
      <c r="B174" t="b">
        <f>AND(Price!L174=Trendlines!Q174,Price!L174=ZigZag!K174,Price!L174=Pinbar!I174,Price!L174=SSA!L174)</f>
        <v>0</v>
      </c>
      <c r="C174" t="str">
        <f>Price!B174</f>
        <v>XAUUSD</v>
      </c>
      <c r="D174" t="b">
        <f>AND(Price!B174=Trendlines!B174,Price!B174=ZigZag!B174,Price!B174=Pinbar!B174,Price!B174=SSA!B174)</f>
        <v>1</v>
      </c>
      <c r="E174" t="str">
        <f>Price!C174</f>
        <v>M5</v>
      </c>
      <c r="F174" t="b">
        <f>AND(Price!C174=Trendlines!C174,Price!C174=ZigZag!C174,Price!C174=Pinbar!C174,Price!C174=SSA!C174)</f>
        <v>1</v>
      </c>
      <c r="G174">
        <f>Price!D174</f>
        <v>5194.8599999999997</v>
      </c>
      <c r="H174" t="b">
        <f>AND(Price!D174=Trendlines!D174,Price!D174=ZigZag!D174,Price!D174=Pinbar!D174,Price!D174=SSA!D174)</f>
        <v>1</v>
      </c>
      <c r="J174" t="b">
        <f t="shared" si="2"/>
        <v>0</v>
      </c>
    </row>
    <row r="175" spans="1:10" x14ac:dyDescent="0.55000000000000004">
      <c r="A175">
        <f>Price!L175</f>
        <v>1772080500</v>
      </c>
      <c r="B175" t="b">
        <f>AND(Price!L175=Trendlines!Q175,Price!L175=ZigZag!K175,Price!L175=Pinbar!I175,Price!L175=SSA!L175)</f>
        <v>0</v>
      </c>
      <c r="C175" t="str">
        <f>Price!B175</f>
        <v>XAUUSD</v>
      </c>
      <c r="D175" t="b">
        <f>AND(Price!B175=Trendlines!B175,Price!B175=ZigZag!B175,Price!B175=Pinbar!B175,Price!B175=SSA!B175)</f>
        <v>1</v>
      </c>
      <c r="E175" t="str">
        <f>Price!C175</f>
        <v>M5</v>
      </c>
      <c r="F175" t="b">
        <f>AND(Price!C175=Trendlines!C175,Price!C175=ZigZag!C175,Price!C175=Pinbar!C175,Price!C175=SSA!C175)</f>
        <v>1</v>
      </c>
      <c r="G175">
        <f>Price!D175</f>
        <v>5195.3999999999996</v>
      </c>
      <c r="H175" t="b">
        <f>AND(Price!D175=Trendlines!D175,Price!D175=ZigZag!D175,Price!D175=Pinbar!D175,Price!D175=SSA!D175)</f>
        <v>1</v>
      </c>
      <c r="J175" t="b">
        <f t="shared" si="2"/>
        <v>0</v>
      </c>
    </row>
    <row r="176" spans="1:10" x14ac:dyDescent="0.55000000000000004">
      <c r="A176">
        <f>Price!L176</f>
        <v>1772080800</v>
      </c>
      <c r="B176" t="b">
        <f>AND(Price!L176=Trendlines!Q176,Price!L176=ZigZag!K176,Price!L176=Pinbar!I176,Price!L176=SSA!L176)</f>
        <v>0</v>
      </c>
      <c r="C176" t="str">
        <f>Price!B176</f>
        <v>XAUUSD</v>
      </c>
      <c r="D176" t="b">
        <f>AND(Price!B176=Trendlines!B176,Price!B176=ZigZag!B176,Price!B176=Pinbar!B176,Price!B176=SSA!B176)</f>
        <v>1</v>
      </c>
      <c r="E176" t="str">
        <f>Price!C176</f>
        <v>M5</v>
      </c>
      <c r="F176" t="b">
        <f>AND(Price!C176=Trendlines!C176,Price!C176=ZigZag!C176,Price!C176=Pinbar!C176,Price!C176=SSA!C176)</f>
        <v>1</v>
      </c>
      <c r="G176">
        <f>Price!D176</f>
        <v>5194.26</v>
      </c>
      <c r="H176" t="b">
        <f>AND(Price!D176=Trendlines!D176,Price!D176=ZigZag!D176,Price!D176=Pinbar!D176,Price!D176=SSA!D176)</f>
        <v>1</v>
      </c>
      <c r="J176" t="b">
        <f t="shared" si="2"/>
        <v>0</v>
      </c>
    </row>
    <row r="177" spans="1:10" x14ac:dyDescent="0.55000000000000004">
      <c r="A177">
        <f>Price!L177</f>
        <v>1772081100</v>
      </c>
      <c r="B177" t="b">
        <f>AND(Price!L177=Trendlines!Q177,Price!L177=ZigZag!K177,Price!L177=Pinbar!I177,Price!L177=SSA!L177)</f>
        <v>0</v>
      </c>
      <c r="C177" t="str">
        <f>Price!B177</f>
        <v>XAUUSD</v>
      </c>
      <c r="D177" t="b">
        <f>AND(Price!B177=Trendlines!B177,Price!B177=ZigZag!B177,Price!B177=Pinbar!B177,Price!B177=SSA!B177)</f>
        <v>1</v>
      </c>
      <c r="E177" t="str">
        <f>Price!C177</f>
        <v>M5</v>
      </c>
      <c r="F177" t="b">
        <f>AND(Price!C177=Trendlines!C177,Price!C177=ZigZag!C177,Price!C177=Pinbar!C177,Price!C177=SSA!C177)</f>
        <v>1</v>
      </c>
      <c r="G177">
        <f>Price!D177</f>
        <v>5191.38</v>
      </c>
      <c r="H177" t="b">
        <f>AND(Price!D177=Trendlines!D177,Price!D177=ZigZag!D177,Price!D177=Pinbar!D177,Price!D177=SSA!D177)</f>
        <v>1</v>
      </c>
      <c r="J177" t="b">
        <f t="shared" si="2"/>
        <v>0</v>
      </c>
    </row>
    <row r="178" spans="1:10" x14ac:dyDescent="0.55000000000000004">
      <c r="A178">
        <f>Price!L178</f>
        <v>1772081400</v>
      </c>
      <c r="B178" t="b">
        <f>AND(Price!L178=Trendlines!Q178,Price!L178=ZigZag!K178,Price!L178=Pinbar!I178,Price!L178=SSA!L178)</f>
        <v>0</v>
      </c>
      <c r="C178" t="str">
        <f>Price!B178</f>
        <v>XAUUSD</v>
      </c>
      <c r="D178" t="b">
        <f>AND(Price!B178=Trendlines!B178,Price!B178=ZigZag!B178,Price!B178=Pinbar!B178,Price!B178=SSA!B178)</f>
        <v>1</v>
      </c>
      <c r="E178" t="str">
        <f>Price!C178</f>
        <v>M5</v>
      </c>
      <c r="F178" t="b">
        <f>AND(Price!C178=Trendlines!C178,Price!C178=ZigZag!C178,Price!C178=Pinbar!C178,Price!C178=SSA!C178)</f>
        <v>1</v>
      </c>
      <c r="G178">
        <f>Price!D178</f>
        <v>5192.6099999999997</v>
      </c>
      <c r="H178" t="b">
        <f>AND(Price!D178=Trendlines!D178,Price!D178=ZigZag!D178,Price!D178=Pinbar!D178,Price!D178=SSA!D178)</f>
        <v>1</v>
      </c>
      <c r="J178" t="b">
        <f t="shared" si="2"/>
        <v>0</v>
      </c>
    </row>
    <row r="179" spans="1:10" x14ac:dyDescent="0.55000000000000004">
      <c r="A179">
        <f>Price!L179</f>
        <v>1772081700</v>
      </c>
      <c r="B179" t="b">
        <f>AND(Price!L179=Trendlines!Q179,Price!L179=ZigZag!K179,Price!L179=Pinbar!I179,Price!L179=SSA!L179)</f>
        <v>0</v>
      </c>
      <c r="C179" t="str">
        <f>Price!B179</f>
        <v>XAUUSD</v>
      </c>
      <c r="D179" t="b">
        <f>AND(Price!B179=Trendlines!B179,Price!B179=ZigZag!B179,Price!B179=Pinbar!B179,Price!B179=SSA!B179)</f>
        <v>1</v>
      </c>
      <c r="E179" t="str">
        <f>Price!C179</f>
        <v>M5</v>
      </c>
      <c r="F179" t="b">
        <f>AND(Price!C179=Trendlines!C179,Price!C179=ZigZag!C179,Price!C179=Pinbar!C179,Price!C179=SSA!C179)</f>
        <v>1</v>
      </c>
      <c r="G179">
        <f>Price!D179</f>
        <v>5192.6899999999996</v>
      </c>
      <c r="H179" t="b">
        <f>AND(Price!D179=Trendlines!D179,Price!D179=ZigZag!D179,Price!D179=Pinbar!D179,Price!D179=SSA!D179)</f>
        <v>1</v>
      </c>
      <c r="J179" t="b">
        <f t="shared" si="2"/>
        <v>0</v>
      </c>
    </row>
    <row r="180" spans="1:10" x14ac:dyDescent="0.55000000000000004">
      <c r="A180">
        <f>Price!L180</f>
        <v>1772082000</v>
      </c>
      <c r="B180" t="b">
        <f>AND(Price!L180=Trendlines!Q180,Price!L180=ZigZag!K180,Price!L180=Pinbar!I180,Price!L180=SSA!L180)</f>
        <v>0</v>
      </c>
      <c r="C180" t="str">
        <f>Price!B180</f>
        <v>XAUUSD</v>
      </c>
      <c r="D180" t="b">
        <f>AND(Price!B180=Trendlines!B180,Price!B180=ZigZag!B180,Price!B180=Pinbar!B180,Price!B180=SSA!B180)</f>
        <v>1</v>
      </c>
      <c r="E180" t="str">
        <f>Price!C180</f>
        <v>M5</v>
      </c>
      <c r="F180" t="b">
        <f>AND(Price!C180=Trendlines!C180,Price!C180=ZigZag!C180,Price!C180=Pinbar!C180,Price!C180=SSA!C180)</f>
        <v>1</v>
      </c>
      <c r="G180">
        <f>Price!D180</f>
        <v>5193.25</v>
      </c>
      <c r="H180" t="b">
        <f>AND(Price!D180=Trendlines!D180,Price!D180=ZigZag!D180,Price!D180=Pinbar!D180,Price!D180=SSA!D180)</f>
        <v>1</v>
      </c>
      <c r="J180" t="b">
        <f t="shared" si="2"/>
        <v>0</v>
      </c>
    </row>
    <row r="181" spans="1:10" x14ac:dyDescent="0.55000000000000004">
      <c r="A181">
        <f>Price!L181</f>
        <v>1772082300</v>
      </c>
      <c r="B181" t="b">
        <f>AND(Price!L181=Trendlines!Q181,Price!L181=ZigZag!K181,Price!L181=Pinbar!I181,Price!L181=SSA!L181)</f>
        <v>0</v>
      </c>
      <c r="C181" t="str">
        <f>Price!B181</f>
        <v>XAUUSD</v>
      </c>
      <c r="D181" t="b">
        <f>AND(Price!B181=Trendlines!B181,Price!B181=ZigZag!B181,Price!B181=Pinbar!B181,Price!B181=SSA!B181)</f>
        <v>1</v>
      </c>
      <c r="E181" t="str">
        <f>Price!C181</f>
        <v>M5</v>
      </c>
      <c r="F181" t="b">
        <f>AND(Price!C181=Trendlines!C181,Price!C181=ZigZag!C181,Price!C181=Pinbar!C181,Price!C181=SSA!C181)</f>
        <v>1</v>
      </c>
      <c r="G181">
        <f>Price!D181</f>
        <v>5194.54</v>
      </c>
      <c r="H181" t="b">
        <f>AND(Price!D181=Trendlines!D181,Price!D181=ZigZag!D181,Price!D181=Pinbar!D181,Price!D181=SSA!D181)</f>
        <v>1</v>
      </c>
      <c r="J181" t="b">
        <f t="shared" si="2"/>
        <v>0</v>
      </c>
    </row>
    <row r="182" spans="1:10" x14ac:dyDescent="0.55000000000000004">
      <c r="A182">
        <f>Price!L182</f>
        <v>1772082600</v>
      </c>
      <c r="B182" t="b">
        <f>AND(Price!L182=Trendlines!Q182,Price!L182=ZigZag!K182,Price!L182=Pinbar!I182,Price!L182=SSA!L182)</f>
        <v>0</v>
      </c>
      <c r="C182" t="str">
        <f>Price!B182</f>
        <v>XAUUSD</v>
      </c>
      <c r="D182" t="b">
        <f>AND(Price!B182=Trendlines!B182,Price!B182=ZigZag!B182,Price!B182=Pinbar!B182,Price!B182=SSA!B182)</f>
        <v>1</v>
      </c>
      <c r="E182" t="str">
        <f>Price!C182</f>
        <v>M5</v>
      </c>
      <c r="F182" t="b">
        <f>AND(Price!C182=Trendlines!C182,Price!C182=ZigZag!C182,Price!C182=Pinbar!C182,Price!C182=SSA!C182)</f>
        <v>1</v>
      </c>
      <c r="G182">
        <f>Price!D182</f>
        <v>5197.8500000000004</v>
      </c>
      <c r="H182" t="b">
        <f>AND(Price!D182=Trendlines!D182,Price!D182=ZigZag!D182,Price!D182=Pinbar!D182,Price!D182=SSA!D182)</f>
        <v>1</v>
      </c>
      <c r="J182" t="b">
        <f t="shared" si="2"/>
        <v>0</v>
      </c>
    </row>
    <row r="183" spans="1:10" x14ac:dyDescent="0.55000000000000004">
      <c r="A183">
        <f>Price!L183</f>
        <v>1772082900</v>
      </c>
      <c r="B183" t="b">
        <f>AND(Price!L183=Trendlines!Q183,Price!L183=ZigZag!K183,Price!L183=Pinbar!I183,Price!L183=SSA!L183)</f>
        <v>0</v>
      </c>
      <c r="C183" t="str">
        <f>Price!B183</f>
        <v>XAUUSD</v>
      </c>
      <c r="D183" t="b">
        <f>AND(Price!B183=Trendlines!B183,Price!B183=ZigZag!B183,Price!B183=Pinbar!B183,Price!B183=SSA!B183)</f>
        <v>1</v>
      </c>
      <c r="E183" t="str">
        <f>Price!C183</f>
        <v>M5</v>
      </c>
      <c r="F183" t="b">
        <f>AND(Price!C183=Trendlines!C183,Price!C183=ZigZag!C183,Price!C183=Pinbar!C183,Price!C183=SSA!C183)</f>
        <v>1</v>
      </c>
      <c r="G183">
        <f>Price!D183</f>
        <v>5199.82</v>
      </c>
      <c r="H183" t="b">
        <f>AND(Price!D183=Trendlines!D183,Price!D183=ZigZag!D183,Price!D183=Pinbar!D183,Price!D183=SSA!D183)</f>
        <v>1</v>
      </c>
      <c r="J183" t="b">
        <f t="shared" si="2"/>
        <v>0</v>
      </c>
    </row>
    <row r="184" spans="1:10" x14ac:dyDescent="0.55000000000000004">
      <c r="A184">
        <f>Price!L184</f>
        <v>1772083200</v>
      </c>
      <c r="B184" t="b">
        <f>AND(Price!L184=Trendlines!Q184,Price!L184=ZigZag!K184,Price!L184=Pinbar!I184,Price!L184=SSA!L184)</f>
        <v>0</v>
      </c>
      <c r="C184" t="str">
        <f>Price!B184</f>
        <v>XAUUSD</v>
      </c>
      <c r="D184" t="b">
        <f>AND(Price!B184=Trendlines!B184,Price!B184=ZigZag!B184,Price!B184=Pinbar!B184,Price!B184=SSA!B184)</f>
        <v>1</v>
      </c>
      <c r="E184" t="str">
        <f>Price!C184</f>
        <v>M5</v>
      </c>
      <c r="F184" t="b">
        <f>AND(Price!C184=Trendlines!C184,Price!C184=ZigZag!C184,Price!C184=Pinbar!C184,Price!C184=SSA!C184)</f>
        <v>1</v>
      </c>
      <c r="G184">
        <f>Price!D184</f>
        <v>5202.71</v>
      </c>
      <c r="H184" t="b">
        <f>AND(Price!D184=Trendlines!D184,Price!D184=ZigZag!D184,Price!D184=Pinbar!D184,Price!D184=SSA!D184)</f>
        <v>1</v>
      </c>
      <c r="J184" t="b">
        <f t="shared" si="2"/>
        <v>0</v>
      </c>
    </row>
    <row r="185" spans="1:10" x14ac:dyDescent="0.55000000000000004">
      <c r="A185">
        <f>Price!L185</f>
        <v>1772083500</v>
      </c>
      <c r="B185" t="b">
        <f>AND(Price!L185=Trendlines!Q185,Price!L185=ZigZag!K185,Price!L185=Pinbar!I185,Price!L185=SSA!L185)</f>
        <v>0</v>
      </c>
      <c r="C185" t="str">
        <f>Price!B185</f>
        <v>XAUUSD</v>
      </c>
      <c r="D185" t="b">
        <f>AND(Price!B185=Trendlines!B185,Price!B185=ZigZag!B185,Price!B185=Pinbar!B185,Price!B185=SSA!B185)</f>
        <v>1</v>
      </c>
      <c r="E185" t="str">
        <f>Price!C185</f>
        <v>M5</v>
      </c>
      <c r="F185" t="b">
        <f>AND(Price!C185=Trendlines!C185,Price!C185=ZigZag!C185,Price!C185=Pinbar!C185,Price!C185=SSA!C185)</f>
        <v>1</v>
      </c>
      <c r="G185">
        <f>Price!D185</f>
        <v>5200.41</v>
      </c>
      <c r="H185" t="b">
        <f>AND(Price!D185=Trendlines!D185,Price!D185=ZigZag!D185,Price!D185=Pinbar!D185,Price!D185=SSA!D185)</f>
        <v>1</v>
      </c>
      <c r="J185" t="b">
        <f t="shared" si="2"/>
        <v>0</v>
      </c>
    </row>
    <row r="186" spans="1:10" x14ac:dyDescent="0.55000000000000004">
      <c r="A186">
        <f>Price!L186</f>
        <v>1772083800</v>
      </c>
      <c r="B186" t="b">
        <f>AND(Price!L186=Trendlines!Q186,Price!L186=ZigZag!K186,Price!L186=Pinbar!I186,Price!L186=SSA!L186)</f>
        <v>0</v>
      </c>
      <c r="C186" t="str">
        <f>Price!B186</f>
        <v>XAUUSD</v>
      </c>
      <c r="D186" t="b">
        <f>AND(Price!B186=Trendlines!B186,Price!B186=ZigZag!B186,Price!B186=Pinbar!B186,Price!B186=SSA!B186)</f>
        <v>1</v>
      </c>
      <c r="E186" t="str">
        <f>Price!C186</f>
        <v>M5</v>
      </c>
      <c r="F186" t="b">
        <f>AND(Price!C186=Trendlines!C186,Price!C186=ZigZag!C186,Price!C186=Pinbar!C186,Price!C186=SSA!C186)</f>
        <v>1</v>
      </c>
      <c r="G186">
        <f>Price!D186</f>
        <v>5201.13</v>
      </c>
      <c r="H186" t="b">
        <f>AND(Price!D186=Trendlines!D186,Price!D186=ZigZag!D186,Price!D186=Pinbar!D186,Price!D186=SSA!D186)</f>
        <v>1</v>
      </c>
      <c r="J186" t="b">
        <f t="shared" si="2"/>
        <v>0</v>
      </c>
    </row>
    <row r="187" spans="1:10" x14ac:dyDescent="0.55000000000000004">
      <c r="A187">
        <f>Price!L187</f>
        <v>1772084100</v>
      </c>
      <c r="B187" t="b">
        <f>AND(Price!L187=Trendlines!Q187,Price!L187=ZigZag!K187,Price!L187=Pinbar!I187,Price!L187=SSA!L187)</f>
        <v>0</v>
      </c>
      <c r="C187" t="str">
        <f>Price!B187</f>
        <v>XAUUSD</v>
      </c>
      <c r="D187" t="b">
        <f>AND(Price!B187=Trendlines!B187,Price!B187=ZigZag!B187,Price!B187=Pinbar!B187,Price!B187=SSA!B187)</f>
        <v>1</v>
      </c>
      <c r="E187" t="str">
        <f>Price!C187</f>
        <v>M5</v>
      </c>
      <c r="F187" t="b">
        <f>AND(Price!C187=Trendlines!C187,Price!C187=ZigZag!C187,Price!C187=Pinbar!C187,Price!C187=SSA!C187)</f>
        <v>1</v>
      </c>
      <c r="G187">
        <f>Price!D187</f>
        <v>5199.26</v>
      </c>
      <c r="H187" t="b">
        <f>AND(Price!D187=Trendlines!D187,Price!D187=ZigZag!D187,Price!D187=Pinbar!D187,Price!D187=SSA!D187)</f>
        <v>1</v>
      </c>
      <c r="J187" t="b">
        <f t="shared" si="2"/>
        <v>0</v>
      </c>
    </row>
    <row r="188" spans="1:10" x14ac:dyDescent="0.55000000000000004">
      <c r="A188">
        <f>Price!L188</f>
        <v>1772084400</v>
      </c>
      <c r="B188" t="b">
        <f>AND(Price!L188=Trendlines!Q188,Price!L188=ZigZag!K188,Price!L188=Pinbar!I188,Price!L188=SSA!L188)</f>
        <v>0</v>
      </c>
      <c r="C188" t="str">
        <f>Price!B188</f>
        <v>XAUUSD</v>
      </c>
      <c r="D188" t="b">
        <f>AND(Price!B188=Trendlines!B188,Price!B188=ZigZag!B188,Price!B188=Pinbar!B188,Price!B188=SSA!B188)</f>
        <v>1</v>
      </c>
      <c r="E188" t="str">
        <f>Price!C188</f>
        <v>M5</v>
      </c>
      <c r="F188" t="b">
        <f>AND(Price!C188=Trendlines!C188,Price!C188=ZigZag!C188,Price!C188=Pinbar!C188,Price!C188=SSA!C188)</f>
        <v>1</v>
      </c>
      <c r="G188">
        <f>Price!D188</f>
        <v>5199.6899999999996</v>
      </c>
      <c r="H188" t="b">
        <f>AND(Price!D188=Trendlines!D188,Price!D188=ZigZag!D188,Price!D188=Pinbar!D188,Price!D188=SSA!D188)</f>
        <v>1</v>
      </c>
      <c r="J188" t="b">
        <f t="shared" si="2"/>
        <v>0</v>
      </c>
    </row>
    <row r="189" spans="1:10" x14ac:dyDescent="0.55000000000000004">
      <c r="A189">
        <f>Price!L189</f>
        <v>1772084700</v>
      </c>
      <c r="B189" t="b">
        <f>AND(Price!L189=Trendlines!Q189,Price!L189=ZigZag!K189,Price!L189=Pinbar!I189,Price!L189=SSA!L189)</f>
        <v>0</v>
      </c>
      <c r="C189" t="str">
        <f>Price!B189</f>
        <v>XAUUSD</v>
      </c>
      <c r="D189" t="b">
        <f>AND(Price!B189=Trendlines!B189,Price!B189=ZigZag!B189,Price!B189=Pinbar!B189,Price!B189=SSA!B189)</f>
        <v>1</v>
      </c>
      <c r="E189" t="str">
        <f>Price!C189</f>
        <v>M5</v>
      </c>
      <c r="F189" t="b">
        <f>AND(Price!C189=Trendlines!C189,Price!C189=ZigZag!C189,Price!C189=Pinbar!C189,Price!C189=SSA!C189)</f>
        <v>1</v>
      </c>
      <c r="G189">
        <f>Price!D189</f>
        <v>5193.88</v>
      </c>
      <c r="H189" t="b">
        <f>AND(Price!D189=Trendlines!D189,Price!D189=ZigZag!D189,Price!D189=Pinbar!D189,Price!D189=SSA!D189)</f>
        <v>1</v>
      </c>
      <c r="J189" t="b">
        <f t="shared" si="2"/>
        <v>0</v>
      </c>
    </row>
    <row r="190" spans="1:10" x14ac:dyDescent="0.55000000000000004">
      <c r="A190">
        <f>Price!L190</f>
        <v>1772085000</v>
      </c>
      <c r="B190" t="b">
        <f>AND(Price!L190=Trendlines!Q190,Price!L190=ZigZag!K190,Price!L190=Pinbar!I190,Price!L190=SSA!L190)</f>
        <v>0</v>
      </c>
      <c r="C190" t="str">
        <f>Price!B190</f>
        <v>XAUUSD</v>
      </c>
      <c r="D190" t="b">
        <f>AND(Price!B190=Trendlines!B190,Price!B190=ZigZag!B190,Price!B190=Pinbar!B190,Price!B190=SSA!B190)</f>
        <v>1</v>
      </c>
      <c r="E190" t="str">
        <f>Price!C190</f>
        <v>M5</v>
      </c>
      <c r="F190" t="b">
        <f>AND(Price!C190=Trendlines!C190,Price!C190=ZigZag!C190,Price!C190=Pinbar!C190,Price!C190=SSA!C190)</f>
        <v>1</v>
      </c>
      <c r="G190">
        <f>Price!D190</f>
        <v>5194.18</v>
      </c>
      <c r="H190" t="b">
        <f>AND(Price!D190=Trendlines!D190,Price!D190=ZigZag!D190,Price!D190=Pinbar!D190,Price!D190=SSA!D190)</f>
        <v>1</v>
      </c>
      <c r="J190" t="b">
        <f t="shared" si="2"/>
        <v>0</v>
      </c>
    </row>
    <row r="191" spans="1:10" x14ac:dyDescent="0.55000000000000004">
      <c r="A191">
        <f>Price!L191</f>
        <v>1772085300</v>
      </c>
      <c r="B191" t="b">
        <f>AND(Price!L191=Trendlines!Q191,Price!L191=ZigZag!K191,Price!L191=Pinbar!I191,Price!L191=SSA!L191)</f>
        <v>0</v>
      </c>
      <c r="C191" t="str">
        <f>Price!B191</f>
        <v>XAUUSD</v>
      </c>
      <c r="D191" t="b">
        <f>AND(Price!B191=Trendlines!B191,Price!B191=ZigZag!B191,Price!B191=Pinbar!B191,Price!B191=SSA!B191)</f>
        <v>1</v>
      </c>
      <c r="E191" t="str">
        <f>Price!C191</f>
        <v>M5</v>
      </c>
      <c r="F191" t="b">
        <f>AND(Price!C191=Trendlines!C191,Price!C191=ZigZag!C191,Price!C191=Pinbar!C191,Price!C191=SSA!C191)</f>
        <v>1</v>
      </c>
      <c r="G191">
        <f>Price!D191</f>
        <v>5198.46</v>
      </c>
      <c r="H191" t="b">
        <f>AND(Price!D191=Trendlines!D191,Price!D191=ZigZag!D191,Price!D191=Pinbar!D191,Price!D191=SSA!D191)</f>
        <v>1</v>
      </c>
      <c r="J191" t="b">
        <f t="shared" si="2"/>
        <v>0</v>
      </c>
    </row>
    <row r="192" spans="1:10" x14ac:dyDescent="0.55000000000000004">
      <c r="A192">
        <f>Price!L192</f>
        <v>1772085600</v>
      </c>
      <c r="B192" t="b">
        <f>AND(Price!L192=Trendlines!Q192,Price!L192=ZigZag!K192,Price!L192=Pinbar!I192,Price!L192=SSA!L192)</f>
        <v>0</v>
      </c>
      <c r="C192" t="str">
        <f>Price!B192</f>
        <v>XAUUSD</v>
      </c>
      <c r="D192" t="b">
        <f>AND(Price!B192=Trendlines!B192,Price!B192=ZigZag!B192,Price!B192=Pinbar!B192,Price!B192=SSA!B192)</f>
        <v>1</v>
      </c>
      <c r="E192" t="str">
        <f>Price!C192</f>
        <v>M5</v>
      </c>
      <c r="F192" t="b">
        <f>AND(Price!C192=Trendlines!C192,Price!C192=ZigZag!C192,Price!C192=Pinbar!C192,Price!C192=SSA!C192)</f>
        <v>1</v>
      </c>
      <c r="G192">
        <f>Price!D192</f>
        <v>5193.7700000000004</v>
      </c>
      <c r="H192" t="b">
        <f>AND(Price!D192=Trendlines!D192,Price!D192=ZigZag!D192,Price!D192=Pinbar!D192,Price!D192=SSA!D192)</f>
        <v>1</v>
      </c>
      <c r="J192" t="b">
        <f t="shared" si="2"/>
        <v>0</v>
      </c>
    </row>
    <row r="193" spans="1:10" x14ac:dyDescent="0.55000000000000004">
      <c r="A193">
        <f>Price!L193</f>
        <v>1772085900</v>
      </c>
      <c r="B193" t="b">
        <f>AND(Price!L193=Trendlines!Q193,Price!L193=ZigZag!K193,Price!L193=Pinbar!I193,Price!L193=SSA!L193)</f>
        <v>0</v>
      </c>
      <c r="C193" t="str">
        <f>Price!B193</f>
        <v>XAUUSD</v>
      </c>
      <c r="D193" t="b">
        <f>AND(Price!B193=Trendlines!B193,Price!B193=ZigZag!B193,Price!B193=Pinbar!B193,Price!B193=SSA!B193)</f>
        <v>1</v>
      </c>
      <c r="E193" t="str">
        <f>Price!C193</f>
        <v>M5</v>
      </c>
      <c r="F193" t="b">
        <f>AND(Price!C193=Trendlines!C193,Price!C193=ZigZag!C193,Price!C193=Pinbar!C193,Price!C193=SSA!C193)</f>
        <v>1</v>
      </c>
      <c r="G193">
        <f>Price!D193</f>
        <v>5198.41</v>
      </c>
      <c r="H193" t="b">
        <f>AND(Price!D193=Trendlines!D193,Price!D193=ZigZag!D193,Price!D193=Pinbar!D193,Price!D193=SSA!D193)</f>
        <v>1</v>
      </c>
      <c r="J193" t="b">
        <f t="shared" si="2"/>
        <v>0</v>
      </c>
    </row>
    <row r="194" spans="1:10" x14ac:dyDescent="0.55000000000000004">
      <c r="A194">
        <f>Price!L194</f>
        <v>1772086200</v>
      </c>
      <c r="B194" t="b">
        <f>AND(Price!L194=Trendlines!Q194,Price!L194=ZigZag!K194,Price!L194=Pinbar!I194,Price!L194=SSA!L194)</f>
        <v>0</v>
      </c>
      <c r="C194" t="str">
        <f>Price!B194</f>
        <v>XAUUSD</v>
      </c>
      <c r="D194" t="b">
        <f>AND(Price!B194=Trendlines!B194,Price!B194=ZigZag!B194,Price!B194=Pinbar!B194,Price!B194=SSA!B194)</f>
        <v>1</v>
      </c>
      <c r="E194" t="str">
        <f>Price!C194</f>
        <v>M5</v>
      </c>
      <c r="F194" t="b">
        <f>AND(Price!C194=Trendlines!C194,Price!C194=ZigZag!C194,Price!C194=Pinbar!C194,Price!C194=SSA!C194)</f>
        <v>1</v>
      </c>
      <c r="G194">
        <f>Price!D194</f>
        <v>5197.99</v>
      </c>
      <c r="H194" t="b">
        <f>AND(Price!D194=Trendlines!D194,Price!D194=ZigZag!D194,Price!D194=Pinbar!D194,Price!D194=SSA!D194)</f>
        <v>1</v>
      </c>
      <c r="J194" t="b">
        <f t="shared" si="2"/>
        <v>0</v>
      </c>
    </row>
    <row r="195" spans="1:10" x14ac:dyDescent="0.55000000000000004">
      <c r="A195">
        <f>Price!L195</f>
        <v>1772086500</v>
      </c>
      <c r="B195" t="b">
        <f>AND(Price!L195=Trendlines!Q195,Price!L195=ZigZag!K195,Price!L195=Pinbar!I195,Price!L195=SSA!L195)</f>
        <v>0</v>
      </c>
      <c r="C195" t="str">
        <f>Price!B195</f>
        <v>XAUUSD</v>
      </c>
      <c r="D195" t="b">
        <f>AND(Price!B195=Trendlines!B195,Price!B195=ZigZag!B195,Price!B195=Pinbar!B195,Price!B195=SSA!B195)</f>
        <v>1</v>
      </c>
      <c r="E195" t="str">
        <f>Price!C195</f>
        <v>M5</v>
      </c>
      <c r="F195" t="b">
        <f>AND(Price!C195=Trendlines!C195,Price!C195=ZigZag!C195,Price!C195=Pinbar!C195,Price!C195=SSA!C195)</f>
        <v>1</v>
      </c>
      <c r="G195">
        <f>Price!D195</f>
        <v>5196.0600000000004</v>
      </c>
      <c r="H195" t="b">
        <f>AND(Price!D195=Trendlines!D195,Price!D195=ZigZag!D195,Price!D195=Pinbar!D195,Price!D195=SSA!D195)</f>
        <v>1</v>
      </c>
      <c r="J195" t="b">
        <f t="shared" ref="J195:J258" si="3">AND(B195=TRUE,D195=TRUE,F195=TRUE,H195=TRUE)</f>
        <v>0</v>
      </c>
    </row>
    <row r="196" spans="1:10" x14ac:dyDescent="0.55000000000000004">
      <c r="A196">
        <f>Price!L196</f>
        <v>1772086800</v>
      </c>
      <c r="B196" t="b">
        <f>AND(Price!L196=Trendlines!Q196,Price!L196=ZigZag!K196,Price!L196=Pinbar!I196,Price!L196=SSA!L196)</f>
        <v>0</v>
      </c>
      <c r="C196" t="str">
        <f>Price!B196</f>
        <v>XAUUSD</v>
      </c>
      <c r="D196" t="b">
        <f>AND(Price!B196=Trendlines!B196,Price!B196=ZigZag!B196,Price!B196=Pinbar!B196,Price!B196=SSA!B196)</f>
        <v>1</v>
      </c>
      <c r="E196" t="str">
        <f>Price!C196</f>
        <v>M5</v>
      </c>
      <c r="F196" t="b">
        <f>AND(Price!C196=Trendlines!C196,Price!C196=ZigZag!C196,Price!C196=Pinbar!C196,Price!C196=SSA!C196)</f>
        <v>1</v>
      </c>
      <c r="G196">
        <f>Price!D196</f>
        <v>5196.4399999999996</v>
      </c>
      <c r="H196" t="b">
        <f>AND(Price!D196=Trendlines!D196,Price!D196=ZigZag!D196,Price!D196=Pinbar!D196,Price!D196=SSA!D196)</f>
        <v>1</v>
      </c>
      <c r="J196" t="b">
        <f t="shared" si="3"/>
        <v>0</v>
      </c>
    </row>
    <row r="197" spans="1:10" x14ac:dyDescent="0.55000000000000004">
      <c r="A197">
        <f>Price!L197</f>
        <v>1772087100</v>
      </c>
      <c r="B197" t="b">
        <f>AND(Price!L197=Trendlines!Q197,Price!L197=ZigZag!K197,Price!L197=Pinbar!I197,Price!L197=SSA!L197)</f>
        <v>0</v>
      </c>
      <c r="C197" t="str">
        <f>Price!B197</f>
        <v>XAUUSD</v>
      </c>
      <c r="D197" t="b">
        <f>AND(Price!B197=Trendlines!B197,Price!B197=ZigZag!B197,Price!B197=Pinbar!B197,Price!B197=SSA!B197)</f>
        <v>1</v>
      </c>
      <c r="E197" t="str">
        <f>Price!C197</f>
        <v>M5</v>
      </c>
      <c r="F197" t="b">
        <f>AND(Price!C197=Trendlines!C197,Price!C197=ZigZag!C197,Price!C197=Pinbar!C197,Price!C197=SSA!C197)</f>
        <v>1</v>
      </c>
      <c r="G197">
        <f>Price!D197</f>
        <v>5193.49</v>
      </c>
      <c r="H197" t="b">
        <f>AND(Price!D197=Trendlines!D197,Price!D197=ZigZag!D197,Price!D197=Pinbar!D197,Price!D197=SSA!D197)</f>
        <v>1</v>
      </c>
      <c r="J197" t="b">
        <f t="shared" si="3"/>
        <v>0</v>
      </c>
    </row>
    <row r="198" spans="1:10" x14ac:dyDescent="0.55000000000000004">
      <c r="A198">
        <f>Price!L198</f>
        <v>1772087400</v>
      </c>
      <c r="B198" t="b">
        <f>AND(Price!L198=Trendlines!Q198,Price!L198=ZigZag!K198,Price!L198=Pinbar!I198,Price!L198=SSA!L198)</f>
        <v>0</v>
      </c>
      <c r="C198" t="str">
        <f>Price!B198</f>
        <v>XAUUSD</v>
      </c>
      <c r="D198" t="b">
        <f>AND(Price!B198=Trendlines!B198,Price!B198=ZigZag!B198,Price!B198=Pinbar!B198,Price!B198=SSA!B198)</f>
        <v>1</v>
      </c>
      <c r="E198" t="str">
        <f>Price!C198</f>
        <v>M5</v>
      </c>
      <c r="F198" t="b">
        <f>AND(Price!C198=Trendlines!C198,Price!C198=ZigZag!C198,Price!C198=Pinbar!C198,Price!C198=SSA!C198)</f>
        <v>1</v>
      </c>
      <c r="G198">
        <f>Price!D198</f>
        <v>5196.8999999999996</v>
      </c>
      <c r="H198" t="b">
        <f>AND(Price!D198=Trendlines!D198,Price!D198=ZigZag!D198,Price!D198=Pinbar!D198,Price!D198=SSA!D198)</f>
        <v>1</v>
      </c>
      <c r="J198" t="b">
        <f t="shared" si="3"/>
        <v>0</v>
      </c>
    </row>
    <row r="199" spans="1:10" x14ac:dyDescent="0.55000000000000004">
      <c r="A199">
        <f>Price!L199</f>
        <v>1772087700</v>
      </c>
      <c r="B199" t="b">
        <f>AND(Price!L199=Trendlines!Q199,Price!L199=ZigZag!K199,Price!L199=Pinbar!I199,Price!L199=SSA!L199)</f>
        <v>0</v>
      </c>
      <c r="C199" t="str">
        <f>Price!B199</f>
        <v>XAUUSD</v>
      </c>
      <c r="D199" t="b">
        <f>AND(Price!B199=Trendlines!B199,Price!B199=ZigZag!B199,Price!B199=Pinbar!B199,Price!B199=SSA!B199)</f>
        <v>1</v>
      </c>
      <c r="E199" t="str">
        <f>Price!C199</f>
        <v>M5</v>
      </c>
      <c r="F199" t="b">
        <f>AND(Price!C199=Trendlines!C199,Price!C199=ZigZag!C199,Price!C199=Pinbar!C199,Price!C199=SSA!C199)</f>
        <v>1</v>
      </c>
      <c r="G199">
        <f>Price!D199</f>
        <v>5196.79</v>
      </c>
      <c r="H199" t="b">
        <f>AND(Price!D199=Trendlines!D199,Price!D199=ZigZag!D199,Price!D199=Pinbar!D199,Price!D199=SSA!D199)</f>
        <v>1</v>
      </c>
      <c r="J199" t="b">
        <f t="shared" si="3"/>
        <v>0</v>
      </c>
    </row>
    <row r="200" spans="1:10" x14ac:dyDescent="0.55000000000000004">
      <c r="A200">
        <f>Price!L200</f>
        <v>1772088000</v>
      </c>
      <c r="B200" t="b">
        <f>AND(Price!L200=Trendlines!Q200,Price!L200=ZigZag!K200,Price!L200=Pinbar!I200,Price!L200=SSA!L200)</f>
        <v>0</v>
      </c>
      <c r="C200" t="str">
        <f>Price!B200</f>
        <v>XAUUSD</v>
      </c>
      <c r="D200" t="b">
        <f>AND(Price!B200=Trendlines!B200,Price!B200=ZigZag!B200,Price!B200=Pinbar!B200,Price!B200=SSA!B200)</f>
        <v>1</v>
      </c>
      <c r="E200" t="str">
        <f>Price!C200</f>
        <v>M5</v>
      </c>
      <c r="F200" t="b">
        <f>AND(Price!C200=Trendlines!C200,Price!C200=ZigZag!C200,Price!C200=Pinbar!C200,Price!C200=SSA!C200)</f>
        <v>1</v>
      </c>
      <c r="G200">
        <f>Price!D200</f>
        <v>5196.4399999999996</v>
      </c>
      <c r="H200" t="b">
        <f>AND(Price!D200=Trendlines!D200,Price!D200=ZigZag!D200,Price!D200=Pinbar!D200,Price!D200=SSA!D200)</f>
        <v>1</v>
      </c>
      <c r="J200" t="b">
        <f t="shared" si="3"/>
        <v>0</v>
      </c>
    </row>
    <row r="201" spans="1:10" x14ac:dyDescent="0.55000000000000004">
      <c r="A201">
        <f>Price!L201</f>
        <v>1772088300</v>
      </c>
      <c r="B201" t="b">
        <f>AND(Price!L201=Trendlines!Q201,Price!L201=ZigZag!K201,Price!L201=Pinbar!I201,Price!L201=SSA!L201)</f>
        <v>0</v>
      </c>
      <c r="C201" t="str">
        <f>Price!B201</f>
        <v>XAUUSD</v>
      </c>
      <c r="D201" t="b">
        <f>AND(Price!B201=Trendlines!B201,Price!B201=ZigZag!B201,Price!B201=Pinbar!B201,Price!B201=SSA!B201)</f>
        <v>1</v>
      </c>
      <c r="E201" t="str">
        <f>Price!C201</f>
        <v>M5</v>
      </c>
      <c r="F201" t="b">
        <f>AND(Price!C201=Trendlines!C201,Price!C201=ZigZag!C201,Price!C201=Pinbar!C201,Price!C201=SSA!C201)</f>
        <v>1</v>
      </c>
      <c r="G201">
        <f>Price!D201</f>
        <v>5192.8</v>
      </c>
      <c r="H201" t="b">
        <f>AND(Price!D201=Trendlines!D201,Price!D201=ZigZag!D201,Price!D201=Pinbar!D201,Price!D201=SSA!D201)</f>
        <v>1</v>
      </c>
      <c r="J201" t="b">
        <f t="shared" si="3"/>
        <v>0</v>
      </c>
    </row>
    <row r="202" spans="1:10" x14ac:dyDescent="0.55000000000000004">
      <c r="A202">
        <f>Price!L202</f>
        <v>1772088600</v>
      </c>
      <c r="B202" t="b">
        <f>AND(Price!L202=Trendlines!Q202,Price!L202=ZigZag!K202,Price!L202=Pinbar!I202,Price!L202=SSA!L202)</f>
        <v>0</v>
      </c>
      <c r="C202" t="str">
        <f>Price!B202</f>
        <v>XAUUSD</v>
      </c>
      <c r="D202" t="b">
        <f>AND(Price!B202=Trendlines!B202,Price!B202=ZigZag!B202,Price!B202=Pinbar!B202,Price!B202=SSA!B202)</f>
        <v>1</v>
      </c>
      <c r="E202" t="str">
        <f>Price!C202</f>
        <v>M5</v>
      </c>
      <c r="F202" t="b">
        <f>AND(Price!C202=Trendlines!C202,Price!C202=ZigZag!C202,Price!C202=Pinbar!C202,Price!C202=SSA!C202)</f>
        <v>1</v>
      </c>
      <c r="G202">
        <f>Price!D202</f>
        <v>5192.66</v>
      </c>
      <c r="H202" t="b">
        <f>AND(Price!D202=Trendlines!D202,Price!D202=ZigZag!D202,Price!D202=Pinbar!D202,Price!D202=SSA!D202)</f>
        <v>1</v>
      </c>
      <c r="J202" t="b">
        <f t="shared" si="3"/>
        <v>0</v>
      </c>
    </row>
    <row r="203" spans="1:10" x14ac:dyDescent="0.55000000000000004">
      <c r="A203">
        <f>Price!L203</f>
        <v>1772088900</v>
      </c>
      <c r="B203" t="b">
        <f>AND(Price!L203=Trendlines!Q203,Price!L203=ZigZag!K203,Price!L203=Pinbar!I203,Price!L203=SSA!L203)</f>
        <v>0</v>
      </c>
      <c r="C203" t="str">
        <f>Price!B203</f>
        <v>XAUUSD</v>
      </c>
      <c r="D203" t="b">
        <f>AND(Price!B203=Trendlines!B203,Price!B203=ZigZag!B203,Price!B203=Pinbar!B203,Price!B203=SSA!B203)</f>
        <v>1</v>
      </c>
      <c r="E203" t="str">
        <f>Price!C203</f>
        <v>M5</v>
      </c>
      <c r="F203" t="b">
        <f>AND(Price!C203=Trendlines!C203,Price!C203=ZigZag!C203,Price!C203=Pinbar!C203,Price!C203=SSA!C203)</f>
        <v>1</v>
      </c>
      <c r="G203">
        <f>Price!D203</f>
        <v>5193.26</v>
      </c>
      <c r="H203" t="b">
        <f>AND(Price!D203=Trendlines!D203,Price!D203=ZigZag!D203,Price!D203=Pinbar!D203,Price!D203=SSA!D203)</f>
        <v>1</v>
      </c>
      <c r="J203" t="b">
        <f t="shared" si="3"/>
        <v>0</v>
      </c>
    </row>
    <row r="204" spans="1:10" x14ac:dyDescent="0.55000000000000004">
      <c r="A204">
        <f>Price!L204</f>
        <v>1772089200</v>
      </c>
      <c r="B204" t="b">
        <f>AND(Price!L204=Trendlines!Q204,Price!L204=ZigZag!K204,Price!L204=Pinbar!I204,Price!L204=SSA!L204)</f>
        <v>0</v>
      </c>
      <c r="C204" t="str">
        <f>Price!B204</f>
        <v>XAUUSD</v>
      </c>
      <c r="D204" t="b">
        <f>AND(Price!B204=Trendlines!B204,Price!B204=ZigZag!B204,Price!B204=Pinbar!B204,Price!B204=SSA!B204)</f>
        <v>1</v>
      </c>
      <c r="E204" t="str">
        <f>Price!C204</f>
        <v>M5</v>
      </c>
      <c r="F204" t="b">
        <f>AND(Price!C204=Trendlines!C204,Price!C204=ZigZag!C204,Price!C204=Pinbar!C204,Price!C204=SSA!C204)</f>
        <v>1</v>
      </c>
      <c r="G204">
        <f>Price!D204</f>
        <v>5190.96</v>
      </c>
      <c r="H204" t="b">
        <f>AND(Price!D204=Trendlines!D204,Price!D204=ZigZag!D204,Price!D204=Pinbar!D204,Price!D204=SSA!D204)</f>
        <v>1</v>
      </c>
      <c r="J204" t="b">
        <f t="shared" si="3"/>
        <v>0</v>
      </c>
    </row>
    <row r="205" spans="1:10" x14ac:dyDescent="0.55000000000000004">
      <c r="A205">
        <f>Price!L205</f>
        <v>1772089500</v>
      </c>
      <c r="B205" t="b">
        <f>AND(Price!L205=Trendlines!Q205,Price!L205=ZigZag!K205,Price!L205=Pinbar!I205,Price!L205=SSA!L205)</f>
        <v>0</v>
      </c>
      <c r="C205" t="str">
        <f>Price!B205</f>
        <v>XAUUSD</v>
      </c>
      <c r="D205" t="b">
        <f>AND(Price!B205=Trendlines!B205,Price!B205=ZigZag!B205,Price!B205=Pinbar!B205,Price!B205=SSA!B205)</f>
        <v>1</v>
      </c>
      <c r="E205" t="str">
        <f>Price!C205</f>
        <v>M5</v>
      </c>
      <c r="F205" t="b">
        <f>AND(Price!C205=Trendlines!C205,Price!C205=ZigZag!C205,Price!C205=Pinbar!C205,Price!C205=SSA!C205)</f>
        <v>1</v>
      </c>
      <c r="G205">
        <f>Price!D205</f>
        <v>5184.75</v>
      </c>
      <c r="H205" t="b">
        <f>AND(Price!D205=Trendlines!D205,Price!D205=ZigZag!D205,Price!D205=Pinbar!D205,Price!D205=SSA!D205)</f>
        <v>1</v>
      </c>
      <c r="J205" t="b">
        <f t="shared" si="3"/>
        <v>0</v>
      </c>
    </row>
    <row r="206" spans="1:10" x14ac:dyDescent="0.55000000000000004">
      <c r="A206">
        <f>Price!L206</f>
        <v>1772089800</v>
      </c>
      <c r="B206" t="b">
        <f>AND(Price!L206=Trendlines!Q206,Price!L206=ZigZag!K206,Price!L206=Pinbar!I206,Price!L206=SSA!L206)</f>
        <v>0</v>
      </c>
      <c r="C206" t="str">
        <f>Price!B206</f>
        <v>XAUUSD</v>
      </c>
      <c r="D206" t="b">
        <f>AND(Price!B206=Trendlines!B206,Price!B206=ZigZag!B206,Price!B206=Pinbar!B206,Price!B206=SSA!B206)</f>
        <v>1</v>
      </c>
      <c r="E206" t="str">
        <f>Price!C206</f>
        <v>M5</v>
      </c>
      <c r="F206" t="b">
        <f>AND(Price!C206=Trendlines!C206,Price!C206=ZigZag!C206,Price!C206=Pinbar!C206,Price!C206=SSA!C206)</f>
        <v>1</v>
      </c>
      <c r="G206">
        <f>Price!D206</f>
        <v>5187.62</v>
      </c>
      <c r="H206" t="b">
        <f>AND(Price!D206=Trendlines!D206,Price!D206=ZigZag!D206,Price!D206=Pinbar!D206,Price!D206=SSA!D206)</f>
        <v>1</v>
      </c>
      <c r="J206" t="b">
        <f t="shared" si="3"/>
        <v>0</v>
      </c>
    </row>
    <row r="207" spans="1:10" x14ac:dyDescent="0.55000000000000004">
      <c r="A207">
        <f>Price!L207</f>
        <v>1772090100</v>
      </c>
      <c r="B207" t="b">
        <f>AND(Price!L207=Trendlines!Q207,Price!L207=ZigZag!K207,Price!L207=Pinbar!I207,Price!L207=SSA!L207)</f>
        <v>0</v>
      </c>
      <c r="C207" t="str">
        <f>Price!B207</f>
        <v>XAUUSD</v>
      </c>
      <c r="D207" t="b">
        <f>AND(Price!B207=Trendlines!B207,Price!B207=ZigZag!B207,Price!B207=Pinbar!B207,Price!B207=SSA!B207)</f>
        <v>1</v>
      </c>
      <c r="E207" t="str">
        <f>Price!C207</f>
        <v>M5</v>
      </c>
      <c r="F207" t="b">
        <f>AND(Price!C207=Trendlines!C207,Price!C207=ZigZag!C207,Price!C207=Pinbar!C207,Price!C207=SSA!C207)</f>
        <v>1</v>
      </c>
      <c r="G207">
        <f>Price!D207</f>
        <v>5188.55</v>
      </c>
      <c r="H207" t="b">
        <f>AND(Price!D207=Trendlines!D207,Price!D207=ZigZag!D207,Price!D207=Pinbar!D207,Price!D207=SSA!D207)</f>
        <v>1</v>
      </c>
      <c r="J207" t="b">
        <f t="shared" si="3"/>
        <v>0</v>
      </c>
    </row>
    <row r="208" spans="1:10" x14ac:dyDescent="0.55000000000000004">
      <c r="A208">
        <f>Price!L208</f>
        <v>1772090400</v>
      </c>
      <c r="B208" t="b">
        <f>AND(Price!L208=Trendlines!Q208,Price!L208=ZigZag!K208,Price!L208=Pinbar!I208,Price!L208=SSA!L208)</f>
        <v>0</v>
      </c>
      <c r="C208" t="str">
        <f>Price!B208</f>
        <v>XAUUSD</v>
      </c>
      <c r="D208" t="b">
        <f>AND(Price!B208=Trendlines!B208,Price!B208=ZigZag!B208,Price!B208=Pinbar!B208,Price!B208=SSA!B208)</f>
        <v>1</v>
      </c>
      <c r="E208" t="str">
        <f>Price!C208</f>
        <v>M5</v>
      </c>
      <c r="F208" t="b">
        <f>AND(Price!C208=Trendlines!C208,Price!C208=ZigZag!C208,Price!C208=Pinbar!C208,Price!C208=SSA!C208)</f>
        <v>1</v>
      </c>
      <c r="G208">
        <f>Price!D208</f>
        <v>5186.04</v>
      </c>
      <c r="H208" t="b">
        <f>AND(Price!D208=Trendlines!D208,Price!D208=ZigZag!D208,Price!D208=Pinbar!D208,Price!D208=SSA!D208)</f>
        <v>1</v>
      </c>
      <c r="J208" t="b">
        <f t="shared" si="3"/>
        <v>0</v>
      </c>
    </row>
    <row r="209" spans="1:10" x14ac:dyDescent="0.55000000000000004">
      <c r="A209">
        <f>Price!L209</f>
        <v>1772090700</v>
      </c>
      <c r="B209" t="b">
        <f>AND(Price!L209=Trendlines!Q209,Price!L209=ZigZag!K209,Price!L209=Pinbar!I209,Price!L209=SSA!L209)</f>
        <v>0</v>
      </c>
      <c r="C209" t="str">
        <f>Price!B209</f>
        <v>XAUUSD</v>
      </c>
      <c r="D209" t="b">
        <f>AND(Price!B209=Trendlines!B209,Price!B209=ZigZag!B209,Price!B209=Pinbar!B209,Price!B209=SSA!B209)</f>
        <v>1</v>
      </c>
      <c r="E209" t="str">
        <f>Price!C209</f>
        <v>M5</v>
      </c>
      <c r="F209" t="b">
        <f>AND(Price!C209=Trendlines!C209,Price!C209=ZigZag!C209,Price!C209=Pinbar!C209,Price!C209=SSA!C209)</f>
        <v>1</v>
      </c>
      <c r="G209">
        <f>Price!D209</f>
        <v>5184.88</v>
      </c>
      <c r="H209" t="b">
        <f>AND(Price!D209=Trendlines!D209,Price!D209=ZigZag!D209,Price!D209=Pinbar!D209,Price!D209=SSA!D209)</f>
        <v>1</v>
      </c>
      <c r="J209" t="b">
        <f t="shared" si="3"/>
        <v>0</v>
      </c>
    </row>
    <row r="210" spans="1:10" x14ac:dyDescent="0.55000000000000004">
      <c r="A210">
        <f>Price!L210</f>
        <v>1772091000</v>
      </c>
      <c r="B210" t="b">
        <f>AND(Price!L210=Trendlines!Q210,Price!L210=ZigZag!K210,Price!L210=Pinbar!I210,Price!L210=SSA!L210)</f>
        <v>0</v>
      </c>
      <c r="C210" t="str">
        <f>Price!B210</f>
        <v>XAUUSD</v>
      </c>
      <c r="D210" t="b">
        <f>AND(Price!B210=Trendlines!B210,Price!B210=ZigZag!B210,Price!B210=Pinbar!B210,Price!B210=SSA!B210)</f>
        <v>1</v>
      </c>
      <c r="E210" t="str">
        <f>Price!C210</f>
        <v>M5</v>
      </c>
      <c r="F210" t="b">
        <f>AND(Price!C210=Trendlines!C210,Price!C210=ZigZag!C210,Price!C210=Pinbar!C210,Price!C210=SSA!C210)</f>
        <v>1</v>
      </c>
      <c r="G210">
        <f>Price!D210</f>
        <v>5186.1499999999996</v>
      </c>
      <c r="H210" t="b">
        <f>AND(Price!D210=Trendlines!D210,Price!D210=ZigZag!D210,Price!D210=Pinbar!D210,Price!D210=SSA!D210)</f>
        <v>1</v>
      </c>
      <c r="J210" t="b">
        <f t="shared" si="3"/>
        <v>0</v>
      </c>
    </row>
    <row r="211" spans="1:10" x14ac:dyDescent="0.55000000000000004">
      <c r="A211">
        <f>Price!L211</f>
        <v>1772091300</v>
      </c>
      <c r="B211" t="b">
        <f>AND(Price!L211=Trendlines!Q211,Price!L211=ZigZag!K211,Price!L211=Pinbar!I211,Price!L211=SSA!L211)</f>
        <v>0</v>
      </c>
      <c r="C211" t="str">
        <f>Price!B211</f>
        <v>XAUUSD</v>
      </c>
      <c r="D211" t="b">
        <f>AND(Price!B211=Trendlines!B211,Price!B211=ZigZag!B211,Price!B211=Pinbar!B211,Price!B211=SSA!B211)</f>
        <v>1</v>
      </c>
      <c r="E211" t="str">
        <f>Price!C211</f>
        <v>M5</v>
      </c>
      <c r="F211" t="b">
        <f>AND(Price!C211=Trendlines!C211,Price!C211=ZigZag!C211,Price!C211=Pinbar!C211,Price!C211=SSA!C211)</f>
        <v>1</v>
      </c>
      <c r="G211">
        <f>Price!D211</f>
        <v>5188.3500000000004</v>
      </c>
      <c r="H211" t="b">
        <f>AND(Price!D211=Trendlines!D211,Price!D211=ZigZag!D211,Price!D211=Pinbar!D211,Price!D211=SSA!D211)</f>
        <v>1</v>
      </c>
      <c r="J211" t="b">
        <f t="shared" si="3"/>
        <v>0</v>
      </c>
    </row>
    <row r="212" spans="1:10" x14ac:dyDescent="0.55000000000000004">
      <c r="A212">
        <f>Price!L212</f>
        <v>1772091600</v>
      </c>
      <c r="B212" t="b">
        <f>AND(Price!L212=Trendlines!Q212,Price!L212=ZigZag!K212,Price!L212=Pinbar!I212,Price!L212=SSA!L212)</f>
        <v>0</v>
      </c>
      <c r="C212" t="str">
        <f>Price!B212</f>
        <v>XAUUSD</v>
      </c>
      <c r="D212" t="b">
        <f>AND(Price!B212=Trendlines!B212,Price!B212=ZigZag!B212,Price!B212=Pinbar!B212,Price!B212=SSA!B212)</f>
        <v>1</v>
      </c>
      <c r="E212" t="str">
        <f>Price!C212</f>
        <v>M5</v>
      </c>
      <c r="F212" t="b">
        <f>AND(Price!C212=Trendlines!C212,Price!C212=ZigZag!C212,Price!C212=Pinbar!C212,Price!C212=SSA!C212)</f>
        <v>1</v>
      </c>
      <c r="G212">
        <f>Price!D212</f>
        <v>5186.49</v>
      </c>
      <c r="H212" t="b">
        <f>AND(Price!D212=Trendlines!D212,Price!D212=ZigZag!D212,Price!D212=Pinbar!D212,Price!D212=SSA!D212)</f>
        <v>1</v>
      </c>
      <c r="J212" t="b">
        <f t="shared" si="3"/>
        <v>0</v>
      </c>
    </row>
    <row r="213" spans="1:10" x14ac:dyDescent="0.55000000000000004">
      <c r="A213">
        <f>Price!L213</f>
        <v>1772091900</v>
      </c>
      <c r="B213" t="b">
        <f>AND(Price!L213=Trendlines!Q213,Price!L213=ZigZag!K213,Price!L213=Pinbar!I213,Price!L213=SSA!L213)</f>
        <v>0</v>
      </c>
      <c r="C213" t="str">
        <f>Price!B213</f>
        <v>XAUUSD</v>
      </c>
      <c r="D213" t="b">
        <f>AND(Price!B213=Trendlines!B213,Price!B213=ZigZag!B213,Price!B213=Pinbar!B213,Price!B213=SSA!B213)</f>
        <v>1</v>
      </c>
      <c r="E213" t="str">
        <f>Price!C213</f>
        <v>M5</v>
      </c>
      <c r="F213" t="b">
        <f>AND(Price!C213=Trendlines!C213,Price!C213=ZigZag!C213,Price!C213=Pinbar!C213,Price!C213=SSA!C213)</f>
        <v>1</v>
      </c>
      <c r="G213">
        <f>Price!D213</f>
        <v>5181.91</v>
      </c>
      <c r="H213" t="b">
        <f>AND(Price!D213=Trendlines!D213,Price!D213=ZigZag!D213,Price!D213=Pinbar!D213,Price!D213=SSA!D213)</f>
        <v>1</v>
      </c>
      <c r="J213" t="b">
        <f t="shared" si="3"/>
        <v>0</v>
      </c>
    </row>
    <row r="214" spans="1:10" x14ac:dyDescent="0.55000000000000004">
      <c r="A214">
        <f>Price!L214</f>
        <v>1772092200</v>
      </c>
      <c r="B214" t="b">
        <f>AND(Price!L214=Trendlines!Q214,Price!L214=ZigZag!K214,Price!L214=Pinbar!I214,Price!L214=SSA!L214)</f>
        <v>0</v>
      </c>
      <c r="C214" t="str">
        <f>Price!B214</f>
        <v>XAUUSD</v>
      </c>
      <c r="D214" t="b">
        <f>AND(Price!B214=Trendlines!B214,Price!B214=ZigZag!B214,Price!B214=Pinbar!B214,Price!B214=SSA!B214)</f>
        <v>1</v>
      </c>
      <c r="E214" t="str">
        <f>Price!C214</f>
        <v>M5</v>
      </c>
      <c r="F214" t="b">
        <f>AND(Price!C214=Trendlines!C214,Price!C214=ZigZag!C214,Price!C214=Pinbar!C214,Price!C214=SSA!C214)</f>
        <v>1</v>
      </c>
      <c r="G214">
        <f>Price!D214</f>
        <v>5183.7</v>
      </c>
      <c r="H214" t="b">
        <f>AND(Price!D214=Trendlines!D214,Price!D214=ZigZag!D214,Price!D214=Pinbar!D214,Price!D214=SSA!D214)</f>
        <v>1</v>
      </c>
      <c r="J214" t="b">
        <f t="shared" si="3"/>
        <v>0</v>
      </c>
    </row>
    <row r="215" spans="1:10" x14ac:dyDescent="0.55000000000000004">
      <c r="A215">
        <f>Price!L215</f>
        <v>1772092500</v>
      </c>
      <c r="B215" t="b">
        <f>AND(Price!L215=Trendlines!Q215,Price!L215=ZigZag!K215,Price!L215=Pinbar!I215,Price!L215=SSA!L215)</f>
        <v>0</v>
      </c>
      <c r="C215" t="str">
        <f>Price!B215</f>
        <v>XAUUSD</v>
      </c>
      <c r="D215" t="b">
        <f>AND(Price!B215=Trendlines!B215,Price!B215=ZigZag!B215,Price!B215=Pinbar!B215,Price!B215=SSA!B215)</f>
        <v>1</v>
      </c>
      <c r="E215" t="str">
        <f>Price!C215</f>
        <v>M5</v>
      </c>
      <c r="F215" t="b">
        <f>AND(Price!C215=Trendlines!C215,Price!C215=ZigZag!C215,Price!C215=Pinbar!C215,Price!C215=SSA!C215)</f>
        <v>1</v>
      </c>
      <c r="G215">
        <f>Price!D215</f>
        <v>5186.0200000000004</v>
      </c>
      <c r="H215" t="b">
        <f>AND(Price!D215=Trendlines!D215,Price!D215=ZigZag!D215,Price!D215=Pinbar!D215,Price!D215=SSA!D215)</f>
        <v>1</v>
      </c>
      <c r="J215" t="b">
        <f t="shared" si="3"/>
        <v>0</v>
      </c>
    </row>
    <row r="216" spans="1:10" x14ac:dyDescent="0.55000000000000004">
      <c r="A216">
        <f>Price!L216</f>
        <v>1772092800</v>
      </c>
      <c r="B216" t="b">
        <f>AND(Price!L216=Trendlines!Q216,Price!L216=ZigZag!K216,Price!L216=Pinbar!I216,Price!L216=SSA!L216)</f>
        <v>0</v>
      </c>
      <c r="C216" t="str">
        <f>Price!B216</f>
        <v>XAUUSD</v>
      </c>
      <c r="D216" t="b">
        <f>AND(Price!B216=Trendlines!B216,Price!B216=ZigZag!B216,Price!B216=Pinbar!B216,Price!B216=SSA!B216)</f>
        <v>1</v>
      </c>
      <c r="E216" t="str">
        <f>Price!C216</f>
        <v>M5</v>
      </c>
      <c r="F216" t="b">
        <f>AND(Price!C216=Trendlines!C216,Price!C216=ZigZag!C216,Price!C216=Pinbar!C216,Price!C216=SSA!C216)</f>
        <v>1</v>
      </c>
      <c r="G216">
        <f>Price!D216</f>
        <v>5181.47</v>
      </c>
      <c r="H216" t="b">
        <f>AND(Price!D216=Trendlines!D216,Price!D216=ZigZag!D216,Price!D216=Pinbar!D216,Price!D216=SSA!D216)</f>
        <v>1</v>
      </c>
      <c r="J216" t="b">
        <f t="shared" si="3"/>
        <v>0</v>
      </c>
    </row>
    <row r="217" spans="1:10" x14ac:dyDescent="0.55000000000000004">
      <c r="A217">
        <f>Price!L217</f>
        <v>1772093100</v>
      </c>
      <c r="B217" t="b">
        <f>AND(Price!L217=Trendlines!Q217,Price!L217=ZigZag!K217,Price!L217=Pinbar!I217,Price!L217=SSA!L217)</f>
        <v>0</v>
      </c>
      <c r="C217" t="str">
        <f>Price!B217</f>
        <v>XAUUSD</v>
      </c>
      <c r="D217" t="b">
        <f>AND(Price!B217=Trendlines!B217,Price!B217=ZigZag!B217,Price!B217=Pinbar!B217,Price!B217=SSA!B217)</f>
        <v>1</v>
      </c>
      <c r="E217" t="str">
        <f>Price!C217</f>
        <v>M5</v>
      </c>
      <c r="F217" t="b">
        <f>AND(Price!C217=Trendlines!C217,Price!C217=ZigZag!C217,Price!C217=Pinbar!C217,Price!C217=SSA!C217)</f>
        <v>1</v>
      </c>
      <c r="G217">
        <f>Price!D217</f>
        <v>5183.96</v>
      </c>
      <c r="H217" t="b">
        <f>AND(Price!D217=Trendlines!D217,Price!D217=ZigZag!D217,Price!D217=Pinbar!D217,Price!D217=SSA!D217)</f>
        <v>1</v>
      </c>
      <c r="J217" t="b">
        <f t="shared" si="3"/>
        <v>0</v>
      </c>
    </row>
    <row r="218" spans="1:10" x14ac:dyDescent="0.55000000000000004">
      <c r="A218">
        <f>Price!L218</f>
        <v>1772093400</v>
      </c>
      <c r="B218" t="b">
        <f>AND(Price!L218=Trendlines!Q218,Price!L218=ZigZag!K218,Price!L218=Pinbar!I218,Price!L218=SSA!L218)</f>
        <v>0</v>
      </c>
      <c r="C218" t="str">
        <f>Price!B218</f>
        <v>XAUUSD</v>
      </c>
      <c r="D218" t="b">
        <f>AND(Price!B218=Trendlines!B218,Price!B218=ZigZag!B218,Price!B218=Pinbar!B218,Price!B218=SSA!B218)</f>
        <v>1</v>
      </c>
      <c r="E218" t="str">
        <f>Price!C218</f>
        <v>M5</v>
      </c>
      <c r="F218" t="b">
        <f>AND(Price!C218=Trendlines!C218,Price!C218=ZigZag!C218,Price!C218=Pinbar!C218,Price!C218=SSA!C218)</f>
        <v>1</v>
      </c>
      <c r="G218">
        <f>Price!D218</f>
        <v>5189.4799999999996</v>
      </c>
      <c r="H218" t="b">
        <f>AND(Price!D218=Trendlines!D218,Price!D218=ZigZag!D218,Price!D218=Pinbar!D218,Price!D218=SSA!D218)</f>
        <v>1</v>
      </c>
      <c r="J218" t="b">
        <f t="shared" si="3"/>
        <v>0</v>
      </c>
    </row>
    <row r="219" spans="1:10" x14ac:dyDescent="0.55000000000000004">
      <c r="A219">
        <f>Price!L219</f>
        <v>1772093700</v>
      </c>
      <c r="B219" t="b">
        <f>AND(Price!L219=Trendlines!Q219,Price!L219=ZigZag!K219,Price!L219=Pinbar!I219,Price!L219=SSA!L219)</f>
        <v>0</v>
      </c>
      <c r="C219" t="str">
        <f>Price!B219</f>
        <v>XAUUSD</v>
      </c>
      <c r="D219" t="b">
        <f>AND(Price!B219=Trendlines!B219,Price!B219=ZigZag!B219,Price!B219=Pinbar!B219,Price!B219=SSA!B219)</f>
        <v>1</v>
      </c>
      <c r="E219" t="str">
        <f>Price!C219</f>
        <v>M5</v>
      </c>
      <c r="F219" t="b">
        <f>AND(Price!C219=Trendlines!C219,Price!C219=ZigZag!C219,Price!C219=Pinbar!C219,Price!C219=SSA!C219)</f>
        <v>1</v>
      </c>
      <c r="G219">
        <f>Price!D219</f>
        <v>5187.25</v>
      </c>
      <c r="H219" t="b">
        <f>AND(Price!D219=Trendlines!D219,Price!D219=ZigZag!D219,Price!D219=Pinbar!D219,Price!D219=SSA!D219)</f>
        <v>1</v>
      </c>
      <c r="J219" t="b">
        <f t="shared" si="3"/>
        <v>0</v>
      </c>
    </row>
    <row r="220" spans="1:10" x14ac:dyDescent="0.55000000000000004">
      <c r="A220">
        <f>Price!L220</f>
        <v>1772094000</v>
      </c>
      <c r="B220" t="b">
        <f>AND(Price!L220=Trendlines!Q220,Price!L220=ZigZag!K220,Price!L220=Pinbar!I220,Price!L220=SSA!L220)</f>
        <v>0</v>
      </c>
      <c r="C220" t="str">
        <f>Price!B220</f>
        <v>XAUUSD</v>
      </c>
      <c r="D220" t="b">
        <f>AND(Price!B220=Trendlines!B220,Price!B220=ZigZag!B220,Price!B220=Pinbar!B220,Price!B220=SSA!B220)</f>
        <v>1</v>
      </c>
      <c r="E220" t="str">
        <f>Price!C220</f>
        <v>M5</v>
      </c>
      <c r="F220" t="b">
        <f>AND(Price!C220=Trendlines!C220,Price!C220=ZigZag!C220,Price!C220=Pinbar!C220,Price!C220=SSA!C220)</f>
        <v>1</v>
      </c>
      <c r="G220">
        <f>Price!D220</f>
        <v>5187.01</v>
      </c>
      <c r="H220" t="b">
        <f>AND(Price!D220=Trendlines!D220,Price!D220=ZigZag!D220,Price!D220=Pinbar!D220,Price!D220=SSA!D220)</f>
        <v>1</v>
      </c>
      <c r="J220" t="b">
        <f t="shared" si="3"/>
        <v>0</v>
      </c>
    </row>
    <row r="221" spans="1:10" x14ac:dyDescent="0.55000000000000004">
      <c r="A221">
        <f>Price!L221</f>
        <v>1772094300</v>
      </c>
      <c r="B221" t="b">
        <f>AND(Price!L221=Trendlines!Q221,Price!L221=ZigZag!K221,Price!L221=Pinbar!I221,Price!L221=SSA!L221)</f>
        <v>0</v>
      </c>
      <c r="C221" t="str">
        <f>Price!B221</f>
        <v>XAUUSD</v>
      </c>
      <c r="D221" t="b">
        <f>AND(Price!B221=Trendlines!B221,Price!B221=ZigZag!B221,Price!B221=Pinbar!B221,Price!B221=SSA!B221)</f>
        <v>1</v>
      </c>
      <c r="E221" t="str">
        <f>Price!C221</f>
        <v>M5</v>
      </c>
      <c r="F221" t="b">
        <f>AND(Price!C221=Trendlines!C221,Price!C221=ZigZag!C221,Price!C221=Pinbar!C221,Price!C221=SSA!C221)</f>
        <v>1</v>
      </c>
      <c r="G221">
        <f>Price!D221</f>
        <v>5176.99</v>
      </c>
      <c r="H221" t="b">
        <f>AND(Price!D221=Trendlines!D221,Price!D221=ZigZag!D221,Price!D221=Pinbar!D221,Price!D221=SSA!D221)</f>
        <v>1</v>
      </c>
      <c r="J221" t="b">
        <f t="shared" si="3"/>
        <v>0</v>
      </c>
    </row>
    <row r="222" spans="1:10" x14ac:dyDescent="0.55000000000000004">
      <c r="A222">
        <f>Price!L222</f>
        <v>1772094600</v>
      </c>
      <c r="B222" t="b">
        <f>AND(Price!L222=Trendlines!Q222,Price!L222=ZigZag!K222,Price!L222=Pinbar!I222,Price!L222=SSA!L222)</f>
        <v>0</v>
      </c>
      <c r="C222" t="str">
        <f>Price!B222</f>
        <v>XAUUSD</v>
      </c>
      <c r="D222" t="b">
        <f>AND(Price!B222=Trendlines!B222,Price!B222=ZigZag!B222,Price!B222=Pinbar!B222,Price!B222=SSA!B222)</f>
        <v>1</v>
      </c>
      <c r="E222" t="str">
        <f>Price!C222</f>
        <v>M5</v>
      </c>
      <c r="F222" t="b">
        <f>AND(Price!C222=Trendlines!C222,Price!C222=ZigZag!C222,Price!C222=Pinbar!C222,Price!C222=SSA!C222)</f>
        <v>1</v>
      </c>
      <c r="G222">
        <f>Price!D222</f>
        <v>5175.0600000000004</v>
      </c>
      <c r="H222" t="b">
        <f>AND(Price!D222=Trendlines!D222,Price!D222=ZigZag!D222,Price!D222=Pinbar!D222,Price!D222=SSA!D222)</f>
        <v>1</v>
      </c>
      <c r="J222" t="b">
        <f t="shared" si="3"/>
        <v>0</v>
      </c>
    </row>
    <row r="223" spans="1:10" x14ac:dyDescent="0.55000000000000004">
      <c r="A223">
        <f>Price!L223</f>
        <v>1772094900</v>
      </c>
      <c r="B223" t="b">
        <f>AND(Price!L223=Trendlines!Q223,Price!L223=ZigZag!K223,Price!L223=Pinbar!I223,Price!L223=SSA!L223)</f>
        <v>0</v>
      </c>
      <c r="C223" t="str">
        <f>Price!B223</f>
        <v>XAUUSD</v>
      </c>
      <c r="D223" t="b">
        <f>AND(Price!B223=Trendlines!B223,Price!B223=ZigZag!B223,Price!B223=Pinbar!B223,Price!B223=SSA!B223)</f>
        <v>1</v>
      </c>
      <c r="E223" t="str">
        <f>Price!C223</f>
        <v>M5</v>
      </c>
      <c r="F223" t="b">
        <f>AND(Price!C223=Trendlines!C223,Price!C223=ZigZag!C223,Price!C223=Pinbar!C223,Price!C223=SSA!C223)</f>
        <v>1</v>
      </c>
      <c r="G223">
        <f>Price!D223</f>
        <v>5174.82</v>
      </c>
      <c r="H223" t="b">
        <f>AND(Price!D223=Trendlines!D223,Price!D223=ZigZag!D223,Price!D223=Pinbar!D223,Price!D223=SSA!D223)</f>
        <v>1</v>
      </c>
      <c r="J223" t="b">
        <f t="shared" si="3"/>
        <v>0</v>
      </c>
    </row>
    <row r="224" spans="1:10" x14ac:dyDescent="0.55000000000000004">
      <c r="A224">
        <f>Price!L224</f>
        <v>1772095200</v>
      </c>
      <c r="B224" t="b">
        <f>AND(Price!L224=Trendlines!Q224,Price!L224=ZigZag!K224,Price!L224=Pinbar!I224,Price!L224=SSA!L224)</f>
        <v>0</v>
      </c>
      <c r="C224" t="str">
        <f>Price!B224</f>
        <v>XAUUSD</v>
      </c>
      <c r="D224" t="b">
        <f>AND(Price!B224=Trendlines!B224,Price!B224=ZigZag!B224,Price!B224=Pinbar!B224,Price!B224=SSA!B224)</f>
        <v>1</v>
      </c>
      <c r="E224" t="str">
        <f>Price!C224</f>
        <v>M5</v>
      </c>
      <c r="F224" t="b">
        <f>AND(Price!C224=Trendlines!C224,Price!C224=ZigZag!C224,Price!C224=Pinbar!C224,Price!C224=SSA!C224)</f>
        <v>1</v>
      </c>
      <c r="G224">
        <f>Price!D224</f>
        <v>5174.28</v>
      </c>
      <c r="H224" t="b">
        <f>AND(Price!D224=Trendlines!D224,Price!D224=ZigZag!D224,Price!D224=Pinbar!D224,Price!D224=SSA!D224)</f>
        <v>1</v>
      </c>
      <c r="J224" t="b">
        <f t="shared" si="3"/>
        <v>0</v>
      </c>
    </row>
    <row r="225" spans="1:10" x14ac:dyDescent="0.55000000000000004">
      <c r="A225">
        <f>Price!L225</f>
        <v>1772095500</v>
      </c>
      <c r="B225" t="b">
        <f>AND(Price!L225=Trendlines!Q225,Price!L225=ZigZag!K225,Price!L225=Pinbar!I225,Price!L225=SSA!L225)</f>
        <v>0</v>
      </c>
      <c r="C225" t="str">
        <f>Price!B225</f>
        <v>XAUUSD</v>
      </c>
      <c r="D225" t="b">
        <f>AND(Price!B225=Trendlines!B225,Price!B225=ZigZag!B225,Price!B225=Pinbar!B225,Price!B225=SSA!B225)</f>
        <v>1</v>
      </c>
      <c r="E225" t="str">
        <f>Price!C225</f>
        <v>M5</v>
      </c>
      <c r="F225" t="b">
        <f>AND(Price!C225=Trendlines!C225,Price!C225=ZigZag!C225,Price!C225=Pinbar!C225,Price!C225=SSA!C225)</f>
        <v>1</v>
      </c>
      <c r="G225">
        <f>Price!D225</f>
        <v>5179.75</v>
      </c>
      <c r="H225" t="b">
        <f>AND(Price!D225=Trendlines!D225,Price!D225=ZigZag!D225,Price!D225=Pinbar!D225,Price!D225=SSA!D225)</f>
        <v>1</v>
      </c>
      <c r="J225" t="b">
        <f t="shared" si="3"/>
        <v>0</v>
      </c>
    </row>
    <row r="226" spans="1:10" x14ac:dyDescent="0.55000000000000004">
      <c r="A226">
        <f>Price!L226</f>
        <v>1772095800</v>
      </c>
      <c r="B226" t="b">
        <f>AND(Price!L226=Trendlines!Q226,Price!L226=ZigZag!K226,Price!L226=Pinbar!I226,Price!L226=SSA!L226)</f>
        <v>0</v>
      </c>
      <c r="C226" t="str">
        <f>Price!B226</f>
        <v>XAUUSD</v>
      </c>
      <c r="D226" t="b">
        <f>AND(Price!B226=Trendlines!B226,Price!B226=ZigZag!B226,Price!B226=Pinbar!B226,Price!B226=SSA!B226)</f>
        <v>1</v>
      </c>
      <c r="E226" t="str">
        <f>Price!C226</f>
        <v>M5</v>
      </c>
      <c r="F226" t="b">
        <f>AND(Price!C226=Trendlines!C226,Price!C226=ZigZag!C226,Price!C226=Pinbar!C226,Price!C226=SSA!C226)</f>
        <v>1</v>
      </c>
      <c r="G226">
        <f>Price!D226</f>
        <v>5178.38</v>
      </c>
      <c r="H226" t="b">
        <f>AND(Price!D226=Trendlines!D226,Price!D226=ZigZag!D226,Price!D226=Pinbar!D226,Price!D226=SSA!D226)</f>
        <v>1</v>
      </c>
      <c r="J226" t="b">
        <f t="shared" si="3"/>
        <v>0</v>
      </c>
    </row>
    <row r="227" spans="1:10" x14ac:dyDescent="0.55000000000000004">
      <c r="A227">
        <f>Price!L227</f>
        <v>1772096100</v>
      </c>
      <c r="B227" t="b">
        <f>AND(Price!L227=Trendlines!Q227,Price!L227=ZigZag!K227,Price!L227=Pinbar!I227,Price!L227=SSA!L227)</f>
        <v>0</v>
      </c>
      <c r="C227" t="str">
        <f>Price!B227</f>
        <v>XAUUSD</v>
      </c>
      <c r="D227" t="b">
        <f>AND(Price!B227=Trendlines!B227,Price!B227=ZigZag!B227,Price!B227=Pinbar!B227,Price!B227=SSA!B227)</f>
        <v>1</v>
      </c>
      <c r="E227" t="str">
        <f>Price!C227</f>
        <v>M5</v>
      </c>
      <c r="F227" t="b">
        <f>AND(Price!C227=Trendlines!C227,Price!C227=ZigZag!C227,Price!C227=Pinbar!C227,Price!C227=SSA!C227)</f>
        <v>1</v>
      </c>
      <c r="G227">
        <f>Price!D227</f>
        <v>5179.41</v>
      </c>
      <c r="H227" t="b">
        <f>AND(Price!D227=Trendlines!D227,Price!D227=ZigZag!D227,Price!D227=Pinbar!D227,Price!D227=SSA!D227)</f>
        <v>1</v>
      </c>
      <c r="J227" t="b">
        <f t="shared" si="3"/>
        <v>0</v>
      </c>
    </row>
    <row r="228" spans="1:10" x14ac:dyDescent="0.55000000000000004">
      <c r="A228">
        <f>Price!L228</f>
        <v>1772096400</v>
      </c>
      <c r="B228" t="b">
        <f>AND(Price!L228=Trendlines!Q228,Price!L228=ZigZag!K228,Price!L228=Pinbar!I228,Price!L228=SSA!L228)</f>
        <v>0</v>
      </c>
      <c r="C228" t="str">
        <f>Price!B228</f>
        <v>XAUUSD</v>
      </c>
      <c r="D228" t="b">
        <f>AND(Price!B228=Trendlines!B228,Price!B228=ZigZag!B228,Price!B228=Pinbar!B228,Price!B228=SSA!B228)</f>
        <v>1</v>
      </c>
      <c r="E228" t="str">
        <f>Price!C228</f>
        <v>M5</v>
      </c>
      <c r="F228" t="b">
        <f>AND(Price!C228=Trendlines!C228,Price!C228=ZigZag!C228,Price!C228=Pinbar!C228,Price!C228=SSA!C228)</f>
        <v>1</v>
      </c>
      <c r="G228">
        <f>Price!D228</f>
        <v>5174.4399999999996</v>
      </c>
      <c r="H228" t="b">
        <f>AND(Price!D228=Trendlines!D228,Price!D228=ZigZag!D228,Price!D228=Pinbar!D228,Price!D228=SSA!D228)</f>
        <v>1</v>
      </c>
      <c r="J228" t="b">
        <f t="shared" si="3"/>
        <v>0</v>
      </c>
    </row>
    <row r="229" spans="1:10" x14ac:dyDescent="0.55000000000000004">
      <c r="A229">
        <f>Price!L229</f>
        <v>1772096700</v>
      </c>
      <c r="B229" t="b">
        <f>AND(Price!L229=Trendlines!Q229,Price!L229=ZigZag!K229,Price!L229=Pinbar!I229,Price!L229=SSA!L229)</f>
        <v>0</v>
      </c>
      <c r="C229" t="str">
        <f>Price!B229</f>
        <v>XAUUSD</v>
      </c>
      <c r="D229" t="b">
        <f>AND(Price!B229=Trendlines!B229,Price!B229=ZigZag!B229,Price!B229=Pinbar!B229,Price!B229=SSA!B229)</f>
        <v>1</v>
      </c>
      <c r="E229" t="str">
        <f>Price!C229</f>
        <v>M5</v>
      </c>
      <c r="F229" t="b">
        <f>AND(Price!C229=Trendlines!C229,Price!C229=ZigZag!C229,Price!C229=Pinbar!C229,Price!C229=SSA!C229)</f>
        <v>1</v>
      </c>
      <c r="G229">
        <f>Price!D229</f>
        <v>5178.01</v>
      </c>
      <c r="H229" t="b">
        <f>AND(Price!D229=Trendlines!D229,Price!D229=ZigZag!D229,Price!D229=Pinbar!D229,Price!D229=SSA!D229)</f>
        <v>1</v>
      </c>
      <c r="J229" t="b">
        <f t="shared" si="3"/>
        <v>0</v>
      </c>
    </row>
    <row r="230" spans="1:10" x14ac:dyDescent="0.55000000000000004">
      <c r="A230">
        <f>Price!L230</f>
        <v>1772097000</v>
      </c>
      <c r="B230" t="b">
        <f>AND(Price!L230=Trendlines!Q230,Price!L230=ZigZag!K230,Price!L230=Pinbar!I230,Price!L230=SSA!L230)</f>
        <v>0</v>
      </c>
      <c r="C230" t="str">
        <f>Price!B230</f>
        <v>XAUUSD</v>
      </c>
      <c r="D230" t="b">
        <f>AND(Price!B230=Trendlines!B230,Price!B230=ZigZag!B230,Price!B230=Pinbar!B230,Price!B230=SSA!B230)</f>
        <v>1</v>
      </c>
      <c r="E230" t="str">
        <f>Price!C230</f>
        <v>M5</v>
      </c>
      <c r="F230" t="b">
        <f>AND(Price!C230=Trendlines!C230,Price!C230=ZigZag!C230,Price!C230=Pinbar!C230,Price!C230=SSA!C230)</f>
        <v>1</v>
      </c>
      <c r="G230">
        <f>Price!D230</f>
        <v>5181.6400000000003</v>
      </c>
      <c r="H230" t="b">
        <f>AND(Price!D230=Trendlines!D230,Price!D230=ZigZag!D230,Price!D230=Pinbar!D230,Price!D230=SSA!D230)</f>
        <v>1</v>
      </c>
      <c r="J230" t="b">
        <f t="shared" si="3"/>
        <v>0</v>
      </c>
    </row>
    <row r="231" spans="1:10" x14ac:dyDescent="0.55000000000000004">
      <c r="A231">
        <f>Price!L231</f>
        <v>1772097300</v>
      </c>
      <c r="B231" t="b">
        <f>AND(Price!L231=Trendlines!Q231,Price!L231=ZigZag!K231,Price!L231=Pinbar!I231,Price!L231=SSA!L231)</f>
        <v>0</v>
      </c>
      <c r="C231" t="str">
        <f>Price!B231</f>
        <v>XAUUSD</v>
      </c>
      <c r="D231" t="b">
        <f>AND(Price!B231=Trendlines!B231,Price!B231=ZigZag!B231,Price!B231=Pinbar!B231,Price!B231=SSA!B231)</f>
        <v>1</v>
      </c>
      <c r="E231" t="str">
        <f>Price!C231</f>
        <v>M5</v>
      </c>
      <c r="F231" t="b">
        <f>AND(Price!C231=Trendlines!C231,Price!C231=ZigZag!C231,Price!C231=Pinbar!C231,Price!C231=SSA!C231)</f>
        <v>1</v>
      </c>
      <c r="G231">
        <f>Price!D231</f>
        <v>5176.99</v>
      </c>
      <c r="H231" t="b">
        <f>AND(Price!D231=Trendlines!D231,Price!D231=ZigZag!D231,Price!D231=Pinbar!D231,Price!D231=SSA!D231)</f>
        <v>1</v>
      </c>
      <c r="J231" t="b">
        <f t="shared" si="3"/>
        <v>0</v>
      </c>
    </row>
    <row r="232" spans="1:10" x14ac:dyDescent="0.55000000000000004">
      <c r="A232">
        <f>Price!L232</f>
        <v>1772097600</v>
      </c>
      <c r="B232" t="b">
        <f>AND(Price!L232=Trendlines!Q232,Price!L232=ZigZag!K232,Price!L232=Pinbar!I232,Price!L232=SSA!L232)</f>
        <v>0</v>
      </c>
      <c r="C232" t="str">
        <f>Price!B232</f>
        <v>XAUUSD</v>
      </c>
      <c r="D232" t="b">
        <f>AND(Price!B232=Trendlines!B232,Price!B232=ZigZag!B232,Price!B232=Pinbar!B232,Price!B232=SSA!B232)</f>
        <v>1</v>
      </c>
      <c r="E232" t="str">
        <f>Price!C232</f>
        <v>M5</v>
      </c>
      <c r="F232" t="b">
        <f>AND(Price!C232=Trendlines!C232,Price!C232=ZigZag!C232,Price!C232=Pinbar!C232,Price!C232=SSA!C232)</f>
        <v>1</v>
      </c>
      <c r="G232">
        <f>Price!D232</f>
        <v>5176.5600000000004</v>
      </c>
      <c r="H232" t="b">
        <f>AND(Price!D232=Trendlines!D232,Price!D232=ZigZag!D232,Price!D232=Pinbar!D232,Price!D232=SSA!D232)</f>
        <v>1</v>
      </c>
      <c r="J232" t="b">
        <f t="shared" si="3"/>
        <v>0</v>
      </c>
    </row>
    <row r="233" spans="1:10" x14ac:dyDescent="0.55000000000000004">
      <c r="A233">
        <f>Price!L233</f>
        <v>1772097900</v>
      </c>
      <c r="B233" t="b">
        <f>AND(Price!L233=Trendlines!Q233,Price!L233=ZigZag!K233,Price!L233=Pinbar!I233,Price!L233=SSA!L233)</f>
        <v>0</v>
      </c>
      <c r="C233" t="str">
        <f>Price!B233</f>
        <v>XAUUSD</v>
      </c>
      <c r="D233" t="b">
        <f>AND(Price!B233=Trendlines!B233,Price!B233=ZigZag!B233,Price!B233=Pinbar!B233,Price!B233=SSA!B233)</f>
        <v>1</v>
      </c>
      <c r="E233" t="str">
        <f>Price!C233</f>
        <v>M5</v>
      </c>
      <c r="F233" t="b">
        <f>AND(Price!C233=Trendlines!C233,Price!C233=ZigZag!C233,Price!C233=Pinbar!C233,Price!C233=SSA!C233)</f>
        <v>1</v>
      </c>
      <c r="G233">
        <f>Price!D233</f>
        <v>5181.2</v>
      </c>
      <c r="H233" t="b">
        <f>AND(Price!D233=Trendlines!D233,Price!D233=ZigZag!D233,Price!D233=Pinbar!D233,Price!D233=SSA!D233)</f>
        <v>1</v>
      </c>
      <c r="J233" t="b">
        <f t="shared" si="3"/>
        <v>0</v>
      </c>
    </row>
    <row r="234" spans="1:10" x14ac:dyDescent="0.55000000000000004">
      <c r="A234">
        <f>Price!L234</f>
        <v>1772098200</v>
      </c>
      <c r="B234" t="b">
        <f>AND(Price!L234=Trendlines!Q234,Price!L234=ZigZag!K234,Price!L234=Pinbar!I234,Price!L234=SSA!L234)</f>
        <v>0</v>
      </c>
      <c r="C234" t="str">
        <f>Price!B234</f>
        <v>XAUUSD</v>
      </c>
      <c r="D234" t="b">
        <f>AND(Price!B234=Trendlines!B234,Price!B234=ZigZag!B234,Price!B234=Pinbar!B234,Price!B234=SSA!B234)</f>
        <v>1</v>
      </c>
      <c r="E234" t="str">
        <f>Price!C234</f>
        <v>M5</v>
      </c>
      <c r="F234" t="b">
        <f>AND(Price!C234=Trendlines!C234,Price!C234=ZigZag!C234,Price!C234=Pinbar!C234,Price!C234=SSA!C234)</f>
        <v>1</v>
      </c>
      <c r="G234">
        <f>Price!D234</f>
        <v>5181.63</v>
      </c>
      <c r="H234" t="b">
        <f>AND(Price!D234=Trendlines!D234,Price!D234=ZigZag!D234,Price!D234=Pinbar!D234,Price!D234=SSA!D234)</f>
        <v>1</v>
      </c>
      <c r="J234" t="b">
        <f t="shared" si="3"/>
        <v>0</v>
      </c>
    </row>
    <row r="235" spans="1:10" x14ac:dyDescent="0.55000000000000004">
      <c r="A235">
        <f>Price!L235</f>
        <v>1772098500</v>
      </c>
      <c r="B235" t="b">
        <f>AND(Price!L235=Trendlines!Q235,Price!L235=ZigZag!K235,Price!L235=Pinbar!I235,Price!L235=SSA!L235)</f>
        <v>0</v>
      </c>
      <c r="C235" t="str">
        <f>Price!B235</f>
        <v>XAUUSD</v>
      </c>
      <c r="D235" t="b">
        <f>AND(Price!B235=Trendlines!B235,Price!B235=ZigZag!B235,Price!B235=Pinbar!B235,Price!B235=SSA!B235)</f>
        <v>1</v>
      </c>
      <c r="E235" t="str">
        <f>Price!C235</f>
        <v>M5</v>
      </c>
      <c r="F235" t="b">
        <f>AND(Price!C235=Trendlines!C235,Price!C235=ZigZag!C235,Price!C235=Pinbar!C235,Price!C235=SSA!C235)</f>
        <v>1</v>
      </c>
      <c r="G235">
        <f>Price!D235</f>
        <v>5183.3</v>
      </c>
      <c r="H235" t="b">
        <f>AND(Price!D235=Trendlines!D235,Price!D235=ZigZag!D235,Price!D235=Pinbar!D235,Price!D235=SSA!D235)</f>
        <v>1</v>
      </c>
      <c r="J235" t="b">
        <f t="shared" si="3"/>
        <v>0</v>
      </c>
    </row>
    <row r="236" spans="1:10" x14ac:dyDescent="0.55000000000000004">
      <c r="A236">
        <f>Price!L236</f>
        <v>1772098800</v>
      </c>
      <c r="B236" t="b">
        <f>AND(Price!L236=Trendlines!Q236,Price!L236=ZigZag!K236,Price!L236=Pinbar!I236,Price!L236=SSA!L236)</f>
        <v>0</v>
      </c>
      <c r="C236" t="str">
        <f>Price!B236</f>
        <v>XAUUSD</v>
      </c>
      <c r="D236" t="b">
        <f>AND(Price!B236=Trendlines!B236,Price!B236=ZigZag!B236,Price!B236=Pinbar!B236,Price!B236=SSA!B236)</f>
        <v>1</v>
      </c>
      <c r="E236" t="str">
        <f>Price!C236</f>
        <v>M5</v>
      </c>
      <c r="F236" t="b">
        <f>AND(Price!C236=Trendlines!C236,Price!C236=ZigZag!C236,Price!C236=Pinbar!C236,Price!C236=SSA!C236)</f>
        <v>1</v>
      </c>
      <c r="G236">
        <f>Price!D236</f>
        <v>5181.5</v>
      </c>
      <c r="H236" t="b">
        <f>AND(Price!D236=Trendlines!D236,Price!D236=ZigZag!D236,Price!D236=Pinbar!D236,Price!D236=SSA!D236)</f>
        <v>1</v>
      </c>
      <c r="J236" t="b">
        <f t="shared" si="3"/>
        <v>0</v>
      </c>
    </row>
    <row r="237" spans="1:10" x14ac:dyDescent="0.55000000000000004">
      <c r="A237">
        <f>Price!L237</f>
        <v>1772099100</v>
      </c>
      <c r="B237" t="b">
        <f>AND(Price!L237=Trendlines!Q237,Price!L237=ZigZag!K237,Price!L237=Pinbar!I237,Price!L237=SSA!L237)</f>
        <v>0</v>
      </c>
      <c r="C237" t="str">
        <f>Price!B237</f>
        <v>XAUUSD</v>
      </c>
      <c r="D237" t="b">
        <f>AND(Price!B237=Trendlines!B237,Price!B237=ZigZag!B237,Price!B237=Pinbar!B237,Price!B237=SSA!B237)</f>
        <v>1</v>
      </c>
      <c r="E237" t="str">
        <f>Price!C237</f>
        <v>M5</v>
      </c>
      <c r="F237" t="b">
        <f>AND(Price!C237=Trendlines!C237,Price!C237=ZigZag!C237,Price!C237=Pinbar!C237,Price!C237=SSA!C237)</f>
        <v>1</v>
      </c>
      <c r="G237">
        <f>Price!D237</f>
        <v>5184.6400000000003</v>
      </c>
      <c r="H237" t="b">
        <f>AND(Price!D237=Trendlines!D237,Price!D237=ZigZag!D237,Price!D237=Pinbar!D237,Price!D237=SSA!D237)</f>
        <v>1</v>
      </c>
      <c r="J237" t="b">
        <f t="shared" si="3"/>
        <v>0</v>
      </c>
    </row>
    <row r="238" spans="1:10" x14ac:dyDescent="0.55000000000000004">
      <c r="A238">
        <f>Price!L238</f>
        <v>1772099400</v>
      </c>
      <c r="B238" t="b">
        <f>AND(Price!L238=Trendlines!Q238,Price!L238=ZigZag!K238,Price!L238=Pinbar!I238,Price!L238=SSA!L238)</f>
        <v>0</v>
      </c>
      <c r="C238" t="str">
        <f>Price!B238</f>
        <v>XAUUSD</v>
      </c>
      <c r="D238" t="b">
        <f>AND(Price!B238=Trendlines!B238,Price!B238=ZigZag!B238,Price!B238=Pinbar!B238,Price!B238=SSA!B238)</f>
        <v>1</v>
      </c>
      <c r="E238" t="str">
        <f>Price!C238</f>
        <v>M5</v>
      </c>
      <c r="F238" t="b">
        <f>AND(Price!C238=Trendlines!C238,Price!C238=ZigZag!C238,Price!C238=Pinbar!C238,Price!C238=SSA!C238)</f>
        <v>1</v>
      </c>
      <c r="G238">
        <f>Price!D238</f>
        <v>5186.9799999999996</v>
      </c>
      <c r="H238" t="b">
        <f>AND(Price!D238=Trendlines!D238,Price!D238=ZigZag!D238,Price!D238=Pinbar!D238,Price!D238=SSA!D238)</f>
        <v>1</v>
      </c>
      <c r="J238" t="b">
        <f t="shared" si="3"/>
        <v>0</v>
      </c>
    </row>
    <row r="239" spans="1:10" x14ac:dyDescent="0.55000000000000004">
      <c r="A239">
        <f>Price!L239</f>
        <v>1772099700</v>
      </c>
      <c r="B239" t="b">
        <f>AND(Price!L239=Trendlines!Q239,Price!L239=ZigZag!K239,Price!L239=Pinbar!I239,Price!L239=SSA!L239)</f>
        <v>0</v>
      </c>
      <c r="C239" t="str">
        <f>Price!B239</f>
        <v>XAUUSD</v>
      </c>
      <c r="D239" t="b">
        <f>AND(Price!B239=Trendlines!B239,Price!B239=ZigZag!B239,Price!B239=Pinbar!B239,Price!B239=SSA!B239)</f>
        <v>1</v>
      </c>
      <c r="E239" t="str">
        <f>Price!C239</f>
        <v>M5</v>
      </c>
      <c r="F239" t="b">
        <f>AND(Price!C239=Trendlines!C239,Price!C239=ZigZag!C239,Price!C239=Pinbar!C239,Price!C239=SSA!C239)</f>
        <v>1</v>
      </c>
      <c r="G239">
        <f>Price!D239</f>
        <v>5186.32</v>
      </c>
      <c r="H239" t="b">
        <f>AND(Price!D239=Trendlines!D239,Price!D239=ZigZag!D239,Price!D239=Pinbar!D239,Price!D239=SSA!D239)</f>
        <v>1</v>
      </c>
      <c r="J239" t="b">
        <f t="shared" si="3"/>
        <v>0</v>
      </c>
    </row>
    <row r="240" spans="1:10" x14ac:dyDescent="0.55000000000000004">
      <c r="A240">
        <f>Price!L240</f>
        <v>1772100000</v>
      </c>
      <c r="B240" t="b">
        <f>AND(Price!L240=Trendlines!Q240,Price!L240=ZigZag!K240,Price!L240=Pinbar!I240,Price!L240=SSA!L240)</f>
        <v>0</v>
      </c>
      <c r="C240" t="str">
        <f>Price!B240</f>
        <v>XAUUSD</v>
      </c>
      <c r="D240" t="b">
        <f>AND(Price!B240=Trendlines!B240,Price!B240=ZigZag!B240,Price!B240=Pinbar!B240,Price!B240=SSA!B240)</f>
        <v>1</v>
      </c>
      <c r="E240" t="str">
        <f>Price!C240</f>
        <v>M5</v>
      </c>
      <c r="F240" t="b">
        <f>AND(Price!C240=Trendlines!C240,Price!C240=ZigZag!C240,Price!C240=Pinbar!C240,Price!C240=SSA!C240)</f>
        <v>1</v>
      </c>
      <c r="G240">
        <f>Price!D240</f>
        <v>5189.51</v>
      </c>
      <c r="H240" t="b">
        <f>AND(Price!D240=Trendlines!D240,Price!D240=ZigZag!D240,Price!D240=Pinbar!D240,Price!D240=SSA!D240)</f>
        <v>1</v>
      </c>
      <c r="J240" t="b">
        <f t="shared" si="3"/>
        <v>0</v>
      </c>
    </row>
    <row r="241" spans="1:10" x14ac:dyDescent="0.55000000000000004">
      <c r="A241">
        <f>Price!L241</f>
        <v>1772100300</v>
      </c>
      <c r="B241" t="b">
        <f>AND(Price!L241=Trendlines!Q241,Price!L241=ZigZag!K241,Price!L241=Pinbar!I241,Price!L241=SSA!L241)</f>
        <v>0</v>
      </c>
      <c r="C241" t="str">
        <f>Price!B241</f>
        <v>XAUUSD</v>
      </c>
      <c r="D241" t="b">
        <f>AND(Price!B241=Trendlines!B241,Price!B241=ZigZag!B241,Price!B241=Pinbar!B241,Price!B241=SSA!B241)</f>
        <v>1</v>
      </c>
      <c r="E241" t="str">
        <f>Price!C241</f>
        <v>M5</v>
      </c>
      <c r="F241" t="b">
        <f>AND(Price!C241=Trendlines!C241,Price!C241=ZigZag!C241,Price!C241=Pinbar!C241,Price!C241=SSA!C241)</f>
        <v>1</v>
      </c>
      <c r="G241">
        <f>Price!D241</f>
        <v>5188.45</v>
      </c>
      <c r="H241" t="b">
        <f>AND(Price!D241=Trendlines!D241,Price!D241=ZigZag!D241,Price!D241=Pinbar!D241,Price!D241=SSA!D241)</f>
        <v>1</v>
      </c>
      <c r="J241" t="b">
        <f t="shared" si="3"/>
        <v>0</v>
      </c>
    </row>
    <row r="242" spans="1:10" x14ac:dyDescent="0.55000000000000004">
      <c r="A242">
        <f>Price!L242</f>
        <v>1772100600</v>
      </c>
      <c r="B242" t="b">
        <f>AND(Price!L242=Trendlines!Q242,Price!L242=ZigZag!K242,Price!L242=Pinbar!I242,Price!L242=SSA!L242)</f>
        <v>0</v>
      </c>
      <c r="C242" t="str">
        <f>Price!B242</f>
        <v>XAUUSD</v>
      </c>
      <c r="D242" t="b">
        <f>AND(Price!B242=Trendlines!B242,Price!B242=ZigZag!B242,Price!B242=Pinbar!B242,Price!B242=SSA!B242)</f>
        <v>1</v>
      </c>
      <c r="E242" t="str">
        <f>Price!C242</f>
        <v>M5</v>
      </c>
      <c r="F242" t="b">
        <f>AND(Price!C242=Trendlines!C242,Price!C242=ZigZag!C242,Price!C242=Pinbar!C242,Price!C242=SSA!C242)</f>
        <v>1</v>
      </c>
      <c r="G242">
        <f>Price!D242</f>
        <v>5187.8900000000003</v>
      </c>
      <c r="H242" t="b">
        <f>AND(Price!D242=Trendlines!D242,Price!D242=ZigZag!D242,Price!D242=Pinbar!D242,Price!D242=SSA!D242)</f>
        <v>1</v>
      </c>
      <c r="J242" t="b">
        <f t="shared" si="3"/>
        <v>0</v>
      </c>
    </row>
    <row r="243" spans="1:10" x14ac:dyDescent="0.55000000000000004">
      <c r="A243">
        <f>Price!L243</f>
        <v>1772100900</v>
      </c>
      <c r="B243" t="b">
        <f>AND(Price!L243=Trendlines!Q243,Price!L243=ZigZag!K243,Price!L243=Pinbar!I243,Price!L243=SSA!L243)</f>
        <v>0</v>
      </c>
      <c r="C243" t="str">
        <f>Price!B243</f>
        <v>XAUUSD</v>
      </c>
      <c r="D243" t="b">
        <f>AND(Price!B243=Trendlines!B243,Price!B243=ZigZag!B243,Price!B243=Pinbar!B243,Price!B243=SSA!B243)</f>
        <v>1</v>
      </c>
      <c r="E243" t="str">
        <f>Price!C243</f>
        <v>M5</v>
      </c>
      <c r="F243" t="b">
        <f>AND(Price!C243=Trendlines!C243,Price!C243=ZigZag!C243,Price!C243=Pinbar!C243,Price!C243=SSA!C243)</f>
        <v>1</v>
      </c>
      <c r="G243">
        <f>Price!D243</f>
        <v>5182.8500000000004</v>
      </c>
      <c r="H243" t="b">
        <f>AND(Price!D243=Trendlines!D243,Price!D243=ZigZag!D243,Price!D243=Pinbar!D243,Price!D243=SSA!D243)</f>
        <v>1</v>
      </c>
      <c r="J243" t="b">
        <f t="shared" si="3"/>
        <v>0</v>
      </c>
    </row>
    <row r="244" spans="1:10" x14ac:dyDescent="0.55000000000000004">
      <c r="A244">
        <f>Price!L244</f>
        <v>1772101200</v>
      </c>
      <c r="B244" t="b">
        <f>AND(Price!L244=Trendlines!Q244,Price!L244=ZigZag!K244,Price!L244=Pinbar!I244,Price!L244=SSA!L244)</f>
        <v>0</v>
      </c>
      <c r="C244" t="str">
        <f>Price!B244</f>
        <v>XAUUSD</v>
      </c>
      <c r="D244" t="b">
        <f>AND(Price!B244=Trendlines!B244,Price!B244=ZigZag!B244,Price!B244=Pinbar!B244,Price!B244=SSA!B244)</f>
        <v>1</v>
      </c>
      <c r="E244" t="str">
        <f>Price!C244</f>
        <v>M5</v>
      </c>
      <c r="F244" t="b">
        <f>AND(Price!C244=Trendlines!C244,Price!C244=ZigZag!C244,Price!C244=Pinbar!C244,Price!C244=SSA!C244)</f>
        <v>1</v>
      </c>
      <c r="G244">
        <f>Price!D244</f>
        <v>5183.6000000000004</v>
      </c>
      <c r="H244" t="b">
        <f>AND(Price!D244=Trendlines!D244,Price!D244=ZigZag!D244,Price!D244=Pinbar!D244,Price!D244=SSA!D244)</f>
        <v>1</v>
      </c>
      <c r="J244" t="b">
        <f t="shared" si="3"/>
        <v>0</v>
      </c>
    </row>
    <row r="245" spans="1:10" x14ac:dyDescent="0.55000000000000004">
      <c r="A245">
        <f>Price!L245</f>
        <v>1772101500</v>
      </c>
      <c r="B245" t="b">
        <f>AND(Price!L245=Trendlines!Q245,Price!L245=ZigZag!K245,Price!L245=Pinbar!I245,Price!L245=SSA!L245)</f>
        <v>0</v>
      </c>
      <c r="C245" t="str">
        <f>Price!B245</f>
        <v>XAUUSD</v>
      </c>
      <c r="D245" t="b">
        <f>AND(Price!B245=Trendlines!B245,Price!B245=ZigZag!B245,Price!B245=Pinbar!B245,Price!B245=SSA!B245)</f>
        <v>1</v>
      </c>
      <c r="E245" t="str">
        <f>Price!C245</f>
        <v>M5</v>
      </c>
      <c r="F245" t="b">
        <f>AND(Price!C245=Trendlines!C245,Price!C245=ZigZag!C245,Price!C245=Pinbar!C245,Price!C245=SSA!C245)</f>
        <v>1</v>
      </c>
      <c r="G245">
        <f>Price!D245</f>
        <v>5179.29</v>
      </c>
      <c r="H245" t="b">
        <f>AND(Price!D245=Trendlines!D245,Price!D245=ZigZag!D245,Price!D245=Pinbar!D245,Price!D245=SSA!D245)</f>
        <v>1</v>
      </c>
      <c r="J245" t="b">
        <f t="shared" si="3"/>
        <v>0</v>
      </c>
    </row>
    <row r="246" spans="1:10" x14ac:dyDescent="0.55000000000000004">
      <c r="A246">
        <f>Price!L246</f>
        <v>1772101800</v>
      </c>
      <c r="B246" t="b">
        <f>AND(Price!L246=Trendlines!Q246,Price!L246=ZigZag!K246,Price!L246=Pinbar!I246,Price!L246=SSA!L246)</f>
        <v>0</v>
      </c>
      <c r="C246" t="str">
        <f>Price!B246</f>
        <v>XAUUSD</v>
      </c>
      <c r="D246" t="b">
        <f>AND(Price!B246=Trendlines!B246,Price!B246=ZigZag!B246,Price!B246=Pinbar!B246,Price!B246=SSA!B246)</f>
        <v>1</v>
      </c>
      <c r="E246" t="str">
        <f>Price!C246</f>
        <v>M5</v>
      </c>
      <c r="F246" t="b">
        <f>AND(Price!C246=Trendlines!C246,Price!C246=ZigZag!C246,Price!C246=Pinbar!C246,Price!C246=SSA!C246)</f>
        <v>1</v>
      </c>
      <c r="G246">
        <f>Price!D246</f>
        <v>5177.04</v>
      </c>
      <c r="H246" t="b">
        <f>AND(Price!D246=Trendlines!D246,Price!D246=ZigZag!D246,Price!D246=Pinbar!D246,Price!D246=SSA!D246)</f>
        <v>1</v>
      </c>
      <c r="J246" t="b">
        <f t="shared" si="3"/>
        <v>0</v>
      </c>
    </row>
    <row r="247" spans="1:10" x14ac:dyDescent="0.55000000000000004">
      <c r="A247">
        <f>Price!L247</f>
        <v>1772102100</v>
      </c>
      <c r="B247" t="b">
        <f>AND(Price!L247=Trendlines!Q247,Price!L247=ZigZag!K247,Price!L247=Pinbar!I247,Price!L247=SSA!L247)</f>
        <v>0</v>
      </c>
      <c r="C247" t="str">
        <f>Price!B247</f>
        <v>XAUUSD</v>
      </c>
      <c r="D247" t="b">
        <f>AND(Price!B247=Trendlines!B247,Price!B247=ZigZag!B247,Price!B247=Pinbar!B247,Price!B247=SSA!B247)</f>
        <v>1</v>
      </c>
      <c r="E247" t="str">
        <f>Price!C247</f>
        <v>M5</v>
      </c>
      <c r="F247" t="b">
        <f>AND(Price!C247=Trendlines!C247,Price!C247=ZigZag!C247,Price!C247=Pinbar!C247,Price!C247=SSA!C247)</f>
        <v>1</v>
      </c>
      <c r="G247">
        <f>Price!D247</f>
        <v>5176.09</v>
      </c>
      <c r="H247" t="b">
        <f>AND(Price!D247=Trendlines!D247,Price!D247=ZigZag!D247,Price!D247=Pinbar!D247,Price!D247=SSA!D247)</f>
        <v>1</v>
      </c>
      <c r="J247" t="b">
        <f t="shared" si="3"/>
        <v>0</v>
      </c>
    </row>
    <row r="248" spans="1:10" x14ac:dyDescent="0.55000000000000004">
      <c r="A248">
        <f>Price!L248</f>
        <v>1772102400</v>
      </c>
      <c r="B248" t="b">
        <f>AND(Price!L248=Trendlines!Q248,Price!L248=ZigZag!K248,Price!L248=Pinbar!I248,Price!L248=SSA!L248)</f>
        <v>0</v>
      </c>
      <c r="C248" t="str">
        <f>Price!B248</f>
        <v>XAUUSD</v>
      </c>
      <c r="D248" t="b">
        <f>AND(Price!B248=Trendlines!B248,Price!B248=ZigZag!B248,Price!B248=Pinbar!B248,Price!B248=SSA!B248)</f>
        <v>1</v>
      </c>
      <c r="E248" t="str">
        <f>Price!C248</f>
        <v>M5</v>
      </c>
      <c r="F248" t="b">
        <f>AND(Price!C248=Trendlines!C248,Price!C248=ZigZag!C248,Price!C248=Pinbar!C248,Price!C248=SSA!C248)</f>
        <v>1</v>
      </c>
      <c r="G248">
        <f>Price!D248</f>
        <v>5172.13</v>
      </c>
      <c r="H248" t="b">
        <f>AND(Price!D248=Trendlines!D248,Price!D248=ZigZag!D248,Price!D248=Pinbar!D248,Price!D248=SSA!D248)</f>
        <v>1</v>
      </c>
      <c r="J248" t="b">
        <f t="shared" si="3"/>
        <v>0</v>
      </c>
    </row>
    <row r="249" spans="1:10" x14ac:dyDescent="0.55000000000000004">
      <c r="A249">
        <f>Price!L249</f>
        <v>1772102700</v>
      </c>
      <c r="B249" t="b">
        <f>AND(Price!L249=Trendlines!Q249,Price!L249=ZigZag!K249,Price!L249=Pinbar!I249,Price!L249=SSA!L249)</f>
        <v>0</v>
      </c>
      <c r="C249" t="str">
        <f>Price!B249</f>
        <v>XAUUSD</v>
      </c>
      <c r="D249" t="b">
        <f>AND(Price!B249=Trendlines!B249,Price!B249=ZigZag!B249,Price!B249=Pinbar!B249,Price!B249=SSA!B249)</f>
        <v>1</v>
      </c>
      <c r="E249" t="str">
        <f>Price!C249</f>
        <v>M5</v>
      </c>
      <c r="F249" t="b">
        <f>AND(Price!C249=Trendlines!C249,Price!C249=ZigZag!C249,Price!C249=Pinbar!C249,Price!C249=SSA!C249)</f>
        <v>1</v>
      </c>
      <c r="G249">
        <f>Price!D249</f>
        <v>5171.17</v>
      </c>
      <c r="H249" t="b">
        <f>AND(Price!D249=Trendlines!D249,Price!D249=ZigZag!D249,Price!D249=Pinbar!D249,Price!D249=SSA!D249)</f>
        <v>1</v>
      </c>
      <c r="J249" t="b">
        <f t="shared" si="3"/>
        <v>0</v>
      </c>
    </row>
    <row r="250" spans="1:10" x14ac:dyDescent="0.55000000000000004">
      <c r="A250">
        <f>Price!L250</f>
        <v>1772103000</v>
      </c>
      <c r="B250" t="b">
        <f>AND(Price!L250=Trendlines!Q250,Price!L250=ZigZag!K250,Price!L250=Pinbar!I250,Price!L250=SSA!L250)</f>
        <v>0</v>
      </c>
      <c r="C250" t="str">
        <f>Price!B250</f>
        <v>XAUUSD</v>
      </c>
      <c r="D250" t="b">
        <f>AND(Price!B250=Trendlines!B250,Price!B250=ZigZag!B250,Price!B250=Pinbar!B250,Price!B250=SSA!B250)</f>
        <v>1</v>
      </c>
      <c r="E250" t="str">
        <f>Price!C250</f>
        <v>M5</v>
      </c>
      <c r="F250" t="b">
        <f>AND(Price!C250=Trendlines!C250,Price!C250=ZigZag!C250,Price!C250=Pinbar!C250,Price!C250=SSA!C250)</f>
        <v>1</v>
      </c>
      <c r="G250">
        <f>Price!D250</f>
        <v>5173.6000000000004</v>
      </c>
      <c r="H250" t="b">
        <f>AND(Price!D250=Trendlines!D250,Price!D250=ZigZag!D250,Price!D250=Pinbar!D250,Price!D250=SSA!D250)</f>
        <v>1</v>
      </c>
      <c r="J250" t="b">
        <f t="shared" si="3"/>
        <v>0</v>
      </c>
    </row>
    <row r="251" spans="1:10" x14ac:dyDescent="0.55000000000000004">
      <c r="A251">
        <f>Price!L251</f>
        <v>1772103300</v>
      </c>
      <c r="B251" t="b">
        <f>AND(Price!L251=Trendlines!Q251,Price!L251=ZigZag!K251,Price!L251=Pinbar!I251,Price!L251=SSA!L251)</f>
        <v>0</v>
      </c>
      <c r="C251" t="str">
        <f>Price!B251</f>
        <v>XAUUSD</v>
      </c>
      <c r="D251" t="b">
        <f>AND(Price!B251=Trendlines!B251,Price!B251=ZigZag!B251,Price!B251=Pinbar!B251,Price!B251=SSA!B251)</f>
        <v>1</v>
      </c>
      <c r="E251" t="str">
        <f>Price!C251</f>
        <v>M5</v>
      </c>
      <c r="F251" t="b">
        <f>AND(Price!C251=Trendlines!C251,Price!C251=ZigZag!C251,Price!C251=Pinbar!C251,Price!C251=SSA!C251)</f>
        <v>1</v>
      </c>
      <c r="G251">
        <f>Price!D251</f>
        <v>5171.6099999999997</v>
      </c>
      <c r="H251" t="b">
        <f>AND(Price!D251=Trendlines!D251,Price!D251=ZigZag!D251,Price!D251=Pinbar!D251,Price!D251=SSA!D251)</f>
        <v>1</v>
      </c>
      <c r="J251" t="b">
        <f t="shared" si="3"/>
        <v>0</v>
      </c>
    </row>
    <row r="252" spans="1:10" x14ac:dyDescent="0.55000000000000004">
      <c r="A252">
        <f>Price!L252</f>
        <v>1772103600</v>
      </c>
      <c r="B252" t="b">
        <f>AND(Price!L252=Trendlines!Q252,Price!L252=ZigZag!K252,Price!L252=Pinbar!I252,Price!L252=SSA!L252)</f>
        <v>0</v>
      </c>
      <c r="C252" t="str">
        <f>Price!B252</f>
        <v>XAUUSD</v>
      </c>
      <c r="D252" t="b">
        <f>AND(Price!B252=Trendlines!B252,Price!B252=ZigZag!B252,Price!B252=Pinbar!B252,Price!B252=SSA!B252)</f>
        <v>1</v>
      </c>
      <c r="E252" t="str">
        <f>Price!C252</f>
        <v>M5</v>
      </c>
      <c r="F252" t="b">
        <f>AND(Price!C252=Trendlines!C252,Price!C252=ZigZag!C252,Price!C252=Pinbar!C252,Price!C252=SSA!C252)</f>
        <v>1</v>
      </c>
      <c r="G252">
        <f>Price!D252</f>
        <v>5173.83</v>
      </c>
      <c r="H252" t="b">
        <f>AND(Price!D252=Trendlines!D252,Price!D252=ZigZag!D252,Price!D252=Pinbar!D252,Price!D252=SSA!D252)</f>
        <v>1</v>
      </c>
      <c r="J252" t="b">
        <f t="shared" si="3"/>
        <v>0</v>
      </c>
    </row>
    <row r="253" spans="1:10" x14ac:dyDescent="0.55000000000000004">
      <c r="A253">
        <f>Price!L253</f>
        <v>1772103900</v>
      </c>
      <c r="B253" t="b">
        <f>AND(Price!L253=Trendlines!Q253,Price!L253=ZigZag!K253,Price!L253=Pinbar!I253,Price!L253=SSA!L253)</f>
        <v>0</v>
      </c>
      <c r="C253" t="str">
        <f>Price!B253</f>
        <v>XAUUSD</v>
      </c>
      <c r="D253" t="b">
        <f>AND(Price!B253=Trendlines!B253,Price!B253=ZigZag!B253,Price!B253=Pinbar!B253,Price!B253=SSA!B253)</f>
        <v>1</v>
      </c>
      <c r="E253" t="str">
        <f>Price!C253</f>
        <v>M5</v>
      </c>
      <c r="F253" t="b">
        <f>AND(Price!C253=Trendlines!C253,Price!C253=ZigZag!C253,Price!C253=Pinbar!C253,Price!C253=SSA!C253)</f>
        <v>1</v>
      </c>
      <c r="G253">
        <f>Price!D253</f>
        <v>5177.33</v>
      </c>
      <c r="H253" t="b">
        <f>AND(Price!D253=Trendlines!D253,Price!D253=ZigZag!D253,Price!D253=Pinbar!D253,Price!D253=SSA!D253)</f>
        <v>1</v>
      </c>
      <c r="J253" t="b">
        <f t="shared" si="3"/>
        <v>0</v>
      </c>
    </row>
    <row r="254" spans="1:10" x14ac:dyDescent="0.55000000000000004">
      <c r="A254">
        <f>Price!L254</f>
        <v>1772104200</v>
      </c>
      <c r="B254" t="b">
        <f>AND(Price!L254=Trendlines!Q254,Price!L254=ZigZag!K254,Price!L254=Pinbar!I254,Price!L254=SSA!L254)</f>
        <v>0</v>
      </c>
      <c r="C254" t="str">
        <f>Price!B254</f>
        <v>XAUUSD</v>
      </c>
      <c r="D254" t="b">
        <f>AND(Price!B254=Trendlines!B254,Price!B254=ZigZag!B254,Price!B254=Pinbar!B254,Price!B254=SSA!B254)</f>
        <v>1</v>
      </c>
      <c r="E254" t="str">
        <f>Price!C254</f>
        <v>M5</v>
      </c>
      <c r="F254" t="b">
        <f>AND(Price!C254=Trendlines!C254,Price!C254=ZigZag!C254,Price!C254=Pinbar!C254,Price!C254=SSA!C254)</f>
        <v>1</v>
      </c>
      <c r="G254">
        <f>Price!D254</f>
        <v>5175.8500000000004</v>
      </c>
      <c r="H254" t="b">
        <f>AND(Price!D254=Trendlines!D254,Price!D254=ZigZag!D254,Price!D254=Pinbar!D254,Price!D254=SSA!D254)</f>
        <v>1</v>
      </c>
      <c r="J254" t="b">
        <f t="shared" si="3"/>
        <v>0</v>
      </c>
    </row>
    <row r="255" spans="1:10" x14ac:dyDescent="0.55000000000000004">
      <c r="A255">
        <f>Price!L255</f>
        <v>1772104500</v>
      </c>
      <c r="B255" t="b">
        <f>AND(Price!L255=Trendlines!Q255,Price!L255=ZigZag!K255,Price!L255=Pinbar!I255,Price!L255=SSA!L255)</f>
        <v>0</v>
      </c>
      <c r="C255" t="str">
        <f>Price!B255</f>
        <v>XAUUSD</v>
      </c>
      <c r="D255" t="b">
        <f>AND(Price!B255=Trendlines!B255,Price!B255=ZigZag!B255,Price!B255=Pinbar!B255,Price!B255=SSA!B255)</f>
        <v>1</v>
      </c>
      <c r="E255" t="str">
        <f>Price!C255</f>
        <v>M5</v>
      </c>
      <c r="F255" t="b">
        <f>AND(Price!C255=Trendlines!C255,Price!C255=ZigZag!C255,Price!C255=Pinbar!C255,Price!C255=SSA!C255)</f>
        <v>1</v>
      </c>
      <c r="G255">
        <f>Price!D255</f>
        <v>5175.54</v>
      </c>
      <c r="H255" t="b">
        <f>AND(Price!D255=Trendlines!D255,Price!D255=ZigZag!D255,Price!D255=Pinbar!D255,Price!D255=SSA!D255)</f>
        <v>1</v>
      </c>
      <c r="J255" t="b">
        <f t="shared" si="3"/>
        <v>0</v>
      </c>
    </row>
    <row r="256" spans="1:10" x14ac:dyDescent="0.55000000000000004">
      <c r="A256">
        <f>Price!L256</f>
        <v>1772104800</v>
      </c>
      <c r="B256" t="b">
        <f>AND(Price!L256=Trendlines!Q256,Price!L256=ZigZag!K256,Price!L256=Pinbar!I256,Price!L256=SSA!L256)</f>
        <v>0</v>
      </c>
      <c r="C256" t="str">
        <f>Price!B256</f>
        <v>XAUUSD</v>
      </c>
      <c r="D256" t="b">
        <f>AND(Price!B256=Trendlines!B256,Price!B256=ZigZag!B256,Price!B256=Pinbar!B256,Price!B256=SSA!B256)</f>
        <v>1</v>
      </c>
      <c r="E256" t="str">
        <f>Price!C256</f>
        <v>M5</v>
      </c>
      <c r="F256" t="b">
        <f>AND(Price!C256=Trendlines!C256,Price!C256=ZigZag!C256,Price!C256=Pinbar!C256,Price!C256=SSA!C256)</f>
        <v>1</v>
      </c>
      <c r="G256">
        <f>Price!D256</f>
        <v>5171.7</v>
      </c>
      <c r="H256" t="b">
        <f>AND(Price!D256=Trendlines!D256,Price!D256=ZigZag!D256,Price!D256=Pinbar!D256,Price!D256=SSA!D256)</f>
        <v>1</v>
      </c>
      <c r="J256" t="b">
        <f t="shared" si="3"/>
        <v>0</v>
      </c>
    </row>
    <row r="257" spans="1:10" x14ac:dyDescent="0.55000000000000004">
      <c r="A257">
        <f>Price!L257</f>
        <v>1772105100</v>
      </c>
      <c r="B257" t="b">
        <f>AND(Price!L257=Trendlines!Q257,Price!L257=ZigZag!K257,Price!L257=Pinbar!I257,Price!L257=SSA!L257)</f>
        <v>0</v>
      </c>
      <c r="C257" t="str">
        <f>Price!B257</f>
        <v>XAUUSD</v>
      </c>
      <c r="D257" t="b">
        <f>AND(Price!B257=Trendlines!B257,Price!B257=ZigZag!B257,Price!B257=Pinbar!B257,Price!B257=SSA!B257)</f>
        <v>1</v>
      </c>
      <c r="E257" t="str">
        <f>Price!C257</f>
        <v>M5</v>
      </c>
      <c r="F257" t="b">
        <f>AND(Price!C257=Trendlines!C257,Price!C257=ZigZag!C257,Price!C257=Pinbar!C257,Price!C257=SSA!C257)</f>
        <v>1</v>
      </c>
      <c r="G257">
        <f>Price!D257</f>
        <v>5171.88</v>
      </c>
      <c r="H257" t="b">
        <f>AND(Price!D257=Trendlines!D257,Price!D257=ZigZag!D257,Price!D257=Pinbar!D257,Price!D257=SSA!D257)</f>
        <v>1</v>
      </c>
      <c r="J257" t="b">
        <f t="shared" si="3"/>
        <v>0</v>
      </c>
    </row>
    <row r="258" spans="1:10" x14ac:dyDescent="0.55000000000000004">
      <c r="A258">
        <f>Price!L258</f>
        <v>1772105400</v>
      </c>
      <c r="B258" t="b">
        <f>AND(Price!L258=Trendlines!Q258,Price!L258=ZigZag!K258,Price!L258=Pinbar!I258,Price!L258=SSA!L258)</f>
        <v>0</v>
      </c>
      <c r="C258" t="str">
        <f>Price!B258</f>
        <v>XAUUSD</v>
      </c>
      <c r="D258" t="b">
        <f>AND(Price!B258=Trendlines!B258,Price!B258=ZigZag!B258,Price!B258=Pinbar!B258,Price!B258=SSA!B258)</f>
        <v>1</v>
      </c>
      <c r="E258" t="str">
        <f>Price!C258</f>
        <v>M5</v>
      </c>
      <c r="F258" t="b">
        <f>AND(Price!C258=Trendlines!C258,Price!C258=ZigZag!C258,Price!C258=Pinbar!C258,Price!C258=SSA!C258)</f>
        <v>1</v>
      </c>
      <c r="G258">
        <f>Price!D258</f>
        <v>5173.38</v>
      </c>
      <c r="H258" t="b">
        <f>AND(Price!D258=Trendlines!D258,Price!D258=ZigZag!D258,Price!D258=Pinbar!D258,Price!D258=SSA!D258)</f>
        <v>1</v>
      </c>
      <c r="J258" t="b">
        <f t="shared" si="3"/>
        <v>0</v>
      </c>
    </row>
    <row r="259" spans="1:10" x14ac:dyDescent="0.55000000000000004">
      <c r="A259">
        <f>Price!L259</f>
        <v>1772105700</v>
      </c>
      <c r="B259" t="b">
        <f>AND(Price!L259=Trendlines!Q259,Price!L259=ZigZag!K259,Price!L259=Pinbar!I259,Price!L259=SSA!L259)</f>
        <v>0</v>
      </c>
      <c r="C259" t="str">
        <f>Price!B259</f>
        <v>XAUUSD</v>
      </c>
      <c r="D259" t="b">
        <f>AND(Price!B259=Trendlines!B259,Price!B259=ZigZag!B259,Price!B259=Pinbar!B259,Price!B259=SSA!B259)</f>
        <v>1</v>
      </c>
      <c r="E259" t="str">
        <f>Price!C259</f>
        <v>M5</v>
      </c>
      <c r="F259" t="b">
        <f>AND(Price!C259=Trendlines!C259,Price!C259=ZigZag!C259,Price!C259=Pinbar!C259,Price!C259=SSA!C259)</f>
        <v>1</v>
      </c>
      <c r="G259">
        <f>Price!D259</f>
        <v>5173.54</v>
      </c>
      <c r="H259" t="b">
        <f>AND(Price!D259=Trendlines!D259,Price!D259=ZigZag!D259,Price!D259=Pinbar!D259,Price!D259=SSA!D259)</f>
        <v>1</v>
      </c>
      <c r="J259" t="b">
        <f t="shared" ref="J259:J322" si="4">AND(B259=TRUE,D259=TRUE,F259=TRUE,H259=TRUE)</f>
        <v>0</v>
      </c>
    </row>
    <row r="260" spans="1:10" x14ac:dyDescent="0.55000000000000004">
      <c r="A260">
        <f>Price!L260</f>
        <v>1772106000</v>
      </c>
      <c r="B260" t="b">
        <f>AND(Price!L260=Trendlines!Q260,Price!L260=ZigZag!K260,Price!L260=Pinbar!I260,Price!L260=SSA!L260)</f>
        <v>0</v>
      </c>
      <c r="C260" t="str">
        <f>Price!B260</f>
        <v>XAUUSD</v>
      </c>
      <c r="D260" t="b">
        <f>AND(Price!B260=Trendlines!B260,Price!B260=ZigZag!B260,Price!B260=Pinbar!B260,Price!B260=SSA!B260)</f>
        <v>1</v>
      </c>
      <c r="E260" t="str">
        <f>Price!C260</f>
        <v>M5</v>
      </c>
      <c r="F260" t="b">
        <f>AND(Price!C260=Trendlines!C260,Price!C260=ZigZag!C260,Price!C260=Pinbar!C260,Price!C260=SSA!C260)</f>
        <v>1</v>
      </c>
      <c r="G260">
        <f>Price!D260</f>
        <v>5174.68</v>
      </c>
      <c r="H260" t="b">
        <f>AND(Price!D260=Trendlines!D260,Price!D260=ZigZag!D260,Price!D260=Pinbar!D260,Price!D260=SSA!D260)</f>
        <v>1</v>
      </c>
      <c r="J260" t="b">
        <f t="shared" si="4"/>
        <v>0</v>
      </c>
    </row>
    <row r="261" spans="1:10" x14ac:dyDescent="0.55000000000000004">
      <c r="A261">
        <f>Price!L261</f>
        <v>1772106300</v>
      </c>
      <c r="B261" t="b">
        <f>AND(Price!L261=Trendlines!Q261,Price!L261=ZigZag!K261,Price!L261=Pinbar!I261,Price!L261=SSA!L261)</f>
        <v>0</v>
      </c>
      <c r="C261" t="str">
        <f>Price!B261</f>
        <v>XAUUSD</v>
      </c>
      <c r="D261" t="b">
        <f>AND(Price!B261=Trendlines!B261,Price!B261=ZigZag!B261,Price!B261=Pinbar!B261,Price!B261=SSA!B261)</f>
        <v>1</v>
      </c>
      <c r="E261" t="str">
        <f>Price!C261</f>
        <v>M5</v>
      </c>
      <c r="F261" t="b">
        <f>AND(Price!C261=Trendlines!C261,Price!C261=ZigZag!C261,Price!C261=Pinbar!C261,Price!C261=SSA!C261)</f>
        <v>1</v>
      </c>
      <c r="G261">
        <f>Price!D261</f>
        <v>5171.3999999999996</v>
      </c>
      <c r="H261" t="b">
        <f>AND(Price!D261=Trendlines!D261,Price!D261=ZigZag!D261,Price!D261=Pinbar!D261,Price!D261=SSA!D261)</f>
        <v>1</v>
      </c>
      <c r="J261" t="b">
        <f t="shared" si="4"/>
        <v>0</v>
      </c>
    </row>
    <row r="262" spans="1:10" x14ac:dyDescent="0.55000000000000004">
      <c r="A262">
        <f>Price!L262</f>
        <v>1772106600</v>
      </c>
      <c r="B262" t="b">
        <f>AND(Price!L262=Trendlines!Q262,Price!L262=ZigZag!K262,Price!L262=Pinbar!I262,Price!L262=SSA!L262)</f>
        <v>0</v>
      </c>
      <c r="C262" t="str">
        <f>Price!B262</f>
        <v>XAUUSD</v>
      </c>
      <c r="D262" t="b">
        <f>AND(Price!B262=Trendlines!B262,Price!B262=ZigZag!B262,Price!B262=Pinbar!B262,Price!B262=SSA!B262)</f>
        <v>1</v>
      </c>
      <c r="E262" t="str">
        <f>Price!C262</f>
        <v>M5</v>
      </c>
      <c r="F262" t="b">
        <f>AND(Price!C262=Trendlines!C262,Price!C262=ZigZag!C262,Price!C262=Pinbar!C262,Price!C262=SSA!C262)</f>
        <v>1</v>
      </c>
      <c r="G262">
        <f>Price!D262</f>
        <v>5163.51</v>
      </c>
      <c r="H262" t="b">
        <f>AND(Price!D262=Trendlines!D262,Price!D262=ZigZag!D262,Price!D262=Pinbar!D262,Price!D262=SSA!D262)</f>
        <v>1</v>
      </c>
      <c r="J262" t="b">
        <f t="shared" si="4"/>
        <v>0</v>
      </c>
    </row>
    <row r="263" spans="1:10" x14ac:dyDescent="0.55000000000000004">
      <c r="A263">
        <f>Price!L263</f>
        <v>1772106900</v>
      </c>
      <c r="B263" t="b">
        <f>AND(Price!L263=Trendlines!Q263,Price!L263=ZigZag!K263,Price!L263=Pinbar!I263,Price!L263=SSA!L263)</f>
        <v>0</v>
      </c>
      <c r="C263" t="str">
        <f>Price!B263</f>
        <v>XAUUSD</v>
      </c>
      <c r="D263" t="b">
        <f>AND(Price!B263=Trendlines!B263,Price!B263=ZigZag!B263,Price!B263=Pinbar!B263,Price!B263=SSA!B263)</f>
        <v>1</v>
      </c>
      <c r="E263" t="str">
        <f>Price!C263</f>
        <v>M5</v>
      </c>
      <c r="F263" t="b">
        <f>AND(Price!C263=Trendlines!C263,Price!C263=ZigZag!C263,Price!C263=Pinbar!C263,Price!C263=SSA!C263)</f>
        <v>1</v>
      </c>
      <c r="G263">
        <f>Price!D263</f>
        <v>5164.71</v>
      </c>
      <c r="H263" t="b">
        <f>AND(Price!D263=Trendlines!D263,Price!D263=ZigZag!D263,Price!D263=Pinbar!D263,Price!D263=SSA!D263)</f>
        <v>1</v>
      </c>
      <c r="J263" t="b">
        <f t="shared" si="4"/>
        <v>0</v>
      </c>
    </row>
    <row r="264" spans="1:10" x14ac:dyDescent="0.55000000000000004">
      <c r="A264">
        <f>Price!L264</f>
        <v>1772107200</v>
      </c>
      <c r="B264" t="b">
        <f>AND(Price!L264=Trendlines!Q264,Price!L264=ZigZag!K264,Price!L264=Pinbar!I264,Price!L264=SSA!L264)</f>
        <v>0</v>
      </c>
      <c r="C264" t="str">
        <f>Price!B264</f>
        <v>XAUUSD</v>
      </c>
      <c r="D264" t="b">
        <f>AND(Price!B264=Trendlines!B264,Price!B264=ZigZag!B264,Price!B264=Pinbar!B264,Price!B264=SSA!B264)</f>
        <v>1</v>
      </c>
      <c r="E264" t="str">
        <f>Price!C264</f>
        <v>M5</v>
      </c>
      <c r="F264" t="b">
        <f>AND(Price!C264=Trendlines!C264,Price!C264=ZigZag!C264,Price!C264=Pinbar!C264,Price!C264=SSA!C264)</f>
        <v>1</v>
      </c>
      <c r="G264">
        <f>Price!D264</f>
        <v>5165.67</v>
      </c>
      <c r="H264" t="b">
        <f>AND(Price!D264=Trendlines!D264,Price!D264=ZigZag!D264,Price!D264=Pinbar!D264,Price!D264=SSA!D264)</f>
        <v>1</v>
      </c>
      <c r="J264" t="b">
        <f t="shared" si="4"/>
        <v>0</v>
      </c>
    </row>
    <row r="265" spans="1:10" x14ac:dyDescent="0.55000000000000004">
      <c r="A265">
        <f>Price!L265</f>
        <v>1772107500</v>
      </c>
      <c r="B265" t="b">
        <f>AND(Price!L265=Trendlines!Q265,Price!L265=ZigZag!K265,Price!L265=Pinbar!I265,Price!L265=SSA!L265)</f>
        <v>0</v>
      </c>
      <c r="C265" t="str">
        <f>Price!B265</f>
        <v>XAUUSD</v>
      </c>
      <c r="D265" t="b">
        <f>AND(Price!B265=Trendlines!B265,Price!B265=ZigZag!B265,Price!B265=Pinbar!B265,Price!B265=SSA!B265)</f>
        <v>1</v>
      </c>
      <c r="E265" t="str">
        <f>Price!C265</f>
        <v>M5</v>
      </c>
      <c r="F265" t="b">
        <f>AND(Price!C265=Trendlines!C265,Price!C265=ZigZag!C265,Price!C265=Pinbar!C265,Price!C265=SSA!C265)</f>
        <v>1</v>
      </c>
      <c r="G265">
        <f>Price!D265</f>
        <v>5169.1499999999996</v>
      </c>
      <c r="H265" t="b">
        <f>AND(Price!D265=Trendlines!D265,Price!D265=ZigZag!D265,Price!D265=Pinbar!D265,Price!D265=SSA!D265)</f>
        <v>1</v>
      </c>
      <c r="J265" t="b">
        <f t="shared" si="4"/>
        <v>0</v>
      </c>
    </row>
    <row r="266" spans="1:10" x14ac:dyDescent="0.55000000000000004">
      <c r="A266">
        <f>Price!L266</f>
        <v>1772107800</v>
      </c>
      <c r="B266" t="b">
        <f>AND(Price!L266=Trendlines!Q266,Price!L266=ZigZag!K266,Price!L266=Pinbar!I266,Price!L266=SSA!L266)</f>
        <v>0</v>
      </c>
      <c r="C266" t="str">
        <f>Price!B266</f>
        <v>XAUUSD</v>
      </c>
      <c r="D266" t="b">
        <f>AND(Price!B266=Trendlines!B266,Price!B266=ZigZag!B266,Price!B266=Pinbar!B266,Price!B266=SSA!B266)</f>
        <v>1</v>
      </c>
      <c r="E266" t="str">
        <f>Price!C266</f>
        <v>M5</v>
      </c>
      <c r="F266" t="b">
        <f>AND(Price!C266=Trendlines!C266,Price!C266=ZigZag!C266,Price!C266=Pinbar!C266,Price!C266=SSA!C266)</f>
        <v>1</v>
      </c>
      <c r="G266">
        <f>Price!D266</f>
        <v>5168.46</v>
      </c>
      <c r="H266" t="b">
        <f>AND(Price!D266=Trendlines!D266,Price!D266=ZigZag!D266,Price!D266=Pinbar!D266,Price!D266=SSA!D266)</f>
        <v>1</v>
      </c>
      <c r="J266" t="b">
        <f t="shared" si="4"/>
        <v>0</v>
      </c>
    </row>
    <row r="267" spans="1:10" x14ac:dyDescent="0.55000000000000004">
      <c r="A267">
        <f>Price!L267</f>
        <v>1772108100</v>
      </c>
      <c r="B267" t="b">
        <f>AND(Price!L267=Trendlines!Q267,Price!L267=ZigZag!K267,Price!L267=Pinbar!I267,Price!L267=SSA!L267)</f>
        <v>0</v>
      </c>
      <c r="C267" t="str">
        <f>Price!B267</f>
        <v>XAUUSD</v>
      </c>
      <c r="D267" t="b">
        <f>AND(Price!B267=Trendlines!B267,Price!B267=ZigZag!B267,Price!B267=Pinbar!B267,Price!B267=SSA!B267)</f>
        <v>1</v>
      </c>
      <c r="E267" t="str">
        <f>Price!C267</f>
        <v>M5</v>
      </c>
      <c r="F267" t="b">
        <f>AND(Price!C267=Trendlines!C267,Price!C267=ZigZag!C267,Price!C267=Pinbar!C267,Price!C267=SSA!C267)</f>
        <v>1</v>
      </c>
      <c r="G267">
        <f>Price!D267</f>
        <v>5172.18</v>
      </c>
      <c r="H267" t="b">
        <f>AND(Price!D267=Trendlines!D267,Price!D267=ZigZag!D267,Price!D267=Pinbar!D267,Price!D267=SSA!D267)</f>
        <v>1</v>
      </c>
      <c r="J267" t="b">
        <f t="shared" si="4"/>
        <v>0</v>
      </c>
    </row>
    <row r="268" spans="1:10" x14ac:dyDescent="0.55000000000000004">
      <c r="A268">
        <f>Price!L268</f>
        <v>1772108400</v>
      </c>
      <c r="B268" t="b">
        <f>AND(Price!L268=Trendlines!Q268,Price!L268=ZigZag!K268,Price!L268=Pinbar!I268,Price!L268=SSA!L268)</f>
        <v>0</v>
      </c>
      <c r="C268" t="str">
        <f>Price!B268</f>
        <v>XAUUSD</v>
      </c>
      <c r="D268" t="b">
        <f>AND(Price!B268=Trendlines!B268,Price!B268=ZigZag!B268,Price!B268=Pinbar!B268,Price!B268=SSA!B268)</f>
        <v>1</v>
      </c>
      <c r="E268" t="str">
        <f>Price!C268</f>
        <v>M5</v>
      </c>
      <c r="F268" t="b">
        <f>AND(Price!C268=Trendlines!C268,Price!C268=ZigZag!C268,Price!C268=Pinbar!C268,Price!C268=SSA!C268)</f>
        <v>1</v>
      </c>
      <c r="G268">
        <f>Price!D268</f>
        <v>5176.5200000000004</v>
      </c>
      <c r="H268" t="b">
        <f>AND(Price!D268=Trendlines!D268,Price!D268=ZigZag!D268,Price!D268=Pinbar!D268,Price!D268=SSA!D268)</f>
        <v>1</v>
      </c>
      <c r="J268" t="b">
        <f t="shared" si="4"/>
        <v>0</v>
      </c>
    </row>
    <row r="269" spans="1:10" x14ac:dyDescent="0.55000000000000004">
      <c r="A269">
        <f>Price!L269</f>
        <v>1772108700</v>
      </c>
      <c r="B269" t="b">
        <f>AND(Price!L269=Trendlines!Q269,Price!L269=ZigZag!K269,Price!L269=Pinbar!I269,Price!L269=SSA!L269)</f>
        <v>0</v>
      </c>
      <c r="C269" t="str">
        <f>Price!B269</f>
        <v>XAUUSD</v>
      </c>
      <c r="D269" t="b">
        <f>AND(Price!B269=Trendlines!B269,Price!B269=ZigZag!B269,Price!B269=Pinbar!B269,Price!B269=SSA!B269)</f>
        <v>1</v>
      </c>
      <c r="E269" t="str">
        <f>Price!C269</f>
        <v>M5</v>
      </c>
      <c r="F269" t="b">
        <f>AND(Price!C269=Trendlines!C269,Price!C269=ZigZag!C269,Price!C269=Pinbar!C269,Price!C269=SSA!C269)</f>
        <v>1</v>
      </c>
      <c r="G269">
        <f>Price!D269</f>
        <v>5178.54</v>
      </c>
      <c r="H269" t="b">
        <f>AND(Price!D269=Trendlines!D269,Price!D269=ZigZag!D269,Price!D269=Pinbar!D269,Price!D269=SSA!D269)</f>
        <v>1</v>
      </c>
      <c r="J269" t="b">
        <f t="shared" si="4"/>
        <v>0</v>
      </c>
    </row>
    <row r="270" spans="1:10" x14ac:dyDescent="0.55000000000000004">
      <c r="A270">
        <f>Price!L270</f>
        <v>1772109000</v>
      </c>
      <c r="B270" t="b">
        <f>AND(Price!L270=Trendlines!Q270,Price!L270=ZigZag!K270,Price!L270=Pinbar!I270,Price!L270=SSA!L270)</f>
        <v>0</v>
      </c>
      <c r="C270" t="str">
        <f>Price!B270</f>
        <v>XAUUSD</v>
      </c>
      <c r="D270" t="b">
        <f>AND(Price!B270=Trendlines!B270,Price!B270=ZigZag!B270,Price!B270=Pinbar!B270,Price!B270=SSA!B270)</f>
        <v>1</v>
      </c>
      <c r="E270" t="str">
        <f>Price!C270</f>
        <v>M5</v>
      </c>
      <c r="F270" t="b">
        <f>AND(Price!C270=Trendlines!C270,Price!C270=ZigZag!C270,Price!C270=Pinbar!C270,Price!C270=SSA!C270)</f>
        <v>1</v>
      </c>
      <c r="G270">
        <f>Price!D270</f>
        <v>5183.1000000000004</v>
      </c>
      <c r="H270" t="b">
        <f>AND(Price!D270=Trendlines!D270,Price!D270=ZigZag!D270,Price!D270=Pinbar!D270,Price!D270=SSA!D270)</f>
        <v>1</v>
      </c>
      <c r="J270" t="b">
        <f t="shared" si="4"/>
        <v>0</v>
      </c>
    </row>
    <row r="271" spans="1:10" x14ac:dyDescent="0.55000000000000004">
      <c r="A271">
        <f>Price!L271</f>
        <v>1772109300</v>
      </c>
      <c r="B271" t="b">
        <f>AND(Price!L271=Trendlines!Q271,Price!L271=ZigZag!K271,Price!L271=Pinbar!I271,Price!L271=SSA!L271)</f>
        <v>0</v>
      </c>
      <c r="C271" t="str">
        <f>Price!B271</f>
        <v>XAUUSD</v>
      </c>
      <c r="D271" t="b">
        <f>AND(Price!B271=Trendlines!B271,Price!B271=ZigZag!B271,Price!B271=Pinbar!B271,Price!B271=SSA!B271)</f>
        <v>1</v>
      </c>
      <c r="E271" t="str">
        <f>Price!C271</f>
        <v>M5</v>
      </c>
      <c r="F271" t="b">
        <f>AND(Price!C271=Trendlines!C271,Price!C271=ZigZag!C271,Price!C271=Pinbar!C271,Price!C271=SSA!C271)</f>
        <v>1</v>
      </c>
      <c r="G271">
        <f>Price!D271</f>
        <v>5182.34</v>
      </c>
      <c r="H271" t="b">
        <f>AND(Price!D271=Trendlines!D271,Price!D271=ZigZag!D271,Price!D271=Pinbar!D271,Price!D271=SSA!D271)</f>
        <v>1</v>
      </c>
      <c r="J271" t="b">
        <f t="shared" si="4"/>
        <v>0</v>
      </c>
    </row>
    <row r="272" spans="1:10" x14ac:dyDescent="0.55000000000000004">
      <c r="A272">
        <f>Price!L272</f>
        <v>1772109600</v>
      </c>
      <c r="B272" t="b">
        <f>AND(Price!L272=Trendlines!Q272,Price!L272=ZigZag!K272,Price!L272=Pinbar!I272,Price!L272=SSA!L272)</f>
        <v>0</v>
      </c>
      <c r="C272" t="str">
        <f>Price!B272</f>
        <v>XAUUSD</v>
      </c>
      <c r="D272" t="b">
        <f>AND(Price!B272=Trendlines!B272,Price!B272=ZigZag!B272,Price!B272=Pinbar!B272,Price!B272=SSA!B272)</f>
        <v>1</v>
      </c>
      <c r="E272" t="str">
        <f>Price!C272</f>
        <v>M5</v>
      </c>
      <c r="F272" t="b">
        <f>AND(Price!C272=Trendlines!C272,Price!C272=ZigZag!C272,Price!C272=Pinbar!C272,Price!C272=SSA!C272)</f>
        <v>1</v>
      </c>
      <c r="G272">
        <f>Price!D272</f>
        <v>5187.5200000000004</v>
      </c>
      <c r="H272" t="b">
        <f>AND(Price!D272=Trendlines!D272,Price!D272=ZigZag!D272,Price!D272=Pinbar!D272,Price!D272=SSA!D272)</f>
        <v>1</v>
      </c>
      <c r="J272" t="b">
        <f t="shared" si="4"/>
        <v>0</v>
      </c>
    </row>
    <row r="273" spans="1:10" x14ac:dyDescent="0.55000000000000004">
      <c r="A273">
        <f>Price!L273</f>
        <v>1772109900</v>
      </c>
      <c r="B273" t="b">
        <f>AND(Price!L273=Trendlines!Q273,Price!L273=ZigZag!K273,Price!L273=Pinbar!I273,Price!L273=SSA!L273)</f>
        <v>0</v>
      </c>
      <c r="C273" t="str">
        <f>Price!B273</f>
        <v>XAUUSD</v>
      </c>
      <c r="D273" t="b">
        <f>AND(Price!B273=Trendlines!B273,Price!B273=ZigZag!B273,Price!B273=Pinbar!B273,Price!B273=SSA!B273)</f>
        <v>1</v>
      </c>
      <c r="E273" t="str">
        <f>Price!C273</f>
        <v>M5</v>
      </c>
      <c r="F273" t="b">
        <f>AND(Price!C273=Trendlines!C273,Price!C273=ZigZag!C273,Price!C273=Pinbar!C273,Price!C273=SSA!C273)</f>
        <v>1</v>
      </c>
      <c r="G273">
        <f>Price!D273</f>
        <v>5181.29</v>
      </c>
      <c r="H273" t="b">
        <f>AND(Price!D273=Trendlines!D273,Price!D273=ZigZag!D273,Price!D273=Pinbar!D273,Price!D273=SSA!D273)</f>
        <v>1</v>
      </c>
      <c r="J273" t="b">
        <f t="shared" si="4"/>
        <v>0</v>
      </c>
    </row>
    <row r="274" spans="1:10" x14ac:dyDescent="0.55000000000000004">
      <c r="A274">
        <f>Price!L274</f>
        <v>1772110200</v>
      </c>
      <c r="B274" t="b">
        <f>AND(Price!L274=Trendlines!Q274,Price!L274=ZigZag!K274,Price!L274=Pinbar!I274,Price!L274=SSA!L274)</f>
        <v>0</v>
      </c>
      <c r="C274" t="str">
        <f>Price!B274</f>
        <v>XAUUSD</v>
      </c>
      <c r="D274" t="b">
        <f>AND(Price!B274=Trendlines!B274,Price!B274=ZigZag!B274,Price!B274=Pinbar!B274,Price!B274=SSA!B274)</f>
        <v>1</v>
      </c>
      <c r="E274" t="str">
        <f>Price!C274</f>
        <v>M5</v>
      </c>
      <c r="F274" t="b">
        <f>AND(Price!C274=Trendlines!C274,Price!C274=ZigZag!C274,Price!C274=Pinbar!C274,Price!C274=SSA!C274)</f>
        <v>1</v>
      </c>
      <c r="G274">
        <f>Price!D274</f>
        <v>5181.25</v>
      </c>
      <c r="H274" t="b">
        <f>AND(Price!D274=Trendlines!D274,Price!D274=ZigZag!D274,Price!D274=Pinbar!D274,Price!D274=SSA!D274)</f>
        <v>1</v>
      </c>
      <c r="J274" t="b">
        <f t="shared" si="4"/>
        <v>0</v>
      </c>
    </row>
    <row r="275" spans="1:10" x14ac:dyDescent="0.55000000000000004">
      <c r="A275">
        <f>Price!L275</f>
        <v>1772110500</v>
      </c>
      <c r="B275" t="b">
        <f>AND(Price!L275=Trendlines!Q275,Price!L275=ZigZag!K275,Price!L275=Pinbar!I275,Price!L275=SSA!L275)</f>
        <v>0</v>
      </c>
      <c r="C275" t="str">
        <f>Price!B275</f>
        <v>XAUUSD</v>
      </c>
      <c r="D275" t="b">
        <f>AND(Price!B275=Trendlines!B275,Price!B275=ZigZag!B275,Price!B275=Pinbar!B275,Price!B275=SSA!B275)</f>
        <v>1</v>
      </c>
      <c r="E275" t="str">
        <f>Price!C275</f>
        <v>M5</v>
      </c>
      <c r="F275" t="b">
        <f>AND(Price!C275=Trendlines!C275,Price!C275=ZigZag!C275,Price!C275=Pinbar!C275,Price!C275=SSA!C275)</f>
        <v>1</v>
      </c>
      <c r="G275">
        <f>Price!D275</f>
        <v>5183.8500000000004</v>
      </c>
      <c r="H275" t="b">
        <f>AND(Price!D275=Trendlines!D275,Price!D275=ZigZag!D275,Price!D275=Pinbar!D275,Price!D275=SSA!D275)</f>
        <v>1</v>
      </c>
      <c r="J275" t="b">
        <f t="shared" si="4"/>
        <v>0</v>
      </c>
    </row>
    <row r="276" spans="1:10" x14ac:dyDescent="0.55000000000000004">
      <c r="A276">
        <f>Price!L276</f>
        <v>1772110800</v>
      </c>
      <c r="B276" t="b">
        <f>AND(Price!L276=Trendlines!Q276,Price!L276=ZigZag!K276,Price!L276=Pinbar!I276,Price!L276=SSA!L276)</f>
        <v>0</v>
      </c>
      <c r="C276" t="str">
        <f>Price!B276</f>
        <v>XAUUSD</v>
      </c>
      <c r="D276" t="b">
        <f>AND(Price!B276=Trendlines!B276,Price!B276=ZigZag!B276,Price!B276=Pinbar!B276,Price!B276=SSA!B276)</f>
        <v>1</v>
      </c>
      <c r="E276" t="str">
        <f>Price!C276</f>
        <v>M5</v>
      </c>
      <c r="F276" t="b">
        <f>AND(Price!C276=Trendlines!C276,Price!C276=ZigZag!C276,Price!C276=Pinbar!C276,Price!C276=SSA!C276)</f>
        <v>1</v>
      </c>
      <c r="G276">
        <f>Price!D276</f>
        <v>5175.76</v>
      </c>
      <c r="H276" t="b">
        <f>AND(Price!D276=Trendlines!D276,Price!D276=ZigZag!D276,Price!D276=Pinbar!D276,Price!D276=SSA!D276)</f>
        <v>1</v>
      </c>
      <c r="J276" t="b">
        <f t="shared" si="4"/>
        <v>0</v>
      </c>
    </row>
    <row r="277" spans="1:10" x14ac:dyDescent="0.55000000000000004">
      <c r="A277">
        <f>Price!L277</f>
        <v>1772111100</v>
      </c>
      <c r="B277" t="b">
        <f>AND(Price!L277=Trendlines!Q277,Price!L277=ZigZag!K277,Price!L277=Pinbar!I277,Price!L277=SSA!L277)</f>
        <v>0</v>
      </c>
      <c r="C277" t="str">
        <f>Price!B277</f>
        <v>XAUUSD</v>
      </c>
      <c r="D277" t="b">
        <f>AND(Price!B277=Trendlines!B277,Price!B277=ZigZag!B277,Price!B277=Pinbar!B277,Price!B277=SSA!B277)</f>
        <v>1</v>
      </c>
      <c r="E277" t="str">
        <f>Price!C277</f>
        <v>M5</v>
      </c>
      <c r="F277" t="b">
        <f>AND(Price!C277=Trendlines!C277,Price!C277=ZigZag!C277,Price!C277=Pinbar!C277,Price!C277=SSA!C277)</f>
        <v>1</v>
      </c>
      <c r="G277">
        <f>Price!D277</f>
        <v>5172.5</v>
      </c>
      <c r="H277" t="b">
        <f>AND(Price!D277=Trendlines!D277,Price!D277=ZigZag!D277,Price!D277=Pinbar!D277,Price!D277=SSA!D277)</f>
        <v>1</v>
      </c>
      <c r="J277" t="b">
        <f t="shared" si="4"/>
        <v>0</v>
      </c>
    </row>
    <row r="278" spans="1:10" x14ac:dyDescent="0.55000000000000004">
      <c r="A278">
        <f>Price!L278</f>
        <v>1772111400</v>
      </c>
      <c r="B278" t="b">
        <f>AND(Price!L278=Trendlines!Q278,Price!L278=ZigZag!K278,Price!L278=Pinbar!I278,Price!L278=SSA!L278)</f>
        <v>0</v>
      </c>
      <c r="C278" t="str">
        <f>Price!B278</f>
        <v>XAUUSD</v>
      </c>
      <c r="D278" t="b">
        <f>AND(Price!B278=Trendlines!B278,Price!B278=ZigZag!B278,Price!B278=Pinbar!B278,Price!B278=SSA!B278)</f>
        <v>1</v>
      </c>
      <c r="E278" t="str">
        <f>Price!C278</f>
        <v>M5</v>
      </c>
      <c r="F278" t="b">
        <f>AND(Price!C278=Trendlines!C278,Price!C278=ZigZag!C278,Price!C278=Pinbar!C278,Price!C278=SSA!C278)</f>
        <v>1</v>
      </c>
      <c r="G278">
        <f>Price!D278</f>
        <v>5174</v>
      </c>
      <c r="H278" t="b">
        <f>AND(Price!D278=Trendlines!D278,Price!D278=ZigZag!D278,Price!D278=Pinbar!D278,Price!D278=SSA!D278)</f>
        <v>1</v>
      </c>
      <c r="J278" t="b">
        <f t="shared" si="4"/>
        <v>0</v>
      </c>
    </row>
    <row r="279" spans="1:10" x14ac:dyDescent="0.55000000000000004">
      <c r="A279">
        <f>Price!L279</f>
        <v>1772111700</v>
      </c>
      <c r="B279" t="b">
        <f>AND(Price!L279=Trendlines!Q279,Price!L279=ZigZag!K279,Price!L279=Pinbar!I279,Price!L279=SSA!L279)</f>
        <v>0</v>
      </c>
      <c r="C279" t="str">
        <f>Price!B279</f>
        <v>XAUUSD</v>
      </c>
      <c r="D279" t="b">
        <f>AND(Price!B279=Trendlines!B279,Price!B279=ZigZag!B279,Price!B279=Pinbar!B279,Price!B279=SSA!B279)</f>
        <v>1</v>
      </c>
      <c r="E279" t="str">
        <f>Price!C279</f>
        <v>M5</v>
      </c>
      <c r="F279" t="b">
        <f>AND(Price!C279=Trendlines!C279,Price!C279=ZigZag!C279,Price!C279=Pinbar!C279,Price!C279=SSA!C279)</f>
        <v>1</v>
      </c>
      <c r="G279">
        <f>Price!D279</f>
        <v>5171.6499999999996</v>
      </c>
      <c r="H279" t="b">
        <f>AND(Price!D279=Trendlines!D279,Price!D279=ZigZag!D279,Price!D279=Pinbar!D279,Price!D279=SSA!D279)</f>
        <v>1</v>
      </c>
      <c r="J279" t="b">
        <f t="shared" si="4"/>
        <v>0</v>
      </c>
    </row>
    <row r="280" spans="1:10" x14ac:dyDescent="0.55000000000000004">
      <c r="A280">
        <f>Price!L280</f>
        <v>1772112000</v>
      </c>
      <c r="B280" t="b">
        <f>AND(Price!L280=Trendlines!Q280,Price!L280=ZigZag!K280,Price!L280=Pinbar!I280,Price!L280=SSA!L280)</f>
        <v>0</v>
      </c>
      <c r="C280" t="str">
        <f>Price!B280</f>
        <v>XAUUSD</v>
      </c>
      <c r="D280" t="b">
        <f>AND(Price!B280=Trendlines!B280,Price!B280=ZigZag!B280,Price!B280=Pinbar!B280,Price!B280=SSA!B280)</f>
        <v>1</v>
      </c>
      <c r="E280" t="str">
        <f>Price!C280</f>
        <v>M5</v>
      </c>
      <c r="F280" t="b">
        <f>AND(Price!C280=Trendlines!C280,Price!C280=ZigZag!C280,Price!C280=Pinbar!C280,Price!C280=SSA!C280)</f>
        <v>1</v>
      </c>
      <c r="G280">
        <f>Price!D280</f>
        <v>5178.12</v>
      </c>
      <c r="H280" t="b">
        <f>AND(Price!D280=Trendlines!D280,Price!D280=ZigZag!D280,Price!D280=Pinbar!D280,Price!D280=SSA!D280)</f>
        <v>1</v>
      </c>
      <c r="J280" t="b">
        <f t="shared" si="4"/>
        <v>0</v>
      </c>
    </row>
    <row r="281" spans="1:10" x14ac:dyDescent="0.55000000000000004">
      <c r="A281">
        <f>Price!L281</f>
        <v>1772112300</v>
      </c>
      <c r="B281" t="b">
        <f>AND(Price!L281=Trendlines!Q281,Price!L281=ZigZag!K281,Price!L281=Pinbar!I281,Price!L281=SSA!L281)</f>
        <v>0</v>
      </c>
      <c r="C281" t="str">
        <f>Price!B281</f>
        <v>XAUUSD</v>
      </c>
      <c r="D281" t="b">
        <f>AND(Price!B281=Trendlines!B281,Price!B281=ZigZag!B281,Price!B281=Pinbar!B281,Price!B281=SSA!B281)</f>
        <v>1</v>
      </c>
      <c r="E281" t="str">
        <f>Price!C281</f>
        <v>M5</v>
      </c>
      <c r="F281" t="b">
        <f>AND(Price!C281=Trendlines!C281,Price!C281=ZigZag!C281,Price!C281=Pinbar!C281,Price!C281=SSA!C281)</f>
        <v>1</v>
      </c>
      <c r="G281">
        <f>Price!D281</f>
        <v>5174.76</v>
      </c>
      <c r="H281" t="b">
        <f>AND(Price!D281=Trendlines!D281,Price!D281=ZigZag!D281,Price!D281=Pinbar!D281,Price!D281=SSA!D281)</f>
        <v>1</v>
      </c>
      <c r="J281" t="b">
        <f t="shared" si="4"/>
        <v>0</v>
      </c>
    </row>
    <row r="282" spans="1:10" x14ac:dyDescent="0.55000000000000004">
      <c r="A282">
        <f>Price!L282</f>
        <v>1772112600</v>
      </c>
      <c r="B282" t="b">
        <f>AND(Price!L282=Trendlines!Q282,Price!L282=ZigZag!K282,Price!L282=Pinbar!I282,Price!L282=SSA!L282)</f>
        <v>0</v>
      </c>
      <c r="C282" t="str">
        <f>Price!B282</f>
        <v>XAUUSD</v>
      </c>
      <c r="D282" t="b">
        <f>AND(Price!B282=Trendlines!B282,Price!B282=ZigZag!B282,Price!B282=Pinbar!B282,Price!B282=SSA!B282)</f>
        <v>1</v>
      </c>
      <c r="E282" t="str">
        <f>Price!C282</f>
        <v>M5</v>
      </c>
      <c r="F282" t="b">
        <f>AND(Price!C282=Trendlines!C282,Price!C282=ZigZag!C282,Price!C282=Pinbar!C282,Price!C282=SSA!C282)</f>
        <v>1</v>
      </c>
      <c r="G282">
        <f>Price!D282</f>
        <v>5174.3599999999997</v>
      </c>
      <c r="H282" t="b">
        <f>AND(Price!D282=Trendlines!D282,Price!D282=ZigZag!D282,Price!D282=Pinbar!D282,Price!D282=SSA!D282)</f>
        <v>1</v>
      </c>
      <c r="J282" t="b">
        <f t="shared" si="4"/>
        <v>0</v>
      </c>
    </row>
    <row r="283" spans="1:10" x14ac:dyDescent="0.55000000000000004">
      <c r="A283">
        <f>Price!L283</f>
        <v>1772112900</v>
      </c>
      <c r="B283" t="b">
        <f>AND(Price!L283=Trendlines!Q283,Price!L283=ZigZag!K283,Price!L283=Pinbar!I283,Price!L283=SSA!L283)</f>
        <v>0</v>
      </c>
      <c r="C283" t="str">
        <f>Price!B283</f>
        <v>XAUUSD</v>
      </c>
      <c r="D283" t="b">
        <f>AND(Price!B283=Trendlines!B283,Price!B283=ZigZag!B283,Price!B283=Pinbar!B283,Price!B283=SSA!B283)</f>
        <v>1</v>
      </c>
      <c r="E283" t="str">
        <f>Price!C283</f>
        <v>M5</v>
      </c>
      <c r="F283" t="b">
        <f>AND(Price!C283=Trendlines!C283,Price!C283=ZigZag!C283,Price!C283=Pinbar!C283,Price!C283=SSA!C283)</f>
        <v>1</v>
      </c>
      <c r="G283">
        <f>Price!D283</f>
        <v>5173.6099999999997</v>
      </c>
      <c r="H283" t="b">
        <f>AND(Price!D283=Trendlines!D283,Price!D283=ZigZag!D283,Price!D283=Pinbar!D283,Price!D283=SSA!D283)</f>
        <v>1</v>
      </c>
      <c r="J283" t="b">
        <f t="shared" si="4"/>
        <v>0</v>
      </c>
    </row>
    <row r="284" spans="1:10" x14ac:dyDescent="0.55000000000000004">
      <c r="A284">
        <f>Price!L284</f>
        <v>1772113200</v>
      </c>
      <c r="B284" t="b">
        <f>AND(Price!L284=Trendlines!Q284,Price!L284=ZigZag!K284,Price!L284=Pinbar!I284,Price!L284=SSA!L284)</f>
        <v>0</v>
      </c>
      <c r="C284" t="str">
        <f>Price!B284</f>
        <v>XAUUSD</v>
      </c>
      <c r="D284" t="b">
        <f>AND(Price!B284=Trendlines!B284,Price!B284=ZigZag!B284,Price!B284=Pinbar!B284,Price!B284=SSA!B284)</f>
        <v>1</v>
      </c>
      <c r="E284" t="str">
        <f>Price!C284</f>
        <v>M5</v>
      </c>
      <c r="F284" t="b">
        <f>AND(Price!C284=Trendlines!C284,Price!C284=ZigZag!C284,Price!C284=Pinbar!C284,Price!C284=SSA!C284)</f>
        <v>1</v>
      </c>
      <c r="G284">
        <f>Price!D284</f>
        <v>5165.1400000000003</v>
      </c>
      <c r="H284" t="b">
        <f>AND(Price!D284=Trendlines!D284,Price!D284=ZigZag!D284,Price!D284=Pinbar!D284,Price!D284=SSA!D284)</f>
        <v>1</v>
      </c>
      <c r="J284" t="b">
        <f t="shared" si="4"/>
        <v>0</v>
      </c>
    </row>
    <row r="285" spans="1:10" x14ac:dyDescent="0.55000000000000004">
      <c r="A285">
        <f>Price!L285</f>
        <v>1772113500</v>
      </c>
      <c r="B285" t="b">
        <f>AND(Price!L285=Trendlines!Q285,Price!L285=ZigZag!K285,Price!L285=Pinbar!I285,Price!L285=SSA!L285)</f>
        <v>0</v>
      </c>
      <c r="C285" t="str">
        <f>Price!B285</f>
        <v>XAUUSD</v>
      </c>
      <c r="D285" t="b">
        <f>AND(Price!B285=Trendlines!B285,Price!B285=ZigZag!B285,Price!B285=Pinbar!B285,Price!B285=SSA!B285)</f>
        <v>1</v>
      </c>
      <c r="E285" t="str">
        <f>Price!C285</f>
        <v>M5</v>
      </c>
      <c r="F285" t="b">
        <f>AND(Price!C285=Trendlines!C285,Price!C285=ZigZag!C285,Price!C285=Pinbar!C285,Price!C285=SSA!C285)</f>
        <v>1</v>
      </c>
      <c r="G285">
        <f>Price!D285</f>
        <v>5168.76</v>
      </c>
      <c r="H285" t="b">
        <f>AND(Price!D285=Trendlines!D285,Price!D285=ZigZag!D285,Price!D285=Pinbar!D285,Price!D285=SSA!D285)</f>
        <v>1</v>
      </c>
      <c r="J285" t="b">
        <f t="shared" si="4"/>
        <v>0</v>
      </c>
    </row>
    <row r="286" spans="1:10" x14ac:dyDescent="0.55000000000000004">
      <c r="A286">
        <f>Price!L286</f>
        <v>1772113800</v>
      </c>
      <c r="B286" t="b">
        <f>AND(Price!L286=Trendlines!Q286,Price!L286=ZigZag!K286,Price!L286=Pinbar!I286,Price!L286=SSA!L286)</f>
        <v>0</v>
      </c>
      <c r="C286" t="str">
        <f>Price!B286</f>
        <v>XAUUSD</v>
      </c>
      <c r="D286" t="b">
        <f>AND(Price!B286=Trendlines!B286,Price!B286=ZigZag!B286,Price!B286=Pinbar!B286,Price!B286=SSA!B286)</f>
        <v>1</v>
      </c>
      <c r="E286" t="str">
        <f>Price!C286</f>
        <v>M5</v>
      </c>
      <c r="F286" t="b">
        <f>AND(Price!C286=Trendlines!C286,Price!C286=ZigZag!C286,Price!C286=Pinbar!C286,Price!C286=SSA!C286)</f>
        <v>1</v>
      </c>
      <c r="G286">
        <f>Price!D286</f>
        <v>5170.8</v>
      </c>
      <c r="H286" t="b">
        <f>AND(Price!D286=Trendlines!D286,Price!D286=ZigZag!D286,Price!D286=Pinbar!D286,Price!D286=SSA!D286)</f>
        <v>1</v>
      </c>
      <c r="J286" t="b">
        <f t="shared" si="4"/>
        <v>0</v>
      </c>
    </row>
    <row r="287" spans="1:10" x14ac:dyDescent="0.55000000000000004">
      <c r="A287">
        <f>Price!L287</f>
        <v>1772114100</v>
      </c>
      <c r="B287" t="b">
        <f>AND(Price!L287=Trendlines!Q287,Price!L287=ZigZag!K287,Price!L287=Pinbar!I287,Price!L287=SSA!L287)</f>
        <v>0</v>
      </c>
      <c r="C287" t="str">
        <f>Price!B287</f>
        <v>XAUUSD</v>
      </c>
      <c r="D287" t="b">
        <f>AND(Price!B287=Trendlines!B287,Price!B287=ZigZag!B287,Price!B287=Pinbar!B287,Price!B287=SSA!B287)</f>
        <v>1</v>
      </c>
      <c r="E287" t="str">
        <f>Price!C287</f>
        <v>M5</v>
      </c>
      <c r="F287" t="b">
        <f>AND(Price!C287=Trendlines!C287,Price!C287=ZigZag!C287,Price!C287=Pinbar!C287,Price!C287=SSA!C287)</f>
        <v>1</v>
      </c>
      <c r="G287">
        <f>Price!D287</f>
        <v>5166.3900000000003</v>
      </c>
      <c r="H287" t="b">
        <f>AND(Price!D287=Trendlines!D287,Price!D287=ZigZag!D287,Price!D287=Pinbar!D287,Price!D287=SSA!D287)</f>
        <v>1</v>
      </c>
      <c r="J287" t="b">
        <f t="shared" si="4"/>
        <v>0</v>
      </c>
    </row>
    <row r="288" spans="1:10" x14ac:dyDescent="0.55000000000000004">
      <c r="A288">
        <f>Price!L288</f>
        <v>1772114400</v>
      </c>
      <c r="B288" t="b">
        <f>AND(Price!L288=Trendlines!Q288,Price!L288=ZigZag!K288,Price!L288=Pinbar!I288,Price!L288=SSA!L288)</f>
        <v>0</v>
      </c>
      <c r="C288" t="str">
        <f>Price!B288</f>
        <v>XAUUSD</v>
      </c>
      <c r="D288" t="b">
        <f>AND(Price!B288=Trendlines!B288,Price!B288=ZigZag!B288,Price!B288=Pinbar!B288,Price!B288=SSA!B288)</f>
        <v>1</v>
      </c>
      <c r="E288" t="str">
        <f>Price!C288</f>
        <v>M5</v>
      </c>
      <c r="F288" t="b">
        <f>AND(Price!C288=Trendlines!C288,Price!C288=ZigZag!C288,Price!C288=Pinbar!C288,Price!C288=SSA!C288)</f>
        <v>1</v>
      </c>
      <c r="G288">
        <f>Price!D288</f>
        <v>5166.0600000000004</v>
      </c>
      <c r="H288" t="b">
        <f>AND(Price!D288=Trendlines!D288,Price!D288=ZigZag!D288,Price!D288=Pinbar!D288,Price!D288=SSA!D288)</f>
        <v>1</v>
      </c>
      <c r="J288" t="b">
        <f t="shared" si="4"/>
        <v>0</v>
      </c>
    </row>
    <row r="289" spans="1:10" x14ac:dyDescent="0.55000000000000004">
      <c r="A289">
        <f>Price!L289</f>
        <v>1772114700</v>
      </c>
      <c r="B289" t="b">
        <f>AND(Price!L289=Trendlines!Q289,Price!L289=ZigZag!K289,Price!L289=Pinbar!I289,Price!L289=SSA!L289)</f>
        <v>0</v>
      </c>
      <c r="C289" t="str">
        <f>Price!B289</f>
        <v>XAUUSD</v>
      </c>
      <c r="D289" t="b">
        <f>AND(Price!B289=Trendlines!B289,Price!B289=ZigZag!B289,Price!B289=Pinbar!B289,Price!B289=SSA!B289)</f>
        <v>1</v>
      </c>
      <c r="E289" t="str">
        <f>Price!C289</f>
        <v>M5</v>
      </c>
      <c r="F289" t="b">
        <f>AND(Price!C289=Trendlines!C289,Price!C289=ZigZag!C289,Price!C289=Pinbar!C289,Price!C289=SSA!C289)</f>
        <v>1</v>
      </c>
      <c r="G289">
        <f>Price!D289</f>
        <v>5163.55</v>
      </c>
      <c r="H289" t="b">
        <f>AND(Price!D289=Trendlines!D289,Price!D289=ZigZag!D289,Price!D289=Pinbar!D289,Price!D289=SSA!D289)</f>
        <v>1</v>
      </c>
      <c r="J289" t="b">
        <f t="shared" si="4"/>
        <v>0</v>
      </c>
    </row>
    <row r="290" spans="1:10" x14ac:dyDescent="0.55000000000000004">
      <c r="A290">
        <f>Price!L290</f>
        <v>1772115000</v>
      </c>
      <c r="B290" t="b">
        <f>AND(Price!L290=Trendlines!Q290,Price!L290=ZigZag!K290,Price!L290=Pinbar!I290,Price!L290=SSA!L290)</f>
        <v>0</v>
      </c>
      <c r="C290" t="str">
        <f>Price!B290</f>
        <v>XAUUSD</v>
      </c>
      <c r="D290" t="b">
        <f>AND(Price!B290=Trendlines!B290,Price!B290=ZigZag!B290,Price!B290=Pinbar!B290,Price!B290=SSA!B290)</f>
        <v>1</v>
      </c>
      <c r="E290" t="str">
        <f>Price!C290</f>
        <v>M5</v>
      </c>
      <c r="F290" t="b">
        <f>AND(Price!C290=Trendlines!C290,Price!C290=ZigZag!C290,Price!C290=Pinbar!C290,Price!C290=SSA!C290)</f>
        <v>1</v>
      </c>
      <c r="G290">
        <f>Price!D290</f>
        <v>5166.28</v>
      </c>
      <c r="H290" t="b">
        <f>AND(Price!D290=Trendlines!D290,Price!D290=ZigZag!D290,Price!D290=Pinbar!D290,Price!D290=SSA!D290)</f>
        <v>1</v>
      </c>
      <c r="J290" t="b">
        <f t="shared" si="4"/>
        <v>0</v>
      </c>
    </row>
    <row r="291" spans="1:10" x14ac:dyDescent="0.55000000000000004">
      <c r="A291">
        <f>Price!L291</f>
        <v>1772115300</v>
      </c>
      <c r="B291" t="b">
        <f>AND(Price!L291=Trendlines!Q291,Price!L291=ZigZag!K291,Price!L291=Pinbar!I291,Price!L291=SSA!L291)</f>
        <v>0</v>
      </c>
      <c r="C291" t="str">
        <f>Price!B291</f>
        <v>XAUUSD</v>
      </c>
      <c r="D291" t="b">
        <f>AND(Price!B291=Trendlines!B291,Price!B291=ZigZag!B291,Price!B291=Pinbar!B291,Price!B291=SSA!B291)</f>
        <v>1</v>
      </c>
      <c r="E291" t="str">
        <f>Price!C291</f>
        <v>M5</v>
      </c>
      <c r="F291" t="b">
        <f>AND(Price!C291=Trendlines!C291,Price!C291=ZigZag!C291,Price!C291=Pinbar!C291,Price!C291=SSA!C291)</f>
        <v>1</v>
      </c>
      <c r="G291">
        <f>Price!D291</f>
        <v>5167.0200000000004</v>
      </c>
      <c r="H291" t="b">
        <f>AND(Price!D291=Trendlines!D291,Price!D291=ZigZag!D291,Price!D291=Pinbar!D291,Price!D291=SSA!D291)</f>
        <v>1</v>
      </c>
      <c r="J291" t="b">
        <f t="shared" si="4"/>
        <v>0</v>
      </c>
    </row>
    <row r="292" spans="1:10" x14ac:dyDescent="0.55000000000000004">
      <c r="A292">
        <f>Price!L292</f>
        <v>1772115600</v>
      </c>
      <c r="B292" t="b">
        <f>AND(Price!L292=Trendlines!Q292,Price!L292=ZigZag!K292,Price!L292=Pinbar!I292,Price!L292=SSA!L292)</f>
        <v>0</v>
      </c>
      <c r="C292" t="str">
        <f>Price!B292</f>
        <v>XAUUSD</v>
      </c>
      <c r="D292" t="b">
        <f>AND(Price!B292=Trendlines!B292,Price!B292=ZigZag!B292,Price!B292=Pinbar!B292,Price!B292=SSA!B292)</f>
        <v>1</v>
      </c>
      <c r="E292" t="str">
        <f>Price!C292</f>
        <v>M5</v>
      </c>
      <c r="F292" t="b">
        <f>AND(Price!C292=Trendlines!C292,Price!C292=ZigZag!C292,Price!C292=Pinbar!C292,Price!C292=SSA!C292)</f>
        <v>1</v>
      </c>
      <c r="G292">
        <f>Price!D292</f>
        <v>5168.82</v>
      </c>
      <c r="H292" t="b">
        <f>AND(Price!D292=Trendlines!D292,Price!D292=ZigZag!D292,Price!D292=Pinbar!D292,Price!D292=SSA!D292)</f>
        <v>1</v>
      </c>
      <c r="J292" t="b">
        <f t="shared" si="4"/>
        <v>0</v>
      </c>
    </row>
    <row r="293" spans="1:10" x14ac:dyDescent="0.55000000000000004">
      <c r="A293">
        <f>Price!L293</f>
        <v>1772115900</v>
      </c>
      <c r="B293" t="b">
        <f>AND(Price!L293=Trendlines!Q293,Price!L293=ZigZag!K293,Price!L293=Pinbar!I293,Price!L293=SSA!L293)</f>
        <v>0</v>
      </c>
      <c r="C293" t="str">
        <f>Price!B293</f>
        <v>XAUUSD</v>
      </c>
      <c r="D293" t="b">
        <f>AND(Price!B293=Trendlines!B293,Price!B293=ZigZag!B293,Price!B293=Pinbar!B293,Price!B293=SSA!B293)</f>
        <v>1</v>
      </c>
      <c r="E293" t="str">
        <f>Price!C293</f>
        <v>M5</v>
      </c>
      <c r="F293" t="b">
        <f>AND(Price!C293=Trendlines!C293,Price!C293=ZigZag!C293,Price!C293=Pinbar!C293,Price!C293=SSA!C293)</f>
        <v>1</v>
      </c>
      <c r="G293">
        <f>Price!D293</f>
        <v>5170.41</v>
      </c>
      <c r="H293" t="b">
        <f>AND(Price!D293=Trendlines!D293,Price!D293=ZigZag!D293,Price!D293=Pinbar!D293,Price!D293=SSA!D293)</f>
        <v>1</v>
      </c>
      <c r="J293" t="b">
        <f t="shared" si="4"/>
        <v>0</v>
      </c>
    </row>
    <row r="294" spans="1:10" x14ac:dyDescent="0.55000000000000004">
      <c r="A294">
        <f>Price!L294</f>
        <v>1772116200</v>
      </c>
      <c r="B294" t="b">
        <f>AND(Price!L294=Trendlines!Q294,Price!L294=ZigZag!K294,Price!L294=Pinbar!I294,Price!L294=SSA!L294)</f>
        <v>0</v>
      </c>
      <c r="C294" t="str">
        <f>Price!B294</f>
        <v>XAUUSD</v>
      </c>
      <c r="D294" t="b">
        <f>AND(Price!B294=Trendlines!B294,Price!B294=ZigZag!B294,Price!B294=Pinbar!B294,Price!B294=SSA!B294)</f>
        <v>1</v>
      </c>
      <c r="E294" t="str">
        <f>Price!C294</f>
        <v>M5</v>
      </c>
      <c r="F294" t="b">
        <f>AND(Price!C294=Trendlines!C294,Price!C294=ZigZag!C294,Price!C294=Pinbar!C294,Price!C294=SSA!C294)</f>
        <v>1</v>
      </c>
      <c r="G294">
        <f>Price!D294</f>
        <v>5165.83</v>
      </c>
      <c r="H294" t="b">
        <f>AND(Price!D294=Trendlines!D294,Price!D294=ZigZag!D294,Price!D294=Pinbar!D294,Price!D294=SSA!D294)</f>
        <v>1</v>
      </c>
      <c r="J294" t="b">
        <f t="shared" si="4"/>
        <v>0</v>
      </c>
    </row>
    <row r="295" spans="1:10" x14ac:dyDescent="0.55000000000000004">
      <c r="A295">
        <f>Price!L295</f>
        <v>1772116500</v>
      </c>
      <c r="B295" t="b">
        <f>AND(Price!L295=Trendlines!Q295,Price!L295=ZigZag!K295,Price!L295=Pinbar!I295,Price!L295=SSA!L295)</f>
        <v>0</v>
      </c>
      <c r="C295" t="str">
        <f>Price!B295</f>
        <v>XAUUSD</v>
      </c>
      <c r="D295" t="b">
        <f>AND(Price!B295=Trendlines!B295,Price!B295=ZigZag!B295,Price!B295=Pinbar!B295,Price!B295=SSA!B295)</f>
        <v>1</v>
      </c>
      <c r="E295" t="str">
        <f>Price!C295</f>
        <v>M5</v>
      </c>
      <c r="F295" t="b">
        <f>AND(Price!C295=Trendlines!C295,Price!C295=ZigZag!C295,Price!C295=Pinbar!C295,Price!C295=SSA!C295)</f>
        <v>1</v>
      </c>
      <c r="G295">
        <f>Price!D295</f>
        <v>5166.41</v>
      </c>
      <c r="H295" t="b">
        <f>AND(Price!D295=Trendlines!D295,Price!D295=ZigZag!D295,Price!D295=Pinbar!D295,Price!D295=SSA!D295)</f>
        <v>1</v>
      </c>
      <c r="J295" t="b">
        <f t="shared" si="4"/>
        <v>0</v>
      </c>
    </row>
    <row r="296" spans="1:10" x14ac:dyDescent="0.55000000000000004">
      <c r="A296">
        <f>Price!L296</f>
        <v>1772116800</v>
      </c>
      <c r="B296" t="b">
        <f>AND(Price!L296=Trendlines!Q296,Price!L296=ZigZag!K296,Price!L296=Pinbar!I296,Price!L296=SSA!L296)</f>
        <v>0</v>
      </c>
      <c r="C296" t="str">
        <f>Price!B296</f>
        <v>XAUUSD</v>
      </c>
      <c r="D296" t="b">
        <f>AND(Price!B296=Trendlines!B296,Price!B296=ZigZag!B296,Price!B296=Pinbar!B296,Price!B296=SSA!B296)</f>
        <v>1</v>
      </c>
      <c r="E296" t="str">
        <f>Price!C296</f>
        <v>M5</v>
      </c>
      <c r="F296" t="b">
        <f>AND(Price!C296=Trendlines!C296,Price!C296=ZigZag!C296,Price!C296=Pinbar!C296,Price!C296=SSA!C296)</f>
        <v>1</v>
      </c>
      <c r="G296">
        <f>Price!D296</f>
        <v>5172.5600000000004</v>
      </c>
      <c r="H296" t="b">
        <f>AND(Price!D296=Trendlines!D296,Price!D296=ZigZag!D296,Price!D296=Pinbar!D296,Price!D296=SSA!D296)</f>
        <v>1</v>
      </c>
      <c r="J296" t="b">
        <f t="shared" si="4"/>
        <v>0</v>
      </c>
    </row>
    <row r="297" spans="1:10" x14ac:dyDescent="0.55000000000000004">
      <c r="A297">
        <f>Price!L297</f>
        <v>1772117100</v>
      </c>
      <c r="B297" t="b">
        <f>AND(Price!L297=Trendlines!Q297,Price!L297=ZigZag!K297,Price!L297=Pinbar!I297,Price!L297=SSA!L297)</f>
        <v>0</v>
      </c>
      <c r="C297" t="str">
        <f>Price!B297</f>
        <v>XAUUSD</v>
      </c>
      <c r="D297" t="b">
        <f>AND(Price!B297=Trendlines!B297,Price!B297=ZigZag!B297,Price!B297=Pinbar!B297,Price!B297=SSA!B297)</f>
        <v>1</v>
      </c>
      <c r="E297" t="str">
        <f>Price!C297</f>
        <v>M5</v>
      </c>
      <c r="F297" t="b">
        <f>AND(Price!C297=Trendlines!C297,Price!C297=ZigZag!C297,Price!C297=Pinbar!C297,Price!C297=SSA!C297)</f>
        <v>1</v>
      </c>
      <c r="G297">
        <f>Price!D297</f>
        <v>5171.99</v>
      </c>
      <c r="H297" t="b">
        <f>AND(Price!D297=Trendlines!D297,Price!D297=ZigZag!D297,Price!D297=Pinbar!D297,Price!D297=SSA!D297)</f>
        <v>1</v>
      </c>
      <c r="J297" t="b">
        <f t="shared" si="4"/>
        <v>0</v>
      </c>
    </row>
    <row r="298" spans="1:10" x14ac:dyDescent="0.55000000000000004">
      <c r="A298">
        <f>Price!L298</f>
        <v>1772117400</v>
      </c>
      <c r="B298" t="b">
        <f>AND(Price!L298=Trendlines!Q298,Price!L298=ZigZag!K298,Price!L298=Pinbar!I298,Price!L298=SSA!L298)</f>
        <v>0</v>
      </c>
      <c r="C298" t="str">
        <f>Price!B298</f>
        <v>XAUUSD</v>
      </c>
      <c r="D298" t="b">
        <f>AND(Price!B298=Trendlines!B298,Price!B298=ZigZag!B298,Price!B298=Pinbar!B298,Price!B298=SSA!B298)</f>
        <v>1</v>
      </c>
      <c r="E298" t="str">
        <f>Price!C298</f>
        <v>M5</v>
      </c>
      <c r="F298" t="b">
        <f>AND(Price!C298=Trendlines!C298,Price!C298=ZigZag!C298,Price!C298=Pinbar!C298,Price!C298=SSA!C298)</f>
        <v>1</v>
      </c>
      <c r="G298">
        <f>Price!D298</f>
        <v>5167.91</v>
      </c>
      <c r="H298" t="b">
        <f>AND(Price!D298=Trendlines!D298,Price!D298=ZigZag!D298,Price!D298=Pinbar!D298,Price!D298=SSA!D298)</f>
        <v>1</v>
      </c>
      <c r="J298" t="b">
        <f t="shared" si="4"/>
        <v>0</v>
      </c>
    </row>
    <row r="299" spans="1:10" x14ac:dyDescent="0.55000000000000004">
      <c r="A299">
        <f>Price!L299</f>
        <v>1772117700</v>
      </c>
      <c r="B299" t="b">
        <f>AND(Price!L299=Trendlines!Q299,Price!L299=ZigZag!K299,Price!L299=Pinbar!I299,Price!L299=SSA!L299)</f>
        <v>0</v>
      </c>
      <c r="C299" t="str">
        <f>Price!B299</f>
        <v>XAUUSD</v>
      </c>
      <c r="D299" t="b">
        <f>AND(Price!B299=Trendlines!B299,Price!B299=ZigZag!B299,Price!B299=Pinbar!B299,Price!B299=SSA!B299)</f>
        <v>1</v>
      </c>
      <c r="E299" t="str">
        <f>Price!C299</f>
        <v>M5</v>
      </c>
      <c r="F299" t="b">
        <f>AND(Price!C299=Trendlines!C299,Price!C299=ZigZag!C299,Price!C299=Pinbar!C299,Price!C299=SSA!C299)</f>
        <v>1</v>
      </c>
      <c r="G299">
        <f>Price!D299</f>
        <v>5165.1400000000003</v>
      </c>
      <c r="H299" t="b">
        <f>AND(Price!D299=Trendlines!D299,Price!D299=ZigZag!D299,Price!D299=Pinbar!D299,Price!D299=SSA!D299)</f>
        <v>1</v>
      </c>
      <c r="J299" t="b">
        <f t="shared" si="4"/>
        <v>0</v>
      </c>
    </row>
    <row r="300" spans="1:10" x14ac:dyDescent="0.55000000000000004">
      <c r="A300">
        <f>Price!L300</f>
        <v>1772118000</v>
      </c>
      <c r="B300" t="b">
        <f>AND(Price!L300=Trendlines!Q300,Price!L300=ZigZag!K300,Price!L300=Pinbar!I300,Price!L300=SSA!L300)</f>
        <v>0</v>
      </c>
      <c r="C300" t="str">
        <f>Price!B300</f>
        <v>XAUUSD</v>
      </c>
      <c r="D300" t="b">
        <f>AND(Price!B300=Trendlines!B300,Price!B300=ZigZag!B300,Price!B300=Pinbar!B300,Price!B300=SSA!B300)</f>
        <v>1</v>
      </c>
      <c r="E300" t="str">
        <f>Price!C300</f>
        <v>M5</v>
      </c>
      <c r="F300" t="b">
        <f>AND(Price!C300=Trendlines!C300,Price!C300=ZigZag!C300,Price!C300=Pinbar!C300,Price!C300=SSA!C300)</f>
        <v>1</v>
      </c>
      <c r="G300">
        <f>Price!D300</f>
        <v>5167.7</v>
      </c>
      <c r="H300" t="b">
        <f>AND(Price!D300=Trendlines!D300,Price!D300=ZigZag!D300,Price!D300=Pinbar!D300,Price!D300=SSA!D300)</f>
        <v>1</v>
      </c>
      <c r="J300" t="b">
        <f t="shared" si="4"/>
        <v>0</v>
      </c>
    </row>
    <row r="301" spans="1:10" x14ac:dyDescent="0.55000000000000004">
      <c r="A301">
        <f>Price!L301</f>
        <v>1772118300</v>
      </c>
      <c r="B301" t="b">
        <f>AND(Price!L301=Trendlines!Q301,Price!L301=ZigZag!K301,Price!L301=Pinbar!I301,Price!L301=SSA!L301)</f>
        <v>0</v>
      </c>
      <c r="C301" t="str">
        <f>Price!B301</f>
        <v>XAUUSD</v>
      </c>
      <c r="D301" t="b">
        <f>AND(Price!B301=Trendlines!B301,Price!B301=ZigZag!B301,Price!B301=Pinbar!B301,Price!B301=SSA!B301)</f>
        <v>1</v>
      </c>
      <c r="E301" t="str">
        <f>Price!C301</f>
        <v>M5</v>
      </c>
      <c r="F301" t="b">
        <f>AND(Price!C301=Trendlines!C301,Price!C301=ZigZag!C301,Price!C301=Pinbar!C301,Price!C301=SSA!C301)</f>
        <v>1</v>
      </c>
      <c r="G301">
        <f>Price!D301</f>
        <v>5167.21</v>
      </c>
      <c r="H301" t="b">
        <f>AND(Price!D301=Trendlines!D301,Price!D301=ZigZag!D301,Price!D301=Pinbar!D301,Price!D301=SSA!D301)</f>
        <v>1</v>
      </c>
      <c r="J301" t="b">
        <f t="shared" si="4"/>
        <v>0</v>
      </c>
    </row>
    <row r="302" spans="1:10" x14ac:dyDescent="0.55000000000000004">
      <c r="A302">
        <f>Price!L302</f>
        <v>1772118600</v>
      </c>
      <c r="B302" t="b">
        <f>AND(Price!L302=Trendlines!Q302,Price!L302=ZigZag!K302,Price!L302=Pinbar!I302,Price!L302=SSA!L302)</f>
        <v>0</v>
      </c>
      <c r="C302" t="str">
        <f>Price!B302</f>
        <v>XAUUSD</v>
      </c>
      <c r="D302" t="b">
        <f>AND(Price!B302=Trendlines!B302,Price!B302=ZigZag!B302,Price!B302=Pinbar!B302,Price!B302=SSA!B302)</f>
        <v>1</v>
      </c>
      <c r="E302" t="str">
        <f>Price!C302</f>
        <v>M5</v>
      </c>
      <c r="F302" t="b">
        <f>AND(Price!C302=Trendlines!C302,Price!C302=ZigZag!C302,Price!C302=Pinbar!C302,Price!C302=SSA!C302)</f>
        <v>1</v>
      </c>
      <c r="G302">
        <f>Price!D302</f>
        <v>5162.38</v>
      </c>
      <c r="H302" t="b">
        <f>AND(Price!D302=Trendlines!D302,Price!D302=ZigZag!D302,Price!D302=Pinbar!D302,Price!D302=SSA!D302)</f>
        <v>1</v>
      </c>
      <c r="J302" t="b">
        <f t="shared" si="4"/>
        <v>0</v>
      </c>
    </row>
    <row r="303" spans="1:10" x14ac:dyDescent="0.55000000000000004">
      <c r="A303">
        <f>Price!L303</f>
        <v>1772118900</v>
      </c>
      <c r="B303" t="b">
        <f>AND(Price!L303=Trendlines!Q303,Price!L303=ZigZag!K303,Price!L303=Pinbar!I303,Price!L303=SSA!L303)</f>
        <v>0</v>
      </c>
      <c r="C303" t="str">
        <f>Price!B303</f>
        <v>XAUUSD</v>
      </c>
      <c r="D303" t="b">
        <f>AND(Price!B303=Trendlines!B303,Price!B303=ZigZag!B303,Price!B303=Pinbar!B303,Price!B303=SSA!B303)</f>
        <v>1</v>
      </c>
      <c r="E303" t="str">
        <f>Price!C303</f>
        <v>M5</v>
      </c>
      <c r="F303" t="b">
        <f>AND(Price!C303=Trendlines!C303,Price!C303=ZigZag!C303,Price!C303=Pinbar!C303,Price!C303=SSA!C303)</f>
        <v>1</v>
      </c>
      <c r="G303">
        <f>Price!D303</f>
        <v>5158.57</v>
      </c>
      <c r="H303" t="b">
        <f>AND(Price!D303=Trendlines!D303,Price!D303=ZigZag!D303,Price!D303=Pinbar!D303,Price!D303=SSA!D303)</f>
        <v>1</v>
      </c>
      <c r="J303" t="b">
        <f t="shared" si="4"/>
        <v>0</v>
      </c>
    </row>
    <row r="304" spans="1:10" x14ac:dyDescent="0.55000000000000004">
      <c r="A304">
        <f>Price!L304</f>
        <v>1772119200</v>
      </c>
      <c r="B304" t="b">
        <f>AND(Price!L304=Trendlines!Q304,Price!L304=ZigZag!K304,Price!L304=Pinbar!I304,Price!L304=SSA!L304)</f>
        <v>0</v>
      </c>
      <c r="C304" t="str">
        <f>Price!B304</f>
        <v>XAUUSD</v>
      </c>
      <c r="D304" t="b">
        <f>AND(Price!B304=Trendlines!B304,Price!B304=ZigZag!B304,Price!B304=Pinbar!B304,Price!B304=SSA!B304)</f>
        <v>1</v>
      </c>
      <c r="E304" t="str">
        <f>Price!C304</f>
        <v>M5</v>
      </c>
      <c r="F304" t="b">
        <f>AND(Price!C304=Trendlines!C304,Price!C304=ZigZag!C304,Price!C304=Pinbar!C304,Price!C304=SSA!C304)</f>
        <v>1</v>
      </c>
      <c r="G304">
        <f>Price!D304</f>
        <v>5154.46</v>
      </c>
      <c r="H304" t="b">
        <f>AND(Price!D304=Trendlines!D304,Price!D304=ZigZag!D304,Price!D304=Pinbar!D304,Price!D304=SSA!D304)</f>
        <v>1</v>
      </c>
      <c r="J304" t="b">
        <f t="shared" si="4"/>
        <v>0</v>
      </c>
    </row>
    <row r="305" spans="1:10" x14ac:dyDescent="0.55000000000000004">
      <c r="A305">
        <f>Price!L305</f>
        <v>1772119500</v>
      </c>
      <c r="B305" t="b">
        <f>AND(Price!L305=Trendlines!Q305,Price!L305=ZigZag!K305,Price!L305=Pinbar!I305,Price!L305=SSA!L305)</f>
        <v>0</v>
      </c>
      <c r="C305" t="str">
        <f>Price!B305</f>
        <v>XAUUSD</v>
      </c>
      <c r="D305" t="b">
        <f>AND(Price!B305=Trendlines!B305,Price!B305=ZigZag!B305,Price!B305=Pinbar!B305,Price!B305=SSA!B305)</f>
        <v>1</v>
      </c>
      <c r="E305" t="str">
        <f>Price!C305</f>
        <v>M5</v>
      </c>
      <c r="F305" t="b">
        <f>AND(Price!C305=Trendlines!C305,Price!C305=ZigZag!C305,Price!C305=Pinbar!C305,Price!C305=SSA!C305)</f>
        <v>1</v>
      </c>
      <c r="G305">
        <f>Price!D305</f>
        <v>5141.51</v>
      </c>
      <c r="H305" t="b">
        <f>AND(Price!D305=Trendlines!D305,Price!D305=ZigZag!D305,Price!D305=Pinbar!D305,Price!D305=SSA!D305)</f>
        <v>1</v>
      </c>
      <c r="J305" t="b">
        <f t="shared" si="4"/>
        <v>0</v>
      </c>
    </row>
    <row r="306" spans="1:10" x14ac:dyDescent="0.55000000000000004">
      <c r="A306">
        <f>Price!L306</f>
        <v>1772119800</v>
      </c>
      <c r="B306" t="b">
        <f>AND(Price!L306=Trendlines!Q306,Price!L306=ZigZag!K306,Price!L306=Pinbar!I306,Price!L306=SSA!L306)</f>
        <v>0</v>
      </c>
      <c r="C306" t="str">
        <f>Price!B306</f>
        <v>XAUUSD</v>
      </c>
      <c r="D306" t="b">
        <f>AND(Price!B306=Trendlines!B306,Price!B306=ZigZag!B306,Price!B306=Pinbar!B306,Price!B306=SSA!B306)</f>
        <v>1</v>
      </c>
      <c r="E306" t="str">
        <f>Price!C306</f>
        <v>M5</v>
      </c>
      <c r="F306" t="b">
        <f>AND(Price!C306=Trendlines!C306,Price!C306=ZigZag!C306,Price!C306=Pinbar!C306,Price!C306=SSA!C306)</f>
        <v>1</v>
      </c>
      <c r="G306">
        <f>Price!D306</f>
        <v>5153.62</v>
      </c>
      <c r="H306" t="b">
        <f>AND(Price!D306=Trendlines!D306,Price!D306=ZigZag!D306,Price!D306=Pinbar!D306,Price!D306=SSA!D306)</f>
        <v>1</v>
      </c>
      <c r="J306" t="b">
        <f t="shared" si="4"/>
        <v>0</v>
      </c>
    </row>
    <row r="307" spans="1:10" x14ac:dyDescent="0.55000000000000004">
      <c r="A307">
        <f>Price!L307</f>
        <v>1772120100</v>
      </c>
      <c r="B307" t="b">
        <f>AND(Price!L307=Trendlines!Q307,Price!L307=ZigZag!K307,Price!L307=Pinbar!I307,Price!L307=SSA!L307)</f>
        <v>0</v>
      </c>
      <c r="C307" t="str">
        <f>Price!B307</f>
        <v>XAUUSD</v>
      </c>
      <c r="D307" t="b">
        <f>AND(Price!B307=Trendlines!B307,Price!B307=ZigZag!B307,Price!B307=Pinbar!B307,Price!B307=SSA!B307)</f>
        <v>1</v>
      </c>
      <c r="E307" t="str">
        <f>Price!C307</f>
        <v>M5</v>
      </c>
      <c r="F307" t="b">
        <f>AND(Price!C307=Trendlines!C307,Price!C307=ZigZag!C307,Price!C307=Pinbar!C307,Price!C307=SSA!C307)</f>
        <v>1</v>
      </c>
      <c r="G307">
        <f>Price!D307</f>
        <v>5169.2299999999996</v>
      </c>
      <c r="H307" t="b">
        <f>AND(Price!D307=Trendlines!D307,Price!D307=ZigZag!D307,Price!D307=Pinbar!D307,Price!D307=SSA!D307)</f>
        <v>1</v>
      </c>
      <c r="J307" t="b">
        <f t="shared" si="4"/>
        <v>0</v>
      </c>
    </row>
    <row r="308" spans="1:10" x14ac:dyDescent="0.55000000000000004">
      <c r="A308">
        <f>Price!L308</f>
        <v>1772120400</v>
      </c>
      <c r="B308" t="b">
        <f>AND(Price!L308=Trendlines!Q308,Price!L308=ZigZag!K308,Price!L308=Pinbar!I308,Price!L308=SSA!L308)</f>
        <v>0</v>
      </c>
      <c r="C308" t="str">
        <f>Price!B308</f>
        <v>XAUUSD</v>
      </c>
      <c r="D308" t="b">
        <f>AND(Price!B308=Trendlines!B308,Price!B308=ZigZag!B308,Price!B308=Pinbar!B308,Price!B308=SSA!B308)</f>
        <v>1</v>
      </c>
      <c r="E308" t="str">
        <f>Price!C308</f>
        <v>M5</v>
      </c>
      <c r="F308" t="b">
        <f>AND(Price!C308=Trendlines!C308,Price!C308=ZigZag!C308,Price!C308=Pinbar!C308,Price!C308=SSA!C308)</f>
        <v>1</v>
      </c>
      <c r="G308">
        <f>Price!D308</f>
        <v>5175.5600000000004</v>
      </c>
      <c r="H308" t="b">
        <f>AND(Price!D308=Trendlines!D308,Price!D308=ZigZag!D308,Price!D308=Pinbar!D308,Price!D308=SSA!D308)</f>
        <v>1</v>
      </c>
      <c r="J308" t="b">
        <f t="shared" si="4"/>
        <v>0</v>
      </c>
    </row>
    <row r="309" spans="1:10" x14ac:dyDescent="0.55000000000000004">
      <c r="A309">
        <f>Price!L309</f>
        <v>1772120700</v>
      </c>
      <c r="B309" t="b">
        <f>AND(Price!L309=Trendlines!Q309,Price!L309=ZigZag!K309,Price!L309=Pinbar!I309,Price!L309=SSA!L309)</f>
        <v>0</v>
      </c>
      <c r="C309" t="str">
        <f>Price!B309</f>
        <v>XAUUSD</v>
      </c>
      <c r="D309" t="b">
        <f>AND(Price!B309=Trendlines!B309,Price!B309=ZigZag!B309,Price!B309=Pinbar!B309,Price!B309=SSA!B309)</f>
        <v>1</v>
      </c>
      <c r="E309" t="str">
        <f>Price!C309</f>
        <v>M5</v>
      </c>
      <c r="F309" t="b">
        <f>AND(Price!C309=Trendlines!C309,Price!C309=ZigZag!C309,Price!C309=Pinbar!C309,Price!C309=SSA!C309)</f>
        <v>1</v>
      </c>
      <c r="G309">
        <f>Price!D309</f>
        <v>5182.38</v>
      </c>
      <c r="H309" t="b">
        <f>AND(Price!D309=Trendlines!D309,Price!D309=ZigZag!D309,Price!D309=Pinbar!D309,Price!D309=SSA!D309)</f>
        <v>1</v>
      </c>
      <c r="J309" t="b">
        <f t="shared" si="4"/>
        <v>0</v>
      </c>
    </row>
    <row r="310" spans="1:10" x14ac:dyDescent="0.55000000000000004">
      <c r="A310">
        <f>Price!L310</f>
        <v>1772121000</v>
      </c>
      <c r="B310" t="b">
        <f>AND(Price!L310=Trendlines!Q310,Price!L310=ZigZag!K310,Price!L310=Pinbar!I310,Price!L310=SSA!L310)</f>
        <v>0</v>
      </c>
      <c r="C310" t="str">
        <f>Price!B310</f>
        <v>XAUUSD</v>
      </c>
      <c r="D310" t="b">
        <f>AND(Price!B310=Trendlines!B310,Price!B310=ZigZag!B310,Price!B310=Pinbar!B310,Price!B310=SSA!B310)</f>
        <v>1</v>
      </c>
      <c r="E310" t="str">
        <f>Price!C310</f>
        <v>M5</v>
      </c>
      <c r="F310" t="b">
        <f>AND(Price!C310=Trendlines!C310,Price!C310=ZigZag!C310,Price!C310=Pinbar!C310,Price!C310=SSA!C310)</f>
        <v>1</v>
      </c>
      <c r="G310">
        <f>Price!D310</f>
        <v>5189.7</v>
      </c>
      <c r="H310" t="b">
        <f>AND(Price!D310=Trendlines!D310,Price!D310=ZigZag!D310,Price!D310=Pinbar!D310,Price!D310=SSA!D310)</f>
        <v>1</v>
      </c>
      <c r="J310" t="b">
        <f t="shared" si="4"/>
        <v>0</v>
      </c>
    </row>
    <row r="311" spans="1:10" x14ac:dyDescent="0.55000000000000004">
      <c r="A311">
        <f>Price!L311</f>
        <v>1772121300</v>
      </c>
      <c r="B311" t="b">
        <f>AND(Price!L311=Trendlines!Q311,Price!L311=ZigZag!K311,Price!L311=Pinbar!I311,Price!L311=SSA!L311)</f>
        <v>0</v>
      </c>
      <c r="C311" t="str">
        <f>Price!B311</f>
        <v>XAUUSD</v>
      </c>
      <c r="D311" t="b">
        <f>AND(Price!B311=Trendlines!B311,Price!B311=ZigZag!B311,Price!B311=Pinbar!B311,Price!B311=SSA!B311)</f>
        <v>1</v>
      </c>
      <c r="E311" t="str">
        <f>Price!C311</f>
        <v>M5</v>
      </c>
      <c r="F311" t="b">
        <f>AND(Price!C311=Trendlines!C311,Price!C311=ZigZag!C311,Price!C311=Pinbar!C311,Price!C311=SSA!C311)</f>
        <v>1</v>
      </c>
      <c r="G311">
        <f>Price!D311</f>
        <v>5185.8599999999997</v>
      </c>
      <c r="H311" t="b">
        <f>AND(Price!D311=Trendlines!D311,Price!D311=ZigZag!D311,Price!D311=Pinbar!D311,Price!D311=SSA!D311)</f>
        <v>1</v>
      </c>
      <c r="J311" t="b">
        <f t="shared" si="4"/>
        <v>0</v>
      </c>
    </row>
    <row r="312" spans="1:10" x14ac:dyDescent="0.55000000000000004">
      <c r="A312">
        <f>Price!L312</f>
        <v>1772121600</v>
      </c>
      <c r="B312" t="b">
        <f>AND(Price!L312=Trendlines!Q312,Price!L312=ZigZag!K312,Price!L312=Pinbar!I312,Price!L312=SSA!L312)</f>
        <v>0</v>
      </c>
      <c r="C312" t="str">
        <f>Price!B312</f>
        <v>XAUUSD</v>
      </c>
      <c r="D312" t="b">
        <f>AND(Price!B312=Trendlines!B312,Price!B312=ZigZag!B312,Price!B312=Pinbar!B312,Price!B312=SSA!B312)</f>
        <v>1</v>
      </c>
      <c r="E312" t="str">
        <f>Price!C312</f>
        <v>M5</v>
      </c>
      <c r="F312" t="b">
        <f>AND(Price!C312=Trendlines!C312,Price!C312=ZigZag!C312,Price!C312=Pinbar!C312,Price!C312=SSA!C312)</f>
        <v>1</v>
      </c>
      <c r="G312">
        <f>Price!D312</f>
        <v>5178.92</v>
      </c>
      <c r="H312" t="b">
        <f>AND(Price!D312=Trendlines!D312,Price!D312=ZigZag!D312,Price!D312=Pinbar!D312,Price!D312=SSA!D312)</f>
        <v>1</v>
      </c>
      <c r="J312" t="b">
        <f t="shared" si="4"/>
        <v>0</v>
      </c>
    </row>
    <row r="313" spans="1:10" x14ac:dyDescent="0.55000000000000004">
      <c r="A313">
        <f>Price!L313</f>
        <v>1772121900</v>
      </c>
      <c r="B313" t="b">
        <f>AND(Price!L313=Trendlines!Q313,Price!L313=ZigZag!K313,Price!L313=Pinbar!I313,Price!L313=SSA!L313)</f>
        <v>0</v>
      </c>
      <c r="C313" t="str">
        <f>Price!B313</f>
        <v>XAUUSD</v>
      </c>
      <c r="D313" t="b">
        <f>AND(Price!B313=Trendlines!B313,Price!B313=ZigZag!B313,Price!B313=Pinbar!B313,Price!B313=SSA!B313)</f>
        <v>1</v>
      </c>
      <c r="E313" t="str">
        <f>Price!C313</f>
        <v>M5</v>
      </c>
      <c r="F313" t="b">
        <f>AND(Price!C313=Trendlines!C313,Price!C313=ZigZag!C313,Price!C313=Pinbar!C313,Price!C313=SSA!C313)</f>
        <v>1</v>
      </c>
      <c r="G313">
        <f>Price!D313</f>
        <v>5177.76</v>
      </c>
      <c r="H313" t="b">
        <f>AND(Price!D313=Trendlines!D313,Price!D313=ZigZag!D313,Price!D313=Pinbar!D313,Price!D313=SSA!D313)</f>
        <v>1</v>
      </c>
      <c r="J313" t="b">
        <f t="shared" si="4"/>
        <v>0</v>
      </c>
    </row>
    <row r="314" spans="1:10" x14ac:dyDescent="0.55000000000000004">
      <c r="A314">
        <f>Price!L314</f>
        <v>1772122200</v>
      </c>
      <c r="B314" t="b">
        <f>AND(Price!L314=Trendlines!Q314,Price!L314=ZigZag!K314,Price!L314=Pinbar!I314,Price!L314=SSA!L314)</f>
        <v>0</v>
      </c>
      <c r="C314" t="str">
        <f>Price!B314</f>
        <v>XAUUSD</v>
      </c>
      <c r="D314" t="b">
        <f>AND(Price!B314=Trendlines!B314,Price!B314=ZigZag!B314,Price!B314=Pinbar!B314,Price!B314=SSA!B314)</f>
        <v>1</v>
      </c>
      <c r="E314" t="str">
        <f>Price!C314</f>
        <v>M5</v>
      </c>
      <c r="F314" t="b">
        <f>AND(Price!C314=Trendlines!C314,Price!C314=ZigZag!C314,Price!C314=Pinbar!C314,Price!C314=SSA!C314)</f>
        <v>1</v>
      </c>
      <c r="G314">
        <f>Price!D314</f>
        <v>5176.76</v>
      </c>
      <c r="H314" t="b">
        <f>AND(Price!D314=Trendlines!D314,Price!D314=ZigZag!D314,Price!D314=Pinbar!D314,Price!D314=SSA!D314)</f>
        <v>1</v>
      </c>
      <c r="J314" t="b">
        <f t="shared" si="4"/>
        <v>0</v>
      </c>
    </row>
    <row r="315" spans="1:10" x14ac:dyDescent="0.55000000000000004">
      <c r="A315">
        <f>Price!L315</f>
        <v>1772122500</v>
      </c>
      <c r="B315" t="b">
        <f>AND(Price!L315=Trendlines!Q315,Price!L315=ZigZag!K315,Price!L315=Pinbar!I315,Price!L315=SSA!L315)</f>
        <v>0</v>
      </c>
      <c r="C315" t="str">
        <f>Price!B315</f>
        <v>XAUUSD</v>
      </c>
      <c r="D315" t="b">
        <f>AND(Price!B315=Trendlines!B315,Price!B315=ZigZag!B315,Price!B315=Pinbar!B315,Price!B315=SSA!B315)</f>
        <v>1</v>
      </c>
      <c r="E315" t="str">
        <f>Price!C315</f>
        <v>M5</v>
      </c>
      <c r="F315" t="b">
        <f>AND(Price!C315=Trendlines!C315,Price!C315=ZigZag!C315,Price!C315=Pinbar!C315,Price!C315=SSA!C315)</f>
        <v>1</v>
      </c>
      <c r="G315">
        <f>Price!D315</f>
        <v>5181.3999999999996</v>
      </c>
      <c r="H315" t="b">
        <f>AND(Price!D315=Trendlines!D315,Price!D315=ZigZag!D315,Price!D315=Pinbar!D315,Price!D315=SSA!D315)</f>
        <v>1</v>
      </c>
      <c r="J315" t="b">
        <f t="shared" si="4"/>
        <v>0</v>
      </c>
    </row>
    <row r="316" spans="1:10" x14ac:dyDescent="0.55000000000000004">
      <c r="A316">
        <f>Price!L316</f>
        <v>1772122800</v>
      </c>
      <c r="B316" t="b">
        <f>AND(Price!L316=Trendlines!Q316,Price!L316=ZigZag!K316,Price!L316=Pinbar!I316,Price!L316=SSA!L316)</f>
        <v>0</v>
      </c>
      <c r="C316" t="str">
        <f>Price!B316</f>
        <v>XAUUSD</v>
      </c>
      <c r="D316" t="b">
        <f>AND(Price!B316=Trendlines!B316,Price!B316=ZigZag!B316,Price!B316=Pinbar!B316,Price!B316=SSA!B316)</f>
        <v>1</v>
      </c>
      <c r="E316" t="str">
        <f>Price!C316</f>
        <v>M5</v>
      </c>
      <c r="F316" t="b">
        <f>AND(Price!C316=Trendlines!C316,Price!C316=ZigZag!C316,Price!C316=Pinbar!C316,Price!C316=SSA!C316)</f>
        <v>1</v>
      </c>
      <c r="G316">
        <f>Price!D316</f>
        <v>5178.22</v>
      </c>
      <c r="H316" t="b">
        <f>AND(Price!D316=Trendlines!D316,Price!D316=ZigZag!D316,Price!D316=Pinbar!D316,Price!D316=SSA!D316)</f>
        <v>1</v>
      </c>
      <c r="J316" t="b">
        <f t="shared" si="4"/>
        <v>0</v>
      </c>
    </row>
    <row r="317" spans="1:10" x14ac:dyDescent="0.55000000000000004">
      <c r="A317">
        <f>Price!L317</f>
        <v>1772123100</v>
      </c>
      <c r="B317" t="b">
        <f>AND(Price!L317=Trendlines!Q317,Price!L317=ZigZag!K317,Price!L317=Pinbar!I317,Price!L317=SSA!L317)</f>
        <v>0</v>
      </c>
      <c r="C317" t="str">
        <f>Price!B317</f>
        <v>XAUUSD</v>
      </c>
      <c r="D317" t="b">
        <f>AND(Price!B317=Trendlines!B317,Price!B317=ZigZag!B317,Price!B317=Pinbar!B317,Price!B317=SSA!B317)</f>
        <v>1</v>
      </c>
      <c r="E317" t="str">
        <f>Price!C317</f>
        <v>M5</v>
      </c>
      <c r="F317" t="b">
        <f>AND(Price!C317=Trendlines!C317,Price!C317=ZigZag!C317,Price!C317=Pinbar!C317,Price!C317=SSA!C317)</f>
        <v>1</v>
      </c>
      <c r="G317">
        <f>Price!D317</f>
        <v>5180.4799999999996</v>
      </c>
      <c r="H317" t="b">
        <f>AND(Price!D317=Trendlines!D317,Price!D317=ZigZag!D317,Price!D317=Pinbar!D317,Price!D317=SSA!D317)</f>
        <v>1</v>
      </c>
      <c r="J317" t="b">
        <f t="shared" si="4"/>
        <v>0</v>
      </c>
    </row>
    <row r="318" spans="1:10" x14ac:dyDescent="0.55000000000000004">
      <c r="A318">
        <f>Price!L318</f>
        <v>1772123400</v>
      </c>
      <c r="B318" t="b">
        <f>AND(Price!L318=Trendlines!Q318,Price!L318=ZigZag!K318,Price!L318=Pinbar!I318,Price!L318=SSA!L318)</f>
        <v>0</v>
      </c>
      <c r="C318" t="str">
        <f>Price!B318</f>
        <v>XAUUSD</v>
      </c>
      <c r="D318" t="b">
        <f>AND(Price!B318=Trendlines!B318,Price!B318=ZigZag!B318,Price!B318=Pinbar!B318,Price!B318=SSA!B318)</f>
        <v>1</v>
      </c>
      <c r="E318" t="str">
        <f>Price!C318</f>
        <v>M5</v>
      </c>
      <c r="F318" t="b">
        <f>AND(Price!C318=Trendlines!C318,Price!C318=ZigZag!C318,Price!C318=Pinbar!C318,Price!C318=SSA!C318)</f>
        <v>1</v>
      </c>
      <c r="G318">
        <f>Price!D318</f>
        <v>5181.91</v>
      </c>
      <c r="H318" t="b">
        <f>AND(Price!D318=Trendlines!D318,Price!D318=ZigZag!D318,Price!D318=Pinbar!D318,Price!D318=SSA!D318)</f>
        <v>1</v>
      </c>
      <c r="J318" t="b">
        <f t="shared" si="4"/>
        <v>0</v>
      </c>
    </row>
    <row r="319" spans="1:10" x14ac:dyDescent="0.55000000000000004">
      <c r="A319">
        <f>Price!L319</f>
        <v>1772123700</v>
      </c>
      <c r="B319" t="b">
        <f>AND(Price!L319=Trendlines!Q319,Price!L319=ZigZag!K319,Price!L319=Pinbar!I319,Price!L319=SSA!L319)</f>
        <v>0</v>
      </c>
      <c r="C319" t="str">
        <f>Price!B319</f>
        <v>XAUUSD</v>
      </c>
      <c r="D319" t="b">
        <f>AND(Price!B319=Trendlines!B319,Price!B319=ZigZag!B319,Price!B319=Pinbar!B319,Price!B319=SSA!B319)</f>
        <v>1</v>
      </c>
      <c r="E319" t="str">
        <f>Price!C319</f>
        <v>M5</v>
      </c>
      <c r="F319" t="b">
        <f>AND(Price!C319=Trendlines!C319,Price!C319=ZigZag!C319,Price!C319=Pinbar!C319,Price!C319=SSA!C319)</f>
        <v>1</v>
      </c>
      <c r="G319">
        <f>Price!D319</f>
        <v>5182.3500000000004</v>
      </c>
      <c r="H319" t="b">
        <f>AND(Price!D319=Trendlines!D319,Price!D319=ZigZag!D319,Price!D319=Pinbar!D319,Price!D319=SSA!D319)</f>
        <v>1</v>
      </c>
      <c r="J319" t="b">
        <f t="shared" si="4"/>
        <v>0</v>
      </c>
    </row>
    <row r="320" spans="1:10" x14ac:dyDescent="0.55000000000000004">
      <c r="A320">
        <f>Price!L320</f>
        <v>1772124000</v>
      </c>
      <c r="B320" t="b">
        <f>AND(Price!L320=Trendlines!Q320,Price!L320=ZigZag!K320,Price!L320=Pinbar!I320,Price!L320=SSA!L320)</f>
        <v>0</v>
      </c>
      <c r="C320" t="str">
        <f>Price!B320</f>
        <v>XAUUSD</v>
      </c>
      <c r="D320" t="b">
        <f>AND(Price!B320=Trendlines!B320,Price!B320=ZigZag!B320,Price!B320=Pinbar!B320,Price!B320=SSA!B320)</f>
        <v>1</v>
      </c>
      <c r="E320" t="str">
        <f>Price!C320</f>
        <v>M5</v>
      </c>
      <c r="F320" t="b">
        <f>AND(Price!C320=Trendlines!C320,Price!C320=ZigZag!C320,Price!C320=Pinbar!C320,Price!C320=SSA!C320)</f>
        <v>1</v>
      </c>
      <c r="G320">
        <f>Price!D320</f>
        <v>5183.3</v>
      </c>
      <c r="H320" t="b">
        <f>AND(Price!D320=Trendlines!D320,Price!D320=ZigZag!D320,Price!D320=Pinbar!D320,Price!D320=SSA!D320)</f>
        <v>1</v>
      </c>
      <c r="J320" t="b">
        <f t="shared" si="4"/>
        <v>0</v>
      </c>
    </row>
    <row r="321" spans="1:10" x14ac:dyDescent="0.55000000000000004">
      <c r="A321">
        <f>Price!L321</f>
        <v>1772124300</v>
      </c>
      <c r="B321" t="b">
        <f>AND(Price!L321=Trendlines!Q321,Price!L321=ZigZag!K321,Price!L321=Pinbar!I321,Price!L321=SSA!L321)</f>
        <v>0</v>
      </c>
      <c r="C321" t="str">
        <f>Price!B321</f>
        <v>XAUUSD</v>
      </c>
      <c r="D321" t="b">
        <f>AND(Price!B321=Trendlines!B321,Price!B321=ZigZag!B321,Price!B321=Pinbar!B321,Price!B321=SSA!B321)</f>
        <v>1</v>
      </c>
      <c r="E321" t="str">
        <f>Price!C321</f>
        <v>M5</v>
      </c>
      <c r="F321" t="b">
        <f>AND(Price!C321=Trendlines!C321,Price!C321=ZigZag!C321,Price!C321=Pinbar!C321,Price!C321=SSA!C321)</f>
        <v>1</v>
      </c>
      <c r="G321">
        <f>Price!D321</f>
        <v>5181.3599999999997</v>
      </c>
      <c r="H321" t="b">
        <f>AND(Price!D321=Trendlines!D321,Price!D321=ZigZag!D321,Price!D321=Pinbar!D321,Price!D321=SSA!D321)</f>
        <v>1</v>
      </c>
      <c r="J321" t="b">
        <f t="shared" si="4"/>
        <v>0</v>
      </c>
    </row>
    <row r="322" spans="1:10" x14ac:dyDescent="0.55000000000000004">
      <c r="A322">
        <f>Price!L322</f>
        <v>1772124600</v>
      </c>
      <c r="B322" t="b">
        <f>AND(Price!L322=Trendlines!Q322,Price!L322=ZigZag!K322,Price!L322=Pinbar!I322,Price!L322=SSA!L322)</f>
        <v>0</v>
      </c>
      <c r="C322" t="str">
        <f>Price!B322</f>
        <v>XAUUSD</v>
      </c>
      <c r="D322" t="b">
        <f>AND(Price!B322=Trendlines!B322,Price!B322=ZigZag!B322,Price!B322=Pinbar!B322,Price!B322=SSA!B322)</f>
        <v>1</v>
      </c>
      <c r="E322" t="str">
        <f>Price!C322</f>
        <v>M5</v>
      </c>
      <c r="F322" t="b">
        <f>AND(Price!C322=Trendlines!C322,Price!C322=ZigZag!C322,Price!C322=Pinbar!C322,Price!C322=SSA!C322)</f>
        <v>1</v>
      </c>
      <c r="G322">
        <f>Price!D322</f>
        <v>5179.0200000000004</v>
      </c>
      <c r="H322" t="b">
        <f>AND(Price!D322=Trendlines!D322,Price!D322=ZigZag!D322,Price!D322=Pinbar!D322,Price!D322=SSA!D322)</f>
        <v>1</v>
      </c>
      <c r="J322" t="b">
        <f t="shared" si="4"/>
        <v>0</v>
      </c>
    </row>
    <row r="323" spans="1:10" x14ac:dyDescent="0.55000000000000004">
      <c r="A323">
        <f>Price!L323</f>
        <v>1772124900</v>
      </c>
      <c r="B323" t="b">
        <f>AND(Price!L323=Trendlines!Q323,Price!L323=ZigZag!K323,Price!L323=Pinbar!I323,Price!L323=SSA!L323)</f>
        <v>0</v>
      </c>
      <c r="C323" t="str">
        <f>Price!B323</f>
        <v>XAUUSD</v>
      </c>
      <c r="D323" t="b">
        <f>AND(Price!B323=Trendlines!B323,Price!B323=ZigZag!B323,Price!B323=Pinbar!B323,Price!B323=SSA!B323)</f>
        <v>1</v>
      </c>
      <c r="E323" t="str">
        <f>Price!C323</f>
        <v>M5</v>
      </c>
      <c r="F323" t="b">
        <f>AND(Price!C323=Trendlines!C323,Price!C323=ZigZag!C323,Price!C323=Pinbar!C323,Price!C323=SSA!C323)</f>
        <v>1</v>
      </c>
      <c r="G323">
        <f>Price!D323</f>
        <v>5179.6099999999997</v>
      </c>
      <c r="H323" t="b">
        <f>AND(Price!D323=Trendlines!D323,Price!D323=ZigZag!D323,Price!D323=Pinbar!D323,Price!D323=SSA!D323)</f>
        <v>1</v>
      </c>
      <c r="J323" t="b">
        <f t="shared" ref="J323:J386" si="5">AND(B323=TRUE,D323=TRUE,F323=TRUE,H323=TRUE)</f>
        <v>0</v>
      </c>
    </row>
    <row r="324" spans="1:10" x14ac:dyDescent="0.55000000000000004">
      <c r="A324">
        <f>Price!L324</f>
        <v>1772125200</v>
      </c>
      <c r="B324" t="b">
        <f>AND(Price!L324=Trendlines!Q324,Price!L324=ZigZag!K324,Price!L324=Pinbar!I324,Price!L324=SSA!L324)</f>
        <v>0</v>
      </c>
      <c r="C324" t="str">
        <f>Price!B324</f>
        <v>XAUUSD</v>
      </c>
      <c r="D324" t="b">
        <f>AND(Price!B324=Trendlines!B324,Price!B324=ZigZag!B324,Price!B324=Pinbar!B324,Price!B324=SSA!B324)</f>
        <v>1</v>
      </c>
      <c r="E324" t="str">
        <f>Price!C324</f>
        <v>M5</v>
      </c>
      <c r="F324" t="b">
        <f>AND(Price!C324=Trendlines!C324,Price!C324=ZigZag!C324,Price!C324=Pinbar!C324,Price!C324=SSA!C324)</f>
        <v>1</v>
      </c>
      <c r="G324">
        <f>Price!D324</f>
        <v>5181.28</v>
      </c>
      <c r="H324" t="b">
        <f>AND(Price!D324=Trendlines!D324,Price!D324=ZigZag!D324,Price!D324=Pinbar!D324,Price!D324=SSA!D324)</f>
        <v>1</v>
      </c>
      <c r="J324" t="b">
        <f t="shared" si="5"/>
        <v>0</v>
      </c>
    </row>
    <row r="325" spans="1:10" x14ac:dyDescent="0.55000000000000004">
      <c r="A325">
        <f>Price!L325</f>
        <v>1772125500</v>
      </c>
      <c r="B325" t="b">
        <f>AND(Price!L325=Trendlines!Q325,Price!L325=ZigZag!K325,Price!L325=Pinbar!I325,Price!L325=SSA!L325)</f>
        <v>0</v>
      </c>
      <c r="C325" t="str">
        <f>Price!B325</f>
        <v>XAUUSD</v>
      </c>
      <c r="D325" t="b">
        <f>AND(Price!B325=Trendlines!B325,Price!B325=ZigZag!B325,Price!B325=Pinbar!B325,Price!B325=SSA!B325)</f>
        <v>1</v>
      </c>
      <c r="E325" t="str">
        <f>Price!C325</f>
        <v>M5</v>
      </c>
      <c r="F325" t="b">
        <f>AND(Price!C325=Trendlines!C325,Price!C325=ZigZag!C325,Price!C325=Pinbar!C325,Price!C325=SSA!C325)</f>
        <v>1</v>
      </c>
      <c r="G325">
        <f>Price!D325</f>
        <v>5186.3900000000003</v>
      </c>
      <c r="H325" t="b">
        <f>AND(Price!D325=Trendlines!D325,Price!D325=ZigZag!D325,Price!D325=Pinbar!D325,Price!D325=SSA!D325)</f>
        <v>1</v>
      </c>
      <c r="J325" t="b">
        <f t="shared" si="5"/>
        <v>0</v>
      </c>
    </row>
    <row r="326" spans="1:10" x14ac:dyDescent="0.55000000000000004">
      <c r="A326">
        <f>Price!L326</f>
        <v>1772125800</v>
      </c>
      <c r="B326" t="b">
        <f>AND(Price!L326=Trendlines!Q326,Price!L326=ZigZag!K326,Price!L326=Pinbar!I326,Price!L326=SSA!L326)</f>
        <v>0</v>
      </c>
      <c r="C326" t="str">
        <f>Price!B326</f>
        <v>XAUUSD</v>
      </c>
      <c r="D326" t="b">
        <f>AND(Price!B326=Trendlines!B326,Price!B326=ZigZag!B326,Price!B326=Pinbar!B326,Price!B326=SSA!B326)</f>
        <v>1</v>
      </c>
      <c r="E326" t="str">
        <f>Price!C326</f>
        <v>M5</v>
      </c>
      <c r="F326" t="b">
        <f>AND(Price!C326=Trendlines!C326,Price!C326=ZigZag!C326,Price!C326=Pinbar!C326,Price!C326=SSA!C326)</f>
        <v>1</v>
      </c>
      <c r="G326">
        <f>Price!D326</f>
        <v>5179.6499999999996</v>
      </c>
      <c r="H326" t="b">
        <f>AND(Price!D326=Trendlines!D326,Price!D326=ZigZag!D326,Price!D326=Pinbar!D326,Price!D326=SSA!D326)</f>
        <v>1</v>
      </c>
      <c r="J326" t="b">
        <f t="shared" si="5"/>
        <v>0</v>
      </c>
    </row>
    <row r="327" spans="1:10" x14ac:dyDescent="0.55000000000000004">
      <c r="A327">
        <f>Price!L327</f>
        <v>1772126100</v>
      </c>
      <c r="B327" t="b">
        <f>AND(Price!L327=Trendlines!Q327,Price!L327=ZigZag!K327,Price!L327=Pinbar!I327,Price!L327=SSA!L327)</f>
        <v>0</v>
      </c>
      <c r="C327" t="str">
        <f>Price!B327</f>
        <v>XAUUSD</v>
      </c>
      <c r="D327" t="b">
        <f>AND(Price!B327=Trendlines!B327,Price!B327=ZigZag!B327,Price!B327=Pinbar!B327,Price!B327=SSA!B327)</f>
        <v>1</v>
      </c>
      <c r="E327" t="str">
        <f>Price!C327</f>
        <v>M5</v>
      </c>
      <c r="F327" t="b">
        <f>AND(Price!C327=Trendlines!C327,Price!C327=ZigZag!C327,Price!C327=Pinbar!C327,Price!C327=SSA!C327)</f>
        <v>1</v>
      </c>
      <c r="G327">
        <f>Price!D327</f>
        <v>5178.26</v>
      </c>
      <c r="H327" t="b">
        <f>AND(Price!D327=Trendlines!D327,Price!D327=ZigZag!D327,Price!D327=Pinbar!D327,Price!D327=SSA!D327)</f>
        <v>1</v>
      </c>
      <c r="J327" t="b">
        <f t="shared" si="5"/>
        <v>0</v>
      </c>
    </row>
    <row r="328" spans="1:10" x14ac:dyDescent="0.55000000000000004">
      <c r="A328">
        <f>Price!L328</f>
        <v>1772126400</v>
      </c>
      <c r="B328" t="b">
        <f>AND(Price!L328=Trendlines!Q328,Price!L328=ZigZag!K328,Price!L328=Pinbar!I328,Price!L328=SSA!L328)</f>
        <v>0</v>
      </c>
      <c r="C328" t="str">
        <f>Price!B328</f>
        <v>XAUUSD</v>
      </c>
      <c r="D328" t="b">
        <f>AND(Price!B328=Trendlines!B328,Price!B328=ZigZag!B328,Price!B328=Pinbar!B328,Price!B328=SSA!B328)</f>
        <v>1</v>
      </c>
      <c r="E328" t="str">
        <f>Price!C328</f>
        <v>M5</v>
      </c>
      <c r="F328" t="b">
        <f>AND(Price!C328=Trendlines!C328,Price!C328=ZigZag!C328,Price!C328=Pinbar!C328,Price!C328=SSA!C328)</f>
        <v>1</v>
      </c>
      <c r="G328">
        <f>Price!D328</f>
        <v>5179.47</v>
      </c>
      <c r="H328" t="b">
        <f>AND(Price!D328=Trendlines!D328,Price!D328=ZigZag!D328,Price!D328=Pinbar!D328,Price!D328=SSA!D328)</f>
        <v>1</v>
      </c>
      <c r="J328" t="b">
        <f t="shared" si="5"/>
        <v>0</v>
      </c>
    </row>
    <row r="329" spans="1:10" x14ac:dyDescent="0.55000000000000004">
      <c r="A329">
        <f>Price!L329</f>
        <v>1772126700</v>
      </c>
      <c r="B329" t="b">
        <f>AND(Price!L329=Trendlines!Q329,Price!L329=ZigZag!K329,Price!L329=Pinbar!I329,Price!L329=SSA!L329)</f>
        <v>0</v>
      </c>
      <c r="C329" t="str">
        <f>Price!B329</f>
        <v>XAUUSD</v>
      </c>
      <c r="D329" t="b">
        <f>AND(Price!B329=Trendlines!B329,Price!B329=ZigZag!B329,Price!B329=Pinbar!B329,Price!B329=SSA!B329)</f>
        <v>1</v>
      </c>
      <c r="E329" t="str">
        <f>Price!C329</f>
        <v>M5</v>
      </c>
      <c r="F329" t="b">
        <f>AND(Price!C329=Trendlines!C329,Price!C329=ZigZag!C329,Price!C329=Pinbar!C329,Price!C329=SSA!C329)</f>
        <v>1</v>
      </c>
      <c r="G329">
        <f>Price!D329</f>
        <v>5174.3900000000003</v>
      </c>
      <c r="H329" t="b">
        <f>AND(Price!D329=Trendlines!D329,Price!D329=ZigZag!D329,Price!D329=Pinbar!D329,Price!D329=SSA!D329)</f>
        <v>1</v>
      </c>
      <c r="J329" t="b">
        <f t="shared" si="5"/>
        <v>0</v>
      </c>
    </row>
    <row r="330" spans="1:10" x14ac:dyDescent="0.55000000000000004">
      <c r="A330">
        <f>Price!L330</f>
        <v>1772127000</v>
      </c>
      <c r="B330" t="b">
        <f>AND(Price!L330=Trendlines!Q330,Price!L330=ZigZag!K330,Price!L330=Pinbar!I330,Price!L330=SSA!L330)</f>
        <v>0</v>
      </c>
      <c r="C330" t="str">
        <f>Price!B330</f>
        <v>XAUUSD</v>
      </c>
      <c r="D330" t="b">
        <f>AND(Price!B330=Trendlines!B330,Price!B330=ZigZag!B330,Price!B330=Pinbar!B330,Price!B330=SSA!B330)</f>
        <v>1</v>
      </c>
      <c r="E330" t="str">
        <f>Price!C330</f>
        <v>M5</v>
      </c>
      <c r="F330" t="b">
        <f>AND(Price!C330=Trendlines!C330,Price!C330=ZigZag!C330,Price!C330=Pinbar!C330,Price!C330=SSA!C330)</f>
        <v>1</v>
      </c>
      <c r="G330">
        <f>Price!D330</f>
        <v>5176.7299999999996</v>
      </c>
      <c r="H330" t="b">
        <f>AND(Price!D330=Trendlines!D330,Price!D330=ZigZag!D330,Price!D330=Pinbar!D330,Price!D330=SSA!D330)</f>
        <v>1</v>
      </c>
      <c r="J330" t="b">
        <f t="shared" si="5"/>
        <v>0</v>
      </c>
    </row>
    <row r="331" spans="1:10" x14ac:dyDescent="0.55000000000000004">
      <c r="A331">
        <f>Price!L331</f>
        <v>1772127300</v>
      </c>
      <c r="B331" t="b">
        <f>AND(Price!L331=Trendlines!Q331,Price!L331=ZigZag!K331,Price!L331=Pinbar!I331,Price!L331=SSA!L331)</f>
        <v>0</v>
      </c>
      <c r="C331" t="str">
        <f>Price!B331</f>
        <v>XAUUSD</v>
      </c>
      <c r="D331" t="b">
        <f>AND(Price!B331=Trendlines!B331,Price!B331=ZigZag!B331,Price!B331=Pinbar!B331,Price!B331=SSA!B331)</f>
        <v>1</v>
      </c>
      <c r="E331" t="str">
        <f>Price!C331</f>
        <v>M5</v>
      </c>
      <c r="F331" t="b">
        <f>AND(Price!C331=Trendlines!C331,Price!C331=ZigZag!C331,Price!C331=Pinbar!C331,Price!C331=SSA!C331)</f>
        <v>1</v>
      </c>
      <c r="G331">
        <f>Price!D331</f>
        <v>5173.9399999999996</v>
      </c>
      <c r="H331" t="b">
        <f>AND(Price!D331=Trendlines!D331,Price!D331=ZigZag!D331,Price!D331=Pinbar!D331,Price!D331=SSA!D331)</f>
        <v>1</v>
      </c>
      <c r="J331" t="b">
        <f t="shared" si="5"/>
        <v>0</v>
      </c>
    </row>
    <row r="332" spans="1:10" x14ac:dyDescent="0.55000000000000004">
      <c r="A332">
        <f>Price!L332</f>
        <v>1772127600</v>
      </c>
      <c r="B332" t="b">
        <f>AND(Price!L332=Trendlines!Q332,Price!L332=ZigZag!K332,Price!L332=Pinbar!I332,Price!L332=SSA!L332)</f>
        <v>0</v>
      </c>
      <c r="C332" t="str">
        <f>Price!B332</f>
        <v>XAUUSD</v>
      </c>
      <c r="D332" t="b">
        <f>AND(Price!B332=Trendlines!B332,Price!B332=ZigZag!B332,Price!B332=Pinbar!B332,Price!B332=SSA!B332)</f>
        <v>1</v>
      </c>
      <c r="E332" t="str">
        <f>Price!C332</f>
        <v>M5</v>
      </c>
      <c r="F332" t="b">
        <f>AND(Price!C332=Trendlines!C332,Price!C332=ZigZag!C332,Price!C332=Pinbar!C332,Price!C332=SSA!C332)</f>
        <v>1</v>
      </c>
      <c r="G332">
        <f>Price!D332</f>
        <v>5174.7299999999996</v>
      </c>
      <c r="H332" t="b">
        <f>AND(Price!D332=Trendlines!D332,Price!D332=ZigZag!D332,Price!D332=Pinbar!D332,Price!D332=SSA!D332)</f>
        <v>1</v>
      </c>
      <c r="J332" t="b">
        <f t="shared" si="5"/>
        <v>0</v>
      </c>
    </row>
    <row r="333" spans="1:10" x14ac:dyDescent="0.55000000000000004">
      <c r="A333">
        <f>Price!L333</f>
        <v>1772127900</v>
      </c>
      <c r="B333" t="b">
        <f>AND(Price!L333=Trendlines!Q333,Price!L333=ZigZag!K333,Price!L333=Pinbar!I333,Price!L333=SSA!L333)</f>
        <v>0</v>
      </c>
      <c r="C333" t="str">
        <f>Price!B333</f>
        <v>XAUUSD</v>
      </c>
      <c r="D333" t="b">
        <f>AND(Price!B333=Trendlines!B333,Price!B333=ZigZag!B333,Price!B333=Pinbar!B333,Price!B333=SSA!B333)</f>
        <v>1</v>
      </c>
      <c r="E333" t="str">
        <f>Price!C333</f>
        <v>M5</v>
      </c>
      <c r="F333" t="b">
        <f>AND(Price!C333=Trendlines!C333,Price!C333=ZigZag!C333,Price!C333=Pinbar!C333,Price!C333=SSA!C333)</f>
        <v>1</v>
      </c>
      <c r="G333">
        <f>Price!D333</f>
        <v>5169.95</v>
      </c>
      <c r="H333" t="b">
        <f>AND(Price!D333=Trendlines!D333,Price!D333=ZigZag!D333,Price!D333=Pinbar!D333,Price!D333=SSA!D333)</f>
        <v>1</v>
      </c>
      <c r="J333" t="b">
        <f t="shared" si="5"/>
        <v>0</v>
      </c>
    </row>
    <row r="334" spans="1:10" x14ac:dyDescent="0.55000000000000004">
      <c r="A334">
        <f>Price!L334</f>
        <v>1772128200</v>
      </c>
      <c r="B334" t="b">
        <f>AND(Price!L334=Trendlines!Q334,Price!L334=ZigZag!K334,Price!L334=Pinbar!I334,Price!L334=SSA!L334)</f>
        <v>0</v>
      </c>
      <c r="C334" t="str">
        <f>Price!B334</f>
        <v>XAUUSD</v>
      </c>
      <c r="D334" t="b">
        <f>AND(Price!B334=Trendlines!B334,Price!B334=ZigZag!B334,Price!B334=Pinbar!B334,Price!B334=SSA!B334)</f>
        <v>1</v>
      </c>
      <c r="E334" t="str">
        <f>Price!C334</f>
        <v>M5</v>
      </c>
      <c r="F334" t="b">
        <f>AND(Price!C334=Trendlines!C334,Price!C334=ZigZag!C334,Price!C334=Pinbar!C334,Price!C334=SSA!C334)</f>
        <v>1</v>
      </c>
      <c r="G334">
        <f>Price!D334</f>
        <v>5166.97</v>
      </c>
      <c r="H334" t="b">
        <f>AND(Price!D334=Trendlines!D334,Price!D334=ZigZag!D334,Price!D334=Pinbar!D334,Price!D334=SSA!D334)</f>
        <v>1</v>
      </c>
      <c r="J334" t="b">
        <f t="shared" si="5"/>
        <v>0</v>
      </c>
    </row>
    <row r="335" spans="1:10" x14ac:dyDescent="0.55000000000000004">
      <c r="A335">
        <f>Price!L335</f>
        <v>1772128500</v>
      </c>
      <c r="B335" t="b">
        <f>AND(Price!L335=Trendlines!Q335,Price!L335=ZigZag!K335,Price!L335=Pinbar!I335,Price!L335=SSA!L335)</f>
        <v>0</v>
      </c>
      <c r="C335" t="str">
        <f>Price!B335</f>
        <v>XAUUSD</v>
      </c>
      <c r="D335" t="b">
        <f>AND(Price!B335=Trendlines!B335,Price!B335=ZigZag!B335,Price!B335=Pinbar!B335,Price!B335=SSA!B335)</f>
        <v>1</v>
      </c>
      <c r="E335" t="str">
        <f>Price!C335</f>
        <v>M5</v>
      </c>
      <c r="F335" t="b">
        <f>AND(Price!C335=Trendlines!C335,Price!C335=ZigZag!C335,Price!C335=Pinbar!C335,Price!C335=SSA!C335)</f>
        <v>1</v>
      </c>
      <c r="G335">
        <f>Price!D335</f>
        <v>5167.22</v>
      </c>
      <c r="H335" t="b">
        <f>AND(Price!D335=Trendlines!D335,Price!D335=ZigZag!D335,Price!D335=Pinbar!D335,Price!D335=SSA!D335)</f>
        <v>1</v>
      </c>
      <c r="J335" t="b">
        <f t="shared" si="5"/>
        <v>0</v>
      </c>
    </row>
    <row r="336" spans="1:10" x14ac:dyDescent="0.55000000000000004">
      <c r="A336">
        <f>Price!L336</f>
        <v>1772128800</v>
      </c>
      <c r="B336" t="b">
        <f>AND(Price!L336=Trendlines!Q336,Price!L336=ZigZag!K336,Price!L336=Pinbar!I336,Price!L336=SSA!L336)</f>
        <v>0</v>
      </c>
      <c r="C336" t="str">
        <f>Price!B336</f>
        <v>XAUUSD</v>
      </c>
      <c r="D336" t="b">
        <f>AND(Price!B336=Trendlines!B336,Price!B336=ZigZag!B336,Price!B336=Pinbar!B336,Price!B336=SSA!B336)</f>
        <v>1</v>
      </c>
      <c r="E336" t="str">
        <f>Price!C336</f>
        <v>M5</v>
      </c>
      <c r="F336" t="b">
        <f>AND(Price!C336=Trendlines!C336,Price!C336=ZigZag!C336,Price!C336=Pinbar!C336,Price!C336=SSA!C336)</f>
        <v>1</v>
      </c>
      <c r="G336">
        <f>Price!D336</f>
        <v>5168.87</v>
      </c>
      <c r="H336" t="b">
        <f>AND(Price!D336=Trendlines!D336,Price!D336=ZigZag!D336,Price!D336=Pinbar!D336,Price!D336=SSA!D336)</f>
        <v>1</v>
      </c>
      <c r="J336" t="b">
        <f t="shared" si="5"/>
        <v>0</v>
      </c>
    </row>
    <row r="337" spans="1:10" x14ac:dyDescent="0.55000000000000004">
      <c r="A337">
        <f>Price!L337</f>
        <v>1772129100</v>
      </c>
      <c r="B337" t="b">
        <f>AND(Price!L337=Trendlines!Q337,Price!L337=ZigZag!K337,Price!L337=Pinbar!I337,Price!L337=SSA!L337)</f>
        <v>0</v>
      </c>
      <c r="C337" t="str">
        <f>Price!B337</f>
        <v>XAUUSD</v>
      </c>
      <c r="D337" t="b">
        <f>AND(Price!B337=Trendlines!B337,Price!B337=ZigZag!B337,Price!B337=Pinbar!B337,Price!B337=SSA!B337)</f>
        <v>1</v>
      </c>
      <c r="E337" t="str">
        <f>Price!C337</f>
        <v>M5</v>
      </c>
      <c r="F337" t="b">
        <f>AND(Price!C337=Trendlines!C337,Price!C337=ZigZag!C337,Price!C337=Pinbar!C337,Price!C337=SSA!C337)</f>
        <v>1</v>
      </c>
      <c r="G337">
        <f>Price!D337</f>
        <v>5170.2</v>
      </c>
      <c r="H337" t="b">
        <f>AND(Price!D337=Trendlines!D337,Price!D337=ZigZag!D337,Price!D337=Pinbar!D337,Price!D337=SSA!D337)</f>
        <v>1</v>
      </c>
      <c r="J337" t="b">
        <f t="shared" si="5"/>
        <v>0</v>
      </c>
    </row>
    <row r="338" spans="1:10" x14ac:dyDescent="0.55000000000000004">
      <c r="A338">
        <f>Price!L338</f>
        <v>1772129400</v>
      </c>
      <c r="B338" t="b">
        <f>AND(Price!L338=Trendlines!Q338,Price!L338=ZigZag!K338,Price!L338=Pinbar!I338,Price!L338=SSA!L338)</f>
        <v>0</v>
      </c>
      <c r="C338" t="str">
        <f>Price!B338</f>
        <v>XAUUSD</v>
      </c>
      <c r="D338" t="b">
        <f>AND(Price!B338=Trendlines!B338,Price!B338=ZigZag!B338,Price!B338=Pinbar!B338,Price!B338=SSA!B338)</f>
        <v>1</v>
      </c>
      <c r="E338" t="str">
        <f>Price!C338</f>
        <v>M5</v>
      </c>
      <c r="F338" t="b">
        <f>AND(Price!C338=Trendlines!C338,Price!C338=ZigZag!C338,Price!C338=Pinbar!C338,Price!C338=SSA!C338)</f>
        <v>1</v>
      </c>
      <c r="G338">
        <f>Price!D338</f>
        <v>5173.38</v>
      </c>
      <c r="H338" t="b">
        <f>AND(Price!D338=Trendlines!D338,Price!D338=ZigZag!D338,Price!D338=Pinbar!D338,Price!D338=SSA!D338)</f>
        <v>1</v>
      </c>
      <c r="J338" t="b">
        <f t="shared" si="5"/>
        <v>0</v>
      </c>
    </row>
    <row r="339" spans="1:10" x14ac:dyDescent="0.55000000000000004">
      <c r="A339">
        <f>Price!L339</f>
        <v>1772129700</v>
      </c>
      <c r="B339" t="b">
        <f>AND(Price!L339=Trendlines!Q339,Price!L339=ZigZag!K339,Price!L339=Pinbar!I339,Price!L339=SSA!L339)</f>
        <v>0</v>
      </c>
      <c r="C339" t="str">
        <f>Price!B339</f>
        <v>XAUUSD</v>
      </c>
      <c r="D339" t="b">
        <f>AND(Price!B339=Trendlines!B339,Price!B339=ZigZag!B339,Price!B339=Pinbar!B339,Price!B339=SSA!B339)</f>
        <v>1</v>
      </c>
      <c r="E339" t="str">
        <f>Price!C339</f>
        <v>M5</v>
      </c>
      <c r="F339" t="b">
        <f>AND(Price!C339=Trendlines!C339,Price!C339=ZigZag!C339,Price!C339=Pinbar!C339,Price!C339=SSA!C339)</f>
        <v>1</v>
      </c>
      <c r="G339">
        <f>Price!D339</f>
        <v>5174.8500000000004</v>
      </c>
      <c r="H339" t="b">
        <f>AND(Price!D339=Trendlines!D339,Price!D339=ZigZag!D339,Price!D339=Pinbar!D339,Price!D339=SSA!D339)</f>
        <v>1</v>
      </c>
      <c r="J339" t="b">
        <f t="shared" si="5"/>
        <v>0</v>
      </c>
    </row>
    <row r="340" spans="1:10" x14ac:dyDescent="0.55000000000000004">
      <c r="A340">
        <f>Price!L340</f>
        <v>1772130000</v>
      </c>
      <c r="B340" t="b">
        <f>AND(Price!L340=Trendlines!Q340,Price!L340=ZigZag!K340,Price!L340=Pinbar!I340,Price!L340=SSA!L340)</f>
        <v>0</v>
      </c>
      <c r="C340" t="str">
        <f>Price!B340</f>
        <v>XAUUSD</v>
      </c>
      <c r="D340" t="b">
        <f>AND(Price!B340=Trendlines!B340,Price!B340=ZigZag!B340,Price!B340=Pinbar!B340,Price!B340=SSA!B340)</f>
        <v>1</v>
      </c>
      <c r="E340" t="str">
        <f>Price!C340</f>
        <v>M5</v>
      </c>
      <c r="F340" t="b">
        <f>AND(Price!C340=Trendlines!C340,Price!C340=ZigZag!C340,Price!C340=Pinbar!C340,Price!C340=SSA!C340)</f>
        <v>1</v>
      </c>
      <c r="G340">
        <f>Price!D340</f>
        <v>5174.8599999999997</v>
      </c>
      <c r="H340" t="b">
        <f>AND(Price!D340=Trendlines!D340,Price!D340=ZigZag!D340,Price!D340=Pinbar!D340,Price!D340=SSA!D340)</f>
        <v>1</v>
      </c>
      <c r="J340" t="b">
        <f t="shared" si="5"/>
        <v>0</v>
      </c>
    </row>
    <row r="341" spans="1:10" x14ac:dyDescent="0.55000000000000004">
      <c r="A341">
        <f>Price!L341</f>
        <v>1772130300</v>
      </c>
      <c r="B341" t="b">
        <f>AND(Price!L341=Trendlines!Q341,Price!L341=ZigZag!K341,Price!L341=Pinbar!I341,Price!L341=SSA!L341)</f>
        <v>0</v>
      </c>
      <c r="C341" t="str">
        <f>Price!B341</f>
        <v>XAUUSD</v>
      </c>
      <c r="D341" t="b">
        <f>AND(Price!B341=Trendlines!B341,Price!B341=ZigZag!B341,Price!B341=Pinbar!B341,Price!B341=SSA!B341)</f>
        <v>1</v>
      </c>
      <c r="E341" t="str">
        <f>Price!C341</f>
        <v>M5</v>
      </c>
      <c r="F341" t="b">
        <f>AND(Price!C341=Trendlines!C341,Price!C341=ZigZag!C341,Price!C341=Pinbar!C341,Price!C341=SSA!C341)</f>
        <v>1</v>
      </c>
      <c r="G341">
        <f>Price!D341</f>
        <v>5177.09</v>
      </c>
      <c r="H341" t="b">
        <f>AND(Price!D341=Trendlines!D341,Price!D341=ZigZag!D341,Price!D341=Pinbar!D341,Price!D341=SSA!D341)</f>
        <v>1</v>
      </c>
      <c r="J341" t="b">
        <f t="shared" si="5"/>
        <v>0</v>
      </c>
    </row>
    <row r="342" spans="1:10" x14ac:dyDescent="0.55000000000000004">
      <c r="A342">
        <f>Price!L342</f>
        <v>1772130600</v>
      </c>
      <c r="B342" t="b">
        <f>AND(Price!L342=Trendlines!Q342,Price!L342=ZigZag!K342,Price!L342=Pinbar!I342,Price!L342=SSA!L342)</f>
        <v>0</v>
      </c>
      <c r="C342" t="str">
        <f>Price!B342</f>
        <v>XAUUSD</v>
      </c>
      <c r="D342" t="b">
        <f>AND(Price!B342=Trendlines!B342,Price!B342=ZigZag!B342,Price!B342=Pinbar!B342,Price!B342=SSA!B342)</f>
        <v>1</v>
      </c>
      <c r="E342" t="str">
        <f>Price!C342</f>
        <v>M5</v>
      </c>
      <c r="F342" t="b">
        <f>AND(Price!C342=Trendlines!C342,Price!C342=ZigZag!C342,Price!C342=Pinbar!C342,Price!C342=SSA!C342)</f>
        <v>1</v>
      </c>
      <c r="G342">
        <f>Price!D342</f>
        <v>5167.5600000000004</v>
      </c>
      <c r="H342" t="b">
        <f>AND(Price!D342=Trendlines!D342,Price!D342=ZigZag!D342,Price!D342=Pinbar!D342,Price!D342=SSA!D342)</f>
        <v>1</v>
      </c>
      <c r="J342" t="b">
        <f t="shared" si="5"/>
        <v>0</v>
      </c>
    </row>
    <row r="343" spans="1:10" x14ac:dyDescent="0.55000000000000004">
      <c r="A343">
        <f>Price!L343</f>
        <v>1772130900</v>
      </c>
      <c r="B343" t="b">
        <f>AND(Price!L343=Trendlines!Q343,Price!L343=ZigZag!K343,Price!L343=Pinbar!I343,Price!L343=SSA!L343)</f>
        <v>0</v>
      </c>
      <c r="C343" t="str">
        <f>Price!B343</f>
        <v>XAUUSD</v>
      </c>
      <c r="D343" t="b">
        <f>AND(Price!B343=Trendlines!B343,Price!B343=ZigZag!B343,Price!B343=Pinbar!B343,Price!B343=SSA!B343)</f>
        <v>1</v>
      </c>
      <c r="E343" t="str">
        <f>Price!C343</f>
        <v>M5</v>
      </c>
      <c r="F343" t="b">
        <f>AND(Price!C343=Trendlines!C343,Price!C343=ZigZag!C343,Price!C343=Pinbar!C343,Price!C343=SSA!C343)</f>
        <v>1</v>
      </c>
      <c r="G343">
        <f>Price!D343</f>
        <v>5175.5</v>
      </c>
      <c r="H343" t="b">
        <f>AND(Price!D343=Trendlines!D343,Price!D343=ZigZag!D343,Price!D343=Pinbar!D343,Price!D343=SSA!D343)</f>
        <v>1</v>
      </c>
      <c r="J343" t="b">
        <f t="shared" si="5"/>
        <v>0</v>
      </c>
    </row>
    <row r="344" spans="1:10" x14ac:dyDescent="0.55000000000000004">
      <c r="A344">
        <f>Price!L344</f>
        <v>1772131200</v>
      </c>
      <c r="B344" t="b">
        <f>AND(Price!L344=Trendlines!Q344,Price!L344=ZigZag!K344,Price!L344=Pinbar!I344,Price!L344=SSA!L344)</f>
        <v>0</v>
      </c>
      <c r="C344" t="str">
        <f>Price!B344</f>
        <v>XAUUSD</v>
      </c>
      <c r="D344" t="b">
        <f>AND(Price!B344=Trendlines!B344,Price!B344=ZigZag!B344,Price!B344=Pinbar!B344,Price!B344=SSA!B344)</f>
        <v>1</v>
      </c>
      <c r="E344" t="str">
        <f>Price!C344</f>
        <v>M5</v>
      </c>
      <c r="F344" t="b">
        <f>AND(Price!C344=Trendlines!C344,Price!C344=ZigZag!C344,Price!C344=Pinbar!C344,Price!C344=SSA!C344)</f>
        <v>1</v>
      </c>
      <c r="G344">
        <f>Price!D344</f>
        <v>5181.72</v>
      </c>
      <c r="H344" t="b">
        <f>AND(Price!D344=Trendlines!D344,Price!D344=ZigZag!D344,Price!D344=Pinbar!D344,Price!D344=SSA!D344)</f>
        <v>1</v>
      </c>
      <c r="J344" t="b">
        <f t="shared" si="5"/>
        <v>0</v>
      </c>
    </row>
    <row r="345" spans="1:10" x14ac:dyDescent="0.55000000000000004">
      <c r="A345">
        <f>Price!L345</f>
        <v>1772131500</v>
      </c>
      <c r="B345" t="b">
        <f>AND(Price!L345=Trendlines!Q345,Price!L345=ZigZag!K345,Price!L345=Pinbar!I345,Price!L345=SSA!L345)</f>
        <v>0</v>
      </c>
      <c r="C345" t="str">
        <f>Price!B345</f>
        <v>XAUUSD</v>
      </c>
      <c r="D345" t="b">
        <f>AND(Price!B345=Trendlines!B345,Price!B345=ZigZag!B345,Price!B345=Pinbar!B345,Price!B345=SSA!B345)</f>
        <v>1</v>
      </c>
      <c r="E345" t="str">
        <f>Price!C345</f>
        <v>M5</v>
      </c>
      <c r="F345" t="b">
        <f>AND(Price!C345=Trendlines!C345,Price!C345=ZigZag!C345,Price!C345=Pinbar!C345,Price!C345=SSA!C345)</f>
        <v>1</v>
      </c>
      <c r="G345">
        <f>Price!D345</f>
        <v>5184.66</v>
      </c>
      <c r="H345" t="b">
        <f>AND(Price!D345=Trendlines!D345,Price!D345=ZigZag!D345,Price!D345=Pinbar!D345,Price!D345=SSA!D345)</f>
        <v>1</v>
      </c>
      <c r="J345" t="b">
        <f t="shared" si="5"/>
        <v>0</v>
      </c>
    </row>
    <row r="346" spans="1:10" x14ac:dyDescent="0.55000000000000004">
      <c r="A346">
        <f>Price!L346</f>
        <v>1772131800</v>
      </c>
      <c r="B346" t="b">
        <f>AND(Price!L346=Trendlines!Q346,Price!L346=ZigZag!K346,Price!L346=Pinbar!I346,Price!L346=SSA!L346)</f>
        <v>0</v>
      </c>
      <c r="C346" t="str">
        <f>Price!B346</f>
        <v>XAUUSD</v>
      </c>
      <c r="D346" t="b">
        <f>AND(Price!B346=Trendlines!B346,Price!B346=ZigZag!B346,Price!B346=Pinbar!B346,Price!B346=SSA!B346)</f>
        <v>1</v>
      </c>
      <c r="E346" t="str">
        <f>Price!C346</f>
        <v>M5</v>
      </c>
      <c r="F346" t="b">
        <f>AND(Price!C346=Trendlines!C346,Price!C346=ZigZag!C346,Price!C346=Pinbar!C346,Price!C346=SSA!C346)</f>
        <v>1</v>
      </c>
      <c r="G346">
        <f>Price!D346</f>
        <v>5180.8999999999996</v>
      </c>
      <c r="H346" t="b">
        <f>AND(Price!D346=Trendlines!D346,Price!D346=ZigZag!D346,Price!D346=Pinbar!D346,Price!D346=SSA!D346)</f>
        <v>1</v>
      </c>
      <c r="J346" t="b">
        <f t="shared" si="5"/>
        <v>0</v>
      </c>
    </row>
    <row r="347" spans="1:10" x14ac:dyDescent="0.55000000000000004">
      <c r="A347">
        <f>Price!L347</f>
        <v>1772132100</v>
      </c>
      <c r="B347" t="b">
        <f>AND(Price!L347=Trendlines!Q347,Price!L347=ZigZag!K347,Price!L347=Pinbar!I347,Price!L347=SSA!L347)</f>
        <v>0</v>
      </c>
      <c r="C347" t="str">
        <f>Price!B347</f>
        <v>XAUUSD</v>
      </c>
      <c r="D347" t="b">
        <f>AND(Price!B347=Trendlines!B347,Price!B347=ZigZag!B347,Price!B347=Pinbar!B347,Price!B347=SSA!B347)</f>
        <v>1</v>
      </c>
      <c r="E347" t="str">
        <f>Price!C347</f>
        <v>M5</v>
      </c>
      <c r="F347" t="b">
        <f>AND(Price!C347=Trendlines!C347,Price!C347=ZigZag!C347,Price!C347=Pinbar!C347,Price!C347=SSA!C347)</f>
        <v>1</v>
      </c>
      <c r="G347">
        <f>Price!D347</f>
        <v>5180.24</v>
      </c>
      <c r="H347" t="b">
        <f>AND(Price!D347=Trendlines!D347,Price!D347=ZigZag!D347,Price!D347=Pinbar!D347,Price!D347=SSA!D347)</f>
        <v>1</v>
      </c>
      <c r="J347" t="b">
        <f t="shared" si="5"/>
        <v>0</v>
      </c>
    </row>
    <row r="348" spans="1:10" x14ac:dyDescent="0.55000000000000004">
      <c r="A348">
        <f>Price!L348</f>
        <v>1772132400</v>
      </c>
      <c r="B348" t="b">
        <f>AND(Price!L348=Trendlines!Q348,Price!L348=ZigZag!K348,Price!L348=Pinbar!I348,Price!L348=SSA!L348)</f>
        <v>0</v>
      </c>
      <c r="C348" t="str">
        <f>Price!B348</f>
        <v>XAUUSD</v>
      </c>
      <c r="D348" t="b">
        <f>AND(Price!B348=Trendlines!B348,Price!B348=ZigZag!B348,Price!B348=Pinbar!B348,Price!B348=SSA!B348)</f>
        <v>1</v>
      </c>
      <c r="E348" t="str">
        <f>Price!C348</f>
        <v>M5</v>
      </c>
      <c r="F348" t="b">
        <f>AND(Price!C348=Trendlines!C348,Price!C348=ZigZag!C348,Price!C348=Pinbar!C348,Price!C348=SSA!C348)</f>
        <v>1</v>
      </c>
      <c r="G348">
        <f>Price!D348</f>
        <v>5185.45</v>
      </c>
      <c r="H348" t="b">
        <f>AND(Price!D348=Trendlines!D348,Price!D348=ZigZag!D348,Price!D348=Pinbar!D348,Price!D348=SSA!D348)</f>
        <v>1</v>
      </c>
      <c r="J348" t="b">
        <f t="shared" si="5"/>
        <v>0</v>
      </c>
    </row>
    <row r="349" spans="1:10" x14ac:dyDescent="0.55000000000000004">
      <c r="A349">
        <f>Price!L349</f>
        <v>1772132700</v>
      </c>
      <c r="B349" t="b">
        <f>AND(Price!L349=Trendlines!Q349,Price!L349=ZigZag!K349,Price!L349=Pinbar!I349,Price!L349=SSA!L349)</f>
        <v>0</v>
      </c>
      <c r="C349" t="str">
        <f>Price!B349</f>
        <v>XAUUSD</v>
      </c>
      <c r="D349" t="b">
        <f>AND(Price!B349=Trendlines!B349,Price!B349=ZigZag!B349,Price!B349=Pinbar!B349,Price!B349=SSA!B349)</f>
        <v>1</v>
      </c>
      <c r="E349" t="str">
        <f>Price!C349</f>
        <v>M5</v>
      </c>
      <c r="F349" t="b">
        <f>AND(Price!C349=Trendlines!C349,Price!C349=ZigZag!C349,Price!C349=Pinbar!C349,Price!C349=SSA!C349)</f>
        <v>1</v>
      </c>
      <c r="G349">
        <f>Price!D349</f>
        <v>5186.22</v>
      </c>
      <c r="H349" t="b">
        <f>AND(Price!D349=Trendlines!D349,Price!D349=ZigZag!D349,Price!D349=Pinbar!D349,Price!D349=SSA!D349)</f>
        <v>1</v>
      </c>
      <c r="J349" t="b">
        <f t="shared" si="5"/>
        <v>0</v>
      </c>
    </row>
    <row r="350" spans="1:10" x14ac:dyDescent="0.55000000000000004">
      <c r="A350">
        <f>Price!L350</f>
        <v>1772133000</v>
      </c>
      <c r="B350" t="b">
        <f>AND(Price!L350=Trendlines!Q350,Price!L350=ZigZag!K350,Price!L350=Pinbar!I350,Price!L350=SSA!L350)</f>
        <v>0</v>
      </c>
      <c r="C350" t="str">
        <f>Price!B350</f>
        <v>XAUUSD</v>
      </c>
      <c r="D350" t="b">
        <f>AND(Price!B350=Trendlines!B350,Price!B350=ZigZag!B350,Price!B350=Pinbar!B350,Price!B350=SSA!B350)</f>
        <v>1</v>
      </c>
      <c r="E350" t="str">
        <f>Price!C350</f>
        <v>M5</v>
      </c>
      <c r="F350" t="b">
        <f>AND(Price!C350=Trendlines!C350,Price!C350=ZigZag!C350,Price!C350=Pinbar!C350,Price!C350=SSA!C350)</f>
        <v>1</v>
      </c>
      <c r="G350">
        <f>Price!D350</f>
        <v>5186.4799999999996</v>
      </c>
      <c r="H350" t="b">
        <f>AND(Price!D350=Trendlines!D350,Price!D350=ZigZag!D350,Price!D350=Pinbar!D350,Price!D350=SSA!D350)</f>
        <v>1</v>
      </c>
      <c r="J350" t="b">
        <f t="shared" si="5"/>
        <v>0</v>
      </c>
    </row>
    <row r="351" spans="1:10" x14ac:dyDescent="0.55000000000000004">
      <c r="A351">
        <f>Price!L351</f>
        <v>1772133300</v>
      </c>
      <c r="B351" t="b">
        <f>AND(Price!L351=Trendlines!Q351,Price!L351=ZigZag!K351,Price!L351=Pinbar!I351,Price!L351=SSA!L351)</f>
        <v>0</v>
      </c>
      <c r="C351" t="str">
        <f>Price!B351</f>
        <v>XAUUSD</v>
      </c>
      <c r="D351" t="b">
        <f>AND(Price!B351=Trendlines!B351,Price!B351=ZigZag!B351,Price!B351=Pinbar!B351,Price!B351=SSA!B351)</f>
        <v>1</v>
      </c>
      <c r="E351" t="str">
        <f>Price!C351</f>
        <v>M5</v>
      </c>
      <c r="F351" t="b">
        <f>AND(Price!C351=Trendlines!C351,Price!C351=ZigZag!C351,Price!C351=Pinbar!C351,Price!C351=SSA!C351)</f>
        <v>1</v>
      </c>
      <c r="G351">
        <f>Price!D351</f>
        <v>5187.7</v>
      </c>
      <c r="H351" t="b">
        <f>AND(Price!D351=Trendlines!D351,Price!D351=ZigZag!D351,Price!D351=Pinbar!D351,Price!D351=SSA!D351)</f>
        <v>1</v>
      </c>
      <c r="J351" t="b">
        <f t="shared" si="5"/>
        <v>0</v>
      </c>
    </row>
    <row r="352" spans="1:10" x14ac:dyDescent="0.55000000000000004">
      <c r="A352">
        <f>Price!L352</f>
        <v>1772133600</v>
      </c>
      <c r="B352" t="b">
        <f>AND(Price!L352=Trendlines!Q352,Price!L352=ZigZag!K352,Price!L352=Pinbar!I352,Price!L352=SSA!L352)</f>
        <v>0</v>
      </c>
      <c r="C352" t="str">
        <f>Price!B352</f>
        <v>XAUUSD</v>
      </c>
      <c r="D352" t="b">
        <f>AND(Price!B352=Trendlines!B352,Price!B352=ZigZag!B352,Price!B352=Pinbar!B352,Price!B352=SSA!B352)</f>
        <v>1</v>
      </c>
      <c r="E352" t="str">
        <f>Price!C352</f>
        <v>M5</v>
      </c>
      <c r="F352" t="b">
        <f>AND(Price!C352=Trendlines!C352,Price!C352=ZigZag!C352,Price!C352=Pinbar!C352,Price!C352=SSA!C352)</f>
        <v>1</v>
      </c>
      <c r="G352">
        <f>Price!D352</f>
        <v>5185.79</v>
      </c>
      <c r="H352" t="b">
        <f>AND(Price!D352=Trendlines!D352,Price!D352=ZigZag!D352,Price!D352=Pinbar!D352,Price!D352=SSA!D352)</f>
        <v>1</v>
      </c>
      <c r="J352" t="b">
        <f t="shared" si="5"/>
        <v>0</v>
      </c>
    </row>
    <row r="353" spans="1:10" x14ac:dyDescent="0.55000000000000004">
      <c r="A353">
        <f>Price!L353</f>
        <v>1772133900</v>
      </c>
      <c r="B353" t="b">
        <f>AND(Price!L353=Trendlines!Q353,Price!L353=ZigZag!K353,Price!L353=Pinbar!I353,Price!L353=SSA!L353)</f>
        <v>0</v>
      </c>
      <c r="C353" t="str">
        <f>Price!B353</f>
        <v>XAUUSD</v>
      </c>
      <c r="D353" t="b">
        <f>AND(Price!B353=Trendlines!B353,Price!B353=ZigZag!B353,Price!B353=Pinbar!B353,Price!B353=SSA!B353)</f>
        <v>1</v>
      </c>
      <c r="E353" t="str">
        <f>Price!C353</f>
        <v>M5</v>
      </c>
      <c r="F353" t="b">
        <f>AND(Price!C353=Trendlines!C353,Price!C353=ZigZag!C353,Price!C353=Pinbar!C353,Price!C353=SSA!C353)</f>
        <v>1</v>
      </c>
      <c r="G353">
        <f>Price!D353</f>
        <v>5185.5600000000004</v>
      </c>
      <c r="H353" t="b">
        <f>AND(Price!D353=Trendlines!D353,Price!D353=ZigZag!D353,Price!D353=Pinbar!D353,Price!D353=SSA!D353)</f>
        <v>1</v>
      </c>
      <c r="J353" t="b">
        <f t="shared" si="5"/>
        <v>0</v>
      </c>
    </row>
    <row r="354" spans="1:10" x14ac:dyDescent="0.55000000000000004">
      <c r="A354">
        <f>Price!L354</f>
        <v>1772134200</v>
      </c>
      <c r="B354" t="b">
        <f>AND(Price!L354=Trendlines!Q354,Price!L354=ZigZag!K354,Price!L354=Pinbar!I354,Price!L354=SSA!L354)</f>
        <v>0</v>
      </c>
      <c r="C354" t="str">
        <f>Price!B354</f>
        <v>XAUUSD</v>
      </c>
      <c r="D354" t="b">
        <f>AND(Price!B354=Trendlines!B354,Price!B354=ZigZag!B354,Price!B354=Pinbar!B354,Price!B354=SSA!B354)</f>
        <v>1</v>
      </c>
      <c r="E354" t="str">
        <f>Price!C354</f>
        <v>M5</v>
      </c>
      <c r="F354" t="b">
        <f>AND(Price!C354=Trendlines!C354,Price!C354=ZigZag!C354,Price!C354=Pinbar!C354,Price!C354=SSA!C354)</f>
        <v>1</v>
      </c>
      <c r="G354">
        <f>Price!D354</f>
        <v>5188.8599999999997</v>
      </c>
      <c r="H354" t="b">
        <f>AND(Price!D354=Trendlines!D354,Price!D354=ZigZag!D354,Price!D354=Pinbar!D354,Price!D354=SSA!D354)</f>
        <v>1</v>
      </c>
      <c r="J354" t="b">
        <f t="shared" si="5"/>
        <v>0</v>
      </c>
    </row>
    <row r="355" spans="1:10" x14ac:dyDescent="0.55000000000000004">
      <c r="A355">
        <f>Price!L355</f>
        <v>1772134500</v>
      </c>
      <c r="B355" t="b">
        <f>AND(Price!L355=Trendlines!Q355,Price!L355=ZigZag!K355,Price!L355=Pinbar!I355,Price!L355=SSA!L355)</f>
        <v>0</v>
      </c>
      <c r="C355" t="str">
        <f>Price!B355</f>
        <v>XAUUSD</v>
      </c>
      <c r="D355" t="b">
        <f>AND(Price!B355=Trendlines!B355,Price!B355=ZigZag!B355,Price!B355=Pinbar!B355,Price!B355=SSA!B355)</f>
        <v>1</v>
      </c>
      <c r="E355" t="str">
        <f>Price!C355</f>
        <v>M5</v>
      </c>
      <c r="F355" t="b">
        <f>AND(Price!C355=Trendlines!C355,Price!C355=ZigZag!C355,Price!C355=Pinbar!C355,Price!C355=SSA!C355)</f>
        <v>1</v>
      </c>
      <c r="G355">
        <f>Price!D355</f>
        <v>5184.1899999999996</v>
      </c>
      <c r="H355" t="b">
        <f>AND(Price!D355=Trendlines!D355,Price!D355=ZigZag!D355,Price!D355=Pinbar!D355,Price!D355=SSA!D355)</f>
        <v>1</v>
      </c>
      <c r="J355" t="b">
        <f t="shared" si="5"/>
        <v>0</v>
      </c>
    </row>
    <row r="356" spans="1:10" x14ac:dyDescent="0.55000000000000004">
      <c r="A356">
        <f>Price!L356</f>
        <v>1772134800</v>
      </c>
      <c r="B356" t="b">
        <f>AND(Price!L356=Trendlines!Q356,Price!L356=ZigZag!K356,Price!L356=Pinbar!I356,Price!L356=SSA!L356)</f>
        <v>0</v>
      </c>
      <c r="C356" t="str">
        <f>Price!B356</f>
        <v>XAUUSD</v>
      </c>
      <c r="D356" t="b">
        <f>AND(Price!B356=Trendlines!B356,Price!B356=ZigZag!B356,Price!B356=Pinbar!B356,Price!B356=SSA!B356)</f>
        <v>1</v>
      </c>
      <c r="E356" t="str">
        <f>Price!C356</f>
        <v>M5</v>
      </c>
      <c r="F356" t="b">
        <f>AND(Price!C356=Trendlines!C356,Price!C356=ZigZag!C356,Price!C356=Pinbar!C356,Price!C356=SSA!C356)</f>
        <v>1</v>
      </c>
      <c r="G356">
        <f>Price!D356</f>
        <v>5186.3999999999996</v>
      </c>
      <c r="H356" t="b">
        <f>AND(Price!D356=Trendlines!D356,Price!D356=ZigZag!D356,Price!D356=Pinbar!D356,Price!D356=SSA!D356)</f>
        <v>1</v>
      </c>
      <c r="J356" t="b">
        <f t="shared" si="5"/>
        <v>0</v>
      </c>
    </row>
    <row r="357" spans="1:10" x14ac:dyDescent="0.55000000000000004">
      <c r="A357">
        <f>Price!L357</f>
        <v>1772135100</v>
      </c>
      <c r="B357" t="b">
        <f>AND(Price!L357=Trendlines!Q357,Price!L357=ZigZag!K357,Price!L357=Pinbar!I357,Price!L357=SSA!L357)</f>
        <v>0</v>
      </c>
      <c r="C357" t="str">
        <f>Price!B357</f>
        <v>XAUUSD</v>
      </c>
      <c r="D357" t="b">
        <f>AND(Price!B357=Trendlines!B357,Price!B357=ZigZag!B357,Price!B357=Pinbar!B357,Price!B357=SSA!B357)</f>
        <v>1</v>
      </c>
      <c r="E357" t="str">
        <f>Price!C357</f>
        <v>M5</v>
      </c>
      <c r="F357" t="b">
        <f>AND(Price!C357=Trendlines!C357,Price!C357=ZigZag!C357,Price!C357=Pinbar!C357,Price!C357=SSA!C357)</f>
        <v>1</v>
      </c>
      <c r="G357">
        <f>Price!D357</f>
        <v>5193.8900000000003</v>
      </c>
      <c r="H357" t="b">
        <f>AND(Price!D357=Trendlines!D357,Price!D357=ZigZag!D357,Price!D357=Pinbar!D357,Price!D357=SSA!D357)</f>
        <v>1</v>
      </c>
      <c r="J357" t="b">
        <f t="shared" si="5"/>
        <v>0</v>
      </c>
    </row>
    <row r="358" spans="1:10" x14ac:dyDescent="0.55000000000000004">
      <c r="A358">
        <f>Price!L358</f>
        <v>1772135400</v>
      </c>
      <c r="B358" t="b">
        <f>AND(Price!L358=Trendlines!Q358,Price!L358=ZigZag!K358,Price!L358=Pinbar!I358,Price!L358=SSA!L358)</f>
        <v>0</v>
      </c>
      <c r="C358" t="str">
        <f>Price!B358</f>
        <v>XAUUSD</v>
      </c>
      <c r="D358" t="b">
        <f>AND(Price!B358=Trendlines!B358,Price!B358=ZigZag!B358,Price!B358=Pinbar!B358,Price!B358=SSA!B358)</f>
        <v>1</v>
      </c>
      <c r="E358" t="str">
        <f>Price!C358</f>
        <v>M5</v>
      </c>
      <c r="F358" t="b">
        <f>AND(Price!C358=Trendlines!C358,Price!C358=ZigZag!C358,Price!C358=Pinbar!C358,Price!C358=SSA!C358)</f>
        <v>1</v>
      </c>
      <c r="G358">
        <f>Price!D358</f>
        <v>5189.59</v>
      </c>
      <c r="H358" t="b">
        <f>AND(Price!D358=Trendlines!D358,Price!D358=ZigZag!D358,Price!D358=Pinbar!D358,Price!D358=SSA!D358)</f>
        <v>1</v>
      </c>
      <c r="J358" t="b">
        <f t="shared" si="5"/>
        <v>0</v>
      </c>
    </row>
    <row r="359" spans="1:10" x14ac:dyDescent="0.55000000000000004">
      <c r="A359">
        <f>Price!L359</f>
        <v>1772135700</v>
      </c>
      <c r="B359" t="b">
        <f>AND(Price!L359=Trendlines!Q359,Price!L359=ZigZag!K359,Price!L359=Pinbar!I359,Price!L359=SSA!L359)</f>
        <v>0</v>
      </c>
      <c r="C359" t="str">
        <f>Price!B359</f>
        <v>XAUUSD</v>
      </c>
      <c r="D359" t="b">
        <f>AND(Price!B359=Trendlines!B359,Price!B359=ZigZag!B359,Price!B359=Pinbar!B359,Price!B359=SSA!B359)</f>
        <v>1</v>
      </c>
      <c r="E359" t="str">
        <f>Price!C359</f>
        <v>M5</v>
      </c>
      <c r="F359" t="b">
        <f>AND(Price!C359=Trendlines!C359,Price!C359=ZigZag!C359,Price!C359=Pinbar!C359,Price!C359=SSA!C359)</f>
        <v>1</v>
      </c>
      <c r="G359">
        <f>Price!D359</f>
        <v>5187.0600000000004</v>
      </c>
      <c r="H359" t="b">
        <f>AND(Price!D359=Trendlines!D359,Price!D359=ZigZag!D359,Price!D359=Pinbar!D359,Price!D359=SSA!D359)</f>
        <v>1</v>
      </c>
      <c r="J359" t="b">
        <f t="shared" si="5"/>
        <v>0</v>
      </c>
    </row>
    <row r="360" spans="1:10" x14ac:dyDescent="0.55000000000000004">
      <c r="A360">
        <f>Price!L360</f>
        <v>1772136000</v>
      </c>
      <c r="B360" t="b">
        <f>AND(Price!L360=Trendlines!Q360,Price!L360=ZigZag!K360,Price!L360=Pinbar!I360,Price!L360=SSA!L360)</f>
        <v>0</v>
      </c>
      <c r="C360" t="str">
        <f>Price!B360</f>
        <v>XAUUSD</v>
      </c>
      <c r="D360" t="b">
        <f>AND(Price!B360=Trendlines!B360,Price!B360=ZigZag!B360,Price!B360=Pinbar!B360,Price!B360=SSA!B360)</f>
        <v>1</v>
      </c>
      <c r="E360" t="str">
        <f>Price!C360</f>
        <v>M5</v>
      </c>
      <c r="F360" t="b">
        <f>AND(Price!C360=Trendlines!C360,Price!C360=ZigZag!C360,Price!C360=Pinbar!C360,Price!C360=SSA!C360)</f>
        <v>1</v>
      </c>
      <c r="G360">
        <f>Price!D360</f>
        <v>5193.8100000000004</v>
      </c>
      <c r="H360" t="b">
        <f>AND(Price!D360=Trendlines!D360,Price!D360=ZigZag!D360,Price!D360=Pinbar!D360,Price!D360=SSA!D360)</f>
        <v>1</v>
      </c>
      <c r="J360" t="b">
        <f t="shared" si="5"/>
        <v>0</v>
      </c>
    </row>
    <row r="361" spans="1:10" x14ac:dyDescent="0.55000000000000004">
      <c r="A361">
        <f>Price!L361</f>
        <v>1772136300</v>
      </c>
      <c r="B361" t="b">
        <f>AND(Price!L361=Trendlines!Q361,Price!L361=ZigZag!K361,Price!L361=Pinbar!I361,Price!L361=SSA!L361)</f>
        <v>0</v>
      </c>
      <c r="C361" t="str">
        <f>Price!B361</f>
        <v>XAUUSD</v>
      </c>
      <c r="D361" t="b">
        <f>AND(Price!B361=Trendlines!B361,Price!B361=ZigZag!B361,Price!B361=Pinbar!B361,Price!B361=SSA!B361)</f>
        <v>1</v>
      </c>
      <c r="E361" t="str">
        <f>Price!C361</f>
        <v>M5</v>
      </c>
      <c r="F361" t="b">
        <f>AND(Price!C361=Trendlines!C361,Price!C361=ZigZag!C361,Price!C361=Pinbar!C361,Price!C361=SSA!C361)</f>
        <v>1</v>
      </c>
      <c r="G361">
        <f>Price!D361</f>
        <v>5195.17</v>
      </c>
      <c r="H361" t="b">
        <f>AND(Price!D361=Trendlines!D361,Price!D361=ZigZag!D361,Price!D361=Pinbar!D361,Price!D361=SSA!D361)</f>
        <v>1</v>
      </c>
      <c r="J361" t="b">
        <f t="shared" si="5"/>
        <v>0</v>
      </c>
    </row>
    <row r="362" spans="1:10" x14ac:dyDescent="0.55000000000000004">
      <c r="A362">
        <f>Price!L362</f>
        <v>1772136600</v>
      </c>
      <c r="B362" t="b">
        <f>AND(Price!L362=Trendlines!Q362,Price!L362=ZigZag!K362,Price!L362=Pinbar!I362,Price!L362=SSA!L362)</f>
        <v>0</v>
      </c>
      <c r="C362" t="str">
        <f>Price!B362</f>
        <v>XAUUSD</v>
      </c>
      <c r="D362" t="b">
        <f>AND(Price!B362=Trendlines!B362,Price!B362=ZigZag!B362,Price!B362=Pinbar!B362,Price!B362=SSA!B362)</f>
        <v>1</v>
      </c>
      <c r="E362" t="str">
        <f>Price!C362</f>
        <v>M5</v>
      </c>
      <c r="F362" t="b">
        <f>AND(Price!C362=Trendlines!C362,Price!C362=ZigZag!C362,Price!C362=Pinbar!C362,Price!C362=SSA!C362)</f>
        <v>1</v>
      </c>
      <c r="G362">
        <f>Price!D362</f>
        <v>5196.91</v>
      </c>
      <c r="H362" t="b">
        <f>AND(Price!D362=Trendlines!D362,Price!D362=ZigZag!D362,Price!D362=Pinbar!D362,Price!D362=SSA!D362)</f>
        <v>1</v>
      </c>
      <c r="J362" t="b">
        <f t="shared" si="5"/>
        <v>0</v>
      </c>
    </row>
    <row r="363" spans="1:10" x14ac:dyDescent="0.55000000000000004">
      <c r="A363">
        <f>Price!L363</f>
        <v>1772136900</v>
      </c>
      <c r="B363" t="b">
        <f>AND(Price!L363=Trendlines!Q363,Price!L363=ZigZag!K363,Price!L363=Pinbar!I363,Price!L363=SSA!L363)</f>
        <v>0</v>
      </c>
      <c r="C363" t="str">
        <f>Price!B363</f>
        <v>XAUUSD</v>
      </c>
      <c r="D363" t="b">
        <f>AND(Price!B363=Trendlines!B363,Price!B363=ZigZag!B363,Price!B363=Pinbar!B363,Price!B363=SSA!B363)</f>
        <v>1</v>
      </c>
      <c r="E363" t="str">
        <f>Price!C363</f>
        <v>M5</v>
      </c>
      <c r="F363" t="b">
        <f>AND(Price!C363=Trendlines!C363,Price!C363=ZigZag!C363,Price!C363=Pinbar!C363,Price!C363=SSA!C363)</f>
        <v>1</v>
      </c>
      <c r="G363">
        <f>Price!D363</f>
        <v>5194.53</v>
      </c>
      <c r="H363" t="b">
        <f>AND(Price!D363=Trendlines!D363,Price!D363=ZigZag!D363,Price!D363=Pinbar!D363,Price!D363=SSA!D363)</f>
        <v>1</v>
      </c>
      <c r="J363" t="b">
        <f t="shared" si="5"/>
        <v>0</v>
      </c>
    </row>
    <row r="364" spans="1:10" x14ac:dyDescent="0.55000000000000004">
      <c r="A364">
        <f>Price!L364</f>
        <v>1772137200</v>
      </c>
      <c r="B364" t="b">
        <f>AND(Price!L364=Trendlines!Q364,Price!L364=ZigZag!K364,Price!L364=Pinbar!I364,Price!L364=SSA!L364)</f>
        <v>0</v>
      </c>
      <c r="C364" t="str">
        <f>Price!B364</f>
        <v>XAUUSD</v>
      </c>
      <c r="D364" t="b">
        <f>AND(Price!B364=Trendlines!B364,Price!B364=ZigZag!B364,Price!B364=Pinbar!B364,Price!B364=SSA!B364)</f>
        <v>1</v>
      </c>
      <c r="E364" t="str">
        <f>Price!C364</f>
        <v>M5</v>
      </c>
      <c r="F364" t="b">
        <f>AND(Price!C364=Trendlines!C364,Price!C364=ZigZag!C364,Price!C364=Pinbar!C364,Price!C364=SSA!C364)</f>
        <v>1</v>
      </c>
      <c r="G364">
        <f>Price!D364</f>
        <v>5197.78</v>
      </c>
      <c r="H364" t="b">
        <f>AND(Price!D364=Trendlines!D364,Price!D364=ZigZag!D364,Price!D364=Pinbar!D364,Price!D364=SSA!D364)</f>
        <v>1</v>
      </c>
      <c r="J364" t="b">
        <f t="shared" si="5"/>
        <v>0</v>
      </c>
    </row>
    <row r="365" spans="1:10" x14ac:dyDescent="0.55000000000000004">
      <c r="A365">
        <f>Price!L365</f>
        <v>1772137500</v>
      </c>
      <c r="B365" t="b">
        <f>AND(Price!L365=Trendlines!Q365,Price!L365=ZigZag!K365,Price!L365=Pinbar!I365,Price!L365=SSA!L365)</f>
        <v>0</v>
      </c>
      <c r="C365" t="str">
        <f>Price!B365</f>
        <v>XAUUSD</v>
      </c>
      <c r="D365" t="b">
        <f>AND(Price!B365=Trendlines!B365,Price!B365=ZigZag!B365,Price!B365=Pinbar!B365,Price!B365=SSA!B365)</f>
        <v>1</v>
      </c>
      <c r="E365" t="str">
        <f>Price!C365</f>
        <v>M5</v>
      </c>
      <c r="F365" t="b">
        <f>AND(Price!C365=Trendlines!C365,Price!C365=ZigZag!C365,Price!C365=Pinbar!C365,Price!C365=SSA!C365)</f>
        <v>1</v>
      </c>
      <c r="G365">
        <f>Price!D365</f>
        <v>5193.62</v>
      </c>
      <c r="H365" t="b">
        <f>AND(Price!D365=Trendlines!D365,Price!D365=ZigZag!D365,Price!D365=Pinbar!D365,Price!D365=SSA!D365)</f>
        <v>1</v>
      </c>
      <c r="J365" t="b">
        <f t="shared" si="5"/>
        <v>0</v>
      </c>
    </row>
    <row r="366" spans="1:10" x14ac:dyDescent="0.55000000000000004">
      <c r="A366">
        <f>Price!L366</f>
        <v>1772137800</v>
      </c>
      <c r="B366" t="b">
        <f>AND(Price!L366=Trendlines!Q366,Price!L366=ZigZag!K366,Price!L366=Pinbar!I366,Price!L366=SSA!L366)</f>
        <v>0</v>
      </c>
      <c r="C366" t="str">
        <f>Price!B366</f>
        <v>XAUUSD</v>
      </c>
      <c r="D366" t="b">
        <f>AND(Price!B366=Trendlines!B366,Price!B366=ZigZag!B366,Price!B366=Pinbar!B366,Price!B366=SSA!B366)</f>
        <v>1</v>
      </c>
      <c r="E366" t="str">
        <f>Price!C366</f>
        <v>M5</v>
      </c>
      <c r="F366" t="b">
        <f>AND(Price!C366=Trendlines!C366,Price!C366=ZigZag!C366,Price!C366=Pinbar!C366,Price!C366=SSA!C366)</f>
        <v>1</v>
      </c>
      <c r="G366">
        <f>Price!D366</f>
        <v>5194.3500000000004</v>
      </c>
      <c r="H366" t="b">
        <f>AND(Price!D366=Trendlines!D366,Price!D366=ZigZag!D366,Price!D366=Pinbar!D366,Price!D366=SSA!D366)</f>
        <v>1</v>
      </c>
      <c r="J366" t="b">
        <f t="shared" si="5"/>
        <v>0</v>
      </c>
    </row>
    <row r="367" spans="1:10" x14ac:dyDescent="0.55000000000000004">
      <c r="A367">
        <f>Price!L367</f>
        <v>1772138100</v>
      </c>
      <c r="B367" t="b">
        <f>AND(Price!L367=Trendlines!Q367,Price!L367=ZigZag!K367,Price!L367=Pinbar!I367,Price!L367=SSA!L367)</f>
        <v>0</v>
      </c>
      <c r="C367" t="str">
        <f>Price!B367</f>
        <v>XAUUSD</v>
      </c>
      <c r="D367" t="b">
        <f>AND(Price!B367=Trendlines!B367,Price!B367=ZigZag!B367,Price!B367=Pinbar!B367,Price!B367=SSA!B367)</f>
        <v>1</v>
      </c>
      <c r="E367" t="str">
        <f>Price!C367</f>
        <v>M5</v>
      </c>
      <c r="F367" t="b">
        <f>AND(Price!C367=Trendlines!C367,Price!C367=ZigZag!C367,Price!C367=Pinbar!C367,Price!C367=SSA!C367)</f>
        <v>1</v>
      </c>
      <c r="G367">
        <f>Price!D367</f>
        <v>5197.7299999999996</v>
      </c>
      <c r="H367" t="b">
        <f>AND(Price!D367=Trendlines!D367,Price!D367=ZigZag!D367,Price!D367=Pinbar!D367,Price!D367=SSA!D367)</f>
        <v>1</v>
      </c>
      <c r="J367" t="b">
        <f t="shared" si="5"/>
        <v>0</v>
      </c>
    </row>
    <row r="368" spans="1:10" x14ac:dyDescent="0.55000000000000004">
      <c r="A368">
        <f>Price!L368</f>
        <v>1772138400</v>
      </c>
      <c r="B368" t="b">
        <f>AND(Price!L368=Trendlines!Q368,Price!L368=ZigZag!K368,Price!L368=Pinbar!I368,Price!L368=SSA!L368)</f>
        <v>0</v>
      </c>
      <c r="C368" t="str">
        <f>Price!B368</f>
        <v>XAUUSD</v>
      </c>
      <c r="D368" t="b">
        <f>AND(Price!B368=Trendlines!B368,Price!B368=ZigZag!B368,Price!B368=Pinbar!B368,Price!B368=SSA!B368)</f>
        <v>1</v>
      </c>
      <c r="E368" t="str">
        <f>Price!C368</f>
        <v>M5</v>
      </c>
      <c r="F368" t="b">
        <f>AND(Price!C368=Trendlines!C368,Price!C368=ZigZag!C368,Price!C368=Pinbar!C368,Price!C368=SSA!C368)</f>
        <v>1</v>
      </c>
      <c r="G368">
        <f>Price!D368</f>
        <v>5198.3500000000004</v>
      </c>
      <c r="H368" t="b">
        <f>AND(Price!D368=Trendlines!D368,Price!D368=ZigZag!D368,Price!D368=Pinbar!D368,Price!D368=SSA!D368)</f>
        <v>1</v>
      </c>
      <c r="J368" t="b">
        <f t="shared" si="5"/>
        <v>0</v>
      </c>
    </row>
    <row r="369" spans="1:10" x14ac:dyDescent="0.55000000000000004">
      <c r="A369">
        <f>Price!L369</f>
        <v>1772138700</v>
      </c>
      <c r="B369" t="b">
        <f>AND(Price!L369=Trendlines!Q369,Price!L369=ZigZag!K369,Price!L369=Pinbar!I369,Price!L369=SSA!L369)</f>
        <v>0</v>
      </c>
      <c r="C369" t="str">
        <f>Price!B369</f>
        <v>XAUUSD</v>
      </c>
      <c r="D369" t="b">
        <f>AND(Price!B369=Trendlines!B369,Price!B369=ZigZag!B369,Price!B369=Pinbar!B369,Price!B369=SSA!B369)</f>
        <v>1</v>
      </c>
      <c r="E369" t="str">
        <f>Price!C369</f>
        <v>M5</v>
      </c>
      <c r="F369" t="b">
        <f>AND(Price!C369=Trendlines!C369,Price!C369=ZigZag!C369,Price!C369=Pinbar!C369,Price!C369=SSA!C369)</f>
        <v>1</v>
      </c>
      <c r="G369">
        <f>Price!D369</f>
        <v>5199.97</v>
      </c>
      <c r="H369" t="b">
        <f>AND(Price!D369=Trendlines!D369,Price!D369=ZigZag!D369,Price!D369=Pinbar!D369,Price!D369=SSA!D369)</f>
        <v>1</v>
      </c>
      <c r="J369" t="b">
        <f t="shared" si="5"/>
        <v>0</v>
      </c>
    </row>
    <row r="370" spans="1:10" x14ac:dyDescent="0.55000000000000004">
      <c r="A370">
        <f>Price!L370</f>
        <v>1772139000</v>
      </c>
      <c r="B370" t="b">
        <f>AND(Price!L370=Trendlines!Q370,Price!L370=ZigZag!K370,Price!L370=Pinbar!I370,Price!L370=SSA!L370)</f>
        <v>0</v>
      </c>
      <c r="C370" t="str">
        <f>Price!B370</f>
        <v>XAUUSD</v>
      </c>
      <c r="D370" t="b">
        <f>AND(Price!B370=Trendlines!B370,Price!B370=ZigZag!B370,Price!B370=Pinbar!B370,Price!B370=SSA!B370)</f>
        <v>1</v>
      </c>
      <c r="E370" t="str">
        <f>Price!C370</f>
        <v>M5</v>
      </c>
      <c r="F370" t="b">
        <f>AND(Price!C370=Trendlines!C370,Price!C370=ZigZag!C370,Price!C370=Pinbar!C370,Price!C370=SSA!C370)</f>
        <v>1</v>
      </c>
      <c r="G370">
        <f>Price!D370</f>
        <v>5192.82</v>
      </c>
      <c r="H370" t="b">
        <f>AND(Price!D370=Trendlines!D370,Price!D370=ZigZag!D370,Price!D370=Pinbar!D370,Price!D370=SSA!D370)</f>
        <v>1</v>
      </c>
      <c r="J370" t="b">
        <f t="shared" si="5"/>
        <v>0</v>
      </c>
    </row>
    <row r="371" spans="1:10" x14ac:dyDescent="0.55000000000000004">
      <c r="A371">
        <f>Price!L371</f>
        <v>1772139300</v>
      </c>
      <c r="B371" t="b">
        <f>AND(Price!L371=Trendlines!Q371,Price!L371=ZigZag!K371,Price!L371=Pinbar!I371,Price!L371=SSA!L371)</f>
        <v>0</v>
      </c>
      <c r="C371" t="str">
        <f>Price!B371</f>
        <v>XAUUSD</v>
      </c>
      <c r="D371" t="b">
        <f>AND(Price!B371=Trendlines!B371,Price!B371=ZigZag!B371,Price!B371=Pinbar!B371,Price!B371=SSA!B371)</f>
        <v>1</v>
      </c>
      <c r="E371" t="str">
        <f>Price!C371</f>
        <v>M5</v>
      </c>
      <c r="F371" t="b">
        <f>AND(Price!C371=Trendlines!C371,Price!C371=ZigZag!C371,Price!C371=Pinbar!C371,Price!C371=SSA!C371)</f>
        <v>1</v>
      </c>
      <c r="G371">
        <f>Price!D371</f>
        <v>5196.6099999999997</v>
      </c>
      <c r="H371" t="b">
        <f>AND(Price!D371=Trendlines!D371,Price!D371=ZigZag!D371,Price!D371=Pinbar!D371,Price!D371=SSA!D371)</f>
        <v>1</v>
      </c>
      <c r="J371" t="b">
        <f t="shared" si="5"/>
        <v>0</v>
      </c>
    </row>
    <row r="372" spans="1:10" x14ac:dyDescent="0.55000000000000004">
      <c r="A372">
        <f>Price!L372</f>
        <v>1772139600</v>
      </c>
      <c r="B372" t="b">
        <f>AND(Price!L372=Trendlines!Q372,Price!L372=ZigZag!K372,Price!L372=Pinbar!I372,Price!L372=SSA!L372)</f>
        <v>0</v>
      </c>
      <c r="C372" t="str">
        <f>Price!B372</f>
        <v>XAUUSD</v>
      </c>
      <c r="D372" t="b">
        <f>AND(Price!B372=Trendlines!B372,Price!B372=ZigZag!B372,Price!B372=Pinbar!B372,Price!B372=SSA!B372)</f>
        <v>1</v>
      </c>
      <c r="E372" t="str">
        <f>Price!C372</f>
        <v>M5</v>
      </c>
      <c r="F372" t="b">
        <f>AND(Price!C372=Trendlines!C372,Price!C372=ZigZag!C372,Price!C372=Pinbar!C372,Price!C372=SSA!C372)</f>
        <v>1</v>
      </c>
      <c r="G372">
        <f>Price!D372</f>
        <v>5198.6400000000003</v>
      </c>
      <c r="H372" t="b">
        <f>AND(Price!D372=Trendlines!D372,Price!D372=ZigZag!D372,Price!D372=Pinbar!D372,Price!D372=SSA!D372)</f>
        <v>1</v>
      </c>
      <c r="J372" t="b">
        <f t="shared" si="5"/>
        <v>0</v>
      </c>
    </row>
    <row r="373" spans="1:10" x14ac:dyDescent="0.55000000000000004">
      <c r="A373">
        <f>Price!L373</f>
        <v>1772139900</v>
      </c>
      <c r="B373" t="b">
        <f>AND(Price!L373=Trendlines!Q373,Price!L373=ZigZag!K373,Price!L373=Pinbar!I373,Price!L373=SSA!L373)</f>
        <v>0</v>
      </c>
      <c r="C373" t="str">
        <f>Price!B373</f>
        <v>XAUUSD</v>
      </c>
      <c r="D373" t="b">
        <f>AND(Price!B373=Trendlines!B373,Price!B373=ZigZag!B373,Price!B373=Pinbar!B373,Price!B373=SSA!B373)</f>
        <v>1</v>
      </c>
      <c r="E373" t="str">
        <f>Price!C373</f>
        <v>M5</v>
      </c>
      <c r="F373" t="b">
        <f>AND(Price!C373=Trendlines!C373,Price!C373=ZigZag!C373,Price!C373=Pinbar!C373,Price!C373=SSA!C373)</f>
        <v>1</v>
      </c>
      <c r="G373">
        <f>Price!D373</f>
        <v>5199.59</v>
      </c>
      <c r="H373" t="b">
        <f>AND(Price!D373=Trendlines!D373,Price!D373=ZigZag!D373,Price!D373=Pinbar!D373,Price!D373=SSA!D373)</f>
        <v>1</v>
      </c>
      <c r="J373" t="b">
        <f t="shared" si="5"/>
        <v>0</v>
      </c>
    </row>
    <row r="374" spans="1:10" x14ac:dyDescent="0.55000000000000004">
      <c r="A374">
        <f>Price!L374</f>
        <v>1772140200</v>
      </c>
      <c r="B374" t="b">
        <f>AND(Price!L374=Trendlines!Q374,Price!L374=ZigZag!K374,Price!L374=Pinbar!I374,Price!L374=SSA!L374)</f>
        <v>0</v>
      </c>
      <c r="C374" t="str">
        <f>Price!B374</f>
        <v>XAUUSD</v>
      </c>
      <c r="D374" t="b">
        <f>AND(Price!B374=Trendlines!B374,Price!B374=ZigZag!B374,Price!B374=Pinbar!B374,Price!B374=SSA!B374)</f>
        <v>1</v>
      </c>
      <c r="E374" t="str">
        <f>Price!C374</f>
        <v>M5</v>
      </c>
      <c r="F374" t="b">
        <f>AND(Price!C374=Trendlines!C374,Price!C374=ZigZag!C374,Price!C374=Pinbar!C374,Price!C374=SSA!C374)</f>
        <v>1</v>
      </c>
      <c r="G374">
        <f>Price!D374</f>
        <v>5196.51</v>
      </c>
      <c r="H374" t="b">
        <f>AND(Price!D374=Trendlines!D374,Price!D374=ZigZag!D374,Price!D374=Pinbar!D374,Price!D374=SSA!D374)</f>
        <v>1</v>
      </c>
      <c r="J374" t="b">
        <f t="shared" si="5"/>
        <v>0</v>
      </c>
    </row>
    <row r="375" spans="1:10" x14ac:dyDescent="0.55000000000000004">
      <c r="A375">
        <f>Price!L375</f>
        <v>1772140500</v>
      </c>
      <c r="B375" t="b">
        <f>AND(Price!L375=Trendlines!Q375,Price!L375=ZigZag!K375,Price!L375=Pinbar!I375,Price!L375=SSA!L375)</f>
        <v>0</v>
      </c>
      <c r="C375" t="str">
        <f>Price!B375</f>
        <v>XAUUSD</v>
      </c>
      <c r="D375" t="b">
        <f>AND(Price!B375=Trendlines!B375,Price!B375=ZigZag!B375,Price!B375=Pinbar!B375,Price!B375=SSA!B375)</f>
        <v>1</v>
      </c>
      <c r="E375" t="str">
        <f>Price!C375</f>
        <v>M5</v>
      </c>
      <c r="F375" t="b">
        <f>AND(Price!C375=Trendlines!C375,Price!C375=ZigZag!C375,Price!C375=Pinbar!C375,Price!C375=SSA!C375)</f>
        <v>1</v>
      </c>
      <c r="G375">
        <f>Price!D375</f>
        <v>5195.12</v>
      </c>
      <c r="H375" t="b">
        <f>AND(Price!D375=Trendlines!D375,Price!D375=ZigZag!D375,Price!D375=Pinbar!D375,Price!D375=SSA!D375)</f>
        <v>1</v>
      </c>
      <c r="J375" t="b">
        <f t="shared" si="5"/>
        <v>0</v>
      </c>
    </row>
    <row r="376" spans="1:10" x14ac:dyDescent="0.55000000000000004">
      <c r="A376">
        <f>Price!L376</f>
        <v>1772140800</v>
      </c>
      <c r="B376" t="b">
        <f>AND(Price!L376=Trendlines!Q376,Price!L376=ZigZag!K376,Price!L376=Pinbar!I376,Price!L376=SSA!L376)</f>
        <v>0</v>
      </c>
      <c r="C376" t="str">
        <f>Price!B376</f>
        <v>XAUUSD</v>
      </c>
      <c r="D376" t="b">
        <f>AND(Price!B376=Trendlines!B376,Price!B376=ZigZag!B376,Price!B376=Pinbar!B376,Price!B376=SSA!B376)</f>
        <v>1</v>
      </c>
      <c r="E376" t="str">
        <f>Price!C376</f>
        <v>M5</v>
      </c>
      <c r="F376" t="b">
        <f>AND(Price!C376=Trendlines!C376,Price!C376=ZigZag!C376,Price!C376=Pinbar!C376,Price!C376=SSA!C376)</f>
        <v>1</v>
      </c>
      <c r="G376">
        <f>Price!D376</f>
        <v>5191.3100000000004</v>
      </c>
      <c r="H376" t="b">
        <f>AND(Price!D376=Trendlines!D376,Price!D376=ZigZag!D376,Price!D376=Pinbar!D376,Price!D376=SSA!D376)</f>
        <v>1</v>
      </c>
      <c r="J376" t="b">
        <f t="shared" si="5"/>
        <v>0</v>
      </c>
    </row>
    <row r="377" spans="1:10" x14ac:dyDescent="0.55000000000000004">
      <c r="A377">
        <f>Price!L377</f>
        <v>1772141100</v>
      </c>
      <c r="B377" t="b">
        <f>AND(Price!L377=Trendlines!Q377,Price!L377=ZigZag!K377,Price!L377=Pinbar!I377,Price!L377=SSA!L377)</f>
        <v>0</v>
      </c>
      <c r="C377" t="str">
        <f>Price!B377</f>
        <v>XAUUSD</v>
      </c>
      <c r="D377" t="b">
        <f>AND(Price!B377=Trendlines!B377,Price!B377=ZigZag!B377,Price!B377=Pinbar!B377,Price!B377=SSA!B377)</f>
        <v>1</v>
      </c>
      <c r="E377" t="str">
        <f>Price!C377</f>
        <v>M5</v>
      </c>
      <c r="F377" t="b">
        <f>AND(Price!C377=Trendlines!C377,Price!C377=ZigZag!C377,Price!C377=Pinbar!C377,Price!C377=SSA!C377)</f>
        <v>1</v>
      </c>
      <c r="G377">
        <f>Price!D377</f>
        <v>5185.72</v>
      </c>
      <c r="H377" t="b">
        <f>AND(Price!D377=Trendlines!D377,Price!D377=ZigZag!D377,Price!D377=Pinbar!D377,Price!D377=SSA!D377)</f>
        <v>1</v>
      </c>
      <c r="J377" t="b">
        <f t="shared" si="5"/>
        <v>0</v>
      </c>
    </row>
    <row r="378" spans="1:10" x14ac:dyDescent="0.55000000000000004">
      <c r="A378">
        <f>Price!L378</f>
        <v>1772141400</v>
      </c>
      <c r="B378" t="b">
        <f>AND(Price!L378=Trendlines!Q378,Price!L378=ZigZag!K378,Price!L378=Pinbar!I378,Price!L378=SSA!L378)</f>
        <v>0</v>
      </c>
      <c r="C378" t="str">
        <f>Price!B378</f>
        <v>XAUUSD</v>
      </c>
      <c r="D378" t="b">
        <f>AND(Price!B378=Trendlines!B378,Price!B378=ZigZag!B378,Price!B378=Pinbar!B378,Price!B378=SSA!B378)</f>
        <v>1</v>
      </c>
      <c r="E378" t="str">
        <f>Price!C378</f>
        <v>M5</v>
      </c>
      <c r="F378" t="b">
        <f>AND(Price!C378=Trendlines!C378,Price!C378=ZigZag!C378,Price!C378=Pinbar!C378,Price!C378=SSA!C378)</f>
        <v>1</v>
      </c>
      <c r="G378">
        <f>Price!D378</f>
        <v>5185.1099999999997</v>
      </c>
      <c r="H378" t="b">
        <f>AND(Price!D378=Trendlines!D378,Price!D378=ZigZag!D378,Price!D378=Pinbar!D378,Price!D378=SSA!D378)</f>
        <v>1</v>
      </c>
      <c r="J378" t="b">
        <f t="shared" si="5"/>
        <v>0</v>
      </c>
    </row>
    <row r="379" spans="1:10" x14ac:dyDescent="0.55000000000000004">
      <c r="A379">
        <f>Price!L379</f>
        <v>1772141700</v>
      </c>
      <c r="B379" t="b">
        <f>AND(Price!L379=Trendlines!Q379,Price!L379=ZigZag!K379,Price!L379=Pinbar!I379,Price!L379=SSA!L379)</f>
        <v>0</v>
      </c>
      <c r="C379" t="str">
        <f>Price!B379</f>
        <v>XAUUSD</v>
      </c>
      <c r="D379" t="b">
        <f>AND(Price!B379=Trendlines!B379,Price!B379=ZigZag!B379,Price!B379=Pinbar!B379,Price!B379=SSA!B379)</f>
        <v>1</v>
      </c>
      <c r="E379" t="str">
        <f>Price!C379</f>
        <v>M5</v>
      </c>
      <c r="F379" t="b">
        <f>AND(Price!C379=Trendlines!C379,Price!C379=ZigZag!C379,Price!C379=Pinbar!C379,Price!C379=SSA!C379)</f>
        <v>1</v>
      </c>
      <c r="G379">
        <f>Price!D379</f>
        <v>5187.12</v>
      </c>
      <c r="H379" t="b">
        <f>AND(Price!D379=Trendlines!D379,Price!D379=ZigZag!D379,Price!D379=Pinbar!D379,Price!D379=SSA!D379)</f>
        <v>1</v>
      </c>
      <c r="J379" t="b">
        <f t="shared" si="5"/>
        <v>0</v>
      </c>
    </row>
    <row r="380" spans="1:10" x14ac:dyDescent="0.55000000000000004">
      <c r="A380">
        <f>Price!L380</f>
        <v>1772142000</v>
      </c>
      <c r="B380" t="b">
        <f>AND(Price!L380=Trendlines!Q380,Price!L380=ZigZag!K380,Price!L380=Pinbar!I380,Price!L380=SSA!L380)</f>
        <v>0</v>
      </c>
      <c r="C380" t="str">
        <f>Price!B380</f>
        <v>XAUUSD</v>
      </c>
      <c r="D380" t="b">
        <f>AND(Price!B380=Trendlines!B380,Price!B380=ZigZag!B380,Price!B380=Pinbar!B380,Price!B380=SSA!B380)</f>
        <v>1</v>
      </c>
      <c r="E380" t="str">
        <f>Price!C380</f>
        <v>M5</v>
      </c>
      <c r="F380" t="b">
        <f>AND(Price!C380=Trendlines!C380,Price!C380=ZigZag!C380,Price!C380=Pinbar!C380,Price!C380=SSA!C380)</f>
        <v>1</v>
      </c>
      <c r="G380">
        <f>Price!D380</f>
        <v>5190.3900000000003</v>
      </c>
      <c r="H380" t="b">
        <f>AND(Price!D380=Trendlines!D380,Price!D380=ZigZag!D380,Price!D380=Pinbar!D380,Price!D380=SSA!D380)</f>
        <v>1</v>
      </c>
      <c r="J380" t="b">
        <f t="shared" si="5"/>
        <v>0</v>
      </c>
    </row>
    <row r="381" spans="1:10" x14ac:dyDescent="0.55000000000000004">
      <c r="A381">
        <f>Price!L381</f>
        <v>1772142300</v>
      </c>
      <c r="B381" t="b">
        <f>AND(Price!L381=Trendlines!Q381,Price!L381=ZigZag!K381,Price!L381=Pinbar!I381,Price!L381=SSA!L381)</f>
        <v>0</v>
      </c>
      <c r="C381" t="str">
        <f>Price!B381</f>
        <v>XAUUSD</v>
      </c>
      <c r="D381" t="b">
        <f>AND(Price!B381=Trendlines!B381,Price!B381=ZigZag!B381,Price!B381=Pinbar!B381,Price!B381=SSA!B381)</f>
        <v>1</v>
      </c>
      <c r="E381" t="str">
        <f>Price!C381</f>
        <v>M5</v>
      </c>
      <c r="F381" t="b">
        <f>AND(Price!C381=Trendlines!C381,Price!C381=ZigZag!C381,Price!C381=Pinbar!C381,Price!C381=SSA!C381)</f>
        <v>1</v>
      </c>
      <c r="G381">
        <f>Price!D381</f>
        <v>5187.18</v>
      </c>
      <c r="H381" t="b">
        <f>AND(Price!D381=Trendlines!D381,Price!D381=ZigZag!D381,Price!D381=Pinbar!D381,Price!D381=SSA!D381)</f>
        <v>1</v>
      </c>
      <c r="J381" t="b">
        <f t="shared" si="5"/>
        <v>0</v>
      </c>
    </row>
    <row r="382" spans="1:10" x14ac:dyDescent="0.55000000000000004">
      <c r="A382">
        <f>Price!L382</f>
        <v>1772142600</v>
      </c>
      <c r="B382" t="b">
        <f>AND(Price!L382=Trendlines!Q382,Price!L382=ZigZag!K382,Price!L382=Pinbar!I382,Price!L382=SSA!L382)</f>
        <v>0</v>
      </c>
      <c r="C382" t="str">
        <f>Price!B382</f>
        <v>XAUUSD</v>
      </c>
      <c r="D382" t="b">
        <f>AND(Price!B382=Trendlines!B382,Price!B382=ZigZag!B382,Price!B382=Pinbar!B382,Price!B382=SSA!B382)</f>
        <v>1</v>
      </c>
      <c r="E382" t="str">
        <f>Price!C382</f>
        <v>M5</v>
      </c>
      <c r="F382" t="b">
        <f>AND(Price!C382=Trendlines!C382,Price!C382=ZigZag!C382,Price!C382=Pinbar!C382,Price!C382=SSA!C382)</f>
        <v>1</v>
      </c>
      <c r="G382">
        <f>Price!D382</f>
        <v>5183.3999999999996</v>
      </c>
      <c r="H382" t="b">
        <f>AND(Price!D382=Trendlines!D382,Price!D382=ZigZag!D382,Price!D382=Pinbar!D382,Price!D382=SSA!D382)</f>
        <v>1</v>
      </c>
      <c r="J382" t="b">
        <f t="shared" si="5"/>
        <v>0</v>
      </c>
    </row>
    <row r="383" spans="1:10" x14ac:dyDescent="0.55000000000000004">
      <c r="A383">
        <f>Price!L383</f>
        <v>1772142900</v>
      </c>
      <c r="B383" t="b">
        <f>AND(Price!L383=Trendlines!Q383,Price!L383=ZigZag!K383,Price!L383=Pinbar!I383,Price!L383=SSA!L383)</f>
        <v>0</v>
      </c>
      <c r="C383" t="str">
        <f>Price!B383</f>
        <v>XAUUSD</v>
      </c>
      <c r="D383" t="b">
        <f>AND(Price!B383=Trendlines!B383,Price!B383=ZigZag!B383,Price!B383=Pinbar!B383,Price!B383=SSA!B383)</f>
        <v>1</v>
      </c>
      <c r="E383" t="str">
        <f>Price!C383</f>
        <v>M5</v>
      </c>
      <c r="F383" t="b">
        <f>AND(Price!C383=Trendlines!C383,Price!C383=ZigZag!C383,Price!C383=Pinbar!C383,Price!C383=SSA!C383)</f>
        <v>1</v>
      </c>
      <c r="G383">
        <f>Price!D383</f>
        <v>5185.2</v>
      </c>
      <c r="H383" t="b">
        <f>AND(Price!D383=Trendlines!D383,Price!D383=ZigZag!D383,Price!D383=Pinbar!D383,Price!D383=SSA!D383)</f>
        <v>1</v>
      </c>
      <c r="J383" t="b">
        <f t="shared" si="5"/>
        <v>0</v>
      </c>
    </row>
    <row r="384" spans="1:10" x14ac:dyDescent="0.55000000000000004">
      <c r="A384">
        <f>Price!L384</f>
        <v>1772146800</v>
      </c>
      <c r="B384" t="b">
        <f>AND(Price!L384=Trendlines!Q384,Price!L384=ZigZag!K384,Price!L384=Pinbar!I384,Price!L384=SSA!L384)</f>
        <v>0</v>
      </c>
      <c r="C384" t="str">
        <f>Price!B384</f>
        <v>XAUUSD</v>
      </c>
      <c r="D384" t="b">
        <f>AND(Price!B384=Trendlines!B384,Price!B384=ZigZag!B384,Price!B384=Pinbar!B384,Price!B384=SSA!B384)</f>
        <v>1</v>
      </c>
      <c r="E384" t="str">
        <f>Price!C384</f>
        <v>M5</v>
      </c>
      <c r="F384" t="b">
        <f>AND(Price!C384=Trendlines!C384,Price!C384=ZigZag!C384,Price!C384=Pinbar!C384,Price!C384=SSA!C384)</f>
        <v>1</v>
      </c>
      <c r="G384">
        <f>Price!D384</f>
        <v>5182.18</v>
      </c>
      <c r="H384" t="b">
        <f>AND(Price!D384=Trendlines!D384,Price!D384=ZigZag!D384,Price!D384=Pinbar!D384,Price!D384=SSA!D384)</f>
        <v>1</v>
      </c>
      <c r="J384" t="b">
        <f t="shared" si="5"/>
        <v>0</v>
      </c>
    </row>
    <row r="385" spans="1:10" x14ac:dyDescent="0.55000000000000004">
      <c r="A385">
        <f>Price!L385</f>
        <v>1772147100</v>
      </c>
      <c r="B385" t="b">
        <f>AND(Price!L385=Trendlines!Q385,Price!L385=ZigZag!K385,Price!L385=Pinbar!I385,Price!L385=SSA!L385)</f>
        <v>0</v>
      </c>
      <c r="C385" t="str">
        <f>Price!B385</f>
        <v>XAUUSD</v>
      </c>
      <c r="D385" t="b">
        <f>AND(Price!B385=Trendlines!B385,Price!B385=ZigZag!B385,Price!B385=Pinbar!B385,Price!B385=SSA!B385)</f>
        <v>1</v>
      </c>
      <c r="E385" t="str">
        <f>Price!C385</f>
        <v>M5</v>
      </c>
      <c r="F385" t="b">
        <f>AND(Price!C385=Trendlines!C385,Price!C385=ZigZag!C385,Price!C385=Pinbar!C385,Price!C385=SSA!C385)</f>
        <v>1</v>
      </c>
      <c r="G385">
        <f>Price!D385</f>
        <v>5184.67</v>
      </c>
      <c r="H385" t="b">
        <f>AND(Price!D385=Trendlines!D385,Price!D385=ZigZag!D385,Price!D385=Pinbar!D385,Price!D385=SSA!D385)</f>
        <v>1</v>
      </c>
      <c r="J385" t="b">
        <f t="shared" si="5"/>
        <v>0</v>
      </c>
    </row>
    <row r="386" spans="1:10" x14ac:dyDescent="0.55000000000000004">
      <c r="A386">
        <f>Price!L386</f>
        <v>1772147400</v>
      </c>
      <c r="B386" t="b">
        <f>AND(Price!L386=Trendlines!Q386,Price!L386=ZigZag!K386,Price!L386=Pinbar!I386,Price!L386=SSA!L386)</f>
        <v>0</v>
      </c>
      <c r="C386" t="str">
        <f>Price!B386</f>
        <v>XAUUSD</v>
      </c>
      <c r="D386" t="b">
        <f>AND(Price!B386=Trendlines!B386,Price!B386=ZigZag!B386,Price!B386=Pinbar!B386,Price!B386=SSA!B386)</f>
        <v>1</v>
      </c>
      <c r="E386" t="str">
        <f>Price!C386</f>
        <v>M5</v>
      </c>
      <c r="F386" t="b">
        <f>AND(Price!C386=Trendlines!C386,Price!C386=ZigZag!C386,Price!C386=Pinbar!C386,Price!C386=SSA!C386)</f>
        <v>1</v>
      </c>
      <c r="G386">
        <f>Price!D386</f>
        <v>5183.99</v>
      </c>
      <c r="H386" t="b">
        <f>AND(Price!D386=Trendlines!D386,Price!D386=ZigZag!D386,Price!D386=Pinbar!D386,Price!D386=SSA!D386)</f>
        <v>1</v>
      </c>
      <c r="J386" t="b">
        <f t="shared" si="5"/>
        <v>0</v>
      </c>
    </row>
    <row r="387" spans="1:10" x14ac:dyDescent="0.55000000000000004">
      <c r="A387">
        <f>Price!L387</f>
        <v>1772147700</v>
      </c>
      <c r="B387" t="b">
        <f>AND(Price!L387=Trendlines!Q387,Price!L387=ZigZag!K387,Price!L387=Pinbar!I387,Price!L387=SSA!L387)</f>
        <v>0</v>
      </c>
      <c r="C387" t="str">
        <f>Price!B387</f>
        <v>XAUUSD</v>
      </c>
      <c r="D387" t="b">
        <f>AND(Price!B387=Trendlines!B387,Price!B387=ZigZag!B387,Price!B387=Pinbar!B387,Price!B387=SSA!B387)</f>
        <v>1</v>
      </c>
      <c r="E387" t="str">
        <f>Price!C387</f>
        <v>M5</v>
      </c>
      <c r="F387" t="b">
        <f>AND(Price!C387=Trendlines!C387,Price!C387=ZigZag!C387,Price!C387=Pinbar!C387,Price!C387=SSA!C387)</f>
        <v>1</v>
      </c>
      <c r="G387">
        <f>Price!D387</f>
        <v>5183.7700000000004</v>
      </c>
      <c r="H387" t="b">
        <f>AND(Price!D387=Trendlines!D387,Price!D387=ZigZag!D387,Price!D387=Pinbar!D387,Price!D387=SSA!D387)</f>
        <v>1</v>
      </c>
      <c r="J387" t="b">
        <f t="shared" ref="J387:J450" si="6">AND(B387=TRUE,D387=TRUE,F387=TRUE,H387=TRUE)</f>
        <v>0</v>
      </c>
    </row>
    <row r="388" spans="1:10" x14ac:dyDescent="0.55000000000000004">
      <c r="A388">
        <f>Price!L388</f>
        <v>1772148000</v>
      </c>
      <c r="B388" t="b">
        <f>AND(Price!L388=Trendlines!Q388,Price!L388=ZigZag!K388,Price!L388=Pinbar!I388,Price!L388=SSA!L388)</f>
        <v>0</v>
      </c>
      <c r="C388" t="str">
        <f>Price!B388</f>
        <v>XAUUSD</v>
      </c>
      <c r="D388" t="b">
        <f>AND(Price!B388=Trendlines!B388,Price!B388=ZigZag!B388,Price!B388=Pinbar!B388,Price!B388=SSA!B388)</f>
        <v>1</v>
      </c>
      <c r="E388" t="str">
        <f>Price!C388</f>
        <v>M5</v>
      </c>
      <c r="F388" t="b">
        <f>AND(Price!C388=Trendlines!C388,Price!C388=ZigZag!C388,Price!C388=Pinbar!C388,Price!C388=SSA!C388)</f>
        <v>1</v>
      </c>
      <c r="G388">
        <f>Price!D388</f>
        <v>5183.6899999999996</v>
      </c>
      <c r="H388" t="b">
        <f>AND(Price!D388=Trendlines!D388,Price!D388=ZigZag!D388,Price!D388=Pinbar!D388,Price!D388=SSA!D388)</f>
        <v>1</v>
      </c>
      <c r="J388" t="b">
        <f t="shared" si="6"/>
        <v>0</v>
      </c>
    </row>
    <row r="389" spans="1:10" x14ac:dyDescent="0.55000000000000004">
      <c r="A389">
        <f>Price!L389</f>
        <v>1772148300</v>
      </c>
      <c r="B389" t="b">
        <f>AND(Price!L389=Trendlines!Q389,Price!L389=ZigZag!K389,Price!L389=Pinbar!I389,Price!L389=SSA!L389)</f>
        <v>0</v>
      </c>
      <c r="C389" t="str">
        <f>Price!B389</f>
        <v>XAUUSD</v>
      </c>
      <c r="D389" t="b">
        <f>AND(Price!B389=Trendlines!B389,Price!B389=ZigZag!B389,Price!B389=Pinbar!B389,Price!B389=SSA!B389)</f>
        <v>1</v>
      </c>
      <c r="E389" t="str">
        <f>Price!C389</f>
        <v>M5</v>
      </c>
      <c r="F389" t="b">
        <f>AND(Price!C389=Trendlines!C389,Price!C389=ZigZag!C389,Price!C389=Pinbar!C389,Price!C389=SSA!C389)</f>
        <v>1</v>
      </c>
      <c r="G389">
        <f>Price!D389</f>
        <v>5184</v>
      </c>
      <c r="H389" t="b">
        <f>AND(Price!D389=Trendlines!D389,Price!D389=ZigZag!D389,Price!D389=Pinbar!D389,Price!D389=SSA!D389)</f>
        <v>1</v>
      </c>
      <c r="J389" t="b">
        <f t="shared" si="6"/>
        <v>0</v>
      </c>
    </row>
    <row r="390" spans="1:10" x14ac:dyDescent="0.55000000000000004">
      <c r="A390">
        <f>Price!L390</f>
        <v>1772148600</v>
      </c>
      <c r="B390" t="b">
        <f>AND(Price!L390=Trendlines!Q390,Price!L390=ZigZag!K390,Price!L390=Pinbar!I390,Price!L390=SSA!L390)</f>
        <v>0</v>
      </c>
      <c r="C390" t="str">
        <f>Price!B390</f>
        <v>XAUUSD</v>
      </c>
      <c r="D390" t="b">
        <f>AND(Price!B390=Trendlines!B390,Price!B390=ZigZag!B390,Price!B390=Pinbar!B390,Price!B390=SSA!B390)</f>
        <v>1</v>
      </c>
      <c r="E390" t="str">
        <f>Price!C390</f>
        <v>M5</v>
      </c>
      <c r="F390" t="b">
        <f>AND(Price!C390=Trendlines!C390,Price!C390=ZigZag!C390,Price!C390=Pinbar!C390,Price!C390=SSA!C390)</f>
        <v>1</v>
      </c>
      <c r="G390">
        <f>Price!D390</f>
        <v>5183.32</v>
      </c>
      <c r="H390" t="b">
        <f>AND(Price!D390=Trendlines!D390,Price!D390=ZigZag!D390,Price!D390=Pinbar!D390,Price!D390=SSA!D390)</f>
        <v>1</v>
      </c>
      <c r="J390" t="b">
        <f t="shared" si="6"/>
        <v>0</v>
      </c>
    </row>
    <row r="391" spans="1:10" x14ac:dyDescent="0.55000000000000004">
      <c r="A391">
        <f>Price!L391</f>
        <v>1772148900</v>
      </c>
      <c r="B391" t="b">
        <f>AND(Price!L391=Trendlines!Q391,Price!L391=ZigZag!K391,Price!L391=Pinbar!I391,Price!L391=SSA!L391)</f>
        <v>0</v>
      </c>
      <c r="C391" t="str">
        <f>Price!B391</f>
        <v>XAUUSD</v>
      </c>
      <c r="D391" t="b">
        <f>AND(Price!B391=Trendlines!B391,Price!B391=ZigZag!B391,Price!B391=Pinbar!B391,Price!B391=SSA!B391)</f>
        <v>1</v>
      </c>
      <c r="E391" t="str">
        <f>Price!C391</f>
        <v>M5</v>
      </c>
      <c r="F391" t="b">
        <f>AND(Price!C391=Trendlines!C391,Price!C391=ZigZag!C391,Price!C391=Pinbar!C391,Price!C391=SSA!C391)</f>
        <v>1</v>
      </c>
      <c r="G391">
        <f>Price!D391</f>
        <v>5187.21</v>
      </c>
      <c r="H391" t="b">
        <f>AND(Price!D391=Trendlines!D391,Price!D391=ZigZag!D391,Price!D391=Pinbar!D391,Price!D391=SSA!D391)</f>
        <v>1</v>
      </c>
      <c r="J391" t="b">
        <f t="shared" si="6"/>
        <v>0</v>
      </c>
    </row>
    <row r="392" spans="1:10" x14ac:dyDescent="0.55000000000000004">
      <c r="A392">
        <f>Price!L392</f>
        <v>1772149200</v>
      </c>
      <c r="B392" t="b">
        <f>AND(Price!L392=Trendlines!Q392,Price!L392=ZigZag!K392,Price!L392=Pinbar!I392,Price!L392=SSA!L392)</f>
        <v>0</v>
      </c>
      <c r="C392" t="str">
        <f>Price!B392</f>
        <v>XAUUSD</v>
      </c>
      <c r="D392" t="b">
        <f>AND(Price!B392=Trendlines!B392,Price!B392=ZigZag!B392,Price!B392=Pinbar!B392,Price!B392=SSA!B392)</f>
        <v>1</v>
      </c>
      <c r="E392" t="str">
        <f>Price!C392</f>
        <v>M5</v>
      </c>
      <c r="F392" t="b">
        <f>AND(Price!C392=Trendlines!C392,Price!C392=ZigZag!C392,Price!C392=Pinbar!C392,Price!C392=SSA!C392)</f>
        <v>1</v>
      </c>
      <c r="G392">
        <f>Price!D392</f>
        <v>5186.0200000000004</v>
      </c>
      <c r="H392" t="b">
        <f>AND(Price!D392=Trendlines!D392,Price!D392=ZigZag!D392,Price!D392=Pinbar!D392,Price!D392=SSA!D392)</f>
        <v>1</v>
      </c>
      <c r="J392" t="b">
        <f t="shared" si="6"/>
        <v>0</v>
      </c>
    </row>
    <row r="393" spans="1:10" x14ac:dyDescent="0.55000000000000004">
      <c r="A393">
        <f>Price!L393</f>
        <v>1772149500</v>
      </c>
      <c r="B393" t="b">
        <f>AND(Price!L393=Trendlines!Q393,Price!L393=ZigZag!K393,Price!L393=Pinbar!I393,Price!L393=SSA!L393)</f>
        <v>0</v>
      </c>
      <c r="C393" t="str">
        <f>Price!B393</f>
        <v>XAUUSD</v>
      </c>
      <c r="D393" t="b">
        <f>AND(Price!B393=Trendlines!B393,Price!B393=ZigZag!B393,Price!B393=Pinbar!B393,Price!B393=SSA!B393)</f>
        <v>1</v>
      </c>
      <c r="E393" t="str">
        <f>Price!C393</f>
        <v>M5</v>
      </c>
      <c r="F393" t="b">
        <f>AND(Price!C393=Trendlines!C393,Price!C393=ZigZag!C393,Price!C393=Pinbar!C393,Price!C393=SSA!C393)</f>
        <v>1</v>
      </c>
      <c r="G393">
        <f>Price!D393</f>
        <v>5183.96</v>
      </c>
      <c r="H393" t="b">
        <f>AND(Price!D393=Trendlines!D393,Price!D393=ZigZag!D393,Price!D393=Pinbar!D393,Price!D393=SSA!D393)</f>
        <v>1</v>
      </c>
      <c r="J393" t="b">
        <f t="shared" si="6"/>
        <v>0</v>
      </c>
    </row>
    <row r="394" spans="1:10" x14ac:dyDescent="0.55000000000000004">
      <c r="A394">
        <f>Price!L394</f>
        <v>1772149800</v>
      </c>
      <c r="B394" t="b">
        <f>AND(Price!L394=Trendlines!Q394,Price!L394=ZigZag!K394,Price!L394=Pinbar!I394,Price!L394=SSA!L394)</f>
        <v>0</v>
      </c>
      <c r="C394" t="str">
        <f>Price!B394</f>
        <v>XAUUSD</v>
      </c>
      <c r="D394" t="b">
        <f>AND(Price!B394=Trendlines!B394,Price!B394=ZigZag!B394,Price!B394=Pinbar!B394,Price!B394=SSA!B394)</f>
        <v>1</v>
      </c>
      <c r="E394" t="str">
        <f>Price!C394</f>
        <v>M5</v>
      </c>
      <c r="F394" t="b">
        <f>AND(Price!C394=Trendlines!C394,Price!C394=ZigZag!C394,Price!C394=Pinbar!C394,Price!C394=SSA!C394)</f>
        <v>1</v>
      </c>
      <c r="G394">
        <f>Price!D394</f>
        <v>5184.93</v>
      </c>
      <c r="H394" t="b">
        <f>AND(Price!D394=Trendlines!D394,Price!D394=ZigZag!D394,Price!D394=Pinbar!D394,Price!D394=SSA!D394)</f>
        <v>1</v>
      </c>
      <c r="J394" t="b">
        <f t="shared" si="6"/>
        <v>0</v>
      </c>
    </row>
    <row r="395" spans="1:10" x14ac:dyDescent="0.55000000000000004">
      <c r="A395">
        <f>Price!L395</f>
        <v>1772150100</v>
      </c>
      <c r="B395" t="b">
        <f>AND(Price!L395=Trendlines!Q395,Price!L395=ZigZag!K395,Price!L395=Pinbar!I395,Price!L395=SSA!L395)</f>
        <v>0</v>
      </c>
      <c r="C395" t="str">
        <f>Price!B395</f>
        <v>XAUUSD</v>
      </c>
      <c r="D395" t="b">
        <f>AND(Price!B395=Trendlines!B395,Price!B395=ZigZag!B395,Price!B395=Pinbar!B395,Price!B395=SSA!B395)</f>
        <v>1</v>
      </c>
      <c r="E395" t="str">
        <f>Price!C395</f>
        <v>M5</v>
      </c>
      <c r="F395" t="b">
        <f>AND(Price!C395=Trendlines!C395,Price!C395=ZigZag!C395,Price!C395=Pinbar!C395,Price!C395=SSA!C395)</f>
        <v>1</v>
      </c>
      <c r="G395">
        <f>Price!D395</f>
        <v>5184.6099999999997</v>
      </c>
      <c r="H395" t="b">
        <f>AND(Price!D395=Trendlines!D395,Price!D395=ZigZag!D395,Price!D395=Pinbar!D395,Price!D395=SSA!D395)</f>
        <v>1</v>
      </c>
      <c r="J395" t="b">
        <f t="shared" si="6"/>
        <v>0</v>
      </c>
    </row>
    <row r="396" spans="1:10" x14ac:dyDescent="0.55000000000000004">
      <c r="A396">
        <f>Price!L396</f>
        <v>1772150400</v>
      </c>
      <c r="B396" t="b">
        <f>AND(Price!L396=Trendlines!Q396,Price!L396=ZigZag!K396,Price!L396=Pinbar!I396,Price!L396=SSA!L396)</f>
        <v>0</v>
      </c>
      <c r="C396" t="str">
        <f>Price!B396</f>
        <v>XAUUSD</v>
      </c>
      <c r="D396" t="b">
        <f>AND(Price!B396=Trendlines!B396,Price!B396=ZigZag!B396,Price!B396=Pinbar!B396,Price!B396=SSA!B396)</f>
        <v>1</v>
      </c>
      <c r="E396" t="str">
        <f>Price!C396</f>
        <v>M5</v>
      </c>
      <c r="F396" t="b">
        <f>AND(Price!C396=Trendlines!C396,Price!C396=ZigZag!C396,Price!C396=Pinbar!C396,Price!C396=SSA!C396)</f>
        <v>1</v>
      </c>
      <c r="G396">
        <f>Price!D396</f>
        <v>5180.24</v>
      </c>
      <c r="H396" t="b">
        <f>AND(Price!D396=Trendlines!D396,Price!D396=ZigZag!D396,Price!D396=Pinbar!D396,Price!D396=SSA!D396)</f>
        <v>1</v>
      </c>
      <c r="J396" t="b">
        <f t="shared" si="6"/>
        <v>0</v>
      </c>
    </row>
    <row r="397" spans="1:10" x14ac:dyDescent="0.55000000000000004">
      <c r="A397">
        <f>Price!L397</f>
        <v>1772150700</v>
      </c>
      <c r="B397" t="b">
        <f>AND(Price!L397=Trendlines!Q397,Price!L397=ZigZag!K397,Price!L397=Pinbar!I397,Price!L397=SSA!L397)</f>
        <v>0</v>
      </c>
      <c r="C397" t="str">
        <f>Price!B397</f>
        <v>XAUUSD</v>
      </c>
      <c r="D397" t="b">
        <f>AND(Price!B397=Trendlines!B397,Price!B397=ZigZag!B397,Price!B397=Pinbar!B397,Price!B397=SSA!B397)</f>
        <v>1</v>
      </c>
      <c r="E397" t="str">
        <f>Price!C397</f>
        <v>M5</v>
      </c>
      <c r="F397" t="b">
        <f>AND(Price!C397=Trendlines!C397,Price!C397=ZigZag!C397,Price!C397=Pinbar!C397,Price!C397=SSA!C397)</f>
        <v>1</v>
      </c>
      <c r="G397">
        <f>Price!D397</f>
        <v>5182.68</v>
      </c>
      <c r="H397" t="b">
        <f>AND(Price!D397=Trendlines!D397,Price!D397=ZigZag!D397,Price!D397=Pinbar!D397,Price!D397=SSA!D397)</f>
        <v>1</v>
      </c>
      <c r="J397" t="b">
        <f t="shared" si="6"/>
        <v>0</v>
      </c>
    </row>
    <row r="398" spans="1:10" x14ac:dyDescent="0.55000000000000004">
      <c r="A398">
        <f>Price!L398</f>
        <v>1772151000</v>
      </c>
      <c r="B398" t="b">
        <f>AND(Price!L398=Trendlines!Q398,Price!L398=ZigZag!K398,Price!L398=Pinbar!I398,Price!L398=SSA!L398)</f>
        <v>0</v>
      </c>
      <c r="C398" t="str">
        <f>Price!B398</f>
        <v>XAUUSD</v>
      </c>
      <c r="D398" t="b">
        <f>AND(Price!B398=Trendlines!B398,Price!B398=ZigZag!B398,Price!B398=Pinbar!B398,Price!B398=SSA!B398)</f>
        <v>1</v>
      </c>
      <c r="E398" t="str">
        <f>Price!C398</f>
        <v>M5</v>
      </c>
      <c r="F398" t="b">
        <f>AND(Price!C398=Trendlines!C398,Price!C398=ZigZag!C398,Price!C398=Pinbar!C398,Price!C398=SSA!C398)</f>
        <v>1</v>
      </c>
      <c r="G398">
        <f>Price!D398</f>
        <v>5185.8900000000003</v>
      </c>
      <c r="H398" t="b">
        <f>AND(Price!D398=Trendlines!D398,Price!D398=ZigZag!D398,Price!D398=Pinbar!D398,Price!D398=SSA!D398)</f>
        <v>1</v>
      </c>
      <c r="J398" t="b">
        <f t="shared" si="6"/>
        <v>0</v>
      </c>
    </row>
    <row r="399" spans="1:10" x14ac:dyDescent="0.55000000000000004">
      <c r="A399">
        <f>Price!L399</f>
        <v>1772151300</v>
      </c>
      <c r="B399" t="b">
        <f>AND(Price!L399=Trendlines!Q399,Price!L399=ZigZag!K399,Price!L399=Pinbar!I399,Price!L399=SSA!L399)</f>
        <v>0</v>
      </c>
      <c r="C399" t="str">
        <f>Price!B399</f>
        <v>XAUUSD</v>
      </c>
      <c r="D399" t="b">
        <f>AND(Price!B399=Trendlines!B399,Price!B399=ZigZag!B399,Price!B399=Pinbar!B399,Price!B399=SSA!B399)</f>
        <v>1</v>
      </c>
      <c r="E399" t="str">
        <f>Price!C399</f>
        <v>M5</v>
      </c>
      <c r="F399" t="b">
        <f>AND(Price!C399=Trendlines!C399,Price!C399=ZigZag!C399,Price!C399=Pinbar!C399,Price!C399=SSA!C399)</f>
        <v>1</v>
      </c>
      <c r="G399">
        <f>Price!D399</f>
        <v>5189.28</v>
      </c>
      <c r="H399" t="b">
        <f>AND(Price!D399=Trendlines!D399,Price!D399=ZigZag!D399,Price!D399=Pinbar!D399,Price!D399=SSA!D399)</f>
        <v>1</v>
      </c>
      <c r="J399" t="b">
        <f t="shared" si="6"/>
        <v>0</v>
      </c>
    </row>
    <row r="400" spans="1:10" x14ac:dyDescent="0.55000000000000004">
      <c r="A400">
        <f>Price!L400</f>
        <v>1772151600</v>
      </c>
      <c r="B400" t="b">
        <f>AND(Price!L400=Trendlines!Q400,Price!L400=ZigZag!K400,Price!L400=Pinbar!I400,Price!L400=SSA!L400)</f>
        <v>0</v>
      </c>
      <c r="C400" t="str">
        <f>Price!B400</f>
        <v>XAUUSD</v>
      </c>
      <c r="D400" t="b">
        <f>AND(Price!B400=Trendlines!B400,Price!B400=ZigZag!B400,Price!B400=Pinbar!B400,Price!B400=SSA!B400)</f>
        <v>1</v>
      </c>
      <c r="E400" t="str">
        <f>Price!C400</f>
        <v>M5</v>
      </c>
      <c r="F400" t="b">
        <f>AND(Price!C400=Trendlines!C400,Price!C400=ZigZag!C400,Price!C400=Pinbar!C400,Price!C400=SSA!C400)</f>
        <v>1</v>
      </c>
      <c r="G400">
        <f>Price!D400</f>
        <v>5192.47</v>
      </c>
      <c r="H400" t="b">
        <f>AND(Price!D400=Trendlines!D400,Price!D400=ZigZag!D400,Price!D400=Pinbar!D400,Price!D400=SSA!D400)</f>
        <v>1</v>
      </c>
      <c r="J400" t="b">
        <f t="shared" si="6"/>
        <v>0</v>
      </c>
    </row>
    <row r="401" spans="1:10" x14ac:dyDescent="0.55000000000000004">
      <c r="A401">
        <f>Price!L401</f>
        <v>1772151900</v>
      </c>
      <c r="B401" t="b">
        <f>AND(Price!L401=Trendlines!Q401,Price!L401=ZigZag!K401,Price!L401=Pinbar!I401,Price!L401=SSA!L401)</f>
        <v>0</v>
      </c>
      <c r="C401" t="str">
        <f>Price!B401</f>
        <v>XAUUSD</v>
      </c>
      <c r="D401" t="b">
        <f>AND(Price!B401=Trendlines!B401,Price!B401=ZigZag!B401,Price!B401=Pinbar!B401,Price!B401=SSA!B401)</f>
        <v>1</v>
      </c>
      <c r="E401" t="str">
        <f>Price!C401</f>
        <v>M5</v>
      </c>
      <c r="F401" t="b">
        <f>AND(Price!C401=Trendlines!C401,Price!C401=ZigZag!C401,Price!C401=Pinbar!C401,Price!C401=SSA!C401)</f>
        <v>1</v>
      </c>
      <c r="G401">
        <f>Price!D401</f>
        <v>5188.1400000000003</v>
      </c>
      <c r="H401" t="b">
        <f>AND(Price!D401=Trendlines!D401,Price!D401=ZigZag!D401,Price!D401=Pinbar!D401,Price!D401=SSA!D401)</f>
        <v>1</v>
      </c>
      <c r="J401" t="b">
        <f t="shared" si="6"/>
        <v>0</v>
      </c>
    </row>
    <row r="402" spans="1:10" x14ac:dyDescent="0.55000000000000004">
      <c r="A402">
        <f>Price!L402</f>
        <v>1772152200</v>
      </c>
      <c r="B402" t="b">
        <f>AND(Price!L402=Trendlines!Q402,Price!L402=ZigZag!K402,Price!L402=Pinbar!I402,Price!L402=SSA!L402)</f>
        <v>0</v>
      </c>
      <c r="C402" t="str">
        <f>Price!B402</f>
        <v>XAUUSD</v>
      </c>
      <c r="D402" t="b">
        <f>AND(Price!B402=Trendlines!B402,Price!B402=ZigZag!B402,Price!B402=Pinbar!B402,Price!B402=SSA!B402)</f>
        <v>1</v>
      </c>
      <c r="E402" t="str">
        <f>Price!C402</f>
        <v>M5</v>
      </c>
      <c r="F402" t="b">
        <f>AND(Price!C402=Trendlines!C402,Price!C402=ZigZag!C402,Price!C402=Pinbar!C402,Price!C402=SSA!C402)</f>
        <v>1</v>
      </c>
      <c r="G402">
        <f>Price!D402</f>
        <v>5182.22</v>
      </c>
      <c r="H402" t="b">
        <f>AND(Price!D402=Trendlines!D402,Price!D402=ZigZag!D402,Price!D402=Pinbar!D402,Price!D402=SSA!D402)</f>
        <v>1</v>
      </c>
      <c r="J402" t="b">
        <f t="shared" si="6"/>
        <v>0</v>
      </c>
    </row>
    <row r="403" spans="1:10" x14ac:dyDescent="0.55000000000000004">
      <c r="A403">
        <f>Price!L403</f>
        <v>1772152500</v>
      </c>
      <c r="B403" t="b">
        <f>AND(Price!L403=Trendlines!Q403,Price!L403=ZigZag!K403,Price!L403=Pinbar!I403,Price!L403=SSA!L403)</f>
        <v>0</v>
      </c>
      <c r="C403" t="str">
        <f>Price!B403</f>
        <v>XAUUSD</v>
      </c>
      <c r="D403" t="b">
        <f>AND(Price!B403=Trendlines!B403,Price!B403=ZigZag!B403,Price!B403=Pinbar!B403,Price!B403=SSA!B403)</f>
        <v>1</v>
      </c>
      <c r="E403" t="str">
        <f>Price!C403</f>
        <v>M5</v>
      </c>
      <c r="F403" t="b">
        <f>AND(Price!C403=Trendlines!C403,Price!C403=ZigZag!C403,Price!C403=Pinbar!C403,Price!C403=SSA!C403)</f>
        <v>1</v>
      </c>
      <c r="G403">
        <f>Price!D403</f>
        <v>5174.71</v>
      </c>
      <c r="H403" t="b">
        <f>AND(Price!D403=Trendlines!D403,Price!D403=ZigZag!D403,Price!D403=Pinbar!D403,Price!D403=SSA!D403)</f>
        <v>1</v>
      </c>
      <c r="J403" t="b">
        <f t="shared" si="6"/>
        <v>0</v>
      </c>
    </row>
    <row r="404" spans="1:10" x14ac:dyDescent="0.55000000000000004">
      <c r="A404">
        <f>Price!L404</f>
        <v>1772152800</v>
      </c>
      <c r="B404" t="b">
        <f>AND(Price!L404=Trendlines!Q404,Price!L404=ZigZag!K404,Price!L404=Pinbar!I404,Price!L404=SSA!L404)</f>
        <v>0</v>
      </c>
      <c r="C404" t="str">
        <f>Price!B404</f>
        <v>XAUUSD</v>
      </c>
      <c r="D404" t="b">
        <f>AND(Price!B404=Trendlines!B404,Price!B404=ZigZag!B404,Price!B404=Pinbar!B404,Price!B404=SSA!B404)</f>
        <v>1</v>
      </c>
      <c r="E404" t="str">
        <f>Price!C404</f>
        <v>M5</v>
      </c>
      <c r="F404" t="b">
        <f>AND(Price!C404=Trendlines!C404,Price!C404=ZigZag!C404,Price!C404=Pinbar!C404,Price!C404=SSA!C404)</f>
        <v>1</v>
      </c>
      <c r="G404">
        <f>Price!D404</f>
        <v>5176.2</v>
      </c>
      <c r="H404" t="b">
        <f>AND(Price!D404=Trendlines!D404,Price!D404=ZigZag!D404,Price!D404=Pinbar!D404,Price!D404=SSA!D404)</f>
        <v>1</v>
      </c>
      <c r="J404" t="b">
        <f t="shared" si="6"/>
        <v>0</v>
      </c>
    </row>
    <row r="405" spans="1:10" x14ac:dyDescent="0.55000000000000004">
      <c r="A405">
        <f>Price!L405</f>
        <v>1772153100</v>
      </c>
      <c r="B405" t="b">
        <f>AND(Price!L405=Trendlines!Q405,Price!L405=ZigZag!K405,Price!L405=Pinbar!I405,Price!L405=SSA!L405)</f>
        <v>0</v>
      </c>
      <c r="C405" t="str">
        <f>Price!B405</f>
        <v>XAUUSD</v>
      </c>
      <c r="D405" t="b">
        <f>AND(Price!B405=Trendlines!B405,Price!B405=ZigZag!B405,Price!B405=Pinbar!B405,Price!B405=SSA!B405)</f>
        <v>1</v>
      </c>
      <c r="E405" t="str">
        <f>Price!C405</f>
        <v>M5</v>
      </c>
      <c r="F405" t="b">
        <f>AND(Price!C405=Trendlines!C405,Price!C405=ZigZag!C405,Price!C405=Pinbar!C405,Price!C405=SSA!C405)</f>
        <v>1</v>
      </c>
      <c r="G405">
        <f>Price!D405</f>
        <v>5173.8999999999996</v>
      </c>
      <c r="H405" t="b">
        <f>AND(Price!D405=Trendlines!D405,Price!D405=ZigZag!D405,Price!D405=Pinbar!D405,Price!D405=SSA!D405)</f>
        <v>1</v>
      </c>
      <c r="J405" t="b">
        <f t="shared" si="6"/>
        <v>0</v>
      </c>
    </row>
    <row r="406" spans="1:10" x14ac:dyDescent="0.55000000000000004">
      <c r="A406">
        <f>Price!L406</f>
        <v>1772153400</v>
      </c>
      <c r="B406" t="b">
        <f>AND(Price!L406=Trendlines!Q406,Price!L406=ZigZag!K406,Price!L406=Pinbar!I406,Price!L406=SSA!L406)</f>
        <v>0</v>
      </c>
      <c r="C406" t="str">
        <f>Price!B406</f>
        <v>XAUUSD</v>
      </c>
      <c r="D406" t="b">
        <f>AND(Price!B406=Trendlines!B406,Price!B406=ZigZag!B406,Price!B406=Pinbar!B406,Price!B406=SSA!B406)</f>
        <v>1</v>
      </c>
      <c r="E406" t="str">
        <f>Price!C406</f>
        <v>M5</v>
      </c>
      <c r="F406" t="b">
        <f>AND(Price!C406=Trendlines!C406,Price!C406=ZigZag!C406,Price!C406=Pinbar!C406,Price!C406=SSA!C406)</f>
        <v>1</v>
      </c>
      <c r="G406">
        <f>Price!D406</f>
        <v>5176.5600000000004</v>
      </c>
      <c r="H406" t="b">
        <f>AND(Price!D406=Trendlines!D406,Price!D406=ZigZag!D406,Price!D406=Pinbar!D406,Price!D406=SSA!D406)</f>
        <v>1</v>
      </c>
      <c r="J406" t="b">
        <f t="shared" si="6"/>
        <v>0</v>
      </c>
    </row>
    <row r="407" spans="1:10" x14ac:dyDescent="0.55000000000000004">
      <c r="A407">
        <f>Price!L407</f>
        <v>1772153700</v>
      </c>
      <c r="B407" t="b">
        <f>AND(Price!L407=Trendlines!Q407,Price!L407=ZigZag!K407,Price!L407=Pinbar!I407,Price!L407=SSA!L407)</f>
        <v>0</v>
      </c>
      <c r="C407" t="str">
        <f>Price!B407</f>
        <v>XAUUSD</v>
      </c>
      <c r="D407" t="b">
        <f>AND(Price!B407=Trendlines!B407,Price!B407=ZigZag!B407,Price!B407=Pinbar!B407,Price!B407=SSA!B407)</f>
        <v>1</v>
      </c>
      <c r="E407" t="str">
        <f>Price!C407</f>
        <v>M5</v>
      </c>
      <c r="F407" t="b">
        <f>AND(Price!C407=Trendlines!C407,Price!C407=ZigZag!C407,Price!C407=Pinbar!C407,Price!C407=SSA!C407)</f>
        <v>1</v>
      </c>
      <c r="G407">
        <f>Price!D407</f>
        <v>5174.97</v>
      </c>
      <c r="H407" t="b">
        <f>AND(Price!D407=Trendlines!D407,Price!D407=ZigZag!D407,Price!D407=Pinbar!D407,Price!D407=SSA!D407)</f>
        <v>1</v>
      </c>
      <c r="J407" t="b">
        <f t="shared" si="6"/>
        <v>0</v>
      </c>
    </row>
    <row r="408" spans="1:10" x14ac:dyDescent="0.55000000000000004">
      <c r="A408">
        <f>Price!L408</f>
        <v>1772154000</v>
      </c>
      <c r="B408" t="b">
        <f>AND(Price!L408=Trendlines!Q408,Price!L408=ZigZag!K408,Price!L408=Pinbar!I408,Price!L408=SSA!L408)</f>
        <v>0</v>
      </c>
      <c r="C408" t="str">
        <f>Price!B408</f>
        <v>XAUUSD</v>
      </c>
      <c r="D408" t="b">
        <f>AND(Price!B408=Trendlines!B408,Price!B408=ZigZag!B408,Price!B408=Pinbar!B408,Price!B408=SSA!B408)</f>
        <v>1</v>
      </c>
      <c r="E408" t="str">
        <f>Price!C408</f>
        <v>M5</v>
      </c>
      <c r="F408" t="b">
        <f>AND(Price!C408=Trendlines!C408,Price!C408=ZigZag!C408,Price!C408=Pinbar!C408,Price!C408=SSA!C408)</f>
        <v>1</v>
      </c>
      <c r="G408">
        <f>Price!D408</f>
        <v>5175.37</v>
      </c>
      <c r="H408" t="b">
        <f>AND(Price!D408=Trendlines!D408,Price!D408=ZigZag!D408,Price!D408=Pinbar!D408,Price!D408=SSA!D408)</f>
        <v>1</v>
      </c>
      <c r="J408" t="b">
        <f t="shared" si="6"/>
        <v>0</v>
      </c>
    </row>
    <row r="409" spans="1:10" x14ac:dyDescent="0.55000000000000004">
      <c r="A409">
        <f>Price!L409</f>
        <v>1772154300</v>
      </c>
      <c r="B409" t="b">
        <f>AND(Price!L409=Trendlines!Q409,Price!L409=ZigZag!K409,Price!L409=Pinbar!I409,Price!L409=SSA!L409)</f>
        <v>0</v>
      </c>
      <c r="C409" t="str">
        <f>Price!B409</f>
        <v>XAUUSD</v>
      </c>
      <c r="D409" t="b">
        <f>AND(Price!B409=Trendlines!B409,Price!B409=ZigZag!B409,Price!B409=Pinbar!B409,Price!B409=SSA!B409)</f>
        <v>1</v>
      </c>
      <c r="E409" t="str">
        <f>Price!C409</f>
        <v>M5</v>
      </c>
      <c r="F409" t="b">
        <f>AND(Price!C409=Trendlines!C409,Price!C409=ZigZag!C409,Price!C409=Pinbar!C409,Price!C409=SSA!C409)</f>
        <v>1</v>
      </c>
      <c r="G409">
        <f>Price!D409</f>
        <v>5174.8599999999997</v>
      </c>
      <c r="H409" t="b">
        <f>AND(Price!D409=Trendlines!D409,Price!D409=ZigZag!D409,Price!D409=Pinbar!D409,Price!D409=SSA!D409)</f>
        <v>1</v>
      </c>
      <c r="J409" t="b">
        <f t="shared" si="6"/>
        <v>0</v>
      </c>
    </row>
    <row r="410" spans="1:10" x14ac:dyDescent="0.55000000000000004">
      <c r="A410">
        <f>Price!L410</f>
        <v>1772154600</v>
      </c>
      <c r="B410" t="b">
        <f>AND(Price!L410=Trendlines!Q410,Price!L410=ZigZag!K410,Price!L410=Pinbar!I410,Price!L410=SSA!L410)</f>
        <v>0</v>
      </c>
      <c r="C410" t="str">
        <f>Price!B410</f>
        <v>XAUUSD</v>
      </c>
      <c r="D410" t="b">
        <f>AND(Price!B410=Trendlines!B410,Price!B410=ZigZag!B410,Price!B410=Pinbar!B410,Price!B410=SSA!B410)</f>
        <v>1</v>
      </c>
      <c r="E410" t="str">
        <f>Price!C410</f>
        <v>M5</v>
      </c>
      <c r="F410" t="b">
        <f>AND(Price!C410=Trendlines!C410,Price!C410=ZigZag!C410,Price!C410=Pinbar!C410,Price!C410=SSA!C410)</f>
        <v>1</v>
      </c>
      <c r="G410">
        <f>Price!D410</f>
        <v>5176.58</v>
      </c>
      <c r="H410" t="b">
        <f>AND(Price!D410=Trendlines!D410,Price!D410=ZigZag!D410,Price!D410=Pinbar!D410,Price!D410=SSA!D410)</f>
        <v>1</v>
      </c>
      <c r="J410" t="b">
        <f t="shared" si="6"/>
        <v>0</v>
      </c>
    </row>
    <row r="411" spans="1:10" x14ac:dyDescent="0.55000000000000004">
      <c r="A411">
        <f>Price!L411</f>
        <v>1772154900</v>
      </c>
      <c r="B411" t="b">
        <f>AND(Price!L411=Trendlines!Q411,Price!L411=ZigZag!K411,Price!L411=Pinbar!I411,Price!L411=SSA!L411)</f>
        <v>0</v>
      </c>
      <c r="C411" t="str">
        <f>Price!B411</f>
        <v>XAUUSD</v>
      </c>
      <c r="D411" t="b">
        <f>AND(Price!B411=Trendlines!B411,Price!B411=ZigZag!B411,Price!B411=Pinbar!B411,Price!B411=SSA!B411)</f>
        <v>1</v>
      </c>
      <c r="E411" t="str">
        <f>Price!C411</f>
        <v>M5</v>
      </c>
      <c r="F411" t="b">
        <f>AND(Price!C411=Trendlines!C411,Price!C411=ZigZag!C411,Price!C411=Pinbar!C411,Price!C411=SSA!C411)</f>
        <v>1</v>
      </c>
      <c r="G411">
        <f>Price!D411</f>
        <v>5177.91</v>
      </c>
      <c r="H411" t="b">
        <f>AND(Price!D411=Trendlines!D411,Price!D411=ZigZag!D411,Price!D411=Pinbar!D411,Price!D411=SSA!D411)</f>
        <v>1</v>
      </c>
      <c r="J411" t="b">
        <f t="shared" si="6"/>
        <v>0</v>
      </c>
    </row>
    <row r="412" spans="1:10" x14ac:dyDescent="0.55000000000000004">
      <c r="A412">
        <f>Price!L412</f>
        <v>1772155200</v>
      </c>
      <c r="B412" t="b">
        <f>AND(Price!L412=Trendlines!Q412,Price!L412=ZigZag!K412,Price!L412=Pinbar!I412,Price!L412=SSA!L412)</f>
        <v>0</v>
      </c>
      <c r="C412" t="str">
        <f>Price!B412</f>
        <v>XAUUSD</v>
      </c>
      <c r="D412" t="b">
        <f>AND(Price!B412=Trendlines!B412,Price!B412=ZigZag!B412,Price!B412=Pinbar!B412,Price!B412=SSA!B412)</f>
        <v>1</v>
      </c>
      <c r="E412" t="str">
        <f>Price!C412</f>
        <v>M5</v>
      </c>
      <c r="F412" t="b">
        <f>AND(Price!C412=Trendlines!C412,Price!C412=ZigZag!C412,Price!C412=Pinbar!C412,Price!C412=SSA!C412)</f>
        <v>1</v>
      </c>
      <c r="G412">
        <f>Price!D412</f>
        <v>5177.8599999999997</v>
      </c>
      <c r="H412" t="b">
        <f>AND(Price!D412=Trendlines!D412,Price!D412=ZigZag!D412,Price!D412=Pinbar!D412,Price!D412=SSA!D412)</f>
        <v>1</v>
      </c>
      <c r="J412" t="b">
        <f t="shared" si="6"/>
        <v>0</v>
      </c>
    </row>
    <row r="413" spans="1:10" x14ac:dyDescent="0.55000000000000004">
      <c r="A413">
        <f>Price!L413</f>
        <v>1772155500</v>
      </c>
      <c r="B413" t="b">
        <f>AND(Price!L413=Trendlines!Q413,Price!L413=ZigZag!K413,Price!L413=Pinbar!I413,Price!L413=SSA!L413)</f>
        <v>0</v>
      </c>
      <c r="C413" t="str">
        <f>Price!B413</f>
        <v>XAUUSD</v>
      </c>
      <c r="D413" t="b">
        <f>AND(Price!B413=Trendlines!B413,Price!B413=ZigZag!B413,Price!B413=Pinbar!B413,Price!B413=SSA!B413)</f>
        <v>1</v>
      </c>
      <c r="E413" t="str">
        <f>Price!C413</f>
        <v>M5</v>
      </c>
      <c r="F413" t="b">
        <f>AND(Price!C413=Trendlines!C413,Price!C413=ZigZag!C413,Price!C413=Pinbar!C413,Price!C413=SSA!C413)</f>
        <v>1</v>
      </c>
      <c r="G413">
        <f>Price!D413</f>
        <v>5174.99</v>
      </c>
      <c r="H413" t="b">
        <f>AND(Price!D413=Trendlines!D413,Price!D413=ZigZag!D413,Price!D413=Pinbar!D413,Price!D413=SSA!D413)</f>
        <v>1</v>
      </c>
      <c r="J413" t="b">
        <f t="shared" si="6"/>
        <v>0</v>
      </c>
    </row>
    <row r="414" spans="1:10" x14ac:dyDescent="0.55000000000000004">
      <c r="A414">
        <f>Price!L414</f>
        <v>1772155800</v>
      </c>
      <c r="B414" t="b">
        <f>AND(Price!L414=Trendlines!Q414,Price!L414=ZigZag!K414,Price!L414=Pinbar!I414,Price!L414=SSA!L414)</f>
        <v>0</v>
      </c>
      <c r="C414" t="str">
        <f>Price!B414</f>
        <v>XAUUSD</v>
      </c>
      <c r="D414" t="b">
        <f>AND(Price!B414=Trendlines!B414,Price!B414=ZigZag!B414,Price!B414=Pinbar!B414,Price!B414=SSA!B414)</f>
        <v>1</v>
      </c>
      <c r="E414" t="str">
        <f>Price!C414</f>
        <v>M5</v>
      </c>
      <c r="F414" t="b">
        <f>AND(Price!C414=Trendlines!C414,Price!C414=ZigZag!C414,Price!C414=Pinbar!C414,Price!C414=SSA!C414)</f>
        <v>1</v>
      </c>
      <c r="G414">
        <f>Price!D414</f>
        <v>5182.1400000000003</v>
      </c>
      <c r="H414" t="b">
        <f>AND(Price!D414=Trendlines!D414,Price!D414=ZigZag!D414,Price!D414=Pinbar!D414,Price!D414=SSA!D414)</f>
        <v>1</v>
      </c>
      <c r="J414" t="b">
        <f t="shared" si="6"/>
        <v>0</v>
      </c>
    </row>
    <row r="415" spans="1:10" x14ac:dyDescent="0.55000000000000004">
      <c r="A415">
        <f>Price!L415</f>
        <v>1772156100</v>
      </c>
      <c r="B415" t="b">
        <f>AND(Price!L415=Trendlines!Q415,Price!L415=ZigZag!K415,Price!L415=Pinbar!I415,Price!L415=SSA!L415)</f>
        <v>0</v>
      </c>
      <c r="C415" t="str">
        <f>Price!B415</f>
        <v>XAUUSD</v>
      </c>
      <c r="D415" t="b">
        <f>AND(Price!B415=Trendlines!B415,Price!B415=ZigZag!B415,Price!B415=Pinbar!B415,Price!B415=SSA!B415)</f>
        <v>1</v>
      </c>
      <c r="E415" t="str">
        <f>Price!C415</f>
        <v>M5</v>
      </c>
      <c r="F415" t="b">
        <f>AND(Price!C415=Trendlines!C415,Price!C415=ZigZag!C415,Price!C415=Pinbar!C415,Price!C415=SSA!C415)</f>
        <v>1</v>
      </c>
      <c r="G415">
        <f>Price!D415</f>
        <v>5190.7</v>
      </c>
      <c r="H415" t="b">
        <f>AND(Price!D415=Trendlines!D415,Price!D415=ZigZag!D415,Price!D415=Pinbar!D415,Price!D415=SSA!D415)</f>
        <v>1</v>
      </c>
      <c r="J415" t="b">
        <f t="shared" si="6"/>
        <v>0</v>
      </c>
    </row>
    <row r="416" spans="1:10" x14ac:dyDescent="0.55000000000000004">
      <c r="A416">
        <f>Price!L416</f>
        <v>1772156400</v>
      </c>
      <c r="B416" t="b">
        <f>AND(Price!L416=Trendlines!Q416,Price!L416=ZigZag!K416,Price!L416=Pinbar!I416,Price!L416=SSA!L416)</f>
        <v>0</v>
      </c>
      <c r="C416" t="str">
        <f>Price!B416</f>
        <v>XAUUSD</v>
      </c>
      <c r="D416" t="b">
        <f>AND(Price!B416=Trendlines!B416,Price!B416=ZigZag!B416,Price!B416=Pinbar!B416,Price!B416=SSA!B416)</f>
        <v>1</v>
      </c>
      <c r="E416" t="str">
        <f>Price!C416</f>
        <v>M5</v>
      </c>
      <c r="F416" t="b">
        <f>AND(Price!C416=Trendlines!C416,Price!C416=ZigZag!C416,Price!C416=Pinbar!C416,Price!C416=SSA!C416)</f>
        <v>1</v>
      </c>
      <c r="G416">
        <f>Price!D416</f>
        <v>5188.6499999999996</v>
      </c>
      <c r="H416" t="b">
        <f>AND(Price!D416=Trendlines!D416,Price!D416=ZigZag!D416,Price!D416=Pinbar!D416,Price!D416=SSA!D416)</f>
        <v>1</v>
      </c>
      <c r="J416" t="b">
        <f t="shared" si="6"/>
        <v>0</v>
      </c>
    </row>
    <row r="417" spans="1:10" x14ac:dyDescent="0.55000000000000004">
      <c r="A417">
        <f>Price!L417</f>
        <v>1772156700</v>
      </c>
      <c r="B417" t="b">
        <f>AND(Price!L417=Trendlines!Q417,Price!L417=ZigZag!K417,Price!L417=Pinbar!I417,Price!L417=SSA!L417)</f>
        <v>0</v>
      </c>
      <c r="C417" t="str">
        <f>Price!B417</f>
        <v>XAUUSD</v>
      </c>
      <c r="D417" t="b">
        <f>AND(Price!B417=Trendlines!B417,Price!B417=ZigZag!B417,Price!B417=Pinbar!B417,Price!B417=SSA!B417)</f>
        <v>1</v>
      </c>
      <c r="E417" t="str">
        <f>Price!C417</f>
        <v>M5</v>
      </c>
      <c r="F417" t="b">
        <f>AND(Price!C417=Trendlines!C417,Price!C417=ZigZag!C417,Price!C417=Pinbar!C417,Price!C417=SSA!C417)</f>
        <v>1</v>
      </c>
      <c r="G417">
        <f>Price!D417</f>
        <v>5188.54</v>
      </c>
      <c r="H417" t="b">
        <f>AND(Price!D417=Trendlines!D417,Price!D417=ZigZag!D417,Price!D417=Pinbar!D417,Price!D417=SSA!D417)</f>
        <v>1</v>
      </c>
      <c r="J417" t="b">
        <f t="shared" si="6"/>
        <v>0</v>
      </c>
    </row>
    <row r="418" spans="1:10" x14ac:dyDescent="0.55000000000000004">
      <c r="A418">
        <f>Price!L418</f>
        <v>1772157000</v>
      </c>
      <c r="B418" t="b">
        <f>AND(Price!L418=Trendlines!Q418,Price!L418=ZigZag!K418,Price!L418=Pinbar!I418,Price!L418=SSA!L418)</f>
        <v>0</v>
      </c>
      <c r="C418" t="str">
        <f>Price!B418</f>
        <v>XAUUSD</v>
      </c>
      <c r="D418" t="b">
        <f>AND(Price!B418=Trendlines!B418,Price!B418=ZigZag!B418,Price!B418=Pinbar!B418,Price!B418=SSA!B418)</f>
        <v>1</v>
      </c>
      <c r="E418" t="str">
        <f>Price!C418</f>
        <v>M5</v>
      </c>
      <c r="F418" t="b">
        <f>AND(Price!C418=Trendlines!C418,Price!C418=ZigZag!C418,Price!C418=Pinbar!C418,Price!C418=SSA!C418)</f>
        <v>1</v>
      </c>
      <c r="G418">
        <f>Price!D418</f>
        <v>5192.1000000000004</v>
      </c>
      <c r="H418" t="b">
        <f>AND(Price!D418=Trendlines!D418,Price!D418=ZigZag!D418,Price!D418=Pinbar!D418,Price!D418=SSA!D418)</f>
        <v>1</v>
      </c>
      <c r="J418" t="b">
        <f t="shared" si="6"/>
        <v>0</v>
      </c>
    </row>
    <row r="419" spans="1:10" x14ac:dyDescent="0.55000000000000004">
      <c r="A419">
        <f>Price!L419</f>
        <v>1772157300</v>
      </c>
      <c r="B419" t="b">
        <f>AND(Price!L419=Trendlines!Q419,Price!L419=ZigZag!K419,Price!L419=Pinbar!I419,Price!L419=SSA!L419)</f>
        <v>0</v>
      </c>
      <c r="C419" t="str">
        <f>Price!B419</f>
        <v>XAUUSD</v>
      </c>
      <c r="D419" t="b">
        <f>AND(Price!B419=Trendlines!B419,Price!B419=ZigZag!B419,Price!B419=Pinbar!B419,Price!B419=SSA!B419)</f>
        <v>1</v>
      </c>
      <c r="E419" t="str">
        <f>Price!C419</f>
        <v>M5</v>
      </c>
      <c r="F419" t="b">
        <f>AND(Price!C419=Trendlines!C419,Price!C419=ZigZag!C419,Price!C419=Pinbar!C419,Price!C419=SSA!C419)</f>
        <v>1</v>
      </c>
      <c r="G419">
        <f>Price!D419</f>
        <v>5194.22</v>
      </c>
      <c r="H419" t="b">
        <f>AND(Price!D419=Trendlines!D419,Price!D419=ZigZag!D419,Price!D419=Pinbar!D419,Price!D419=SSA!D419)</f>
        <v>1</v>
      </c>
      <c r="J419" t="b">
        <f t="shared" si="6"/>
        <v>0</v>
      </c>
    </row>
    <row r="420" spans="1:10" x14ac:dyDescent="0.55000000000000004">
      <c r="A420">
        <f>Price!L420</f>
        <v>1772157600</v>
      </c>
      <c r="B420" t="b">
        <f>AND(Price!L420=Trendlines!Q420,Price!L420=ZigZag!K420,Price!L420=Pinbar!I420,Price!L420=SSA!L420)</f>
        <v>0</v>
      </c>
      <c r="C420" t="str">
        <f>Price!B420</f>
        <v>XAUUSD</v>
      </c>
      <c r="D420" t="b">
        <f>AND(Price!B420=Trendlines!B420,Price!B420=ZigZag!B420,Price!B420=Pinbar!B420,Price!B420=SSA!B420)</f>
        <v>1</v>
      </c>
      <c r="E420" t="str">
        <f>Price!C420</f>
        <v>M5</v>
      </c>
      <c r="F420" t="b">
        <f>AND(Price!C420=Trendlines!C420,Price!C420=ZigZag!C420,Price!C420=Pinbar!C420,Price!C420=SSA!C420)</f>
        <v>1</v>
      </c>
      <c r="G420">
        <f>Price!D420</f>
        <v>5193.3100000000004</v>
      </c>
      <c r="H420" t="b">
        <f>AND(Price!D420=Trendlines!D420,Price!D420=ZigZag!D420,Price!D420=Pinbar!D420,Price!D420=SSA!D420)</f>
        <v>1</v>
      </c>
      <c r="J420" t="b">
        <f t="shared" si="6"/>
        <v>0</v>
      </c>
    </row>
    <row r="421" spans="1:10" x14ac:dyDescent="0.55000000000000004">
      <c r="A421">
        <f>Price!L421</f>
        <v>1772157900</v>
      </c>
      <c r="B421" t="b">
        <f>AND(Price!L421=Trendlines!Q421,Price!L421=ZigZag!K421,Price!L421=Pinbar!I421,Price!L421=SSA!L421)</f>
        <v>0</v>
      </c>
      <c r="C421" t="str">
        <f>Price!B421</f>
        <v>XAUUSD</v>
      </c>
      <c r="D421" t="b">
        <f>AND(Price!B421=Trendlines!B421,Price!B421=ZigZag!B421,Price!B421=Pinbar!B421,Price!B421=SSA!B421)</f>
        <v>1</v>
      </c>
      <c r="E421" t="str">
        <f>Price!C421</f>
        <v>M5</v>
      </c>
      <c r="F421" t="b">
        <f>AND(Price!C421=Trendlines!C421,Price!C421=ZigZag!C421,Price!C421=Pinbar!C421,Price!C421=SSA!C421)</f>
        <v>1</v>
      </c>
      <c r="G421">
        <f>Price!D421</f>
        <v>5195.28</v>
      </c>
      <c r="H421" t="b">
        <f>AND(Price!D421=Trendlines!D421,Price!D421=ZigZag!D421,Price!D421=Pinbar!D421,Price!D421=SSA!D421)</f>
        <v>1</v>
      </c>
      <c r="J421" t="b">
        <f t="shared" si="6"/>
        <v>0</v>
      </c>
    </row>
    <row r="422" spans="1:10" x14ac:dyDescent="0.55000000000000004">
      <c r="A422">
        <f>Price!L422</f>
        <v>1772158200</v>
      </c>
      <c r="B422" t="b">
        <f>AND(Price!L422=Trendlines!Q422,Price!L422=ZigZag!K422,Price!L422=Pinbar!I422,Price!L422=SSA!L422)</f>
        <v>0</v>
      </c>
      <c r="C422" t="str">
        <f>Price!B422</f>
        <v>XAUUSD</v>
      </c>
      <c r="D422" t="b">
        <f>AND(Price!B422=Trendlines!B422,Price!B422=ZigZag!B422,Price!B422=Pinbar!B422,Price!B422=SSA!B422)</f>
        <v>1</v>
      </c>
      <c r="E422" t="str">
        <f>Price!C422</f>
        <v>M5</v>
      </c>
      <c r="F422" t="b">
        <f>AND(Price!C422=Trendlines!C422,Price!C422=ZigZag!C422,Price!C422=Pinbar!C422,Price!C422=SSA!C422)</f>
        <v>1</v>
      </c>
      <c r="G422">
        <f>Price!D422</f>
        <v>5194.16</v>
      </c>
      <c r="H422" t="b">
        <f>AND(Price!D422=Trendlines!D422,Price!D422=ZigZag!D422,Price!D422=Pinbar!D422,Price!D422=SSA!D422)</f>
        <v>1</v>
      </c>
      <c r="J422" t="b">
        <f t="shared" si="6"/>
        <v>0</v>
      </c>
    </row>
    <row r="423" spans="1:10" x14ac:dyDescent="0.55000000000000004">
      <c r="A423">
        <f>Price!L423</f>
        <v>1772158500</v>
      </c>
      <c r="B423" t="b">
        <f>AND(Price!L423=Trendlines!Q423,Price!L423=ZigZag!K423,Price!L423=Pinbar!I423,Price!L423=SSA!L423)</f>
        <v>0</v>
      </c>
      <c r="C423" t="str">
        <f>Price!B423</f>
        <v>XAUUSD</v>
      </c>
      <c r="D423" t="b">
        <f>AND(Price!B423=Trendlines!B423,Price!B423=ZigZag!B423,Price!B423=Pinbar!B423,Price!B423=SSA!B423)</f>
        <v>1</v>
      </c>
      <c r="E423" t="str">
        <f>Price!C423</f>
        <v>M5</v>
      </c>
      <c r="F423" t="b">
        <f>AND(Price!C423=Trendlines!C423,Price!C423=ZigZag!C423,Price!C423=Pinbar!C423,Price!C423=SSA!C423)</f>
        <v>1</v>
      </c>
      <c r="G423">
        <f>Price!D423</f>
        <v>5191.24</v>
      </c>
      <c r="H423" t="b">
        <f>AND(Price!D423=Trendlines!D423,Price!D423=ZigZag!D423,Price!D423=Pinbar!D423,Price!D423=SSA!D423)</f>
        <v>1</v>
      </c>
      <c r="J423" t="b">
        <f t="shared" si="6"/>
        <v>0</v>
      </c>
    </row>
    <row r="424" spans="1:10" x14ac:dyDescent="0.55000000000000004">
      <c r="A424">
        <f>Price!L424</f>
        <v>1772158800</v>
      </c>
      <c r="B424" t="b">
        <f>AND(Price!L424=Trendlines!Q424,Price!L424=ZigZag!K424,Price!L424=Pinbar!I424,Price!L424=SSA!L424)</f>
        <v>0</v>
      </c>
      <c r="C424" t="str">
        <f>Price!B424</f>
        <v>XAUUSD</v>
      </c>
      <c r="D424" t="b">
        <f>AND(Price!B424=Trendlines!B424,Price!B424=ZigZag!B424,Price!B424=Pinbar!B424,Price!B424=SSA!B424)</f>
        <v>1</v>
      </c>
      <c r="E424" t="str">
        <f>Price!C424</f>
        <v>M5</v>
      </c>
      <c r="F424" t="b">
        <f>AND(Price!C424=Trendlines!C424,Price!C424=ZigZag!C424,Price!C424=Pinbar!C424,Price!C424=SSA!C424)</f>
        <v>1</v>
      </c>
      <c r="G424">
        <f>Price!D424</f>
        <v>5186.66</v>
      </c>
      <c r="H424" t="b">
        <f>AND(Price!D424=Trendlines!D424,Price!D424=ZigZag!D424,Price!D424=Pinbar!D424,Price!D424=SSA!D424)</f>
        <v>1</v>
      </c>
      <c r="J424" t="b">
        <f t="shared" si="6"/>
        <v>0</v>
      </c>
    </row>
    <row r="425" spans="1:10" x14ac:dyDescent="0.55000000000000004">
      <c r="A425">
        <f>Price!L425</f>
        <v>1772159100</v>
      </c>
      <c r="B425" t="b">
        <f>AND(Price!L425=Trendlines!Q425,Price!L425=ZigZag!K425,Price!L425=Pinbar!I425,Price!L425=SSA!L425)</f>
        <v>0</v>
      </c>
      <c r="C425" t="str">
        <f>Price!B425</f>
        <v>XAUUSD</v>
      </c>
      <c r="D425" t="b">
        <f>AND(Price!B425=Trendlines!B425,Price!B425=ZigZag!B425,Price!B425=Pinbar!B425,Price!B425=SSA!B425)</f>
        <v>1</v>
      </c>
      <c r="E425" t="str">
        <f>Price!C425</f>
        <v>M5</v>
      </c>
      <c r="F425" t="b">
        <f>AND(Price!C425=Trendlines!C425,Price!C425=ZigZag!C425,Price!C425=Pinbar!C425,Price!C425=SSA!C425)</f>
        <v>1</v>
      </c>
      <c r="G425">
        <f>Price!D425</f>
        <v>5183.93</v>
      </c>
      <c r="H425" t="b">
        <f>AND(Price!D425=Trendlines!D425,Price!D425=ZigZag!D425,Price!D425=Pinbar!D425,Price!D425=SSA!D425)</f>
        <v>1</v>
      </c>
      <c r="J425" t="b">
        <f t="shared" si="6"/>
        <v>0</v>
      </c>
    </row>
    <row r="426" spans="1:10" x14ac:dyDescent="0.55000000000000004">
      <c r="A426">
        <f>Price!L426</f>
        <v>1772159400</v>
      </c>
      <c r="B426" t="b">
        <f>AND(Price!L426=Trendlines!Q426,Price!L426=ZigZag!K426,Price!L426=Pinbar!I426,Price!L426=SSA!L426)</f>
        <v>0</v>
      </c>
      <c r="C426" t="str">
        <f>Price!B426</f>
        <v>XAUUSD</v>
      </c>
      <c r="D426" t="b">
        <f>AND(Price!B426=Trendlines!B426,Price!B426=ZigZag!B426,Price!B426=Pinbar!B426,Price!B426=SSA!B426)</f>
        <v>1</v>
      </c>
      <c r="E426" t="str">
        <f>Price!C426</f>
        <v>M5</v>
      </c>
      <c r="F426" t="b">
        <f>AND(Price!C426=Trendlines!C426,Price!C426=ZigZag!C426,Price!C426=Pinbar!C426,Price!C426=SSA!C426)</f>
        <v>1</v>
      </c>
      <c r="G426">
        <f>Price!D426</f>
        <v>5183.74</v>
      </c>
      <c r="H426" t="b">
        <f>AND(Price!D426=Trendlines!D426,Price!D426=ZigZag!D426,Price!D426=Pinbar!D426,Price!D426=SSA!D426)</f>
        <v>1</v>
      </c>
      <c r="J426" t="b">
        <f t="shared" si="6"/>
        <v>0</v>
      </c>
    </row>
    <row r="427" spans="1:10" x14ac:dyDescent="0.55000000000000004">
      <c r="A427">
        <f>Price!L427</f>
        <v>1772159700</v>
      </c>
      <c r="B427" t="b">
        <f>AND(Price!L427=Trendlines!Q427,Price!L427=ZigZag!K427,Price!L427=Pinbar!I427,Price!L427=SSA!L427)</f>
        <v>0</v>
      </c>
      <c r="C427" t="str">
        <f>Price!B427</f>
        <v>XAUUSD</v>
      </c>
      <c r="D427" t="b">
        <f>AND(Price!B427=Trendlines!B427,Price!B427=ZigZag!B427,Price!B427=Pinbar!B427,Price!B427=SSA!B427)</f>
        <v>1</v>
      </c>
      <c r="E427" t="str">
        <f>Price!C427</f>
        <v>M5</v>
      </c>
      <c r="F427" t="b">
        <f>AND(Price!C427=Trendlines!C427,Price!C427=ZigZag!C427,Price!C427=Pinbar!C427,Price!C427=SSA!C427)</f>
        <v>1</v>
      </c>
      <c r="G427">
        <f>Price!D427</f>
        <v>5178.53</v>
      </c>
      <c r="H427" t="b">
        <f>AND(Price!D427=Trendlines!D427,Price!D427=ZigZag!D427,Price!D427=Pinbar!D427,Price!D427=SSA!D427)</f>
        <v>1</v>
      </c>
      <c r="J427" t="b">
        <f t="shared" si="6"/>
        <v>0</v>
      </c>
    </row>
    <row r="428" spans="1:10" x14ac:dyDescent="0.55000000000000004">
      <c r="A428">
        <f>Price!L428</f>
        <v>1772160000</v>
      </c>
      <c r="B428" t="b">
        <f>AND(Price!L428=Trendlines!Q428,Price!L428=ZigZag!K428,Price!L428=Pinbar!I428,Price!L428=SSA!L428)</f>
        <v>0</v>
      </c>
      <c r="C428" t="str">
        <f>Price!B428</f>
        <v>XAUUSD</v>
      </c>
      <c r="D428" t="b">
        <f>AND(Price!B428=Trendlines!B428,Price!B428=ZigZag!B428,Price!B428=Pinbar!B428,Price!B428=SSA!B428)</f>
        <v>1</v>
      </c>
      <c r="E428" t="str">
        <f>Price!C428</f>
        <v>M5</v>
      </c>
      <c r="F428" t="b">
        <f>AND(Price!C428=Trendlines!C428,Price!C428=ZigZag!C428,Price!C428=Pinbar!C428,Price!C428=SSA!C428)</f>
        <v>1</v>
      </c>
      <c r="G428">
        <f>Price!D428</f>
        <v>5181.46</v>
      </c>
      <c r="H428" t="b">
        <f>AND(Price!D428=Trendlines!D428,Price!D428=ZigZag!D428,Price!D428=Pinbar!D428,Price!D428=SSA!D428)</f>
        <v>1</v>
      </c>
      <c r="J428" t="b">
        <f t="shared" si="6"/>
        <v>0</v>
      </c>
    </row>
    <row r="429" spans="1:10" x14ac:dyDescent="0.55000000000000004">
      <c r="A429">
        <f>Price!L429</f>
        <v>1772160300</v>
      </c>
      <c r="B429" t="b">
        <f>AND(Price!L429=Trendlines!Q429,Price!L429=ZigZag!K429,Price!L429=Pinbar!I429,Price!L429=SSA!L429)</f>
        <v>0</v>
      </c>
      <c r="C429" t="str">
        <f>Price!B429</f>
        <v>XAUUSD</v>
      </c>
      <c r="D429" t="b">
        <f>AND(Price!B429=Trendlines!B429,Price!B429=ZigZag!B429,Price!B429=Pinbar!B429,Price!B429=SSA!B429)</f>
        <v>1</v>
      </c>
      <c r="E429" t="str">
        <f>Price!C429</f>
        <v>M5</v>
      </c>
      <c r="F429" t="b">
        <f>AND(Price!C429=Trendlines!C429,Price!C429=ZigZag!C429,Price!C429=Pinbar!C429,Price!C429=SSA!C429)</f>
        <v>1</v>
      </c>
      <c r="G429">
        <f>Price!D429</f>
        <v>5178.68</v>
      </c>
      <c r="H429" t="b">
        <f>AND(Price!D429=Trendlines!D429,Price!D429=ZigZag!D429,Price!D429=Pinbar!D429,Price!D429=SSA!D429)</f>
        <v>1</v>
      </c>
      <c r="J429" t="b">
        <f t="shared" si="6"/>
        <v>0</v>
      </c>
    </row>
    <row r="430" spans="1:10" x14ac:dyDescent="0.55000000000000004">
      <c r="A430">
        <f>Price!L430</f>
        <v>1772160600</v>
      </c>
      <c r="B430" t="b">
        <f>AND(Price!L430=Trendlines!Q430,Price!L430=ZigZag!K430,Price!L430=Pinbar!I430,Price!L430=SSA!L430)</f>
        <v>0</v>
      </c>
      <c r="C430" t="str">
        <f>Price!B430</f>
        <v>XAUUSD</v>
      </c>
      <c r="D430" t="b">
        <f>AND(Price!B430=Trendlines!B430,Price!B430=ZigZag!B430,Price!B430=Pinbar!B430,Price!B430=SSA!B430)</f>
        <v>1</v>
      </c>
      <c r="E430" t="str">
        <f>Price!C430</f>
        <v>M5</v>
      </c>
      <c r="F430" t="b">
        <f>AND(Price!C430=Trendlines!C430,Price!C430=ZigZag!C430,Price!C430=Pinbar!C430,Price!C430=SSA!C430)</f>
        <v>1</v>
      </c>
      <c r="G430">
        <f>Price!D430</f>
        <v>5177.7700000000004</v>
      </c>
      <c r="H430" t="b">
        <f>AND(Price!D430=Trendlines!D430,Price!D430=ZigZag!D430,Price!D430=Pinbar!D430,Price!D430=SSA!D430)</f>
        <v>1</v>
      </c>
      <c r="J430" t="b">
        <f t="shared" si="6"/>
        <v>0</v>
      </c>
    </row>
    <row r="431" spans="1:10" x14ac:dyDescent="0.55000000000000004">
      <c r="A431">
        <f>Price!L431</f>
        <v>1772160900</v>
      </c>
      <c r="B431" t="b">
        <f>AND(Price!L431=Trendlines!Q431,Price!L431=ZigZag!K431,Price!L431=Pinbar!I431,Price!L431=SSA!L431)</f>
        <v>0</v>
      </c>
      <c r="C431" t="str">
        <f>Price!B431</f>
        <v>XAUUSD</v>
      </c>
      <c r="D431" t="b">
        <f>AND(Price!B431=Trendlines!B431,Price!B431=ZigZag!B431,Price!B431=Pinbar!B431,Price!B431=SSA!B431)</f>
        <v>1</v>
      </c>
      <c r="E431" t="str">
        <f>Price!C431</f>
        <v>M5</v>
      </c>
      <c r="F431" t="b">
        <f>AND(Price!C431=Trendlines!C431,Price!C431=ZigZag!C431,Price!C431=Pinbar!C431,Price!C431=SSA!C431)</f>
        <v>1</v>
      </c>
      <c r="G431">
        <f>Price!D431</f>
        <v>5183.68</v>
      </c>
      <c r="H431" t="b">
        <f>AND(Price!D431=Trendlines!D431,Price!D431=ZigZag!D431,Price!D431=Pinbar!D431,Price!D431=SSA!D431)</f>
        <v>1</v>
      </c>
      <c r="J431" t="b">
        <f t="shared" si="6"/>
        <v>0</v>
      </c>
    </row>
    <row r="432" spans="1:10" x14ac:dyDescent="0.55000000000000004">
      <c r="A432">
        <f>Price!L432</f>
        <v>1772161200</v>
      </c>
      <c r="B432" t="b">
        <f>AND(Price!L432=Trendlines!Q432,Price!L432=ZigZag!K432,Price!L432=Pinbar!I432,Price!L432=SSA!L432)</f>
        <v>0</v>
      </c>
      <c r="C432" t="str">
        <f>Price!B432</f>
        <v>XAUUSD</v>
      </c>
      <c r="D432" t="b">
        <f>AND(Price!B432=Trendlines!B432,Price!B432=ZigZag!B432,Price!B432=Pinbar!B432,Price!B432=SSA!B432)</f>
        <v>1</v>
      </c>
      <c r="E432" t="str">
        <f>Price!C432</f>
        <v>M5</v>
      </c>
      <c r="F432" t="b">
        <f>AND(Price!C432=Trendlines!C432,Price!C432=ZigZag!C432,Price!C432=Pinbar!C432,Price!C432=SSA!C432)</f>
        <v>1</v>
      </c>
      <c r="G432">
        <f>Price!D432</f>
        <v>5182.75</v>
      </c>
      <c r="H432" t="b">
        <f>AND(Price!D432=Trendlines!D432,Price!D432=ZigZag!D432,Price!D432=Pinbar!D432,Price!D432=SSA!D432)</f>
        <v>1</v>
      </c>
      <c r="J432" t="b">
        <f t="shared" si="6"/>
        <v>0</v>
      </c>
    </row>
    <row r="433" spans="1:10" x14ac:dyDescent="0.55000000000000004">
      <c r="A433">
        <f>Price!L433</f>
        <v>1772161500</v>
      </c>
      <c r="B433" t="b">
        <f>AND(Price!L433=Trendlines!Q433,Price!L433=ZigZag!K433,Price!L433=Pinbar!I433,Price!L433=SSA!L433)</f>
        <v>0</v>
      </c>
      <c r="C433" t="str">
        <f>Price!B433</f>
        <v>XAUUSD</v>
      </c>
      <c r="D433" t="b">
        <f>AND(Price!B433=Trendlines!B433,Price!B433=ZigZag!B433,Price!B433=Pinbar!B433,Price!B433=SSA!B433)</f>
        <v>1</v>
      </c>
      <c r="E433" t="str">
        <f>Price!C433</f>
        <v>M5</v>
      </c>
      <c r="F433" t="b">
        <f>AND(Price!C433=Trendlines!C433,Price!C433=ZigZag!C433,Price!C433=Pinbar!C433,Price!C433=SSA!C433)</f>
        <v>1</v>
      </c>
      <c r="G433">
        <f>Price!D433</f>
        <v>5183.04</v>
      </c>
      <c r="H433" t="b">
        <f>AND(Price!D433=Trendlines!D433,Price!D433=ZigZag!D433,Price!D433=Pinbar!D433,Price!D433=SSA!D433)</f>
        <v>1</v>
      </c>
      <c r="J433" t="b">
        <f t="shared" si="6"/>
        <v>0</v>
      </c>
    </row>
    <row r="434" spans="1:10" x14ac:dyDescent="0.55000000000000004">
      <c r="A434">
        <f>Price!L434</f>
        <v>1772161800</v>
      </c>
      <c r="B434" t="b">
        <f>AND(Price!L434=Trendlines!Q434,Price!L434=ZigZag!K434,Price!L434=Pinbar!I434,Price!L434=SSA!L434)</f>
        <v>0</v>
      </c>
      <c r="C434" t="str">
        <f>Price!B434</f>
        <v>XAUUSD</v>
      </c>
      <c r="D434" t="b">
        <f>AND(Price!B434=Trendlines!B434,Price!B434=ZigZag!B434,Price!B434=Pinbar!B434,Price!B434=SSA!B434)</f>
        <v>1</v>
      </c>
      <c r="E434" t="str">
        <f>Price!C434</f>
        <v>M5</v>
      </c>
      <c r="F434" t="b">
        <f>AND(Price!C434=Trendlines!C434,Price!C434=ZigZag!C434,Price!C434=Pinbar!C434,Price!C434=SSA!C434)</f>
        <v>1</v>
      </c>
      <c r="G434">
        <f>Price!D434</f>
        <v>5182.8999999999996</v>
      </c>
      <c r="H434" t="b">
        <f>AND(Price!D434=Trendlines!D434,Price!D434=ZigZag!D434,Price!D434=Pinbar!D434,Price!D434=SSA!D434)</f>
        <v>1</v>
      </c>
      <c r="J434" t="b">
        <f t="shared" si="6"/>
        <v>0</v>
      </c>
    </row>
    <row r="435" spans="1:10" x14ac:dyDescent="0.55000000000000004">
      <c r="A435">
        <f>Price!L435</f>
        <v>1772162100</v>
      </c>
      <c r="B435" t="b">
        <f>AND(Price!L435=Trendlines!Q435,Price!L435=ZigZag!K435,Price!L435=Pinbar!I435,Price!L435=SSA!L435)</f>
        <v>0</v>
      </c>
      <c r="C435" t="str">
        <f>Price!B435</f>
        <v>XAUUSD</v>
      </c>
      <c r="D435" t="b">
        <f>AND(Price!B435=Trendlines!B435,Price!B435=ZigZag!B435,Price!B435=Pinbar!B435,Price!B435=SSA!B435)</f>
        <v>1</v>
      </c>
      <c r="E435" t="str">
        <f>Price!C435</f>
        <v>M5</v>
      </c>
      <c r="F435" t="b">
        <f>AND(Price!C435=Trendlines!C435,Price!C435=ZigZag!C435,Price!C435=Pinbar!C435,Price!C435=SSA!C435)</f>
        <v>1</v>
      </c>
      <c r="G435">
        <f>Price!D435</f>
        <v>5183.78</v>
      </c>
      <c r="H435" t="b">
        <f>AND(Price!D435=Trendlines!D435,Price!D435=ZigZag!D435,Price!D435=Pinbar!D435,Price!D435=SSA!D435)</f>
        <v>1</v>
      </c>
      <c r="J435" t="b">
        <f t="shared" si="6"/>
        <v>0</v>
      </c>
    </row>
    <row r="436" spans="1:10" x14ac:dyDescent="0.55000000000000004">
      <c r="A436">
        <f>Price!L436</f>
        <v>1772162400</v>
      </c>
      <c r="B436" t="b">
        <f>AND(Price!L436=Trendlines!Q436,Price!L436=ZigZag!K436,Price!L436=Pinbar!I436,Price!L436=SSA!L436)</f>
        <v>0</v>
      </c>
      <c r="C436" t="str">
        <f>Price!B436</f>
        <v>XAUUSD</v>
      </c>
      <c r="D436" t="b">
        <f>AND(Price!B436=Trendlines!B436,Price!B436=ZigZag!B436,Price!B436=Pinbar!B436,Price!B436=SSA!B436)</f>
        <v>1</v>
      </c>
      <c r="E436" t="str">
        <f>Price!C436</f>
        <v>M5</v>
      </c>
      <c r="F436" t="b">
        <f>AND(Price!C436=Trendlines!C436,Price!C436=ZigZag!C436,Price!C436=Pinbar!C436,Price!C436=SSA!C436)</f>
        <v>1</v>
      </c>
      <c r="G436">
        <f>Price!D436</f>
        <v>5185.07</v>
      </c>
      <c r="H436" t="b">
        <f>AND(Price!D436=Trendlines!D436,Price!D436=ZigZag!D436,Price!D436=Pinbar!D436,Price!D436=SSA!D436)</f>
        <v>1</v>
      </c>
      <c r="J436" t="b">
        <f t="shared" si="6"/>
        <v>0</v>
      </c>
    </row>
    <row r="437" spans="1:10" x14ac:dyDescent="0.55000000000000004">
      <c r="A437">
        <f>Price!L437</f>
        <v>1772162700</v>
      </c>
      <c r="B437" t="b">
        <f>AND(Price!L437=Trendlines!Q437,Price!L437=ZigZag!K437,Price!L437=Pinbar!I437,Price!L437=SSA!L437)</f>
        <v>0</v>
      </c>
      <c r="C437" t="str">
        <f>Price!B437</f>
        <v>XAUUSD</v>
      </c>
      <c r="D437" t="b">
        <f>AND(Price!B437=Trendlines!B437,Price!B437=ZigZag!B437,Price!B437=Pinbar!B437,Price!B437=SSA!B437)</f>
        <v>1</v>
      </c>
      <c r="E437" t="str">
        <f>Price!C437</f>
        <v>M5</v>
      </c>
      <c r="F437" t="b">
        <f>AND(Price!C437=Trendlines!C437,Price!C437=ZigZag!C437,Price!C437=Pinbar!C437,Price!C437=SSA!C437)</f>
        <v>1</v>
      </c>
      <c r="G437">
        <f>Price!D437</f>
        <v>5186.8900000000003</v>
      </c>
      <c r="H437" t="b">
        <f>AND(Price!D437=Trendlines!D437,Price!D437=ZigZag!D437,Price!D437=Pinbar!D437,Price!D437=SSA!D437)</f>
        <v>1</v>
      </c>
      <c r="J437" t="b">
        <f t="shared" si="6"/>
        <v>0</v>
      </c>
    </row>
    <row r="438" spans="1:10" x14ac:dyDescent="0.55000000000000004">
      <c r="A438">
        <f>Price!L438</f>
        <v>1772163000</v>
      </c>
      <c r="B438" t="b">
        <f>AND(Price!L438=Trendlines!Q438,Price!L438=ZigZag!K438,Price!L438=Pinbar!I438,Price!L438=SSA!L438)</f>
        <v>0</v>
      </c>
      <c r="C438" t="str">
        <f>Price!B438</f>
        <v>XAUUSD</v>
      </c>
      <c r="D438" t="b">
        <f>AND(Price!B438=Trendlines!B438,Price!B438=ZigZag!B438,Price!B438=Pinbar!B438,Price!B438=SSA!B438)</f>
        <v>1</v>
      </c>
      <c r="E438" t="str">
        <f>Price!C438</f>
        <v>M5</v>
      </c>
      <c r="F438" t="b">
        <f>AND(Price!C438=Trendlines!C438,Price!C438=ZigZag!C438,Price!C438=Pinbar!C438,Price!C438=SSA!C438)</f>
        <v>1</v>
      </c>
      <c r="G438">
        <f>Price!D438</f>
        <v>5187.76</v>
      </c>
      <c r="H438" t="b">
        <f>AND(Price!D438=Trendlines!D438,Price!D438=ZigZag!D438,Price!D438=Pinbar!D438,Price!D438=SSA!D438)</f>
        <v>1</v>
      </c>
      <c r="J438" t="b">
        <f t="shared" si="6"/>
        <v>0</v>
      </c>
    </row>
    <row r="439" spans="1:10" x14ac:dyDescent="0.55000000000000004">
      <c r="A439">
        <f>Price!L439</f>
        <v>1772163300</v>
      </c>
      <c r="B439" t="b">
        <f>AND(Price!L439=Trendlines!Q439,Price!L439=ZigZag!K439,Price!L439=Pinbar!I439,Price!L439=SSA!L439)</f>
        <v>0</v>
      </c>
      <c r="C439" t="str">
        <f>Price!B439</f>
        <v>XAUUSD</v>
      </c>
      <c r="D439" t="b">
        <f>AND(Price!B439=Trendlines!B439,Price!B439=ZigZag!B439,Price!B439=Pinbar!B439,Price!B439=SSA!B439)</f>
        <v>1</v>
      </c>
      <c r="E439" t="str">
        <f>Price!C439</f>
        <v>M5</v>
      </c>
      <c r="F439" t="b">
        <f>AND(Price!C439=Trendlines!C439,Price!C439=ZigZag!C439,Price!C439=Pinbar!C439,Price!C439=SSA!C439)</f>
        <v>1</v>
      </c>
      <c r="G439">
        <f>Price!D439</f>
        <v>5186.55</v>
      </c>
      <c r="H439" t="b">
        <f>AND(Price!D439=Trendlines!D439,Price!D439=ZigZag!D439,Price!D439=Pinbar!D439,Price!D439=SSA!D439)</f>
        <v>1</v>
      </c>
      <c r="J439" t="b">
        <f t="shared" si="6"/>
        <v>0</v>
      </c>
    </row>
    <row r="440" spans="1:10" x14ac:dyDescent="0.55000000000000004">
      <c r="A440">
        <f>Price!L440</f>
        <v>1772163600</v>
      </c>
      <c r="B440" t="b">
        <f>AND(Price!L440=Trendlines!Q440,Price!L440=ZigZag!K440,Price!L440=Pinbar!I440,Price!L440=SSA!L440)</f>
        <v>0</v>
      </c>
      <c r="C440" t="str">
        <f>Price!B440</f>
        <v>XAUUSD</v>
      </c>
      <c r="D440" t="b">
        <f>AND(Price!B440=Trendlines!B440,Price!B440=ZigZag!B440,Price!B440=Pinbar!B440,Price!B440=SSA!B440)</f>
        <v>1</v>
      </c>
      <c r="E440" t="str">
        <f>Price!C440</f>
        <v>M5</v>
      </c>
      <c r="F440" t="b">
        <f>AND(Price!C440=Trendlines!C440,Price!C440=ZigZag!C440,Price!C440=Pinbar!C440,Price!C440=SSA!C440)</f>
        <v>1</v>
      </c>
      <c r="G440">
        <f>Price!D440</f>
        <v>5187.17</v>
      </c>
      <c r="H440" t="b">
        <f>AND(Price!D440=Trendlines!D440,Price!D440=ZigZag!D440,Price!D440=Pinbar!D440,Price!D440=SSA!D440)</f>
        <v>1</v>
      </c>
      <c r="J440" t="b">
        <f t="shared" si="6"/>
        <v>0</v>
      </c>
    </row>
    <row r="441" spans="1:10" x14ac:dyDescent="0.55000000000000004">
      <c r="A441">
        <f>Price!L441</f>
        <v>1772163900</v>
      </c>
      <c r="B441" t="b">
        <f>AND(Price!L441=Trendlines!Q441,Price!L441=ZigZag!K441,Price!L441=Pinbar!I441,Price!L441=SSA!L441)</f>
        <v>0</v>
      </c>
      <c r="C441" t="str">
        <f>Price!B441</f>
        <v>XAUUSD</v>
      </c>
      <c r="D441" t="b">
        <f>AND(Price!B441=Trendlines!B441,Price!B441=ZigZag!B441,Price!B441=Pinbar!B441,Price!B441=SSA!B441)</f>
        <v>1</v>
      </c>
      <c r="E441" t="str">
        <f>Price!C441</f>
        <v>M5</v>
      </c>
      <c r="F441" t="b">
        <f>AND(Price!C441=Trendlines!C441,Price!C441=ZigZag!C441,Price!C441=Pinbar!C441,Price!C441=SSA!C441)</f>
        <v>1</v>
      </c>
      <c r="G441">
        <f>Price!D441</f>
        <v>5189.7</v>
      </c>
      <c r="H441" t="b">
        <f>AND(Price!D441=Trendlines!D441,Price!D441=ZigZag!D441,Price!D441=Pinbar!D441,Price!D441=SSA!D441)</f>
        <v>1</v>
      </c>
      <c r="J441" t="b">
        <f t="shared" si="6"/>
        <v>0</v>
      </c>
    </row>
    <row r="442" spans="1:10" x14ac:dyDescent="0.55000000000000004">
      <c r="A442">
        <f>Price!L442</f>
        <v>1772164200</v>
      </c>
      <c r="B442" t="b">
        <f>AND(Price!L442=Trendlines!Q442,Price!L442=ZigZag!K442,Price!L442=Pinbar!I442,Price!L442=SSA!L442)</f>
        <v>0</v>
      </c>
      <c r="C442" t="str">
        <f>Price!B442</f>
        <v>XAUUSD</v>
      </c>
      <c r="D442" t="b">
        <f>AND(Price!B442=Trendlines!B442,Price!B442=ZigZag!B442,Price!B442=Pinbar!B442,Price!B442=SSA!B442)</f>
        <v>1</v>
      </c>
      <c r="E442" t="str">
        <f>Price!C442</f>
        <v>M5</v>
      </c>
      <c r="F442" t="b">
        <f>AND(Price!C442=Trendlines!C442,Price!C442=ZigZag!C442,Price!C442=Pinbar!C442,Price!C442=SSA!C442)</f>
        <v>1</v>
      </c>
      <c r="G442">
        <f>Price!D442</f>
        <v>5189.59</v>
      </c>
      <c r="H442" t="b">
        <f>AND(Price!D442=Trendlines!D442,Price!D442=ZigZag!D442,Price!D442=Pinbar!D442,Price!D442=SSA!D442)</f>
        <v>1</v>
      </c>
      <c r="J442" t="b">
        <f t="shared" si="6"/>
        <v>0</v>
      </c>
    </row>
    <row r="443" spans="1:10" x14ac:dyDescent="0.55000000000000004">
      <c r="A443">
        <f>Price!L443</f>
        <v>1772164500</v>
      </c>
      <c r="B443" t="b">
        <f>AND(Price!L443=Trendlines!Q443,Price!L443=ZigZag!K443,Price!L443=Pinbar!I443,Price!L443=SSA!L443)</f>
        <v>0</v>
      </c>
      <c r="C443" t="str">
        <f>Price!B443</f>
        <v>XAUUSD</v>
      </c>
      <c r="D443" t="b">
        <f>AND(Price!B443=Trendlines!B443,Price!B443=ZigZag!B443,Price!B443=Pinbar!B443,Price!B443=SSA!B443)</f>
        <v>1</v>
      </c>
      <c r="E443" t="str">
        <f>Price!C443</f>
        <v>M5</v>
      </c>
      <c r="F443" t="b">
        <f>AND(Price!C443=Trendlines!C443,Price!C443=ZigZag!C443,Price!C443=Pinbar!C443,Price!C443=SSA!C443)</f>
        <v>1</v>
      </c>
      <c r="G443">
        <f>Price!D443</f>
        <v>5184</v>
      </c>
      <c r="H443" t="b">
        <f>AND(Price!D443=Trendlines!D443,Price!D443=ZigZag!D443,Price!D443=Pinbar!D443,Price!D443=SSA!D443)</f>
        <v>1</v>
      </c>
      <c r="J443" t="b">
        <f t="shared" si="6"/>
        <v>0</v>
      </c>
    </row>
    <row r="444" spans="1:10" x14ac:dyDescent="0.55000000000000004">
      <c r="A444">
        <f>Price!L444</f>
        <v>1772164800</v>
      </c>
      <c r="B444" t="b">
        <f>AND(Price!L444=Trendlines!Q444,Price!L444=ZigZag!K444,Price!L444=Pinbar!I444,Price!L444=SSA!L444)</f>
        <v>0</v>
      </c>
      <c r="C444" t="str">
        <f>Price!B444</f>
        <v>XAUUSD</v>
      </c>
      <c r="D444" t="b">
        <f>AND(Price!B444=Trendlines!B444,Price!B444=ZigZag!B444,Price!B444=Pinbar!B444,Price!B444=SSA!B444)</f>
        <v>1</v>
      </c>
      <c r="E444" t="str">
        <f>Price!C444</f>
        <v>M5</v>
      </c>
      <c r="F444" t="b">
        <f>AND(Price!C444=Trendlines!C444,Price!C444=ZigZag!C444,Price!C444=Pinbar!C444,Price!C444=SSA!C444)</f>
        <v>1</v>
      </c>
      <c r="G444">
        <f>Price!D444</f>
        <v>5185.32</v>
      </c>
      <c r="H444" t="b">
        <f>AND(Price!D444=Trendlines!D444,Price!D444=ZigZag!D444,Price!D444=Pinbar!D444,Price!D444=SSA!D444)</f>
        <v>1</v>
      </c>
      <c r="J444" t="b">
        <f t="shared" si="6"/>
        <v>0</v>
      </c>
    </row>
    <row r="445" spans="1:10" x14ac:dyDescent="0.55000000000000004">
      <c r="A445">
        <f>Price!L445</f>
        <v>1772165100</v>
      </c>
      <c r="B445" t="b">
        <f>AND(Price!L445=Trendlines!Q445,Price!L445=ZigZag!K445,Price!L445=Pinbar!I445,Price!L445=SSA!L445)</f>
        <v>0</v>
      </c>
      <c r="C445" t="str">
        <f>Price!B445</f>
        <v>XAUUSD</v>
      </c>
      <c r="D445" t="b">
        <f>AND(Price!B445=Trendlines!B445,Price!B445=ZigZag!B445,Price!B445=Pinbar!B445,Price!B445=SSA!B445)</f>
        <v>1</v>
      </c>
      <c r="E445" t="str">
        <f>Price!C445</f>
        <v>M5</v>
      </c>
      <c r="F445" t="b">
        <f>AND(Price!C445=Trendlines!C445,Price!C445=ZigZag!C445,Price!C445=Pinbar!C445,Price!C445=SSA!C445)</f>
        <v>1</v>
      </c>
      <c r="G445">
        <f>Price!D445</f>
        <v>5185.8900000000003</v>
      </c>
      <c r="H445" t="b">
        <f>AND(Price!D445=Trendlines!D445,Price!D445=ZigZag!D445,Price!D445=Pinbar!D445,Price!D445=SSA!D445)</f>
        <v>1</v>
      </c>
      <c r="J445" t="b">
        <f t="shared" si="6"/>
        <v>0</v>
      </c>
    </row>
    <row r="446" spans="1:10" x14ac:dyDescent="0.55000000000000004">
      <c r="A446">
        <f>Price!L446</f>
        <v>1772165400</v>
      </c>
      <c r="B446" t="b">
        <f>AND(Price!L446=Trendlines!Q446,Price!L446=ZigZag!K446,Price!L446=Pinbar!I446,Price!L446=SSA!L446)</f>
        <v>0</v>
      </c>
      <c r="C446" t="str">
        <f>Price!B446</f>
        <v>XAUUSD</v>
      </c>
      <c r="D446" t="b">
        <f>AND(Price!B446=Trendlines!B446,Price!B446=ZigZag!B446,Price!B446=Pinbar!B446,Price!B446=SSA!B446)</f>
        <v>1</v>
      </c>
      <c r="E446" t="str">
        <f>Price!C446</f>
        <v>M5</v>
      </c>
      <c r="F446" t="b">
        <f>AND(Price!C446=Trendlines!C446,Price!C446=ZigZag!C446,Price!C446=Pinbar!C446,Price!C446=SSA!C446)</f>
        <v>1</v>
      </c>
      <c r="G446">
        <f>Price!D446</f>
        <v>5186.6099999999997</v>
      </c>
      <c r="H446" t="b">
        <f>AND(Price!D446=Trendlines!D446,Price!D446=ZigZag!D446,Price!D446=Pinbar!D446,Price!D446=SSA!D446)</f>
        <v>1</v>
      </c>
      <c r="J446" t="b">
        <f t="shared" si="6"/>
        <v>0</v>
      </c>
    </row>
    <row r="447" spans="1:10" x14ac:dyDescent="0.55000000000000004">
      <c r="A447">
        <f>Price!L447</f>
        <v>1772165700</v>
      </c>
      <c r="B447" t="b">
        <f>AND(Price!L447=Trendlines!Q447,Price!L447=ZigZag!K447,Price!L447=Pinbar!I447,Price!L447=SSA!L447)</f>
        <v>0</v>
      </c>
      <c r="C447" t="str">
        <f>Price!B447</f>
        <v>XAUUSD</v>
      </c>
      <c r="D447" t="b">
        <f>AND(Price!B447=Trendlines!B447,Price!B447=ZigZag!B447,Price!B447=Pinbar!B447,Price!B447=SSA!B447)</f>
        <v>1</v>
      </c>
      <c r="E447" t="str">
        <f>Price!C447</f>
        <v>M5</v>
      </c>
      <c r="F447" t="b">
        <f>AND(Price!C447=Trendlines!C447,Price!C447=ZigZag!C447,Price!C447=Pinbar!C447,Price!C447=SSA!C447)</f>
        <v>1</v>
      </c>
      <c r="G447">
        <f>Price!D447</f>
        <v>5184.83</v>
      </c>
      <c r="H447" t="b">
        <f>AND(Price!D447=Trendlines!D447,Price!D447=ZigZag!D447,Price!D447=Pinbar!D447,Price!D447=SSA!D447)</f>
        <v>1</v>
      </c>
      <c r="J447" t="b">
        <f t="shared" si="6"/>
        <v>0</v>
      </c>
    </row>
    <row r="448" spans="1:10" x14ac:dyDescent="0.55000000000000004">
      <c r="A448">
        <f>Price!L448</f>
        <v>1772166000</v>
      </c>
      <c r="B448" t="b">
        <f>AND(Price!L448=Trendlines!Q448,Price!L448=ZigZag!K448,Price!L448=Pinbar!I448,Price!L448=SSA!L448)</f>
        <v>0</v>
      </c>
      <c r="C448" t="str">
        <f>Price!B448</f>
        <v>XAUUSD</v>
      </c>
      <c r="D448" t="b">
        <f>AND(Price!B448=Trendlines!B448,Price!B448=ZigZag!B448,Price!B448=Pinbar!B448,Price!B448=SSA!B448)</f>
        <v>1</v>
      </c>
      <c r="E448" t="str">
        <f>Price!C448</f>
        <v>M5</v>
      </c>
      <c r="F448" t="b">
        <f>AND(Price!C448=Trendlines!C448,Price!C448=ZigZag!C448,Price!C448=Pinbar!C448,Price!C448=SSA!C448)</f>
        <v>1</v>
      </c>
      <c r="G448">
        <f>Price!D448</f>
        <v>5187.8599999999997</v>
      </c>
      <c r="H448" t="b">
        <f>AND(Price!D448=Trendlines!D448,Price!D448=ZigZag!D448,Price!D448=Pinbar!D448,Price!D448=SSA!D448)</f>
        <v>1</v>
      </c>
      <c r="J448" t="b">
        <f t="shared" si="6"/>
        <v>0</v>
      </c>
    </row>
    <row r="449" spans="1:10" x14ac:dyDescent="0.55000000000000004">
      <c r="A449">
        <f>Price!L449</f>
        <v>1772166300</v>
      </c>
      <c r="B449" t="b">
        <f>AND(Price!L449=Trendlines!Q449,Price!L449=ZigZag!K449,Price!L449=Pinbar!I449,Price!L449=SSA!L449)</f>
        <v>0</v>
      </c>
      <c r="C449" t="str">
        <f>Price!B449</f>
        <v>XAUUSD</v>
      </c>
      <c r="D449" t="b">
        <f>AND(Price!B449=Trendlines!B449,Price!B449=ZigZag!B449,Price!B449=Pinbar!B449,Price!B449=SSA!B449)</f>
        <v>1</v>
      </c>
      <c r="E449" t="str">
        <f>Price!C449</f>
        <v>M5</v>
      </c>
      <c r="F449" t="b">
        <f>AND(Price!C449=Trendlines!C449,Price!C449=ZigZag!C449,Price!C449=Pinbar!C449,Price!C449=SSA!C449)</f>
        <v>1</v>
      </c>
      <c r="G449">
        <f>Price!D449</f>
        <v>5187.37</v>
      </c>
      <c r="H449" t="b">
        <f>AND(Price!D449=Trendlines!D449,Price!D449=ZigZag!D449,Price!D449=Pinbar!D449,Price!D449=SSA!D449)</f>
        <v>1</v>
      </c>
      <c r="J449" t="b">
        <f t="shared" si="6"/>
        <v>0</v>
      </c>
    </row>
    <row r="450" spans="1:10" x14ac:dyDescent="0.55000000000000004">
      <c r="A450">
        <f>Price!L450</f>
        <v>1772166600</v>
      </c>
      <c r="B450" t="b">
        <f>AND(Price!L450=Trendlines!Q450,Price!L450=ZigZag!K450,Price!L450=Pinbar!I450,Price!L450=SSA!L450)</f>
        <v>0</v>
      </c>
      <c r="C450" t="str">
        <f>Price!B450</f>
        <v>XAUUSD</v>
      </c>
      <c r="D450" t="b">
        <f>AND(Price!B450=Trendlines!B450,Price!B450=ZigZag!B450,Price!B450=Pinbar!B450,Price!B450=SSA!B450)</f>
        <v>1</v>
      </c>
      <c r="E450" t="str">
        <f>Price!C450</f>
        <v>M5</v>
      </c>
      <c r="F450" t="b">
        <f>AND(Price!C450=Trendlines!C450,Price!C450=ZigZag!C450,Price!C450=Pinbar!C450,Price!C450=SSA!C450)</f>
        <v>1</v>
      </c>
      <c r="G450">
        <f>Price!D450</f>
        <v>5186.79</v>
      </c>
      <c r="H450" t="b">
        <f>AND(Price!D450=Trendlines!D450,Price!D450=ZigZag!D450,Price!D450=Pinbar!D450,Price!D450=SSA!D450)</f>
        <v>1</v>
      </c>
      <c r="J450" t="b">
        <f t="shared" si="6"/>
        <v>0</v>
      </c>
    </row>
    <row r="451" spans="1:10" x14ac:dyDescent="0.55000000000000004">
      <c r="A451">
        <f>Price!L451</f>
        <v>1772166900</v>
      </c>
      <c r="B451" t="b">
        <f>AND(Price!L451=Trendlines!Q451,Price!L451=ZigZag!K451,Price!L451=Pinbar!I451,Price!L451=SSA!L451)</f>
        <v>0</v>
      </c>
      <c r="C451" t="str">
        <f>Price!B451</f>
        <v>XAUUSD</v>
      </c>
      <c r="D451" t="b">
        <f>AND(Price!B451=Trendlines!B451,Price!B451=ZigZag!B451,Price!B451=Pinbar!B451,Price!B451=SSA!B451)</f>
        <v>1</v>
      </c>
      <c r="E451" t="str">
        <f>Price!C451</f>
        <v>M5</v>
      </c>
      <c r="F451" t="b">
        <f>AND(Price!C451=Trendlines!C451,Price!C451=ZigZag!C451,Price!C451=Pinbar!C451,Price!C451=SSA!C451)</f>
        <v>1</v>
      </c>
      <c r="G451">
        <f>Price!D451</f>
        <v>5187.75</v>
      </c>
      <c r="H451" t="b">
        <f>AND(Price!D451=Trendlines!D451,Price!D451=ZigZag!D451,Price!D451=Pinbar!D451,Price!D451=SSA!D451)</f>
        <v>1</v>
      </c>
      <c r="J451" t="b">
        <f t="shared" ref="J451:J500" si="7">AND(B451=TRUE,D451=TRUE,F451=TRUE,H451=TRUE)</f>
        <v>0</v>
      </c>
    </row>
    <row r="452" spans="1:10" x14ac:dyDescent="0.55000000000000004">
      <c r="A452">
        <f>Price!L452</f>
        <v>1772167200</v>
      </c>
      <c r="B452" t="b">
        <f>AND(Price!L452=Trendlines!Q452,Price!L452=ZigZag!K452,Price!L452=Pinbar!I452,Price!L452=SSA!L452)</f>
        <v>0</v>
      </c>
      <c r="C452" t="str">
        <f>Price!B452</f>
        <v>XAUUSD</v>
      </c>
      <c r="D452" t="b">
        <f>AND(Price!B452=Trendlines!B452,Price!B452=ZigZag!B452,Price!B452=Pinbar!B452,Price!B452=SSA!B452)</f>
        <v>1</v>
      </c>
      <c r="E452" t="str">
        <f>Price!C452</f>
        <v>M5</v>
      </c>
      <c r="F452" t="b">
        <f>AND(Price!C452=Trendlines!C452,Price!C452=ZigZag!C452,Price!C452=Pinbar!C452,Price!C452=SSA!C452)</f>
        <v>1</v>
      </c>
      <c r="G452">
        <f>Price!D452</f>
        <v>5187.34</v>
      </c>
      <c r="H452" t="b">
        <f>AND(Price!D452=Trendlines!D452,Price!D452=ZigZag!D452,Price!D452=Pinbar!D452,Price!D452=SSA!D452)</f>
        <v>1</v>
      </c>
      <c r="J452" t="b">
        <f t="shared" si="7"/>
        <v>0</v>
      </c>
    </row>
    <row r="453" spans="1:10" x14ac:dyDescent="0.55000000000000004">
      <c r="A453">
        <f>Price!L453</f>
        <v>1772167500</v>
      </c>
      <c r="B453" t="b">
        <f>AND(Price!L453=Trendlines!Q453,Price!L453=ZigZag!K453,Price!L453=Pinbar!I453,Price!L453=SSA!L453)</f>
        <v>0</v>
      </c>
      <c r="C453" t="str">
        <f>Price!B453</f>
        <v>XAUUSD</v>
      </c>
      <c r="D453" t="b">
        <f>AND(Price!B453=Trendlines!B453,Price!B453=ZigZag!B453,Price!B453=Pinbar!B453,Price!B453=SSA!B453)</f>
        <v>1</v>
      </c>
      <c r="E453" t="str">
        <f>Price!C453</f>
        <v>M5</v>
      </c>
      <c r="F453" t="b">
        <f>AND(Price!C453=Trendlines!C453,Price!C453=ZigZag!C453,Price!C453=Pinbar!C453,Price!C453=SSA!C453)</f>
        <v>1</v>
      </c>
      <c r="G453">
        <f>Price!D453</f>
        <v>5185.67</v>
      </c>
      <c r="H453" t="b">
        <f>AND(Price!D453=Trendlines!D453,Price!D453=ZigZag!D453,Price!D453=Pinbar!D453,Price!D453=SSA!D453)</f>
        <v>1</v>
      </c>
      <c r="J453" t="b">
        <f t="shared" si="7"/>
        <v>0</v>
      </c>
    </row>
    <row r="454" spans="1:10" x14ac:dyDescent="0.55000000000000004">
      <c r="A454">
        <f>Price!L454</f>
        <v>1772167800</v>
      </c>
      <c r="B454" t="b">
        <f>AND(Price!L454=Trendlines!Q454,Price!L454=ZigZag!K454,Price!L454=Pinbar!I454,Price!L454=SSA!L454)</f>
        <v>0</v>
      </c>
      <c r="C454" t="str">
        <f>Price!B454</f>
        <v>XAUUSD</v>
      </c>
      <c r="D454" t="b">
        <f>AND(Price!B454=Trendlines!B454,Price!B454=ZigZag!B454,Price!B454=Pinbar!B454,Price!B454=SSA!B454)</f>
        <v>1</v>
      </c>
      <c r="E454" t="str">
        <f>Price!C454</f>
        <v>M5</v>
      </c>
      <c r="F454" t="b">
        <f>AND(Price!C454=Trendlines!C454,Price!C454=ZigZag!C454,Price!C454=Pinbar!C454,Price!C454=SSA!C454)</f>
        <v>1</v>
      </c>
      <c r="G454">
        <f>Price!D454</f>
        <v>5183.22</v>
      </c>
      <c r="H454" t="b">
        <f>AND(Price!D454=Trendlines!D454,Price!D454=ZigZag!D454,Price!D454=Pinbar!D454,Price!D454=SSA!D454)</f>
        <v>1</v>
      </c>
      <c r="J454" t="b">
        <f t="shared" si="7"/>
        <v>0</v>
      </c>
    </row>
    <row r="455" spans="1:10" x14ac:dyDescent="0.55000000000000004">
      <c r="A455">
        <f>Price!L455</f>
        <v>1772168100</v>
      </c>
      <c r="B455" t="b">
        <f>AND(Price!L455=Trendlines!Q455,Price!L455=ZigZag!K455,Price!L455=Pinbar!I455,Price!L455=SSA!L455)</f>
        <v>0</v>
      </c>
      <c r="C455" t="str">
        <f>Price!B455</f>
        <v>XAUUSD</v>
      </c>
      <c r="D455" t="b">
        <f>AND(Price!B455=Trendlines!B455,Price!B455=ZigZag!B455,Price!B455=Pinbar!B455,Price!B455=SSA!B455)</f>
        <v>1</v>
      </c>
      <c r="E455" t="str">
        <f>Price!C455</f>
        <v>M5</v>
      </c>
      <c r="F455" t="b">
        <f>AND(Price!C455=Trendlines!C455,Price!C455=ZigZag!C455,Price!C455=Pinbar!C455,Price!C455=SSA!C455)</f>
        <v>1</v>
      </c>
      <c r="G455">
        <f>Price!D455</f>
        <v>5181.88</v>
      </c>
      <c r="H455" t="b">
        <f>AND(Price!D455=Trendlines!D455,Price!D455=ZigZag!D455,Price!D455=Pinbar!D455,Price!D455=SSA!D455)</f>
        <v>1</v>
      </c>
      <c r="J455" t="b">
        <f t="shared" si="7"/>
        <v>0</v>
      </c>
    </row>
    <row r="456" spans="1:10" x14ac:dyDescent="0.55000000000000004">
      <c r="A456">
        <f>Price!L456</f>
        <v>1772168400</v>
      </c>
      <c r="B456" t="b">
        <f>AND(Price!L456=Trendlines!Q456,Price!L456=ZigZag!K456,Price!L456=Pinbar!I456,Price!L456=SSA!L456)</f>
        <v>0</v>
      </c>
      <c r="C456" t="str">
        <f>Price!B456</f>
        <v>XAUUSD</v>
      </c>
      <c r="D456" t="b">
        <f>AND(Price!B456=Trendlines!B456,Price!B456=ZigZag!B456,Price!B456=Pinbar!B456,Price!B456=SSA!B456)</f>
        <v>1</v>
      </c>
      <c r="E456" t="str">
        <f>Price!C456</f>
        <v>M5</v>
      </c>
      <c r="F456" t="b">
        <f>AND(Price!C456=Trendlines!C456,Price!C456=ZigZag!C456,Price!C456=Pinbar!C456,Price!C456=SSA!C456)</f>
        <v>1</v>
      </c>
      <c r="G456">
        <f>Price!D456</f>
        <v>5184.54</v>
      </c>
      <c r="H456" t="b">
        <f>AND(Price!D456=Trendlines!D456,Price!D456=ZigZag!D456,Price!D456=Pinbar!D456,Price!D456=SSA!D456)</f>
        <v>1</v>
      </c>
      <c r="J456" t="b">
        <f t="shared" si="7"/>
        <v>0</v>
      </c>
    </row>
    <row r="457" spans="1:10" x14ac:dyDescent="0.55000000000000004">
      <c r="A457">
        <f>Price!L457</f>
        <v>1772168700</v>
      </c>
      <c r="B457" t="b">
        <f>AND(Price!L457=Trendlines!Q457,Price!L457=ZigZag!K457,Price!L457=Pinbar!I457,Price!L457=SSA!L457)</f>
        <v>0</v>
      </c>
      <c r="C457" t="str">
        <f>Price!B457</f>
        <v>XAUUSD</v>
      </c>
      <c r="D457" t="b">
        <f>AND(Price!B457=Trendlines!B457,Price!B457=ZigZag!B457,Price!B457=Pinbar!B457,Price!B457=SSA!B457)</f>
        <v>1</v>
      </c>
      <c r="E457" t="str">
        <f>Price!C457</f>
        <v>M5</v>
      </c>
      <c r="F457" t="b">
        <f>AND(Price!C457=Trendlines!C457,Price!C457=ZigZag!C457,Price!C457=Pinbar!C457,Price!C457=SSA!C457)</f>
        <v>1</v>
      </c>
      <c r="G457">
        <f>Price!D457</f>
        <v>5185.09</v>
      </c>
      <c r="H457" t="b">
        <f>AND(Price!D457=Trendlines!D457,Price!D457=ZigZag!D457,Price!D457=Pinbar!D457,Price!D457=SSA!D457)</f>
        <v>1</v>
      </c>
      <c r="J457" t="b">
        <f t="shared" si="7"/>
        <v>0</v>
      </c>
    </row>
    <row r="458" spans="1:10" x14ac:dyDescent="0.55000000000000004">
      <c r="A458">
        <f>Price!L458</f>
        <v>1772169000</v>
      </c>
      <c r="B458" t="b">
        <f>AND(Price!L458=Trendlines!Q458,Price!L458=ZigZag!K458,Price!L458=Pinbar!I458,Price!L458=SSA!L458)</f>
        <v>0</v>
      </c>
      <c r="C458" t="str">
        <f>Price!B458</f>
        <v>XAUUSD</v>
      </c>
      <c r="D458" t="b">
        <f>AND(Price!B458=Trendlines!B458,Price!B458=ZigZag!B458,Price!B458=Pinbar!B458,Price!B458=SSA!B458)</f>
        <v>1</v>
      </c>
      <c r="E458" t="str">
        <f>Price!C458</f>
        <v>M5</v>
      </c>
      <c r="F458" t="b">
        <f>AND(Price!C458=Trendlines!C458,Price!C458=ZigZag!C458,Price!C458=Pinbar!C458,Price!C458=SSA!C458)</f>
        <v>1</v>
      </c>
      <c r="G458">
        <f>Price!D458</f>
        <v>5187.34</v>
      </c>
      <c r="H458" t="b">
        <f>AND(Price!D458=Trendlines!D458,Price!D458=ZigZag!D458,Price!D458=Pinbar!D458,Price!D458=SSA!D458)</f>
        <v>1</v>
      </c>
      <c r="J458" t="b">
        <f t="shared" si="7"/>
        <v>0</v>
      </c>
    </row>
    <row r="459" spans="1:10" x14ac:dyDescent="0.55000000000000004">
      <c r="A459">
        <f>Price!L459</f>
        <v>1772169300</v>
      </c>
      <c r="B459" t="b">
        <f>AND(Price!L459=Trendlines!Q459,Price!L459=ZigZag!K459,Price!L459=Pinbar!I459,Price!L459=SSA!L459)</f>
        <v>0</v>
      </c>
      <c r="C459" t="str">
        <f>Price!B459</f>
        <v>XAUUSD</v>
      </c>
      <c r="D459" t="b">
        <f>AND(Price!B459=Trendlines!B459,Price!B459=ZigZag!B459,Price!B459=Pinbar!B459,Price!B459=SSA!B459)</f>
        <v>1</v>
      </c>
      <c r="E459" t="str">
        <f>Price!C459</f>
        <v>M5</v>
      </c>
      <c r="F459" t="b">
        <f>AND(Price!C459=Trendlines!C459,Price!C459=ZigZag!C459,Price!C459=Pinbar!C459,Price!C459=SSA!C459)</f>
        <v>1</v>
      </c>
      <c r="G459">
        <f>Price!D459</f>
        <v>5186.4799999999996</v>
      </c>
      <c r="H459" t="b">
        <f>AND(Price!D459=Trendlines!D459,Price!D459=ZigZag!D459,Price!D459=Pinbar!D459,Price!D459=SSA!D459)</f>
        <v>1</v>
      </c>
      <c r="J459" t="b">
        <f t="shared" si="7"/>
        <v>0</v>
      </c>
    </row>
    <row r="460" spans="1:10" x14ac:dyDescent="0.55000000000000004">
      <c r="A460">
        <f>Price!L460</f>
        <v>1772169600</v>
      </c>
      <c r="B460" t="b">
        <f>AND(Price!L460=Trendlines!Q460,Price!L460=ZigZag!K460,Price!L460=Pinbar!I460,Price!L460=SSA!L460)</f>
        <v>0</v>
      </c>
      <c r="C460" t="str">
        <f>Price!B460</f>
        <v>XAUUSD</v>
      </c>
      <c r="D460" t="b">
        <f>AND(Price!B460=Trendlines!B460,Price!B460=ZigZag!B460,Price!B460=Pinbar!B460,Price!B460=SSA!B460)</f>
        <v>1</v>
      </c>
      <c r="E460" t="str">
        <f>Price!C460</f>
        <v>M5</v>
      </c>
      <c r="F460" t="b">
        <f>AND(Price!C460=Trendlines!C460,Price!C460=ZigZag!C460,Price!C460=Pinbar!C460,Price!C460=SSA!C460)</f>
        <v>1</v>
      </c>
      <c r="G460">
        <f>Price!D460</f>
        <v>5189.16</v>
      </c>
      <c r="H460" t="b">
        <f>AND(Price!D460=Trendlines!D460,Price!D460=ZigZag!D460,Price!D460=Pinbar!D460,Price!D460=SSA!D460)</f>
        <v>1</v>
      </c>
      <c r="J460" t="b">
        <f t="shared" si="7"/>
        <v>0</v>
      </c>
    </row>
    <row r="461" spans="1:10" x14ac:dyDescent="0.55000000000000004">
      <c r="A461">
        <f>Price!L461</f>
        <v>1772169900</v>
      </c>
      <c r="B461" t="b">
        <f>AND(Price!L461=Trendlines!Q461,Price!L461=ZigZag!K461,Price!L461=Pinbar!I461,Price!L461=SSA!L461)</f>
        <v>0</v>
      </c>
      <c r="C461" t="str">
        <f>Price!B461</f>
        <v>XAUUSD</v>
      </c>
      <c r="D461" t="b">
        <f>AND(Price!B461=Trendlines!B461,Price!B461=ZigZag!B461,Price!B461=Pinbar!B461,Price!B461=SSA!B461)</f>
        <v>1</v>
      </c>
      <c r="E461" t="str">
        <f>Price!C461</f>
        <v>M5</v>
      </c>
      <c r="F461" t="b">
        <f>AND(Price!C461=Trendlines!C461,Price!C461=ZigZag!C461,Price!C461=Pinbar!C461,Price!C461=SSA!C461)</f>
        <v>1</v>
      </c>
      <c r="G461">
        <f>Price!D461</f>
        <v>5194.8</v>
      </c>
      <c r="H461" t="b">
        <f>AND(Price!D461=Trendlines!D461,Price!D461=ZigZag!D461,Price!D461=Pinbar!D461,Price!D461=SSA!D461)</f>
        <v>1</v>
      </c>
      <c r="J461" t="b">
        <f t="shared" si="7"/>
        <v>0</v>
      </c>
    </row>
    <row r="462" spans="1:10" x14ac:dyDescent="0.55000000000000004">
      <c r="A462">
        <f>Price!L462</f>
        <v>1772170200</v>
      </c>
      <c r="B462" t="b">
        <f>AND(Price!L462=Trendlines!Q462,Price!L462=ZigZag!K462,Price!L462=Pinbar!I462,Price!L462=SSA!L462)</f>
        <v>0</v>
      </c>
      <c r="C462" t="str">
        <f>Price!B462</f>
        <v>XAUUSD</v>
      </c>
      <c r="D462" t="b">
        <f>AND(Price!B462=Trendlines!B462,Price!B462=ZigZag!B462,Price!B462=Pinbar!B462,Price!B462=SSA!B462)</f>
        <v>1</v>
      </c>
      <c r="E462" t="str">
        <f>Price!C462</f>
        <v>M5</v>
      </c>
      <c r="F462" t="b">
        <f>AND(Price!C462=Trendlines!C462,Price!C462=ZigZag!C462,Price!C462=Pinbar!C462,Price!C462=SSA!C462)</f>
        <v>1</v>
      </c>
      <c r="G462">
        <f>Price!D462</f>
        <v>5196.26</v>
      </c>
      <c r="H462" t="b">
        <f>AND(Price!D462=Trendlines!D462,Price!D462=ZigZag!D462,Price!D462=Pinbar!D462,Price!D462=SSA!D462)</f>
        <v>1</v>
      </c>
      <c r="J462" t="b">
        <f t="shared" si="7"/>
        <v>0</v>
      </c>
    </row>
    <row r="463" spans="1:10" x14ac:dyDescent="0.55000000000000004">
      <c r="A463">
        <f>Price!L463</f>
        <v>1772170500</v>
      </c>
      <c r="B463" t="b">
        <f>AND(Price!L463=Trendlines!Q463,Price!L463=ZigZag!K463,Price!L463=Pinbar!I463,Price!L463=SSA!L463)</f>
        <v>0</v>
      </c>
      <c r="C463" t="str">
        <f>Price!B463</f>
        <v>XAUUSD</v>
      </c>
      <c r="D463" t="b">
        <f>AND(Price!B463=Trendlines!B463,Price!B463=ZigZag!B463,Price!B463=Pinbar!B463,Price!B463=SSA!B463)</f>
        <v>1</v>
      </c>
      <c r="E463" t="str">
        <f>Price!C463</f>
        <v>M5</v>
      </c>
      <c r="F463" t="b">
        <f>AND(Price!C463=Trendlines!C463,Price!C463=ZigZag!C463,Price!C463=Pinbar!C463,Price!C463=SSA!C463)</f>
        <v>1</v>
      </c>
      <c r="G463">
        <f>Price!D463</f>
        <v>5194.54</v>
      </c>
      <c r="H463" t="b">
        <f>AND(Price!D463=Trendlines!D463,Price!D463=ZigZag!D463,Price!D463=Pinbar!D463,Price!D463=SSA!D463)</f>
        <v>1</v>
      </c>
      <c r="J463" t="b">
        <f t="shared" si="7"/>
        <v>0</v>
      </c>
    </row>
    <row r="464" spans="1:10" x14ac:dyDescent="0.55000000000000004">
      <c r="A464">
        <f>Price!L464</f>
        <v>1772170800</v>
      </c>
      <c r="B464" t="b">
        <f>AND(Price!L464=Trendlines!Q464,Price!L464=ZigZag!K464,Price!L464=Pinbar!I464,Price!L464=SSA!L464)</f>
        <v>0</v>
      </c>
      <c r="C464" t="str">
        <f>Price!B464</f>
        <v>XAUUSD</v>
      </c>
      <c r="D464" t="b">
        <f>AND(Price!B464=Trendlines!B464,Price!B464=ZigZag!B464,Price!B464=Pinbar!B464,Price!B464=SSA!B464)</f>
        <v>1</v>
      </c>
      <c r="E464" t="str">
        <f>Price!C464</f>
        <v>M5</v>
      </c>
      <c r="F464" t="b">
        <f>AND(Price!C464=Trendlines!C464,Price!C464=ZigZag!C464,Price!C464=Pinbar!C464,Price!C464=SSA!C464)</f>
        <v>1</v>
      </c>
      <c r="G464">
        <f>Price!D464</f>
        <v>5191.87</v>
      </c>
      <c r="H464" t="b">
        <f>AND(Price!D464=Trendlines!D464,Price!D464=ZigZag!D464,Price!D464=Pinbar!D464,Price!D464=SSA!D464)</f>
        <v>1</v>
      </c>
      <c r="J464" t="b">
        <f t="shared" si="7"/>
        <v>0</v>
      </c>
    </row>
    <row r="465" spans="1:10" x14ac:dyDescent="0.55000000000000004">
      <c r="A465">
        <f>Price!L465</f>
        <v>1772171100</v>
      </c>
      <c r="B465" t="b">
        <f>AND(Price!L465=Trendlines!Q465,Price!L465=ZigZag!K465,Price!L465=Pinbar!I465,Price!L465=SSA!L465)</f>
        <v>0</v>
      </c>
      <c r="C465" t="str">
        <f>Price!B465</f>
        <v>XAUUSD</v>
      </c>
      <c r="D465" t="b">
        <f>AND(Price!B465=Trendlines!B465,Price!B465=ZigZag!B465,Price!B465=Pinbar!B465,Price!B465=SSA!B465)</f>
        <v>1</v>
      </c>
      <c r="E465" t="str">
        <f>Price!C465</f>
        <v>M5</v>
      </c>
      <c r="F465" t="b">
        <f>AND(Price!C465=Trendlines!C465,Price!C465=ZigZag!C465,Price!C465=Pinbar!C465,Price!C465=SSA!C465)</f>
        <v>1</v>
      </c>
      <c r="G465">
        <f>Price!D465</f>
        <v>5191.26</v>
      </c>
      <c r="H465" t="b">
        <f>AND(Price!D465=Trendlines!D465,Price!D465=ZigZag!D465,Price!D465=Pinbar!D465,Price!D465=SSA!D465)</f>
        <v>1</v>
      </c>
      <c r="J465" t="b">
        <f t="shared" si="7"/>
        <v>0</v>
      </c>
    </row>
    <row r="466" spans="1:10" x14ac:dyDescent="0.55000000000000004">
      <c r="A466">
        <f>Price!L466</f>
        <v>1772171400</v>
      </c>
      <c r="B466" t="b">
        <f>AND(Price!L466=Trendlines!Q466,Price!L466=ZigZag!K466,Price!L466=Pinbar!I466,Price!L466=SSA!L466)</f>
        <v>0</v>
      </c>
      <c r="C466" t="str">
        <f>Price!B466</f>
        <v>XAUUSD</v>
      </c>
      <c r="D466" t="b">
        <f>AND(Price!B466=Trendlines!B466,Price!B466=ZigZag!B466,Price!B466=Pinbar!B466,Price!B466=SSA!B466)</f>
        <v>1</v>
      </c>
      <c r="E466" t="str">
        <f>Price!C466</f>
        <v>M5</v>
      </c>
      <c r="F466" t="b">
        <f>AND(Price!C466=Trendlines!C466,Price!C466=ZigZag!C466,Price!C466=Pinbar!C466,Price!C466=SSA!C466)</f>
        <v>1</v>
      </c>
      <c r="G466">
        <f>Price!D466</f>
        <v>5194.8599999999997</v>
      </c>
      <c r="H466" t="b">
        <f>AND(Price!D466=Trendlines!D466,Price!D466=ZigZag!D466,Price!D466=Pinbar!D466,Price!D466=SSA!D466)</f>
        <v>1</v>
      </c>
      <c r="J466" t="b">
        <f t="shared" si="7"/>
        <v>0</v>
      </c>
    </row>
    <row r="467" spans="1:10" x14ac:dyDescent="0.55000000000000004">
      <c r="A467">
        <f>Price!L467</f>
        <v>1772171700</v>
      </c>
      <c r="B467" t="b">
        <f>AND(Price!L467=Trendlines!Q467,Price!L467=ZigZag!K467,Price!L467=Pinbar!I467,Price!L467=SSA!L467)</f>
        <v>0</v>
      </c>
      <c r="C467" t="str">
        <f>Price!B467</f>
        <v>XAUUSD</v>
      </c>
      <c r="D467" t="b">
        <f>AND(Price!B467=Trendlines!B467,Price!B467=ZigZag!B467,Price!B467=Pinbar!B467,Price!B467=SSA!B467)</f>
        <v>1</v>
      </c>
      <c r="E467" t="str">
        <f>Price!C467</f>
        <v>M5</v>
      </c>
      <c r="F467" t="b">
        <f>AND(Price!C467=Trendlines!C467,Price!C467=ZigZag!C467,Price!C467=Pinbar!C467,Price!C467=SSA!C467)</f>
        <v>1</v>
      </c>
      <c r="G467">
        <f>Price!D467</f>
        <v>5197.92</v>
      </c>
      <c r="H467" t="b">
        <f>AND(Price!D467=Trendlines!D467,Price!D467=ZigZag!D467,Price!D467=Pinbar!D467,Price!D467=SSA!D467)</f>
        <v>1</v>
      </c>
      <c r="J467" t="b">
        <f t="shared" si="7"/>
        <v>0</v>
      </c>
    </row>
    <row r="468" spans="1:10" x14ac:dyDescent="0.55000000000000004">
      <c r="A468">
        <f>Price!L468</f>
        <v>1772172000</v>
      </c>
      <c r="B468" t="b">
        <f>AND(Price!L468=Trendlines!Q468,Price!L468=ZigZag!K468,Price!L468=Pinbar!I468,Price!L468=SSA!L468)</f>
        <v>0</v>
      </c>
      <c r="C468" t="str">
        <f>Price!B468</f>
        <v>XAUUSD</v>
      </c>
      <c r="D468" t="b">
        <f>AND(Price!B468=Trendlines!B468,Price!B468=ZigZag!B468,Price!B468=Pinbar!B468,Price!B468=SSA!B468)</f>
        <v>1</v>
      </c>
      <c r="E468" t="str">
        <f>Price!C468</f>
        <v>M5</v>
      </c>
      <c r="F468" t="b">
        <f>AND(Price!C468=Trendlines!C468,Price!C468=ZigZag!C468,Price!C468=Pinbar!C468,Price!C468=SSA!C468)</f>
        <v>1</v>
      </c>
      <c r="G468">
        <f>Price!D468</f>
        <v>5193.54</v>
      </c>
      <c r="H468" t="b">
        <f>AND(Price!D468=Trendlines!D468,Price!D468=ZigZag!D468,Price!D468=Pinbar!D468,Price!D468=SSA!D468)</f>
        <v>1</v>
      </c>
      <c r="J468" t="b">
        <f t="shared" si="7"/>
        <v>0</v>
      </c>
    </row>
    <row r="469" spans="1:10" x14ac:dyDescent="0.55000000000000004">
      <c r="A469">
        <f>Price!L469</f>
        <v>1772172300</v>
      </c>
      <c r="B469" t="b">
        <f>AND(Price!L469=Trendlines!Q469,Price!L469=ZigZag!K469,Price!L469=Pinbar!I469,Price!L469=SSA!L469)</f>
        <v>0</v>
      </c>
      <c r="C469" t="str">
        <f>Price!B469</f>
        <v>XAUUSD</v>
      </c>
      <c r="D469" t="b">
        <f>AND(Price!B469=Trendlines!B469,Price!B469=ZigZag!B469,Price!B469=Pinbar!B469,Price!B469=SSA!B469)</f>
        <v>1</v>
      </c>
      <c r="E469" t="str">
        <f>Price!C469</f>
        <v>M5</v>
      </c>
      <c r="F469" t="b">
        <f>AND(Price!C469=Trendlines!C469,Price!C469=ZigZag!C469,Price!C469=Pinbar!C469,Price!C469=SSA!C469)</f>
        <v>1</v>
      </c>
      <c r="G469">
        <f>Price!D469</f>
        <v>5194.7299999999996</v>
      </c>
      <c r="H469" t="b">
        <f>AND(Price!D469=Trendlines!D469,Price!D469=ZigZag!D469,Price!D469=Pinbar!D469,Price!D469=SSA!D469)</f>
        <v>1</v>
      </c>
      <c r="J469" t="b">
        <f t="shared" si="7"/>
        <v>0</v>
      </c>
    </row>
    <row r="470" spans="1:10" x14ac:dyDescent="0.55000000000000004">
      <c r="A470">
        <f>Price!L470</f>
        <v>1772172600</v>
      </c>
      <c r="B470" t="b">
        <f>AND(Price!L470=Trendlines!Q470,Price!L470=ZigZag!K470,Price!L470=Pinbar!I470,Price!L470=SSA!L470)</f>
        <v>0</v>
      </c>
      <c r="C470" t="str">
        <f>Price!B470</f>
        <v>XAUUSD</v>
      </c>
      <c r="D470" t="b">
        <f>AND(Price!B470=Trendlines!B470,Price!B470=ZigZag!B470,Price!B470=Pinbar!B470,Price!B470=SSA!B470)</f>
        <v>1</v>
      </c>
      <c r="E470" t="str">
        <f>Price!C470</f>
        <v>M5</v>
      </c>
      <c r="F470" t="b">
        <f>AND(Price!C470=Trendlines!C470,Price!C470=ZigZag!C470,Price!C470=Pinbar!C470,Price!C470=SSA!C470)</f>
        <v>1</v>
      </c>
      <c r="G470">
        <f>Price!D470</f>
        <v>5197.1400000000003</v>
      </c>
      <c r="H470" t="b">
        <f>AND(Price!D470=Trendlines!D470,Price!D470=ZigZag!D470,Price!D470=Pinbar!D470,Price!D470=SSA!D470)</f>
        <v>1</v>
      </c>
      <c r="J470" t="b">
        <f t="shared" si="7"/>
        <v>0</v>
      </c>
    </row>
    <row r="471" spans="1:10" x14ac:dyDescent="0.55000000000000004">
      <c r="A471">
        <f>Price!L471</f>
        <v>1772172900</v>
      </c>
      <c r="B471" t="b">
        <f>AND(Price!L471=Trendlines!Q471,Price!L471=ZigZag!K471,Price!L471=Pinbar!I471,Price!L471=SSA!L471)</f>
        <v>0</v>
      </c>
      <c r="C471" t="str">
        <f>Price!B471</f>
        <v>XAUUSD</v>
      </c>
      <c r="D471" t="b">
        <f>AND(Price!B471=Trendlines!B471,Price!B471=ZigZag!B471,Price!B471=Pinbar!B471,Price!B471=SSA!B471)</f>
        <v>1</v>
      </c>
      <c r="E471" t="str">
        <f>Price!C471</f>
        <v>M5</v>
      </c>
      <c r="F471" t="b">
        <f>AND(Price!C471=Trendlines!C471,Price!C471=ZigZag!C471,Price!C471=Pinbar!C471,Price!C471=SSA!C471)</f>
        <v>1</v>
      </c>
      <c r="G471">
        <f>Price!D471</f>
        <v>5195.58</v>
      </c>
      <c r="H471" t="b">
        <f>AND(Price!D471=Trendlines!D471,Price!D471=ZigZag!D471,Price!D471=Pinbar!D471,Price!D471=SSA!D471)</f>
        <v>1</v>
      </c>
      <c r="J471" t="b">
        <f t="shared" si="7"/>
        <v>0</v>
      </c>
    </row>
    <row r="472" spans="1:10" x14ac:dyDescent="0.55000000000000004">
      <c r="A472">
        <f>Price!L472</f>
        <v>1772173200</v>
      </c>
      <c r="B472" t="b">
        <f>AND(Price!L472=Trendlines!Q472,Price!L472=ZigZag!K472,Price!L472=Pinbar!I472,Price!L472=SSA!L472)</f>
        <v>0</v>
      </c>
      <c r="C472" t="str">
        <f>Price!B472</f>
        <v>XAUUSD</v>
      </c>
      <c r="D472" t="b">
        <f>AND(Price!B472=Trendlines!B472,Price!B472=ZigZag!B472,Price!B472=Pinbar!B472,Price!B472=SSA!B472)</f>
        <v>1</v>
      </c>
      <c r="E472" t="str">
        <f>Price!C472</f>
        <v>M5</v>
      </c>
      <c r="F472" t="b">
        <f>AND(Price!C472=Trendlines!C472,Price!C472=ZigZag!C472,Price!C472=Pinbar!C472,Price!C472=SSA!C472)</f>
        <v>1</v>
      </c>
      <c r="G472">
        <f>Price!D472</f>
        <v>5195</v>
      </c>
      <c r="H472" t="b">
        <f>AND(Price!D472=Trendlines!D472,Price!D472=ZigZag!D472,Price!D472=Pinbar!D472,Price!D472=SSA!D472)</f>
        <v>1</v>
      </c>
      <c r="J472" t="b">
        <f t="shared" si="7"/>
        <v>0</v>
      </c>
    </row>
    <row r="473" spans="1:10" x14ac:dyDescent="0.55000000000000004">
      <c r="A473">
        <f>Price!L473</f>
        <v>1772173500</v>
      </c>
      <c r="B473" t="b">
        <f>AND(Price!L473=Trendlines!Q473,Price!L473=ZigZag!K473,Price!L473=Pinbar!I473,Price!L473=SSA!L473)</f>
        <v>0</v>
      </c>
      <c r="C473" t="str">
        <f>Price!B473</f>
        <v>XAUUSD</v>
      </c>
      <c r="D473" t="b">
        <f>AND(Price!B473=Trendlines!B473,Price!B473=ZigZag!B473,Price!B473=Pinbar!B473,Price!B473=SSA!B473)</f>
        <v>1</v>
      </c>
      <c r="E473" t="str">
        <f>Price!C473</f>
        <v>M5</v>
      </c>
      <c r="F473" t="b">
        <f>AND(Price!C473=Trendlines!C473,Price!C473=ZigZag!C473,Price!C473=Pinbar!C473,Price!C473=SSA!C473)</f>
        <v>1</v>
      </c>
      <c r="G473">
        <f>Price!D473</f>
        <v>5193.22</v>
      </c>
      <c r="H473" t="b">
        <f>AND(Price!D473=Trendlines!D473,Price!D473=ZigZag!D473,Price!D473=Pinbar!D473,Price!D473=SSA!D473)</f>
        <v>1</v>
      </c>
      <c r="J473" t="b">
        <f t="shared" si="7"/>
        <v>0</v>
      </c>
    </row>
    <row r="474" spans="1:10" x14ac:dyDescent="0.55000000000000004">
      <c r="A474">
        <f>Price!L474</f>
        <v>1772173800</v>
      </c>
      <c r="B474" t="b">
        <f>AND(Price!L474=Trendlines!Q474,Price!L474=ZigZag!K474,Price!L474=Pinbar!I474,Price!L474=SSA!L474)</f>
        <v>0</v>
      </c>
      <c r="C474" t="str">
        <f>Price!B474</f>
        <v>XAUUSD</v>
      </c>
      <c r="D474" t="b">
        <f>AND(Price!B474=Trendlines!B474,Price!B474=ZigZag!B474,Price!B474=Pinbar!B474,Price!B474=SSA!B474)</f>
        <v>1</v>
      </c>
      <c r="E474" t="str">
        <f>Price!C474</f>
        <v>M5</v>
      </c>
      <c r="F474" t="b">
        <f>AND(Price!C474=Trendlines!C474,Price!C474=ZigZag!C474,Price!C474=Pinbar!C474,Price!C474=SSA!C474)</f>
        <v>1</v>
      </c>
      <c r="G474">
        <f>Price!D474</f>
        <v>5192.34</v>
      </c>
      <c r="H474" t="b">
        <f>AND(Price!D474=Trendlines!D474,Price!D474=ZigZag!D474,Price!D474=Pinbar!D474,Price!D474=SSA!D474)</f>
        <v>1</v>
      </c>
      <c r="J474" t="b">
        <f t="shared" si="7"/>
        <v>0</v>
      </c>
    </row>
    <row r="475" spans="1:10" x14ac:dyDescent="0.55000000000000004">
      <c r="A475">
        <f>Price!L475</f>
        <v>1772174100</v>
      </c>
      <c r="B475" t="b">
        <f>AND(Price!L475=Trendlines!Q475,Price!L475=ZigZag!K475,Price!L475=Pinbar!I475,Price!L475=SSA!L475)</f>
        <v>0</v>
      </c>
      <c r="C475" t="str">
        <f>Price!B475</f>
        <v>XAUUSD</v>
      </c>
      <c r="D475" t="b">
        <f>AND(Price!B475=Trendlines!B475,Price!B475=ZigZag!B475,Price!B475=Pinbar!B475,Price!B475=SSA!B475)</f>
        <v>1</v>
      </c>
      <c r="E475" t="str">
        <f>Price!C475</f>
        <v>M5</v>
      </c>
      <c r="F475" t="b">
        <f>AND(Price!C475=Trendlines!C475,Price!C475=ZigZag!C475,Price!C475=Pinbar!C475,Price!C475=SSA!C475)</f>
        <v>1</v>
      </c>
      <c r="G475">
        <f>Price!D475</f>
        <v>5194.18</v>
      </c>
      <c r="H475" t="b">
        <f>AND(Price!D475=Trendlines!D475,Price!D475=ZigZag!D475,Price!D475=Pinbar!D475,Price!D475=SSA!D475)</f>
        <v>1</v>
      </c>
      <c r="J475" t="b">
        <f t="shared" si="7"/>
        <v>0</v>
      </c>
    </row>
    <row r="476" spans="1:10" x14ac:dyDescent="0.55000000000000004">
      <c r="A476">
        <f>Price!L476</f>
        <v>1772174400</v>
      </c>
      <c r="B476" t="b">
        <f>AND(Price!L476=Trendlines!Q476,Price!L476=ZigZag!K476,Price!L476=Pinbar!I476,Price!L476=SSA!L476)</f>
        <v>0</v>
      </c>
      <c r="C476" t="str">
        <f>Price!B476</f>
        <v>XAUUSD</v>
      </c>
      <c r="D476" t="b">
        <f>AND(Price!B476=Trendlines!B476,Price!B476=ZigZag!B476,Price!B476=Pinbar!B476,Price!B476=SSA!B476)</f>
        <v>1</v>
      </c>
      <c r="E476" t="str">
        <f>Price!C476</f>
        <v>M5</v>
      </c>
      <c r="F476" t="b">
        <f>AND(Price!C476=Trendlines!C476,Price!C476=ZigZag!C476,Price!C476=Pinbar!C476,Price!C476=SSA!C476)</f>
        <v>1</v>
      </c>
      <c r="G476">
        <f>Price!D476</f>
        <v>5193.45</v>
      </c>
      <c r="H476" t="b">
        <f>AND(Price!D476=Trendlines!D476,Price!D476=ZigZag!D476,Price!D476=Pinbar!D476,Price!D476=SSA!D476)</f>
        <v>1</v>
      </c>
      <c r="J476" t="b">
        <f t="shared" si="7"/>
        <v>0</v>
      </c>
    </row>
    <row r="477" spans="1:10" x14ac:dyDescent="0.55000000000000004">
      <c r="A477">
        <f>Price!L477</f>
        <v>1772174700</v>
      </c>
      <c r="B477" t="b">
        <f>AND(Price!L477=Trendlines!Q477,Price!L477=ZigZag!K477,Price!L477=Pinbar!I477,Price!L477=SSA!L477)</f>
        <v>0</v>
      </c>
      <c r="C477" t="str">
        <f>Price!B477</f>
        <v>XAUUSD</v>
      </c>
      <c r="D477" t="b">
        <f>AND(Price!B477=Trendlines!B477,Price!B477=ZigZag!B477,Price!B477=Pinbar!B477,Price!B477=SSA!B477)</f>
        <v>1</v>
      </c>
      <c r="E477" t="str">
        <f>Price!C477</f>
        <v>M5</v>
      </c>
      <c r="F477" t="b">
        <f>AND(Price!C477=Trendlines!C477,Price!C477=ZigZag!C477,Price!C477=Pinbar!C477,Price!C477=SSA!C477)</f>
        <v>1</v>
      </c>
      <c r="G477">
        <f>Price!D477</f>
        <v>5191.8900000000003</v>
      </c>
      <c r="H477" t="b">
        <f>AND(Price!D477=Trendlines!D477,Price!D477=ZigZag!D477,Price!D477=Pinbar!D477,Price!D477=SSA!D477)</f>
        <v>1</v>
      </c>
      <c r="J477" t="b">
        <f t="shared" si="7"/>
        <v>0</v>
      </c>
    </row>
    <row r="478" spans="1:10" x14ac:dyDescent="0.55000000000000004">
      <c r="A478">
        <f>Price!L478</f>
        <v>1772175000</v>
      </c>
      <c r="B478" t="b">
        <f>AND(Price!L478=Trendlines!Q478,Price!L478=ZigZag!K478,Price!L478=Pinbar!I478,Price!L478=SSA!L478)</f>
        <v>0</v>
      </c>
      <c r="C478" t="str">
        <f>Price!B478</f>
        <v>XAUUSD</v>
      </c>
      <c r="D478" t="b">
        <f>AND(Price!B478=Trendlines!B478,Price!B478=ZigZag!B478,Price!B478=Pinbar!B478,Price!B478=SSA!B478)</f>
        <v>1</v>
      </c>
      <c r="E478" t="str">
        <f>Price!C478</f>
        <v>M5</v>
      </c>
      <c r="F478" t="b">
        <f>AND(Price!C478=Trendlines!C478,Price!C478=ZigZag!C478,Price!C478=Pinbar!C478,Price!C478=SSA!C478)</f>
        <v>1</v>
      </c>
      <c r="G478">
        <f>Price!D478</f>
        <v>5188.8500000000004</v>
      </c>
      <c r="H478" t="b">
        <f>AND(Price!D478=Trendlines!D478,Price!D478=ZigZag!D478,Price!D478=Pinbar!D478,Price!D478=SSA!D478)</f>
        <v>1</v>
      </c>
      <c r="J478" t="b">
        <f t="shared" si="7"/>
        <v>0</v>
      </c>
    </row>
    <row r="479" spans="1:10" x14ac:dyDescent="0.55000000000000004">
      <c r="A479">
        <f>Price!L479</f>
        <v>1772175300</v>
      </c>
      <c r="B479" t="b">
        <f>AND(Price!L479=Trendlines!Q479,Price!L479=ZigZag!K479,Price!L479=Pinbar!I479,Price!L479=SSA!L479)</f>
        <v>0</v>
      </c>
      <c r="C479" t="str">
        <f>Price!B479</f>
        <v>XAUUSD</v>
      </c>
      <c r="D479" t="b">
        <f>AND(Price!B479=Trendlines!B479,Price!B479=ZigZag!B479,Price!B479=Pinbar!B479,Price!B479=SSA!B479)</f>
        <v>1</v>
      </c>
      <c r="E479" t="str">
        <f>Price!C479</f>
        <v>M5</v>
      </c>
      <c r="F479" t="b">
        <f>AND(Price!C479=Trendlines!C479,Price!C479=ZigZag!C479,Price!C479=Pinbar!C479,Price!C479=SSA!C479)</f>
        <v>1</v>
      </c>
      <c r="G479">
        <f>Price!D479</f>
        <v>5185.71</v>
      </c>
      <c r="H479" t="b">
        <f>AND(Price!D479=Trendlines!D479,Price!D479=ZigZag!D479,Price!D479=Pinbar!D479,Price!D479=SSA!D479)</f>
        <v>1</v>
      </c>
      <c r="J479" t="b">
        <f t="shared" si="7"/>
        <v>0</v>
      </c>
    </row>
    <row r="480" spans="1:10" x14ac:dyDescent="0.55000000000000004">
      <c r="A480">
        <f>Price!L480</f>
        <v>1772175600</v>
      </c>
      <c r="B480" t="b">
        <f>AND(Price!L480=Trendlines!Q480,Price!L480=ZigZag!K480,Price!L480=Pinbar!I480,Price!L480=SSA!L480)</f>
        <v>0</v>
      </c>
      <c r="C480" t="str">
        <f>Price!B480</f>
        <v>XAUUSD</v>
      </c>
      <c r="D480" t="b">
        <f>AND(Price!B480=Trendlines!B480,Price!B480=ZigZag!B480,Price!B480=Pinbar!B480,Price!B480=SSA!B480)</f>
        <v>1</v>
      </c>
      <c r="E480" t="str">
        <f>Price!C480</f>
        <v>M5</v>
      </c>
      <c r="F480" t="b">
        <f>AND(Price!C480=Trendlines!C480,Price!C480=ZigZag!C480,Price!C480=Pinbar!C480,Price!C480=SSA!C480)</f>
        <v>1</v>
      </c>
      <c r="G480">
        <f>Price!D480</f>
        <v>5185.28</v>
      </c>
      <c r="H480" t="b">
        <f>AND(Price!D480=Trendlines!D480,Price!D480=ZigZag!D480,Price!D480=Pinbar!D480,Price!D480=SSA!D480)</f>
        <v>1</v>
      </c>
      <c r="J480" t="b">
        <f t="shared" si="7"/>
        <v>0</v>
      </c>
    </row>
    <row r="481" spans="1:10" x14ac:dyDescent="0.55000000000000004">
      <c r="A481">
        <f>Price!L481</f>
        <v>1772175900</v>
      </c>
      <c r="B481" t="b">
        <f>AND(Price!L481=Trendlines!Q481,Price!L481=ZigZag!K481,Price!L481=Pinbar!I481,Price!L481=SSA!L481)</f>
        <v>0</v>
      </c>
      <c r="C481" t="str">
        <f>Price!B481</f>
        <v>XAUUSD</v>
      </c>
      <c r="D481" t="b">
        <f>AND(Price!B481=Trendlines!B481,Price!B481=ZigZag!B481,Price!B481=Pinbar!B481,Price!B481=SSA!B481)</f>
        <v>1</v>
      </c>
      <c r="E481" t="str">
        <f>Price!C481</f>
        <v>M5</v>
      </c>
      <c r="F481" t="b">
        <f>AND(Price!C481=Trendlines!C481,Price!C481=ZigZag!C481,Price!C481=Pinbar!C481,Price!C481=SSA!C481)</f>
        <v>1</v>
      </c>
      <c r="G481">
        <f>Price!D481</f>
        <v>5187.16</v>
      </c>
      <c r="H481" t="b">
        <f>AND(Price!D481=Trendlines!D481,Price!D481=ZigZag!D481,Price!D481=Pinbar!D481,Price!D481=SSA!D481)</f>
        <v>1</v>
      </c>
      <c r="J481" t="b">
        <f t="shared" si="7"/>
        <v>0</v>
      </c>
    </row>
    <row r="482" spans="1:10" x14ac:dyDescent="0.55000000000000004">
      <c r="A482">
        <f>Price!L482</f>
        <v>1772176200</v>
      </c>
      <c r="B482" t="b">
        <f>AND(Price!L482=Trendlines!Q482,Price!L482=ZigZag!K482,Price!L482=Pinbar!I482,Price!L482=SSA!L482)</f>
        <v>0</v>
      </c>
      <c r="C482" t="str">
        <f>Price!B482</f>
        <v>XAUUSD</v>
      </c>
      <c r="D482" t="b">
        <f>AND(Price!B482=Trendlines!B482,Price!B482=ZigZag!B482,Price!B482=Pinbar!B482,Price!B482=SSA!B482)</f>
        <v>1</v>
      </c>
      <c r="E482" t="str">
        <f>Price!C482</f>
        <v>M5</v>
      </c>
      <c r="F482" t="b">
        <f>AND(Price!C482=Trendlines!C482,Price!C482=ZigZag!C482,Price!C482=Pinbar!C482,Price!C482=SSA!C482)</f>
        <v>1</v>
      </c>
      <c r="G482">
        <f>Price!D482</f>
        <v>5181.7</v>
      </c>
      <c r="H482" t="b">
        <f>AND(Price!D482=Trendlines!D482,Price!D482=ZigZag!D482,Price!D482=Pinbar!D482,Price!D482=SSA!D482)</f>
        <v>1</v>
      </c>
      <c r="J482" t="b">
        <f t="shared" si="7"/>
        <v>0</v>
      </c>
    </row>
    <row r="483" spans="1:10" x14ac:dyDescent="0.55000000000000004">
      <c r="A483">
        <f>Price!L483</f>
        <v>1772176500</v>
      </c>
      <c r="B483" t="b">
        <f>AND(Price!L483=Trendlines!Q483,Price!L483=ZigZag!K483,Price!L483=Pinbar!I483,Price!L483=SSA!L483)</f>
        <v>0</v>
      </c>
      <c r="C483" t="str">
        <f>Price!B483</f>
        <v>XAUUSD</v>
      </c>
      <c r="D483" t="b">
        <f>AND(Price!B483=Trendlines!B483,Price!B483=ZigZag!B483,Price!B483=Pinbar!B483,Price!B483=SSA!B483)</f>
        <v>1</v>
      </c>
      <c r="E483" t="str">
        <f>Price!C483</f>
        <v>M5</v>
      </c>
      <c r="F483" t="b">
        <f>AND(Price!C483=Trendlines!C483,Price!C483=ZigZag!C483,Price!C483=Pinbar!C483,Price!C483=SSA!C483)</f>
        <v>1</v>
      </c>
      <c r="G483">
        <f>Price!D483</f>
        <v>5177.62</v>
      </c>
      <c r="H483" t="b">
        <f>AND(Price!D483=Trendlines!D483,Price!D483=ZigZag!D483,Price!D483=Pinbar!D483,Price!D483=SSA!D483)</f>
        <v>1</v>
      </c>
      <c r="J483" t="b">
        <f t="shared" si="7"/>
        <v>0</v>
      </c>
    </row>
    <row r="484" spans="1:10" x14ac:dyDescent="0.55000000000000004">
      <c r="A484">
        <f>Price!L484</f>
        <v>1772176800</v>
      </c>
      <c r="B484" t="b">
        <f>AND(Price!L484=Trendlines!Q484,Price!L484=ZigZag!K484,Price!L484=Pinbar!I484,Price!L484=SSA!L484)</f>
        <v>0</v>
      </c>
      <c r="C484" t="str">
        <f>Price!B484</f>
        <v>XAUUSD</v>
      </c>
      <c r="D484" t="b">
        <f>AND(Price!B484=Trendlines!B484,Price!B484=ZigZag!B484,Price!B484=Pinbar!B484,Price!B484=SSA!B484)</f>
        <v>1</v>
      </c>
      <c r="E484" t="str">
        <f>Price!C484</f>
        <v>M5</v>
      </c>
      <c r="F484" t="b">
        <f>AND(Price!C484=Trendlines!C484,Price!C484=ZigZag!C484,Price!C484=Pinbar!C484,Price!C484=SSA!C484)</f>
        <v>1</v>
      </c>
      <c r="G484">
        <f>Price!D484</f>
        <v>5182.82</v>
      </c>
      <c r="H484" t="b">
        <f>AND(Price!D484=Trendlines!D484,Price!D484=ZigZag!D484,Price!D484=Pinbar!D484,Price!D484=SSA!D484)</f>
        <v>1</v>
      </c>
      <c r="J484" t="b">
        <f t="shared" si="7"/>
        <v>0</v>
      </c>
    </row>
    <row r="485" spans="1:10" x14ac:dyDescent="0.55000000000000004">
      <c r="A485">
        <f>Price!L485</f>
        <v>1772177100</v>
      </c>
      <c r="B485" t="b">
        <f>AND(Price!L485=Trendlines!Q485,Price!L485=ZigZag!K485,Price!L485=Pinbar!I485,Price!L485=SSA!L485)</f>
        <v>0</v>
      </c>
      <c r="C485" t="str">
        <f>Price!B485</f>
        <v>XAUUSD</v>
      </c>
      <c r="D485" t="b">
        <f>AND(Price!B485=Trendlines!B485,Price!B485=ZigZag!B485,Price!B485=Pinbar!B485,Price!B485=SSA!B485)</f>
        <v>1</v>
      </c>
      <c r="E485" t="str">
        <f>Price!C485</f>
        <v>M5</v>
      </c>
      <c r="F485" t="b">
        <f>AND(Price!C485=Trendlines!C485,Price!C485=ZigZag!C485,Price!C485=Pinbar!C485,Price!C485=SSA!C485)</f>
        <v>1</v>
      </c>
      <c r="G485">
        <f>Price!D485</f>
        <v>5178.6400000000003</v>
      </c>
      <c r="H485" t="b">
        <f>AND(Price!D485=Trendlines!D485,Price!D485=ZigZag!D485,Price!D485=Pinbar!D485,Price!D485=SSA!D485)</f>
        <v>1</v>
      </c>
      <c r="J485" t="b">
        <f t="shared" si="7"/>
        <v>0</v>
      </c>
    </row>
    <row r="486" spans="1:10" x14ac:dyDescent="0.55000000000000004">
      <c r="A486">
        <f>Price!L486</f>
        <v>1772177400</v>
      </c>
      <c r="B486" t="b">
        <f>AND(Price!L486=Trendlines!Q486,Price!L486=ZigZag!K486,Price!L486=Pinbar!I486,Price!L486=SSA!L486)</f>
        <v>0</v>
      </c>
      <c r="C486" t="str">
        <f>Price!B486</f>
        <v>XAUUSD</v>
      </c>
      <c r="D486" t="b">
        <f>AND(Price!B486=Trendlines!B486,Price!B486=ZigZag!B486,Price!B486=Pinbar!B486,Price!B486=SSA!B486)</f>
        <v>1</v>
      </c>
      <c r="E486" t="str">
        <f>Price!C486</f>
        <v>M5</v>
      </c>
      <c r="F486" t="b">
        <f>AND(Price!C486=Trendlines!C486,Price!C486=ZigZag!C486,Price!C486=Pinbar!C486,Price!C486=SSA!C486)</f>
        <v>1</v>
      </c>
      <c r="G486">
        <f>Price!D486</f>
        <v>5180.1899999999996</v>
      </c>
      <c r="H486" t="b">
        <f>AND(Price!D486=Trendlines!D486,Price!D486=ZigZag!D486,Price!D486=Pinbar!D486,Price!D486=SSA!D486)</f>
        <v>1</v>
      </c>
      <c r="J486" t="b">
        <f t="shared" si="7"/>
        <v>0</v>
      </c>
    </row>
    <row r="487" spans="1:10" x14ac:dyDescent="0.55000000000000004">
      <c r="A487">
        <f>Price!L487</f>
        <v>1772177700</v>
      </c>
      <c r="B487" t="b">
        <f>AND(Price!L487=Trendlines!Q487,Price!L487=ZigZag!K487,Price!L487=Pinbar!I487,Price!L487=SSA!L487)</f>
        <v>0</v>
      </c>
      <c r="C487" t="str">
        <f>Price!B487</f>
        <v>XAUUSD</v>
      </c>
      <c r="D487" t="b">
        <f>AND(Price!B487=Trendlines!B487,Price!B487=ZigZag!B487,Price!B487=Pinbar!B487,Price!B487=SSA!B487)</f>
        <v>1</v>
      </c>
      <c r="E487" t="str">
        <f>Price!C487</f>
        <v>M5</v>
      </c>
      <c r="F487" t="b">
        <f>AND(Price!C487=Trendlines!C487,Price!C487=ZigZag!C487,Price!C487=Pinbar!C487,Price!C487=SSA!C487)</f>
        <v>1</v>
      </c>
      <c r="G487">
        <f>Price!D487</f>
        <v>5182.7</v>
      </c>
      <c r="H487" t="b">
        <f>AND(Price!D487=Trendlines!D487,Price!D487=ZigZag!D487,Price!D487=Pinbar!D487,Price!D487=SSA!D487)</f>
        <v>1</v>
      </c>
      <c r="J487" t="b">
        <f t="shared" si="7"/>
        <v>0</v>
      </c>
    </row>
    <row r="488" spans="1:10" x14ac:dyDescent="0.55000000000000004">
      <c r="A488">
        <f>Price!L488</f>
        <v>1772178000</v>
      </c>
      <c r="B488" t="b">
        <f>AND(Price!L488=Trendlines!Q488,Price!L488=ZigZag!K488,Price!L488=Pinbar!I488,Price!L488=SSA!L488)</f>
        <v>0</v>
      </c>
      <c r="C488" t="str">
        <f>Price!B488</f>
        <v>XAUUSD</v>
      </c>
      <c r="D488" t="b">
        <f>AND(Price!B488=Trendlines!B488,Price!B488=ZigZag!B488,Price!B488=Pinbar!B488,Price!B488=SSA!B488)</f>
        <v>1</v>
      </c>
      <c r="E488" t="str">
        <f>Price!C488</f>
        <v>M5</v>
      </c>
      <c r="F488" t="b">
        <f>AND(Price!C488=Trendlines!C488,Price!C488=ZigZag!C488,Price!C488=Pinbar!C488,Price!C488=SSA!C488)</f>
        <v>1</v>
      </c>
      <c r="G488">
        <f>Price!D488</f>
        <v>5180.5200000000004</v>
      </c>
      <c r="H488" t="b">
        <f>AND(Price!D488=Trendlines!D488,Price!D488=ZigZag!D488,Price!D488=Pinbar!D488,Price!D488=SSA!D488)</f>
        <v>1</v>
      </c>
      <c r="J488" t="b">
        <f t="shared" si="7"/>
        <v>0</v>
      </c>
    </row>
    <row r="489" spans="1:10" x14ac:dyDescent="0.55000000000000004">
      <c r="A489">
        <f>Price!L489</f>
        <v>1772178300</v>
      </c>
      <c r="B489" t="b">
        <f>AND(Price!L489=Trendlines!Q489,Price!L489=ZigZag!K489,Price!L489=Pinbar!I489,Price!L489=SSA!L489)</f>
        <v>0</v>
      </c>
      <c r="C489" t="str">
        <f>Price!B489</f>
        <v>XAUUSD</v>
      </c>
      <c r="D489" t="b">
        <f>AND(Price!B489=Trendlines!B489,Price!B489=ZigZag!B489,Price!B489=Pinbar!B489,Price!B489=SSA!B489)</f>
        <v>1</v>
      </c>
      <c r="E489" t="str">
        <f>Price!C489</f>
        <v>M5</v>
      </c>
      <c r="F489" t="b">
        <f>AND(Price!C489=Trendlines!C489,Price!C489=ZigZag!C489,Price!C489=Pinbar!C489,Price!C489=SSA!C489)</f>
        <v>1</v>
      </c>
      <c r="G489">
        <f>Price!D489</f>
        <v>5181.24</v>
      </c>
      <c r="H489" t="b">
        <f>AND(Price!D489=Trendlines!D489,Price!D489=ZigZag!D489,Price!D489=Pinbar!D489,Price!D489=SSA!D489)</f>
        <v>1</v>
      </c>
      <c r="J489" t="b">
        <f t="shared" si="7"/>
        <v>0</v>
      </c>
    </row>
    <row r="490" spans="1:10" x14ac:dyDescent="0.55000000000000004">
      <c r="A490">
        <f>Price!L490</f>
        <v>1772178600</v>
      </c>
      <c r="B490" t="b">
        <f>AND(Price!L490=Trendlines!Q490,Price!L490=ZigZag!K490,Price!L490=Pinbar!I490,Price!L490=SSA!L490)</f>
        <v>0</v>
      </c>
      <c r="C490" t="str">
        <f>Price!B490</f>
        <v>XAUUSD</v>
      </c>
      <c r="D490" t="b">
        <f>AND(Price!B490=Trendlines!B490,Price!B490=ZigZag!B490,Price!B490=Pinbar!B490,Price!B490=SSA!B490)</f>
        <v>1</v>
      </c>
      <c r="E490" t="str">
        <f>Price!C490</f>
        <v>M5</v>
      </c>
      <c r="F490" t="b">
        <f>AND(Price!C490=Trendlines!C490,Price!C490=ZigZag!C490,Price!C490=Pinbar!C490,Price!C490=SSA!C490)</f>
        <v>1</v>
      </c>
      <c r="G490">
        <f>Price!D490</f>
        <v>5179.6499999999996</v>
      </c>
      <c r="H490" t="b">
        <f>AND(Price!D490=Trendlines!D490,Price!D490=ZigZag!D490,Price!D490=Pinbar!D490,Price!D490=SSA!D490)</f>
        <v>1</v>
      </c>
      <c r="J490" t="b">
        <f t="shared" si="7"/>
        <v>0</v>
      </c>
    </row>
    <row r="491" spans="1:10" x14ac:dyDescent="0.55000000000000004">
      <c r="A491">
        <f>Price!L491</f>
        <v>1772178900</v>
      </c>
      <c r="B491" t="b">
        <f>AND(Price!L491=Trendlines!Q491,Price!L491=ZigZag!K491,Price!L491=Pinbar!I491,Price!L491=SSA!L491)</f>
        <v>0</v>
      </c>
      <c r="C491" t="str">
        <f>Price!B491</f>
        <v>XAUUSD</v>
      </c>
      <c r="D491" t="b">
        <f>AND(Price!B491=Trendlines!B491,Price!B491=ZigZag!B491,Price!B491=Pinbar!B491,Price!B491=SSA!B491)</f>
        <v>1</v>
      </c>
      <c r="E491" t="str">
        <f>Price!C491</f>
        <v>M5</v>
      </c>
      <c r="F491" t="b">
        <f>AND(Price!C491=Trendlines!C491,Price!C491=ZigZag!C491,Price!C491=Pinbar!C491,Price!C491=SSA!C491)</f>
        <v>1</v>
      </c>
      <c r="G491">
        <f>Price!D491</f>
        <v>5176.1000000000004</v>
      </c>
      <c r="H491" t="b">
        <f>AND(Price!D491=Trendlines!D491,Price!D491=ZigZag!D491,Price!D491=Pinbar!D491,Price!D491=SSA!D491)</f>
        <v>1</v>
      </c>
      <c r="J491" t="b">
        <f t="shared" si="7"/>
        <v>0</v>
      </c>
    </row>
    <row r="492" spans="1:10" x14ac:dyDescent="0.55000000000000004">
      <c r="A492">
        <f>Price!L492</f>
        <v>1772179200</v>
      </c>
      <c r="B492" t="b">
        <f>AND(Price!L492=Trendlines!Q492,Price!L492=ZigZag!K492,Price!L492=Pinbar!I492,Price!L492=SSA!L492)</f>
        <v>0</v>
      </c>
      <c r="C492" t="str">
        <f>Price!B492</f>
        <v>XAUUSD</v>
      </c>
      <c r="D492" t="b">
        <f>AND(Price!B492=Trendlines!B492,Price!B492=ZigZag!B492,Price!B492=Pinbar!B492,Price!B492=SSA!B492)</f>
        <v>1</v>
      </c>
      <c r="E492" t="str">
        <f>Price!C492</f>
        <v>M5</v>
      </c>
      <c r="F492" t="b">
        <f>AND(Price!C492=Trendlines!C492,Price!C492=ZigZag!C492,Price!C492=Pinbar!C492,Price!C492=SSA!C492)</f>
        <v>1</v>
      </c>
      <c r="G492">
        <f>Price!D492</f>
        <v>5180.66</v>
      </c>
      <c r="H492" t="b">
        <f>AND(Price!D492=Trendlines!D492,Price!D492=ZigZag!D492,Price!D492=Pinbar!D492,Price!D492=SSA!D492)</f>
        <v>1</v>
      </c>
      <c r="J492" t="b">
        <f t="shared" si="7"/>
        <v>0</v>
      </c>
    </row>
    <row r="493" spans="1:10" x14ac:dyDescent="0.55000000000000004">
      <c r="A493">
        <f>Price!L493</f>
        <v>1772179500</v>
      </c>
      <c r="B493" t="b">
        <f>AND(Price!L493=Trendlines!Q493,Price!L493=ZigZag!K493,Price!L493=Pinbar!I493,Price!L493=SSA!L493)</f>
        <v>0</v>
      </c>
      <c r="C493" t="str">
        <f>Price!B493</f>
        <v>XAUUSD</v>
      </c>
      <c r="D493" t="b">
        <f>AND(Price!B493=Trendlines!B493,Price!B493=ZigZag!B493,Price!B493=Pinbar!B493,Price!B493=SSA!B493)</f>
        <v>1</v>
      </c>
      <c r="E493" t="str">
        <f>Price!C493</f>
        <v>M5</v>
      </c>
      <c r="F493" t="b">
        <f>AND(Price!C493=Trendlines!C493,Price!C493=ZigZag!C493,Price!C493=Pinbar!C493,Price!C493=SSA!C493)</f>
        <v>1</v>
      </c>
      <c r="G493">
        <f>Price!D493</f>
        <v>5180.62</v>
      </c>
      <c r="H493" t="b">
        <f>AND(Price!D493=Trendlines!D493,Price!D493=ZigZag!D493,Price!D493=Pinbar!D493,Price!D493=SSA!D493)</f>
        <v>1</v>
      </c>
      <c r="J493" t="b">
        <f t="shared" si="7"/>
        <v>0</v>
      </c>
    </row>
    <row r="494" spans="1:10" x14ac:dyDescent="0.55000000000000004">
      <c r="A494">
        <f>Price!L494</f>
        <v>1772179800</v>
      </c>
      <c r="B494" t="b">
        <f>AND(Price!L494=Trendlines!Q494,Price!L494=ZigZag!K494,Price!L494=Pinbar!I494,Price!L494=SSA!L494)</f>
        <v>0</v>
      </c>
      <c r="C494" t="str">
        <f>Price!B494</f>
        <v>XAUUSD</v>
      </c>
      <c r="D494" t="b">
        <f>AND(Price!B494=Trendlines!B494,Price!B494=ZigZag!B494,Price!B494=Pinbar!B494,Price!B494=SSA!B494)</f>
        <v>1</v>
      </c>
      <c r="E494" t="str">
        <f>Price!C494</f>
        <v>M5</v>
      </c>
      <c r="F494" t="b">
        <f>AND(Price!C494=Trendlines!C494,Price!C494=ZigZag!C494,Price!C494=Pinbar!C494,Price!C494=SSA!C494)</f>
        <v>1</v>
      </c>
      <c r="G494">
        <f>Price!D494</f>
        <v>5178.43</v>
      </c>
      <c r="H494" t="b">
        <f>AND(Price!D494=Trendlines!D494,Price!D494=ZigZag!D494,Price!D494=Pinbar!D494,Price!D494=SSA!D494)</f>
        <v>1</v>
      </c>
      <c r="J494" t="b">
        <f t="shared" si="7"/>
        <v>0</v>
      </c>
    </row>
    <row r="495" spans="1:10" x14ac:dyDescent="0.55000000000000004">
      <c r="A495">
        <f>Price!L495</f>
        <v>1772180100</v>
      </c>
      <c r="B495" t="b">
        <f>AND(Price!L495=Trendlines!Q495,Price!L495=ZigZag!K495,Price!L495=Pinbar!I495,Price!L495=SSA!L495)</f>
        <v>0</v>
      </c>
      <c r="C495" t="str">
        <f>Price!B495</f>
        <v>XAUUSD</v>
      </c>
      <c r="D495" t="b">
        <f>AND(Price!B495=Trendlines!B495,Price!B495=ZigZag!B495,Price!B495=Pinbar!B495,Price!B495=SSA!B495)</f>
        <v>1</v>
      </c>
      <c r="E495" t="str">
        <f>Price!C495</f>
        <v>M5</v>
      </c>
      <c r="F495" t="b">
        <f>AND(Price!C495=Trendlines!C495,Price!C495=ZigZag!C495,Price!C495=Pinbar!C495,Price!C495=SSA!C495)</f>
        <v>1</v>
      </c>
      <c r="G495">
        <f>Price!D495</f>
        <v>5178.8999999999996</v>
      </c>
      <c r="H495" t="b">
        <f>AND(Price!D495=Trendlines!D495,Price!D495=ZigZag!D495,Price!D495=Pinbar!D495,Price!D495=SSA!D495)</f>
        <v>1</v>
      </c>
      <c r="J495" t="b">
        <f t="shared" si="7"/>
        <v>0</v>
      </c>
    </row>
    <row r="496" spans="1:10" x14ac:dyDescent="0.55000000000000004">
      <c r="A496">
        <f>Price!L496</f>
        <v>1772180400</v>
      </c>
      <c r="B496" t="b">
        <f>AND(Price!L496=Trendlines!Q496,Price!L496=ZigZag!K496,Price!L496=Pinbar!I496,Price!L496=SSA!L496)</f>
        <v>0</v>
      </c>
      <c r="C496" t="str">
        <f>Price!B496</f>
        <v>XAUUSD</v>
      </c>
      <c r="D496" t="b">
        <f>AND(Price!B496=Trendlines!B496,Price!B496=ZigZag!B496,Price!B496=Pinbar!B496,Price!B496=SSA!B496)</f>
        <v>1</v>
      </c>
      <c r="E496" t="str">
        <f>Price!C496</f>
        <v>M5</v>
      </c>
      <c r="F496" t="b">
        <f>AND(Price!C496=Trendlines!C496,Price!C496=ZigZag!C496,Price!C496=Pinbar!C496,Price!C496=SSA!C496)</f>
        <v>1</v>
      </c>
      <c r="G496">
        <f>Price!D496</f>
        <v>5175</v>
      </c>
      <c r="H496" t="b">
        <f>AND(Price!D496=Trendlines!D496,Price!D496=ZigZag!D496,Price!D496=Pinbar!D496,Price!D496=SSA!D496)</f>
        <v>1</v>
      </c>
      <c r="J496" t="b">
        <f t="shared" si="7"/>
        <v>0</v>
      </c>
    </row>
    <row r="497" spans="1:10" x14ac:dyDescent="0.55000000000000004">
      <c r="A497">
        <f>Price!L497</f>
        <v>1772180700</v>
      </c>
      <c r="B497" t="b">
        <f>AND(Price!L497=Trendlines!Q497,Price!L497=ZigZag!K497,Price!L497=Pinbar!I497,Price!L497=SSA!L497)</f>
        <v>0</v>
      </c>
      <c r="C497" t="str">
        <f>Price!B497</f>
        <v>XAUUSD</v>
      </c>
      <c r="D497" t="b">
        <f>AND(Price!B497=Trendlines!B497,Price!B497=ZigZag!B497,Price!B497=Pinbar!B497,Price!B497=SSA!B497)</f>
        <v>1</v>
      </c>
      <c r="E497" t="str">
        <f>Price!C497</f>
        <v>M5</v>
      </c>
      <c r="F497" t="b">
        <f>AND(Price!C497=Trendlines!C497,Price!C497=ZigZag!C497,Price!C497=Pinbar!C497,Price!C497=SSA!C497)</f>
        <v>1</v>
      </c>
      <c r="G497">
        <f>Price!D497</f>
        <v>5177.6099999999997</v>
      </c>
      <c r="H497" t="b">
        <f>AND(Price!D497=Trendlines!D497,Price!D497=ZigZag!D497,Price!D497=Pinbar!D497,Price!D497=SSA!D497)</f>
        <v>1</v>
      </c>
      <c r="J497" t="b">
        <f t="shared" si="7"/>
        <v>0</v>
      </c>
    </row>
    <row r="498" spans="1:10" x14ac:dyDescent="0.55000000000000004">
      <c r="A498">
        <f>Price!L498</f>
        <v>1772181000</v>
      </c>
      <c r="B498" t="b">
        <f>AND(Price!L498=Trendlines!Q498,Price!L498=ZigZag!K498,Price!L498=Pinbar!I498,Price!L498=SSA!L498)</f>
        <v>0</v>
      </c>
      <c r="C498" t="str">
        <f>Price!B498</f>
        <v>XAUUSD</v>
      </c>
      <c r="D498" t="b">
        <f>AND(Price!B498=Trendlines!B498,Price!B498=ZigZag!B498,Price!B498=Pinbar!B498,Price!B498=SSA!B498)</f>
        <v>1</v>
      </c>
      <c r="E498" t="str">
        <f>Price!C498</f>
        <v>M5</v>
      </c>
      <c r="F498" t="b">
        <f>AND(Price!C498=Trendlines!C498,Price!C498=ZigZag!C498,Price!C498=Pinbar!C498,Price!C498=SSA!C498)</f>
        <v>1</v>
      </c>
      <c r="G498">
        <f>Price!D498</f>
        <v>5181.78</v>
      </c>
      <c r="H498" t="b">
        <f>AND(Price!D498=Trendlines!D498,Price!D498=ZigZag!D498,Price!D498=Pinbar!D498,Price!D498=SSA!D498)</f>
        <v>1</v>
      </c>
      <c r="J498" t="b">
        <f t="shared" si="7"/>
        <v>0</v>
      </c>
    </row>
    <row r="499" spans="1:10" x14ac:dyDescent="0.55000000000000004">
      <c r="A499">
        <f>Price!L499</f>
        <v>1772181300</v>
      </c>
      <c r="B499" t="b">
        <f>AND(Price!L499=Trendlines!Q499,Price!L499=ZigZag!K499,Price!L499=Pinbar!I499,Price!L499=SSA!L499)</f>
        <v>0</v>
      </c>
      <c r="C499" t="str">
        <f>Price!B499</f>
        <v>XAUUSD</v>
      </c>
      <c r="D499" t="b">
        <f>AND(Price!B499=Trendlines!B499,Price!B499=ZigZag!B499,Price!B499=Pinbar!B499,Price!B499=SSA!B499)</f>
        <v>1</v>
      </c>
      <c r="E499" t="str">
        <f>Price!C499</f>
        <v>M5</v>
      </c>
      <c r="F499" t="b">
        <f>AND(Price!C499=Trendlines!C499,Price!C499=ZigZag!C499,Price!C499=Pinbar!C499,Price!C499=SSA!C499)</f>
        <v>1</v>
      </c>
      <c r="G499">
        <f>Price!D499</f>
        <v>5180.34</v>
      </c>
      <c r="H499" t="b">
        <f>AND(Price!D499=Trendlines!D499,Price!D499=ZigZag!D499,Price!D499=Pinbar!D499,Price!D499=SSA!D499)</f>
        <v>1</v>
      </c>
      <c r="J499" t="b">
        <f t="shared" si="7"/>
        <v>0</v>
      </c>
    </row>
    <row r="500" spans="1:10" x14ac:dyDescent="0.55000000000000004">
      <c r="A500">
        <f>Price!L500</f>
        <v>1772181600</v>
      </c>
      <c r="B500" t="b">
        <f>AND(Price!L500=Trendlines!Q500,Price!L500=ZigZag!K500,Price!L500=Pinbar!I500,Price!L500=SSA!L500)</f>
        <v>0</v>
      </c>
      <c r="C500" t="str">
        <f>Price!B500</f>
        <v>XAUUSD</v>
      </c>
      <c r="D500" t="b">
        <f>AND(Price!B500=Trendlines!B500,Price!B500=ZigZag!B500,Price!B500=Pinbar!B500,Price!B500=SSA!B500)</f>
        <v>1</v>
      </c>
      <c r="E500" t="str">
        <f>Price!C500</f>
        <v>M5</v>
      </c>
      <c r="F500" t="b">
        <f>AND(Price!C500=Trendlines!C500,Price!C500=ZigZag!C500,Price!C500=Pinbar!C500,Price!C500=SSA!C500)</f>
        <v>1</v>
      </c>
      <c r="G500">
        <f>Price!D500</f>
        <v>5180.32</v>
      </c>
      <c r="H500" t="b">
        <f>AND(Price!D500=Trendlines!D500,Price!D500=ZigZag!D500,Price!D500=Pinbar!D500,Price!D500=SSA!D500)</f>
        <v>1</v>
      </c>
      <c r="J500" t="b">
        <f t="shared" si="7"/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4DC7-91CA-4D10-A921-AC39B686BF89}">
  <sheetPr>
    <tabColor rgb="FF00B050"/>
  </sheetPr>
  <dimension ref="A1:CS500"/>
  <sheetViews>
    <sheetView topLeftCell="CB1" zoomScale="10" zoomScaleNormal="10" workbookViewId="0">
      <pane ySplit="1" topLeftCell="A2" activePane="bottomLeft" state="frozen"/>
      <selection pane="bottomLeft" activeCell="CA500" sqref="CA500"/>
    </sheetView>
  </sheetViews>
  <sheetFormatPr defaultRowHeight="14.4" x14ac:dyDescent="0.55000000000000004"/>
  <cols>
    <col min="1" max="1" width="17.578125" bestFit="1" customWidth="1"/>
    <col min="2" max="2" width="7.41796875" customWidth="1"/>
    <col min="3" max="3" width="9.26171875" customWidth="1"/>
    <col min="4" max="4" width="7.68359375" bestFit="1" customWidth="1"/>
    <col min="5" max="8" width="7.68359375" customWidth="1"/>
    <col min="9" max="9" width="10.68359375" bestFit="1" customWidth="1"/>
    <col min="10" max="10" width="7.734375" bestFit="1" customWidth="1"/>
    <col min="11" max="11" width="7.15625" bestFit="1" customWidth="1"/>
    <col min="12" max="16" width="13.3671875" customWidth="1"/>
    <col min="17" max="17" width="15.15625" bestFit="1" customWidth="1"/>
    <col min="18" max="18" width="17.41796875" bestFit="1" customWidth="1"/>
    <col min="19" max="22" width="13.3671875" customWidth="1"/>
    <col min="23" max="23" width="7.734375" bestFit="1" customWidth="1"/>
    <col min="24" max="24" width="15" bestFit="1" customWidth="1"/>
    <col min="25" max="25" width="14.41796875" bestFit="1" customWidth="1"/>
    <col min="26" max="26" width="7.734375" bestFit="1" customWidth="1"/>
    <col min="27" max="27" width="13.89453125" bestFit="1" customWidth="1"/>
    <col min="28" max="28" width="22.26171875" bestFit="1" customWidth="1"/>
    <col min="29" max="29" width="18.734375" bestFit="1" customWidth="1"/>
    <col min="30" max="31" width="18.734375" style="78" customWidth="1"/>
    <col min="32" max="33" width="18.734375" style="10" customWidth="1"/>
    <col min="34" max="34" width="22.7890625" bestFit="1" customWidth="1"/>
    <col min="35" max="35" width="24" bestFit="1" customWidth="1"/>
    <col min="36" max="36" width="16.578125" bestFit="1" customWidth="1"/>
    <col min="37" max="37" width="15.47265625" bestFit="1" customWidth="1"/>
    <col min="38" max="38" width="23.15625" bestFit="1" customWidth="1"/>
    <col min="39" max="39" width="23.15625" customWidth="1"/>
    <col min="40" max="40" width="20.89453125" bestFit="1" customWidth="1"/>
    <col min="41" max="41" width="20.89453125" customWidth="1"/>
    <col min="42" max="43" width="20.89453125" style="73" customWidth="1"/>
    <col min="44" max="44" width="23.83984375" style="73" bestFit="1" customWidth="1"/>
    <col min="45" max="45" width="22.5234375" style="73" bestFit="1" customWidth="1"/>
    <col min="46" max="49" width="22.5234375" style="73" customWidth="1"/>
    <col min="50" max="50" width="1.734375" customWidth="1"/>
    <col min="51" max="52" width="18.15625" bestFit="1" customWidth="1"/>
    <col min="53" max="53" width="17.26171875" bestFit="1" customWidth="1"/>
    <col min="54" max="54" width="15.5234375" bestFit="1" customWidth="1"/>
    <col min="55" max="55" width="15.7890625" bestFit="1" customWidth="1"/>
    <col min="56" max="57" width="18.15625" bestFit="1" customWidth="1"/>
    <col min="58" max="58" width="17.26171875" bestFit="1" customWidth="1"/>
    <col min="59" max="59" width="15.5234375" bestFit="1" customWidth="1"/>
    <col min="60" max="60" width="15.7890625" bestFit="1" customWidth="1"/>
    <col min="61" max="61" width="13.15625" style="18" bestFit="1" customWidth="1"/>
    <col min="62" max="62" width="12.83984375" style="18" bestFit="1" customWidth="1"/>
    <col min="63" max="63" width="9.3125" style="18" bestFit="1" customWidth="1"/>
    <col min="64" max="64" width="13.20703125" style="18" bestFit="1" customWidth="1"/>
    <col min="65" max="65" width="17.89453125" style="18" bestFit="1" customWidth="1"/>
    <col min="66" max="66" width="21.47265625" style="18" bestFit="1" customWidth="1"/>
    <col min="67" max="67" width="17.9453125" style="18" customWidth="1"/>
    <col min="68" max="68" width="9" style="18" bestFit="1" customWidth="1"/>
    <col min="69" max="69" width="12.68359375" style="18" bestFit="1" customWidth="1"/>
    <col min="70" max="70" width="17.26171875" style="18" bestFit="1" customWidth="1"/>
    <col min="71" max="71" width="20.89453125" style="18" bestFit="1" customWidth="1"/>
    <col min="72" max="72" width="12.47265625" style="18" bestFit="1" customWidth="1"/>
    <col min="73" max="73" width="16" style="5" bestFit="1" customWidth="1"/>
    <col min="74" max="74" width="13.89453125" style="5" bestFit="1" customWidth="1"/>
    <col min="75" max="75" width="14.20703125" style="5" bestFit="1" customWidth="1"/>
    <col min="76" max="76" width="13.578125" style="5" bestFit="1" customWidth="1"/>
    <col min="77" max="77" width="19.83984375" style="5" bestFit="1" customWidth="1"/>
    <col min="78" max="78" width="19.89453125" style="5" bestFit="1" customWidth="1"/>
    <col min="79" max="79" width="22.41796875" style="5" bestFit="1" customWidth="1"/>
    <col min="80" max="80" width="23.7890625" style="66" bestFit="1" customWidth="1"/>
    <col min="81" max="81" width="23.15625" style="5" bestFit="1" customWidth="1"/>
    <col min="82" max="82" width="26.3671875" style="5" bestFit="1" customWidth="1"/>
    <col min="83" max="83" width="26.3671875" style="5" customWidth="1"/>
    <col min="84" max="84" width="20.05078125" style="5" bestFit="1" customWidth="1"/>
    <col min="85" max="85" width="25.83984375" style="5" bestFit="1" customWidth="1"/>
    <col min="86" max="86" width="16.89453125" style="5" bestFit="1" customWidth="1"/>
    <col min="87" max="88" width="16.3671875" style="5" customWidth="1"/>
    <col min="89" max="89" width="12.15625" style="4" bestFit="1" customWidth="1"/>
    <col min="90" max="90" width="13.26171875" bestFit="1" customWidth="1"/>
    <col min="91" max="91" width="12.1015625" bestFit="1" customWidth="1"/>
    <col min="92" max="95" width="11.89453125" customWidth="1"/>
    <col min="96" max="96" width="16.578125" bestFit="1" customWidth="1"/>
    <col min="97" max="97" width="14.05078125" bestFit="1" customWidth="1"/>
  </cols>
  <sheetData>
    <row r="1" spans="1:97" x14ac:dyDescent="0.55000000000000004">
      <c r="A1" s="8" t="str">
        <f>'Data Validation'!A1</f>
        <v>timestamp_adjusted</v>
      </c>
      <c r="B1" s="8" t="str">
        <f>'Data Validation'!C1</f>
        <v>symbol</v>
      </c>
      <c r="C1" s="8" t="str">
        <f>'Data Validation'!E1</f>
        <v>timeframe</v>
      </c>
      <c r="D1" s="8" t="str">
        <f>'Data Validation'!G1</f>
        <v>close</v>
      </c>
      <c r="E1" s="7" t="str">
        <f>Price!F1</f>
        <v>high</v>
      </c>
      <c r="F1" s="34" t="str">
        <f>Price!G1</f>
        <v>low</v>
      </c>
      <c r="G1" s="7" t="str">
        <f>Price!H1</f>
        <v>volume</v>
      </c>
      <c r="H1" s="7" t="str">
        <f>SSA!E1</f>
        <v>ssa</v>
      </c>
      <c r="I1" s="7" t="str">
        <f>SSA!F1</f>
        <v>ema_ssa</v>
      </c>
      <c r="J1" s="34" t="str">
        <f>SSA!G1</f>
        <v>ssa_high</v>
      </c>
      <c r="K1" s="34" t="str">
        <f>SSA!H1</f>
        <v>ssa_low</v>
      </c>
      <c r="L1" s="7" t="str">
        <f>Trendlines!K1</f>
        <v>horiz_high_map</v>
      </c>
      <c r="M1" s="7" t="str">
        <f>Trendlines!L1</f>
        <v>horiz_low_map</v>
      </c>
      <c r="N1" s="7" t="str">
        <f>ZigZag!E1</f>
        <v>zigzag_high</v>
      </c>
      <c r="O1" s="7" t="str">
        <f>ZigZag!F1</f>
        <v>zigzag_low</v>
      </c>
      <c r="P1" s="7" t="str">
        <f>Pinbar!E1</f>
        <v>pinbar</v>
      </c>
      <c r="Q1" s="7" t="str">
        <f>Trendlines!E1</f>
        <v>horiz_peak_line_1</v>
      </c>
      <c r="R1" s="7" t="str">
        <f>Trendlines!H1</f>
        <v>horiz_bottom_line_1</v>
      </c>
      <c r="S1" s="32" t="s">
        <v>35</v>
      </c>
      <c r="T1" s="32" t="s">
        <v>36</v>
      </c>
      <c r="U1" s="32" t="s">
        <v>37</v>
      </c>
      <c r="V1" s="32" t="s">
        <v>38</v>
      </c>
      <c r="W1" s="35" t="s">
        <v>39</v>
      </c>
      <c r="X1" s="35" t="s">
        <v>40</v>
      </c>
      <c r="Y1" s="35" t="s">
        <v>41</v>
      </c>
      <c r="Z1" s="33" t="s">
        <v>42</v>
      </c>
      <c r="AA1" s="32" t="s">
        <v>65</v>
      </c>
      <c r="AB1" s="32" t="s">
        <v>66</v>
      </c>
      <c r="AC1" s="32" t="s">
        <v>67</v>
      </c>
      <c r="AD1" s="32" t="s">
        <v>102</v>
      </c>
      <c r="AE1" s="32" t="s">
        <v>106</v>
      </c>
      <c r="AF1" s="32" t="s">
        <v>137</v>
      </c>
      <c r="AG1" s="32" t="s">
        <v>138</v>
      </c>
      <c r="AH1" s="32" t="s">
        <v>68</v>
      </c>
      <c r="AI1" s="32" t="s">
        <v>69</v>
      </c>
      <c r="AJ1" s="35" t="s">
        <v>116</v>
      </c>
      <c r="AK1" s="35" t="s">
        <v>117</v>
      </c>
      <c r="AL1" s="32" t="s">
        <v>122</v>
      </c>
      <c r="AM1" s="32" t="s">
        <v>124</v>
      </c>
      <c r="AN1" s="32" t="s">
        <v>123</v>
      </c>
      <c r="AO1" s="32" t="s">
        <v>125</v>
      </c>
      <c r="AP1" s="32" t="s">
        <v>126</v>
      </c>
      <c r="AQ1" s="32" t="s">
        <v>127</v>
      </c>
      <c r="AR1" s="32" t="s">
        <v>128</v>
      </c>
      <c r="AS1" s="32" t="s">
        <v>129</v>
      </c>
      <c r="AT1" s="32" t="s">
        <v>130</v>
      </c>
      <c r="AU1" s="32" t="s">
        <v>131</v>
      </c>
      <c r="AV1" s="32" t="s">
        <v>132</v>
      </c>
      <c r="AW1" s="32" t="s">
        <v>133</v>
      </c>
      <c r="AX1" s="70"/>
      <c r="AY1" s="20" t="s">
        <v>43</v>
      </c>
      <c r="AZ1" s="20" t="s">
        <v>44</v>
      </c>
      <c r="BA1" s="20" t="s">
        <v>45</v>
      </c>
      <c r="BB1" s="20" t="s">
        <v>46</v>
      </c>
      <c r="BC1" s="20" t="s">
        <v>47</v>
      </c>
      <c r="BD1" s="20" t="s">
        <v>48</v>
      </c>
      <c r="BE1" s="20" t="s">
        <v>49</v>
      </c>
      <c r="BF1" s="20" t="s">
        <v>50</v>
      </c>
      <c r="BG1" s="20" t="s">
        <v>51</v>
      </c>
      <c r="BH1" s="20" t="s">
        <v>52</v>
      </c>
      <c r="BI1" s="32" t="s">
        <v>53</v>
      </c>
      <c r="BJ1" s="32" t="s">
        <v>54</v>
      </c>
      <c r="BK1" s="32" t="s">
        <v>55</v>
      </c>
      <c r="BL1" s="32" t="s">
        <v>56</v>
      </c>
      <c r="BM1" s="32" t="s">
        <v>57</v>
      </c>
      <c r="BN1" s="32" t="s">
        <v>58</v>
      </c>
      <c r="BO1" s="32" t="s">
        <v>59</v>
      </c>
      <c r="BP1" s="32" t="s">
        <v>60</v>
      </c>
      <c r="BQ1" s="32" t="s">
        <v>61</v>
      </c>
      <c r="BR1" s="32" t="s">
        <v>62</v>
      </c>
      <c r="BS1" s="32" t="s">
        <v>63</v>
      </c>
      <c r="BT1" s="32" t="s">
        <v>64</v>
      </c>
      <c r="BU1" s="32" t="s">
        <v>70</v>
      </c>
      <c r="BV1" s="32" t="s">
        <v>71</v>
      </c>
      <c r="BW1" s="32" t="s">
        <v>72</v>
      </c>
      <c r="BX1" s="32" t="s">
        <v>73</v>
      </c>
      <c r="BY1" s="32" t="s">
        <v>74</v>
      </c>
      <c r="BZ1" s="32" t="s">
        <v>139</v>
      </c>
      <c r="CA1" s="32" t="s">
        <v>140</v>
      </c>
      <c r="CB1" s="32" t="s">
        <v>136</v>
      </c>
      <c r="CC1" s="32" t="s">
        <v>120</v>
      </c>
      <c r="CD1" s="32" t="s">
        <v>134</v>
      </c>
      <c r="CE1" s="32" t="s">
        <v>135</v>
      </c>
      <c r="CF1" s="32" t="s">
        <v>121</v>
      </c>
      <c r="CG1" s="32" t="s">
        <v>135</v>
      </c>
      <c r="CH1" s="19" t="s">
        <v>75</v>
      </c>
      <c r="CI1" s="19" t="s">
        <v>76</v>
      </c>
      <c r="CJ1" s="32" t="s">
        <v>77</v>
      </c>
      <c r="CK1" s="33" t="s">
        <v>78</v>
      </c>
      <c r="CL1" s="32" t="s">
        <v>79</v>
      </c>
      <c r="CM1" s="32" t="s">
        <v>80</v>
      </c>
      <c r="CR1" s="9"/>
      <c r="CS1" s="9"/>
    </row>
    <row r="2" spans="1:97" x14ac:dyDescent="0.55000000000000004">
      <c r="A2" t="str">
        <f>IF('Data Validation'!$K$2&lt;&gt;TRUE,"",'Data Validation'!A2)</f>
        <v/>
      </c>
      <c r="B2" s="4" t="str">
        <f>IF('Data Validation'!$K$2&lt;&gt;TRUE,"",'Data Validation'!C2)</f>
        <v/>
      </c>
      <c r="C2" s="4" t="str">
        <f>IF('Data Validation'!$K$2&lt;&gt;TRUE,"",'Data Validation'!E2)</f>
        <v/>
      </c>
      <c r="D2" s="4" t="str">
        <f>IF('Data Validation'!$K$2&lt;&gt;TRUE,"",'Data Validation'!G2)</f>
        <v/>
      </c>
      <c r="E2" s="4" t="str">
        <f>IF($C2&lt;&gt;"M5","",Price!F2)</f>
        <v/>
      </c>
      <c r="F2" s="4" t="str">
        <f>IF($C2&lt;&gt;"M5","",Price!G2)</f>
        <v/>
      </c>
      <c r="G2" s="4" t="str">
        <f>IF($C2&lt;&gt;"M5","",Price!H2)</f>
        <v/>
      </c>
      <c r="H2" s="57" t="str">
        <f>IF($C2&lt;&gt;"M5","",SSA!E2)</f>
        <v/>
      </c>
      <c r="I2" s="57" t="str">
        <f>IF($C2&lt;&gt;"M5","",SSA!F2)</f>
        <v/>
      </c>
      <c r="J2" s="58" t="str">
        <f>IF($C2&lt;&gt;"M5","",SSA!G2)</f>
        <v/>
      </c>
      <c r="K2" s="58" t="str">
        <f>IF($C2&lt;&gt;"M5","",SSA!H2)</f>
        <v/>
      </c>
      <c r="L2" s="5" t="str">
        <f>IF($C2&lt;&gt;"M5","",Trendlines!K2)</f>
        <v/>
      </c>
      <c r="M2" s="5" t="str">
        <f>IF($C2&lt;&gt;"M5","",Trendlines!L2)</f>
        <v/>
      </c>
      <c r="N2" s="5" t="str">
        <f>IF($C2&lt;&gt;"M5","",ZigZag!E2)</f>
        <v/>
      </c>
      <c r="O2" s="5" t="str">
        <f>IF($C2&lt;&gt;"M5","",ZigZag!F2)</f>
        <v/>
      </c>
      <c r="P2" s="5" t="str">
        <f>IF($C2&lt;&gt;"M5","",Pinbar!E2)</f>
        <v/>
      </c>
      <c r="Q2" s="57" t="str">
        <f>IF($C2&lt;&gt;"M5","",Trendlines!E2)</f>
        <v/>
      </c>
      <c r="R2" s="57" t="str">
        <f>IF($C2&lt;&gt;"M5","",Trendlines!H2)</f>
        <v/>
      </c>
      <c r="S2" s="5"/>
      <c r="T2" s="5"/>
      <c r="U2" s="5"/>
      <c r="V2" s="5"/>
      <c r="W2" t="str">
        <f>IFERROR(E2-F2,"")</f>
        <v/>
      </c>
      <c r="X2" s="41"/>
      <c r="Y2" s="41"/>
      <c r="Z2" s="42" t="str">
        <f>IF(W2="","",W2)</f>
        <v/>
      </c>
      <c r="AA2" s="36" t="str">
        <f>IFERROR(H2-I2,"")</f>
        <v/>
      </c>
      <c r="AB2" s="44"/>
      <c r="AC2" s="44"/>
      <c r="AD2" s="44"/>
      <c r="AE2" s="44"/>
      <c r="AF2" s="44"/>
      <c r="AG2" s="44"/>
      <c r="AH2" s="44"/>
      <c r="AI2" s="44"/>
      <c r="AJ2" s="41"/>
      <c r="AK2" s="43"/>
      <c r="AP2"/>
      <c r="AQ2"/>
      <c r="AR2"/>
      <c r="AS2"/>
      <c r="AT2"/>
      <c r="AU2"/>
      <c r="AV2"/>
      <c r="AW2"/>
      <c r="AY2" s="21" t="str">
        <f>IF(OR(Q2=0,Q2=""),"",((H2-Q2)/Q2))</f>
        <v/>
      </c>
      <c r="AZ2" s="15" t="str">
        <f t="shared" ref="AZ2:AZ66" si="0">IF(AY2="","",IF(AY2&gt;=0,1,-1))</f>
        <v/>
      </c>
      <c r="BA2" s="15"/>
      <c r="BB2" s="22" t="str">
        <f>IF(AY2="","",IF(AND(AY2&gt;-0.1%,AY2&lt;0.1%),"Touch Zone",""))</f>
        <v/>
      </c>
      <c r="BC2" s="22" t="str">
        <f>IF(AY2="","",IF(AND(BB2="Touch Zone",AY2&gt;0%),"Above",IF(AND(BB2="Touch Zone",AY2&lt;0%),"Below","")))</f>
        <v/>
      </c>
      <c r="BD2" s="24" t="str">
        <f>IF(OR(R2=0,R2=""),"",((H2-R2)/R2))</f>
        <v/>
      </c>
      <c r="BE2" s="23" t="str">
        <f t="shared" ref="BE2:BE65" si="1">IF(BD2="","",IF(BD2&gt;=0,1,-1))</f>
        <v/>
      </c>
      <c r="BF2" s="41"/>
      <c r="BG2" s="25" t="str">
        <f>IF(BD2="","",IF(AND(BD2&gt;-0.1%,BD2&lt;0.1%),"Touch Zone",""))</f>
        <v/>
      </c>
      <c r="BH2" s="25" t="str">
        <f>IF(BD2="","",IF(AND(BG2="Touch Zone",BD2&gt;0%),"Above",IF(AND(BG2="Touch Zone",BD2&lt;0%),"Below","")))</f>
        <v/>
      </c>
      <c r="BI2" s="29" t="str">
        <f>IF(OR(L2="",N2=""),"",IF(AND(L2=N2,L2&gt;0,N2&gt;0),"Important High",""))</f>
        <v/>
      </c>
      <c r="BJ2" s="29" t="str">
        <f>IF(OR(M2="",O2=""),"",IF(AND(M2=O2,M2&gt;0,O2&gt;0),"Important Low",""))</f>
        <v/>
      </c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37" t="str">
        <f>IF(OR(BB2="Touch Zone",BG2="Touch Zone"),"TL Touch Zone","")</f>
        <v/>
      </c>
      <c r="BV2" s="29" t="str">
        <f>IF(AND(BC2="",BH2=""),"",COUNTIF(BC2,"Above")+COUNTIF(BC2,"Below")+COUNTIF(BH2,"Above")+COUNTIF(BH2,"Below"))</f>
        <v/>
      </c>
      <c r="BW2" s="37" t="str" cm="1">
        <f t="array" ref="BW2">IF(BV2&lt;&gt;1,"",_xlfn.IFS(OR(BC2="Above",BC2="Below"),BC2,OR(BH2="Above",BH2="Below"),BH2,TRUE,""))</f>
        <v/>
      </c>
      <c r="BX2" s="29"/>
      <c r="BY2" s="37" t="str">
        <f>IF(AA2="","",IF(AA2&gt;0,"UP","DOWN"))</f>
        <v/>
      </c>
      <c r="BZ2" s="82"/>
      <c r="CA2" s="81"/>
      <c r="CB2" s="77"/>
      <c r="CC2" s="44"/>
      <c r="CD2" s="44"/>
      <c r="CE2" s="77"/>
      <c r="CF2" s="44"/>
      <c r="CG2" s="44"/>
      <c r="CH2" s="45"/>
      <c r="CI2" s="45"/>
      <c r="CJ2" s="30" t="str">
        <f>IF(P2="","",IF(P2=1,1,""))</f>
        <v/>
      </c>
      <c r="CK2" s="46"/>
      <c r="CL2" s="47"/>
      <c r="CM2" s="47"/>
    </row>
    <row r="3" spans="1:97" x14ac:dyDescent="0.55000000000000004">
      <c r="A3" t="str">
        <f>IF('Data Validation'!$K$2&lt;&gt;TRUE,"",'Data Validation'!A3)</f>
        <v/>
      </c>
      <c r="B3" s="4" t="str">
        <f>IF('Data Validation'!$K$2&lt;&gt;TRUE,"",'Data Validation'!C3)</f>
        <v/>
      </c>
      <c r="C3" s="4" t="str">
        <f>IF('Data Validation'!$K$2&lt;&gt;TRUE,"",'Data Validation'!E3)</f>
        <v/>
      </c>
      <c r="D3" s="4" t="str">
        <f>IF('Data Validation'!$K$2&lt;&gt;TRUE,"",'Data Validation'!G3)</f>
        <v/>
      </c>
      <c r="E3" s="4" t="str">
        <f>IF($C3&lt;&gt;"M5","",Price!F3)</f>
        <v/>
      </c>
      <c r="F3" s="4" t="str">
        <f>IF($C3&lt;&gt;"M5","",Price!G3)</f>
        <v/>
      </c>
      <c r="G3" s="4" t="str">
        <f>IF($C3&lt;&gt;"M5","",Price!H3)</f>
        <v/>
      </c>
      <c r="H3" s="57" t="str">
        <f>IF($C3&lt;&gt;"M5","",SSA!E3)</f>
        <v/>
      </c>
      <c r="I3" s="57" t="str">
        <f>IF($C3&lt;&gt;"M5","",SSA!F3)</f>
        <v/>
      </c>
      <c r="J3" s="58" t="str">
        <f>IF($C3&lt;&gt;"M5","",SSA!G3)</f>
        <v/>
      </c>
      <c r="K3" s="58" t="str">
        <f>IF($C3&lt;&gt;"M5","",SSA!H3)</f>
        <v/>
      </c>
      <c r="L3" s="5" t="str">
        <f>IF($C3&lt;&gt;"M5","",Trendlines!K3)</f>
        <v/>
      </c>
      <c r="M3" s="5" t="str">
        <f>IF($C3&lt;&gt;"M5","",Trendlines!L3)</f>
        <v/>
      </c>
      <c r="N3" s="5" t="str">
        <f>IF($C3&lt;&gt;"M5","",ZigZag!E3)</f>
        <v/>
      </c>
      <c r="O3" s="5" t="str">
        <f>IF($C3&lt;&gt;"M5","",ZigZag!F3)</f>
        <v/>
      </c>
      <c r="P3" s="5" t="str">
        <f>IF($C3&lt;&gt;"M5","",Pinbar!E3)</f>
        <v/>
      </c>
      <c r="Q3" s="57" t="str">
        <f>IF($C3&lt;&gt;"M5","",Trendlines!E3)</f>
        <v/>
      </c>
      <c r="R3" s="57" t="str">
        <f>IF($C3&lt;&gt;"M5","",Trendlines!H3)</f>
        <v/>
      </c>
      <c r="S3" s="5"/>
      <c r="T3" s="5"/>
      <c r="U3" s="5"/>
      <c r="V3" s="5"/>
      <c r="W3" t="str">
        <f>IFERROR(E3-F3,"")</f>
        <v/>
      </c>
      <c r="X3" t="str">
        <f>IFERROR(ABS(E3-D2),"")</f>
        <v/>
      </c>
      <c r="Y3" t="str">
        <f>IFERROR(ABS(F3-D2),"")</f>
        <v/>
      </c>
      <c r="Z3" t="str">
        <f>IF(MAX(W3:Y3)=0,"",MAX(W3:Y3))</f>
        <v/>
      </c>
      <c r="AA3" s="36" t="str">
        <f>IFERROR(H3-I3,"")</f>
        <v/>
      </c>
      <c r="AB3" s="36" t="str">
        <f>IF(AA3="","",IF(AA3&gt;=0,1,-1))</f>
        <v/>
      </c>
      <c r="AC3" s="66" t="str" cm="1">
        <f t="array" ref="AC3">IFERROR((AB3=AB2,AC2+AB3,AB3),"")</f>
        <v/>
      </c>
      <c r="AD3" s="65"/>
      <c r="AE3" s="65"/>
      <c r="AF3" s="65"/>
      <c r="AG3" s="65"/>
      <c r="AH3" s="36" t="str">
        <f>IF(AND(H3&gt;I3,H2&lt;I2),"crossover","")</f>
        <v/>
      </c>
      <c r="AI3" s="36" t="str">
        <f>IF(AND(H3&lt;I3,H2&gt;I2),"crossunder","")</f>
        <v/>
      </c>
      <c r="AJ3" s="67" t="str">
        <f>IFERROR(IF(E3-J3&lt;0,"",(E3-J3)/J3),"")</f>
        <v/>
      </c>
      <c r="AK3" s="68" t="str">
        <f>IFERROR(IF(F3-K3&gt;0,"",(F3-K3)/K3),"")</f>
        <v/>
      </c>
      <c r="AL3" s="71" t="str">
        <f>IF(AND(AJ3&lt;&gt;"",CC3="High Spike @ Downtrend"),AJ3,"")</f>
        <v/>
      </c>
      <c r="AM3" s="71" t="str">
        <f>IF(AND(AJ3&lt;&gt;"",AL3=""),AJ3,"")</f>
        <v/>
      </c>
      <c r="AN3" s="72" t="str">
        <f>IF(AND(AK3&lt;&gt;"",CF3="Low Spike @ Uptrend"),AK3,"")</f>
        <v/>
      </c>
      <c r="AO3" s="72" t="str">
        <f>IF(AND(AK3&lt;&gt;"",AN3=""),AK3,"")</f>
        <v/>
      </c>
      <c r="AT3" s="75"/>
      <c r="AU3" s="75"/>
      <c r="AV3" s="75"/>
      <c r="AW3" s="75"/>
      <c r="AY3" s="21" t="str">
        <f>IF(OR(Q3=0,Q3=""),"",((H3-Q3)/Q3))</f>
        <v/>
      </c>
      <c r="AZ3" s="15" t="str">
        <f t="shared" si="0"/>
        <v/>
      </c>
      <c r="BA3" s="15" t="str">
        <f t="shared" ref="BA3:BA9" si="2">IF(AZ3="","",IF(AZ3=AZ2,BA2+AZ3,AZ3))</f>
        <v/>
      </c>
      <c r="BB3" s="22" t="str">
        <f t="shared" ref="BB3:BB66" si="3">IF(AY3="","",IF(AND(AY3&gt;-0.1%,AY3&lt;0.1%),"Touch Zone",""))</f>
        <v/>
      </c>
      <c r="BC3" s="22" t="str">
        <f t="shared" ref="BC3:BC66" si="4">IF(AY3="","",IF(AND(BB3="Touch Zone",AY3&gt;0%),"Above",IF(AND(BB3="Touch Zone",AY3&lt;0%),"Below","")))</f>
        <v/>
      </c>
      <c r="BD3" s="24" t="str">
        <f>IF(OR(R3=0,R3=""),"",((H3-R3)/R3))</f>
        <v/>
      </c>
      <c r="BE3" s="23" t="str">
        <f t="shared" si="1"/>
        <v/>
      </c>
      <c r="BF3" s="23" t="str">
        <f t="shared" ref="BF3:BF66" si="5">IF(BE3="","",IF(BE3=BE2,BF2+BE3,BE3))</f>
        <v/>
      </c>
      <c r="BG3" s="25" t="str">
        <f t="shared" ref="BG3:BG66" si="6">IF(BD3="","",IF(AND(BD3&gt;-0.1%,BD3&lt;0.1%),"Touch Zone",""))</f>
        <v/>
      </c>
      <c r="BH3" s="25" t="str">
        <f t="shared" ref="BH3:BH66" si="7">IF(BD3="","",IF(AND(BG3="Touch Zone",BD3&gt;0%),"Above",IF(AND(BG3="Touch Zone",BD3&lt;0%),"Below","")))</f>
        <v/>
      </c>
      <c r="BI3" s="29" t="str">
        <f>IF(OR(L3="",N3=""),"",IF(AND(L3=N3,L3&gt;0,N3&gt;0),"Important High",""))</f>
        <v/>
      </c>
      <c r="BJ3" s="29" t="str">
        <f>IF(OR(M3="",O3=""),"",IF(AND(M3=O3,M3&gt;0,O3&gt;0),"Important Low",""))</f>
        <v/>
      </c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37" t="str">
        <f t="shared" ref="BU3:BU66" si="8">IF(OR(BB3="Touch Zone",BG3="Touch Zone"),"TL Touch Zone","")</f>
        <v/>
      </c>
      <c r="BV3" s="29" t="str">
        <f t="shared" ref="BV3:BV66" si="9">IF(AND(BC3="",BH3=""),"",COUNTIF(BC3,"Above")+COUNTIF(BC3,"Below")+COUNTIF(BH3,"Above")+COUNTIF(BH3,"Below"))</f>
        <v/>
      </c>
      <c r="BW3" s="37" t="str" cm="1">
        <f t="array" ref="BW3">IF(BV3&lt;&gt;1,"",_xlfn.IFS(OR(BC3="Above",BC3="Below"),BC3,OR(BH3="Above",BH3="Below"),BH3,TRUE,""))</f>
        <v/>
      </c>
      <c r="BX3" s="29"/>
      <c r="BY3" s="37" t="str">
        <f>IF(AA3="","",IF(AA3&gt;0,"UP","DOWN"))</f>
        <v/>
      </c>
      <c r="BZ3" s="37" t="str">
        <f t="shared" ref="BZ3:BZ66" si="10">IF(AF3="","",IF(AF3&lt;50%,"Early Up Stage",IF(AF3&gt;100%,"Extended Up Stage","Late Up Stage")))</f>
        <v/>
      </c>
      <c r="CA3" s="37" t="str">
        <f t="shared" ref="CA3:CA66" si="11">IF(AG3="","",IF(AG3&lt;50%,"Early Down Stage",IF(AG3&gt;100%,"Extended Down Stage","Late Down Stage")))</f>
        <v/>
      </c>
      <c r="CB3" s="66" t="str">
        <f t="shared" ref="CB3:CB66" si="12">IF(AS3="","",IF(AS3&gt;90%,"Sig High Spike @ Uptrend",""))</f>
        <v/>
      </c>
      <c r="CC3" s="69" t="str">
        <f>IF(AJ3="","",IF(AND(AC3&lt;0,AJ3&gt;0),"High Spike @ Downtrend",""))</f>
        <v/>
      </c>
      <c r="CD3" s="66" t="str">
        <f>IF(AND(CC3="High Spike @ Downtrend",AR3&gt;50%),"Sig High Spike @ Downtrend","")</f>
        <v/>
      </c>
      <c r="CE3" s="66" t="str">
        <f t="shared" ref="CE3:CE66" si="13">IF(AW3="","",IF(AW3&gt;90%,"Sig Low Spike @ Downtrend",""))</f>
        <v/>
      </c>
      <c r="CF3" s="66" t="str">
        <f>IF(AK3="","",IF(AND(AC3&gt;0,AK3&gt;0),"Low Spike @ Uptrend",""))</f>
        <v/>
      </c>
      <c r="CG3" s="66" t="str">
        <f>IF(AND(CF3="Low Spike @ Uptrend",AV3&gt;50%),"Sig Low Spike @ Uptrend","")</f>
        <v/>
      </c>
      <c r="CH3" s="45"/>
      <c r="CI3" s="45"/>
      <c r="CJ3" s="30" t="str">
        <f>IF(P3="","",IF(P3=1,1,""))</f>
        <v/>
      </c>
      <c r="CK3" s="46"/>
      <c r="CL3" s="47"/>
      <c r="CM3" s="47"/>
    </row>
    <row r="4" spans="1:97" x14ac:dyDescent="0.55000000000000004">
      <c r="A4" t="str">
        <f>IF('Data Validation'!$K$2&lt;&gt;TRUE,"",'Data Validation'!A4)</f>
        <v/>
      </c>
      <c r="B4" s="4" t="str">
        <f>IF('Data Validation'!$K$2&lt;&gt;TRUE,"",'Data Validation'!C4)</f>
        <v/>
      </c>
      <c r="C4" s="4" t="str">
        <f>IF('Data Validation'!$K$2&lt;&gt;TRUE,"",'Data Validation'!E4)</f>
        <v/>
      </c>
      <c r="D4" s="4" t="str">
        <f>IF('Data Validation'!$K$2&lt;&gt;TRUE,"",'Data Validation'!G4)</f>
        <v/>
      </c>
      <c r="E4" s="4" t="str">
        <f>IF($C4&lt;&gt;"M5","",Price!F4)</f>
        <v/>
      </c>
      <c r="F4" s="4" t="str">
        <f>IF($C4&lt;&gt;"M5","",Price!G4)</f>
        <v/>
      </c>
      <c r="G4" s="4" t="str">
        <f>IF($C4&lt;&gt;"M5","",Price!H4)</f>
        <v/>
      </c>
      <c r="H4" s="57" t="str">
        <f>IF($C4&lt;&gt;"M5","",SSA!E4)</f>
        <v/>
      </c>
      <c r="I4" s="57" t="str">
        <f>IF($C4&lt;&gt;"M5","",SSA!F4)</f>
        <v/>
      </c>
      <c r="J4" s="58" t="str">
        <f>IF($C4&lt;&gt;"M5","",SSA!G4)</f>
        <v/>
      </c>
      <c r="K4" s="58" t="str">
        <f>IF($C4&lt;&gt;"M5","",SSA!H4)</f>
        <v/>
      </c>
      <c r="L4" s="5" t="str">
        <f>IF($C4&lt;&gt;"M5","",Trendlines!K4)</f>
        <v/>
      </c>
      <c r="M4" s="5" t="str">
        <f>IF($C4&lt;&gt;"M5","",Trendlines!L4)</f>
        <v/>
      </c>
      <c r="N4" s="5" t="str">
        <f>IF($C4&lt;&gt;"M5","",ZigZag!E4)</f>
        <v/>
      </c>
      <c r="O4" s="5" t="str">
        <f>IF($C4&lt;&gt;"M5","",ZigZag!F4)</f>
        <v/>
      </c>
      <c r="P4" s="5" t="str">
        <f>IF($C4&lt;&gt;"M5","",Pinbar!E4)</f>
        <v/>
      </c>
      <c r="Q4" s="57" t="str">
        <f>IF($C4&lt;&gt;"M5","",Trendlines!E4)</f>
        <v/>
      </c>
      <c r="R4" s="57" t="str">
        <f>IF($C4&lt;&gt;"M5","",Trendlines!H4)</f>
        <v/>
      </c>
      <c r="S4" s="5"/>
      <c r="T4" s="5"/>
      <c r="U4" s="5"/>
      <c r="V4" s="5"/>
      <c r="W4" t="str">
        <f>IFERROR(E4-F4,"")</f>
        <v/>
      </c>
      <c r="X4" t="str">
        <f>IFERROR(ABS(E4-D3),"")</f>
        <v/>
      </c>
      <c r="Y4" t="str">
        <f>IFERROR(ABS(F4-D3),"")</f>
        <v/>
      </c>
      <c r="Z4" t="str">
        <f t="shared" ref="Z4:Z40" si="14">IF(MAX(W4:Y4)=0,"",MAX(W4:Y4))</f>
        <v/>
      </c>
      <c r="AA4" s="36" t="str">
        <f>IFERROR(H4-I4,"")</f>
        <v/>
      </c>
      <c r="AB4" s="36" t="str">
        <f t="shared" ref="AB4:AB67" si="15">IF(AA4="","",IF(AA4&gt;=0,1,-1))</f>
        <v/>
      </c>
      <c r="AC4" s="66" t="str" cm="1">
        <f t="array" ref="AC4">IFERROR((AB4=AB3,AC3+AB4,AB4),"")</f>
        <v/>
      </c>
      <c r="AD4" s="65"/>
      <c r="AE4" s="65"/>
      <c r="AF4" s="65"/>
      <c r="AG4" s="65"/>
      <c r="AH4" s="36" t="str">
        <f>IF(AND(H4&gt;I4,H3&lt;I3),"crossover","")</f>
        <v/>
      </c>
      <c r="AI4" s="36" t="str">
        <f>IF(AND(H4&lt;I4,H3&gt;I3),"crossunder","")</f>
        <v/>
      </c>
      <c r="AJ4" s="67" t="str">
        <f t="shared" ref="AJ4:AJ67" si="16">IFERROR(IF(E4-J4&lt;0,"",(E4-J4)/J4),"")</f>
        <v/>
      </c>
      <c r="AK4" s="68" t="str">
        <f t="shared" ref="AK4:AK67" si="17">IFERROR(IF(F4-K4&gt;0,"",(F4-K4)/K4),"")</f>
        <v/>
      </c>
      <c r="AL4" s="71" t="str">
        <f t="shared" ref="AL4:AL67" si="18">IF(AND(AJ4&lt;&gt;"",CC4="High Spike @ Downtrend"),AJ4,"")</f>
        <v/>
      </c>
      <c r="AM4" s="71" t="str">
        <f t="shared" ref="AM4:AM67" si="19">IF(AND(AJ4&lt;&gt;"",AL4=""),AJ4,"")</f>
        <v/>
      </c>
      <c r="AN4" s="72" t="str">
        <f>IF(AND(AK4&lt;&gt;"",CF4="Low Spike @ Uptrend"),AK4,"")</f>
        <v/>
      </c>
      <c r="AO4" s="72" t="str">
        <f t="shared" ref="AO4:AO67" si="20">IF(AND(AK4&lt;&gt;"",AN4=""),AK4,"")</f>
        <v/>
      </c>
      <c r="AT4" s="75"/>
      <c r="AU4" s="75"/>
      <c r="AV4" s="75"/>
      <c r="AW4" s="75"/>
      <c r="AY4" s="21" t="str">
        <f>IF(OR(Q4=0,Q4=""),"",((H4-Q4)/Q4))</f>
        <v/>
      </c>
      <c r="AZ4" s="15" t="str">
        <f t="shared" si="0"/>
        <v/>
      </c>
      <c r="BA4" s="15" t="str">
        <f t="shared" si="2"/>
        <v/>
      </c>
      <c r="BB4" s="22" t="str">
        <f t="shared" si="3"/>
        <v/>
      </c>
      <c r="BC4" s="22" t="str">
        <f t="shared" si="4"/>
        <v/>
      </c>
      <c r="BD4" s="24" t="str">
        <f>IF(OR(R4=0,R4=""),"",((H4-R4)/R4))</f>
        <v/>
      </c>
      <c r="BE4" s="23" t="str">
        <f t="shared" si="1"/>
        <v/>
      </c>
      <c r="BF4" s="23" t="str">
        <f t="shared" si="5"/>
        <v/>
      </c>
      <c r="BG4" s="25" t="str">
        <f t="shared" si="6"/>
        <v/>
      </c>
      <c r="BH4" s="25" t="str">
        <f t="shared" si="7"/>
        <v/>
      </c>
      <c r="BI4" s="29" t="str">
        <f>IF(OR(L4="",N4=""),"",IF(AND(L4=N4,L4&gt;0,N4&gt;0),"Important High",""))</f>
        <v/>
      </c>
      <c r="BJ4" s="29" t="str">
        <f>IF(OR(M4="",O4=""),"",IF(AND(M4=O4,M4&gt;0,O4&gt;0),"Important Low",""))</f>
        <v/>
      </c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37" t="str">
        <f t="shared" si="8"/>
        <v/>
      </c>
      <c r="BV4" s="29" t="str">
        <f t="shared" si="9"/>
        <v/>
      </c>
      <c r="BW4" s="37" t="str" cm="1">
        <f t="array" ref="BW4">IF(BV4&lt;&gt;1,"",_xlfn.IFS(OR(BC4="Above",BC4="Below"),BC4,OR(BH4="Above",BH4="Below"),BH4,TRUE,""))</f>
        <v/>
      </c>
      <c r="BX4" s="29"/>
      <c r="BY4" s="37" t="str">
        <f>IF(AA4="","",IF(AA4&gt;0,"UP","DOWN"))</f>
        <v/>
      </c>
      <c r="BZ4" s="37" t="str">
        <f t="shared" si="10"/>
        <v/>
      </c>
      <c r="CA4" s="37" t="str">
        <f t="shared" si="11"/>
        <v/>
      </c>
      <c r="CB4" s="66" t="str">
        <f t="shared" si="12"/>
        <v/>
      </c>
      <c r="CC4" s="69" t="str">
        <f t="shared" ref="CC4:CC67" si="21">IF(AJ4="","",IF(AND(AC4&lt;0,AJ4&gt;0),"High Spike @ Downtrend",""))</f>
        <v/>
      </c>
      <c r="CD4" s="66" t="str">
        <f t="shared" ref="CD4:CD67" si="22">IF(AND(CC4="High Spike @ Downtrend",AR4&gt;50%),"Sig High Spike @ Downtrend","")</f>
        <v/>
      </c>
      <c r="CE4" s="66" t="str">
        <f t="shared" si="13"/>
        <v/>
      </c>
      <c r="CF4" s="66" t="str">
        <f>IF(AK4="","",IF(AND(AC4&gt;0,AK4&gt;0),"Low Spike @ Uptrend",""))</f>
        <v/>
      </c>
      <c r="CG4" s="66" t="str">
        <f>IF(AND(CF4="Low Spike @ Uptrend",AV4&gt;50%),"Sig Low Spike @ Uptrend","")</f>
        <v/>
      </c>
      <c r="CH4" s="45"/>
      <c r="CI4" s="45"/>
      <c r="CJ4" s="30" t="str">
        <f>IF(P4="","",IF(P4=1,1,""))</f>
        <v/>
      </c>
      <c r="CK4" s="46"/>
      <c r="CL4" s="47"/>
      <c r="CM4" s="47"/>
    </row>
    <row r="5" spans="1:97" x14ac:dyDescent="0.55000000000000004">
      <c r="A5" t="str">
        <f>IF('Data Validation'!$K$2&lt;&gt;TRUE,"",'Data Validation'!A5)</f>
        <v/>
      </c>
      <c r="B5" s="4" t="str">
        <f>IF('Data Validation'!$K$2&lt;&gt;TRUE,"",'Data Validation'!C5)</f>
        <v/>
      </c>
      <c r="C5" s="4" t="str">
        <f>IF('Data Validation'!$K$2&lt;&gt;TRUE,"",'Data Validation'!E5)</f>
        <v/>
      </c>
      <c r="D5" s="4" t="str">
        <f>IF('Data Validation'!$K$2&lt;&gt;TRUE,"",'Data Validation'!G5)</f>
        <v/>
      </c>
      <c r="E5" s="4" t="str">
        <f>IF($C5&lt;&gt;"M5","",Price!F5)</f>
        <v/>
      </c>
      <c r="F5" s="4" t="str">
        <f>IF($C5&lt;&gt;"M5","",Price!G5)</f>
        <v/>
      </c>
      <c r="G5" s="4" t="str">
        <f>IF($C5&lt;&gt;"M5","",Price!H5)</f>
        <v/>
      </c>
      <c r="H5" s="57" t="str">
        <f>IF($C5&lt;&gt;"M5","",SSA!E5)</f>
        <v/>
      </c>
      <c r="I5" s="57" t="str">
        <f>IF($C5&lt;&gt;"M5","",SSA!F5)</f>
        <v/>
      </c>
      <c r="J5" s="58" t="str">
        <f>IF($C5&lt;&gt;"M5","",SSA!G5)</f>
        <v/>
      </c>
      <c r="K5" s="58" t="str">
        <f>IF($C5&lt;&gt;"M5","",SSA!H5)</f>
        <v/>
      </c>
      <c r="L5" s="5" t="str">
        <f>IF($C5&lt;&gt;"M5","",Trendlines!K5)</f>
        <v/>
      </c>
      <c r="M5" s="5" t="str">
        <f>IF($C5&lt;&gt;"M5","",Trendlines!L5)</f>
        <v/>
      </c>
      <c r="N5" s="5" t="str">
        <f>IF($C5&lt;&gt;"M5","",ZigZag!E5)</f>
        <v/>
      </c>
      <c r="O5" s="5" t="str">
        <f>IF($C5&lt;&gt;"M5","",ZigZag!F5)</f>
        <v/>
      </c>
      <c r="P5" s="5" t="str">
        <f>IF($C5&lt;&gt;"M5","",Pinbar!E5)</f>
        <v/>
      </c>
      <c r="Q5" s="57" t="str">
        <f>IF($C5&lt;&gt;"M5","",Trendlines!E5)</f>
        <v/>
      </c>
      <c r="R5" s="57" t="str">
        <f>IF($C5&lt;&gt;"M5","",Trendlines!H5)</f>
        <v/>
      </c>
      <c r="S5" s="5"/>
      <c r="T5" s="5"/>
      <c r="U5" s="5"/>
      <c r="V5" s="5"/>
      <c r="W5" t="str">
        <f>IFERROR(E5-F5,"")</f>
        <v/>
      </c>
      <c r="X5" t="str">
        <f>IFERROR(ABS(E5-D4),"")</f>
        <v/>
      </c>
      <c r="Y5" t="str">
        <f>IFERROR(ABS(F5-D4),"")</f>
        <v/>
      </c>
      <c r="Z5" t="str">
        <f t="shared" si="14"/>
        <v/>
      </c>
      <c r="AA5" s="36" t="str">
        <f>IFERROR(H5-I5,"")</f>
        <v/>
      </c>
      <c r="AB5" s="36" t="str">
        <f t="shared" si="15"/>
        <v/>
      </c>
      <c r="AC5" s="66" t="str" cm="1">
        <f t="array" ref="AC5">IFERROR((AB5=AB4,AC4+AB5,AB5),"")</f>
        <v/>
      </c>
      <c r="AD5" s="65"/>
      <c r="AE5" s="65"/>
      <c r="AF5" s="65"/>
      <c r="AG5" s="65"/>
      <c r="AH5" s="36" t="str">
        <f>IF(AND(H5&gt;I5,H4&lt;I4),"crossover","")</f>
        <v/>
      </c>
      <c r="AI5" s="36" t="str">
        <f>IF(AND(H5&lt;I5,H4&gt;I4),"crossunder","")</f>
        <v/>
      </c>
      <c r="AJ5" s="67" t="str">
        <f t="shared" si="16"/>
        <v/>
      </c>
      <c r="AK5" s="68" t="str">
        <f t="shared" si="17"/>
        <v/>
      </c>
      <c r="AL5" s="71" t="str">
        <f t="shared" si="18"/>
        <v/>
      </c>
      <c r="AM5" s="71" t="str">
        <f t="shared" si="19"/>
        <v/>
      </c>
      <c r="AN5" s="72" t="str">
        <f>IF(AND(AK5&lt;&gt;"",CF5="Low Spike @ Uptrend"),AK5,"")</f>
        <v/>
      </c>
      <c r="AO5" s="72" t="str">
        <f t="shared" si="20"/>
        <v/>
      </c>
      <c r="AT5" s="75"/>
      <c r="AU5" s="75"/>
      <c r="AV5" s="75"/>
      <c r="AW5" s="75"/>
      <c r="AY5" s="21" t="str">
        <f>IF(OR(Q5=0,Q5=""),"",((H5-Q5)/Q5))</f>
        <v/>
      </c>
      <c r="AZ5" s="15" t="str">
        <f t="shared" si="0"/>
        <v/>
      </c>
      <c r="BA5" s="15" t="str">
        <f t="shared" si="2"/>
        <v/>
      </c>
      <c r="BB5" s="22" t="str">
        <f t="shared" si="3"/>
        <v/>
      </c>
      <c r="BC5" s="22" t="str">
        <f t="shared" si="4"/>
        <v/>
      </c>
      <c r="BD5" s="24" t="str">
        <f>IF(OR(R5=0,R5=""),"",((H5-R5)/R5))</f>
        <v/>
      </c>
      <c r="BE5" s="23" t="str">
        <f t="shared" si="1"/>
        <v/>
      </c>
      <c r="BF5" s="23" t="str">
        <f t="shared" si="5"/>
        <v/>
      </c>
      <c r="BG5" s="25" t="str">
        <f t="shared" si="6"/>
        <v/>
      </c>
      <c r="BH5" s="25" t="str">
        <f t="shared" si="7"/>
        <v/>
      </c>
      <c r="BI5" s="29" t="str">
        <f>IF(OR(L5="",N5=""),"",IF(AND(L5=N5,L5&gt;0,N5&gt;0),"Important High",""))</f>
        <v/>
      </c>
      <c r="BJ5" s="29" t="str">
        <f>IF(OR(M5="",O5=""),"",IF(AND(M5=O5,M5&gt;0,O5&gt;0),"Important Low",""))</f>
        <v/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37" t="str">
        <f t="shared" si="8"/>
        <v/>
      </c>
      <c r="BV5" s="29" t="str">
        <f t="shared" si="9"/>
        <v/>
      </c>
      <c r="BW5" s="37" t="str" cm="1">
        <f t="array" ref="BW5">IF(BV5&lt;&gt;1,"",_xlfn.IFS(OR(BC5="Above",BC5="Below"),BC5,OR(BH5="Above",BH5="Below"),BH5,TRUE,""))</f>
        <v/>
      </c>
      <c r="BX5" s="29"/>
      <c r="BY5" s="37" t="str">
        <f>IF(AA5="","",IF(AA5&gt;0,"UP","DOWN"))</f>
        <v/>
      </c>
      <c r="BZ5" s="37" t="str">
        <f t="shared" si="10"/>
        <v/>
      </c>
      <c r="CA5" s="37" t="str">
        <f t="shared" si="11"/>
        <v/>
      </c>
      <c r="CB5" s="66" t="str">
        <f t="shared" si="12"/>
        <v/>
      </c>
      <c r="CC5" s="69" t="str">
        <f t="shared" si="21"/>
        <v/>
      </c>
      <c r="CD5" s="66" t="str">
        <f t="shared" si="22"/>
        <v/>
      </c>
      <c r="CE5" s="66" t="str">
        <f t="shared" si="13"/>
        <v/>
      </c>
      <c r="CF5" s="66" t="str">
        <f>IF(AK5="","",IF(AND(AC5&gt;0,AK5&gt;0),"Low Spike @ Uptrend",""))</f>
        <v/>
      </c>
      <c r="CG5" s="66" t="str">
        <f>IF(AND(CF5="Low Spike @ Uptrend",AV5&gt;50%),"Sig Low Spike @ Uptrend","")</f>
        <v/>
      </c>
      <c r="CH5" s="45"/>
      <c r="CI5" s="45"/>
      <c r="CJ5" s="30" t="str">
        <f>IF(P5="","",IF(P5=1,1,""))</f>
        <v/>
      </c>
      <c r="CK5" s="46"/>
      <c r="CL5" s="47"/>
      <c r="CM5" s="47"/>
    </row>
    <row r="6" spans="1:97" x14ac:dyDescent="0.55000000000000004">
      <c r="A6" t="str">
        <f>IF('Data Validation'!$K$2&lt;&gt;TRUE,"",'Data Validation'!A6)</f>
        <v/>
      </c>
      <c r="B6" s="4" t="str">
        <f>IF('Data Validation'!$K$2&lt;&gt;TRUE,"",'Data Validation'!C6)</f>
        <v/>
      </c>
      <c r="C6" s="4" t="str">
        <f>IF('Data Validation'!$K$2&lt;&gt;TRUE,"",'Data Validation'!E6)</f>
        <v/>
      </c>
      <c r="D6" s="4" t="str">
        <f>IF('Data Validation'!$K$2&lt;&gt;TRUE,"",'Data Validation'!G6)</f>
        <v/>
      </c>
      <c r="E6" s="4" t="str">
        <f>IF($C6&lt;&gt;"M5","",Price!F6)</f>
        <v/>
      </c>
      <c r="F6" s="4" t="str">
        <f>IF($C6&lt;&gt;"M5","",Price!G6)</f>
        <v/>
      </c>
      <c r="G6" s="4" t="str">
        <f>IF($C6&lt;&gt;"M5","",Price!H6)</f>
        <v/>
      </c>
      <c r="H6" s="57" t="str">
        <f>IF($C6&lt;&gt;"M5","",SSA!E6)</f>
        <v/>
      </c>
      <c r="I6" s="57" t="str">
        <f>IF($C6&lt;&gt;"M5","",SSA!F6)</f>
        <v/>
      </c>
      <c r="J6" s="58" t="str">
        <f>IF($C6&lt;&gt;"M5","",SSA!G6)</f>
        <v/>
      </c>
      <c r="K6" s="58" t="str">
        <f>IF($C6&lt;&gt;"M5","",SSA!H6)</f>
        <v/>
      </c>
      <c r="L6" s="5" t="str">
        <f>IF($C6&lt;&gt;"M5","",Trendlines!K6)</f>
        <v/>
      </c>
      <c r="M6" s="5" t="str">
        <f>IF($C6&lt;&gt;"M5","",Trendlines!L6)</f>
        <v/>
      </c>
      <c r="N6" s="5" t="str">
        <f>IF($C6&lt;&gt;"M5","",ZigZag!E6)</f>
        <v/>
      </c>
      <c r="O6" s="5" t="str">
        <f>IF($C6&lt;&gt;"M5","",ZigZag!F6)</f>
        <v/>
      </c>
      <c r="P6" s="5" t="str">
        <f>IF($C6&lt;&gt;"M5","",Pinbar!E6)</f>
        <v/>
      </c>
      <c r="Q6" s="57" t="str">
        <f>IF($C6&lt;&gt;"M5","",Trendlines!E6)</f>
        <v/>
      </c>
      <c r="R6" s="57" t="str">
        <f>IF($C6&lt;&gt;"M5","",Trendlines!H6)</f>
        <v/>
      </c>
      <c r="S6" s="5"/>
      <c r="T6" s="5"/>
      <c r="U6" s="5"/>
      <c r="V6" s="5"/>
      <c r="W6" t="str">
        <f>IFERROR(E6-F6,"")</f>
        <v/>
      </c>
      <c r="X6" t="str">
        <f>IFERROR(ABS(E6-D5),"")</f>
        <v/>
      </c>
      <c r="Y6" t="str">
        <f>IFERROR(ABS(F6-D5),"")</f>
        <v/>
      </c>
      <c r="Z6" t="str">
        <f t="shared" si="14"/>
        <v/>
      </c>
      <c r="AA6" s="36" t="str">
        <f>IFERROR(H6-I6,"")</f>
        <v/>
      </c>
      <c r="AB6" s="36" t="str">
        <f t="shared" si="15"/>
        <v/>
      </c>
      <c r="AC6" s="66" t="str" cm="1">
        <f t="array" ref="AC6">IFERROR((AB6=AB5,AC5+AB6,AB6),"")</f>
        <v/>
      </c>
      <c r="AD6" s="65"/>
      <c r="AE6" s="65"/>
      <c r="AF6" s="65"/>
      <c r="AG6" s="65"/>
      <c r="AH6" s="36" t="str">
        <f>IF(AND(H6&gt;I6,H5&lt;I5),"crossover","")</f>
        <v/>
      </c>
      <c r="AI6" s="36" t="str">
        <f>IF(AND(H6&lt;I6,H5&gt;I5),"crossunder","")</f>
        <v/>
      </c>
      <c r="AJ6" s="67" t="str">
        <f t="shared" si="16"/>
        <v/>
      </c>
      <c r="AK6" s="68" t="str">
        <f t="shared" si="17"/>
        <v/>
      </c>
      <c r="AL6" s="71" t="str">
        <f t="shared" si="18"/>
        <v/>
      </c>
      <c r="AM6" s="71" t="str">
        <f t="shared" si="19"/>
        <v/>
      </c>
      <c r="AN6" s="72" t="str">
        <f>IF(AND(AK6&lt;&gt;"",CF6="Low Spike @ Uptrend"),AK6,"")</f>
        <v/>
      </c>
      <c r="AO6" s="72" t="str">
        <f t="shared" si="20"/>
        <v/>
      </c>
      <c r="AT6" s="75"/>
      <c r="AU6" s="75"/>
      <c r="AV6" s="75"/>
      <c r="AW6" s="75"/>
      <c r="AY6" s="21" t="str">
        <f>IF(OR(Q6=0,Q6=""),"",((H6-Q6)/Q6))</f>
        <v/>
      </c>
      <c r="AZ6" s="15" t="str">
        <f t="shared" si="0"/>
        <v/>
      </c>
      <c r="BA6" s="15" t="str">
        <f t="shared" si="2"/>
        <v/>
      </c>
      <c r="BB6" s="22" t="str">
        <f t="shared" si="3"/>
        <v/>
      </c>
      <c r="BC6" s="22" t="str">
        <f t="shared" si="4"/>
        <v/>
      </c>
      <c r="BD6" s="24" t="str">
        <f>IF(OR(R6=0,R6=""),"",((H6-R6)/R6))</f>
        <v/>
      </c>
      <c r="BE6" s="23" t="str">
        <f t="shared" si="1"/>
        <v/>
      </c>
      <c r="BF6" s="23" t="str">
        <f t="shared" si="5"/>
        <v/>
      </c>
      <c r="BG6" s="25" t="str">
        <f t="shared" si="6"/>
        <v/>
      </c>
      <c r="BH6" s="25" t="str">
        <f t="shared" si="7"/>
        <v/>
      </c>
      <c r="BI6" s="29" t="str">
        <f>IF(OR(L6="",N6=""),"",IF(AND(L6=N6,L6&gt;0,N6&gt;0),"Important High",""))</f>
        <v/>
      </c>
      <c r="BJ6" s="29" t="str">
        <f>IF(OR(M6="",O6=""),"",IF(AND(M6=O6,M6&gt;0,O6&gt;0),"Important Low",""))</f>
        <v/>
      </c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37" t="str">
        <f t="shared" si="8"/>
        <v/>
      </c>
      <c r="BV6" s="29" t="str">
        <f t="shared" si="9"/>
        <v/>
      </c>
      <c r="BW6" s="37" t="str" cm="1">
        <f t="array" ref="BW6">IF(BV6&lt;&gt;1,"",_xlfn.IFS(OR(BC6="Above",BC6="Below"),BC6,OR(BH6="Above",BH6="Below"),BH6,TRUE,""))</f>
        <v/>
      </c>
      <c r="BX6" s="29"/>
      <c r="BY6" s="37" t="str">
        <f>IF(AA6="","",IF(AA6&gt;0,"UP","DOWN"))</f>
        <v/>
      </c>
      <c r="BZ6" s="37" t="str">
        <f t="shared" si="10"/>
        <v/>
      </c>
      <c r="CA6" s="37" t="str">
        <f t="shared" si="11"/>
        <v/>
      </c>
      <c r="CB6" s="66" t="str">
        <f t="shared" si="12"/>
        <v/>
      </c>
      <c r="CC6" s="69" t="str">
        <f t="shared" si="21"/>
        <v/>
      </c>
      <c r="CD6" s="66" t="str">
        <f t="shared" si="22"/>
        <v/>
      </c>
      <c r="CE6" s="66" t="str">
        <f t="shared" si="13"/>
        <v/>
      </c>
      <c r="CF6" s="66" t="str">
        <f>IF(AK6="","",IF(AND(AC6&gt;0,AK6&gt;0),"Low Spike @ Uptrend",""))</f>
        <v/>
      </c>
      <c r="CG6" s="66" t="str">
        <f>IF(AND(CF6="Low Spike @ Uptrend",AV6&gt;50%),"Sig Low Spike @ Uptrend","")</f>
        <v/>
      </c>
      <c r="CH6" s="45"/>
      <c r="CI6" s="45"/>
      <c r="CJ6" s="30" t="str">
        <f>IF(P6="","",IF(P6=1,1,""))</f>
        <v/>
      </c>
      <c r="CK6" s="46"/>
      <c r="CL6" s="47"/>
      <c r="CM6" s="47"/>
    </row>
    <row r="7" spans="1:97" x14ac:dyDescent="0.55000000000000004">
      <c r="A7" t="str">
        <f>IF('Data Validation'!$K$2&lt;&gt;TRUE,"",'Data Validation'!A7)</f>
        <v/>
      </c>
      <c r="B7" s="4" t="str">
        <f>IF('Data Validation'!$K$2&lt;&gt;TRUE,"",'Data Validation'!C7)</f>
        <v/>
      </c>
      <c r="C7" s="4" t="str">
        <f>IF('Data Validation'!$K$2&lt;&gt;TRUE,"",'Data Validation'!E7)</f>
        <v/>
      </c>
      <c r="D7" s="4" t="str">
        <f>IF('Data Validation'!$K$2&lt;&gt;TRUE,"",'Data Validation'!G7)</f>
        <v/>
      </c>
      <c r="E7" s="4" t="str">
        <f>IF($C7&lt;&gt;"M5","",Price!F7)</f>
        <v/>
      </c>
      <c r="F7" s="4" t="str">
        <f>IF($C7&lt;&gt;"M5","",Price!G7)</f>
        <v/>
      </c>
      <c r="G7" s="4" t="str">
        <f>IF($C7&lt;&gt;"M5","",Price!H7)</f>
        <v/>
      </c>
      <c r="H7" s="57" t="str">
        <f>IF($C7&lt;&gt;"M5","",SSA!E7)</f>
        <v/>
      </c>
      <c r="I7" s="57" t="str">
        <f>IF($C7&lt;&gt;"M5","",SSA!F7)</f>
        <v/>
      </c>
      <c r="J7" s="58" t="str">
        <f>IF($C7&lt;&gt;"M5","",SSA!G7)</f>
        <v/>
      </c>
      <c r="K7" s="58" t="str">
        <f>IF($C7&lt;&gt;"M5","",SSA!H7)</f>
        <v/>
      </c>
      <c r="L7" s="5" t="str">
        <f>IF($C7&lt;&gt;"M5","",Trendlines!K7)</f>
        <v/>
      </c>
      <c r="M7" s="5" t="str">
        <f>IF($C7&lt;&gt;"M5","",Trendlines!L7)</f>
        <v/>
      </c>
      <c r="N7" s="5" t="str">
        <f>IF($C7&lt;&gt;"M5","",ZigZag!E7)</f>
        <v/>
      </c>
      <c r="O7" s="5" t="str">
        <f>IF($C7&lt;&gt;"M5","",ZigZag!F7)</f>
        <v/>
      </c>
      <c r="P7" s="5" t="str">
        <f>IF($C7&lt;&gt;"M5","",Pinbar!E7)</f>
        <v/>
      </c>
      <c r="Q7" s="57" t="str">
        <f>IF($C7&lt;&gt;"M5","",Trendlines!E7)</f>
        <v/>
      </c>
      <c r="R7" s="57" t="str">
        <f>IF($C7&lt;&gt;"M5","",Trendlines!H7)</f>
        <v/>
      </c>
      <c r="S7" s="5"/>
      <c r="T7" s="5"/>
      <c r="U7" s="5"/>
      <c r="V7" s="5"/>
      <c r="W7" t="str">
        <f>IFERROR(E7-F7,"")</f>
        <v/>
      </c>
      <c r="X7" t="str">
        <f>IFERROR(ABS(E7-D6),"")</f>
        <v/>
      </c>
      <c r="Y7" t="str">
        <f>IFERROR(ABS(F7-D6),"")</f>
        <v/>
      </c>
      <c r="Z7" t="str">
        <f t="shared" si="14"/>
        <v/>
      </c>
      <c r="AA7" s="36" t="str">
        <f>IFERROR(H7-I7,"")</f>
        <v/>
      </c>
      <c r="AB7" s="36" t="str">
        <f t="shared" si="15"/>
        <v/>
      </c>
      <c r="AC7" s="66" t="str" cm="1">
        <f t="array" ref="AC7">IFERROR((AB7=AB6,AC6+AB7,AB7),"")</f>
        <v/>
      </c>
      <c r="AD7" s="65"/>
      <c r="AE7" s="65"/>
      <c r="AF7" s="65"/>
      <c r="AG7" s="65"/>
      <c r="AH7" s="36" t="str">
        <f>IF(AND(H7&gt;I7,H6&lt;I6),"crossover","")</f>
        <v/>
      </c>
      <c r="AI7" s="36" t="str">
        <f>IF(AND(H7&lt;I7,H6&gt;I6),"crossunder","")</f>
        <v/>
      </c>
      <c r="AJ7" s="67" t="str">
        <f t="shared" si="16"/>
        <v/>
      </c>
      <c r="AK7" s="68" t="str">
        <f t="shared" si="17"/>
        <v/>
      </c>
      <c r="AL7" s="71" t="str">
        <f t="shared" si="18"/>
        <v/>
      </c>
      <c r="AM7" s="71" t="str">
        <f t="shared" si="19"/>
        <v/>
      </c>
      <c r="AN7" s="72" t="str">
        <f>IF(AND(AK7&lt;&gt;"",CF7="Low Spike @ Uptrend"),AK7,"")</f>
        <v/>
      </c>
      <c r="AO7" s="72" t="str">
        <f t="shared" si="20"/>
        <v/>
      </c>
      <c r="AT7" s="75"/>
      <c r="AU7" s="75"/>
      <c r="AV7" s="75"/>
      <c r="AW7" s="75"/>
      <c r="AY7" s="21" t="str">
        <f>IF(OR(Q7=0,Q7=""),"",((H7-Q7)/Q7))</f>
        <v/>
      </c>
      <c r="AZ7" s="15" t="str">
        <f t="shared" si="0"/>
        <v/>
      </c>
      <c r="BA7" s="15" t="str">
        <f t="shared" si="2"/>
        <v/>
      </c>
      <c r="BB7" s="22" t="str">
        <f t="shared" si="3"/>
        <v/>
      </c>
      <c r="BC7" s="22" t="str">
        <f t="shared" si="4"/>
        <v/>
      </c>
      <c r="BD7" s="24" t="str">
        <f>IF(OR(R7=0,R7=""),"",((H7-R7)/R7))</f>
        <v/>
      </c>
      <c r="BE7" s="23" t="str">
        <f t="shared" si="1"/>
        <v/>
      </c>
      <c r="BF7" s="23" t="str">
        <f t="shared" si="5"/>
        <v/>
      </c>
      <c r="BG7" s="25" t="str">
        <f t="shared" si="6"/>
        <v/>
      </c>
      <c r="BH7" s="25" t="str">
        <f t="shared" si="7"/>
        <v/>
      </c>
      <c r="BI7" s="29" t="str">
        <f>IF(OR(L7="",N7=""),"",IF(AND(L7=N7,L7&gt;0,N7&gt;0),"Important High",""))</f>
        <v/>
      </c>
      <c r="BJ7" s="29" t="str">
        <f>IF(OR(M7="",O7=""),"",IF(AND(M7=O7,M7&gt;0,O7&gt;0),"Important Low",""))</f>
        <v/>
      </c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37" t="str">
        <f t="shared" si="8"/>
        <v/>
      </c>
      <c r="BV7" s="29" t="str">
        <f t="shared" si="9"/>
        <v/>
      </c>
      <c r="BW7" s="37" t="str" cm="1">
        <f t="array" ref="BW7">IF(BV7&lt;&gt;1,"",_xlfn.IFS(OR(BC7="Above",BC7="Below"),BC7,OR(BH7="Above",BH7="Below"),BH7,TRUE,""))</f>
        <v/>
      </c>
      <c r="BX7" s="29"/>
      <c r="BY7" s="37" t="str">
        <f>IF(AA7="","",IF(AA7&gt;0,"UP","DOWN"))</f>
        <v/>
      </c>
      <c r="BZ7" s="37" t="str">
        <f t="shared" si="10"/>
        <v/>
      </c>
      <c r="CA7" s="37" t="str">
        <f t="shared" si="11"/>
        <v/>
      </c>
      <c r="CB7" s="66" t="str">
        <f t="shared" si="12"/>
        <v/>
      </c>
      <c r="CC7" s="69" t="str">
        <f t="shared" si="21"/>
        <v/>
      </c>
      <c r="CD7" s="66" t="str">
        <f t="shared" si="22"/>
        <v/>
      </c>
      <c r="CE7" s="66" t="str">
        <f t="shared" si="13"/>
        <v/>
      </c>
      <c r="CF7" s="66" t="str">
        <f>IF(AK7="","",IF(AND(AC7&gt;0,AK7&gt;0),"Low Spike @ Uptrend",""))</f>
        <v/>
      </c>
      <c r="CG7" s="66" t="str">
        <f>IF(AND(CF7="Low Spike @ Uptrend",AV7&gt;50%),"Sig Low Spike @ Uptrend","")</f>
        <v/>
      </c>
      <c r="CH7" s="45"/>
      <c r="CI7" s="45"/>
      <c r="CJ7" s="30" t="str">
        <f>IF(P7="","",IF(P7=1,1,""))</f>
        <v/>
      </c>
      <c r="CK7" s="46"/>
      <c r="CL7" s="47"/>
      <c r="CM7" s="47"/>
    </row>
    <row r="8" spans="1:97" x14ac:dyDescent="0.55000000000000004">
      <c r="A8" t="str">
        <f>IF('Data Validation'!$K$2&lt;&gt;TRUE,"",'Data Validation'!A8)</f>
        <v/>
      </c>
      <c r="B8" s="4" t="str">
        <f>IF('Data Validation'!$K$2&lt;&gt;TRUE,"",'Data Validation'!C8)</f>
        <v/>
      </c>
      <c r="C8" s="4" t="str">
        <f>IF('Data Validation'!$K$2&lt;&gt;TRUE,"",'Data Validation'!E8)</f>
        <v/>
      </c>
      <c r="D8" s="4" t="str">
        <f>IF('Data Validation'!$K$2&lt;&gt;TRUE,"",'Data Validation'!G8)</f>
        <v/>
      </c>
      <c r="E8" s="4" t="str">
        <f>IF($C8&lt;&gt;"M5","",Price!F8)</f>
        <v/>
      </c>
      <c r="F8" s="4" t="str">
        <f>IF($C8&lt;&gt;"M5","",Price!G8)</f>
        <v/>
      </c>
      <c r="G8" s="4" t="str">
        <f>IF($C8&lt;&gt;"M5","",Price!H8)</f>
        <v/>
      </c>
      <c r="H8" s="57" t="str">
        <f>IF($C8&lt;&gt;"M5","",SSA!E8)</f>
        <v/>
      </c>
      <c r="I8" s="57" t="str">
        <f>IF($C8&lt;&gt;"M5","",SSA!F8)</f>
        <v/>
      </c>
      <c r="J8" s="58" t="str">
        <f>IF($C8&lt;&gt;"M5","",SSA!G8)</f>
        <v/>
      </c>
      <c r="K8" s="58" t="str">
        <f>IF($C8&lt;&gt;"M5","",SSA!H8)</f>
        <v/>
      </c>
      <c r="L8" s="5" t="str">
        <f>IF($C8&lt;&gt;"M5","",Trendlines!K8)</f>
        <v/>
      </c>
      <c r="M8" s="5" t="str">
        <f>IF($C8&lt;&gt;"M5","",Trendlines!L8)</f>
        <v/>
      </c>
      <c r="N8" s="5" t="str">
        <f>IF($C8&lt;&gt;"M5","",ZigZag!E8)</f>
        <v/>
      </c>
      <c r="O8" s="5" t="str">
        <f>IF($C8&lt;&gt;"M5","",ZigZag!F8)</f>
        <v/>
      </c>
      <c r="P8" s="5" t="str">
        <f>IF($C8&lt;&gt;"M5","",Pinbar!E8)</f>
        <v/>
      </c>
      <c r="Q8" s="57" t="str">
        <f>IF($C8&lt;&gt;"M5","",Trendlines!E8)</f>
        <v/>
      </c>
      <c r="R8" s="57" t="str">
        <f>IF($C8&lt;&gt;"M5","",Trendlines!H8)</f>
        <v/>
      </c>
      <c r="S8" s="5"/>
      <c r="T8" s="5"/>
      <c r="U8" s="5"/>
      <c r="V8" s="5"/>
      <c r="W8" t="str">
        <f>IFERROR(E8-F8,"")</f>
        <v/>
      </c>
      <c r="X8" t="str">
        <f>IFERROR(ABS(E8-D7),"")</f>
        <v/>
      </c>
      <c r="Y8" t="str">
        <f>IFERROR(ABS(F8-D7),"")</f>
        <v/>
      </c>
      <c r="Z8" t="str">
        <f t="shared" si="14"/>
        <v/>
      </c>
      <c r="AA8" s="36" t="str">
        <f>IFERROR(H8-I8,"")</f>
        <v/>
      </c>
      <c r="AB8" s="36" t="str">
        <f t="shared" si="15"/>
        <v/>
      </c>
      <c r="AC8" s="66" t="str" cm="1">
        <f t="array" ref="AC8">IFERROR((AB8=AB7,AC7+AB8,AB8),"")</f>
        <v/>
      </c>
      <c r="AD8" s="65"/>
      <c r="AE8" s="65"/>
      <c r="AF8" s="65"/>
      <c r="AG8" s="65"/>
      <c r="AH8" s="36" t="str">
        <f>IF(AND(H8&gt;I8,H7&lt;I7),"crossover","")</f>
        <v/>
      </c>
      <c r="AI8" s="36" t="str">
        <f>IF(AND(H8&lt;I8,H7&gt;I7),"crossunder","")</f>
        <v/>
      </c>
      <c r="AJ8" s="67" t="str">
        <f t="shared" si="16"/>
        <v/>
      </c>
      <c r="AK8" s="68" t="str">
        <f t="shared" si="17"/>
        <v/>
      </c>
      <c r="AL8" s="71" t="str">
        <f t="shared" si="18"/>
        <v/>
      </c>
      <c r="AM8" s="71" t="str">
        <f t="shared" si="19"/>
        <v/>
      </c>
      <c r="AN8" s="72" t="str">
        <f>IF(AND(AK8&lt;&gt;"",CF8="Low Spike @ Uptrend"),AK8,"")</f>
        <v/>
      </c>
      <c r="AO8" s="72" t="str">
        <f t="shared" si="20"/>
        <v/>
      </c>
      <c r="AT8" s="75"/>
      <c r="AU8" s="75"/>
      <c r="AV8" s="75"/>
      <c r="AW8" s="75"/>
      <c r="AY8" s="21" t="str">
        <f>IF(OR(Q8=0,Q8=""),"",((H8-Q8)/Q8))</f>
        <v/>
      </c>
      <c r="AZ8" s="15" t="str">
        <f t="shared" si="0"/>
        <v/>
      </c>
      <c r="BA8" s="15" t="str">
        <f t="shared" si="2"/>
        <v/>
      </c>
      <c r="BB8" s="22" t="str">
        <f t="shared" si="3"/>
        <v/>
      </c>
      <c r="BC8" s="22" t="str">
        <f t="shared" si="4"/>
        <v/>
      </c>
      <c r="BD8" s="24" t="str">
        <f>IF(OR(R8=0,R8=""),"",((H8-R8)/R8))</f>
        <v/>
      </c>
      <c r="BE8" s="23" t="str">
        <f t="shared" si="1"/>
        <v/>
      </c>
      <c r="BF8" s="23" t="str">
        <f t="shared" si="5"/>
        <v/>
      </c>
      <c r="BG8" s="25" t="str">
        <f t="shared" si="6"/>
        <v/>
      </c>
      <c r="BH8" s="25" t="str">
        <f t="shared" si="7"/>
        <v/>
      </c>
      <c r="BI8" s="29" t="str">
        <f>IF(OR(L8="",N8=""),"",IF(AND(L8=N8,L8&gt;0,N8&gt;0),"Important High",""))</f>
        <v/>
      </c>
      <c r="BJ8" s="29" t="str">
        <f>IF(OR(M8="",O8=""),"",IF(AND(M8=O8,M8&gt;0,O8&gt;0),"Important Low",""))</f>
        <v/>
      </c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37" t="str">
        <f t="shared" si="8"/>
        <v/>
      </c>
      <c r="BV8" s="29" t="str">
        <f t="shared" si="9"/>
        <v/>
      </c>
      <c r="BW8" s="37" t="str" cm="1">
        <f t="array" ref="BW8">IF(BV8&lt;&gt;1,"",_xlfn.IFS(OR(BC8="Above",BC8="Below"),BC8,OR(BH8="Above",BH8="Below"),BH8,TRUE,""))</f>
        <v/>
      </c>
      <c r="BX8" s="29"/>
      <c r="BY8" s="37" t="str">
        <f>IF(AA8="","",IF(AA8&gt;0,"UP","DOWN"))</f>
        <v/>
      </c>
      <c r="BZ8" s="37" t="str">
        <f t="shared" si="10"/>
        <v/>
      </c>
      <c r="CA8" s="37" t="str">
        <f t="shared" si="11"/>
        <v/>
      </c>
      <c r="CB8" s="66" t="str">
        <f t="shared" si="12"/>
        <v/>
      </c>
      <c r="CC8" s="69" t="str">
        <f t="shared" si="21"/>
        <v/>
      </c>
      <c r="CD8" s="66" t="str">
        <f t="shared" si="22"/>
        <v/>
      </c>
      <c r="CE8" s="66" t="str">
        <f t="shared" si="13"/>
        <v/>
      </c>
      <c r="CF8" s="66" t="str">
        <f>IF(AK8="","",IF(AND(AC8&gt;0,AK8&gt;0),"Low Spike @ Uptrend",""))</f>
        <v/>
      </c>
      <c r="CG8" s="66" t="str">
        <f>IF(AND(CF8="Low Spike @ Uptrend",AV8&gt;50%),"Sig Low Spike @ Uptrend","")</f>
        <v/>
      </c>
      <c r="CH8" s="45"/>
      <c r="CI8" s="45"/>
      <c r="CJ8" s="30" t="str">
        <f>IF(P8="","",IF(P8=1,1,""))</f>
        <v/>
      </c>
      <c r="CK8" s="46"/>
      <c r="CL8" s="47"/>
      <c r="CM8" s="47"/>
    </row>
    <row r="9" spans="1:97" x14ac:dyDescent="0.55000000000000004">
      <c r="A9" t="str">
        <f>IF('Data Validation'!$K$2&lt;&gt;TRUE,"",'Data Validation'!A9)</f>
        <v/>
      </c>
      <c r="B9" s="4" t="str">
        <f>IF('Data Validation'!$K$2&lt;&gt;TRUE,"",'Data Validation'!C9)</f>
        <v/>
      </c>
      <c r="C9" s="4" t="str">
        <f>IF('Data Validation'!$K$2&lt;&gt;TRUE,"",'Data Validation'!E9)</f>
        <v/>
      </c>
      <c r="D9" s="4" t="str">
        <f>IF('Data Validation'!$K$2&lt;&gt;TRUE,"",'Data Validation'!G9)</f>
        <v/>
      </c>
      <c r="E9" s="4" t="str">
        <f>IF($C9&lt;&gt;"M5","",Price!F9)</f>
        <v/>
      </c>
      <c r="F9" s="4" t="str">
        <f>IF($C9&lt;&gt;"M5","",Price!G9)</f>
        <v/>
      </c>
      <c r="G9" s="4" t="str">
        <f>IF($C9&lt;&gt;"M5","",Price!H9)</f>
        <v/>
      </c>
      <c r="H9" s="57" t="str">
        <f>IF($C9&lt;&gt;"M5","",SSA!E9)</f>
        <v/>
      </c>
      <c r="I9" s="57" t="str">
        <f>IF($C9&lt;&gt;"M5","",SSA!F9)</f>
        <v/>
      </c>
      <c r="J9" s="58" t="str">
        <f>IF($C9&lt;&gt;"M5","",SSA!G9)</f>
        <v/>
      </c>
      <c r="K9" s="58" t="str">
        <f>IF($C9&lt;&gt;"M5","",SSA!H9)</f>
        <v/>
      </c>
      <c r="L9" s="5" t="str">
        <f>IF($C9&lt;&gt;"M5","",Trendlines!K9)</f>
        <v/>
      </c>
      <c r="M9" s="5" t="str">
        <f>IF($C9&lt;&gt;"M5","",Trendlines!L9)</f>
        <v/>
      </c>
      <c r="N9" s="5" t="str">
        <f>IF($C9&lt;&gt;"M5","",ZigZag!E9)</f>
        <v/>
      </c>
      <c r="O9" s="5" t="str">
        <f>IF($C9&lt;&gt;"M5","",ZigZag!F9)</f>
        <v/>
      </c>
      <c r="P9" s="5" t="str">
        <f>IF($C9&lt;&gt;"M5","",Pinbar!E9)</f>
        <v/>
      </c>
      <c r="Q9" s="57" t="str">
        <f>IF($C9&lt;&gt;"M5","",Trendlines!E9)</f>
        <v/>
      </c>
      <c r="R9" s="57" t="str">
        <f>IF($C9&lt;&gt;"M5","",Trendlines!H9)</f>
        <v/>
      </c>
      <c r="S9" s="5"/>
      <c r="T9" s="5"/>
      <c r="U9" s="5"/>
      <c r="V9" s="5"/>
      <c r="W9" t="str">
        <f>IFERROR(E9-F9,"")</f>
        <v/>
      </c>
      <c r="X9" t="str">
        <f>IFERROR(ABS(E9-D8),"")</f>
        <v/>
      </c>
      <c r="Y9" t="str">
        <f>IFERROR(ABS(F9-D8),"")</f>
        <v/>
      </c>
      <c r="Z9" t="str">
        <f t="shared" si="14"/>
        <v/>
      </c>
      <c r="AA9" s="36" t="str">
        <f>IFERROR(H9-I9,"")</f>
        <v/>
      </c>
      <c r="AB9" s="36" t="str">
        <f t="shared" si="15"/>
        <v/>
      </c>
      <c r="AC9" s="66" t="str" cm="1">
        <f t="array" ref="AC9">IFERROR((AB9=AB8,AC8+AB9,AB9),"")</f>
        <v/>
      </c>
      <c r="AD9" s="65"/>
      <c r="AE9" s="65"/>
      <c r="AF9" s="65"/>
      <c r="AG9" s="65"/>
      <c r="AH9" s="36" t="str">
        <f>IF(AND(H9&gt;I9,H8&lt;I8),"crossover","")</f>
        <v/>
      </c>
      <c r="AI9" s="36" t="str">
        <f>IF(AND(H9&lt;I9,H8&gt;I8),"crossunder","")</f>
        <v/>
      </c>
      <c r="AJ9" s="67" t="str">
        <f t="shared" si="16"/>
        <v/>
      </c>
      <c r="AK9" s="68" t="str">
        <f t="shared" si="17"/>
        <v/>
      </c>
      <c r="AL9" s="71" t="str">
        <f t="shared" si="18"/>
        <v/>
      </c>
      <c r="AM9" s="71" t="str">
        <f t="shared" si="19"/>
        <v/>
      </c>
      <c r="AN9" s="72" t="str">
        <f>IF(AND(AK9&lt;&gt;"",CF9="Low Spike @ Uptrend"),AK9,"")</f>
        <v/>
      </c>
      <c r="AO9" s="72" t="str">
        <f t="shared" si="20"/>
        <v/>
      </c>
      <c r="AT9" s="75"/>
      <c r="AU9" s="75"/>
      <c r="AV9" s="75"/>
      <c r="AW9" s="75"/>
      <c r="AY9" s="21" t="str">
        <f>IF(OR(Q9=0,Q9=""),"",((H9-Q9)/Q9))</f>
        <v/>
      </c>
      <c r="AZ9" s="15" t="str">
        <f t="shared" si="0"/>
        <v/>
      </c>
      <c r="BA9" s="15" t="str">
        <f t="shared" si="2"/>
        <v/>
      </c>
      <c r="BB9" s="22" t="str">
        <f t="shared" si="3"/>
        <v/>
      </c>
      <c r="BC9" s="22" t="str">
        <f t="shared" si="4"/>
        <v/>
      </c>
      <c r="BD9" s="24" t="str">
        <f>IF(OR(R9=0,R9=""),"",((H9-R9)/R9))</f>
        <v/>
      </c>
      <c r="BE9" s="23" t="str">
        <f t="shared" si="1"/>
        <v/>
      </c>
      <c r="BF9" s="23" t="str">
        <f t="shared" si="5"/>
        <v/>
      </c>
      <c r="BG9" s="25" t="str">
        <f t="shared" si="6"/>
        <v/>
      </c>
      <c r="BH9" s="25" t="str">
        <f t="shared" si="7"/>
        <v/>
      </c>
      <c r="BI9" s="29" t="str">
        <f>IF(OR(L9="",N9=""),"",IF(AND(L9=N9,L9&gt;0,N9&gt;0),"Important High",""))</f>
        <v/>
      </c>
      <c r="BJ9" s="29" t="str">
        <f>IF(OR(M9="",O9=""),"",IF(AND(M9=O9,M9&gt;0,O9&gt;0),"Important Low",""))</f>
        <v/>
      </c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37" t="str">
        <f t="shared" si="8"/>
        <v/>
      </c>
      <c r="BV9" s="29" t="str">
        <f t="shared" si="9"/>
        <v/>
      </c>
      <c r="BW9" s="37" t="str" cm="1">
        <f t="array" ref="BW9">IF(BV9&lt;&gt;1,"",_xlfn.IFS(OR(BC9="Above",BC9="Below"),BC9,OR(BH9="Above",BH9="Below"),BH9,TRUE,""))</f>
        <v/>
      </c>
      <c r="BX9" s="29"/>
      <c r="BY9" s="37" t="str">
        <f>IF(AA9="","",IF(AA9&gt;0,"UP","DOWN"))</f>
        <v/>
      </c>
      <c r="BZ9" s="37" t="str">
        <f t="shared" si="10"/>
        <v/>
      </c>
      <c r="CA9" s="37" t="str">
        <f t="shared" si="11"/>
        <v/>
      </c>
      <c r="CB9" s="66" t="str">
        <f t="shared" si="12"/>
        <v/>
      </c>
      <c r="CC9" s="69" t="str">
        <f t="shared" si="21"/>
        <v/>
      </c>
      <c r="CD9" s="66" t="str">
        <f t="shared" si="22"/>
        <v/>
      </c>
      <c r="CE9" s="66" t="str">
        <f t="shared" si="13"/>
        <v/>
      </c>
      <c r="CF9" s="66" t="str">
        <f>IF(AK9="","",IF(AND(AC9&gt;0,AK9&gt;0),"Low Spike @ Uptrend",""))</f>
        <v/>
      </c>
      <c r="CG9" s="66" t="str">
        <f>IF(AND(CF9="Low Spike @ Uptrend",AV9&gt;50%),"Sig Low Spike @ Uptrend","")</f>
        <v/>
      </c>
      <c r="CH9" s="45"/>
      <c r="CI9" s="45"/>
      <c r="CJ9" s="30" t="str">
        <f>IF(P9="","",IF(P9=1,1,""))</f>
        <v/>
      </c>
      <c r="CK9" s="46"/>
      <c r="CL9" s="47"/>
      <c r="CM9" s="47"/>
    </row>
    <row r="10" spans="1:97" x14ac:dyDescent="0.55000000000000004">
      <c r="A10" t="str">
        <f>IF('Data Validation'!$K$2&lt;&gt;TRUE,"",'Data Validation'!A10)</f>
        <v/>
      </c>
      <c r="B10" s="4" t="str">
        <f>IF('Data Validation'!$K$2&lt;&gt;TRUE,"",'Data Validation'!C10)</f>
        <v/>
      </c>
      <c r="C10" s="4" t="str">
        <f>IF('Data Validation'!$K$2&lt;&gt;TRUE,"",'Data Validation'!E10)</f>
        <v/>
      </c>
      <c r="D10" s="4" t="str">
        <f>IF('Data Validation'!$K$2&lt;&gt;TRUE,"",'Data Validation'!G10)</f>
        <v/>
      </c>
      <c r="E10" s="4" t="str">
        <f>IF($C10&lt;&gt;"M5","",Price!F10)</f>
        <v/>
      </c>
      <c r="F10" s="4" t="str">
        <f>IF($C10&lt;&gt;"M5","",Price!G10)</f>
        <v/>
      </c>
      <c r="G10" s="4" t="str">
        <f>IF($C10&lt;&gt;"M5","",Price!H10)</f>
        <v/>
      </c>
      <c r="H10" s="57" t="str">
        <f>IF($C10&lt;&gt;"M5","",SSA!E10)</f>
        <v/>
      </c>
      <c r="I10" s="57" t="str">
        <f>IF($C10&lt;&gt;"M5","",SSA!F10)</f>
        <v/>
      </c>
      <c r="J10" s="58" t="str">
        <f>IF($C10&lt;&gt;"M5","",SSA!G10)</f>
        <v/>
      </c>
      <c r="K10" s="58" t="str">
        <f>IF($C10&lt;&gt;"M5","",SSA!H10)</f>
        <v/>
      </c>
      <c r="L10" s="5" t="str">
        <f>IF($C10&lt;&gt;"M5","",Trendlines!K10)</f>
        <v/>
      </c>
      <c r="M10" s="5" t="str">
        <f>IF($C10&lt;&gt;"M5","",Trendlines!L10)</f>
        <v/>
      </c>
      <c r="N10" s="5" t="str">
        <f>IF($C10&lt;&gt;"M5","",ZigZag!E10)</f>
        <v/>
      </c>
      <c r="O10" s="5" t="str">
        <f>IF($C10&lt;&gt;"M5","",ZigZag!F10)</f>
        <v/>
      </c>
      <c r="P10" s="5" t="str">
        <f>IF($C10&lt;&gt;"M5","",Pinbar!E10)</f>
        <v/>
      </c>
      <c r="Q10" s="57" t="str">
        <f>IF($C10&lt;&gt;"M5","",Trendlines!E10)</f>
        <v/>
      </c>
      <c r="R10" s="57" t="str">
        <f>IF($C10&lt;&gt;"M5","",Trendlines!H10)</f>
        <v/>
      </c>
      <c r="S10" s="5"/>
      <c r="T10" s="5"/>
      <c r="U10" s="5"/>
      <c r="V10" s="5"/>
      <c r="W10" t="str">
        <f>IFERROR(E10-F10,"")</f>
        <v/>
      </c>
      <c r="X10" t="str">
        <f>IFERROR(ABS(E10-D9),"")</f>
        <v/>
      </c>
      <c r="Y10" t="str">
        <f>IFERROR(ABS(F10-D9),"")</f>
        <v/>
      </c>
      <c r="Z10" t="str">
        <f t="shared" si="14"/>
        <v/>
      </c>
      <c r="AA10" s="36" t="str">
        <f>IFERROR(H10-I10,"")</f>
        <v/>
      </c>
      <c r="AB10" s="36" t="str">
        <f t="shared" si="15"/>
        <v/>
      </c>
      <c r="AC10" s="66" t="str" cm="1">
        <f t="array" ref="AC10">IFERROR((AB10=AB9,AC9+AB10,AB10),"")</f>
        <v/>
      </c>
      <c r="AD10" s="65"/>
      <c r="AE10" s="65"/>
      <c r="AF10" s="65"/>
      <c r="AG10" s="65"/>
      <c r="AH10" s="36" t="str">
        <f>IF(AND(H10&gt;I10,H9&lt;I9),"crossover","")</f>
        <v/>
      </c>
      <c r="AI10" s="36" t="str">
        <f>IF(AND(H10&lt;I10,H9&gt;I9),"crossunder","")</f>
        <v/>
      </c>
      <c r="AJ10" s="67" t="str">
        <f t="shared" si="16"/>
        <v/>
      </c>
      <c r="AK10" s="68" t="str">
        <f t="shared" si="17"/>
        <v/>
      </c>
      <c r="AL10" s="71" t="str">
        <f t="shared" si="18"/>
        <v/>
      </c>
      <c r="AM10" s="71" t="str">
        <f t="shared" si="19"/>
        <v/>
      </c>
      <c r="AN10" s="72" t="str">
        <f>IF(AND(AK10&lt;&gt;"",CF10="Low Spike @ Uptrend"),AK10,"")</f>
        <v/>
      </c>
      <c r="AO10" s="72" t="str">
        <f t="shared" si="20"/>
        <v/>
      </c>
      <c r="AT10" s="75"/>
      <c r="AU10" s="75"/>
      <c r="AV10" s="75"/>
      <c r="AW10" s="75"/>
      <c r="AY10" s="21" t="str">
        <f>IF(OR(Q10=0,Q10=""),"",((H10-Q10)/Q10))</f>
        <v/>
      </c>
      <c r="AZ10" s="15" t="str">
        <f t="shared" si="0"/>
        <v/>
      </c>
      <c r="BA10" s="15" t="str">
        <f t="shared" ref="BA10:BA73" si="23">IF(AZ10="","",IF(AZ10=AZ9,BA9+AZ10,AZ10))</f>
        <v/>
      </c>
      <c r="BB10" s="22" t="str">
        <f t="shared" si="3"/>
        <v/>
      </c>
      <c r="BC10" s="22" t="str">
        <f t="shared" si="4"/>
        <v/>
      </c>
      <c r="BD10" s="24" t="str">
        <f>IF(OR(R10=0,R10=""),"",((H10-R10)/R10))</f>
        <v/>
      </c>
      <c r="BE10" s="23" t="str">
        <f t="shared" si="1"/>
        <v/>
      </c>
      <c r="BF10" s="23" t="str">
        <f t="shared" si="5"/>
        <v/>
      </c>
      <c r="BG10" s="25" t="str">
        <f t="shared" si="6"/>
        <v/>
      </c>
      <c r="BH10" s="25" t="str">
        <f t="shared" si="7"/>
        <v/>
      </c>
      <c r="BI10" s="29" t="str">
        <f>IF(OR(L10="",N10=""),"",IF(AND(L10=N10,L10&gt;0,N10&gt;0),"Important High",""))</f>
        <v/>
      </c>
      <c r="BJ10" s="29" t="str">
        <f>IF(OR(M10="",O10=""),"",IF(AND(M10=O10,M10&gt;0,O10&gt;0),"Important Low",""))</f>
        <v/>
      </c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37" t="str">
        <f t="shared" si="8"/>
        <v/>
      </c>
      <c r="BV10" s="29" t="str">
        <f t="shared" si="9"/>
        <v/>
      </c>
      <c r="BW10" s="37" t="str" cm="1">
        <f t="array" ref="BW10">IF(BV10&lt;&gt;1,"",_xlfn.IFS(OR(BC10="Above",BC10="Below"),BC10,OR(BH10="Above",BH10="Below"),BH10,TRUE,""))</f>
        <v/>
      </c>
      <c r="BX10" s="29"/>
      <c r="BY10" s="37" t="str">
        <f>IF(AA10="","",IF(AA10&gt;0,"UP","DOWN"))</f>
        <v/>
      </c>
      <c r="BZ10" s="37" t="str">
        <f t="shared" si="10"/>
        <v/>
      </c>
      <c r="CA10" s="37" t="str">
        <f t="shared" si="11"/>
        <v/>
      </c>
      <c r="CB10" s="66" t="str">
        <f t="shared" si="12"/>
        <v/>
      </c>
      <c r="CC10" s="69" t="str">
        <f t="shared" si="21"/>
        <v/>
      </c>
      <c r="CD10" s="66" t="str">
        <f t="shared" si="22"/>
        <v/>
      </c>
      <c r="CE10" s="66" t="str">
        <f t="shared" si="13"/>
        <v/>
      </c>
      <c r="CF10" s="66" t="str">
        <f>IF(AK10="","",IF(AND(AC10&gt;0,AK10&gt;0),"Low Spike @ Uptrend",""))</f>
        <v/>
      </c>
      <c r="CG10" s="66" t="str">
        <f>IF(AND(CF10="Low Spike @ Uptrend",AV10&gt;50%),"Sig Low Spike @ Uptrend","")</f>
        <v/>
      </c>
      <c r="CH10" s="45"/>
      <c r="CI10" s="45"/>
      <c r="CJ10" s="30" t="str">
        <f>IF(P10="","",IF(P10=1,1,""))</f>
        <v/>
      </c>
      <c r="CK10" s="46"/>
      <c r="CL10" s="47"/>
      <c r="CM10" s="47"/>
    </row>
    <row r="11" spans="1:97" x14ac:dyDescent="0.55000000000000004">
      <c r="A11" t="str">
        <f>IF('Data Validation'!$K$2&lt;&gt;TRUE,"",'Data Validation'!A11)</f>
        <v/>
      </c>
      <c r="B11" s="4" t="str">
        <f>IF('Data Validation'!$K$2&lt;&gt;TRUE,"",'Data Validation'!C11)</f>
        <v/>
      </c>
      <c r="C11" s="4" t="str">
        <f>IF('Data Validation'!$K$2&lt;&gt;TRUE,"",'Data Validation'!E11)</f>
        <v/>
      </c>
      <c r="D11" s="4" t="str">
        <f>IF('Data Validation'!$K$2&lt;&gt;TRUE,"",'Data Validation'!G11)</f>
        <v/>
      </c>
      <c r="E11" s="4" t="str">
        <f>IF($C11&lt;&gt;"M5","",Price!F11)</f>
        <v/>
      </c>
      <c r="F11" s="4" t="str">
        <f>IF($C11&lt;&gt;"M5","",Price!G11)</f>
        <v/>
      </c>
      <c r="G11" s="4" t="str">
        <f>IF($C11&lt;&gt;"M5","",Price!H11)</f>
        <v/>
      </c>
      <c r="H11" s="57" t="str">
        <f>IF($C11&lt;&gt;"M5","",SSA!E11)</f>
        <v/>
      </c>
      <c r="I11" s="57" t="str">
        <f>IF($C11&lt;&gt;"M5","",SSA!F11)</f>
        <v/>
      </c>
      <c r="J11" s="58" t="str">
        <f>IF($C11&lt;&gt;"M5","",SSA!G11)</f>
        <v/>
      </c>
      <c r="K11" s="58" t="str">
        <f>IF($C11&lt;&gt;"M5","",SSA!H11)</f>
        <v/>
      </c>
      <c r="L11" s="5" t="str">
        <f>IF($C11&lt;&gt;"M5","",Trendlines!K11)</f>
        <v/>
      </c>
      <c r="M11" s="5" t="str">
        <f>IF($C11&lt;&gt;"M5","",Trendlines!L11)</f>
        <v/>
      </c>
      <c r="N11" s="5" t="str">
        <f>IF($C11&lt;&gt;"M5","",ZigZag!E11)</f>
        <v/>
      </c>
      <c r="O11" s="5" t="str">
        <f>IF($C11&lt;&gt;"M5","",ZigZag!F11)</f>
        <v/>
      </c>
      <c r="P11" s="5" t="str">
        <f>IF($C11&lt;&gt;"M5","",Pinbar!E11)</f>
        <v/>
      </c>
      <c r="Q11" s="57" t="str">
        <f>IF($C11&lt;&gt;"M5","",Trendlines!E11)</f>
        <v/>
      </c>
      <c r="R11" s="57" t="str">
        <f>IF($C11&lt;&gt;"M5","",Trendlines!H11)</f>
        <v/>
      </c>
      <c r="S11" s="5"/>
      <c r="T11" s="5"/>
      <c r="U11" s="5"/>
      <c r="V11" s="5"/>
      <c r="W11" t="str">
        <f>IFERROR(E11-F11,"")</f>
        <v/>
      </c>
      <c r="X11" t="str">
        <f>IFERROR(ABS(E11-D10),"")</f>
        <v/>
      </c>
      <c r="Y11" t="str">
        <f>IFERROR(ABS(F11-D10),"")</f>
        <v/>
      </c>
      <c r="Z11" t="str">
        <f t="shared" si="14"/>
        <v/>
      </c>
      <c r="AA11" s="36" t="str">
        <f>IFERROR(H11-I11,"")</f>
        <v/>
      </c>
      <c r="AB11" s="36" t="str">
        <f t="shared" si="15"/>
        <v/>
      </c>
      <c r="AC11" s="66" t="str" cm="1">
        <f t="array" ref="AC11">IFERROR((AB11=AB10,AC10+AB11,AB11),"")</f>
        <v/>
      </c>
      <c r="AD11" s="65"/>
      <c r="AE11" s="65"/>
      <c r="AF11" s="65"/>
      <c r="AG11" s="65"/>
      <c r="AH11" s="36" t="str">
        <f>IF(AND(H11&gt;I11,H10&lt;I10),"crossover","")</f>
        <v/>
      </c>
      <c r="AI11" s="36" t="str">
        <f>IF(AND(H11&lt;I11,H10&gt;I10),"crossunder","")</f>
        <v/>
      </c>
      <c r="AJ11" s="67" t="str">
        <f t="shared" si="16"/>
        <v/>
      </c>
      <c r="AK11" s="68" t="str">
        <f t="shared" si="17"/>
        <v/>
      </c>
      <c r="AL11" s="71" t="str">
        <f t="shared" si="18"/>
        <v/>
      </c>
      <c r="AM11" s="71" t="str">
        <f t="shared" si="19"/>
        <v/>
      </c>
      <c r="AN11" s="72" t="str">
        <f>IF(AND(AK11&lt;&gt;"",CF11="Low Spike @ Uptrend"),AK11,"")</f>
        <v/>
      </c>
      <c r="AO11" s="72" t="str">
        <f t="shared" si="20"/>
        <v/>
      </c>
      <c r="AT11" s="75"/>
      <c r="AU11" s="75"/>
      <c r="AV11" s="75"/>
      <c r="AW11" s="75"/>
      <c r="AY11" s="21" t="str">
        <f>IF(OR(Q11=0,Q11=""),"",((H11-Q11)/Q11))</f>
        <v/>
      </c>
      <c r="AZ11" s="15" t="str">
        <f t="shared" si="0"/>
        <v/>
      </c>
      <c r="BA11" s="15" t="str">
        <f t="shared" si="23"/>
        <v/>
      </c>
      <c r="BB11" s="22" t="str">
        <f t="shared" si="3"/>
        <v/>
      </c>
      <c r="BC11" s="22" t="str">
        <f t="shared" si="4"/>
        <v/>
      </c>
      <c r="BD11" s="24" t="str">
        <f>IF(OR(R11=0,R11=""),"",((H11-R11)/R11))</f>
        <v/>
      </c>
      <c r="BE11" s="23" t="str">
        <f t="shared" si="1"/>
        <v/>
      </c>
      <c r="BF11" s="23" t="str">
        <f t="shared" si="5"/>
        <v/>
      </c>
      <c r="BG11" s="25" t="str">
        <f t="shared" si="6"/>
        <v/>
      </c>
      <c r="BH11" s="25" t="str">
        <f t="shared" si="7"/>
        <v/>
      </c>
      <c r="BI11" s="29" t="str">
        <f>IF(OR(L11="",N11=""),"",IF(AND(L11=N11,L11&gt;0,N11&gt;0),"Important High",""))</f>
        <v/>
      </c>
      <c r="BJ11" s="29" t="str">
        <f>IF(OR(M11="",O11=""),"",IF(AND(M11=O11,M11&gt;0,O11&gt;0),"Important Low",""))</f>
        <v/>
      </c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37" t="str">
        <f t="shared" si="8"/>
        <v/>
      </c>
      <c r="BV11" s="29" t="str">
        <f t="shared" si="9"/>
        <v/>
      </c>
      <c r="BW11" s="37" t="str" cm="1">
        <f t="array" ref="BW11">IF(BV11&lt;&gt;1,"",_xlfn.IFS(OR(BC11="Above",BC11="Below"),BC11,OR(BH11="Above",BH11="Below"),BH11,TRUE,""))</f>
        <v/>
      </c>
      <c r="BX11" s="29"/>
      <c r="BY11" s="37" t="str">
        <f>IF(AA11="","",IF(AA11&gt;0,"UP","DOWN"))</f>
        <v/>
      </c>
      <c r="BZ11" s="37" t="str">
        <f t="shared" si="10"/>
        <v/>
      </c>
      <c r="CA11" s="37" t="str">
        <f t="shared" si="11"/>
        <v/>
      </c>
      <c r="CB11" s="66" t="str">
        <f t="shared" si="12"/>
        <v/>
      </c>
      <c r="CC11" s="69" t="str">
        <f t="shared" si="21"/>
        <v/>
      </c>
      <c r="CD11" s="66" t="str">
        <f t="shared" si="22"/>
        <v/>
      </c>
      <c r="CE11" s="66" t="str">
        <f t="shared" si="13"/>
        <v/>
      </c>
      <c r="CF11" s="66" t="str">
        <f>IF(AK11="","",IF(AND(AC11&gt;0,AK11&gt;0),"Low Spike @ Uptrend",""))</f>
        <v/>
      </c>
      <c r="CG11" s="66" t="str">
        <f>IF(AND(CF11="Low Spike @ Uptrend",AV11&gt;50%),"Sig Low Spike @ Uptrend","")</f>
        <v/>
      </c>
      <c r="CH11" s="45"/>
      <c r="CI11" s="45"/>
      <c r="CJ11" s="30" t="str">
        <f>IF(P11="","",IF(P11=1,1,""))</f>
        <v/>
      </c>
      <c r="CK11" s="46"/>
      <c r="CL11" s="47"/>
      <c r="CM11" s="47"/>
    </row>
    <row r="12" spans="1:97" x14ac:dyDescent="0.55000000000000004">
      <c r="A12" t="str">
        <f>IF('Data Validation'!$K$2&lt;&gt;TRUE,"",'Data Validation'!A12)</f>
        <v/>
      </c>
      <c r="B12" s="4" t="str">
        <f>IF('Data Validation'!$K$2&lt;&gt;TRUE,"",'Data Validation'!C12)</f>
        <v/>
      </c>
      <c r="C12" s="4" t="str">
        <f>IF('Data Validation'!$K$2&lt;&gt;TRUE,"",'Data Validation'!E12)</f>
        <v/>
      </c>
      <c r="D12" s="4" t="str">
        <f>IF('Data Validation'!$K$2&lt;&gt;TRUE,"",'Data Validation'!G12)</f>
        <v/>
      </c>
      <c r="E12" s="4" t="str">
        <f>IF($C12&lt;&gt;"M5","",Price!F12)</f>
        <v/>
      </c>
      <c r="F12" s="4" t="str">
        <f>IF($C12&lt;&gt;"M5","",Price!G12)</f>
        <v/>
      </c>
      <c r="G12" s="4" t="str">
        <f>IF($C12&lt;&gt;"M5","",Price!H12)</f>
        <v/>
      </c>
      <c r="H12" s="57" t="str">
        <f>IF($C12&lt;&gt;"M5","",SSA!E12)</f>
        <v/>
      </c>
      <c r="I12" s="57" t="str">
        <f>IF($C12&lt;&gt;"M5","",SSA!F12)</f>
        <v/>
      </c>
      <c r="J12" s="58" t="str">
        <f>IF($C12&lt;&gt;"M5","",SSA!G12)</f>
        <v/>
      </c>
      <c r="K12" s="58" t="str">
        <f>IF($C12&lt;&gt;"M5","",SSA!H12)</f>
        <v/>
      </c>
      <c r="L12" s="5" t="str">
        <f>IF($C12&lt;&gt;"M5","",Trendlines!K12)</f>
        <v/>
      </c>
      <c r="M12" s="5" t="str">
        <f>IF($C12&lt;&gt;"M5","",Trendlines!L12)</f>
        <v/>
      </c>
      <c r="N12" s="5" t="str">
        <f>IF($C12&lt;&gt;"M5","",ZigZag!E12)</f>
        <v/>
      </c>
      <c r="O12" s="5" t="str">
        <f>IF($C12&lt;&gt;"M5","",ZigZag!F12)</f>
        <v/>
      </c>
      <c r="P12" s="5" t="str">
        <f>IF($C12&lt;&gt;"M5","",Pinbar!E12)</f>
        <v/>
      </c>
      <c r="Q12" s="57" t="str">
        <f>IF($C12&lt;&gt;"M5","",Trendlines!E12)</f>
        <v/>
      </c>
      <c r="R12" s="57" t="str">
        <f>IF($C12&lt;&gt;"M5","",Trendlines!H12)</f>
        <v/>
      </c>
      <c r="S12" s="5"/>
      <c r="T12" s="5"/>
      <c r="U12" s="5"/>
      <c r="V12" s="5"/>
      <c r="W12" t="str">
        <f>IFERROR(E12-F12,"")</f>
        <v/>
      </c>
      <c r="X12" t="str">
        <f>IFERROR(ABS(E12-D11),"")</f>
        <v/>
      </c>
      <c r="Y12" t="str">
        <f>IFERROR(ABS(F12-D11),"")</f>
        <v/>
      </c>
      <c r="Z12" t="str">
        <f t="shared" si="14"/>
        <v/>
      </c>
      <c r="AA12" s="36" t="str">
        <f>IFERROR(H12-I12,"")</f>
        <v/>
      </c>
      <c r="AB12" s="36" t="str">
        <f t="shared" si="15"/>
        <v/>
      </c>
      <c r="AC12" s="66" t="str" cm="1">
        <f t="array" ref="AC12">IFERROR((AB12=AB11,AC11+AB12,AB12),"")</f>
        <v/>
      </c>
      <c r="AD12" s="65"/>
      <c r="AE12" s="65"/>
      <c r="AF12" s="65"/>
      <c r="AG12" s="65"/>
      <c r="AH12" s="36" t="str">
        <f>IF(AND(H12&gt;I12,H11&lt;I11),"crossover","")</f>
        <v/>
      </c>
      <c r="AI12" s="36" t="str">
        <f>IF(AND(H12&lt;I12,H11&gt;I11),"crossunder","")</f>
        <v/>
      </c>
      <c r="AJ12" s="67" t="str">
        <f t="shared" si="16"/>
        <v/>
      </c>
      <c r="AK12" s="68" t="str">
        <f t="shared" si="17"/>
        <v/>
      </c>
      <c r="AL12" s="71" t="str">
        <f t="shared" si="18"/>
        <v/>
      </c>
      <c r="AM12" s="71" t="str">
        <f t="shared" si="19"/>
        <v/>
      </c>
      <c r="AN12" s="72" t="str">
        <f>IF(AND(AK12&lt;&gt;"",CF12="Low Spike @ Uptrend"),AK12,"")</f>
        <v/>
      </c>
      <c r="AO12" s="72" t="str">
        <f t="shared" si="20"/>
        <v/>
      </c>
      <c r="AT12" s="75"/>
      <c r="AU12" s="75"/>
      <c r="AV12" s="75"/>
      <c r="AW12" s="75"/>
      <c r="AY12" s="21" t="str">
        <f>IF(OR(Q12=0,Q12=""),"",((H12-Q12)/Q12))</f>
        <v/>
      </c>
      <c r="AZ12" s="15" t="str">
        <f t="shared" si="0"/>
        <v/>
      </c>
      <c r="BA12" s="15" t="str">
        <f t="shared" si="23"/>
        <v/>
      </c>
      <c r="BB12" s="22" t="str">
        <f t="shared" si="3"/>
        <v/>
      </c>
      <c r="BC12" s="22" t="str">
        <f t="shared" si="4"/>
        <v/>
      </c>
      <c r="BD12" s="24" t="str">
        <f>IF(OR(R12=0,R12=""),"",((H12-R12)/R12))</f>
        <v/>
      </c>
      <c r="BE12" s="23" t="str">
        <f t="shared" si="1"/>
        <v/>
      </c>
      <c r="BF12" s="23" t="str">
        <f t="shared" si="5"/>
        <v/>
      </c>
      <c r="BG12" s="25" t="str">
        <f t="shared" si="6"/>
        <v/>
      </c>
      <c r="BH12" s="25" t="str">
        <f t="shared" si="7"/>
        <v/>
      </c>
      <c r="BI12" s="29" t="str">
        <f>IF(OR(L12="",N12=""),"",IF(AND(L12=N12,L12&gt;0,N12&gt;0),"Important High",""))</f>
        <v/>
      </c>
      <c r="BJ12" s="29" t="str">
        <f>IF(OR(M12="",O12=""),"",IF(AND(M12=O12,M12&gt;0,O12&gt;0),"Important Low",""))</f>
        <v/>
      </c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37" t="str">
        <f t="shared" si="8"/>
        <v/>
      </c>
      <c r="BV12" s="29" t="str">
        <f t="shared" si="9"/>
        <v/>
      </c>
      <c r="BW12" s="37" t="str" cm="1">
        <f t="array" ref="BW12">IF(BV12&lt;&gt;1,"",_xlfn.IFS(OR(BC12="Above",BC12="Below"),BC12,OR(BH12="Above",BH12="Below"),BH12,TRUE,""))</f>
        <v/>
      </c>
      <c r="BX12" s="29"/>
      <c r="BY12" s="37" t="str">
        <f>IF(AA12="","",IF(AA12&gt;0,"UP","DOWN"))</f>
        <v/>
      </c>
      <c r="BZ12" s="37" t="str">
        <f t="shared" si="10"/>
        <v/>
      </c>
      <c r="CA12" s="37" t="str">
        <f t="shared" si="11"/>
        <v/>
      </c>
      <c r="CB12" s="66" t="str">
        <f t="shared" si="12"/>
        <v/>
      </c>
      <c r="CC12" s="69" t="str">
        <f t="shared" si="21"/>
        <v/>
      </c>
      <c r="CD12" s="66" t="str">
        <f t="shared" si="22"/>
        <v/>
      </c>
      <c r="CE12" s="66" t="str">
        <f t="shared" si="13"/>
        <v/>
      </c>
      <c r="CF12" s="66" t="str">
        <f>IF(AK12="","",IF(AND(AC12&gt;0,AK12&gt;0),"Low Spike @ Uptrend",""))</f>
        <v/>
      </c>
      <c r="CG12" s="66" t="str">
        <f>IF(AND(CF12="Low Spike @ Uptrend",AV12&gt;50%),"Sig Low Spike @ Uptrend","")</f>
        <v/>
      </c>
      <c r="CH12" s="45"/>
      <c r="CI12" s="45"/>
      <c r="CJ12" s="30" t="str">
        <f>IF(P12="","",IF(P12=1,1,""))</f>
        <v/>
      </c>
      <c r="CK12" s="46"/>
      <c r="CL12" s="47"/>
      <c r="CM12" s="47"/>
    </row>
    <row r="13" spans="1:97" x14ac:dyDescent="0.55000000000000004">
      <c r="A13" t="str">
        <f>IF('Data Validation'!$K$2&lt;&gt;TRUE,"",'Data Validation'!A13)</f>
        <v/>
      </c>
      <c r="B13" s="4" t="str">
        <f>IF('Data Validation'!$K$2&lt;&gt;TRUE,"",'Data Validation'!C13)</f>
        <v/>
      </c>
      <c r="C13" s="4" t="str">
        <f>IF('Data Validation'!$K$2&lt;&gt;TRUE,"",'Data Validation'!E13)</f>
        <v/>
      </c>
      <c r="D13" s="4" t="str">
        <f>IF('Data Validation'!$K$2&lt;&gt;TRUE,"",'Data Validation'!G13)</f>
        <v/>
      </c>
      <c r="E13" s="4" t="str">
        <f>IF($C13&lt;&gt;"M5","",Price!F13)</f>
        <v/>
      </c>
      <c r="F13" s="4" t="str">
        <f>IF($C13&lt;&gt;"M5","",Price!G13)</f>
        <v/>
      </c>
      <c r="G13" s="4" t="str">
        <f>IF($C13&lt;&gt;"M5","",Price!H13)</f>
        <v/>
      </c>
      <c r="H13" s="57" t="str">
        <f>IF($C13&lt;&gt;"M5","",SSA!E13)</f>
        <v/>
      </c>
      <c r="I13" s="57" t="str">
        <f>IF($C13&lt;&gt;"M5","",SSA!F13)</f>
        <v/>
      </c>
      <c r="J13" s="58" t="str">
        <f>IF($C13&lt;&gt;"M5","",SSA!G13)</f>
        <v/>
      </c>
      <c r="K13" s="58" t="str">
        <f>IF($C13&lt;&gt;"M5","",SSA!H13)</f>
        <v/>
      </c>
      <c r="L13" s="5" t="str">
        <f>IF($C13&lt;&gt;"M5","",Trendlines!K13)</f>
        <v/>
      </c>
      <c r="M13" s="5" t="str">
        <f>IF($C13&lt;&gt;"M5","",Trendlines!L13)</f>
        <v/>
      </c>
      <c r="N13" s="5" t="str">
        <f>IF($C13&lt;&gt;"M5","",ZigZag!E13)</f>
        <v/>
      </c>
      <c r="O13" s="5" t="str">
        <f>IF($C13&lt;&gt;"M5","",ZigZag!F13)</f>
        <v/>
      </c>
      <c r="P13" s="5" t="str">
        <f>IF($C13&lt;&gt;"M5","",Pinbar!E13)</f>
        <v/>
      </c>
      <c r="Q13" s="57" t="str">
        <f>IF($C13&lt;&gt;"M5","",Trendlines!E13)</f>
        <v/>
      </c>
      <c r="R13" s="57" t="str">
        <f>IF($C13&lt;&gt;"M5","",Trendlines!H13)</f>
        <v/>
      </c>
      <c r="S13" s="5"/>
      <c r="T13" s="5"/>
      <c r="U13" s="5"/>
      <c r="V13" s="5"/>
      <c r="W13" t="str">
        <f>IFERROR(E13-F13,"")</f>
        <v/>
      </c>
      <c r="X13" t="str">
        <f>IFERROR(ABS(E13-D12),"")</f>
        <v/>
      </c>
      <c r="Y13" t="str">
        <f>IFERROR(ABS(F13-D12),"")</f>
        <v/>
      </c>
      <c r="Z13" t="str">
        <f t="shared" si="14"/>
        <v/>
      </c>
      <c r="AA13" s="36" t="str">
        <f>IFERROR(H13-I13,"")</f>
        <v/>
      </c>
      <c r="AB13" s="36" t="str">
        <f t="shared" si="15"/>
        <v/>
      </c>
      <c r="AC13" s="66" t="str" cm="1">
        <f t="array" ref="AC13">IFERROR((AB13=AB12,AC12+AB13,AB13),"")</f>
        <v/>
      </c>
      <c r="AD13" s="65"/>
      <c r="AE13" s="65"/>
      <c r="AF13" s="65"/>
      <c r="AG13" s="65"/>
      <c r="AH13" s="36" t="str">
        <f>IF(AND(H13&gt;I13,H12&lt;I12),"crossover","")</f>
        <v/>
      </c>
      <c r="AI13" s="36" t="str">
        <f>IF(AND(H13&lt;I13,H12&gt;I12),"crossunder","")</f>
        <v/>
      </c>
      <c r="AJ13" s="67" t="str">
        <f t="shared" si="16"/>
        <v/>
      </c>
      <c r="AK13" s="68" t="str">
        <f t="shared" si="17"/>
        <v/>
      </c>
      <c r="AL13" s="71" t="str">
        <f t="shared" si="18"/>
        <v/>
      </c>
      <c r="AM13" s="71" t="str">
        <f t="shared" si="19"/>
        <v/>
      </c>
      <c r="AN13" s="72" t="str">
        <f>IF(AND(AK13&lt;&gt;"",CF13="Low Spike @ Uptrend"),AK13,"")</f>
        <v/>
      </c>
      <c r="AO13" s="72" t="str">
        <f t="shared" si="20"/>
        <v/>
      </c>
      <c r="AT13" s="75"/>
      <c r="AU13" s="75"/>
      <c r="AV13" s="75"/>
      <c r="AW13" s="75"/>
      <c r="AY13" s="21" t="str">
        <f>IF(OR(Q13=0,Q13=""),"",((H13-Q13)/Q13))</f>
        <v/>
      </c>
      <c r="AZ13" s="15" t="str">
        <f t="shared" si="0"/>
        <v/>
      </c>
      <c r="BA13" s="15" t="str">
        <f t="shared" si="23"/>
        <v/>
      </c>
      <c r="BB13" s="22" t="str">
        <f t="shared" si="3"/>
        <v/>
      </c>
      <c r="BC13" s="22" t="str">
        <f t="shared" si="4"/>
        <v/>
      </c>
      <c r="BD13" s="24" t="str">
        <f>IF(OR(R13=0,R13=""),"",((H13-R13)/R13))</f>
        <v/>
      </c>
      <c r="BE13" s="23" t="str">
        <f t="shared" si="1"/>
        <v/>
      </c>
      <c r="BF13" s="23" t="str">
        <f t="shared" si="5"/>
        <v/>
      </c>
      <c r="BG13" s="25" t="str">
        <f t="shared" si="6"/>
        <v/>
      </c>
      <c r="BH13" s="25" t="str">
        <f t="shared" si="7"/>
        <v/>
      </c>
      <c r="BI13" s="29" t="str">
        <f>IF(OR(L13="",N13=""),"",IF(AND(L13=N13,L13&gt;0,N13&gt;0),"Important High",""))</f>
        <v/>
      </c>
      <c r="BJ13" s="29" t="str">
        <f>IF(OR(M13="",O13=""),"",IF(AND(M13=O13,M13&gt;0,O13&gt;0),"Important Low",""))</f>
        <v/>
      </c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37" t="str">
        <f t="shared" si="8"/>
        <v/>
      </c>
      <c r="BV13" s="29" t="str">
        <f t="shared" si="9"/>
        <v/>
      </c>
      <c r="BW13" s="37" t="str" cm="1">
        <f t="array" ref="BW13">IF(BV13&lt;&gt;1,"",_xlfn.IFS(OR(BC13="Above",BC13="Below"),BC13,OR(BH13="Above",BH13="Below"),BH13,TRUE,""))</f>
        <v/>
      </c>
      <c r="BX13" s="29"/>
      <c r="BY13" s="37" t="str">
        <f>IF(AA13="","",IF(AA13&gt;0,"UP","DOWN"))</f>
        <v/>
      </c>
      <c r="BZ13" s="37" t="str">
        <f t="shared" si="10"/>
        <v/>
      </c>
      <c r="CA13" s="37" t="str">
        <f t="shared" si="11"/>
        <v/>
      </c>
      <c r="CB13" s="66" t="str">
        <f t="shared" si="12"/>
        <v/>
      </c>
      <c r="CC13" s="69" t="str">
        <f t="shared" si="21"/>
        <v/>
      </c>
      <c r="CD13" s="66" t="str">
        <f t="shared" si="22"/>
        <v/>
      </c>
      <c r="CE13" s="66" t="str">
        <f t="shared" si="13"/>
        <v/>
      </c>
      <c r="CF13" s="66" t="str">
        <f>IF(AK13="","",IF(AND(AC13&gt;0,AK13&gt;0),"Low Spike @ Uptrend",""))</f>
        <v/>
      </c>
      <c r="CG13" s="66" t="str">
        <f>IF(AND(CF13="Low Spike @ Uptrend",AV13&gt;50%),"Sig Low Spike @ Uptrend","")</f>
        <v/>
      </c>
      <c r="CH13" s="45"/>
      <c r="CI13" s="45"/>
      <c r="CJ13" s="30" t="str">
        <f>IF(P13="","",IF(P13=1,1,""))</f>
        <v/>
      </c>
      <c r="CK13" s="46"/>
      <c r="CL13" s="47"/>
      <c r="CM13" s="47"/>
    </row>
    <row r="14" spans="1:97" x14ac:dyDescent="0.55000000000000004">
      <c r="A14" t="str">
        <f>IF('Data Validation'!$K$2&lt;&gt;TRUE,"",'Data Validation'!A14)</f>
        <v/>
      </c>
      <c r="B14" s="4" t="str">
        <f>IF('Data Validation'!$K$2&lt;&gt;TRUE,"",'Data Validation'!C14)</f>
        <v/>
      </c>
      <c r="C14" s="4" t="str">
        <f>IF('Data Validation'!$K$2&lt;&gt;TRUE,"",'Data Validation'!E14)</f>
        <v/>
      </c>
      <c r="D14" s="4" t="str">
        <f>IF('Data Validation'!$K$2&lt;&gt;TRUE,"",'Data Validation'!G14)</f>
        <v/>
      </c>
      <c r="E14" s="4" t="str">
        <f>IF($C14&lt;&gt;"M5","",Price!F14)</f>
        <v/>
      </c>
      <c r="F14" s="4" t="str">
        <f>IF($C14&lt;&gt;"M5","",Price!G14)</f>
        <v/>
      </c>
      <c r="G14" s="4" t="str">
        <f>IF($C14&lt;&gt;"M5","",Price!H14)</f>
        <v/>
      </c>
      <c r="H14" s="57" t="str">
        <f>IF($C14&lt;&gt;"M5","",SSA!E14)</f>
        <v/>
      </c>
      <c r="I14" s="57" t="str">
        <f>IF($C14&lt;&gt;"M5","",SSA!F14)</f>
        <v/>
      </c>
      <c r="J14" s="58" t="str">
        <f>IF($C14&lt;&gt;"M5","",SSA!G14)</f>
        <v/>
      </c>
      <c r="K14" s="58" t="str">
        <f>IF($C14&lt;&gt;"M5","",SSA!H14)</f>
        <v/>
      </c>
      <c r="L14" s="5" t="str">
        <f>IF($C14&lt;&gt;"M5","",Trendlines!K14)</f>
        <v/>
      </c>
      <c r="M14" s="5" t="str">
        <f>IF($C14&lt;&gt;"M5","",Trendlines!L14)</f>
        <v/>
      </c>
      <c r="N14" s="5" t="str">
        <f>IF($C14&lt;&gt;"M5","",ZigZag!E14)</f>
        <v/>
      </c>
      <c r="O14" s="5" t="str">
        <f>IF($C14&lt;&gt;"M5","",ZigZag!F14)</f>
        <v/>
      </c>
      <c r="P14" s="5" t="str">
        <f>IF($C14&lt;&gt;"M5","",Pinbar!E14)</f>
        <v/>
      </c>
      <c r="Q14" s="57" t="str">
        <f>IF($C14&lt;&gt;"M5","",Trendlines!E14)</f>
        <v/>
      </c>
      <c r="R14" s="57" t="str">
        <f>IF($C14&lt;&gt;"M5","",Trendlines!H14)</f>
        <v/>
      </c>
      <c r="S14" s="5"/>
      <c r="T14" s="5"/>
      <c r="U14" s="5"/>
      <c r="V14" s="5"/>
      <c r="W14" t="str">
        <f>IFERROR(E14-F14,"")</f>
        <v/>
      </c>
      <c r="X14" t="str">
        <f>IFERROR(ABS(E14-D13),"")</f>
        <v/>
      </c>
      <c r="Y14" t="str">
        <f>IFERROR(ABS(F14-D13),"")</f>
        <v/>
      </c>
      <c r="Z14" t="str">
        <f t="shared" si="14"/>
        <v/>
      </c>
      <c r="AA14" s="36" t="str">
        <f>IFERROR(H14-I14,"")</f>
        <v/>
      </c>
      <c r="AB14" s="36" t="str">
        <f t="shared" si="15"/>
        <v/>
      </c>
      <c r="AC14" s="66" t="str" cm="1">
        <f t="array" ref="AC14">IFERROR((AB14=AB13,AC13+AB14,AB14),"")</f>
        <v/>
      </c>
      <c r="AD14" s="65"/>
      <c r="AE14" s="65"/>
      <c r="AF14" s="65"/>
      <c r="AG14" s="65"/>
      <c r="AH14" s="36" t="str">
        <f>IF(AND(H14&gt;I14,H13&lt;I13),"crossover","")</f>
        <v/>
      </c>
      <c r="AI14" s="36" t="str">
        <f>IF(AND(H14&lt;I14,H13&gt;I13),"crossunder","")</f>
        <v/>
      </c>
      <c r="AJ14" s="67" t="str">
        <f t="shared" si="16"/>
        <v/>
      </c>
      <c r="AK14" s="68" t="str">
        <f t="shared" si="17"/>
        <v/>
      </c>
      <c r="AL14" s="71" t="str">
        <f t="shared" si="18"/>
        <v/>
      </c>
      <c r="AM14" s="71" t="str">
        <f t="shared" si="19"/>
        <v/>
      </c>
      <c r="AN14" s="72" t="str">
        <f>IF(AND(AK14&lt;&gt;"",CF14="Low Spike @ Uptrend"),AK14,"")</f>
        <v/>
      </c>
      <c r="AO14" s="72" t="str">
        <f t="shared" si="20"/>
        <v/>
      </c>
      <c r="AT14" s="75"/>
      <c r="AU14" s="75"/>
      <c r="AV14" s="75"/>
      <c r="AW14" s="75"/>
      <c r="AY14" s="21" t="str">
        <f>IF(OR(Q14=0,Q14=""),"",((H14-Q14)/Q14))</f>
        <v/>
      </c>
      <c r="AZ14" s="15" t="str">
        <f t="shared" si="0"/>
        <v/>
      </c>
      <c r="BA14" s="15" t="str">
        <f t="shared" si="23"/>
        <v/>
      </c>
      <c r="BB14" s="22" t="str">
        <f t="shared" si="3"/>
        <v/>
      </c>
      <c r="BC14" s="22" t="str">
        <f t="shared" si="4"/>
        <v/>
      </c>
      <c r="BD14" s="24" t="str">
        <f>IF(OR(R14=0,R14=""),"",((H14-R14)/R14))</f>
        <v/>
      </c>
      <c r="BE14" s="23" t="str">
        <f t="shared" si="1"/>
        <v/>
      </c>
      <c r="BF14" s="23" t="str">
        <f t="shared" si="5"/>
        <v/>
      </c>
      <c r="BG14" s="25" t="str">
        <f t="shared" si="6"/>
        <v/>
      </c>
      <c r="BH14" s="25" t="str">
        <f t="shared" si="7"/>
        <v/>
      </c>
      <c r="BI14" s="29" t="str">
        <f>IF(OR(L14="",N14=""),"",IF(AND(L14=N14,L14&gt;0,N14&gt;0),"Important High",""))</f>
        <v/>
      </c>
      <c r="BJ14" s="29" t="str">
        <f>IF(OR(M14="",O14=""),"",IF(AND(M14=O14,M14&gt;0,O14&gt;0),"Important Low",""))</f>
        <v/>
      </c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37" t="str">
        <f t="shared" si="8"/>
        <v/>
      </c>
      <c r="BV14" s="29" t="str">
        <f t="shared" si="9"/>
        <v/>
      </c>
      <c r="BW14" s="37" t="str" cm="1">
        <f t="array" ref="BW14">IF(BV14&lt;&gt;1,"",_xlfn.IFS(OR(BC14="Above",BC14="Below"),BC14,OR(BH14="Above",BH14="Below"),BH14,TRUE,""))</f>
        <v/>
      </c>
      <c r="BX14" s="29"/>
      <c r="BY14" s="37" t="str">
        <f>IF(AA14="","",IF(AA14&gt;0,"UP","DOWN"))</f>
        <v/>
      </c>
      <c r="BZ14" s="37" t="str">
        <f t="shared" si="10"/>
        <v/>
      </c>
      <c r="CA14" s="37" t="str">
        <f t="shared" si="11"/>
        <v/>
      </c>
      <c r="CB14" s="66" t="str">
        <f t="shared" si="12"/>
        <v/>
      </c>
      <c r="CC14" s="69" t="str">
        <f t="shared" si="21"/>
        <v/>
      </c>
      <c r="CD14" s="66" t="str">
        <f t="shared" si="22"/>
        <v/>
      </c>
      <c r="CE14" s="66" t="str">
        <f t="shared" si="13"/>
        <v/>
      </c>
      <c r="CF14" s="66" t="str">
        <f>IF(AK14="","",IF(AND(AC14&gt;0,AK14&gt;0),"Low Spike @ Uptrend",""))</f>
        <v/>
      </c>
      <c r="CG14" s="66" t="str">
        <f>IF(AND(CF14="Low Spike @ Uptrend",AV14&gt;50%),"Sig Low Spike @ Uptrend","")</f>
        <v/>
      </c>
      <c r="CH14" s="45"/>
      <c r="CI14" s="45"/>
      <c r="CJ14" s="30" t="str">
        <f>IF(P14="","",IF(P14=1,1,""))</f>
        <v/>
      </c>
      <c r="CK14" s="46"/>
      <c r="CL14" s="47"/>
      <c r="CM14" s="47"/>
    </row>
    <row r="15" spans="1:97" x14ac:dyDescent="0.55000000000000004">
      <c r="A15" t="str">
        <f>IF('Data Validation'!$K$2&lt;&gt;TRUE,"",'Data Validation'!A15)</f>
        <v/>
      </c>
      <c r="B15" s="4" t="str">
        <f>IF('Data Validation'!$K$2&lt;&gt;TRUE,"",'Data Validation'!C15)</f>
        <v/>
      </c>
      <c r="C15" s="4" t="str">
        <f>IF('Data Validation'!$K$2&lt;&gt;TRUE,"",'Data Validation'!E15)</f>
        <v/>
      </c>
      <c r="D15" s="4" t="str">
        <f>IF('Data Validation'!$K$2&lt;&gt;TRUE,"",'Data Validation'!G15)</f>
        <v/>
      </c>
      <c r="E15" s="4" t="str">
        <f>IF($C15&lt;&gt;"M5","",Price!F15)</f>
        <v/>
      </c>
      <c r="F15" s="4" t="str">
        <f>IF($C15&lt;&gt;"M5","",Price!G15)</f>
        <v/>
      </c>
      <c r="G15" s="4" t="str">
        <f>IF($C15&lt;&gt;"M5","",Price!H15)</f>
        <v/>
      </c>
      <c r="H15" s="57" t="str">
        <f>IF($C15&lt;&gt;"M5","",SSA!E15)</f>
        <v/>
      </c>
      <c r="I15" s="57" t="str">
        <f>IF($C15&lt;&gt;"M5","",SSA!F15)</f>
        <v/>
      </c>
      <c r="J15" s="58" t="str">
        <f>IF($C15&lt;&gt;"M5","",SSA!G15)</f>
        <v/>
      </c>
      <c r="K15" s="58" t="str">
        <f>IF($C15&lt;&gt;"M5","",SSA!H15)</f>
        <v/>
      </c>
      <c r="L15" s="5" t="str">
        <f>IF($C15&lt;&gt;"M5","",Trendlines!K15)</f>
        <v/>
      </c>
      <c r="M15" s="5" t="str">
        <f>IF($C15&lt;&gt;"M5","",Trendlines!L15)</f>
        <v/>
      </c>
      <c r="N15" s="5" t="str">
        <f>IF($C15&lt;&gt;"M5","",ZigZag!E15)</f>
        <v/>
      </c>
      <c r="O15" s="5" t="str">
        <f>IF($C15&lt;&gt;"M5","",ZigZag!F15)</f>
        <v/>
      </c>
      <c r="P15" s="5" t="str">
        <f>IF($C15&lt;&gt;"M5","",Pinbar!E15)</f>
        <v/>
      </c>
      <c r="Q15" s="57" t="str">
        <f>IF($C15&lt;&gt;"M5","",Trendlines!E15)</f>
        <v/>
      </c>
      <c r="R15" s="57" t="str">
        <f>IF($C15&lt;&gt;"M5","",Trendlines!H15)</f>
        <v/>
      </c>
      <c r="S15" s="5"/>
      <c r="T15" s="5"/>
      <c r="U15" s="5"/>
      <c r="V15" s="5"/>
      <c r="W15" t="str">
        <f>IFERROR(E15-F15,"")</f>
        <v/>
      </c>
      <c r="X15" t="str">
        <f>IFERROR(ABS(E15-D14),"")</f>
        <v/>
      </c>
      <c r="Y15" t="str">
        <f>IFERROR(ABS(F15-D14),"")</f>
        <v/>
      </c>
      <c r="Z15" t="str">
        <f t="shared" si="14"/>
        <v/>
      </c>
      <c r="AA15" s="36" t="str">
        <f>IFERROR(H15-I15,"")</f>
        <v/>
      </c>
      <c r="AB15" s="36" t="str">
        <f t="shared" si="15"/>
        <v/>
      </c>
      <c r="AC15" s="66" t="str" cm="1">
        <f t="array" ref="AC15">IFERROR((AB15=AB14,AC14+AB15,AB15),"")</f>
        <v/>
      </c>
      <c r="AD15" s="65"/>
      <c r="AE15" s="65"/>
      <c r="AF15" s="65"/>
      <c r="AG15" s="65"/>
      <c r="AH15" s="36" t="str">
        <f>IF(AND(H15&gt;I15,H14&lt;I14),"crossover","")</f>
        <v/>
      </c>
      <c r="AI15" s="36" t="str">
        <f>IF(AND(H15&lt;I15,H14&gt;I14),"crossunder","")</f>
        <v/>
      </c>
      <c r="AJ15" s="67" t="str">
        <f t="shared" si="16"/>
        <v/>
      </c>
      <c r="AK15" s="68" t="str">
        <f t="shared" si="17"/>
        <v/>
      </c>
      <c r="AL15" s="71" t="str">
        <f t="shared" si="18"/>
        <v/>
      </c>
      <c r="AM15" s="71" t="str">
        <f t="shared" si="19"/>
        <v/>
      </c>
      <c r="AN15" s="72" t="str">
        <f>IF(AND(AK15&lt;&gt;"",CF15="Low Spike @ Uptrend"),AK15,"")</f>
        <v/>
      </c>
      <c r="AO15" s="72" t="str">
        <f t="shared" si="20"/>
        <v/>
      </c>
      <c r="AT15" s="75"/>
      <c r="AU15" s="75"/>
      <c r="AV15" s="75"/>
      <c r="AW15" s="75"/>
      <c r="AY15" s="21" t="str">
        <f>IF(OR(Q15=0,Q15=""),"",((H15-Q15)/Q15))</f>
        <v/>
      </c>
      <c r="AZ15" s="15" t="str">
        <f t="shared" si="0"/>
        <v/>
      </c>
      <c r="BA15" s="15" t="str">
        <f t="shared" si="23"/>
        <v/>
      </c>
      <c r="BB15" s="22" t="str">
        <f t="shared" si="3"/>
        <v/>
      </c>
      <c r="BC15" s="22" t="str">
        <f t="shared" si="4"/>
        <v/>
      </c>
      <c r="BD15" s="24" t="str">
        <f>IF(OR(R15=0,R15=""),"",((H15-R15)/R15))</f>
        <v/>
      </c>
      <c r="BE15" s="23" t="str">
        <f t="shared" si="1"/>
        <v/>
      </c>
      <c r="BF15" s="23" t="str">
        <f t="shared" si="5"/>
        <v/>
      </c>
      <c r="BG15" s="25" t="str">
        <f t="shared" si="6"/>
        <v/>
      </c>
      <c r="BH15" s="25" t="str">
        <f t="shared" si="7"/>
        <v/>
      </c>
      <c r="BI15" s="29" t="str">
        <f>IF(OR(L15="",N15=""),"",IF(AND(L15=N15,L15&gt;0,N15&gt;0),"Important High",""))</f>
        <v/>
      </c>
      <c r="BJ15" s="29" t="str">
        <f>IF(OR(M15="",O15=""),"",IF(AND(M15=O15,M15&gt;0,O15&gt;0),"Important Low",""))</f>
        <v/>
      </c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37" t="str">
        <f t="shared" si="8"/>
        <v/>
      </c>
      <c r="BV15" s="29" t="str">
        <f t="shared" si="9"/>
        <v/>
      </c>
      <c r="BW15" s="37" t="str" cm="1">
        <f t="array" ref="BW15">IF(BV15&lt;&gt;1,"",_xlfn.IFS(OR(BC15="Above",BC15="Below"),BC15,OR(BH15="Above",BH15="Below"),BH15,TRUE,""))</f>
        <v/>
      </c>
      <c r="BX15" s="29"/>
      <c r="BY15" s="37" t="str">
        <f>IF(AA15="","",IF(AA15&gt;0,"UP","DOWN"))</f>
        <v/>
      </c>
      <c r="BZ15" s="37" t="str">
        <f t="shared" si="10"/>
        <v/>
      </c>
      <c r="CA15" s="37" t="str">
        <f t="shared" si="11"/>
        <v/>
      </c>
      <c r="CB15" s="66" t="str">
        <f t="shared" si="12"/>
        <v/>
      </c>
      <c r="CC15" s="69" t="str">
        <f t="shared" si="21"/>
        <v/>
      </c>
      <c r="CD15" s="66" t="str">
        <f t="shared" si="22"/>
        <v/>
      </c>
      <c r="CE15" s="66" t="str">
        <f t="shared" si="13"/>
        <v/>
      </c>
      <c r="CF15" s="66" t="str">
        <f>IF(AK15="","",IF(AND(AC15&gt;0,AK15&gt;0),"Low Spike @ Uptrend",""))</f>
        <v/>
      </c>
      <c r="CG15" s="66" t="str">
        <f>IF(AND(CF15="Low Spike @ Uptrend",AV15&gt;50%),"Sig Low Spike @ Uptrend","")</f>
        <v/>
      </c>
      <c r="CH15" s="45"/>
      <c r="CI15" s="45"/>
      <c r="CJ15" s="30" t="str">
        <f>IF(P15="","",IF(P15=1,1,""))</f>
        <v/>
      </c>
      <c r="CK15" s="46"/>
      <c r="CL15" s="47"/>
      <c r="CM15" s="47"/>
    </row>
    <row r="16" spans="1:97" x14ac:dyDescent="0.55000000000000004">
      <c r="A16" t="str">
        <f>IF('Data Validation'!$K$2&lt;&gt;TRUE,"",'Data Validation'!A16)</f>
        <v/>
      </c>
      <c r="B16" s="4" t="str">
        <f>IF('Data Validation'!$K$2&lt;&gt;TRUE,"",'Data Validation'!C16)</f>
        <v/>
      </c>
      <c r="C16" s="4" t="str">
        <f>IF('Data Validation'!$K$2&lt;&gt;TRUE,"",'Data Validation'!E16)</f>
        <v/>
      </c>
      <c r="D16" s="4" t="str">
        <f>IF('Data Validation'!$K$2&lt;&gt;TRUE,"",'Data Validation'!G16)</f>
        <v/>
      </c>
      <c r="E16" s="4" t="str">
        <f>IF($C16&lt;&gt;"M5","",Price!F16)</f>
        <v/>
      </c>
      <c r="F16" s="4" t="str">
        <f>IF($C16&lt;&gt;"M5","",Price!G16)</f>
        <v/>
      </c>
      <c r="G16" s="4" t="str">
        <f>IF($C16&lt;&gt;"M5","",Price!H16)</f>
        <v/>
      </c>
      <c r="H16" s="57" t="str">
        <f>IF($C16&lt;&gt;"M5","",SSA!E16)</f>
        <v/>
      </c>
      <c r="I16" s="57" t="str">
        <f>IF($C16&lt;&gt;"M5","",SSA!F16)</f>
        <v/>
      </c>
      <c r="J16" s="58" t="str">
        <f>IF($C16&lt;&gt;"M5","",SSA!G16)</f>
        <v/>
      </c>
      <c r="K16" s="58" t="str">
        <f>IF($C16&lt;&gt;"M5","",SSA!H16)</f>
        <v/>
      </c>
      <c r="L16" s="5" t="str">
        <f>IF($C16&lt;&gt;"M5","",Trendlines!K16)</f>
        <v/>
      </c>
      <c r="M16" s="5" t="str">
        <f>IF($C16&lt;&gt;"M5","",Trendlines!L16)</f>
        <v/>
      </c>
      <c r="N16" s="5" t="str">
        <f>IF($C16&lt;&gt;"M5","",ZigZag!E16)</f>
        <v/>
      </c>
      <c r="O16" s="5" t="str">
        <f>IF($C16&lt;&gt;"M5","",ZigZag!F16)</f>
        <v/>
      </c>
      <c r="P16" s="5" t="str">
        <f>IF($C16&lt;&gt;"M5","",Pinbar!E16)</f>
        <v/>
      </c>
      <c r="Q16" s="57" t="str">
        <f>IF($C16&lt;&gt;"M5","",Trendlines!E16)</f>
        <v/>
      </c>
      <c r="R16" s="57" t="str">
        <f>IF($C16&lt;&gt;"M5","",Trendlines!H16)</f>
        <v/>
      </c>
      <c r="S16" s="5"/>
      <c r="T16" s="5"/>
      <c r="U16" s="5"/>
      <c r="V16" s="5"/>
      <c r="W16" t="str">
        <f>IFERROR(E16-F16,"")</f>
        <v/>
      </c>
      <c r="X16" t="str">
        <f>IFERROR(ABS(E16-D15),"")</f>
        <v/>
      </c>
      <c r="Y16" t="str">
        <f>IFERROR(ABS(F16-D15),"")</f>
        <v/>
      </c>
      <c r="Z16" t="str">
        <f t="shared" si="14"/>
        <v/>
      </c>
      <c r="AA16" s="36" t="str">
        <f>IFERROR(H16-I16,"")</f>
        <v/>
      </c>
      <c r="AB16" s="36" t="str">
        <f t="shared" si="15"/>
        <v/>
      </c>
      <c r="AC16" s="66" t="str" cm="1">
        <f t="array" ref="AC16">IFERROR((AB16=AB15,AC15+AB16,AB16),"")</f>
        <v/>
      </c>
      <c r="AD16" s="65"/>
      <c r="AE16" s="65"/>
      <c r="AF16" s="65"/>
      <c r="AG16" s="65"/>
      <c r="AH16" s="36" t="str">
        <f>IF(AND(H16&gt;I16,H15&lt;I15),"crossover","")</f>
        <v/>
      </c>
      <c r="AI16" s="36" t="str">
        <f>IF(AND(H16&lt;I16,H15&gt;I15),"crossunder","")</f>
        <v/>
      </c>
      <c r="AJ16" s="67" t="str">
        <f t="shared" si="16"/>
        <v/>
      </c>
      <c r="AK16" s="68" t="str">
        <f t="shared" si="17"/>
        <v/>
      </c>
      <c r="AL16" s="71" t="str">
        <f t="shared" si="18"/>
        <v/>
      </c>
      <c r="AM16" s="71" t="str">
        <f t="shared" si="19"/>
        <v/>
      </c>
      <c r="AN16" s="72" t="str">
        <f>IF(AND(AK16&lt;&gt;"",CF16="Low Spike @ Uptrend"),AK16,"")</f>
        <v/>
      </c>
      <c r="AO16" s="72" t="str">
        <f t="shared" si="20"/>
        <v/>
      </c>
      <c r="AT16" s="75"/>
      <c r="AU16" s="75"/>
      <c r="AV16" s="75"/>
      <c r="AW16" s="75"/>
      <c r="AY16" s="21" t="str">
        <f>IF(OR(Q16=0,Q16=""),"",((H16-Q16)/Q16))</f>
        <v/>
      </c>
      <c r="AZ16" s="15" t="str">
        <f t="shared" si="0"/>
        <v/>
      </c>
      <c r="BA16" s="15" t="str">
        <f t="shared" si="23"/>
        <v/>
      </c>
      <c r="BB16" s="22" t="str">
        <f t="shared" si="3"/>
        <v/>
      </c>
      <c r="BC16" s="22" t="str">
        <f t="shared" si="4"/>
        <v/>
      </c>
      <c r="BD16" s="24" t="str">
        <f>IF(OR(R16=0,R16=""),"",((H16-R16)/R16))</f>
        <v/>
      </c>
      <c r="BE16" s="23" t="str">
        <f t="shared" si="1"/>
        <v/>
      </c>
      <c r="BF16" s="23" t="str">
        <f t="shared" si="5"/>
        <v/>
      </c>
      <c r="BG16" s="25" t="str">
        <f t="shared" si="6"/>
        <v/>
      </c>
      <c r="BH16" s="25" t="str">
        <f t="shared" si="7"/>
        <v/>
      </c>
      <c r="BI16" s="29" t="str">
        <f>IF(OR(L16="",N16=""),"",IF(AND(L16=N16,L16&gt;0,N16&gt;0),"Important High",""))</f>
        <v/>
      </c>
      <c r="BJ16" s="29" t="str">
        <f>IF(OR(M16="",O16=""),"",IF(AND(M16=O16,M16&gt;0,O16&gt;0),"Important Low",""))</f>
        <v/>
      </c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37" t="str">
        <f t="shared" si="8"/>
        <v/>
      </c>
      <c r="BV16" s="29" t="str">
        <f t="shared" si="9"/>
        <v/>
      </c>
      <c r="BW16" s="37" t="str" cm="1">
        <f t="array" ref="BW16">IF(BV16&lt;&gt;1,"",_xlfn.IFS(OR(BC16="Above",BC16="Below"),BC16,OR(BH16="Above",BH16="Below"),BH16,TRUE,""))</f>
        <v/>
      </c>
      <c r="BX16" s="29"/>
      <c r="BY16" s="37" t="str">
        <f>IF(AA16="","",IF(AA16&gt;0,"UP","DOWN"))</f>
        <v/>
      </c>
      <c r="BZ16" s="37" t="str">
        <f t="shared" si="10"/>
        <v/>
      </c>
      <c r="CA16" s="37" t="str">
        <f t="shared" si="11"/>
        <v/>
      </c>
      <c r="CB16" s="66" t="str">
        <f t="shared" si="12"/>
        <v/>
      </c>
      <c r="CC16" s="69" t="str">
        <f t="shared" si="21"/>
        <v/>
      </c>
      <c r="CD16" s="66" t="str">
        <f t="shared" si="22"/>
        <v/>
      </c>
      <c r="CE16" s="66" t="str">
        <f t="shared" si="13"/>
        <v/>
      </c>
      <c r="CF16" s="66" t="str">
        <f>IF(AK16="","",IF(AND(AC16&gt;0,AK16&gt;0),"Low Spike @ Uptrend",""))</f>
        <v/>
      </c>
      <c r="CG16" s="66" t="str">
        <f>IF(AND(CF16="Low Spike @ Uptrend",AV16&gt;50%),"Sig Low Spike @ Uptrend","")</f>
        <v/>
      </c>
      <c r="CH16" s="45"/>
      <c r="CI16" s="45"/>
      <c r="CJ16" s="30" t="str">
        <f>IF(P16="","",IF(P16=1,1,""))</f>
        <v/>
      </c>
      <c r="CK16" s="46"/>
      <c r="CL16" s="47"/>
      <c r="CM16" s="47"/>
    </row>
    <row r="17" spans="1:91" x14ac:dyDescent="0.55000000000000004">
      <c r="A17" t="str">
        <f>IF('Data Validation'!$K$2&lt;&gt;TRUE,"",'Data Validation'!A17)</f>
        <v/>
      </c>
      <c r="B17" s="4" t="str">
        <f>IF('Data Validation'!$K$2&lt;&gt;TRUE,"",'Data Validation'!C17)</f>
        <v/>
      </c>
      <c r="C17" s="4" t="str">
        <f>IF('Data Validation'!$K$2&lt;&gt;TRUE,"",'Data Validation'!E17)</f>
        <v/>
      </c>
      <c r="D17" s="4" t="str">
        <f>IF('Data Validation'!$K$2&lt;&gt;TRUE,"",'Data Validation'!G17)</f>
        <v/>
      </c>
      <c r="E17" s="4" t="str">
        <f>IF($C17&lt;&gt;"M5","",Price!F17)</f>
        <v/>
      </c>
      <c r="F17" s="4" t="str">
        <f>IF($C17&lt;&gt;"M5","",Price!G17)</f>
        <v/>
      </c>
      <c r="G17" s="4" t="str">
        <f>IF($C17&lt;&gt;"M5","",Price!H17)</f>
        <v/>
      </c>
      <c r="H17" s="57" t="str">
        <f>IF($C17&lt;&gt;"M5","",SSA!E17)</f>
        <v/>
      </c>
      <c r="I17" s="57" t="str">
        <f>IF($C17&lt;&gt;"M5","",SSA!F17)</f>
        <v/>
      </c>
      <c r="J17" s="58" t="str">
        <f>IF($C17&lt;&gt;"M5","",SSA!G17)</f>
        <v/>
      </c>
      <c r="K17" s="58" t="str">
        <f>IF($C17&lt;&gt;"M5","",SSA!H17)</f>
        <v/>
      </c>
      <c r="L17" s="5" t="str">
        <f>IF($C17&lt;&gt;"M5","",Trendlines!K17)</f>
        <v/>
      </c>
      <c r="M17" s="5" t="str">
        <f>IF($C17&lt;&gt;"M5","",Trendlines!L17)</f>
        <v/>
      </c>
      <c r="N17" s="5" t="str">
        <f>IF($C17&lt;&gt;"M5","",ZigZag!E17)</f>
        <v/>
      </c>
      <c r="O17" s="5" t="str">
        <f>IF($C17&lt;&gt;"M5","",ZigZag!F17)</f>
        <v/>
      </c>
      <c r="P17" s="5" t="str">
        <f>IF($C17&lt;&gt;"M5","",Pinbar!E17)</f>
        <v/>
      </c>
      <c r="Q17" s="57" t="str">
        <f>IF($C17&lt;&gt;"M5","",Trendlines!E17)</f>
        <v/>
      </c>
      <c r="R17" s="57" t="str">
        <f>IF($C17&lt;&gt;"M5","",Trendlines!H17)</f>
        <v/>
      </c>
      <c r="S17" s="5"/>
      <c r="T17" s="5"/>
      <c r="U17" s="5"/>
      <c r="V17" s="5"/>
      <c r="W17" t="str">
        <f>IFERROR(E17-F17,"")</f>
        <v/>
      </c>
      <c r="X17" t="str">
        <f>IFERROR(ABS(E17-D16),"")</f>
        <v/>
      </c>
      <c r="Y17" t="str">
        <f>IFERROR(ABS(F17-D16),"")</f>
        <v/>
      </c>
      <c r="Z17" t="str">
        <f t="shared" si="14"/>
        <v/>
      </c>
      <c r="AA17" s="36" t="str">
        <f>IFERROR(H17-I17,"")</f>
        <v/>
      </c>
      <c r="AB17" s="36" t="str">
        <f t="shared" si="15"/>
        <v/>
      </c>
      <c r="AC17" s="66" t="str" cm="1">
        <f t="array" ref="AC17">IFERROR((AB17=AB16,AC16+AB17,AB17),"")</f>
        <v/>
      </c>
      <c r="AD17" s="65"/>
      <c r="AE17" s="65"/>
      <c r="AF17" s="65"/>
      <c r="AG17" s="65"/>
      <c r="AH17" s="36" t="str">
        <f>IF(AND(H17&gt;I17,H16&lt;I16),"crossover","")</f>
        <v/>
      </c>
      <c r="AI17" s="36" t="str">
        <f>IF(AND(H17&lt;I17,H16&gt;I16),"crossunder","")</f>
        <v/>
      </c>
      <c r="AJ17" s="67" t="str">
        <f t="shared" si="16"/>
        <v/>
      </c>
      <c r="AK17" s="68" t="str">
        <f t="shared" si="17"/>
        <v/>
      </c>
      <c r="AL17" s="71" t="str">
        <f t="shared" si="18"/>
        <v/>
      </c>
      <c r="AM17" s="71" t="str">
        <f t="shared" si="19"/>
        <v/>
      </c>
      <c r="AN17" s="72" t="str">
        <f>IF(AND(AK17&lt;&gt;"",CF17="Low Spike @ Uptrend"),AK17,"")</f>
        <v/>
      </c>
      <c r="AO17" s="72" t="str">
        <f t="shared" si="20"/>
        <v/>
      </c>
      <c r="AT17" s="75"/>
      <c r="AU17" s="75"/>
      <c r="AV17" s="75"/>
      <c r="AW17" s="75"/>
      <c r="AY17" s="21" t="str">
        <f>IF(OR(Q17=0,Q17=""),"",((H17-Q17)/Q17))</f>
        <v/>
      </c>
      <c r="AZ17" s="15" t="str">
        <f t="shared" si="0"/>
        <v/>
      </c>
      <c r="BA17" s="15" t="str">
        <f t="shared" si="23"/>
        <v/>
      </c>
      <c r="BB17" s="22" t="str">
        <f t="shared" si="3"/>
        <v/>
      </c>
      <c r="BC17" s="22" t="str">
        <f t="shared" si="4"/>
        <v/>
      </c>
      <c r="BD17" s="24" t="str">
        <f>IF(OR(R17=0,R17=""),"",((H17-R17)/R17))</f>
        <v/>
      </c>
      <c r="BE17" s="23" t="str">
        <f t="shared" si="1"/>
        <v/>
      </c>
      <c r="BF17" s="23" t="str">
        <f t="shared" si="5"/>
        <v/>
      </c>
      <c r="BG17" s="25" t="str">
        <f t="shared" si="6"/>
        <v/>
      </c>
      <c r="BH17" s="25" t="str">
        <f t="shared" si="7"/>
        <v/>
      </c>
      <c r="BI17" s="29" t="str">
        <f>IF(OR(L17="",N17=""),"",IF(AND(L17=N17,L17&gt;0,N17&gt;0),"Important High",""))</f>
        <v/>
      </c>
      <c r="BJ17" s="29" t="str">
        <f>IF(OR(M17="",O17=""),"",IF(AND(M17=O17,M17&gt;0,O17&gt;0),"Important Low",""))</f>
        <v/>
      </c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37" t="str">
        <f t="shared" si="8"/>
        <v/>
      </c>
      <c r="BV17" s="29" t="str">
        <f t="shared" si="9"/>
        <v/>
      </c>
      <c r="BW17" s="37" t="str" cm="1">
        <f t="array" ref="BW17">IF(BV17&lt;&gt;1,"",_xlfn.IFS(OR(BC17="Above",BC17="Below"),BC17,OR(BH17="Above",BH17="Below"),BH17,TRUE,""))</f>
        <v/>
      </c>
      <c r="BX17" s="29"/>
      <c r="BY17" s="37" t="str">
        <f>IF(AA17="","",IF(AA17&gt;0,"UP","DOWN"))</f>
        <v/>
      </c>
      <c r="BZ17" s="37" t="str">
        <f t="shared" si="10"/>
        <v/>
      </c>
      <c r="CA17" s="37" t="str">
        <f t="shared" si="11"/>
        <v/>
      </c>
      <c r="CB17" s="66" t="str">
        <f t="shared" si="12"/>
        <v/>
      </c>
      <c r="CC17" s="69" t="str">
        <f t="shared" si="21"/>
        <v/>
      </c>
      <c r="CD17" s="66" t="str">
        <f t="shared" si="22"/>
        <v/>
      </c>
      <c r="CE17" s="66" t="str">
        <f t="shared" si="13"/>
        <v/>
      </c>
      <c r="CF17" s="66" t="str">
        <f>IF(AK17="","",IF(AND(AC17&gt;0,AK17&gt;0),"Low Spike @ Uptrend",""))</f>
        <v/>
      </c>
      <c r="CG17" s="66" t="str">
        <f>IF(AND(CF17="Low Spike @ Uptrend",AV17&gt;50%),"Sig Low Spike @ Uptrend","")</f>
        <v/>
      </c>
      <c r="CH17" s="45"/>
      <c r="CI17" s="45"/>
      <c r="CJ17" s="30" t="str">
        <f>IF(P17="","",IF(P17=1,1,""))</f>
        <v/>
      </c>
      <c r="CK17" s="46"/>
      <c r="CL17" s="47"/>
      <c r="CM17" s="47"/>
    </row>
    <row r="18" spans="1:91" x14ac:dyDescent="0.55000000000000004">
      <c r="A18" t="str">
        <f>IF('Data Validation'!$K$2&lt;&gt;TRUE,"",'Data Validation'!A18)</f>
        <v/>
      </c>
      <c r="B18" s="4" t="str">
        <f>IF('Data Validation'!$K$2&lt;&gt;TRUE,"",'Data Validation'!C18)</f>
        <v/>
      </c>
      <c r="C18" s="4" t="str">
        <f>IF('Data Validation'!$K$2&lt;&gt;TRUE,"",'Data Validation'!E18)</f>
        <v/>
      </c>
      <c r="D18" s="4" t="str">
        <f>IF('Data Validation'!$K$2&lt;&gt;TRUE,"",'Data Validation'!G18)</f>
        <v/>
      </c>
      <c r="E18" s="4" t="str">
        <f>IF($C18&lt;&gt;"M5","",Price!F18)</f>
        <v/>
      </c>
      <c r="F18" s="4" t="str">
        <f>IF($C18&lt;&gt;"M5","",Price!G18)</f>
        <v/>
      </c>
      <c r="G18" s="4" t="str">
        <f>IF($C18&lt;&gt;"M5","",Price!H18)</f>
        <v/>
      </c>
      <c r="H18" s="57" t="str">
        <f>IF($C18&lt;&gt;"M5","",SSA!E18)</f>
        <v/>
      </c>
      <c r="I18" s="57" t="str">
        <f>IF($C18&lt;&gt;"M5","",SSA!F18)</f>
        <v/>
      </c>
      <c r="J18" s="58" t="str">
        <f>IF($C18&lt;&gt;"M5","",SSA!G18)</f>
        <v/>
      </c>
      <c r="K18" s="58" t="str">
        <f>IF($C18&lt;&gt;"M5","",SSA!H18)</f>
        <v/>
      </c>
      <c r="L18" s="5" t="str">
        <f>IF($C18&lt;&gt;"M5","",Trendlines!K18)</f>
        <v/>
      </c>
      <c r="M18" s="5" t="str">
        <f>IF($C18&lt;&gt;"M5","",Trendlines!L18)</f>
        <v/>
      </c>
      <c r="N18" s="5" t="str">
        <f>IF($C18&lt;&gt;"M5","",ZigZag!E18)</f>
        <v/>
      </c>
      <c r="O18" s="5" t="str">
        <f>IF($C18&lt;&gt;"M5","",ZigZag!F18)</f>
        <v/>
      </c>
      <c r="P18" s="5" t="str">
        <f>IF($C18&lt;&gt;"M5","",Pinbar!E18)</f>
        <v/>
      </c>
      <c r="Q18" s="57" t="str">
        <f>IF($C18&lt;&gt;"M5","",Trendlines!E18)</f>
        <v/>
      </c>
      <c r="R18" s="57" t="str">
        <f>IF($C18&lt;&gt;"M5","",Trendlines!H18)</f>
        <v/>
      </c>
      <c r="S18" s="5"/>
      <c r="T18" s="5"/>
      <c r="U18" s="5"/>
      <c r="V18" s="5"/>
      <c r="W18" t="str">
        <f>IFERROR(E18-F18,"")</f>
        <v/>
      </c>
      <c r="X18" t="str">
        <f>IFERROR(ABS(E18-D17),"")</f>
        <v/>
      </c>
      <c r="Y18" t="str">
        <f>IFERROR(ABS(F18-D17),"")</f>
        <v/>
      </c>
      <c r="Z18" t="str">
        <f t="shared" si="14"/>
        <v/>
      </c>
      <c r="AA18" s="36" t="str">
        <f>IFERROR(H18-I18,"")</f>
        <v/>
      </c>
      <c r="AB18" s="36" t="str">
        <f t="shared" si="15"/>
        <v/>
      </c>
      <c r="AC18" s="66" t="str" cm="1">
        <f t="array" ref="AC18">IFERROR((AB18=AB17,AC17+AB18,AB18),"")</f>
        <v/>
      </c>
      <c r="AD18" s="65"/>
      <c r="AE18" s="65"/>
      <c r="AF18" s="65"/>
      <c r="AG18" s="65"/>
      <c r="AH18" s="36" t="str">
        <f>IF(AND(H18&gt;I18,H17&lt;I17),"crossover","")</f>
        <v/>
      </c>
      <c r="AI18" s="36" t="str">
        <f>IF(AND(H18&lt;I18,H17&gt;I17),"crossunder","")</f>
        <v/>
      </c>
      <c r="AJ18" s="67" t="str">
        <f t="shared" si="16"/>
        <v/>
      </c>
      <c r="AK18" s="68" t="str">
        <f t="shared" si="17"/>
        <v/>
      </c>
      <c r="AL18" s="71" t="str">
        <f t="shared" si="18"/>
        <v/>
      </c>
      <c r="AM18" s="71" t="str">
        <f t="shared" si="19"/>
        <v/>
      </c>
      <c r="AN18" s="72" t="str">
        <f>IF(AND(AK18&lt;&gt;"",CF18="Low Spike @ Uptrend"),AK18,"")</f>
        <v/>
      </c>
      <c r="AO18" s="72" t="str">
        <f t="shared" si="20"/>
        <v/>
      </c>
      <c r="AT18" s="75"/>
      <c r="AU18" s="75"/>
      <c r="AV18" s="75"/>
      <c r="AW18" s="75"/>
      <c r="AY18" s="21" t="str">
        <f>IF(OR(Q18=0,Q18=""),"",((H18-Q18)/Q18))</f>
        <v/>
      </c>
      <c r="AZ18" s="15" t="str">
        <f t="shared" si="0"/>
        <v/>
      </c>
      <c r="BA18" s="15" t="str">
        <f t="shared" si="23"/>
        <v/>
      </c>
      <c r="BB18" s="22" t="str">
        <f t="shared" si="3"/>
        <v/>
      </c>
      <c r="BC18" s="22" t="str">
        <f t="shared" si="4"/>
        <v/>
      </c>
      <c r="BD18" s="24" t="str">
        <f>IF(OR(R18=0,R18=""),"",((H18-R18)/R18))</f>
        <v/>
      </c>
      <c r="BE18" s="23" t="str">
        <f t="shared" si="1"/>
        <v/>
      </c>
      <c r="BF18" s="23" t="str">
        <f t="shared" si="5"/>
        <v/>
      </c>
      <c r="BG18" s="25" t="str">
        <f t="shared" si="6"/>
        <v/>
      </c>
      <c r="BH18" s="25" t="str">
        <f t="shared" si="7"/>
        <v/>
      </c>
      <c r="BI18" s="29" t="str">
        <f>IF(OR(L18="",N18=""),"",IF(AND(L18=N18,L18&gt;0,N18&gt;0),"Important High",""))</f>
        <v/>
      </c>
      <c r="BJ18" s="29" t="str">
        <f>IF(OR(M18="",O18=""),"",IF(AND(M18=O18,M18&gt;0,O18&gt;0),"Important Low",""))</f>
        <v/>
      </c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37" t="str">
        <f t="shared" si="8"/>
        <v/>
      </c>
      <c r="BV18" s="29" t="str">
        <f t="shared" si="9"/>
        <v/>
      </c>
      <c r="BW18" s="37" t="str" cm="1">
        <f t="array" ref="BW18">IF(BV18&lt;&gt;1,"",_xlfn.IFS(OR(BC18="Above",BC18="Below"),BC18,OR(BH18="Above",BH18="Below"),BH18,TRUE,""))</f>
        <v/>
      </c>
      <c r="BX18" s="29"/>
      <c r="BY18" s="37" t="str">
        <f>IF(AA18="","",IF(AA18&gt;0,"UP","DOWN"))</f>
        <v/>
      </c>
      <c r="BZ18" s="37" t="str">
        <f t="shared" si="10"/>
        <v/>
      </c>
      <c r="CA18" s="37" t="str">
        <f t="shared" si="11"/>
        <v/>
      </c>
      <c r="CB18" s="66" t="str">
        <f t="shared" si="12"/>
        <v/>
      </c>
      <c r="CC18" s="69" t="str">
        <f t="shared" si="21"/>
        <v/>
      </c>
      <c r="CD18" s="66" t="str">
        <f t="shared" si="22"/>
        <v/>
      </c>
      <c r="CE18" s="66" t="str">
        <f t="shared" si="13"/>
        <v/>
      </c>
      <c r="CF18" s="66" t="str">
        <f>IF(AK18="","",IF(AND(AC18&gt;0,AK18&gt;0),"Low Spike @ Uptrend",""))</f>
        <v/>
      </c>
      <c r="CG18" s="66" t="str">
        <f>IF(AND(CF18="Low Spike @ Uptrend",AV18&gt;50%),"Sig Low Spike @ Uptrend","")</f>
        <v/>
      </c>
      <c r="CH18" s="45"/>
      <c r="CI18" s="45"/>
      <c r="CJ18" s="30" t="str">
        <f>IF(P18="","",IF(P18=1,1,""))</f>
        <v/>
      </c>
      <c r="CK18" s="46"/>
      <c r="CL18" s="47"/>
      <c r="CM18" s="47"/>
    </row>
    <row r="19" spans="1:91" x14ac:dyDescent="0.55000000000000004">
      <c r="A19" t="str">
        <f>IF('Data Validation'!$K$2&lt;&gt;TRUE,"",'Data Validation'!A19)</f>
        <v/>
      </c>
      <c r="B19" s="4" t="str">
        <f>IF('Data Validation'!$K$2&lt;&gt;TRUE,"",'Data Validation'!C19)</f>
        <v/>
      </c>
      <c r="C19" s="4" t="str">
        <f>IF('Data Validation'!$K$2&lt;&gt;TRUE,"",'Data Validation'!E19)</f>
        <v/>
      </c>
      <c r="D19" s="4" t="str">
        <f>IF('Data Validation'!$K$2&lt;&gt;TRUE,"",'Data Validation'!G19)</f>
        <v/>
      </c>
      <c r="E19" s="4" t="str">
        <f>IF($C19&lt;&gt;"M5","",Price!F19)</f>
        <v/>
      </c>
      <c r="F19" s="4" t="str">
        <f>IF($C19&lt;&gt;"M5","",Price!G19)</f>
        <v/>
      </c>
      <c r="G19" s="4" t="str">
        <f>IF($C19&lt;&gt;"M5","",Price!H19)</f>
        <v/>
      </c>
      <c r="H19" s="57" t="str">
        <f>IF($C19&lt;&gt;"M5","",SSA!E19)</f>
        <v/>
      </c>
      <c r="I19" s="57" t="str">
        <f>IF($C19&lt;&gt;"M5","",SSA!F19)</f>
        <v/>
      </c>
      <c r="J19" s="58" t="str">
        <f>IF($C19&lt;&gt;"M5","",SSA!G19)</f>
        <v/>
      </c>
      <c r="K19" s="58" t="str">
        <f>IF($C19&lt;&gt;"M5","",SSA!H19)</f>
        <v/>
      </c>
      <c r="L19" s="5" t="str">
        <f>IF($C19&lt;&gt;"M5","",Trendlines!K19)</f>
        <v/>
      </c>
      <c r="M19" s="5" t="str">
        <f>IF($C19&lt;&gt;"M5","",Trendlines!L19)</f>
        <v/>
      </c>
      <c r="N19" s="5" t="str">
        <f>IF($C19&lt;&gt;"M5","",ZigZag!E19)</f>
        <v/>
      </c>
      <c r="O19" s="5" t="str">
        <f>IF($C19&lt;&gt;"M5","",ZigZag!F19)</f>
        <v/>
      </c>
      <c r="P19" s="5" t="str">
        <f>IF($C19&lt;&gt;"M5","",Pinbar!E19)</f>
        <v/>
      </c>
      <c r="Q19" s="57" t="str">
        <f>IF($C19&lt;&gt;"M5","",Trendlines!E19)</f>
        <v/>
      </c>
      <c r="R19" s="57" t="str">
        <f>IF($C19&lt;&gt;"M5","",Trendlines!H19)</f>
        <v/>
      </c>
      <c r="S19" s="5"/>
      <c r="T19" s="5"/>
      <c r="U19" s="5"/>
      <c r="V19" s="5"/>
      <c r="W19" t="str">
        <f>IFERROR(E19-F19,"")</f>
        <v/>
      </c>
      <c r="X19" t="str">
        <f>IFERROR(ABS(E19-D18),"")</f>
        <v/>
      </c>
      <c r="Y19" t="str">
        <f>IFERROR(ABS(F19-D18),"")</f>
        <v/>
      </c>
      <c r="Z19" t="str">
        <f t="shared" si="14"/>
        <v/>
      </c>
      <c r="AA19" s="36" t="str">
        <f>IFERROR(H19-I19,"")</f>
        <v/>
      </c>
      <c r="AB19" s="36" t="str">
        <f t="shared" si="15"/>
        <v/>
      </c>
      <c r="AC19" s="66" t="str" cm="1">
        <f t="array" ref="AC19">IFERROR((AB19=AB18,AC18+AB19,AB19),"")</f>
        <v/>
      </c>
      <c r="AD19" s="65"/>
      <c r="AE19" s="65"/>
      <c r="AF19" s="65"/>
      <c r="AG19" s="65"/>
      <c r="AH19" s="36" t="str">
        <f>IF(AND(H19&gt;I19,H18&lt;I18),"crossover","")</f>
        <v/>
      </c>
      <c r="AI19" s="36" t="str">
        <f>IF(AND(H19&lt;I19,H18&gt;I18),"crossunder","")</f>
        <v/>
      </c>
      <c r="AJ19" s="67" t="str">
        <f t="shared" si="16"/>
        <v/>
      </c>
      <c r="AK19" s="68" t="str">
        <f t="shared" si="17"/>
        <v/>
      </c>
      <c r="AL19" s="71" t="str">
        <f t="shared" si="18"/>
        <v/>
      </c>
      <c r="AM19" s="71" t="str">
        <f t="shared" si="19"/>
        <v/>
      </c>
      <c r="AN19" s="72" t="str">
        <f>IF(AND(AK19&lt;&gt;"",CF19="Low Spike @ Uptrend"),AK19,"")</f>
        <v/>
      </c>
      <c r="AO19" s="72" t="str">
        <f t="shared" si="20"/>
        <v/>
      </c>
      <c r="AT19" s="75"/>
      <c r="AU19" s="75"/>
      <c r="AV19" s="75"/>
      <c r="AW19" s="75"/>
      <c r="AY19" s="21" t="str">
        <f>IF(OR(Q19=0,Q19=""),"",((H19-Q19)/Q19))</f>
        <v/>
      </c>
      <c r="AZ19" s="15" t="str">
        <f t="shared" si="0"/>
        <v/>
      </c>
      <c r="BA19" s="15" t="str">
        <f t="shared" si="23"/>
        <v/>
      </c>
      <c r="BB19" s="22" t="str">
        <f t="shared" si="3"/>
        <v/>
      </c>
      <c r="BC19" s="22" t="str">
        <f t="shared" si="4"/>
        <v/>
      </c>
      <c r="BD19" s="24" t="str">
        <f>IF(OR(R19=0,R19=""),"",((H19-R19)/R19))</f>
        <v/>
      </c>
      <c r="BE19" s="23" t="str">
        <f t="shared" si="1"/>
        <v/>
      </c>
      <c r="BF19" s="23" t="str">
        <f t="shared" si="5"/>
        <v/>
      </c>
      <c r="BG19" s="25" t="str">
        <f t="shared" si="6"/>
        <v/>
      </c>
      <c r="BH19" s="25" t="str">
        <f t="shared" si="7"/>
        <v/>
      </c>
      <c r="BI19" s="29" t="str">
        <f>IF(OR(L19="",N19=""),"",IF(AND(L19=N19,L19&gt;0,N19&gt;0),"Important High",""))</f>
        <v/>
      </c>
      <c r="BJ19" s="29" t="str">
        <f>IF(OR(M19="",O19=""),"",IF(AND(M19=O19,M19&gt;0,O19&gt;0),"Important Low",""))</f>
        <v/>
      </c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37" t="str">
        <f t="shared" si="8"/>
        <v/>
      </c>
      <c r="BV19" s="29" t="str">
        <f t="shared" si="9"/>
        <v/>
      </c>
      <c r="BW19" s="37" t="str" cm="1">
        <f t="array" ref="BW19">IF(BV19&lt;&gt;1,"",_xlfn.IFS(OR(BC19="Above",BC19="Below"),BC19,OR(BH19="Above",BH19="Below"),BH19,TRUE,""))</f>
        <v/>
      </c>
      <c r="BX19" s="29"/>
      <c r="BY19" s="37" t="str">
        <f>IF(AA19="","",IF(AA19&gt;0,"UP","DOWN"))</f>
        <v/>
      </c>
      <c r="BZ19" s="37" t="str">
        <f t="shared" si="10"/>
        <v/>
      </c>
      <c r="CA19" s="37" t="str">
        <f t="shared" si="11"/>
        <v/>
      </c>
      <c r="CB19" s="66" t="str">
        <f t="shared" si="12"/>
        <v/>
      </c>
      <c r="CC19" s="69" t="str">
        <f t="shared" si="21"/>
        <v/>
      </c>
      <c r="CD19" s="66" t="str">
        <f t="shared" si="22"/>
        <v/>
      </c>
      <c r="CE19" s="66" t="str">
        <f t="shared" si="13"/>
        <v/>
      </c>
      <c r="CF19" s="66" t="str">
        <f>IF(AK19="","",IF(AND(AC19&gt;0,AK19&gt;0),"Low Spike @ Uptrend",""))</f>
        <v/>
      </c>
      <c r="CG19" s="66" t="str">
        <f>IF(AND(CF19="Low Spike @ Uptrend",AV19&gt;50%),"Sig Low Spike @ Uptrend","")</f>
        <v/>
      </c>
      <c r="CH19" s="45"/>
      <c r="CI19" s="45"/>
      <c r="CJ19" s="30" t="str">
        <f>IF(P19="","",IF(P19=1,1,""))</f>
        <v/>
      </c>
      <c r="CK19" s="46"/>
      <c r="CL19" s="47"/>
      <c r="CM19" s="47"/>
    </row>
    <row r="20" spans="1:91" x14ac:dyDescent="0.55000000000000004">
      <c r="A20" t="str">
        <f>IF('Data Validation'!$K$2&lt;&gt;TRUE,"",'Data Validation'!A20)</f>
        <v/>
      </c>
      <c r="B20" s="4" t="str">
        <f>IF('Data Validation'!$K$2&lt;&gt;TRUE,"",'Data Validation'!C20)</f>
        <v/>
      </c>
      <c r="C20" s="4" t="str">
        <f>IF('Data Validation'!$K$2&lt;&gt;TRUE,"",'Data Validation'!E20)</f>
        <v/>
      </c>
      <c r="D20" s="4" t="str">
        <f>IF('Data Validation'!$K$2&lt;&gt;TRUE,"",'Data Validation'!G20)</f>
        <v/>
      </c>
      <c r="E20" s="4" t="str">
        <f>IF($C20&lt;&gt;"M5","",Price!F20)</f>
        <v/>
      </c>
      <c r="F20" s="4" t="str">
        <f>IF($C20&lt;&gt;"M5","",Price!G20)</f>
        <v/>
      </c>
      <c r="G20" s="4" t="str">
        <f>IF($C20&lt;&gt;"M5","",Price!H20)</f>
        <v/>
      </c>
      <c r="H20" s="57" t="str">
        <f>IF($C20&lt;&gt;"M5","",SSA!E20)</f>
        <v/>
      </c>
      <c r="I20" s="57" t="str">
        <f>IF($C20&lt;&gt;"M5","",SSA!F20)</f>
        <v/>
      </c>
      <c r="J20" s="58" t="str">
        <f>IF($C20&lt;&gt;"M5","",SSA!G20)</f>
        <v/>
      </c>
      <c r="K20" s="58" t="str">
        <f>IF($C20&lt;&gt;"M5","",SSA!H20)</f>
        <v/>
      </c>
      <c r="L20" s="5" t="str">
        <f>IF($C20&lt;&gt;"M5","",Trendlines!K20)</f>
        <v/>
      </c>
      <c r="M20" s="5" t="str">
        <f>IF($C20&lt;&gt;"M5","",Trendlines!L20)</f>
        <v/>
      </c>
      <c r="N20" s="5" t="str">
        <f>IF($C20&lt;&gt;"M5","",ZigZag!E20)</f>
        <v/>
      </c>
      <c r="O20" s="5" t="str">
        <f>IF($C20&lt;&gt;"M5","",ZigZag!F20)</f>
        <v/>
      </c>
      <c r="P20" s="5" t="str">
        <f>IF($C20&lt;&gt;"M5","",Pinbar!E20)</f>
        <v/>
      </c>
      <c r="Q20" s="57" t="str">
        <f>IF($C20&lt;&gt;"M5","",Trendlines!E20)</f>
        <v/>
      </c>
      <c r="R20" s="57" t="str">
        <f>IF($C20&lt;&gt;"M5","",Trendlines!H20)</f>
        <v/>
      </c>
      <c r="S20" s="5"/>
      <c r="T20" s="5"/>
      <c r="U20" s="5"/>
      <c r="V20" s="5"/>
      <c r="W20" t="str">
        <f>IFERROR(E20-F20,"")</f>
        <v/>
      </c>
      <c r="X20" t="str">
        <f>IFERROR(ABS(E20-D19),"")</f>
        <v/>
      </c>
      <c r="Y20" t="str">
        <f>IFERROR(ABS(F20-D19),"")</f>
        <v/>
      </c>
      <c r="Z20" t="str">
        <f t="shared" si="14"/>
        <v/>
      </c>
      <c r="AA20" s="36" t="str">
        <f>IFERROR(H20-I20,"")</f>
        <v/>
      </c>
      <c r="AB20" s="36" t="str">
        <f t="shared" si="15"/>
        <v/>
      </c>
      <c r="AC20" s="66" t="str" cm="1">
        <f t="array" ref="AC20">IFERROR((AB20=AB19,AC19+AB20,AB20),"")</f>
        <v/>
      </c>
      <c r="AD20" s="65"/>
      <c r="AE20" s="65"/>
      <c r="AF20" s="65"/>
      <c r="AG20" s="65"/>
      <c r="AH20" s="36" t="str">
        <f>IF(AND(H20&gt;I20,H19&lt;I19),"crossover","")</f>
        <v/>
      </c>
      <c r="AI20" s="36" t="str">
        <f>IF(AND(H20&lt;I20,H19&gt;I19),"crossunder","")</f>
        <v/>
      </c>
      <c r="AJ20" s="67" t="str">
        <f t="shared" si="16"/>
        <v/>
      </c>
      <c r="AK20" s="68" t="str">
        <f t="shared" si="17"/>
        <v/>
      </c>
      <c r="AL20" s="71" t="str">
        <f t="shared" si="18"/>
        <v/>
      </c>
      <c r="AM20" s="71" t="str">
        <f t="shared" si="19"/>
        <v/>
      </c>
      <c r="AN20" s="72" t="str">
        <f>IF(AND(AK20&lt;&gt;"",CF20="Low Spike @ Uptrend"),AK20,"")</f>
        <v/>
      </c>
      <c r="AO20" s="72" t="str">
        <f t="shared" si="20"/>
        <v/>
      </c>
      <c r="AT20" s="75"/>
      <c r="AU20" s="75"/>
      <c r="AV20" s="75"/>
      <c r="AW20" s="75"/>
      <c r="AY20" s="21" t="str">
        <f>IF(OR(Q20=0,Q20=""),"",((H20-Q20)/Q20))</f>
        <v/>
      </c>
      <c r="AZ20" s="15" t="str">
        <f t="shared" si="0"/>
        <v/>
      </c>
      <c r="BA20" s="15" t="str">
        <f t="shared" si="23"/>
        <v/>
      </c>
      <c r="BB20" s="22" t="str">
        <f t="shared" si="3"/>
        <v/>
      </c>
      <c r="BC20" s="22" t="str">
        <f t="shared" si="4"/>
        <v/>
      </c>
      <c r="BD20" s="24" t="str">
        <f>IF(OR(R20=0,R20=""),"",((H20-R20)/R20))</f>
        <v/>
      </c>
      <c r="BE20" s="23" t="str">
        <f t="shared" si="1"/>
        <v/>
      </c>
      <c r="BF20" s="23" t="str">
        <f t="shared" si="5"/>
        <v/>
      </c>
      <c r="BG20" s="25" t="str">
        <f t="shared" si="6"/>
        <v/>
      </c>
      <c r="BH20" s="25" t="str">
        <f t="shared" si="7"/>
        <v/>
      </c>
      <c r="BI20" s="29" t="str">
        <f>IF(OR(L20="",N20=""),"",IF(AND(L20=N20,L20&gt;0,N20&gt;0),"Important High",""))</f>
        <v/>
      </c>
      <c r="BJ20" s="29" t="str">
        <f>IF(OR(M20="",O20=""),"",IF(AND(M20=O20,M20&gt;0,O20&gt;0),"Important Low",""))</f>
        <v/>
      </c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37" t="str">
        <f t="shared" si="8"/>
        <v/>
      </c>
      <c r="BV20" s="29" t="str">
        <f t="shared" si="9"/>
        <v/>
      </c>
      <c r="BW20" s="37" t="str" cm="1">
        <f t="array" ref="BW20">IF(BV20&lt;&gt;1,"",_xlfn.IFS(OR(BC20="Above",BC20="Below"),BC20,OR(BH20="Above",BH20="Below"),BH20,TRUE,""))</f>
        <v/>
      </c>
      <c r="BX20" s="29"/>
      <c r="BY20" s="37" t="str">
        <f>IF(AA20="","",IF(AA20&gt;0,"UP","DOWN"))</f>
        <v/>
      </c>
      <c r="BZ20" s="37" t="str">
        <f t="shared" si="10"/>
        <v/>
      </c>
      <c r="CA20" s="37" t="str">
        <f t="shared" si="11"/>
        <v/>
      </c>
      <c r="CB20" s="66" t="str">
        <f t="shared" si="12"/>
        <v/>
      </c>
      <c r="CC20" s="69" t="str">
        <f t="shared" si="21"/>
        <v/>
      </c>
      <c r="CD20" s="66" t="str">
        <f t="shared" si="22"/>
        <v/>
      </c>
      <c r="CE20" s="66" t="str">
        <f t="shared" si="13"/>
        <v/>
      </c>
      <c r="CF20" s="66" t="str">
        <f>IF(AK20="","",IF(AND(AC20&gt;0,AK20&gt;0),"Low Spike @ Uptrend",""))</f>
        <v/>
      </c>
      <c r="CG20" s="66" t="str">
        <f>IF(AND(CF20="Low Spike @ Uptrend",AV20&gt;50%),"Sig Low Spike @ Uptrend","")</f>
        <v/>
      </c>
      <c r="CH20" s="45"/>
      <c r="CI20" s="45"/>
      <c r="CJ20" s="30" t="str">
        <f>IF(P20="","",IF(P20=1,1,""))</f>
        <v/>
      </c>
      <c r="CK20" s="46"/>
      <c r="CL20" s="47"/>
      <c r="CM20" s="47"/>
    </row>
    <row r="21" spans="1:91" x14ac:dyDescent="0.55000000000000004">
      <c r="A21" t="str">
        <f>IF('Data Validation'!$K$2&lt;&gt;TRUE,"",'Data Validation'!A21)</f>
        <v/>
      </c>
      <c r="B21" s="4" t="str">
        <f>IF('Data Validation'!$K$2&lt;&gt;TRUE,"",'Data Validation'!C21)</f>
        <v/>
      </c>
      <c r="C21" s="4" t="str">
        <f>IF('Data Validation'!$K$2&lt;&gt;TRUE,"",'Data Validation'!E21)</f>
        <v/>
      </c>
      <c r="D21" s="4" t="str">
        <f>IF('Data Validation'!$K$2&lt;&gt;TRUE,"",'Data Validation'!G21)</f>
        <v/>
      </c>
      <c r="E21" s="4" t="str">
        <f>IF($C21&lt;&gt;"M5","",Price!F21)</f>
        <v/>
      </c>
      <c r="F21" s="4" t="str">
        <f>IF($C21&lt;&gt;"M5","",Price!G21)</f>
        <v/>
      </c>
      <c r="G21" s="4" t="str">
        <f>IF($C21&lt;&gt;"M5","",Price!H21)</f>
        <v/>
      </c>
      <c r="H21" s="57" t="str">
        <f>IF($C21&lt;&gt;"M5","",SSA!E21)</f>
        <v/>
      </c>
      <c r="I21" s="57" t="str">
        <f>IF($C21&lt;&gt;"M5","",SSA!F21)</f>
        <v/>
      </c>
      <c r="J21" s="58" t="str">
        <f>IF($C21&lt;&gt;"M5","",SSA!G21)</f>
        <v/>
      </c>
      <c r="K21" s="58" t="str">
        <f>IF($C21&lt;&gt;"M5","",SSA!H21)</f>
        <v/>
      </c>
      <c r="L21" s="5" t="str">
        <f>IF($C21&lt;&gt;"M5","",Trendlines!K21)</f>
        <v/>
      </c>
      <c r="M21" s="5" t="str">
        <f>IF($C21&lt;&gt;"M5","",Trendlines!L21)</f>
        <v/>
      </c>
      <c r="N21" s="5" t="str">
        <f>IF($C21&lt;&gt;"M5","",ZigZag!E21)</f>
        <v/>
      </c>
      <c r="O21" s="5" t="str">
        <f>IF($C21&lt;&gt;"M5","",ZigZag!F21)</f>
        <v/>
      </c>
      <c r="P21" s="5" t="str">
        <f>IF($C21&lt;&gt;"M5","",Pinbar!E21)</f>
        <v/>
      </c>
      <c r="Q21" s="57" t="str">
        <f>IF($C21&lt;&gt;"M5","",Trendlines!E21)</f>
        <v/>
      </c>
      <c r="R21" s="57" t="str">
        <f>IF($C21&lt;&gt;"M5","",Trendlines!H21)</f>
        <v/>
      </c>
      <c r="S21" s="5"/>
      <c r="T21" s="5"/>
      <c r="U21" s="5"/>
      <c r="V21" s="5"/>
      <c r="W21" t="str">
        <f>IFERROR(E21-F21,"")</f>
        <v/>
      </c>
      <c r="X21" t="str">
        <f>IFERROR(ABS(E21-D20),"")</f>
        <v/>
      </c>
      <c r="Y21" t="str">
        <f>IFERROR(ABS(F21-D20),"")</f>
        <v/>
      </c>
      <c r="Z21" t="str">
        <f t="shared" si="14"/>
        <v/>
      </c>
      <c r="AA21" s="36" t="str">
        <f>IFERROR(H21-I21,"")</f>
        <v/>
      </c>
      <c r="AB21" s="36" t="str">
        <f t="shared" si="15"/>
        <v/>
      </c>
      <c r="AC21" s="66" t="str" cm="1">
        <f t="array" ref="AC21">IFERROR((AB21=AB20,AC20+AB21,AB21),"")</f>
        <v/>
      </c>
      <c r="AD21" s="65"/>
      <c r="AE21" s="65"/>
      <c r="AF21" s="65"/>
      <c r="AG21" s="65"/>
      <c r="AH21" s="36" t="str">
        <f>IF(AND(H21&gt;I21,H20&lt;I20),"crossover","")</f>
        <v/>
      </c>
      <c r="AI21" s="36" t="str">
        <f>IF(AND(H21&lt;I21,H20&gt;I20),"crossunder","")</f>
        <v/>
      </c>
      <c r="AJ21" s="67" t="str">
        <f t="shared" si="16"/>
        <v/>
      </c>
      <c r="AK21" s="68" t="str">
        <f t="shared" si="17"/>
        <v/>
      </c>
      <c r="AL21" s="71" t="str">
        <f t="shared" si="18"/>
        <v/>
      </c>
      <c r="AM21" s="71" t="str">
        <f t="shared" si="19"/>
        <v/>
      </c>
      <c r="AN21" s="72" t="str">
        <f>IF(AND(AK21&lt;&gt;"",CF21="Low Spike @ Uptrend"),AK21,"")</f>
        <v/>
      </c>
      <c r="AO21" s="72" t="str">
        <f t="shared" si="20"/>
        <v/>
      </c>
      <c r="AT21" s="75"/>
      <c r="AU21" s="75"/>
      <c r="AV21" s="75"/>
      <c r="AW21" s="75"/>
      <c r="AY21" s="21" t="str">
        <f>IF(OR(Q21=0,Q21=""),"",((H21-Q21)/Q21))</f>
        <v/>
      </c>
      <c r="AZ21" s="15" t="str">
        <f t="shared" si="0"/>
        <v/>
      </c>
      <c r="BA21" s="15" t="str">
        <f t="shared" si="23"/>
        <v/>
      </c>
      <c r="BB21" s="22" t="str">
        <f t="shared" si="3"/>
        <v/>
      </c>
      <c r="BC21" s="22" t="str">
        <f t="shared" si="4"/>
        <v/>
      </c>
      <c r="BD21" s="24" t="str">
        <f>IF(OR(R21=0,R21=""),"",((H21-R21)/R21))</f>
        <v/>
      </c>
      <c r="BE21" s="23" t="str">
        <f t="shared" si="1"/>
        <v/>
      </c>
      <c r="BF21" s="23" t="str">
        <f t="shared" si="5"/>
        <v/>
      </c>
      <c r="BG21" s="25" t="str">
        <f t="shared" si="6"/>
        <v/>
      </c>
      <c r="BH21" s="25" t="str">
        <f t="shared" si="7"/>
        <v/>
      </c>
      <c r="BI21" s="29" t="str">
        <f>IF(OR(L21="",N21=""),"",IF(AND(L21=N21,L21&gt;0,N21&gt;0),"Important High",""))</f>
        <v/>
      </c>
      <c r="BJ21" s="29" t="str">
        <f>IF(OR(M21="",O21=""),"",IF(AND(M21=O21,M21&gt;0,O21&gt;0),"Important Low",""))</f>
        <v/>
      </c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37" t="str">
        <f t="shared" si="8"/>
        <v/>
      </c>
      <c r="BV21" s="29" t="str">
        <f t="shared" si="9"/>
        <v/>
      </c>
      <c r="BW21" s="37" t="str" cm="1">
        <f t="array" ref="BW21">IF(BV21&lt;&gt;1,"",_xlfn.IFS(OR(BC21="Above",BC21="Below"),BC21,OR(BH21="Above",BH21="Below"),BH21,TRUE,""))</f>
        <v/>
      </c>
      <c r="BX21" s="29"/>
      <c r="BY21" s="37" t="str">
        <f>IF(AA21="","",IF(AA21&gt;0,"UP","DOWN"))</f>
        <v/>
      </c>
      <c r="BZ21" s="37" t="str">
        <f t="shared" si="10"/>
        <v/>
      </c>
      <c r="CA21" s="37" t="str">
        <f t="shared" si="11"/>
        <v/>
      </c>
      <c r="CB21" s="66" t="str">
        <f t="shared" si="12"/>
        <v/>
      </c>
      <c r="CC21" s="69" t="str">
        <f t="shared" si="21"/>
        <v/>
      </c>
      <c r="CD21" s="66" t="str">
        <f t="shared" si="22"/>
        <v/>
      </c>
      <c r="CE21" s="66" t="str">
        <f t="shared" si="13"/>
        <v/>
      </c>
      <c r="CF21" s="66" t="str">
        <f>IF(AK21="","",IF(AND(AC21&gt;0,AK21&gt;0),"Low Spike @ Uptrend",""))</f>
        <v/>
      </c>
      <c r="CG21" s="66" t="str">
        <f>IF(AND(CF21="Low Spike @ Uptrend",AV21&gt;50%),"Sig Low Spike @ Uptrend","")</f>
        <v/>
      </c>
      <c r="CH21" s="45"/>
      <c r="CI21" s="45"/>
      <c r="CJ21" s="30" t="str">
        <f>IF(P21="","",IF(P21=1,1,""))</f>
        <v/>
      </c>
      <c r="CK21" s="46"/>
      <c r="CL21" s="47"/>
      <c r="CM21" s="47"/>
    </row>
    <row r="22" spans="1:91" x14ac:dyDescent="0.55000000000000004">
      <c r="A22" t="str">
        <f>IF('Data Validation'!$K$2&lt;&gt;TRUE,"",'Data Validation'!A22)</f>
        <v/>
      </c>
      <c r="B22" s="4" t="str">
        <f>IF('Data Validation'!$K$2&lt;&gt;TRUE,"",'Data Validation'!C22)</f>
        <v/>
      </c>
      <c r="C22" s="4" t="str">
        <f>IF('Data Validation'!$K$2&lt;&gt;TRUE,"",'Data Validation'!E22)</f>
        <v/>
      </c>
      <c r="D22" s="4" t="str">
        <f>IF('Data Validation'!$K$2&lt;&gt;TRUE,"",'Data Validation'!G22)</f>
        <v/>
      </c>
      <c r="E22" s="4" t="str">
        <f>IF($C22&lt;&gt;"M5","",Price!F22)</f>
        <v/>
      </c>
      <c r="F22" s="4" t="str">
        <f>IF($C22&lt;&gt;"M5","",Price!G22)</f>
        <v/>
      </c>
      <c r="G22" s="4" t="str">
        <f>IF($C22&lt;&gt;"M5","",Price!H22)</f>
        <v/>
      </c>
      <c r="H22" s="57" t="str">
        <f>IF($C22&lt;&gt;"M5","",SSA!E22)</f>
        <v/>
      </c>
      <c r="I22" s="57" t="str">
        <f>IF($C22&lt;&gt;"M5","",SSA!F22)</f>
        <v/>
      </c>
      <c r="J22" s="58" t="str">
        <f>IF($C22&lt;&gt;"M5","",SSA!G22)</f>
        <v/>
      </c>
      <c r="K22" s="58" t="str">
        <f>IF($C22&lt;&gt;"M5","",SSA!H22)</f>
        <v/>
      </c>
      <c r="L22" s="5" t="str">
        <f>IF($C22&lt;&gt;"M5","",Trendlines!K22)</f>
        <v/>
      </c>
      <c r="M22" s="5" t="str">
        <f>IF($C22&lt;&gt;"M5","",Trendlines!L22)</f>
        <v/>
      </c>
      <c r="N22" s="5" t="str">
        <f>IF($C22&lt;&gt;"M5","",ZigZag!E22)</f>
        <v/>
      </c>
      <c r="O22" s="5" t="str">
        <f>IF($C22&lt;&gt;"M5","",ZigZag!F22)</f>
        <v/>
      </c>
      <c r="P22" s="5" t="str">
        <f>IF($C22&lt;&gt;"M5","",Pinbar!E22)</f>
        <v/>
      </c>
      <c r="Q22" s="57" t="str">
        <f>IF($C22&lt;&gt;"M5","",Trendlines!E22)</f>
        <v/>
      </c>
      <c r="R22" s="57" t="str">
        <f>IF($C22&lt;&gt;"M5","",Trendlines!H22)</f>
        <v/>
      </c>
      <c r="S22" s="5"/>
      <c r="T22" s="5"/>
      <c r="U22" s="5"/>
      <c r="V22" s="5"/>
      <c r="W22" t="str">
        <f>IFERROR(E22-F22,"")</f>
        <v/>
      </c>
      <c r="X22" t="str">
        <f>IFERROR(ABS(E22-D21),"")</f>
        <v/>
      </c>
      <c r="Y22" t="str">
        <f>IFERROR(ABS(F22-D21),"")</f>
        <v/>
      </c>
      <c r="Z22" t="str">
        <f t="shared" si="14"/>
        <v/>
      </c>
      <c r="AA22" s="36" t="str">
        <f>IFERROR(H22-I22,"")</f>
        <v/>
      </c>
      <c r="AB22" s="36" t="str">
        <f t="shared" si="15"/>
        <v/>
      </c>
      <c r="AC22" s="66" t="str" cm="1">
        <f t="array" ref="AC22">IFERROR((AB22=AB21,AC21+AB22,AB22),"")</f>
        <v/>
      </c>
      <c r="AD22" s="65"/>
      <c r="AE22" s="65"/>
      <c r="AF22" s="65"/>
      <c r="AG22" s="65"/>
      <c r="AH22" s="36" t="str">
        <f>IF(AND(H22&gt;I22,H21&lt;I21),"crossover","")</f>
        <v/>
      </c>
      <c r="AI22" s="36" t="str">
        <f>IF(AND(H22&lt;I22,H21&gt;I21),"crossunder","")</f>
        <v/>
      </c>
      <c r="AJ22" s="67" t="str">
        <f t="shared" si="16"/>
        <v/>
      </c>
      <c r="AK22" s="68" t="str">
        <f t="shared" si="17"/>
        <v/>
      </c>
      <c r="AL22" s="71" t="str">
        <f t="shared" si="18"/>
        <v/>
      </c>
      <c r="AM22" s="71" t="str">
        <f t="shared" si="19"/>
        <v/>
      </c>
      <c r="AN22" s="72" t="str">
        <f>IF(AND(AK22&lt;&gt;"",CF22="Low Spike @ Uptrend"),AK22,"")</f>
        <v/>
      </c>
      <c r="AO22" s="72" t="str">
        <f t="shared" si="20"/>
        <v/>
      </c>
      <c r="AT22" s="75"/>
      <c r="AU22" s="75"/>
      <c r="AV22" s="75"/>
      <c r="AW22" s="75"/>
      <c r="AY22" s="21" t="str">
        <f>IF(OR(Q22=0,Q22=""),"",((H22-Q22)/Q22))</f>
        <v/>
      </c>
      <c r="AZ22" s="15" t="str">
        <f t="shared" si="0"/>
        <v/>
      </c>
      <c r="BA22" s="15" t="str">
        <f t="shared" si="23"/>
        <v/>
      </c>
      <c r="BB22" s="22" t="str">
        <f t="shared" si="3"/>
        <v/>
      </c>
      <c r="BC22" s="22" t="str">
        <f t="shared" si="4"/>
        <v/>
      </c>
      <c r="BD22" s="24" t="str">
        <f>IF(OR(R22=0,R22=""),"",((H22-R22)/R22))</f>
        <v/>
      </c>
      <c r="BE22" s="23" t="str">
        <f t="shared" si="1"/>
        <v/>
      </c>
      <c r="BF22" s="23" t="str">
        <f t="shared" si="5"/>
        <v/>
      </c>
      <c r="BG22" s="25" t="str">
        <f t="shared" si="6"/>
        <v/>
      </c>
      <c r="BH22" s="25" t="str">
        <f t="shared" si="7"/>
        <v/>
      </c>
      <c r="BI22" s="29" t="str">
        <f>IF(OR(L22="",N22=""),"",IF(AND(L22=N22,L22&gt;0,N22&gt;0),"Important High",""))</f>
        <v/>
      </c>
      <c r="BJ22" s="29" t="str">
        <f>IF(OR(M22="",O22=""),"",IF(AND(M22=O22,M22&gt;0,O22&gt;0),"Important Low",""))</f>
        <v/>
      </c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37" t="str">
        <f t="shared" si="8"/>
        <v/>
      </c>
      <c r="BV22" s="29" t="str">
        <f t="shared" si="9"/>
        <v/>
      </c>
      <c r="BW22" s="37" t="str" cm="1">
        <f t="array" ref="BW22">IF(BV22&lt;&gt;1,"",_xlfn.IFS(OR(BC22="Above",BC22="Below"),BC22,OR(BH22="Above",BH22="Below"),BH22,TRUE,""))</f>
        <v/>
      </c>
      <c r="BX22" s="29"/>
      <c r="BY22" s="37" t="str">
        <f>IF(AA22="","",IF(AA22&gt;0,"UP","DOWN"))</f>
        <v/>
      </c>
      <c r="BZ22" s="37" t="str">
        <f t="shared" si="10"/>
        <v/>
      </c>
      <c r="CA22" s="37" t="str">
        <f t="shared" si="11"/>
        <v/>
      </c>
      <c r="CB22" s="66" t="str">
        <f t="shared" si="12"/>
        <v/>
      </c>
      <c r="CC22" s="69" t="str">
        <f t="shared" si="21"/>
        <v/>
      </c>
      <c r="CD22" s="66" t="str">
        <f t="shared" si="22"/>
        <v/>
      </c>
      <c r="CE22" s="66" t="str">
        <f t="shared" si="13"/>
        <v/>
      </c>
      <c r="CF22" s="66" t="str">
        <f>IF(AK22="","",IF(AND(AC22&gt;0,AK22&gt;0),"Low Spike @ Uptrend",""))</f>
        <v/>
      </c>
      <c r="CG22" s="66" t="str">
        <f>IF(AND(CF22="Low Spike @ Uptrend",AV22&gt;50%),"Sig Low Spike @ Uptrend","")</f>
        <v/>
      </c>
      <c r="CH22" s="30" t="str">
        <f>IFERROR(IF(Z22&gt;(AVERAGE(Z2:Z22)+(2*_xlfn.STDEV.P(Z2:Z22))),1,""),"")</f>
        <v/>
      </c>
      <c r="CI22" s="30" t="str">
        <f>IFERROR(IF(G22&gt;(AVERAGE(G2:G22)+(2*_xlfn.STDEV.P(G2:G22))),1,""),"")</f>
        <v/>
      </c>
      <c r="CJ22" s="30" t="str">
        <f>IF(P22="","",IF(P22=1,1,""))</f>
        <v/>
      </c>
      <c r="CK22" s="11" t="str">
        <f>IF(AND(CH22="",CC22="",CF22="",CI22="",CJ22=""),"",SUM(CH22:CJ22)/5)</f>
        <v/>
      </c>
      <c r="CL22" s="46"/>
      <c r="CM22" s="47"/>
    </row>
    <row r="23" spans="1:91" x14ac:dyDescent="0.55000000000000004">
      <c r="A23" t="str">
        <f>IF('Data Validation'!$K$2&lt;&gt;TRUE,"",'Data Validation'!A23)</f>
        <v/>
      </c>
      <c r="B23" s="4" t="str">
        <f>IF('Data Validation'!$K$2&lt;&gt;TRUE,"",'Data Validation'!C23)</f>
        <v/>
      </c>
      <c r="C23" s="4" t="str">
        <f>IF('Data Validation'!$K$2&lt;&gt;TRUE,"",'Data Validation'!E23)</f>
        <v/>
      </c>
      <c r="D23" s="4" t="str">
        <f>IF('Data Validation'!$K$2&lt;&gt;TRUE,"",'Data Validation'!G23)</f>
        <v/>
      </c>
      <c r="E23" s="4" t="str">
        <f>IF($C23&lt;&gt;"M5","",Price!F23)</f>
        <v/>
      </c>
      <c r="F23" s="4" t="str">
        <f>IF($C23&lt;&gt;"M5","",Price!G23)</f>
        <v/>
      </c>
      <c r="G23" s="4" t="str">
        <f>IF($C23&lt;&gt;"M5","",Price!H23)</f>
        <v/>
      </c>
      <c r="H23" s="57" t="str">
        <f>IF($C23&lt;&gt;"M5","",SSA!E23)</f>
        <v/>
      </c>
      <c r="I23" s="57" t="str">
        <f>IF($C23&lt;&gt;"M5","",SSA!F23)</f>
        <v/>
      </c>
      <c r="J23" s="58" t="str">
        <f>IF($C23&lt;&gt;"M5","",SSA!G23)</f>
        <v/>
      </c>
      <c r="K23" s="58" t="str">
        <f>IF($C23&lt;&gt;"M5","",SSA!H23)</f>
        <v/>
      </c>
      <c r="L23" s="5" t="str">
        <f>IF($C23&lt;&gt;"M5","",Trendlines!K23)</f>
        <v/>
      </c>
      <c r="M23" s="5" t="str">
        <f>IF($C23&lt;&gt;"M5","",Trendlines!L23)</f>
        <v/>
      </c>
      <c r="N23" s="5" t="str">
        <f>IF($C23&lt;&gt;"M5","",ZigZag!E23)</f>
        <v/>
      </c>
      <c r="O23" s="5" t="str">
        <f>IF($C23&lt;&gt;"M5","",ZigZag!F23)</f>
        <v/>
      </c>
      <c r="P23" s="5" t="str">
        <f>IF($C23&lt;&gt;"M5","",Pinbar!E23)</f>
        <v/>
      </c>
      <c r="Q23" s="57" t="str">
        <f>IF($C23&lt;&gt;"M5","",Trendlines!E23)</f>
        <v/>
      </c>
      <c r="R23" s="57" t="str">
        <f>IF($C23&lt;&gt;"M5","",Trendlines!H23)</f>
        <v/>
      </c>
      <c r="S23" s="5"/>
      <c r="T23" s="5"/>
      <c r="U23" s="5"/>
      <c r="V23" s="5"/>
      <c r="W23" t="str">
        <f>IFERROR(E23-F23,"")</f>
        <v/>
      </c>
      <c r="X23" t="str">
        <f>IFERROR(ABS(E23-D22),"")</f>
        <v/>
      </c>
      <c r="Y23" t="str">
        <f>IFERROR(ABS(F23-D22),"")</f>
        <v/>
      </c>
      <c r="Z23" t="str">
        <f t="shared" si="14"/>
        <v/>
      </c>
      <c r="AA23" s="36" t="str">
        <f>IFERROR(H23-I23,"")</f>
        <v/>
      </c>
      <c r="AB23" s="36" t="str">
        <f t="shared" si="15"/>
        <v/>
      </c>
      <c r="AC23" s="66" t="str" cm="1">
        <f t="array" ref="AC23">IFERROR((AB23=AB22,AC22+AB23,AB23),"")</f>
        <v/>
      </c>
      <c r="AD23" s="65"/>
      <c r="AE23" s="65"/>
      <c r="AF23" s="65"/>
      <c r="AG23" s="65"/>
      <c r="AH23" s="36" t="str">
        <f>IF(AND(H23&gt;I23,H22&lt;I22),"crossover","")</f>
        <v/>
      </c>
      <c r="AI23" s="36" t="str">
        <f>IF(AND(H23&lt;I23,H22&gt;I22),"crossunder","")</f>
        <v/>
      </c>
      <c r="AJ23" s="67" t="str">
        <f t="shared" si="16"/>
        <v/>
      </c>
      <c r="AK23" s="68" t="str">
        <f t="shared" si="17"/>
        <v/>
      </c>
      <c r="AL23" s="71" t="str">
        <f t="shared" si="18"/>
        <v/>
      </c>
      <c r="AM23" s="71" t="str">
        <f t="shared" si="19"/>
        <v/>
      </c>
      <c r="AN23" s="72" t="str">
        <f>IF(AND(AK23&lt;&gt;"",CF23="Low Spike @ Uptrend"),AK23,"")</f>
        <v/>
      </c>
      <c r="AO23" s="72" t="str">
        <f t="shared" si="20"/>
        <v/>
      </c>
      <c r="AT23" s="75"/>
      <c r="AU23" s="75"/>
      <c r="AV23" s="75"/>
      <c r="AW23" s="75"/>
      <c r="AY23" s="21" t="str">
        <f>IF(OR(Q23=0,Q23=""),"",((H23-Q23)/Q23))</f>
        <v/>
      </c>
      <c r="AZ23" s="15" t="str">
        <f t="shared" si="0"/>
        <v/>
      </c>
      <c r="BA23" s="15" t="str">
        <f t="shared" si="23"/>
        <v/>
      </c>
      <c r="BB23" s="22" t="str">
        <f t="shared" si="3"/>
        <v/>
      </c>
      <c r="BC23" s="22" t="str">
        <f t="shared" si="4"/>
        <v/>
      </c>
      <c r="BD23" s="24" t="str">
        <f>IF(OR(R23=0,R23=""),"",((H23-R23)/R23))</f>
        <v/>
      </c>
      <c r="BE23" s="23" t="str">
        <f t="shared" si="1"/>
        <v/>
      </c>
      <c r="BF23" s="23" t="str">
        <f t="shared" si="5"/>
        <v/>
      </c>
      <c r="BG23" s="25" t="str">
        <f t="shared" si="6"/>
        <v/>
      </c>
      <c r="BH23" s="25" t="str">
        <f t="shared" si="7"/>
        <v/>
      </c>
      <c r="BI23" s="29" t="str">
        <f>IF(OR(L23="",N23=""),"",IF(AND(L23=N23,L23&gt;0,N23&gt;0),"Important High",""))</f>
        <v/>
      </c>
      <c r="BJ23" s="29" t="str">
        <f>IF(OR(M23="",O23=""),"",IF(AND(M23=O23,M23&gt;0,O23&gt;0),"Important Low",""))</f>
        <v/>
      </c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37" t="str">
        <f t="shared" si="8"/>
        <v/>
      </c>
      <c r="BV23" s="29" t="str">
        <f t="shared" si="9"/>
        <v/>
      </c>
      <c r="BW23" s="37" t="str" cm="1">
        <f t="array" ref="BW23">IF(BV23&lt;&gt;1,"",_xlfn.IFS(OR(BC23="Above",BC23="Below"),BC23,OR(BH23="Above",BH23="Below"),BH23,TRUE,""))</f>
        <v/>
      </c>
      <c r="BX23" s="29"/>
      <c r="BY23" s="37" t="str">
        <f>IF(AA23="","",IF(AA23&gt;0,"UP","DOWN"))</f>
        <v/>
      </c>
      <c r="BZ23" s="37" t="str">
        <f t="shared" si="10"/>
        <v/>
      </c>
      <c r="CA23" s="37" t="str">
        <f t="shared" si="11"/>
        <v/>
      </c>
      <c r="CB23" s="66" t="str">
        <f t="shared" si="12"/>
        <v/>
      </c>
      <c r="CC23" s="69" t="str">
        <f t="shared" si="21"/>
        <v/>
      </c>
      <c r="CD23" s="66" t="str">
        <f t="shared" si="22"/>
        <v/>
      </c>
      <c r="CE23" s="66" t="str">
        <f t="shared" si="13"/>
        <v/>
      </c>
      <c r="CF23" s="66" t="str">
        <f>IF(AK23="","",IF(AND(AC23&gt;0,AK23&gt;0),"Low Spike @ Uptrend",""))</f>
        <v/>
      </c>
      <c r="CG23" s="66" t="str">
        <f>IF(AND(CF23="Low Spike @ Uptrend",AV23&gt;50%),"Sig Low Spike @ Uptrend","")</f>
        <v/>
      </c>
      <c r="CH23" s="30" t="str">
        <f>IFERROR(IF(Z23&gt;(AVERAGE(Z3:Z23)+(2*_xlfn.STDEV.P(Z3:Z23))),1,""),"")</f>
        <v/>
      </c>
      <c r="CI23" s="30" t="str">
        <f>IFERROR(IF(G23&gt;(AVERAGE(G3:G23)+(2*_xlfn.STDEV.P(G3:G23))),1,""),"")</f>
        <v/>
      </c>
      <c r="CJ23" s="30" t="str">
        <f>IF(P23="","",IF(P23=1,1,""))</f>
        <v/>
      </c>
      <c r="CK23" s="11" t="str">
        <f>IF(AND(CH23="",CC23="",CF23="",CI23="",CJ23=""),"",SUM(CH23:CJ23)/5)</f>
        <v/>
      </c>
      <c r="CL23" s="46"/>
      <c r="CM23" s="47"/>
    </row>
    <row r="24" spans="1:91" x14ac:dyDescent="0.55000000000000004">
      <c r="A24" t="str">
        <f>IF('Data Validation'!$K$2&lt;&gt;TRUE,"",'Data Validation'!A24)</f>
        <v/>
      </c>
      <c r="B24" s="4" t="str">
        <f>IF('Data Validation'!$K$2&lt;&gt;TRUE,"",'Data Validation'!C24)</f>
        <v/>
      </c>
      <c r="C24" s="4" t="str">
        <f>IF('Data Validation'!$K$2&lt;&gt;TRUE,"",'Data Validation'!E24)</f>
        <v/>
      </c>
      <c r="D24" s="4" t="str">
        <f>IF('Data Validation'!$K$2&lt;&gt;TRUE,"",'Data Validation'!G24)</f>
        <v/>
      </c>
      <c r="E24" s="4" t="str">
        <f>IF($C24&lt;&gt;"M5","",Price!F24)</f>
        <v/>
      </c>
      <c r="F24" s="4" t="str">
        <f>IF($C24&lt;&gt;"M5","",Price!G24)</f>
        <v/>
      </c>
      <c r="G24" s="4" t="str">
        <f>IF($C24&lt;&gt;"M5","",Price!H24)</f>
        <v/>
      </c>
      <c r="H24" s="57" t="str">
        <f>IF($C24&lt;&gt;"M5","",SSA!E24)</f>
        <v/>
      </c>
      <c r="I24" s="57" t="str">
        <f>IF($C24&lt;&gt;"M5","",SSA!F24)</f>
        <v/>
      </c>
      <c r="J24" s="58" t="str">
        <f>IF($C24&lt;&gt;"M5","",SSA!G24)</f>
        <v/>
      </c>
      <c r="K24" s="58" t="str">
        <f>IF($C24&lt;&gt;"M5","",SSA!H24)</f>
        <v/>
      </c>
      <c r="L24" s="5" t="str">
        <f>IF($C24&lt;&gt;"M5","",Trendlines!K24)</f>
        <v/>
      </c>
      <c r="M24" s="5" t="str">
        <f>IF($C24&lt;&gt;"M5","",Trendlines!L24)</f>
        <v/>
      </c>
      <c r="N24" s="5" t="str">
        <f>IF($C24&lt;&gt;"M5","",ZigZag!E24)</f>
        <v/>
      </c>
      <c r="O24" s="5" t="str">
        <f>IF($C24&lt;&gt;"M5","",ZigZag!F24)</f>
        <v/>
      </c>
      <c r="P24" s="5" t="str">
        <f>IF($C24&lt;&gt;"M5","",Pinbar!E24)</f>
        <v/>
      </c>
      <c r="Q24" s="57" t="str">
        <f>IF($C24&lt;&gt;"M5","",Trendlines!E24)</f>
        <v/>
      </c>
      <c r="R24" s="57" t="str">
        <f>IF($C24&lt;&gt;"M5","",Trendlines!H24)</f>
        <v/>
      </c>
      <c r="S24" s="5"/>
      <c r="T24" s="5"/>
      <c r="U24" s="5"/>
      <c r="V24" s="5"/>
      <c r="W24" t="str">
        <f>IFERROR(E24-F24,"")</f>
        <v/>
      </c>
      <c r="X24" t="str">
        <f>IFERROR(ABS(E24-D23),"")</f>
        <v/>
      </c>
      <c r="Y24" t="str">
        <f>IFERROR(ABS(F24-D23),"")</f>
        <v/>
      </c>
      <c r="Z24" t="str">
        <f t="shared" si="14"/>
        <v/>
      </c>
      <c r="AA24" s="36" t="str">
        <f>IFERROR(H24-I24,"")</f>
        <v/>
      </c>
      <c r="AB24" s="36" t="str">
        <f t="shared" si="15"/>
        <v/>
      </c>
      <c r="AC24" s="66" t="str" cm="1">
        <f t="array" ref="AC24">IFERROR((AB24=AB23,AC23+AB24,AB24),"")</f>
        <v/>
      </c>
      <c r="AD24" s="65"/>
      <c r="AE24" s="65"/>
      <c r="AF24" s="65"/>
      <c r="AG24" s="65"/>
      <c r="AH24" s="36" t="str">
        <f>IF(AND(H24&gt;I24,H23&lt;I23),"crossover","")</f>
        <v/>
      </c>
      <c r="AI24" s="36" t="str">
        <f>IF(AND(H24&lt;I24,H23&gt;I23),"crossunder","")</f>
        <v/>
      </c>
      <c r="AJ24" s="67" t="str">
        <f t="shared" si="16"/>
        <v/>
      </c>
      <c r="AK24" s="68" t="str">
        <f t="shared" si="17"/>
        <v/>
      </c>
      <c r="AL24" s="71" t="str">
        <f t="shared" si="18"/>
        <v/>
      </c>
      <c r="AM24" s="71" t="str">
        <f t="shared" si="19"/>
        <v/>
      </c>
      <c r="AN24" s="72" t="str">
        <f>IF(AND(AK24&lt;&gt;"",CF24="Low Spike @ Uptrend"),AK24,"")</f>
        <v/>
      </c>
      <c r="AO24" s="72" t="str">
        <f t="shared" si="20"/>
        <v/>
      </c>
      <c r="AT24" s="75"/>
      <c r="AU24" s="75"/>
      <c r="AV24" s="75"/>
      <c r="AW24" s="75"/>
      <c r="AY24" s="21" t="str">
        <f>IF(OR(Q24=0,Q24=""),"",((H24-Q24)/Q24))</f>
        <v/>
      </c>
      <c r="AZ24" s="15" t="str">
        <f t="shared" si="0"/>
        <v/>
      </c>
      <c r="BA24" s="15" t="str">
        <f t="shared" si="23"/>
        <v/>
      </c>
      <c r="BB24" s="22" t="str">
        <f t="shared" si="3"/>
        <v/>
      </c>
      <c r="BC24" s="22" t="str">
        <f t="shared" si="4"/>
        <v/>
      </c>
      <c r="BD24" s="24" t="str">
        <f>IF(OR(R24=0,R24=""),"",((H24-R24)/R24))</f>
        <v/>
      </c>
      <c r="BE24" s="23" t="str">
        <f t="shared" si="1"/>
        <v/>
      </c>
      <c r="BF24" s="23" t="str">
        <f t="shared" si="5"/>
        <v/>
      </c>
      <c r="BG24" s="25" t="str">
        <f t="shared" si="6"/>
        <v/>
      </c>
      <c r="BH24" s="25" t="str">
        <f t="shared" si="7"/>
        <v/>
      </c>
      <c r="BI24" s="29" t="str">
        <f>IF(OR(L24="",N24=""),"",IF(AND(L24=N24,L24&gt;0,N24&gt;0),"Important High",""))</f>
        <v/>
      </c>
      <c r="BJ24" s="29" t="str">
        <f>IF(OR(M24="",O24=""),"",IF(AND(M24=O24,M24&gt;0,O24&gt;0),"Important Low",""))</f>
        <v/>
      </c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37" t="str">
        <f t="shared" si="8"/>
        <v/>
      </c>
      <c r="BV24" s="29" t="str">
        <f t="shared" si="9"/>
        <v/>
      </c>
      <c r="BW24" s="37" t="str" cm="1">
        <f t="array" ref="BW24">IF(BV24&lt;&gt;1,"",_xlfn.IFS(OR(BC24="Above",BC24="Below"),BC24,OR(BH24="Above",BH24="Below"),BH24,TRUE,""))</f>
        <v/>
      </c>
      <c r="BX24" s="29"/>
      <c r="BY24" s="37" t="str">
        <f>IF(AA24="","",IF(AA24&gt;0,"UP","DOWN"))</f>
        <v/>
      </c>
      <c r="BZ24" s="37" t="str">
        <f t="shared" si="10"/>
        <v/>
      </c>
      <c r="CA24" s="37" t="str">
        <f t="shared" si="11"/>
        <v/>
      </c>
      <c r="CB24" s="66" t="str">
        <f t="shared" si="12"/>
        <v/>
      </c>
      <c r="CC24" s="69" t="str">
        <f t="shared" si="21"/>
        <v/>
      </c>
      <c r="CD24" s="66" t="str">
        <f t="shared" si="22"/>
        <v/>
      </c>
      <c r="CE24" s="66" t="str">
        <f t="shared" si="13"/>
        <v/>
      </c>
      <c r="CF24" s="66" t="str">
        <f>IF(AK24="","",IF(AND(AC24&gt;0,AK24&gt;0),"Low Spike @ Uptrend",""))</f>
        <v/>
      </c>
      <c r="CG24" s="66" t="str">
        <f>IF(AND(CF24="Low Spike @ Uptrend",AV24&gt;50%),"Sig Low Spike @ Uptrend","")</f>
        <v/>
      </c>
      <c r="CH24" s="30" t="str">
        <f>IFERROR(IF(Z24&gt;(AVERAGE(Z4:Z24)+(2*_xlfn.STDEV.P(Z4:Z24))),1,""),"")</f>
        <v/>
      </c>
      <c r="CI24" s="30" t="str">
        <f>IFERROR(IF(G24&gt;(AVERAGE(G4:G24)+(2*_xlfn.STDEV.P(G4:G24))),1,""),"")</f>
        <v/>
      </c>
      <c r="CJ24" s="30" t="str">
        <f>IF(P24="","",IF(P24=1,1,""))</f>
        <v/>
      </c>
      <c r="CK24" s="11" t="str">
        <f>IF(AND(CH24="",CC24="",CF24="",CI24="",CJ24=""),"",SUM(CH24:CJ24)/5)</f>
        <v/>
      </c>
      <c r="CL24" s="38" t="str">
        <f>IFERROR(AVERAGE(CK22:CK24),"")</f>
        <v/>
      </c>
      <c r="CM24" s="10" t="str">
        <f>IF(CL24="","",IF(CL24&gt;20%,"Turbulence",""))</f>
        <v/>
      </c>
    </row>
    <row r="25" spans="1:91" x14ac:dyDescent="0.55000000000000004">
      <c r="A25" t="str">
        <f>IF('Data Validation'!$K$2&lt;&gt;TRUE,"",'Data Validation'!A25)</f>
        <v/>
      </c>
      <c r="B25" s="4" t="str">
        <f>IF('Data Validation'!$K$2&lt;&gt;TRUE,"",'Data Validation'!C25)</f>
        <v/>
      </c>
      <c r="C25" s="4" t="str">
        <f>IF('Data Validation'!$K$2&lt;&gt;TRUE,"",'Data Validation'!E25)</f>
        <v/>
      </c>
      <c r="D25" s="4" t="str">
        <f>IF('Data Validation'!$K$2&lt;&gt;TRUE,"",'Data Validation'!G25)</f>
        <v/>
      </c>
      <c r="E25" s="4" t="str">
        <f>IF($C25&lt;&gt;"M5","",Price!F25)</f>
        <v/>
      </c>
      <c r="F25" s="4" t="str">
        <f>IF($C25&lt;&gt;"M5","",Price!G25)</f>
        <v/>
      </c>
      <c r="G25" s="4" t="str">
        <f>IF($C25&lt;&gt;"M5","",Price!H25)</f>
        <v/>
      </c>
      <c r="H25" s="57" t="str">
        <f>IF($C25&lt;&gt;"M5","",SSA!E25)</f>
        <v/>
      </c>
      <c r="I25" s="57" t="str">
        <f>IF($C25&lt;&gt;"M5","",SSA!F25)</f>
        <v/>
      </c>
      <c r="J25" s="58" t="str">
        <f>IF($C25&lt;&gt;"M5","",SSA!G25)</f>
        <v/>
      </c>
      <c r="K25" s="58" t="str">
        <f>IF($C25&lt;&gt;"M5","",SSA!H25)</f>
        <v/>
      </c>
      <c r="L25" s="5" t="str">
        <f>IF($C25&lt;&gt;"M5","",Trendlines!K25)</f>
        <v/>
      </c>
      <c r="M25" s="5" t="str">
        <f>IF($C25&lt;&gt;"M5","",Trendlines!L25)</f>
        <v/>
      </c>
      <c r="N25" s="5" t="str">
        <f>IF($C25&lt;&gt;"M5","",ZigZag!E25)</f>
        <v/>
      </c>
      <c r="O25" s="5" t="str">
        <f>IF($C25&lt;&gt;"M5","",ZigZag!F25)</f>
        <v/>
      </c>
      <c r="P25" s="5" t="str">
        <f>IF($C25&lt;&gt;"M5","",Pinbar!E25)</f>
        <v/>
      </c>
      <c r="Q25" s="57" t="str">
        <f>IF($C25&lt;&gt;"M5","",Trendlines!E25)</f>
        <v/>
      </c>
      <c r="R25" s="57" t="str">
        <f>IF($C25&lt;&gt;"M5","",Trendlines!H25)</f>
        <v/>
      </c>
      <c r="S25" s="5"/>
      <c r="T25" s="5"/>
      <c r="U25" s="5"/>
      <c r="V25" s="5"/>
      <c r="W25" t="str">
        <f>IFERROR(E25-F25,"")</f>
        <v/>
      </c>
      <c r="X25" t="str">
        <f>IFERROR(ABS(E25-D24),"")</f>
        <v/>
      </c>
      <c r="Y25" t="str">
        <f>IFERROR(ABS(F25-D24),"")</f>
        <v/>
      </c>
      <c r="Z25" t="str">
        <f t="shared" si="14"/>
        <v/>
      </c>
      <c r="AA25" s="36" t="str">
        <f>IFERROR(H25-I25,"")</f>
        <v/>
      </c>
      <c r="AB25" s="36" t="str">
        <f t="shared" si="15"/>
        <v/>
      </c>
      <c r="AC25" s="66" t="str" cm="1">
        <f t="array" ref="AC25">IFERROR((AB25=AB24,AC24+AB25,AB25),"")</f>
        <v/>
      </c>
      <c r="AD25" s="65"/>
      <c r="AE25" s="65"/>
      <c r="AF25" s="65"/>
      <c r="AG25" s="65"/>
      <c r="AH25" s="36" t="str">
        <f>IF(AND(H25&gt;I25,H24&lt;I24),"crossover","")</f>
        <v/>
      </c>
      <c r="AI25" s="36" t="str">
        <f>IF(AND(H25&lt;I25,H24&gt;I24),"crossunder","")</f>
        <v/>
      </c>
      <c r="AJ25" s="67" t="str">
        <f t="shared" si="16"/>
        <v/>
      </c>
      <c r="AK25" s="68" t="str">
        <f t="shared" si="17"/>
        <v/>
      </c>
      <c r="AL25" s="71" t="str">
        <f t="shared" si="18"/>
        <v/>
      </c>
      <c r="AM25" s="71" t="str">
        <f t="shared" si="19"/>
        <v/>
      </c>
      <c r="AN25" s="72" t="str">
        <f>IF(AND(AK25&lt;&gt;"",CF25="Low Spike @ Uptrend"),AK25,"")</f>
        <v/>
      </c>
      <c r="AO25" s="72" t="str">
        <f t="shared" si="20"/>
        <v/>
      </c>
      <c r="AT25" s="75"/>
      <c r="AU25" s="75"/>
      <c r="AV25" s="75"/>
      <c r="AW25" s="75"/>
      <c r="AY25" s="21" t="str">
        <f>IF(OR(Q25=0,Q25=""),"",((H25-Q25)/Q25))</f>
        <v/>
      </c>
      <c r="AZ25" s="15" t="str">
        <f t="shared" si="0"/>
        <v/>
      </c>
      <c r="BA25" s="15" t="str">
        <f t="shared" si="23"/>
        <v/>
      </c>
      <c r="BB25" s="22" t="str">
        <f t="shared" si="3"/>
        <v/>
      </c>
      <c r="BC25" s="22" t="str">
        <f t="shared" si="4"/>
        <v/>
      </c>
      <c r="BD25" s="24" t="str">
        <f>IF(OR(R25=0,R25=""),"",((H25-R25)/R25))</f>
        <v/>
      </c>
      <c r="BE25" s="23" t="str">
        <f t="shared" si="1"/>
        <v/>
      </c>
      <c r="BF25" s="23" t="str">
        <f t="shared" si="5"/>
        <v/>
      </c>
      <c r="BG25" s="25" t="str">
        <f t="shared" si="6"/>
        <v/>
      </c>
      <c r="BH25" s="25" t="str">
        <f t="shared" si="7"/>
        <v/>
      </c>
      <c r="BI25" s="29" t="str">
        <f>IF(OR(L25="",N25=""),"",IF(AND(L25=N25,L25&gt;0,N25&gt;0),"Important High",""))</f>
        <v/>
      </c>
      <c r="BJ25" s="29" t="str">
        <f>IF(OR(M25="",O25=""),"",IF(AND(M25=O25,M25&gt;0,O25&gt;0),"Important Low",""))</f>
        <v/>
      </c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37" t="str">
        <f t="shared" si="8"/>
        <v/>
      </c>
      <c r="BV25" s="29" t="str">
        <f t="shared" si="9"/>
        <v/>
      </c>
      <c r="BW25" s="37" t="str" cm="1">
        <f t="array" ref="BW25">IF(BV25&lt;&gt;1,"",_xlfn.IFS(OR(BC25="Above",BC25="Below"),BC25,OR(BH25="Above",BH25="Below"),BH25,TRUE,""))</f>
        <v/>
      </c>
      <c r="BX25" s="29"/>
      <c r="BY25" s="37" t="str">
        <f>IF(AA25="","",IF(AA25&gt;0,"UP","DOWN"))</f>
        <v/>
      </c>
      <c r="BZ25" s="37" t="str">
        <f t="shared" si="10"/>
        <v/>
      </c>
      <c r="CA25" s="37" t="str">
        <f t="shared" si="11"/>
        <v/>
      </c>
      <c r="CB25" s="66" t="str">
        <f t="shared" si="12"/>
        <v/>
      </c>
      <c r="CC25" s="69" t="str">
        <f t="shared" si="21"/>
        <v/>
      </c>
      <c r="CD25" s="66" t="str">
        <f t="shared" si="22"/>
        <v/>
      </c>
      <c r="CE25" s="66" t="str">
        <f t="shared" si="13"/>
        <v/>
      </c>
      <c r="CF25" s="66" t="str">
        <f>IF(AK25="","",IF(AND(AC25&gt;0,AK25&gt;0),"Low Spike @ Uptrend",""))</f>
        <v/>
      </c>
      <c r="CG25" s="66" t="str">
        <f>IF(AND(CF25="Low Spike @ Uptrend",AV25&gt;50%),"Sig Low Spike @ Uptrend","")</f>
        <v/>
      </c>
      <c r="CH25" s="30" t="str">
        <f>IFERROR(IF(Z25&gt;(AVERAGE(Z5:Z25)+(2*_xlfn.STDEV.P(Z5:Z25))),1,""),"")</f>
        <v/>
      </c>
      <c r="CI25" s="30" t="str">
        <f>IFERROR(IF(G25&gt;(AVERAGE(G5:G25)+(2*_xlfn.STDEV.P(G5:G25))),1,""),"")</f>
        <v/>
      </c>
      <c r="CJ25" s="30" t="str">
        <f>IF(P25="","",IF(P25=1,1,""))</f>
        <v/>
      </c>
      <c r="CK25" s="11" t="str">
        <f>IF(AND(CH25="",CC25="",CF25="",CI25="",CJ25=""),"",SUM(CH25:CJ25)/5)</f>
        <v/>
      </c>
      <c r="CL25" s="38" t="str">
        <f t="shared" ref="CL25:CL88" si="24">IFERROR(AVERAGE(CK23:CK25),"")</f>
        <v/>
      </c>
      <c r="CM25" s="10" t="str">
        <f t="shared" ref="CM25:CM88" si="25">IF(CL25="","",IF(CL25&gt;20%,"Turbulence",""))</f>
        <v/>
      </c>
    </row>
    <row r="26" spans="1:91" x14ac:dyDescent="0.55000000000000004">
      <c r="A26" t="str">
        <f>IF('Data Validation'!$K$2&lt;&gt;TRUE,"",'Data Validation'!A26)</f>
        <v/>
      </c>
      <c r="B26" s="4" t="str">
        <f>IF('Data Validation'!$K$2&lt;&gt;TRUE,"",'Data Validation'!C26)</f>
        <v/>
      </c>
      <c r="C26" s="4" t="str">
        <f>IF('Data Validation'!$K$2&lt;&gt;TRUE,"",'Data Validation'!E26)</f>
        <v/>
      </c>
      <c r="D26" s="4" t="str">
        <f>IF('Data Validation'!$K$2&lt;&gt;TRUE,"",'Data Validation'!G26)</f>
        <v/>
      </c>
      <c r="E26" s="4" t="str">
        <f>IF($C26&lt;&gt;"M5","",Price!F26)</f>
        <v/>
      </c>
      <c r="F26" s="4" t="str">
        <f>IF($C26&lt;&gt;"M5","",Price!G26)</f>
        <v/>
      </c>
      <c r="G26" s="4" t="str">
        <f>IF($C26&lt;&gt;"M5","",Price!H26)</f>
        <v/>
      </c>
      <c r="H26" s="57" t="str">
        <f>IF($C26&lt;&gt;"M5","",SSA!E26)</f>
        <v/>
      </c>
      <c r="I26" s="57" t="str">
        <f>IF($C26&lt;&gt;"M5","",SSA!F26)</f>
        <v/>
      </c>
      <c r="J26" s="58" t="str">
        <f>IF($C26&lt;&gt;"M5","",SSA!G26)</f>
        <v/>
      </c>
      <c r="K26" s="58" t="str">
        <f>IF($C26&lt;&gt;"M5","",SSA!H26)</f>
        <v/>
      </c>
      <c r="L26" s="5" t="str">
        <f>IF($C26&lt;&gt;"M5","",Trendlines!K26)</f>
        <v/>
      </c>
      <c r="M26" s="5" t="str">
        <f>IF($C26&lt;&gt;"M5","",Trendlines!L26)</f>
        <v/>
      </c>
      <c r="N26" s="5" t="str">
        <f>IF($C26&lt;&gt;"M5","",ZigZag!E26)</f>
        <v/>
      </c>
      <c r="O26" s="5" t="str">
        <f>IF($C26&lt;&gt;"M5","",ZigZag!F26)</f>
        <v/>
      </c>
      <c r="P26" s="5" t="str">
        <f>IF($C26&lt;&gt;"M5","",Pinbar!E26)</f>
        <v/>
      </c>
      <c r="Q26" s="57" t="str">
        <f>IF($C26&lt;&gt;"M5","",Trendlines!E26)</f>
        <v/>
      </c>
      <c r="R26" s="57" t="str">
        <f>IF($C26&lt;&gt;"M5","",Trendlines!H26)</f>
        <v/>
      </c>
      <c r="S26" s="5"/>
      <c r="T26" s="5"/>
      <c r="U26" s="5"/>
      <c r="V26" s="5"/>
      <c r="W26" t="str">
        <f>IFERROR(E26-F26,"")</f>
        <v/>
      </c>
      <c r="X26" t="str">
        <f>IFERROR(ABS(E26-D25),"")</f>
        <v/>
      </c>
      <c r="Y26" t="str">
        <f>IFERROR(ABS(F26-D25),"")</f>
        <v/>
      </c>
      <c r="Z26" t="str">
        <f t="shared" si="14"/>
        <v/>
      </c>
      <c r="AA26" s="36" t="str">
        <f>IFERROR(H26-I26,"")</f>
        <v/>
      </c>
      <c r="AB26" s="36" t="str">
        <f t="shared" si="15"/>
        <v/>
      </c>
      <c r="AC26" s="66" t="str" cm="1">
        <f t="array" ref="AC26">IFERROR((AB26=AB25,AC25+AB26,AB26),"")</f>
        <v/>
      </c>
      <c r="AD26" s="65"/>
      <c r="AE26" s="65"/>
      <c r="AF26" s="65"/>
      <c r="AG26" s="65"/>
      <c r="AH26" s="36" t="str">
        <f>IF(AND(H26&gt;I26,H25&lt;I25),"crossover","")</f>
        <v/>
      </c>
      <c r="AI26" s="36" t="str">
        <f>IF(AND(H26&lt;I26,H25&gt;I25),"crossunder","")</f>
        <v/>
      </c>
      <c r="AJ26" s="67" t="str">
        <f t="shared" si="16"/>
        <v/>
      </c>
      <c r="AK26" s="68" t="str">
        <f t="shared" si="17"/>
        <v/>
      </c>
      <c r="AL26" s="71" t="str">
        <f t="shared" si="18"/>
        <v/>
      </c>
      <c r="AM26" s="71" t="str">
        <f t="shared" si="19"/>
        <v/>
      </c>
      <c r="AN26" s="72" t="str">
        <f>IF(AND(AK26&lt;&gt;"",CF26="Low Spike @ Uptrend"),AK26,"")</f>
        <v/>
      </c>
      <c r="AO26" s="72" t="str">
        <f t="shared" si="20"/>
        <v/>
      </c>
      <c r="AT26" s="75"/>
      <c r="AU26" s="75"/>
      <c r="AV26" s="75"/>
      <c r="AW26" s="75"/>
      <c r="AY26" s="21" t="str">
        <f>IF(OR(Q26=0,Q26=""),"",((H26-Q26)/Q26))</f>
        <v/>
      </c>
      <c r="AZ26" s="15" t="str">
        <f t="shared" si="0"/>
        <v/>
      </c>
      <c r="BA26" s="15" t="str">
        <f t="shared" si="23"/>
        <v/>
      </c>
      <c r="BB26" s="22" t="str">
        <f t="shared" si="3"/>
        <v/>
      </c>
      <c r="BC26" s="22" t="str">
        <f t="shared" si="4"/>
        <v/>
      </c>
      <c r="BD26" s="24" t="str">
        <f>IF(OR(R26=0,R26=""),"",((H26-R26)/R26))</f>
        <v/>
      </c>
      <c r="BE26" s="23" t="str">
        <f t="shared" si="1"/>
        <v/>
      </c>
      <c r="BF26" s="23" t="str">
        <f t="shared" si="5"/>
        <v/>
      </c>
      <c r="BG26" s="25" t="str">
        <f t="shared" si="6"/>
        <v/>
      </c>
      <c r="BH26" s="25" t="str">
        <f t="shared" si="7"/>
        <v/>
      </c>
      <c r="BI26" s="29" t="str">
        <f>IF(OR(L26="",N26=""),"",IF(AND(L26=N26,L26&gt;0,N26&gt;0),"Important High",""))</f>
        <v/>
      </c>
      <c r="BJ26" s="29" t="str">
        <f>IF(OR(M26="",O26=""),"",IF(AND(M26=O26,M26&gt;0,O26&gt;0),"Important Low",""))</f>
        <v/>
      </c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37" t="str">
        <f t="shared" si="8"/>
        <v/>
      </c>
      <c r="BV26" s="29" t="str">
        <f t="shared" si="9"/>
        <v/>
      </c>
      <c r="BW26" s="37" t="str" cm="1">
        <f t="array" ref="BW26">IF(BV26&lt;&gt;1,"",_xlfn.IFS(OR(BC26="Above",BC26="Below"),BC26,OR(BH26="Above",BH26="Below"),BH26,TRUE,""))</f>
        <v/>
      </c>
      <c r="BX26" s="29"/>
      <c r="BY26" s="37" t="str">
        <f>IF(AA26="","",IF(AA26&gt;0,"UP","DOWN"))</f>
        <v/>
      </c>
      <c r="BZ26" s="37" t="str">
        <f t="shared" si="10"/>
        <v/>
      </c>
      <c r="CA26" s="37" t="str">
        <f t="shared" si="11"/>
        <v/>
      </c>
      <c r="CB26" s="66" t="str">
        <f t="shared" si="12"/>
        <v/>
      </c>
      <c r="CC26" s="69" t="str">
        <f t="shared" si="21"/>
        <v/>
      </c>
      <c r="CD26" s="66" t="str">
        <f t="shared" si="22"/>
        <v/>
      </c>
      <c r="CE26" s="66" t="str">
        <f t="shared" si="13"/>
        <v/>
      </c>
      <c r="CF26" s="66" t="str">
        <f>IF(AK26="","",IF(AND(AC26&gt;0,AK26&gt;0),"Low Spike @ Uptrend",""))</f>
        <v/>
      </c>
      <c r="CG26" s="66" t="str">
        <f>IF(AND(CF26="Low Spike @ Uptrend",AV26&gt;50%),"Sig Low Spike @ Uptrend","")</f>
        <v/>
      </c>
      <c r="CH26" s="30" t="str">
        <f>IFERROR(IF(Z26&gt;(AVERAGE(Z6:Z26)+(2*_xlfn.STDEV.P(Z6:Z26))),1,""),"")</f>
        <v/>
      </c>
      <c r="CI26" s="30" t="str">
        <f>IFERROR(IF(G26&gt;(AVERAGE(G6:G26)+(2*_xlfn.STDEV.P(G6:G26))),1,""),"")</f>
        <v/>
      </c>
      <c r="CJ26" s="30" t="str">
        <f>IF(P26="","",IF(P26=1,1,""))</f>
        <v/>
      </c>
      <c r="CK26" s="11" t="str">
        <f>IF(AND(CH26="",CC26="",CF26="",CI26="",CJ26=""),"",SUM(CH26:CJ26)/5)</f>
        <v/>
      </c>
      <c r="CL26" s="38" t="str">
        <f t="shared" si="24"/>
        <v/>
      </c>
      <c r="CM26" s="10" t="str">
        <f t="shared" si="25"/>
        <v/>
      </c>
    </row>
    <row r="27" spans="1:91" x14ac:dyDescent="0.55000000000000004">
      <c r="A27" t="str">
        <f>IF('Data Validation'!$K$2&lt;&gt;TRUE,"",'Data Validation'!A27)</f>
        <v/>
      </c>
      <c r="B27" s="4" t="str">
        <f>IF('Data Validation'!$K$2&lt;&gt;TRUE,"",'Data Validation'!C27)</f>
        <v/>
      </c>
      <c r="C27" s="4" t="str">
        <f>IF('Data Validation'!$K$2&lt;&gt;TRUE,"",'Data Validation'!E27)</f>
        <v/>
      </c>
      <c r="D27" s="4" t="str">
        <f>IF('Data Validation'!$K$2&lt;&gt;TRUE,"",'Data Validation'!G27)</f>
        <v/>
      </c>
      <c r="E27" s="4" t="str">
        <f>IF($C27&lt;&gt;"M5","",Price!F27)</f>
        <v/>
      </c>
      <c r="F27" s="4" t="str">
        <f>IF($C27&lt;&gt;"M5","",Price!G27)</f>
        <v/>
      </c>
      <c r="G27" s="4" t="str">
        <f>IF($C27&lt;&gt;"M5","",Price!H27)</f>
        <v/>
      </c>
      <c r="H27" s="57" t="str">
        <f>IF($C27&lt;&gt;"M5","",SSA!E27)</f>
        <v/>
      </c>
      <c r="I27" s="57" t="str">
        <f>IF($C27&lt;&gt;"M5","",SSA!F27)</f>
        <v/>
      </c>
      <c r="J27" s="58" t="str">
        <f>IF($C27&lt;&gt;"M5","",SSA!G27)</f>
        <v/>
      </c>
      <c r="K27" s="58" t="str">
        <f>IF($C27&lt;&gt;"M5","",SSA!H27)</f>
        <v/>
      </c>
      <c r="L27" s="5" t="str">
        <f>IF($C27&lt;&gt;"M5","",Trendlines!K27)</f>
        <v/>
      </c>
      <c r="M27" s="5" t="str">
        <f>IF($C27&lt;&gt;"M5","",Trendlines!L27)</f>
        <v/>
      </c>
      <c r="N27" s="5" t="str">
        <f>IF($C27&lt;&gt;"M5","",ZigZag!E27)</f>
        <v/>
      </c>
      <c r="O27" s="5" t="str">
        <f>IF($C27&lt;&gt;"M5","",ZigZag!F27)</f>
        <v/>
      </c>
      <c r="P27" s="5" t="str">
        <f>IF($C27&lt;&gt;"M5","",Pinbar!E27)</f>
        <v/>
      </c>
      <c r="Q27" s="57" t="str">
        <f>IF($C27&lt;&gt;"M5","",Trendlines!E27)</f>
        <v/>
      </c>
      <c r="R27" s="57" t="str">
        <f>IF($C27&lt;&gt;"M5","",Trendlines!H27)</f>
        <v/>
      </c>
      <c r="S27" s="5"/>
      <c r="T27" s="5"/>
      <c r="U27" s="5"/>
      <c r="V27" s="5"/>
      <c r="W27" t="str">
        <f>IFERROR(E27-F27,"")</f>
        <v/>
      </c>
      <c r="X27" t="str">
        <f>IFERROR(ABS(E27-D26),"")</f>
        <v/>
      </c>
      <c r="Y27" t="str">
        <f>IFERROR(ABS(F27-D26),"")</f>
        <v/>
      </c>
      <c r="Z27" t="str">
        <f t="shared" si="14"/>
        <v/>
      </c>
      <c r="AA27" s="36" t="str">
        <f>IFERROR(H27-I27,"")</f>
        <v/>
      </c>
      <c r="AB27" s="36" t="str">
        <f t="shared" si="15"/>
        <v/>
      </c>
      <c r="AC27" s="66" t="str" cm="1">
        <f t="array" ref="AC27">IFERROR((AB27=AB26,AC26+AB27,AB27),"")</f>
        <v/>
      </c>
      <c r="AD27" s="65"/>
      <c r="AE27" s="65"/>
      <c r="AF27" s="65"/>
      <c r="AG27" s="65"/>
      <c r="AH27" s="36" t="str">
        <f>IF(AND(H27&gt;I27,H26&lt;I26),"crossover","")</f>
        <v/>
      </c>
      <c r="AI27" s="36" t="str">
        <f>IF(AND(H27&lt;I27,H26&gt;I26),"crossunder","")</f>
        <v/>
      </c>
      <c r="AJ27" s="67" t="str">
        <f t="shared" si="16"/>
        <v/>
      </c>
      <c r="AK27" s="68" t="str">
        <f t="shared" si="17"/>
        <v/>
      </c>
      <c r="AL27" s="71" t="str">
        <f t="shared" si="18"/>
        <v/>
      </c>
      <c r="AM27" s="71" t="str">
        <f t="shared" si="19"/>
        <v/>
      </c>
      <c r="AN27" s="72" t="str">
        <f>IF(AND(AK27&lt;&gt;"",CF27="Low Spike @ Uptrend"),AK27,"")</f>
        <v/>
      </c>
      <c r="AO27" s="72" t="str">
        <f t="shared" si="20"/>
        <v/>
      </c>
      <c r="AT27" s="75"/>
      <c r="AU27" s="75"/>
      <c r="AV27" s="75"/>
      <c r="AW27" s="75"/>
      <c r="AY27" s="21" t="str">
        <f>IF(OR(Q27=0,Q27=""),"",((H27-Q27)/Q27))</f>
        <v/>
      </c>
      <c r="AZ27" s="15" t="str">
        <f t="shared" si="0"/>
        <v/>
      </c>
      <c r="BA27" s="15" t="str">
        <f t="shared" si="23"/>
        <v/>
      </c>
      <c r="BB27" s="22" t="str">
        <f t="shared" si="3"/>
        <v/>
      </c>
      <c r="BC27" s="22" t="str">
        <f t="shared" si="4"/>
        <v/>
      </c>
      <c r="BD27" s="24" t="str">
        <f>IF(OR(R27=0,R27=""),"",((H27-R27)/R27))</f>
        <v/>
      </c>
      <c r="BE27" s="23" t="str">
        <f t="shared" si="1"/>
        <v/>
      </c>
      <c r="BF27" s="23" t="str">
        <f t="shared" si="5"/>
        <v/>
      </c>
      <c r="BG27" s="25" t="str">
        <f t="shared" si="6"/>
        <v/>
      </c>
      <c r="BH27" s="25" t="str">
        <f t="shared" si="7"/>
        <v/>
      </c>
      <c r="BI27" s="29" t="str">
        <f>IF(OR(L27="",N27=""),"",IF(AND(L27=N27,L27&gt;0,N27&gt;0),"Important High",""))</f>
        <v/>
      </c>
      <c r="BJ27" s="29" t="str">
        <f>IF(OR(M27="",O27=""),"",IF(AND(M27=O27,M27&gt;0,O27&gt;0),"Important Low",""))</f>
        <v/>
      </c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37" t="str">
        <f t="shared" si="8"/>
        <v/>
      </c>
      <c r="BV27" s="29" t="str">
        <f t="shared" si="9"/>
        <v/>
      </c>
      <c r="BW27" s="37" t="str" cm="1">
        <f t="array" ref="BW27">IF(BV27&lt;&gt;1,"",_xlfn.IFS(OR(BC27="Above",BC27="Below"),BC27,OR(BH27="Above",BH27="Below"),BH27,TRUE,""))</f>
        <v/>
      </c>
      <c r="BX27" s="29"/>
      <c r="BY27" s="37" t="str">
        <f>IF(AA27="","",IF(AA27&gt;0,"UP","DOWN"))</f>
        <v/>
      </c>
      <c r="BZ27" s="37" t="str">
        <f t="shared" si="10"/>
        <v/>
      </c>
      <c r="CA27" s="37" t="str">
        <f t="shared" si="11"/>
        <v/>
      </c>
      <c r="CB27" s="66" t="str">
        <f t="shared" si="12"/>
        <v/>
      </c>
      <c r="CC27" s="69" t="str">
        <f t="shared" si="21"/>
        <v/>
      </c>
      <c r="CD27" s="66" t="str">
        <f t="shared" si="22"/>
        <v/>
      </c>
      <c r="CE27" s="66" t="str">
        <f t="shared" si="13"/>
        <v/>
      </c>
      <c r="CF27" s="66" t="str">
        <f>IF(AK27="","",IF(AND(AC27&gt;0,AK27&gt;0),"Low Spike @ Uptrend",""))</f>
        <v/>
      </c>
      <c r="CG27" s="66" t="str">
        <f>IF(AND(CF27="Low Spike @ Uptrend",AV27&gt;50%),"Sig Low Spike @ Uptrend","")</f>
        <v/>
      </c>
      <c r="CH27" s="30" t="str">
        <f>IFERROR(IF(Z27&gt;(AVERAGE(Z7:Z27)+(2*_xlfn.STDEV.P(Z7:Z27))),1,""),"")</f>
        <v/>
      </c>
      <c r="CI27" s="30" t="str">
        <f>IFERROR(IF(G27&gt;(AVERAGE(G7:G27)+(2*_xlfn.STDEV.P(G7:G27))),1,""),"")</f>
        <v/>
      </c>
      <c r="CJ27" s="30" t="str">
        <f>IF(P27="","",IF(P27=1,1,""))</f>
        <v/>
      </c>
      <c r="CK27" s="11" t="str">
        <f>IF(AND(CH27="",CC27="",CF27="",CI27="",CJ27=""),"",SUM(CH27:CJ27)/5)</f>
        <v/>
      </c>
      <c r="CL27" s="38" t="str">
        <f t="shared" si="24"/>
        <v/>
      </c>
      <c r="CM27" s="10" t="str">
        <f t="shared" si="25"/>
        <v/>
      </c>
    </row>
    <row r="28" spans="1:91" x14ac:dyDescent="0.55000000000000004">
      <c r="A28" t="str">
        <f>IF('Data Validation'!$K$2&lt;&gt;TRUE,"",'Data Validation'!A28)</f>
        <v/>
      </c>
      <c r="B28" s="4" t="str">
        <f>IF('Data Validation'!$K$2&lt;&gt;TRUE,"",'Data Validation'!C28)</f>
        <v/>
      </c>
      <c r="C28" s="4" t="str">
        <f>IF('Data Validation'!$K$2&lt;&gt;TRUE,"",'Data Validation'!E28)</f>
        <v/>
      </c>
      <c r="D28" s="4" t="str">
        <f>IF('Data Validation'!$K$2&lt;&gt;TRUE,"",'Data Validation'!G28)</f>
        <v/>
      </c>
      <c r="E28" s="4" t="str">
        <f>IF($C28&lt;&gt;"M5","",Price!F28)</f>
        <v/>
      </c>
      <c r="F28" s="4" t="str">
        <f>IF($C28&lt;&gt;"M5","",Price!G28)</f>
        <v/>
      </c>
      <c r="G28" s="4" t="str">
        <f>IF($C28&lt;&gt;"M5","",Price!H28)</f>
        <v/>
      </c>
      <c r="H28" s="57" t="str">
        <f>IF($C28&lt;&gt;"M5","",SSA!E28)</f>
        <v/>
      </c>
      <c r="I28" s="57" t="str">
        <f>IF($C28&lt;&gt;"M5","",SSA!F28)</f>
        <v/>
      </c>
      <c r="J28" s="58" t="str">
        <f>IF($C28&lt;&gt;"M5","",SSA!G28)</f>
        <v/>
      </c>
      <c r="K28" s="58" t="str">
        <f>IF($C28&lt;&gt;"M5","",SSA!H28)</f>
        <v/>
      </c>
      <c r="L28" s="5" t="str">
        <f>IF($C28&lt;&gt;"M5","",Trendlines!K28)</f>
        <v/>
      </c>
      <c r="M28" s="5" t="str">
        <f>IF($C28&lt;&gt;"M5","",Trendlines!L28)</f>
        <v/>
      </c>
      <c r="N28" s="5" t="str">
        <f>IF($C28&lt;&gt;"M5","",ZigZag!E28)</f>
        <v/>
      </c>
      <c r="O28" s="5" t="str">
        <f>IF($C28&lt;&gt;"M5","",ZigZag!F28)</f>
        <v/>
      </c>
      <c r="P28" s="5" t="str">
        <f>IF($C28&lt;&gt;"M5","",Pinbar!E28)</f>
        <v/>
      </c>
      <c r="Q28" s="57" t="str">
        <f>IF($C28&lt;&gt;"M5","",Trendlines!E28)</f>
        <v/>
      </c>
      <c r="R28" s="57" t="str">
        <f>IF($C28&lt;&gt;"M5","",Trendlines!H28)</f>
        <v/>
      </c>
      <c r="S28" s="5"/>
      <c r="T28" s="5"/>
      <c r="U28" s="5"/>
      <c r="V28" s="5"/>
      <c r="W28" t="str">
        <f>IFERROR(E28-F28,"")</f>
        <v/>
      </c>
      <c r="X28" t="str">
        <f>IFERROR(ABS(E28-D27),"")</f>
        <v/>
      </c>
      <c r="Y28" t="str">
        <f>IFERROR(ABS(F28-D27),"")</f>
        <v/>
      </c>
      <c r="Z28" t="str">
        <f t="shared" si="14"/>
        <v/>
      </c>
      <c r="AA28" s="36" t="str">
        <f>IFERROR(H28-I28,"")</f>
        <v/>
      </c>
      <c r="AB28" s="36" t="str">
        <f t="shared" si="15"/>
        <v/>
      </c>
      <c r="AC28" s="66" t="str" cm="1">
        <f t="array" ref="AC28">IFERROR((AB28=AB27,AC27+AB28,AB28),"")</f>
        <v/>
      </c>
      <c r="AD28" s="65"/>
      <c r="AE28" s="65"/>
      <c r="AF28" s="65"/>
      <c r="AG28" s="65"/>
      <c r="AH28" s="36" t="str">
        <f>IF(AND(H28&gt;I28,H27&lt;I27),"crossover","")</f>
        <v/>
      </c>
      <c r="AI28" s="36" t="str">
        <f>IF(AND(H28&lt;I28,H27&gt;I27),"crossunder","")</f>
        <v/>
      </c>
      <c r="AJ28" s="67" t="str">
        <f t="shared" si="16"/>
        <v/>
      </c>
      <c r="AK28" s="68" t="str">
        <f t="shared" si="17"/>
        <v/>
      </c>
      <c r="AL28" s="71" t="str">
        <f t="shared" si="18"/>
        <v/>
      </c>
      <c r="AM28" s="71" t="str">
        <f t="shared" si="19"/>
        <v/>
      </c>
      <c r="AN28" s="72" t="str">
        <f>IF(AND(AK28&lt;&gt;"",CF28="Low Spike @ Uptrend"),AK28,"")</f>
        <v/>
      </c>
      <c r="AO28" s="72" t="str">
        <f t="shared" si="20"/>
        <v/>
      </c>
      <c r="AT28" s="75"/>
      <c r="AU28" s="75"/>
      <c r="AV28" s="75"/>
      <c r="AW28" s="75"/>
      <c r="AY28" s="21" t="str">
        <f>IF(OR(Q28=0,Q28=""),"",((H28-Q28)/Q28))</f>
        <v/>
      </c>
      <c r="AZ28" s="15" t="str">
        <f t="shared" si="0"/>
        <v/>
      </c>
      <c r="BA28" s="15" t="str">
        <f t="shared" si="23"/>
        <v/>
      </c>
      <c r="BB28" s="22" t="str">
        <f t="shared" si="3"/>
        <v/>
      </c>
      <c r="BC28" s="22" t="str">
        <f t="shared" si="4"/>
        <v/>
      </c>
      <c r="BD28" s="24" t="str">
        <f>IF(OR(R28=0,R28=""),"",((H28-R28)/R28))</f>
        <v/>
      </c>
      <c r="BE28" s="23" t="str">
        <f t="shared" si="1"/>
        <v/>
      </c>
      <c r="BF28" s="23" t="str">
        <f t="shared" si="5"/>
        <v/>
      </c>
      <c r="BG28" s="25" t="str">
        <f t="shared" si="6"/>
        <v/>
      </c>
      <c r="BH28" s="25" t="str">
        <f t="shared" si="7"/>
        <v/>
      </c>
      <c r="BI28" s="29" t="str">
        <f>IF(OR(L28="",N28=""),"",IF(AND(L28=N28,L28&gt;0,N28&gt;0),"Important High",""))</f>
        <v/>
      </c>
      <c r="BJ28" s="29" t="str">
        <f>IF(OR(M28="",O28=""),"",IF(AND(M28=O28,M28&gt;0,O28&gt;0),"Important Low",""))</f>
        <v/>
      </c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37" t="str">
        <f t="shared" si="8"/>
        <v/>
      </c>
      <c r="BV28" s="29" t="str">
        <f t="shared" si="9"/>
        <v/>
      </c>
      <c r="BW28" s="37" t="str" cm="1">
        <f t="array" ref="BW28">IF(BV28&lt;&gt;1,"",_xlfn.IFS(OR(BC28="Above",BC28="Below"),BC28,OR(BH28="Above",BH28="Below"),BH28,TRUE,""))</f>
        <v/>
      </c>
      <c r="BX28" s="29"/>
      <c r="BY28" s="37" t="str">
        <f>IF(AA28="","",IF(AA28&gt;0,"UP","DOWN"))</f>
        <v/>
      </c>
      <c r="BZ28" s="37" t="str">
        <f t="shared" si="10"/>
        <v/>
      </c>
      <c r="CA28" s="37" t="str">
        <f t="shared" si="11"/>
        <v/>
      </c>
      <c r="CB28" s="66" t="str">
        <f t="shared" si="12"/>
        <v/>
      </c>
      <c r="CC28" s="69" t="str">
        <f t="shared" si="21"/>
        <v/>
      </c>
      <c r="CD28" s="66" t="str">
        <f t="shared" si="22"/>
        <v/>
      </c>
      <c r="CE28" s="66" t="str">
        <f t="shared" si="13"/>
        <v/>
      </c>
      <c r="CF28" s="66" t="str">
        <f>IF(AK28="","",IF(AND(AC28&gt;0,AK28&gt;0),"Low Spike @ Uptrend",""))</f>
        <v/>
      </c>
      <c r="CG28" s="66" t="str">
        <f>IF(AND(CF28="Low Spike @ Uptrend",AV28&gt;50%),"Sig Low Spike @ Uptrend","")</f>
        <v/>
      </c>
      <c r="CH28" s="30" t="str">
        <f>IFERROR(IF(Z28&gt;(AVERAGE(Z8:Z28)+(2*_xlfn.STDEV.P(Z8:Z28))),1,""),"")</f>
        <v/>
      </c>
      <c r="CI28" s="30" t="str">
        <f>IFERROR(IF(G28&gt;(AVERAGE(G8:G28)+(2*_xlfn.STDEV.P(G8:G28))),1,""),"")</f>
        <v/>
      </c>
      <c r="CJ28" s="30" t="str">
        <f>IF(P28="","",IF(P28=1,1,""))</f>
        <v/>
      </c>
      <c r="CK28" s="11" t="str">
        <f>IF(AND(CH28="",CC28="",CF28="",CI28="",CJ28=""),"",SUM(CH28:CJ28)/5)</f>
        <v/>
      </c>
      <c r="CL28" s="38" t="str">
        <f t="shared" si="24"/>
        <v/>
      </c>
      <c r="CM28" s="10" t="str">
        <f t="shared" si="25"/>
        <v/>
      </c>
    </row>
    <row r="29" spans="1:91" x14ac:dyDescent="0.55000000000000004">
      <c r="A29" t="str">
        <f>IF('Data Validation'!$K$2&lt;&gt;TRUE,"",'Data Validation'!A29)</f>
        <v/>
      </c>
      <c r="B29" s="4" t="str">
        <f>IF('Data Validation'!$K$2&lt;&gt;TRUE,"",'Data Validation'!C29)</f>
        <v/>
      </c>
      <c r="C29" s="4" t="str">
        <f>IF('Data Validation'!$K$2&lt;&gt;TRUE,"",'Data Validation'!E29)</f>
        <v/>
      </c>
      <c r="D29" s="4" t="str">
        <f>IF('Data Validation'!$K$2&lt;&gt;TRUE,"",'Data Validation'!G29)</f>
        <v/>
      </c>
      <c r="E29" s="4" t="str">
        <f>IF($C29&lt;&gt;"M5","",Price!F29)</f>
        <v/>
      </c>
      <c r="F29" s="4" t="str">
        <f>IF($C29&lt;&gt;"M5","",Price!G29)</f>
        <v/>
      </c>
      <c r="G29" s="4" t="str">
        <f>IF($C29&lt;&gt;"M5","",Price!H29)</f>
        <v/>
      </c>
      <c r="H29" s="57" t="str">
        <f>IF($C29&lt;&gt;"M5","",SSA!E29)</f>
        <v/>
      </c>
      <c r="I29" s="57" t="str">
        <f>IF($C29&lt;&gt;"M5","",SSA!F29)</f>
        <v/>
      </c>
      <c r="J29" s="58" t="str">
        <f>IF($C29&lt;&gt;"M5","",SSA!G29)</f>
        <v/>
      </c>
      <c r="K29" s="58" t="str">
        <f>IF($C29&lt;&gt;"M5","",SSA!H29)</f>
        <v/>
      </c>
      <c r="L29" s="5" t="str">
        <f>IF($C29&lt;&gt;"M5","",Trendlines!K29)</f>
        <v/>
      </c>
      <c r="M29" s="5" t="str">
        <f>IF($C29&lt;&gt;"M5","",Trendlines!L29)</f>
        <v/>
      </c>
      <c r="N29" s="5" t="str">
        <f>IF($C29&lt;&gt;"M5","",ZigZag!E29)</f>
        <v/>
      </c>
      <c r="O29" s="5" t="str">
        <f>IF($C29&lt;&gt;"M5","",ZigZag!F29)</f>
        <v/>
      </c>
      <c r="P29" s="5" t="str">
        <f>IF($C29&lt;&gt;"M5","",Pinbar!E29)</f>
        <v/>
      </c>
      <c r="Q29" s="57" t="str">
        <f>IF($C29&lt;&gt;"M5","",Trendlines!E29)</f>
        <v/>
      </c>
      <c r="R29" s="57" t="str">
        <f>IF($C29&lt;&gt;"M5","",Trendlines!H29)</f>
        <v/>
      </c>
      <c r="S29" s="5"/>
      <c r="T29" s="5"/>
      <c r="U29" s="5"/>
      <c r="V29" s="5"/>
      <c r="W29" t="str">
        <f>IFERROR(E29-F29,"")</f>
        <v/>
      </c>
      <c r="X29" t="str">
        <f>IFERROR(ABS(E29-D28),"")</f>
        <v/>
      </c>
      <c r="Y29" t="str">
        <f>IFERROR(ABS(F29-D28),"")</f>
        <v/>
      </c>
      <c r="Z29" t="str">
        <f t="shared" si="14"/>
        <v/>
      </c>
      <c r="AA29" s="36" t="str">
        <f>IFERROR(H29-I29,"")</f>
        <v/>
      </c>
      <c r="AB29" s="36" t="str">
        <f t="shared" si="15"/>
        <v/>
      </c>
      <c r="AC29" s="66" t="str" cm="1">
        <f t="array" ref="AC29">IFERROR((AB29=AB28,AC28+AB29,AB29),"")</f>
        <v/>
      </c>
      <c r="AD29" s="65"/>
      <c r="AE29" s="65"/>
      <c r="AF29" s="65"/>
      <c r="AG29" s="65"/>
      <c r="AH29" s="36" t="str">
        <f>IF(AND(H29&gt;I29,H28&lt;I28),"crossover","")</f>
        <v/>
      </c>
      <c r="AI29" s="36" t="str">
        <f>IF(AND(H29&lt;I29,H28&gt;I28),"crossunder","")</f>
        <v/>
      </c>
      <c r="AJ29" s="67" t="str">
        <f t="shared" si="16"/>
        <v/>
      </c>
      <c r="AK29" s="68" t="str">
        <f t="shared" si="17"/>
        <v/>
      </c>
      <c r="AL29" s="71" t="str">
        <f t="shared" si="18"/>
        <v/>
      </c>
      <c r="AM29" s="71" t="str">
        <f t="shared" si="19"/>
        <v/>
      </c>
      <c r="AN29" s="72" t="str">
        <f>IF(AND(AK29&lt;&gt;"",CF29="Low Spike @ Uptrend"),AK29,"")</f>
        <v/>
      </c>
      <c r="AO29" s="72" t="str">
        <f t="shared" si="20"/>
        <v/>
      </c>
      <c r="AT29" s="75"/>
      <c r="AU29" s="75"/>
      <c r="AV29" s="75"/>
      <c r="AW29" s="75"/>
      <c r="AY29" s="21" t="str">
        <f>IF(OR(Q29=0,Q29=""),"",((H29-Q29)/Q29))</f>
        <v/>
      </c>
      <c r="AZ29" s="15" t="str">
        <f t="shared" si="0"/>
        <v/>
      </c>
      <c r="BA29" s="15" t="str">
        <f t="shared" si="23"/>
        <v/>
      </c>
      <c r="BB29" s="22" t="str">
        <f t="shared" si="3"/>
        <v/>
      </c>
      <c r="BC29" s="22" t="str">
        <f t="shared" si="4"/>
        <v/>
      </c>
      <c r="BD29" s="24" t="str">
        <f>IF(OR(R29=0,R29=""),"",((H29-R29)/R29))</f>
        <v/>
      </c>
      <c r="BE29" s="23" t="str">
        <f t="shared" si="1"/>
        <v/>
      </c>
      <c r="BF29" s="23" t="str">
        <f t="shared" si="5"/>
        <v/>
      </c>
      <c r="BG29" s="25" t="str">
        <f t="shared" si="6"/>
        <v/>
      </c>
      <c r="BH29" s="25" t="str">
        <f t="shared" si="7"/>
        <v/>
      </c>
      <c r="BI29" s="29" t="str">
        <f>IF(OR(L29="",N29=""),"",IF(AND(L29=N29,L29&gt;0,N29&gt;0),"Important High",""))</f>
        <v/>
      </c>
      <c r="BJ29" s="29" t="str">
        <f>IF(OR(M29="",O29=""),"",IF(AND(M29=O29,M29&gt;0,O29&gt;0),"Important Low",""))</f>
        <v/>
      </c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37" t="str">
        <f t="shared" si="8"/>
        <v/>
      </c>
      <c r="BV29" s="29" t="str">
        <f t="shared" si="9"/>
        <v/>
      </c>
      <c r="BW29" s="37" t="str" cm="1">
        <f t="array" ref="BW29">IF(BV29&lt;&gt;1,"",_xlfn.IFS(OR(BC29="Above",BC29="Below"),BC29,OR(BH29="Above",BH29="Below"),BH29,TRUE,""))</f>
        <v/>
      </c>
      <c r="BX29" s="29"/>
      <c r="BY29" s="37" t="str">
        <f>IF(AA29="","",IF(AA29&gt;0,"UP","DOWN"))</f>
        <v/>
      </c>
      <c r="BZ29" s="37" t="str">
        <f t="shared" si="10"/>
        <v/>
      </c>
      <c r="CA29" s="37" t="str">
        <f t="shared" si="11"/>
        <v/>
      </c>
      <c r="CB29" s="66" t="str">
        <f t="shared" si="12"/>
        <v/>
      </c>
      <c r="CC29" s="69" t="str">
        <f t="shared" si="21"/>
        <v/>
      </c>
      <c r="CD29" s="66" t="str">
        <f t="shared" si="22"/>
        <v/>
      </c>
      <c r="CE29" s="66" t="str">
        <f t="shared" si="13"/>
        <v/>
      </c>
      <c r="CF29" s="66" t="str">
        <f>IF(AK29="","",IF(AND(AC29&gt;0,AK29&gt;0),"Low Spike @ Uptrend",""))</f>
        <v/>
      </c>
      <c r="CG29" s="66" t="str">
        <f>IF(AND(CF29="Low Spike @ Uptrend",AV29&gt;50%),"Sig Low Spike @ Uptrend","")</f>
        <v/>
      </c>
      <c r="CH29" s="30" t="str">
        <f>IFERROR(IF(Z29&gt;(AVERAGE(Z9:Z29)+(2*_xlfn.STDEV.P(Z9:Z29))),1,""),"")</f>
        <v/>
      </c>
      <c r="CI29" s="30" t="str">
        <f>IFERROR(IF(G29&gt;(AVERAGE(G9:G29)+(2*_xlfn.STDEV.P(G9:G29))),1,""),"")</f>
        <v/>
      </c>
      <c r="CJ29" s="30" t="str">
        <f>IF(P29="","",IF(P29=1,1,""))</f>
        <v/>
      </c>
      <c r="CK29" s="11" t="str">
        <f>IF(AND(CH29="",CC29="",CF29="",CI29="",CJ29=""),"",SUM(CH29:CJ29)/5)</f>
        <v/>
      </c>
      <c r="CL29" s="38" t="str">
        <f t="shared" si="24"/>
        <v/>
      </c>
      <c r="CM29" s="10" t="str">
        <f t="shared" si="25"/>
        <v/>
      </c>
    </row>
    <row r="30" spans="1:91" x14ac:dyDescent="0.55000000000000004">
      <c r="A30" t="str">
        <f>IF('Data Validation'!$K$2&lt;&gt;TRUE,"",'Data Validation'!A30)</f>
        <v/>
      </c>
      <c r="B30" s="4" t="str">
        <f>IF('Data Validation'!$K$2&lt;&gt;TRUE,"",'Data Validation'!C30)</f>
        <v/>
      </c>
      <c r="C30" s="4" t="str">
        <f>IF('Data Validation'!$K$2&lt;&gt;TRUE,"",'Data Validation'!E30)</f>
        <v/>
      </c>
      <c r="D30" s="4" t="str">
        <f>IF('Data Validation'!$K$2&lt;&gt;TRUE,"",'Data Validation'!G30)</f>
        <v/>
      </c>
      <c r="E30" s="4" t="str">
        <f>IF($C30&lt;&gt;"M5","",Price!F30)</f>
        <v/>
      </c>
      <c r="F30" s="4" t="str">
        <f>IF($C30&lt;&gt;"M5","",Price!G30)</f>
        <v/>
      </c>
      <c r="G30" s="4" t="str">
        <f>IF($C30&lt;&gt;"M5","",Price!H30)</f>
        <v/>
      </c>
      <c r="H30" s="57" t="str">
        <f>IF($C30&lt;&gt;"M5","",SSA!E30)</f>
        <v/>
      </c>
      <c r="I30" s="57" t="str">
        <f>IF($C30&lt;&gt;"M5","",SSA!F30)</f>
        <v/>
      </c>
      <c r="J30" s="58" t="str">
        <f>IF($C30&lt;&gt;"M5","",SSA!G30)</f>
        <v/>
      </c>
      <c r="K30" s="58" t="str">
        <f>IF($C30&lt;&gt;"M5","",SSA!H30)</f>
        <v/>
      </c>
      <c r="L30" s="5" t="str">
        <f>IF($C30&lt;&gt;"M5","",Trendlines!K30)</f>
        <v/>
      </c>
      <c r="M30" s="5" t="str">
        <f>IF($C30&lt;&gt;"M5","",Trendlines!L30)</f>
        <v/>
      </c>
      <c r="N30" s="5" t="str">
        <f>IF($C30&lt;&gt;"M5","",ZigZag!E30)</f>
        <v/>
      </c>
      <c r="O30" s="5" t="str">
        <f>IF($C30&lt;&gt;"M5","",ZigZag!F30)</f>
        <v/>
      </c>
      <c r="P30" s="5" t="str">
        <f>IF($C30&lt;&gt;"M5","",Pinbar!E30)</f>
        <v/>
      </c>
      <c r="Q30" s="57" t="str">
        <f>IF($C30&lt;&gt;"M5","",Trendlines!E30)</f>
        <v/>
      </c>
      <c r="R30" s="57" t="str">
        <f>IF($C30&lt;&gt;"M5","",Trendlines!H30)</f>
        <v/>
      </c>
      <c r="S30" s="5"/>
      <c r="T30" s="5"/>
      <c r="U30" s="5"/>
      <c r="V30" s="5"/>
      <c r="W30" t="str">
        <f>IFERROR(E30-F30,"")</f>
        <v/>
      </c>
      <c r="X30" t="str">
        <f>IFERROR(ABS(E30-D29),"")</f>
        <v/>
      </c>
      <c r="Y30" t="str">
        <f>IFERROR(ABS(F30-D29),"")</f>
        <v/>
      </c>
      <c r="Z30" t="str">
        <f t="shared" si="14"/>
        <v/>
      </c>
      <c r="AA30" s="36" t="str">
        <f>IFERROR(H30-I30,"")</f>
        <v/>
      </c>
      <c r="AB30" s="36" t="str">
        <f t="shared" si="15"/>
        <v/>
      </c>
      <c r="AC30" s="66" t="str" cm="1">
        <f t="array" ref="AC30">IFERROR((AB30=AB29,AC29+AB30,AB30),"")</f>
        <v/>
      </c>
      <c r="AD30" s="65"/>
      <c r="AE30" s="65"/>
      <c r="AF30" s="65"/>
      <c r="AG30" s="65"/>
      <c r="AH30" s="36" t="str">
        <f>IF(AND(H30&gt;I30,H29&lt;I29),"crossover","")</f>
        <v/>
      </c>
      <c r="AI30" s="36" t="str">
        <f>IF(AND(H30&lt;I30,H29&gt;I29),"crossunder","")</f>
        <v/>
      </c>
      <c r="AJ30" s="67" t="str">
        <f t="shared" si="16"/>
        <v/>
      </c>
      <c r="AK30" s="68" t="str">
        <f t="shared" si="17"/>
        <v/>
      </c>
      <c r="AL30" s="71" t="str">
        <f t="shared" si="18"/>
        <v/>
      </c>
      <c r="AM30" s="71" t="str">
        <f t="shared" si="19"/>
        <v/>
      </c>
      <c r="AN30" s="72" t="str">
        <f>IF(AND(AK30&lt;&gt;"",CF30="Low Spike @ Uptrend"),AK30,"")</f>
        <v/>
      </c>
      <c r="AO30" s="72" t="str">
        <f t="shared" si="20"/>
        <v/>
      </c>
      <c r="AT30" s="75"/>
      <c r="AU30" s="75"/>
      <c r="AV30" s="75"/>
      <c r="AW30" s="75"/>
      <c r="AY30" s="21" t="str">
        <f>IF(OR(Q30=0,Q30=""),"",((H30-Q30)/Q30))</f>
        <v/>
      </c>
      <c r="AZ30" s="15" t="str">
        <f t="shared" si="0"/>
        <v/>
      </c>
      <c r="BA30" s="15" t="str">
        <f t="shared" si="23"/>
        <v/>
      </c>
      <c r="BB30" s="22" t="str">
        <f t="shared" si="3"/>
        <v/>
      </c>
      <c r="BC30" s="22" t="str">
        <f t="shared" si="4"/>
        <v/>
      </c>
      <c r="BD30" s="24" t="str">
        <f>IF(OR(R30=0,R30=""),"",((H30-R30)/R30))</f>
        <v/>
      </c>
      <c r="BE30" s="23" t="str">
        <f t="shared" si="1"/>
        <v/>
      </c>
      <c r="BF30" s="23" t="str">
        <f t="shared" si="5"/>
        <v/>
      </c>
      <c r="BG30" s="25" t="str">
        <f t="shared" si="6"/>
        <v/>
      </c>
      <c r="BH30" s="25" t="str">
        <f t="shared" si="7"/>
        <v/>
      </c>
      <c r="BI30" s="29" t="str">
        <f>IF(OR(L30="",N30=""),"",IF(AND(L30=N30,L30&gt;0,N30&gt;0),"Important High",""))</f>
        <v/>
      </c>
      <c r="BJ30" s="29" t="str">
        <f>IF(OR(M30="",O30=""),"",IF(AND(M30=O30,M30&gt;0,O30&gt;0),"Important Low",""))</f>
        <v/>
      </c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37" t="str">
        <f t="shared" si="8"/>
        <v/>
      </c>
      <c r="BV30" s="29" t="str">
        <f t="shared" si="9"/>
        <v/>
      </c>
      <c r="BW30" s="37" t="str" cm="1">
        <f t="array" ref="BW30">IF(BV30&lt;&gt;1,"",_xlfn.IFS(OR(BC30="Above",BC30="Below"),BC30,OR(BH30="Above",BH30="Below"),BH30,TRUE,""))</f>
        <v/>
      </c>
      <c r="BX30" s="29"/>
      <c r="BY30" s="37" t="str">
        <f>IF(AA30="","",IF(AA30&gt;0,"UP","DOWN"))</f>
        <v/>
      </c>
      <c r="BZ30" s="37" t="str">
        <f t="shared" si="10"/>
        <v/>
      </c>
      <c r="CA30" s="37" t="str">
        <f t="shared" si="11"/>
        <v/>
      </c>
      <c r="CB30" s="66" t="str">
        <f t="shared" si="12"/>
        <v/>
      </c>
      <c r="CC30" s="69" t="str">
        <f t="shared" si="21"/>
        <v/>
      </c>
      <c r="CD30" s="66" t="str">
        <f t="shared" si="22"/>
        <v/>
      </c>
      <c r="CE30" s="66" t="str">
        <f t="shared" si="13"/>
        <v/>
      </c>
      <c r="CF30" s="66" t="str">
        <f>IF(AK30="","",IF(AND(AC30&gt;0,AK30&gt;0),"Low Spike @ Uptrend",""))</f>
        <v/>
      </c>
      <c r="CG30" s="66" t="str">
        <f>IF(AND(CF30="Low Spike @ Uptrend",AV30&gt;50%),"Sig Low Spike @ Uptrend","")</f>
        <v/>
      </c>
      <c r="CH30" s="30" t="str">
        <f>IFERROR(IF(Z30&gt;(AVERAGE(Z10:Z30)+(2*_xlfn.STDEV.P(Z10:Z30))),1,""),"")</f>
        <v/>
      </c>
      <c r="CI30" s="30" t="str">
        <f>IFERROR(IF(G30&gt;(AVERAGE(G10:G30)+(2*_xlfn.STDEV.P(G10:G30))),1,""),"")</f>
        <v/>
      </c>
      <c r="CJ30" s="30" t="str">
        <f>IF(P30="","",IF(P30=1,1,""))</f>
        <v/>
      </c>
      <c r="CK30" s="11" t="str">
        <f>IF(AND(CH30="",CC30="",CF30="",CI30="",CJ30=""),"",SUM(CH30:CJ30)/5)</f>
        <v/>
      </c>
      <c r="CL30" s="38" t="str">
        <f t="shared" si="24"/>
        <v/>
      </c>
      <c r="CM30" s="10" t="str">
        <f t="shared" si="25"/>
        <v/>
      </c>
    </row>
    <row r="31" spans="1:91" x14ac:dyDescent="0.55000000000000004">
      <c r="A31" t="str">
        <f>IF('Data Validation'!$K$2&lt;&gt;TRUE,"",'Data Validation'!A31)</f>
        <v/>
      </c>
      <c r="B31" s="4" t="str">
        <f>IF('Data Validation'!$K$2&lt;&gt;TRUE,"",'Data Validation'!C31)</f>
        <v/>
      </c>
      <c r="C31" s="4" t="str">
        <f>IF('Data Validation'!$K$2&lt;&gt;TRUE,"",'Data Validation'!E31)</f>
        <v/>
      </c>
      <c r="D31" s="4" t="str">
        <f>IF('Data Validation'!$K$2&lt;&gt;TRUE,"",'Data Validation'!G31)</f>
        <v/>
      </c>
      <c r="E31" s="4" t="str">
        <f>IF($C31&lt;&gt;"M5","",Price!F31)</f>
        <v/>
      </c>
      <c r="F31" s="4" t="str">
        <f>IF($C31&lt;&gt;"M5","",Price!G31)</f>
        <v/>
      </c>
      <c r="G31" s="4" t="str">
        <f>IF($C31&lt;&gt;"M5","",Price!H31)</f>
        <v/>
      </c>
      <c r="H31" s="57" t="str">
        <f>IF($C31&lt;&gt;"M5","",SSA!E31)</f>
        <v/>
      </c>
      <c r="I31" s="57" t="str">
        <f>IF($C31&lt;&gt;"M5","",SSA!F31)</f>
        <v/>
      </c>
      <c r="J31" s="58" t="str">
        <f>IF($C31&lt;&gt;"M5","",SSA!G31)</f>
        <v/>
      </c>
      <c r="K31" s="58" t="str">
        <f>IF($C31&lt;&gt;"M5","",SSA!H31)</f>
        <v/>
      </c>
      <c r="L31" s="5" t="str">
        <f>IF($C31&lt;&gt;"M5","",Trendlines!K31)</f>
        <v/>
      </c>
      <c r="M31" s="5" t="str">
        <f>IF($C31&lt;&gt;"M5","",Trendlines!L31)</f>
        <v/>
      </c>
      <c r="N31" s="5" t="str">
        <f>IF($C31&lt;&gt;"M5","",ZigZag!E31)</f>
        <v/>
      </c>
      <c r="O31" s="5" t="str">
        <f>IF($C31&lt;&gt;"M5","",ZigZag!F31)</f>
        <v/>
      </c>
      <c r="P31" s="5" t="str">
        <f>IF($C31&lt;&gt;"M5","",Pinbar!E31)</f>
        <v/>
      </c>
      <c r="Q31" s="57" t="str">
        <f>IF($C31&lt;&gt;"M5","",Trendlines!E31)</f>
        <v/>
      </c>
      <c r="R31" s="57" t="str">
        <f>IF($C31&lt;&gt;"M5","",Trendlines!H31)</f>
        <v/>
      </c>
      <c r="S31" s="5"/>
      <c r="T31" s="5"/>
      <c r="U31" s="5"/>
      <c r="V31" s="5"/>
      <c r="W31" t="str">
        <f>IFERROR(E31-F31,"")</f>
        <v/>
      </c>
      <c r="X31" t="str">
        <f>IFERROR(ABS(E31-D30),"")</f>
        <v/>
      </c>
      <c r="Y31" t="str">
        <f>IFERROR(ABS(F31-D30),"")</f>
        <v/>
      </c>
      <c r="Z31" t="str">
        <f t="shared" si="14"/>
        <v/>
      </c>
      <c r="AA31" s="36" t="str">
        <f>IFERROR(H31-I31,"")</f>
        <v/>
      </c>
      <c r="AB31" s="36" t="str">
        <f t="shared" si="15"/>
        <v/>
      </c>
      <c r="AC31" s="66" t="str" cm="1">
        <f t="array" ref="AC31">IFERROR((AB31=AB30,AC30+AB31,AB31),"")</f>
        <v/>
      </c>
      <c r="AD31" s="65"/>
      <c r="AE31" s="65"/>
      <c r="AF31" s="65"/>
      <c r="AG31" s="65"/>
      <c r="AH31" s="36" t="str">
        <f>IF(AND(H31&gt;I31,H30&lt;I30),"crossover","")</f>
        <v/>
      </c>
      <c r="AI31" s="36" t="str">
        <f>IF(AND(H31&lt;I31,H30&gt;I30),"crossunder","")</f>
        <v/>
      </c>
      <c r="AJ31" s="67" t="str">
        <f t="shared" si="16"/>
        <v/>
      </c>
      <c r="AK31" s="68" t="str">
        <f t="shared" si="17"/>
        <v/>
      </c>
      <c r="AL31" s="71" t="str">
        <f t="shared" si="18"/>
        <v/>
      </c>
      <c r="AM31" s="71" t="str">
        <f t="shared" si="19"/>
        <v/>
      </c>
      <c r="AN31" s="72" t="str">
        <f>IF(AND(AK31&lt;&gt;"",CF31="Low Spike @ Uptrend"),AK31,"")</f>
        <v/>
      </c>
      <c r="AO31" s="72" t="str">
        <f t="shared" si="20"/>
        <v/>
      </c>
      <c r="AT31" s="75"/>
      <c r="AU31" s="75"/>
      <c r="AV31" s="75"/>
      <c r="AW31" s="75"/>
      <c r="AY31" s="21" t="str">
        <f>IF(OR(Q31=0,Q31=""),"",((H31-Q31)/Q31))</f>
        <v/>
      </c>
      <c r="AZ31" s="15" t="str">
        <f t="shared" si="0"/>
        <v/>
      </c>
      <c r="BA31" s="15" t="str">
        <f t="shared" si="23"/>
        <v/>
      </c>
      <c r="BB31" s="22" t="str">
        <f t="shared" si="3"/>
        <v/>
      </c>
      <c r="BC31" s="22" t="str">
        <f t="shared" si="4"/>
        <v/>
      </c>
      <c r="BD31" s="24" t="str">
        <f>IF(OR(R31=0,R31=""),"",((H31-R31)/R31))</f>
        <v/>
      </c>
      <c r="BE31" s="23" t="str">
        <f t="shared" si="1"/>
        <v/>
      </c>
      <c r="BF31" s="23" t="str">
        <f t="shared" si="5"/>
        <v/>
      </c>
      <c r="BG31" s="25" t="str">
        <f t="shared" si="6"/>
        <v/>
      </c>
      <c r="BH31" s="25" t="str">
        <f t="shared" si="7"/>
        <v/>
      </c>
      <c r="BI31" s="29" t="str">
        <f>IF(OR(L31="",N31=""),"",IF(AND(L31=N31,L31&gt;0,N31&gt;0),"Important High",""))</f>
        <v/>
      </c>
      <c r="BJ31" s="29" t="str">
        <f>IF(OR(M31="",O31=""),"",IF(AND(M31=O31,M31&gt;0,O31&gt;0),"Important Low",""))</f>
        <v/>
      </c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37" t="str">
        <f t="shared" si="8"/>
        <v/>
      </c>
      <c r="BV31" s="29" t="str">
        <f t="shared" si="9"/>
        <v/>
      </c>
      <c r="BW31" s="37" t="str" cm="1">
        <f t="array" ref="BW31">IF(BV31&lt;&gt;1,"",_xlfn.IFS(OR(BC31="Above",BC31="Below"),BC31,OR(BH31="Above",BH31="Below"),BH31,TRUE,""))</f>
        <v/>
      </c>
      <c r="BX31" s="29"/>
      <c r="BY31" s="37" t="str">
        <f>IF(AA31="","",IF(AA31&gt;0,"UP","DOWN"))</f>
        <v/>
      </c>
      <c r="BZ31" s="37" t="str">
        <f t="shared" si="10"/>
        <v/>
      </c>
      <c r="CA31" s="37" t="str">
        <f t="shared" si="11"/>
        <v/>
      </c>
      <c r="CB31" s="66" t="str">
        <f t="shared" si="12"/>
        <v/>
      </c>
      <c r="CC31" s="69" t="str">
        <f t="shared" si="21"/>
        <v/>
      </c>
      <c r="CD31" s="66" t="str">
        <f t="shared" si="22"/>
        <v/>
      </c>
      <c r="CE31" s="66" t="str">
        <f t="shared" si="13"/>
        <v/>
      </c>
      <c r="CF31" s="66" t="str">
        <f>IF(AK31="","",IF(AND(AC31&gt;0,AK31&gt;0),"Low Spike @ Uptrend",""))</f>
        <v/>
      </c>
      <c r="CG31" s="66" t="str">
        <f>IF(AND(CF31="Low Spike @ Uptrend",AV31&gt;50%),"Sig Low Spike @ Uptrend","")</f>
        <v/>
      </c>
      <c r="CH31" s="30" t="str">
        <f>IFERROR(IF(Z31&gt;(AVERAGE(Z11:Z31)+(2*_xlfn.STDEV.P(Z11:Z31))),1,""),"")</f>
        <v/>
      </c>
      <c r="CI31" s="30" t="str">
        <f>IFERROR(IF(G31&gt;(AVERAGE(G11:G31)+(2*_xlfn.STDEV.P(G11:G31))),1,""),"")</f>
        <v/>
      </c>
      <c r="CJ31" s="30" t="str">
        <f>IF(P31="","",IF(P31=1,1,""))</f>
        <v/>
      </c>
      <c r="CK31" s="11" t="str">
        <f>IF(AND(CH31="",CC31="",CF31="",CI31="",CJ31=""),"",SUM(CH31:CJ31)/5)</f>
        <v/>
      </c>
      <c r="CL31" s="38" t="str">
        <f t="shared" si="24"/>
        <v/>
      </c>
      <c r="CM31" s="10" t="str">
        <f t="shared" si="25"/>
        <v/>
      </c>
    </row>
    <row r="32" spans="1:91" x14ac:dyDescent="0.55000000000000004">
      <c r="A32" t="str">
        <f>IF('Data Validation'!$K$2&lt;&gt;TRUE,"",'Data Validation'!A32)</f>
        <v/>
      </c>
      <c r="B32" s="4" t="str">
        <f>IF('Data Validation'!$K$2&lt;&gt;TRUE,"",'Data Validation'!C32)</f>
        <v/>
      </c>
      <c r="C32" s="4" t="str">
        <f>IF('Data Validation'!$K$2&lt;&gt;TRUE,"",'Data Validation'!E32)</f>
        <v/>
      </c>
      <c r="D32" s="4" t="str">
        <f>IF('Data Validation'!$K$2&lt;&gt;TRUE,"",'Data Validation'!G32)</f>
        <v/>
      </c>
      <c r="E32" s="4" t="str">
        <f>IF($C32&lt;&gt;"M5","",Price!F32)</f>
        <v/>
      </c>
      <c r="F32" s="4" t="str">
        <f>IF($C32&lt;&gt;"M5","",Price!G32)</f>
        <v/>
      </c>
      <c r="G32" s="4" t="str">
        <f>IF($C32&lt;&gt;"M5","",Price!H32)</f>
        <v/>
      </c>
      <c r="H32" s="57" t="str">
        <f>IF($C32&lt;&gt;"M5","",SSA!E32)</f>
        <v/>
      </c>
      <c r="I32" s="57" t="str">
        <f>IF($C32&lt;&gt;"M5","",SSA!F32)</f>
        <v/>
      </c>
      <c r="J32" s="58" t="str">
        <f>IF($C32&lt;&gt;"M5","",SSA!G32)</f>
        <v/>
      </c>
      <c r="K32" s="58" t="str">
        <f>IF($C32&lt;&gt;"M5","",SSA!H32)</f>
        <v/>
      </c>
      <c r="L32" s="5" t="str">
        <f>IF($C32&lt;&gt;"M5","",Trendlines!K32)</f>
        <v/>
      </c>
      <c r="M32" s="5" t="str">
        <f>IF($C32&lt;&gt;"M5","",Trendlines!L32)</f>
        <v/>
      </c>
      <c r="N32" s="5" t="str">
        <f>IF($C32&lt;&gt;"M5","",ZigZag!E32)</f>
        <v/>
      </c>
      <c r="O32" s="5" t="str">
        <f>IF($C32&lt;&gt;"M5","",ZigZag!F32)</f>
        <v/>
      </c>
      <c r="P32" s="5" t="str">
        <f>IF($C32&lt;&gt;"M5","",Pinbar!E32)</f>
        <v/>
      </c>
      <c r="Q32" s="57" t="str">
        <f>IF($C32&lt;&gt;"M5","",Trendlines!E32)</f>
        <v/>
      </c>
      <c r="R32" s="57" t="str">
        <f>IF($C32&lt;&gt;"M5","",Trendlines!H32)</f>
        <v/>
      </c>
      <c r="S32" s="5"/>
      <c r="T32" s="5"/>
      <c r="U32" s="5"/>
      <c r="V32" s="5"/>
      <c r="W32" t="str">
        <f>IFERROR(E32-F32,"")</f>
        <v/>
      </c>
      <c r="X32" t="str">
        <f>IFERROR(ABS(E32-D31),"")</f>
        <v/>
      </c>
      <c r="Y32" t="str">
        <f>IFERROR(ABS(F32-D31),"")</f>
        <v/>
      </c>
      <c r="Z32" t="str">
        <f t="shared" si="14"/>
        <v/>
      </c>
      <c r="AA32" s="36" t="str">
        <f>IFERROR(H32-I32,"")</f>
        <v/>
      </c>
      <c r="AB32" s="36" t="str">
        <f t="shared" si="15"/>
        <v/>
      </c>
      <c r="AC32" s="66" t="str" cm="1">
        <f t="array" ref="AC32">IFERROR((AB32=AB31,AC31+AB32,AB32),"")</f>
        <v/>
      </c>
      <c r="AD32" s="65"/>
      <c r="AE32" s="65"/>
      <c r="AF32" s="65"/>
      <c r="AG32" s="65"/>
      <c r="AH32" s="36" t="str">
        <f>IF(AND(H32&gt;I32,H31&lt;I31),"crossover","")</f>
        <v/>
      </c>
      <c r="AI32" s="36" t="str">
        <f>IF(AND(H32&lt;I32,H31&gt;I31),"crossunder","")</f>
        <v/>
      </c>
      <c r="AJ32" s="67" t="str">
        <f t="shared" si="16"/>
        <v/>
      </c>
      <c r="AK32" s="68" t="str">
        <f t="shared" si="17"/>
        <v/>
      </c>
      <c r="AL32" s="71" t="str">
        <f t="shared" si="18"/>
        <v/>
      </c>
      <c r="AM32" s="71" t="str">
        <f t="shared" si="19"/>
        <v/>
      </c>
      <c r="AN32" s="72" t="str">
        <f>IF(AND(AK32&lt;&gt;"",CF32="Low Spike @ Uptrend"),AK32,"")</f>
        <v/>
      </c>
      <c r="AO32" s="72" t="str">
        <f t="shared" si="20"/>
        <v/>
      </c>
      <c r="AT32" s="75"/>
      <c r="AU32" s="75"/>
      <c r="AV32" s="75"/>
      <c r="AW32" s="75"/>
      <c r="AY32" s="21" t="str">
        <f>IF(OR(Q32=0,Q32=""),"",((H32-Q32)/Q32))</f>
        <v/>
      </c>
      <c r="AZ32" s="15" t="str">
        <f t="shared" si="0"/>
        <v/>
      </c>
      <c r="BA32" s="15" t="str">
        <f t="shared" si="23"/>
        <v/>
      </c>
      <c r="BB32" s="22" t="str">
        <f t="shared" si="3"/>
        <v/>
      </c>
      <c r="BC32" s="22" t="str">
        <f t="shared" si="4"/>
        <v/>
      </c>
      <c r="BD32" s="24" t="str">
        <f>IF(OR(R32=0,R32=""),"",((H32-R32)/R32))</f>
        <v/>
      </c>
      <c r="BE32" s="23" t="str">
        <f t="shared" si="1"/>
        <v/>
      </c>
      <c r="BF32" s="23" t="str">
        <f t="shared" si="5"/>
        <v/>
      </c>
      <c r="BG32" s="25" t="str">
        <f t="shared" si="6"/>
        <v/>
      </c>
      <c r="BH32" s="25" t="str">
        <f t="shared" si="7"/>
        <v/>
      </c>
      <c r="BI32" s="29" t="str">
        <f>IF(OR(L32="",N32=""),"",IF(AND(L32=N32,L32&gt;0,N32&gt;0),"Important High",""))</f>
        <v/>
      </c>
      <c r="BJ32" s="29" t="str">
        <f>IF(OR(M32="",O32=""),"",IF(AND(M32=O32,M32&gt;0,O32&gt;0),"Important Low",""))</f>
        <v/>
      </c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37" t="str">
        <f t="shared" si="8"/>
        <v/>
      </c>
      <c r="BV32" s="29" t="str">
        <f t="shared" si="9"/>
        <v/>
      </c>
      <c r="BW32" s="37" t="str" cm="1">
        <f t="array" ref="BW32">IF(BV32&lt;&gt;1,"",_xlfn.IFS(OR(BC32="Above",BC32="Below"),BC32,OR(BH32="Above",BH32="Below"),BH32,TRUE,""))</f>
        <v/>
      </c>
      <c r="BX32" s="29"/>
      <c r="BY32" s="37" t="str">
        <f>IF(AA32="","",IF(AA32&gt;0,"UP","DOWN"))</f>
        <v/>
      </c>
      <c r="BZ32" s="37" t="str">
        <f t="shared" si="10"/>
        <v/>
      </c>
      <c r="CA32" s="37" t="str">
        <f t="shared" si="11"/>
        <v/>
      </c>
      <c r="CB32" s="66" t="str">
        <f t="shared" si="12"/>
        <v/>
      </c>
      <c r="CC32" s="69" t="str">
        <f t="shared" si="21"/>
        <v/>
      </c>
      <c r="CD32" s="66" t="str">
        <f t="shared" si="22"/>
        <v/>
      </c>
      <c r="CE32" s="66" t="str">
        <f t="shared" si="13"/>
        <v/>
      </c>
      <c r="CF32" s="66" t="str">
        <f>IF(AK32="","",IF(AND(AC32&gt;0,AK32&gt;0),"Low Spike @ Uptrend",""))</f>
        <v/>
      </c>
      <c r="CG32" s="66" t="str">
        <f>IF(AND(CF32="Low Spike @ Uptrend",AV32&gt;50%),"Sig Low Spike @ Uptrend","")</f>
        <v/>
      </c>
      <c r="CH32" s="30" t="str">
        <f>IFERROR(IF(Z32&gt;(AVERAGE(Z12:Z32)+(2*_xlfn.STDEV.P(Z12:Z32))),1,""),"")</f>
        <v/>
      </c>
      <c r="CI32" s="30" t="str">
        <f>IFERROR(IF(G32&gt;(AVERAGE(G12:G32)+(2*_xlfn.STDEV.P(G12:G32))),1,""),"")</f>
        <v/>
      </c>
      <c r="CJ32" s="30" t="str">
        <f>IF(P32="","",IF(P32=1,1,""))</f>
        <v/>
      </c>
      <c r="CK32" s="11" t="str">
        <f>IF(AND(CH32="",CC32="",CF32="",CI32="",CJ32=""),"",SUM(CH32:CJ32)/5)</f>
        <v/>
      </c>
      <c r="CL32" s="38" t="str">
        <f t="shared" si="24"/>
        <v/>
      </c>
      <c r="CM32" s="10" t="str">
        <f t="shared" si="25"/>
        <v/>
      </c>
    </row>
    <row r="33" spans="1:91" x14ac:dyDescent="0.55000000000000004">
      <c r="A33" t="str">
        <f>IF('Data Validation'!$K$2&lt;&gt;TRUE,"",'Data Validation'!A33)</f>
        <v/>
      </c>
      <c r="B33" s="4" t="str">
        <f>IF('Data Validation'!$K$2&lt;&gt;TRUE,"",'Data Validation'!C33)</f>
        <v/>
      </c>
      <c r="C33" s="4" t="str">
        <f>IF('Data Validation'!$K$2&lt;&gt;TRUE,"",'Data Validation'!E33)</f>
        <v/>
      </c>
      <c r="D33" s="4" t="str">
        <f>IF('Data Validation'!$K$2&lt;&gt;TRUE,"",'Data Validation'!G33)</f>
        <v/>
      </c>
      <c r="E33" s="4" t="str">
        <f>IF($C33&lt;&gt;"M5","",Price!F33)</f>
        <v/>
      </c>
      <c r="F33" s="4" t="str">
        <f>IF($C33&lt;&gt;"M5","",Price!G33)</f>
        <v/>
      </c>
      <c r="G33" s="4" t="str">
        <f>IF($C33&lt;&gt;"M5","",Price!H33)</f>
        <v/>
      </c>
      <c r="H33" s="57" t="str">
        <f>IF($C33&lt;&gt;"M5","",SSA!E33)</f>
        <v/>
      </c>
      <c r="I33" s="57" t="str">
        <f>IF($C33&lt;&gt;"M5","",SSA!F33)</f>
        <v/>
      </c>
      <c r="J33" s="58" t="str">
        <f>IF($C33&lt;&gt;"M5","",SSA!G33)</f>
        <v/>
      </c>
      <c r="K33" s="58" t="str">
        <f>IF($C33&lt;&gt;"M5","",SSA!H33)</f>
        <v/>
      </c>
      <c r="L33" s="5" t="str">
        <f>IF($C33&lt;&gt;"M5","",Trendlines!K33)</f>
        <v/>
      </c>
      <c r="M33" s="5" t="str">
        <f>IF($C33&lt;&gt;"M5","",Trendlines!L33)</f>
        <v/>
      </c>
      <c r="N33" s="5" t="str">
        <f>IF($C33&lt;&gt;"M5","",ZigZag!E33)</f>
        <v/>
      </c>
      <c r="O33" s="5" t="str">
        <f>IF($C33&lt;&gt;"M5","",ZigZag!F33)</f>
        <v/>
      </c>
      <c r="P33" s="5" t="str">
        <f>IF($C33&lt;&gt;"M5","",Pinbar!E33)</f>
        <v/>
      </c>
      <c r="Q33" s="57" t="str">
        <f>IF($C33&lt;&gt;"M5","",Trendlines!E33)</f>
        <v/>
      </c>
      <c r="R33" s="57" t="str">
        <f>IF($C33&lt;&gt;"M5","",Trendlines!H33)</f>
        <v/>
      </c>
      <c r="S33" s="5"/>
      <c r="T33" s="5"/>
      <c r="U33" s="5"/>
      <c r="V33" s="5"/>
      <c r="W33" t="str">
        <f>IFERROR(E33-F33,"")</f>
        <v/>
      </c>
      <c r="X33" t="str">
        <f>IFERROR(ABS(E33-D32),"")</f>
        <v/>
      </c>
      <c r="Y33" t="str">
        <f>IFERROR(ABS(F33-D32),"")</f>
        <v/>
      </c>
      <c r="Z33" t="str">
        <f t="shared" si="14"/>
        <v/>
      </c>
      <c r="AA33" s="36" t="str">
        <f>IFERROR(H33-I33,"")</f>
        <v/>
      </c>
      <c r="AB33" s="36" t="str">
        <f t="shared" si="15"/>
        <v/>
      </c>
      <c r="AC33" s="66" t="str" cm="1">
        <f t="array" ref="AC33">IFERROR((AB33=AB32,AC32+AB33,AB33),"")</f>
        <v/>
      </c>
      <c r="AD33" s="65"/>
      <c r="AE33" s="65"/>
      <c r="AF33" s="65"/>
      <c r="AG33" s="65"/>
      <c r="AH33" s="36" t="str">
        <f>IF(AND(H33&gt;I33,H32&lt;I32),"crossover","")</f>
        <v/>
      </c>
      <c r="AI33" s="36" t="str">
        <f>IF(AND(H33&lt;I33,H32&gt;I32),"crossunder","")</f>
        <v/>
      </c>
      <c r="AJ33" s="67" t="str">
        <f t="shared" si="16"/>
        <v/>
      </c>
      <c r="AK33" s="68" t="str">
        <f t="shared" si="17"/>
        <v/>
      </c>
      <c r="AL33" s="71" t="str">
        <f t="shared" si="18"/>
        <v/>
      </c>
      <c r="AM33" s="71" t="str">
        <f t="shared" si="19"/>
        <v/>
      </c>
      <c r="AN33" s="72" t="str">
        <f>IF(AND(AK33&lt;&gt;"",CF33="Low Spike @ Uptrend"),AK33,"")</f>
        <v/>
      </c>
      <c r="AO33" s="72" t="str">
        <f t="shared" si="20"/>
        <v/>
      </c>
      <c r="AT33" s="75"/>
      <c r="AU33" s="75"/>
      <c r="AV33" s="75"/>
      <c r="AW33" s="75"/>
      <c r="AY33" s="21" t="str">
        <f>IF(OR(Q33=0,Q33=""),"",((H33-Q33)/Q33))</f>
        <v/>
      </c>
      <c r="AZ33" s="15" t="str">
        <f t="shared" si="0"/>
        <v/>
      </c>
      <c r="BA33" s="15" t="str">
        <f t="shared" si="23"/>
        <v/>
      </c>
      <c r="BB33" s="22" t="str">
        <f t="shared" si="3"/>
        <v/>
      </c>
      <c r="BC33" s="22" t="str">
        <f t="shared" si="4"/>
        <v/>
      </c>
      <c r="BD33" s="24" t="str">
        <f>IF(OR(R33=0,R33=""),"",((H33-R33)/R33))</f>
        <v/>
      </c>
      <c r="BE33" s="23" t="str">
        <f t="shared" si="1"/>
        <v/>
      </c>
      <c r="BF33" s="23" t="str">
        <f t="shared" si="5"/>
        <v/>
      </c>
      <c r="BG33" s="25" t="str">
        <f t="shared" si="6"/>
        <v/>
      </c>
      <c r="BH33" s="25" t="str">
        <f t="shared" si="7"/>
        <v/>
      </c>
      <c r="BI33" s="29" t="str">
        <f>IF(OR(L33="",N33=""),"",IF(AND(L33=N33,L33&gt;0,N33&gt;0),"Important High",""))</f>
        <v/>
      </c>
      <c r="BJ33" s="29" t="str">
        <f>IF(OR(M33="",O33=""),"",IF(AND(M33=O33,M33&gt;0,O33&gt;0),"Important Low",""))</f>
        <v/>
      </c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37" t="str">
        <f t="shared" si="8"/>
        <v/>
      </c>
      <c r="BV33" s="29" t="str">
        <f t="shared" si="9"/>
        <v/>
      </c>
      <c r="BW33" s="37" t="str" cm="1">
        <f t="array" ref="BW33">IF(BV33&lt;&gt;1,"",_xlfn.IFS(OR(BC33="Above",BC33="Below"),BC33,OR(BH33="Above",BH33="Below"),BH33,TRUE,""))</f>
        <v/>
      </c>
      <c r="BX33" s="29"/>
      <c r="BY33" s="37" t="str">
        <f>IF(AA33="","",IF(AA33&gt;0,"UP","DOWN"))</f>
        <v/>
      </c>
      <c r="BZ33" s="37" t="str">
        <f t="shared" si="10"/>
        <v/>
      </c>
      <c r="CA33" s="37" t="str">
        <f t="shared" si="11"/>
        <v/>
      </c>
      <c r="CB33" s="66" t="str">
        <f t="shared" si="12"/>
        <v/>
      </c>
      <c r="CC33" s="69" t="str">
        <f t="shared" si="21"/>
        <v/>
      </c>
      <c r="CD33" s="66" t="str">
        <f t="shared" si="22"/>
        <v/>
      </c>
      <c r="CE33" s="66" t="str">
        <f t="shared" si="13"/>
        <v/>
      </c>
      <c r="CF33" s="66" t="str">
        <f>IF(AK33="","",IF(AND(AC33&gt;0,AK33&gt;0),"Low Spike @ Uptrend",""))</f>
        <v/>
      </c>
      <c r="CG33" s="66" t="str">
        <f>IF(AND(CF33="Low Spike @ Uptrend",AV33&gt;50%),"Sig Low Spike @ Uptrend","")</f>
        <v/>
      </c>
      <c r="CH33" s="30" t="str">
        <f>IFERROR(IF(Z33&gt;(AVERAGE(Z13:Z33)+(2*_xlfn.STDEV.P(Z13:Z33))),1,""),"")</f>
        <v/>
      </c>
      <c r="CI33" s="30" t="str">
        <f>IFERROR(IF(G33&gt;(AVERAGE(G13:G33)+(2*_xlfn.STDEV.P(G13:G33))),1,""),"")</f>
        <v/>
      </c>
      <c r="CJ33" s="30" t="str">
        <f>IF(P33="","",IF(P33=1,1,""))</f>
        <v/>
      </c>
      <c r="CK33" s="11" t="str">
        <f>IF(AND(CH33="",CC33="",CF33="",CI33="",CJ33=""),"",SUM(CH33:CJ33)/5)</f>
        <v/>
      </c>
      <c r="CL33" s="38" t="str">
        <f t="shared" si="24"/>
        <v/>
      </c>
      <c r="CM33" s="10" t="str">
        <f t="shared" si="25"/>
        <v/>
      </c>
    </row>
    <row r="34" spans="1:91" x14ac:dyDescent="0.55000000000000004">
      <c r="A34" t="str">
        <f>IF('Data Validation'!$K$2&lt;&gt;TRUE,"",'Data Validation'!A34)</f>
        <v/>
      </c>
      <c r="B34" s="4" t="str">
        <f>IF('Data Validation'!$K$2&lt;&gt;TRUE,"",'Data Validation'!C34)</f>
        <v/>
      </c>
      <c r="C34" s="4" t="str">
        <f>IF('Data Validation'!$K$2&lt;&gt;TRUE,"",'Data Validation'!E34)</f>
        <v/>
      </c>
      <c r="D34" s="4" t="str">
        <f>IF('Data Validation'!$K$2&lt;&gt;TRUE,"",'Data Validation'!G34)</f>
        <v/>
      </c>
      <c r="E34" s="4" t="str">
        <f>IF($C34&lt;&gt;"M5","",Price!F34)</f>
        <v/>
      </c>
      <c r="F34" s="4" t="str">
        <f>IF($C34&lt;&gt;"M5","",Price!G34)</f>
        <v/>
      </c>
      <c r="G34" s="4" t="str">
        <f>IF($C34&lt;&gt;"M5","",Price!H34)</f>
        <v/>
      </c>
      <c r="H34" s="57" t="str">
        <f>IF($C34&lt;&gt;"M5","",SSA!E34)</f>
        <v/>
      </c>
      <c r="I34" s="57" t="str">
        <f>IF($C34&lt;&gt;"M5","",SSA!F34)</f>
        <v/>
      </c>
      <c r="J34" s="58" t="str">
        <f>IF($C34&lt;&gt;"M5","",SSA!G34)</f>
        <v/>
      </c>
      <c r="K34" s="58" t="str">
        <f>IF($C34&lt;&gt;"M5","",SSA!H34)</f>
        <v/>
      </c>
      <c r="L34" s="5" t="str">
        <f>IF($C34&lt;&gt;"M5","",Trendlines!K34)</f>
        <v/>
      </c>
      <c r="M34" s="5" t="str">
        <f>IF($C34&lt;&gt;"M5","",Trendlines!L34)</f>
        <v/>
      </c>
      <c r="N34" s="5" t="str">
        <f>IF($C34&lt;&gt;"M5","",ZigZag!E34)</f>
        <v/>
      </c>
      <c r="O34" s="5" t="str">
        <f>IF($C34&lt;&gt;"M5","",ZigZag!F34)</f>
        <v/>
      </c>
      <c r="P34" s="5" t="str">
        <f>IF($C34&lt;&gt;"M5","",Pinbar!E34)</f>
        <v/>
      </c>
      <c r="Q34" s="57" t="str">
        <f>IF($C34&lt;&gt;"M5","",Trendlines!E34)</f>
        <v/>
      </c>
      <c r="R34" s="57" t="str">
        <f>IF($C34&lt;&gt;"M5","",Trendlines!H34)</f>
        <v/>
      </c>
      <c r="S34" s="5"/>
      <c r="T34" s="5"/>
      <c r="U34" s="5"/>
      <c r="V34" s="5"/>
      <c r="W34" t="str">
        <f>IFERROR(E34-F34,"")</f>
        <v/>
      </c>
      <c r="X34" t="str">
        <f>IFERROR(ABS(E34-D33),"")</f>
        <v/>
      </c>
      <c r="Y34" t="str">
        <f>IFERROR(ABS(F34-D33),"")</f>
        <v/>
      </c>
      <c r="Z34" t="str">
        <f t="shared" si="14"/>
        <v/>
      </c>
      <c r="AA34" s="36" t="str">
        <f>IFERROR(H34-I34,"")</f>
        <v/>
      </c>
      <c r="AB34" s="36" t="str">
        <f t="shared" si="15"/>
        <v/>
      </c>
      <c r="AC34" s="66" t="str" cm="1">
        <f t="array" ref="AC34">IFERROR((AB34=AB33,AC33+AB34,AB34),"")</f>
        <v/>
      </c>
      <c r="AD34" s="65"/>
      <c r="AE34" s="65"/>
      <c r="AF34" s="65"/>
      <c r="AG34" s="65"/>
      <c r="AH34" s="36" t="str">
        <f>IF(AND(H34&gt;I34,H33&lt;I33),"crossover","")</f>
        <v/>
      </c>
      <c r="AI34" s="36" t="str">
        <f>IF(AND(H34&lt;I34,H33&gt;I33),"crossunder","")</f>
        <v/>
      </c>
      <c r="AJ34" s="67" t="str">
        <f t="shared" si="16"/>
        <v/>
      </c>
      <c r="AK34" s="68" t="str">
        <f t="shared" si="17"/>
        <v/>
      </c>
      <c r="AL34" s="71" t="str">
        <f t="shared" si="18"/>
        <v/>
      </c>
      <c r="AM34" s="71" t="str">
        <f t="shared" si="19"/>
        <v/>
      </c>
      <c r="AN34" s="72" t="str">
        <f>IF(AND(AK34&lt;&gt;"",CF34="Low Spike @ Uptrend"),AK34,"")</f>
        <v/>
      </c>
      <c r="AO34" s="72" t="str">
        <f t="shared" si="20"/>
        <v/>
      </c>
      <c r="AT34" s="75"/>
      <c r="AU34" s="75"/>
      <c r="AV34" s="75"/>
      <c r="AW34" s="75"/>
      <c r="AY34" s="21" t="str">
        <f>IF(OR(Q34=0,Q34=""),"",((H34-Q34)/Q34))</f>
        <v/>
      </c>
      <c r="AZ34" s="15" t="str">
        <f t="shared" si="0"/>
        <v/>
      </c>
      <c r="BA34" s="15" t="str">
        <f t="shared" si="23"/>
        <v/>
      </c>
      <c r="BB34" s="22" t="str">
        <f t="shared" si="3"/>
        <v/>
      </c>
      <c r="BC34" s="22" t="str">
        <f t="shared" si="4"/>
        <v/>
      </c>
      <c r="BD34" s="24" t="str">
        <f>IF(OR(R34=0,R34=""),"",((H34-R34)/R34))</f>
        <v/>
      </c>
      <c r="BE34" s="23" t="str">
        <f t="shared" si="1"/>
        <v/>
      </c>
      <c r="BF34" s="23" t="str">
        <f t="shared" si="5"/>
        <v/>
      </c>
      <c r="BG34" s="25" t="str">
        <f t="shared" si="6"/>
        <v/>
      </c>
      <c r="BH34" s="25" t="str">
        <f t="shared" si="7"/>
        <v/>
      </c>
      <c r="BI34" s="29" t="str">
        <f>IF(OR(L34="",N34=""),"",IF(AND(L34=N34,L34&gt;0,N34&gt;0),"Important High",""))</f>
        <v/>
      </c>
      <c r="BJ34" s="29" t="str">
        <f>IF(OR(M34="",O34=""),"",IF(AND(M34=O34,M34&gt;0,O34&gt;0),"Important Low",""))</f>
        <v/>
      </c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37" t="str">
        <f t="shared" si="8"/>
        <v/>
      </c>
      <c r="BV34" s="29" t="str">
        <f t="shared" si="9"/>
        <v/>
      </c>
      <c r="BW34" s="37" t="str" cm="1">
        <f t="array" ref="BW34">IF(BV34&lt;&gt;1,"",_xlfn.IFS(OR(BC34="Above",BC34="Below"),BC34,OR(BH34="Above",BH34="Below"),BH34,TRUE,""))</f>
        <v/>
      </c>
      <c r="BX34" s="29"/>
      <c r="BY34" s="37" t="str">
        <f>IF(AA34="","",IF(AA34&gt;0,"UP","DOWN"))</f>
        <v/>
      </c>
      <c r="BZ34" s="37" t="str">
        <f t="shared" si="10"/>
        <v/>
      </c>
      <c r="CA34" s="37" t="str">
        <f t="shared" si="11"/>
        <v/>
      </c>
      <c r="CB34" s="66" t="str">
        <f t="shared" si="12"/>
        <v/>
      </c>
      <c r="CC34" s="69" t="str">
        <f t="shared" si="21"/>
        <v/>
      </c>
      <c r="CD34" s="66" t="str">
        <f t="shared" si="22"/>
        <v/>
      </c>
      <c r="CE34" s="66" t="str">
        <f t="shared" si="13"/>
        <v/>
      </c>
      <c r="CF34" s="66" t="str">
        <f>IF(AK34="","",IF(AND(AC34&gt;0,AK34&gt;0),"Low Spike @ Uptrend",""))</f>
        <v/>
      </c>
      <c r="CG34" s="66" t="str">
        <f>IF(AND(CF34="Low Spike @ Uptrend",AV34&gt;50%),"Sig Low Spike @ Uptrend","")</f>
        <v/>
      </c>
      <c r="CH34" s="30" t="str">
        <f>IFERROR(IF(Z34&gt;(AVERAGE(Z14:Z34)+(2*_xlfn.STDEV.P(Z14:Z34))),1,""),"")</f>
        <v/>
      </c>
      <c r="CI34" s="30" t="str">
        <f>IFERROR(IF(G34&gt;(AVERAGE(G14:G34)+(2*_xlfn.STDEV.P(G14:G34))),1,""),"")</f>
        <v/>
      </c>
      <c r="CJ34" s="30" t="str">
        <f>IF(P34="","",IF(P34=1,1,""))</f>
        <v/>
      </c>
      <c r="CK34" s="11" t="str">
        <f>IF(AND(CH34="",CC34="",CF34="",CI34="",CJ34=""),"",SUM(CH34:CJ34)/5)</f>
        <v/>
      </c>
      <c r="CL34" s="38" t="str">
        <f t="shared" si="24"/>
        <v/>
      </c>
      <c r="CM34" s="10" t="str">
        <f t="shared" si="25"/>
        <v/>
      </c>
    </row>
    <row r="35" spans="1:91" x14ac:dyDescent="0.55000000000000004">
      <c r="A35" t="str">
        <f>IF('Data Validation'!$K$2&lt;&gt;TRUE,"",'Data Validation'!A35)</f>
        <v/>
      </c>
      <c r="B35" s="4" t="str">
        <f>IF('Data Validation'!$K$2&lt;&gt;TRUE,"",'Data Validation'!C35)</f>
        <v/>
      </c>
      <c r="C35" s="4" t="str">
        <f>IF('Data Validation'!$K$2&lt;&gt;TRUE,"",'Data Validation'!E35)</f>
        <v/>
      </c>
      <c r="D35" s="4" t="str">
        <f>IF('Data Validation'!$K$2&lt;&gt;TRUE,"",'Data Validation'!G35)</f>
        <v/>
      </c>
      <c r="E35" s="4" t="str">
        <f>IF($C35&lt;&gt;"M5","",Price!F35)</f>
        <v/>
      </c>
      <c r="F35" s="4" t="str">
        <f>IF($C35&lt;&gt;"M5","",Price!G35)</f>
        <v/>
      </c>
      <c r="G35" s="4" t="str">
        <f>IF($C35&lt;&gt;"M5","",Price!H35)</f>
        <v/>
      </c>
      <c r="H35" s="57" t="str">
        <f>IF($C35&lt;&gt;"M5","",SSA!E35)</f>
        <v/>
      </c>
      <c r="I35" s="57" t="str">
        <f>IF($C35&lt;&gt;"M5","",SSA!F35)</f>
        <v/>
      </c>
      <c r="J35" s="58" t="str">
        <f>IF($C35&lt;&gt;"M5","",SSA!G35)</f>
        <v/>
      </c>
      <c r="K35" s="58" t="str">
        <f>IF($C35&lt;&gt;"M5","",SSA!H35)</f>
        <v/>
      </c>
      <c r="L35" s="5" t="str">
        <f>IF($C35&lt;&gt;"M5","",Trendlines!K35)</f>
        <v/>
      </c>
      <c r="M35" s="5" t="str">
        <f>IF($C35&lt;&gt;"M5","",Trendlines!L35)</f>
        <v/>
      </c>
      <c r="N35" s="5" t="str">
        <f>IF($C35&lt;&gt;"M5","",ZigZag!E35)</f>
        <v/>
      </c>
      <c r="O35" s="5" t="str">
        <f>IF($C35&lt;&gt;"M5","",ZigZag!F35)</f>
        <v/>
      </c>
      <c r="P35" s="5" t="str">
        <f>IF($C35&lt;&gt;"M5","",Pinbar!E35)</f>
        <v/>
      </c>
      <c r="Q35" s="57" t="str">
        <f>IF($C35&lt;&gt;"M5","",Trendlines!E35)</f>
        <v/>
      </c>
      <c r="R35" s="57" t="str">
        <f>IF($C35&lt;&gt;"M5","",Trendlines!H35)</f>
        <v/>
      </c>
      <c r="S35" s="5"/>
      <c r="T35" s="5"/>
      <c r="U35" s="5"/>
      <c r="V35" s="5"/>
      <c r="W35" t="str">
        <f>IFERROR(E35-F35,"")</f>
        <v/>
      </c>
      <c r="X35" t="str">
        <f>IFERROR(ABS(E35-D34),"")</f>
        <v/>
      </c>
      <c r="Y35" t="str">
        <f>IFERROR(ABS(F35-D34),"")</f>
        <v/>
      </c>
      <c r="Z35" t="str">
        <f t="shared" si="14"/>
        <v/>
      </c>
      <c r="AA35" s="36" t="str">
        <f>IFERROR(H35-I35,"")</f>
        <v/>
      </c>
      <c r="AB35" s="36" t="str">
        <f t="shared" si="15"/>
        <v/>
      </c>
      <c r="AC35" s="66" t="str" cm="1">
        <f t="array" ref="AC35">IFERROR((AB35=AB34,AC34+AB35,AB35),"")</f>
        <v/>
      </c>
      <c r="AD35" s="65"/>
      <c r="AE35" s="65"/>
      <c r="AF35" s="65"/>
      <c r="AG35" s="65"/>
      <c r="AH35" s="36" t="str">
        <f>IF(AND(H35&gt;I35,H34&lt;I34),"crossover","")</f>
        <v/>
      </c>
      <c r="AI35" s="36" t="str">
        <f>IF(AND(H35&lt;I35,H34&gt;I34),"crossunder","")</f>
        <v/>
      </c>
      <c r="AJ35" s="67" t="str">
        <f t="shared" si="16"/>
        <v/>
      </c>
      <c r="AK35" s="68" t="str">
        <f t="shared" si="17"/>
        <v/>
      </c>
      <c r="AL35" s="71" t="str">
        <f t="shared" si="18"/>
        <v/>
      </c>
      <c r="AM35" s="71" t="str">
        <f t="shared" si="19"/>
        <v/>
      </c>
      <c r="AN35" s="72" t="str">
        <f>IF(AND(AK35&lt;&gt;"",CF35="Low Spike @ Uptrend"),AK35,"")</f>
        <v/>
      </c>
      <c r="AO35" s="72" t="str">
        <f t="shared" si="20"/>
        <v/>
      </c>
      <c r="AT35" s="75"/>
      <c r="AU35" s="75"/>
      <c r="AV35" s="75"/>
      <c r="AW35" s="75"/>
      <c r="AY35" s="21" t="str">
        <f>IF(OR(Q35=0,Q35=""),"",((H35-Q35)/Q35))</f>
        <v/>
      </c>
      <c r="AZ35" s="15" t="str">
        <f t="shared" si="0"/>
        <v/>
      </c>
      <c r="BA35" s="15" t="str">
        <f t="shared" si="23"/>
        <v/>
      </c>
      <c r="BB35" s="22" t="str">
        <f t="shared" si="3"/>
        <v/>
      </c>
      <c r="BC35" s="22" t="str">
        <f t="shared" si="4"/>
        <v/>
      </c>
      <c r="BD35" s="24" t="str">
        <f>IF(OR(R35=0,R35=""),"",((H35-R35)/R35))</f>
        <v/>
      </c>
      <c r="BE35" s="23" t="str">
        <f t="shared" si="1"/>
        <v/>
      </c>
      <c r="BF35" s="23" t="str">
        <f t="shared" si="5"/>
        <v/>
      </c>
      <c r="BG35" s="25" t="str">
        <f t="shared" si="6"/>
        <v/>
      </c>
      <c r="BH35" s="25" t="str">
        <f t="shared" si="7"/>
        <v/>
      </c>
      <c r="BI35" s="29" t="str">
        <f>IF(OR(L35="",N35=""),"",IF(AND(L35=N35,L35&gt;0,N35&gt;0),"Important High",""))</f>
        <v/>
      </c>
      <c r="BJ35" s="29" t="str">
        <f>IF(OR(M35="",O35=""),"",IF(AND(M35=O35,M35&gt;0,O35&gt;0),"Important Low",""))</f>
        <v/>
      </c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37" t="str">
        <f t="shared" si="8"/>
        <v/>
      </c>
      <c r="BV35" s="29" t="str">
        <f t="shared" si="9"/>
        <v/>
      </c>
      <c r="BW35" s="37" t="str" cm="1">
        <f t="array" ref="BW35">IF(BV35&lt;&gt;1,"",_xlfn.IFS(OR(BC35="Above",BC35="Below"),BC35,OR(BH35="Above",BH35="Below"),BH35,TRUE,""))</f>
        <v/>
      </c>
      <c r="BX35" s="29"/>
      <c r="BY35" s="37" t="str">
        <f>IF(AA35="","",IF(AA35&gt;0,"UP","DOWN"))</f>
        <v/>
      </c>
      <c r="BZ35" s="37" t="str">
        <f t="shared" si="10"/>
        <v/>
      </c>
      <c r="CA35" s="37" t="str">
        <f t="shared" si="11"/>
        <v/>
      </c>
      <c r="CB35" s="66" t="str">
        <f t="shared" si="12"/>
        <v/>
      </c>
      <c r="CC35" s="69" t="str">
        <f t="shared" si="21"/>
        <v/>
      </c>
      <c r="CD35" s="66" t="str">
        <f t="shared" si="22"/>
        <v/>
      </c>
      <c r="CE35" s="66" t="str">
        <f t="shared" si="13"/>
        <v/>
      </c>
      <c r="CF35" s="66" t="str">
        <f>IF(AK35="","",IF(AND(AC35&gt;0,AK35&gt;0),"Low Spike @ Uptrend",""))</f>
        <v/>
      </c>
      <c r="CG35" s="66" t="str">
        <f>IF(AND(CF35="Low Spike @ Uptrend",AV35&gt;50%),"Sig Low Spike @ Uptrend","")</f>
        <v/>
      </c>
      <c r="CH35" s="30" t="str">
        <f>IFERROR(IF(Z35&gt;(AVERAGE(Z15:Z35)+(2*_xlfn.STDEV.P(Z15:Z35))),1,""),"")</f>
        <v/>
      </c>
      <c r="CI35" s="30" t="str">
        <f>IFERROR(IF(G35&gt;(AVERAGE(G15:G35)+(2*_xlfn.STDEV.P(G15:G35))),1,""),"")</f>
        <v/>
      </c>
      <c r="CJ35" s="30" t="str">
        <f>IF(P35="","",IF(P35=1,1,""))</f>
        <v/>
      </c>
      <c r="CK35" s="11" t="str">
        <f>IF(AND(CH35="",CC35="",CF35="",CI35="",CJ35=""),"",SUM(CH35:CJ35)/5)</f>
        <v/>
      </c>
      <c r="CL35" s="38" t="str">
        <f t="shared" si="24"/>
        <v/>
      </c>
      <c r="CM35" s="10" t="str">
        <f t="shared" si="25"/>
        <v/>
      </c>
    </row>
    <row r="36" spans="1:91" x14ac:dyDescent="0.55000000000000004">
      <c r="A36" t="str">
        <f>IF('Data Validation'!$K$2&lt;&gt;TRUE,"",'Data Validation'!A36)</f>
        <v/>
      </c>
      <c r="B36" s="4" t="str">
        <f>IF('Data Validation'!$K$2&lt;&gt;TRUE,"",'Data Validation'!C36)</f>
        <v/>
      </c>
      <c r="C36" s="4" t="str">
        <f>IF('Data Validation'!$K$2&lt;&gt;TRUE,"",'Data Validation'!E36)</f>
        <v/>
      </c>
      <c r="D36" s="4" t="str">
        <f>IF('Data Validation'!$K$2&lt;&gt;TRUE,"",'Data Validation'!G36)</f>
        <v/>
      </c>
      <c r="E36" s="4" t="str">
        <f>IF($C36&lt;&gt;"M5","",Price!F36)</f>
        <v/>
      </c>
      <c r="F36" s="4" t="str">
        <f>IF($C36&lt;&gt;"M5","",Price!G36)</f>
        <v/>
      </c>
      <c r="G36" s="4" t="str">
        <f>IF($C36&lt;&gt;"M5","",Price!H36)</f>
        <v/>
      </c>
      <c r="H36" s="57" t="str">
        <f>IF($C36&lt;&gt;"M5","",SSA!E36)</f>
        <v/>
      </c>
      <c r="I36" s="57" t="str">
        <f>IF($C36&lt;&gt;"M5","",SSA!F36)</f>
        <v/>
      </c>
      <c r="J36" s="58" t="str">
        <f>IF($C36&lt;&gt;"M5","",SSA!G36)</f>
        <v/>
      </c>
      <c r="K36" s="58" t="str">
        <f>IF($C36&lt;&gt;"M5","",SSA!H36)</f>
        <v/>
      </c>
      <c r="L36" s="5" t="str">
        <f>IF($C36&lt;&gt;"M5","",Trendlines!K36)</f>
        <v/>
      </c>
      <c r="M36" s="5" t="str">
        <f>IF($C36&lt;&gt;"M5","",Trendlines!L36)</f>
        <v/>
      </c>
      <c r="N36" s="5" t="str">
        <f>IF($C36&lt;&gt;"M5","",ZigZag!E36)</f>
        <v/>
      </c>
      <c r="O36" s="5" t="str">
        <f>IF($C36&lt;&gt;"M5","",ZigZag!F36)</f>
        <v/>
      </c>
      <c r="P36" s="5" t="str">
        <f>IF($C36&lt;&gt;"M5","",Pinbar!E36)</f>
        <v/>
      </c>
      <c r="Q36" s="57" t="str">
        <f>IF($C36&lt;&gt;"M5","",Trendlines!E36)</f>
        <v/>
      </c>
      <c r="R36" s="57" t="str">
        <f>IF($C36&lt;&gt;"M5","",Trendlines!H36)</f>
        <v/>
      </c>
      <c r="S36" s="5"/>
      <c r="T36" s="5"/>
      <c r="U36" s="5"/>
      <c r="V36" s="5"/>
      <c r="W36" t="str">
        <f>IFERROR(E36-F36,"")</f>
        <v/>
      </c>
      <c r="X36" t="str">
        <f>IFERROR(ABS(E36-D35),"")</f>
        <v/>
      </c>
      <c r="Y36" t="str">
        <f>IFERROR(ABS(F36-D35),"")</f>
        <v/>
      </c>
      <c r="Z36" t="str">
        <f t="shared" si="14"/>
        <v/>
      </c>
      <c r="AA36" s="36" t="str">
        <f>IFERROR(H36-I36,"")</f>
        <v/>
      </c>
      <c r="AB36" s="36" t="str">
        <f t="shared" si="15"/>
        <v/>
      </c>
      <c r="AC36" s="66" t="str" cm="1">
        <f t="array" ref="AC36">IFERROR((AB36=AB35,AC35+AB36,AB36),"")</f>
        <v/>
      </c>
      <c r="AD36" s="65"/>
      <c r="AE36" s="65"/>
      <c r="AF36" s="65"/>
      <c r="AG36" s="65"/>
      <c r="AH36" s="36" t="str">
        <f>IF(AND(H36&gt;I36,H35&lt;I35),"crossover","")</f>
        <v/>
      </c>
      <c r="AI36" s="36" t="str">
        <f>IF(AND(H36&lt;I36,H35&gt;I35),"crossunder","")</f>
        <v/>
      </c>
      <c r="AJ36" s="67" t="str">
        <f t="shared" si="16"/>
        <v/>
      </c>
      <c r="AK36" s="68" t="str">
        <f t="shared" si="17"/>
        <v/>
      </c>
      <c r="AL36" s="71" t="str">
        <f t="shared" si="18"/>
        <v/>
      </c>
      <c r="AM36" s="71" t="str">
        <f t="shared" si="19"/>
        <v/>
      </c>
      <c r="AN36" s="72" t="str">
        <f>IF(AND(AK36&lt;&gt;"",CF36="Low Spike @ Uptrend"),AK36,"")</f>
        <v/>
      </c>
      <c r="AO36" s="72" t="str">
        <f t="shared" si="20"/>
        <v/>
      </c>
      <c r="AT36" s="75"/>
      <c r="AU36" s="75"/>
      <c r="AV36" s="75"/>
      <c r="AW36" s="75"/>
      <c r="AY36" s="21" t="str">
        <f>IF(OR(Q36=0,Q36=""),"",((H36-Q36)/Q36))</f>
        <v/>
      </c>
      <c r="AZ36" s="15" t="str">
        <f t="shared" si="0"/>
        <v/>
      </c>
      <c r="BA36" s="15" t="str">
        <f t="shared" si="23"/>
        <v/>
      </c>
      <c r="BB36" s="22" t="str">
        <f t="shared" si="3"/>
        <v/>
      </c>
      <c r="BC36" s="22" t="str">
        <f t="shared" si="4"/>
        <v/>
      </c>
      <c r="BD36" s="24" t="str">
        <f>IF(OR(R36=0,R36=""),"",((H36-R36)/R36))</f>
        <v/>
      </c>
      <c r="BE36" s="23" t="str">
        <f t="shared" si="1"/>
        <v/>
      </c>
      <c r="BF36" s="23" t="str">
        <f t="shared" si="5"/>
        <v/>
      </c>
      <c r="BG36" s="25" t="str">
        <f t="shared" si="6"/>
        <v/>
      </c>
      <c r="BH36" s="25" t="str">
        <f t="shared" si="7"/>
        <v/>
      </c>
      <c r="BI36" s="29" t="str">
        <f>IF(OR(L36="",N36=""),"",IF(AND(L36=N36,L36&gt;0,N36&gt;0),"Important High",""))</f>
        <v/>
      </c>
      <c r="BJ36" s="29" t="str">
        <f>IF(OR(M36="",O36=""),"",IF(AND(M36=O36,M36&gt;0,O36&gt;0),"Important Low",""))</f>
        <v/>
      </c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37" t="str">
        <f t="shared" si="8"/>
        <v/>
      </c>
      <c r="BV36" s="29" t="str">
        <f t="shared" si="9"/>
        <v/>
      </c>
      <c r="BW36" s="37" t="str" cm="1">
        <f t="array" ref="BW36">IF(BV36&lt;&gt;1,"",_xlfn.IFS(OR(BC36="Above",BC36="Below"),BC36,OR(BH36="Above",BH36="Below"),BH36,TRUE,""))</f>
        <v/>
      </c>
      <c r="BX36" s="29"/>
      <c r="BY36" s="37" t="str">
        <f>IF(AA36="","",IF(AA36&gt;0,"UP","DOWN"))</f>
        <v/>
      </c>
      <c r="BZ36" s="37" t="str">
        <f t="shared" si="10"/>
        <v/>
      </c>
      <c r="CA36" s="37" t="str">
        <f t="shared" si="11"/>
        <v/>
      </c>
      <c r="CB36" s="66" t="str">
        <f t="shared" si="12"/>
        <v/>
      </c>
      <c r="CC36" s="69" t="str">
        <f t="shared" si="21"/>
        <v/>
      </c>
      <c r="CD36" s="66" t="str">
        <f t="shared" si="22"/>
        <v/>
      </c>
      <c r="CE36" s="66" t="str">
        <f t="shared" si="13"/>
        <v/>
      </c>
      <c r="CF36" s="66" t="str">
        <f>IF(AK36="","",IF(AND(AC36&gt;0,AK36&gt;0),"Low Spike @ Uptrend",""))</f>
        <v/>
      </c>
      <c r="CG36" s="66" t="str">
        <f>IF(AND(CF36="Low Spike @ Uptrend",AV36&gt;50%),"Sig Low Spike @ Uptrend","")</f>
        <v/>
      </c>
      <c r="CH36" s="30" t="str">
        <f>IFERROR(IF(Z36&gt;(AVERAGE(Z16:Z36)+(2*_xlfn.STDEV.P(Z16:Z36))),1,""),"")</f>
        <v/>
      </c>
      <c r="CI36" s="30" t="str">
        <f>IFERROR(IF(G36&gt;(AVERAGE(G16:G36)+(2*_xlfn.STDEV.P(G16:G36))),1,""),"")</f>
        <v/>
      </c>
      <c r="CJ36" s="30" t="str">
        <f>IF(P36="","",IF(P36=1,1,""))</f>
        <v/>
      </c>
      <c r="CK36" s="11" t="str">
        <f>IF(AND(CH36="",CC36="",CF36="",CI36="",CJ36=""),"",SUM(CH36:CJ36)/5)</f>
        <v/>
      </c>
      <c r="CL36" s="38" t="str">
        <f t="shared" si="24"/>
        <v/>
      </c>
      <c r="CM36" s="10" t="str">
        <f t="shared" si="25"/>
        <v/>
      </c>
    </row>
    <row r="37" spans="1:91" x14ac:dyDescent="0.55000000000000004">
      <c r="A37" t="str">
        <f>IF('Data Validation'!$K$2&lt;&gt;TRUE,"",'Data Validation'!A37)</f>
        <v/>
      </c>
      <c r="B37" s="4" t="str">
        <f>IF('Data Validation'!$K$2&lt;&gt;TRUE,"",'Data Validation'!C37)</f>
        <v/>
      </c>
      <c r="C37" s="4" t="str">
        <f>IF('Data Validation'!$K$2&lt;&gt;TRUE,"",'Data Validation'!E37)</f>
        <v/>
      </c>
      <c r="D37" s="4" t="str">
        <f>IF('Data Validation'!$K$2&lt;&gt;TRUE,"",'Data Validation'!G37)</f>
        <v/>
      </c>
      <c r="E37" s="4" t="str">
        <f>IF($C37&lt;&gt;"M5","",Price!F37)</f>
        <v/>
      </c>
      <c r="F37" s="4" t="str">
        <f>IF($C37&lt;&gt;"M5","",Price!G37)</f>
        <v/>
      </c>
      <c r="G37" s="4" t="str">
        <f>IF($C37&lt;&gt;"M5","",Price!H37)</f>
        <v/>
      </c>
      <c r="H37" s="57" t="str">
        <f>IF($C37&lt;&gt;"M5","",SSA!E37)</f>
        <v/>
      </c>
      <c r="I37" s="57" t="str">
        <f>IF($C37&lt;&gt;"M5","",SSA!F37)</f>
        <v/>
      </c>
      <c r="J37" s="58" t="str">
        <f>IF($C37&lt;&gt;"M5","",SSA!G37)</f>
        <v/>
      </c>
      <c r="K37" s="58" t="str">
        <f>IF($C37&lt;&gt;"M5","",SSA!H37)</f>
        <v/>
      </c>
      <c r="L37" s="5" t="str">
        <f>IF($C37&lt;&gt;"M5","",Trendlines!K37)</f>
        <v/>
      </c>
      <c r="M37" s="5" t="str">
        <f>IF($C37&lt;&gt;"M5","",Trendlines!L37)</f>
        <v/>
      </c>
      <c r="N37" s="5" t="str">
        <f>IF($C37&lt;&gt;"M5","",ZigZag!E37)</f>
        <v/>
      </c>
      <c r="O37" s="5" t="str">
        <f>IF($C37&lt;&gt;"M5","",ZigZag!F37)</f>
        <v/>
      </c>
      <c r="P37" s="5" t="str">
        <f>IF($C37&lt;&gt;"M5","",Pinbar!E37)</f>
        <v/>
      </c>
      <c r="Q37" s="57" t="str">
        <f>IF($C37&lt;&gt;"M5","",Trendlines!E37)</f>
        <v/>
      </c>
      <c r="R37" s="57" t="str">
        <f>IF($C37&lt;&gt;"M5","",Trendlines!H37)</f>
        <v/>
      </c>
      <c r="S37" s="5"/>
      <c r="T37" s="5"/>
      <c r="U37" s="5"/>
      <c r="V37" s="5"/>
      <c r="W37" t="str">
        <f>IFERROR(E37-F37,"")</f>
        <v/>
      </c>
      <c r="X37" t="str">
        <f>IFERROR(ABS(E37-D36),"")</f>
        <v/>
      </c>
      <c r="Y37" t="str">
        <f>IFERROR(ABS(F37-D36),"")</f>
        <v/>
      </c>
      <c r="Z37" t="str">
        <f t="shared" si="14"/>
        <v/>
      </c>
      <c r="AA37" s="36" t="str">
        <f>IFERROR(H37-I37,"")</f>
        <v/>
      </c>
      <c r="AB37" s="36" t="str">
        <f t="shared" si="15"/>
        <v/>
      </c>
      <c r="AC37" s="66" t="str" cm="1">
        <f t="array" ref="AC37">IFERROR((AB37=AB36,AC36+AB37,AB37),"")</f>
        <v/>
      </c>
      <c r="AD37" s="65"/>
      <c r="AE37" s="65"/>
      <c r="AF37" s="65"/>
      <c r="AG37" s="65"/>
      <c r="AH37" s="36" t="str">
        <f>IF(AND(H37&gt;I37,H36&lt;I36),"crossover","")</f>
        <v/>
      </c>
      <c r="AI37" s="36" t="str">
        <f>IF(AND(H37&lt;I37,H36&gt;I36),"crossunder","")</f>
        <v/>
      </c>
      <c r="AJ37" s="67" t="str">
        <f t="shared" si="16"/>
        <v/>
      </c>
      <c r="AK37" s="68" t="str">
        <f t="shared" si="17"/>
        <v/>
      </c>
      <c r="AL37" s="71" t="str">
        <f t="shared" si="18"/>
        <v/>
      </c>
      <c r="AM37" s="71" t="str">
        <f t="shared" si="19"/>
        <v/>
      </c>
      <c r="AN37" s="72" t="str">
        <f>IF(AND(AK37&lt;&gt;"",CF37="Low Spike @ Uptrend"),AK37,"")</f>
        <v/>
      </c>
      <c r="AO37" s="72" t="str">
        <f t="shared" si="20"/>
        <v/>
      </c>
      <c r="AT37" s="75"/>
      <c r="AU37" s="75"/>
      <c r="AV37" s="75"/>
      <c r="AW37" s="75"/>
      <c r="AY37" s="21" t="str">
        <f>IF(OR(Q37=0,Q37=""),"",((H37-Q37)/Q37))</f>
        <v/>
      </c>
      <c r="AZ37" s="15" t="str">
        <f t="shared" si="0"/>
        <v/>
      </c>
      <c r="BA37" s="15" t="str">
        <f t="shared" si="23"/>
        <v/>
      </c>
      <c r="BB37" s="22" t="str">
        <f t="shared" si="3"/>
        <v/>
      </c>
      <c r="BC37" s="22" t="str">
        <f t="shared" si="4"/>
        <v/>
      </c>
      <c r="BD37" s="24" t="str">
        <f>IF(OR(R37=0,R37=""),"",((H37-R37)/R37))</f>
        <v/>
      </c>
      <c r="BE37" s="23" t="str">
        <f t="shared" si="1"/>
        <v/>
      </c>
      <c r="BF37" s="23" t="str">
        <f t="shared" si="5"/>
        <v/>
      </c>
      <c r="BG37" s="25" t="str">
        <f t="shared" si="6"/>
        <v/>
      </c>
      <c r="BH37" s="25" t="str">
        <f t="shared" si="7"/>
        <v/>
      </c>
      <c r="BI37" s="29" t="str">
        <f>IF(OR(L37="",N37=""),"",IF(AND(L37=N37,L37&gt;0,N37&gt;0),"Important High",""))</f>
        <v/>
      </c>
      <c r="BJ37" s="29" t="str">
        <f>IF(OR(M37="",O37=""),"",IF(AND(M37=O37,M37&gt;0,O37&gt;0),"Important Low",""))</f>
        <v/>
      </c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37" t="str">
        <f t="shared" si="8"/>
        <v/>
      </c>
      <c r="BV37" s="29" t="str">
        <f t="shared" si="9"/>
        <v/>
      </c>
      <c r="BW37" s="37" t="str" cm="1">
        <f t="array" ref="BW37">IF(BV37&lt;&gt;1,"",_xlfn.IFS(OR(BC37="Above",BC37="Below"),BC37,OR(BH37="Above",BH37="Below"),BH37,TRUE,""))</f>
        <v/>
      </c>
      <c r="BX37" s="29"/>
      <c r="BY37" s="37" t="str">
        <f>IF(AA37="","",IF(AA37&gt;0,"UP","DOWN"))</f>
        <v/>
      </c>
      <c r="BZ37" s="37" t="str">
        <f t="shared" si="10"/>
        <v/>
      </c>
      <c r="CA37" s="37" t="str">
        <f t="shared" si="11"/>
        <v/>
      </c>
      <c r="CB37" s="66" t="str">
        <f t="shared" si="12"/>
        <v/>
      </c>
      <c r="CC37" s="69" t="str">
        <f t="shared" si="21"/>
        <v/>
      </c>
      <c r="CD37" s="66" t="str">
        <f t="shared" si="22"/>
        <v/>
      </c>
      <c r="CE37" s="66" t="str">
        <f t="shared" si="13"/>
        <v/>
      </c>
      <c r="CF37" s="66" t="str">
        <f>IF(AK37="","",IF(AND(AC37&gt;0,AK37&gt;0),"Low Spike @ Uptrend",""))</f>
        <v/>
      </c>
      <c r="CG37" s="66" t="str">
        <f>IF(AND(CF37="Low Spike @ Uptrend",AV37&gt;50%),"Sig Low Spike @ Uptrend","")</f>
        <v/>
      </c>
      <c r="CH37" s="30" t="str">
        <f>IFERROR(IF(Z37&gt;(AVERAGE(Z17:Z37)+(2*_xlfn.STDEV.P(Z17:Z37))),1,""),"")</f>
        <v/>
      </c>
      <c r="CI37" s="30" t="str">
        <f>IFERROR(IF(G37&gt;(AVERAGE(G17:G37)+(2*_xlfn.STDEV.P(G17:G37))),1,""),"")</f>
        <v/>
      </c>
      <c r="CJ37" s="30" t="str">
        <f>IF(P37="","",IF(P37=1,1,""))</f>
        <v/>
      </c>
      <c r="CK37" s="11" t="str">
        <f>IF(AND(CH37="",CC37="",CF37="",CI37="",CJ37=""),"",SUM(CH37:CJ37)/5)</f>
        <v/>
      </c>
      <c r="CL37" s="38" t="str">
        <f t="shared" si="24"/>
        <v/>
      </c>
      <c r="CM37" s="10" t="str">
        <f t="shared" si="25"/>
        <v/>
      </c>
    </row>
    <row r="38" spans="1:91" x14ac:dyDescent="0.55000000000000004">
      <c r="A38" t="str">
        <f>IF('Data Validation'!$K$2&lt;&gt;TRUE,"",'Data Validation'!A38)</f>
        <v/>
      </c>
      <c r="B38" s="4" t="str">
        <f>IF('Data Validation'!$K$2&lt;&gt;TRUE,"",'Data Validation'!C38)</f>
        <v/>
      </c>
      <c r="C38" s="4" t="str">
        <f>IF('Data Validation'!$K$2&lt;&gt;TRUE,"",'Data Validation'!E38)</f>
        <v/>
      </c>
      <c r="D38" s="4" t="str">
        <f>IF('Data Validation'!$K$2&lt;&gt;TRUE,"",'Data Validation'!G38)</f>
        <v/>
      </c>
      <c r="E38" s="4" t="str">
        <f>IF($C38&lt;&gt;"M5","",Price!F38)</f>
        <v/>
      </c>
      <c r="F38" s="4" t="str">
        <f>IF($C38&lt;&gt;"M5","",Price!G38)</f>
        <v/>
      </c>
      <c r="G38" s="4" t="str">
        <f>IF($C38&lt;&gt;"M5","",Price!H38)</f>
        <v/>
      </c>
      <c r="H38" s="57" t="str">
        <f>IF($C38&lt;&gt;"M5","",SSA!E38)</f>
        <v/>
      </c>
      <c r="I38" s="57" t="str">
        <f>IF($C38&lt;&gt;"M5","",SSA!F38)</f>
        <v/>
      </c>
      <c r="J38" s="58" t="str">
        <f>IF($C38&lt;&gt;"M5","",SSA!G38)</f>
        <v/>
      </c>
      <c r="K38" s="58" t="str">
        <f>IF($C38&lt;&gt;"M5","",SSA!H38)</f>
        <v/>
      </c>
      <c r="L38" s="5" t="str">
        <f>IF($C38&lt;&gt;"M5","",Trendlines!K38)</f>
        <v/>
      </c>
      <c r="M38" s="5" t="str">
        <f>IF($C38&lt;&gt;"M5","",Trendlines!L38)</f>
        <v/>
      </c>
      <c r="N38" s="5" t="str">
        <f>IF($C38&lt;&gt;"M5","",ZigZag!E38)</f>
        <v/>
      </c>
      <c r="O38" s="5" t="str">
        <f>IF($C38&lt;&gt;"M5","",ZigZag!F38)</f>
        <v/>
      </c>
      <c r="P38" s="5" t="str">
        <f>IF($C38&lt;&gt;"M5","",Pinbar!E38)</f>
        <v/>
      </c>
      <c r="Q38" s="57" t="str">
        <f>IF($C38&lt;&gt;"M5","",Trendlines!E38)</f>
        <v/>
      </c>
      <c r="R38" s="57" t="str">
        <f>IF($C38&lt;&gt;"M5","",Trendlines!H38)</f>
        <v/>
      </c>
      <c r="S38" s="5"/>
      <c r="T38" s="5"/>
      <c r="U38" s="5"/>
      <c r="V38" s="5"/>
      <c r="W38" t="str">
        <f>IFERROR(E38-F38,"")</f>
        <v/>
      </c>
      <c r="X38" t="str">
        <f>IFERROR(ABS(E38-D37),"")</f>
        <v/>
      </c>
      <c r="Y38" t="str">
        <f>IFERROR(ABS(F38-D37),"")</f>
        <v/>
      </c>
      <c r="Z38" t="str">
        <f t="shared" si="14"/>
        <v/>
      </c>
      <c r="AA38" s="36" t="str">
        <f>IFERROR(H38-I38,"")</f>
        <v/>
      </c>
      <c r="AB38" s="36" t="str">
        <f t="shared" si="15"/>
        <v/>
      </c>
      <c r="AC38" s="66" t="str" cm="1">
        <f t="array" ref="AC38">IFERROR((AB38=AB37,AC37+AB38,AB38),"")</f>
        <v/>
      </c>
      <c r="AD38" s="65"/>
      <c r="AE38" s="65"/>
      <c r="AF38" s="65"/>
      <c r="AG38" s="65"/>
      <c r="AH38" s="36" t="str">
        <f>IF(AND(H38&gt;I38,H37&lt;I37),"crossover","")</f>
        <v/>
      </c>
      <c r="AI38" s="36" t="str">
        <f>IF(AND(H38&lt;I38,H37&gt;I37),"crossunder","")</f>
        <v/>
      </c>
      <c r="AJ38" s="67" t="str">
        <f t="shared" si="16"/>
        <v/>
      </c>
      <c r="AK38" s="68" t="str">
        <f t="shared" si="17"/>
        <v/>
      </c>
      <c r="AL38" s="71" t="str">
        <f t="shared" si="18"/>
        <v/>
      </c>
      <c r="AM38" s="71" t="str">
        <f t="shared" si="19"/>
        <v/>
      </c>
      <c r="AN38" s="72" t="str">
        <f>IF(AND(AK38&lt;&gt;"",CF38="Low Spike @ Uptrend"),AK38,"")</f>
        <v/>
      </c>
      <c r="AO38" s="72" t="str">
        <f t="shared" si="20"/>
        <v/>
      </c>
      <c r="AT38" s="75"/>
      <c r="AU38" s="75"/>
      <c r="AV38" s="75"/>
      <c r="AW38" s="75"/>
      <c r="AY38" s="21" t="str">
        <f>IF(OR(Q38=0,Q38=""),"",((H38-Q38)/Q38))</f>
        <v/>
      </c>
      <c r="AZ38" s="15" t="str">
        <f t="shared" si="0"/>
        <v/>
      </c>
      <c r="BA38" s="15" t="str">
        <f t="shared" si="23"/>
        <v/>
      </c>
      <c r="BB38" s="22" t="str">
        <f t="shared" si="3"/>
        <v/>
      </c>
      <c r="BC38" s="22" t="str">
        <f t="shared" si="4"/>
        <v/>
      </c>
      <c r="BD38" s="24" t="str">
        <f>IF(OR(R38=0,R38=""),"",((H38-R38)/R38))</f>
        <v/>
      </c>
      <c r="BE38" s="23" t="str">
        <f t="shared" si="1"/>
        <v/>
      </c>
      <c r="BF38" s="23" t="str">
        <f t="shared" si="5"/>
        <v/>
      </c>
      <c r="BG38" s="25" t="str">
        <f t="shared" si="6"/>
        <v/>
      </c>
      <c r="BH38" s="25" t="str">
        <f t="shared" si="7"/>
        <v/>
      </c>
      <c r="BI38" s="29" t="str">
        <f>IF(OR(L38="",N38=""),"",IF(AND(L38=N38,L38&gt;0,N38&gt;0),"Important High",""))</f>
        <v/>
      </c>
      <c r="BJ38" s="29" t="str">
        <f>IF(OR(M38="",O38=""),"",IF(AND(M38=O38,M38&gt;0,O38&gt;0),"Important Low",""))</f>
        <v/>
      </c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37" t="str">
        <f t="shared" si="8"/>
        <v/>
      </c>
      <c r="BV38" s="29" t="str">
        <f t="shared" si="9"/>
        <v/>
      </c>
      <c r="BW38" s="37" t="str" cm="1">
        <f t="array" ref="BW38">IF(BV38&lt;&gt;1,"",_xlfn.IFS(OR(BC38="Above",BC38="Below"),BC38,OR(BH38="Above",BH38="Below"),BH38,TRUE,""))</f>
        <v/>
      </c>
      <c r="BX38" s="29"/>
      <c r="BY38" s="37" t="str">
        <f>IF(AA38="","",IF(AA38&gt;0,"UP","DOWN"))</f>
        <v/>
      </c>
      <c r="BZ38" s="37" t="str">
        <f t="shared" si="10"/>
        <v/>
      </c>
      <c r="CA38" s="37" t="str">
        <f t="shared" si="11"/>
        <v/>
      </c>
      <c r="CB38" s="66" t="str">
        <f t="shared" si="12"/>
        <v/>
      </c>
      <c r="CC38" s="69" t="str">
        <f t="shared" si="21"/>
        <v/>
      </c>
      <c r="CD38" s="66" t="str">
        <f t="shared" si="22"/>
        <v/>
      </c>
      <c r="CE38" s="66" t="str">
        <f t="shared" si="13"/>
        <v/>
      </c>
      <c r="CF38" s="66" t="str">
        <f>IF(AK38="","",IF(AND(AC38&gt;0,AK38&gt;0),"Low Spike @ Uptrend",""))</f>
        <v/>
      </c>
      <c r="CG38" s="66" t="str">
        <f>IF(AND(CF38="Low Spike @ Uptrend",AV38&gt;50%),"Sig Low Spike @ Uptrend","")</f>
        <v/>
      </c>
      <c r="CH38" s="30" t="str">
        <f>IFERROR(IF(Z38&gt;(AVERAGE(Z18:Z38)+(2*_xlfn.STDEV.P(Z18:Z38))),1,""),"")</f>
        <v/>
      </c>
      <c r="CI38" s="30" t="str">
        <f>IFERROR(IF(G38&gt;(AVERAGE(G18:G38)+(2*_xlfn.STDEV.P(G18:G38))),1,""),"")</f>
        <v/>
      </c>
      <c r="CJ38" s="30" t="str">
        <f>IF(P38="","",IF(P38=1,1,""))</f>
        <v/>
      </c>
      <c r="CK38" s="11" t="str">
        <f>IF(AND(CH38="",CC38="",CF38="",CI38="",CJ38=""),"",SUM(CH38:CJ38)/5)</f>
        <v/>
      </c>
      <c r="CL38" s="38" t="str">
        <f t="shared" si="24"/>
        <v/>
      </c>
      <c r="CM38" s="10" t="str">
        <f t="shared" si="25"/>
        <v/>
      </c>
    </row>
    <row r="39" spans="1:91" x14ac:dyDescent="0.55000000000000004">
      <c r="A39" t="str">
        <f>IF('Data Validation'!$K$2&lt;&gt;TRUE,"",'Data Validation'!A39)</f>
        <v/>
      </c>
      <c r="B39" s="4" t="str">
        <f>IF('Data Validation'!$K$2&lt;&gt;TRUE,"",'Data Validation'!C39)</f>
        <v/>
      </c>
      <c r="C39" s="4" t="str">
        <f>IF('Data Validation'!$K$2&lt;&gt;TRUE,"",'Data Validation'!E39)</f>
        <v/>
      </c>
      <c r="D39" s="4" t="str">
        <f>IF('Data Validation'!$K$2&lt;&gt;TRUE,"",'Data Validation'!G39)</f>
        <v/>
      </c>
      <c r="E39" s="4" t="str">
        <f>IF($C39&lt;&gt;"M5","",Price!F39)</f>
        <v/>
      </c>
      <c r="F39" s="4" t="str">
        <f>IF($C39&lt;&gt;"M5","",Price!G39)</f>
        <v/>
      </c>
      <c r="G39" s="4" t="str">
        <f>IF($C39&lt;&gt;"M5","",Price!H39)</f>
        <v/>
      </c>
      <c r="H39" s="57" t="str">
        <f>IF($C39&lt;&gt;"M5","",SSA!E39)</f>
        <v/>
      </c>
      <c r="I39" s="57" t="str">
        <f>IF($C39&lt;&gt;"M5","",SSA!F39)</f>
        <v/>
      </c>
      <c r="J39" s="58" t="str">
        <f>IF($C39&lt;&gt;"M5","",SSA!G39)</f>
        <v/>
      </c>
      <c r="K39" s="58" t="str">
        <f>IF($C39&lt;&gt;"M5","",SSA!H39)</f>
        <v/>
      </c>
      <c r="L39" s="5" t="str">
        <f>IF($C39&lt;&gt;"M5","",Trendlines!K39)</f>
        <v/>
      </c>
      <c r="M39" s="5" t="str">
        <f>IF($C39&lt;&gt;"M5","",Trendlines!L39)</f>
        <v/>
      </c>
      <c r="N39" s="5" t="str">
        <f>IF($C39&lt;&gt;"M5","",ZigZag!E39)</f>
        <v/>
      </c>
      <c r="O39" s="5" t="str">
        <f>IF($C39&lt;&gt;"M5","",ZigZag!F39)</f>
        <v/>
      </c>
      <c r="P39" s="5" t="str">
        <f>IF($C39&lt;&gt;"M5","",Pinbar!E39)</f>
        <v/>
      </c>
      <c r="Q39" s="57" t="str">
        <f>IF($C39&lt;&gt;"M5","",Trendlines!E39)</f>
        <v/>
      </c>
      <c r="R39" s="57" t="str">
        <f>IF($C39&lt;&gt;"M5","",Trendlines!H39)</f>
        <v/>
      </c>
      <c r="S39" s="5"/>
      <c r="T39" s="5"/>
      <c r="U39" s="5"/>
      <c r="V39" s="5"/>
      <c r="W39" t="str">
        <f>IFERROR(E39-F39,"")</f>
        <v/>
      </c>
      <c r="X39" t="str">
        <f>IFERROR(ABS(E39-D38),"")</f>
        <v/>
      </c>
      <c r="Y39" t="str">
        <f>IFERROR(ABS(F39-D38),"")</f>
        <v/>
      </c>
      <c r="Z39" t="str">
        <f t="shared" si="14"/>
        <v/>
      </c>
      <c r="AA39" s="36" t="str">
        <f>IFERROR(H39-I39,"")</f>
        <v/>
      </c>
      <c r="AB39" s="36" t="str">
        <f t="shared" si="15"/>
        <v/>
      </c>
      <c r="AC39" s="66" t="str" cm="1">
        <f t="array" ref="AC39">IFERROR((AB39=AB38,AC38+AB39,AB39),"")</f>
        <v/>
      </c>
      <c r="AD39" s="65"/>
      <c r="AE39" s="65"/>
      <c r="AF39" s="65"/>
      <c r="AG39" s="65"/>
      <c r="AH39" s="36" t="str">
        <f>IF(AND(H39&gt;I39,H38&lt;I38),"crossover","")</f>
        <v/>
      </c>
      <c r="AI39" s="36" t="str">
        <f>IF(AND(H39&lt;I39,H38&gt;I38),"crossunder","")</f>
        <v/>
      </c>
      <c r="AJ39" s="67" t="str">
        <f t="shared" si="16"/>
        <v/>
      </c>
      <c r="AK39" s="68" t="str">
        <f t="shared" si="17"/>
        <v/>
      </c>
      <c r="AL39" s="71" t="str">
        <f t="shared" si="18"/>
        <v/>
      </c>
      <c r="AM39" s="71" t="str">
        <f t="shared" si="19"/>
        <v/>
      </c>
      <c r="AN39" s="72" t="str">
        <f>IF(AND(AK39&lt;&gt;"",CF39="Low Spike @ Uptrend"),AK39,"")</f>
        <v/>
      </c>
      <c r="AO39" s="72" t="str">
        <f t="shared" si="20"/>
        <v/>
      </c>
      <c r="AT39" s="75"/>
      <c r="AU39" s="75"/>
      <c r="AV39" s="75"/>
      <c r="AW39" s="75"/>
      <c r="AY39" s="21" t="str">
        <f>IF(OR(Q39=0,Q39=""),"",((H39-Q39)/Q39))</f>
        <v/>
      </c>
      <c r="AZ39" s="15" t="str">
        <f t="shared" si="0"/>
        <v/>
      </c>
      <c r="BA39" s="15" t="str">
        <f t="shared" si="23"/>
        <v/>
      </c>
      <c r="BB39" s="22" t="str">
        <f t="shared" si="3"/>
        <v/>
      </c>
      <c r="BC39" s="22" t="str">
        <f t="shared" si="4"/>
        <v/>
      </c>
      <c r="BD39" s="24" t="str">
        <f>IF(OR(R39=0,R39=""),"",((H39-R39)/R39))</f>
        <v/>
      </c>
      <c r="BE39" s="23" t="str">
        <f t="shared" si="1"/>
        <v/>
      </c>
      <c r="BF39" s="23" t="str">
        <f t="shared" si="5"/>
        <v/>
      </c>
      <c r="BG39" s="25" t="str">
        <f t="shared" si="6"/>
        <v/>
      </c>
      <c r="BH39" s="25" t="str">
        <f t="shared" si="7"/>
        <v/>
      </c>
      <c r="BI39" s="29" t="str">
        <f>IF(OR(L39="",N39=""),"",IF(AND(L39=N39,L39&gt;0,N39&gt;0),"Important High",""))</f>
        <v/>
      </c>
      <c r="BJ39" s="29" t="str">
        <f>IF(OR(M39="",O39=""),"",IF(AND(M39=O39,M39&gt;0,O39&gt;0),"Important Low",""))</f>
        <v/>
      </c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37" t="str">
        <f t="shared" si="8"/>
        <v/>
      </c>
      <c r="BV39" s="29" t="str">
        <f t="shared" si="9"/>
        <v/>
      </c>
      <c r="BW39" s="37" t="str" cm="1">
        <f t="array" ref="BW39">IF(BV39&lt;&gt;1,"",_xlfn.IFS(OR(BC39="Above",BC39="Below"),BC39,OR(BH39="Above",BH39="Below"),BH39,TRUE,""))</f>
        <v/>
      </c>
      <c r="BX39" s="29"/>
      <c r="BY39" s="37" t="str">
        <f>IF(AA39="","",IF(AA39&gt;0,"UP","DOWN"))</f>
        <v/>
      </c>
      <c r="BZ39" s="37" t="str">
        <f t="shared" si="10"/>
        <v/>
      </c>
      <c r="CA39" s="37" t="str">
        <f t="shared" si="11"/>
        <v/>
      </c>
      <c r="CB39" s="66" t="str">
        <f t="shared" si="12"/>
        <v/>
      </c>
      <c r="CC39" s="69" t="str">
        <f t="shared" si="21"/>
        <v/>
      </c>
      <c r="CD39" s="66" t="str">
        <f t="shared" si="22"/>
        <v/>
      </c>
      <c r="CE39" s="66" t="str">
        <f t="shared" si="13"/>
        <v/>
      </c>
      <c r="CF39" s="66" t="str">
        <f>IF(AK39="","",IF(AND(AC39&gt;0,AK39&gt;0),"Low Spike @ Uptrend",""))</f>
        <v/>
      </c>
      <c r="CG39" s="66" t="str">
        <f>IF(AND(CF39="Low Spike @ Uptrend",AV39&gt;50%),"Sig Low Spike @ Uptrend","")</f>
        <v/>
      </c>
      <c r="CH39" s="30" t="str">
        <f>IFERROR(IF(Z39&gt;(AVERAGE(Z19:Z39)+(2*_xlfn.STDEV.P(Z19:Z39))),1,""),"")</f>
        <v/>
      </c>
      <c r="CI39" s="30" t="str">
        <f>IFERROR(IF(G39&gt;(AVERAGE(G19:G39)+(2*_xlfn.STDEV.P(G19:G39))),1,""),"")</f>
        <v/>
      </c>
      <c r="CJ39" s="30" t="str">
        <f>IF(P39="","",IF(P39=1,1,""))</f>
        <v/>
      </c>
      <c r="CK39" s="11" t="str">
        <f>IF(AND(CH39="",CC39="",CF39="",CI39="",CJ39=""),"",SUM(CH39:CJ39)/5)</f>
        <v/>
      </c>
      <c r="CL39" s="38" t="str">
        <f t="shared" si="24"/>
        <v/>
      </c>
      <c r="CM39" s="10" t="str">
        <f t="shared" si="25"/>
        <v/>
      </c>
    </row>
    <row r="40" spans="1:91" x14ac:dyDescent="0.55000000000000004">
      <c r="A40" t="str">
        <f>IF('Data Validation'!$K$2&lt;&gt;TRUE,"",'Data Validation'!A40)</f>
        <v/>
      </c>
      <c r="B40" s="4" t="str">
        <f>IF('Data Validation'!$K$2&lt;&gt;TRUE,"",'Data Validation'!C40)</f>
        <v/>
      </c>
      <c r="C40" s="4" t="str">
        <f>IF('Data Validation'!$K$2&lt;&gt;TRUE,"",'Data Validation'!E40)</f>
        <v/>
      </c>
      <c r="D40" s="4" t="str">
        <f>IF('Data Validation'!$K$2&lt;&gt;TRUE,"",'Data Validation'!G40)</f>
        <v/>
      </c>
      <c r="E40" s="4" t="str">
        <f>IF($C40&lt;&gt;"M5","",Price!F40)</f>
        <v/>
      </c>
      <c r="F40" s="4" t="str">
        <f>IF($C40&lt;&gt;"M5","",Price!G40)</f>
        <v/>
      </c>
      <c r="G40" s="4" t="str">
        <f>IF($C40&lt;&gt;"M5","",Price!H40)</f>
        <v/>
      </c>
      <c r="H40" s="57" t="str">
        <f>IF($C40&lt;&gt;"M5","",SSA!E40)</f>
        <v/>
      </c>
      <c r="I40" s="57" t="str">
        <f>IF($C40&lt;&gt;"M5","",SSA!F40)</f>
        <v/>
      </c>
      <c r="J40" s="58" t="str">
        <f>IF($C40&lt;&gt;"M5","",SSA!G40)</f>
        <v/>
      </c>
      <c r="K40" s="58" t="str">
        <f>IF($C40&lt;&gt;"M5","",SSA!H40)</f>
        <v/>
      </c>
      <c r="L40" s="5" t="str">
        <f>IF($C40&lt;&gt;"M5","",Trendlines!K40)</f>
        <v/>
      </c>
      <c r="M40" s="5" t="str">
        <f>IF($C40&lt;&gt;"M5","",Trendlines!L40)</f>
        <v/>
      </c>
      <c r="N40" s="5" t="str">
        <f>IF($C40&lt;&gt;"M5","",ZigZag!E40)</f>
        <v/>
      </c>
      <c r="O40" s="5" t="str">
        <f>IF($C40&lt;&gt;"M5","",ZigZag!F40)</f>
        <v/>
      </c>
      <c r="P40" s="5" t="str">
        <f>IF($C40&lt;&gt;"M5","",Pinbar!E40)</f>
        <v/>
      </c>
      <c r="Q40" s="57" t="str">
        <f>IF($C40&lt;&gt;"M5","",Trendlines!E40)</f>
        <v/>
      </c>
      <c r="R40" s="57" t="str">
        <f>IF($C40&lt;&gt;"M5","",Trendlines!H40)</f>
        <v/>
      </c>
      <c r="S40" s="5"/>
      <c r="T40" s="5"/>
      <c r="U40" s="5"/>
      <c r="V40" s="5"/>
      <c r="W40" t="str">
        <f>IFERROR(E40-F40,"")</f>
        <v/>
      </c>
      <c r="X40" t="str">
        <f>IFERROR(ABS(E40-D39),"")</f>
        <v/>
      </c>
      <c r="Y40" t="str">
        <f>IFERROR(ABS(F40-D39),"")</f>
        <v/>
      </c>
      <c r="Z40" t="str">
        <f t="shared" si="14"/>
        <v/>
      </c>
      <c r="AA40" s="36" t="str">
        <f>IFERROR(H40-I40,"")</f>
        <v/>
      </c>
      <c r="AB40" s="36" t="str">
        <f t="shared" si="15"/>
        <v/>
      </c>
      <c r="AC40" s="66" t="str" cm="1">
        <f t="array" ref="AC40">IFERROR((AB40=AB39,AC39+AB40,AB40),"")</f>
        <v/>
      </c>
      <c r="AD40" s="65"/>
      <c r="AE40" s="65"/>
      <c r="AF40" s="65"/>
      <c r="AG40" s="65"/>
      <c r="AH40" s="36" t="str">
        <f>IF(AND(H40&gt;I40,H39&lt;I39),"crossover","")</f>
        <v/>
      </c>
      <c r="AI40" s="36" t="str">
        <f>IF(AND(H40&lt;I40,H39&gt;I39),"crossunder","")</f>
        <v/>
      </c>
      <c r="AJ40" s="67" t="str">
        <f t="shared" si="16"/>
        <v/>
      </c>
      <c r="AK40" s="68" t="str">
        <f t="shared" si="17"/>
        <v/>
      </c>
      <c r="AL40" s="71" t="str">
        <f t="shared" si="18"/>
        <v/>
      </c>
      <c r="AM40" s="71" t="str">
        <f t="shared" si="19"/>
        <v/>
      </c>
      <c r="AN40" s="72" t="str">
        <f>IF(AND(AK40&lt;&gt;"",CF40="Low Spike @ Uptrend"),AK40,"")</f>
        <v/>
      </c>
      <c r="AO40" s="72" t="str">
        <f t="shared" si="20"/>
        <v/>
      </c>
      <c r="AT40" s="75"/>
      <c r="AU40" s="75"/>
      <c r="AV40" s="75"/>
      <c r="AW40" s="75"/>
      <c r="AY40" s="21" t="str">
        <f>IF(OR(Q40=0,Q40=""),"",((H40-Q40)/Q40))</f>
        <v/>
      </c>
      <c r="AZ40" s="15" t="str">
        <f t="shared" si="0"/>
        <v/>
      </c>
      <c r="BA40" s="15" t="str">
        <f t="shared" si="23"/>
        <v/>
      </c>
      <c r="BB40" s="22" t="str">
        <f t="shared" si="3"/>
        <v/>
      </c>
      <c r="BC40" s="22" t="str">
        <f t="shared" si="4"/>
        <v/>
      </c>
      <c r="BD40" s="24" t="str">
        <f>IF(OR(R40=0,R40=""),"",((H40-R40)/R40))</f>
        <v/>
      </c>
      <c r="BE40" s="23" t="str">
        <f t="shared" si="1"/>
        <v/>
      </c>
      <c r="BF40" s="23" t="str">
        <f t="shared" si="5"/>
        <v/>
      </c>
      <c r="BG40" s="25" t="str">
        <f t="shared" si="6"/>
        <v/>
      </c>
      <c r="BH40" s="25" t="str">
        <f t="shared" si="7"/>
        <v/>
      </c>
      <c r="BI40" s="29" t="str">
        <f>IF(OR(L40="",N40=""),"",IF(AND(L40=N40,L40&gt;0,N40&gt;0),"Important High",""))</f>
        <v/>
      </c>
      <c r="BJ40" s="29" t="str">
        <f>IF(OR(M40="",O40=""),"",IF(AND(M40=O40,M40&gt;0,O40&gt;0),"Important Low",""))</f>
        <v/>
      </c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37" t="str">
        <f t="shared" si="8"/>
        <v/>
      </c>
      <c r="BV40" s="29" t="str">
        <f t="shared" si="9"/>
        <v/>
      </c>
      <c r="BW40" s="37" t="str" cm="1">
        <f t="array" ref="BW40">IF(BV40&lt;&gt;1,"",_xlfn.IFS(OR(BC40="Above",BC40="Below"),BC40,OR(BH40="Above",BH40="Below"),BH40,TRUE,""))</f>
        <v/>
      </c>
      <c r="BX40" s="29"/>
      <c r="BY40" s="37" t="str">
        <f>IF(AA40="","",IF(AA40&gt;0,"UP","DOWN"))</f>
        <v/>
      </c>
      <c r="BZ40" s="37" t="str">
        <f t="shared" si="10"/>
        <v/>
      </c>
      <c r="CA40" s="37" t="str">
        <f t="shared" si="11"/>
        <v/>
      </c>
      <c r="CB40" s="66" t="str">
        <f t="shared" si="12"/>
        <v/>
      </c>
      <c r="CC40" s="69" t="str">
        <f t="shared" si="21"/>
        <v/>
      </c>
      <c r="CD40" s="66" t="str">
        <f t="shared" si="22"/>
        <v/>
      </c>
      <c r="CE40" s="66" t="str">
        <f t="shared" si="13"/>
        <v/>
      </c>
      <c r="CF40" s="66" t="str">
        <f>IF(AK40="","",IF(AND(AC40&gt;0,AK40&gt;0),"Low Spike @ Uptrend",""))</f>
        <v/>
      </c>
      <c r="CG40" s="66" t="str">
        <f>IF(AND(CF40="Low Spike @ Uptrend",AV40&gt;50%),"Sig Low Spike @ Uptrend","")</f>
        <v/>
      </c>
      <c r="CH40" s="30" t="str">
        <f>IFERROR(IF(Z40&gt;(AVERAGE(Z20:Z40)+(2*_xlfn.STDEV.P(Z20:Z40))),1,""),"")</f>
        <v/>
      </c>
      <c r="CI40" s="30" t="str">
        <f>IFERROR(IF(G40&gt;(AVERAGE(G20:G40)+(2*_xlfn.STDEV.P(G20:G40))),1,""),"")</f>
        <v/>
      </c>
      <c r="CJ40" s="30" t="str">
        <f>IF(P40="","",IF(P40=1,1,""))</f>
        <v/>
      </c>
      <c r="CK40" s="11" t="str">
        <f>IF(AND(CH40="",CC40="",CF40="",CI40="",CJ40=""),"",SUM(CH40:CJ40)/5)</f>
        <v/>
      </c>
      <c r="CL40" s="38" t="str">
        <f t="shared" si="24"/>
        <v/>
      </c>
      <c r="CM40" s="10" t="str">
        <f t="shared" si="25"/>
        <v/>
      </c>
    </row>
    <row r="41" spans="1:91" x14ac:dyDescent="0.55000000000000004">
      <c r="A41" t="str">
        <f>IF('Data Validation'!$K$2&lt;&gt;TRUE,"",'Data Validation'!A41)</f>
        <v/>
      </c>
      <c r="B41" s="4" t="str">
        <f>IF('Data Validation'!$K$2&lt;&gt;TRUE,"",'Data Validation'!C41)</f>
        <v/>
      </c>
      <c r="C41" s="4" t="str">
        <f>IF('Data Validation'!$K$2&lt;&gt;TRUE,"",'Data Validation'!E41)</f>
        <v/>
      </c>
      <c r="D41" s="4" t="str">
        <f>IF('Data Validation'!$K$2&lt;&gt;TRUE,"",'Data Validation'!G41)</f>
        <v/>
      </c>
      <c r="E41" s="4" t="str">
        <f>IF($C41&lt;&gt;"M5","",Price!F41)</f>
        <v/>
      </c>
      <c r="F41" s="4" t="str">
        <f>IF($C41&lt;&gt;"M5","",Price!G41)</f>
        <v/>
      </c>
      <c r="G41" s="4" t="str">
        <f>IF($C41&lt;&gt;"M5","",Price!H41)</f>
        <v/>
      </c>
      <c r="H41" s="57" t="str">
        <f>IF($C41&lt;&gt;"M5","",SSA!E41)</f>
        <v/>
      </c>
      <c r="I41" s="57" t="str">
        <f>IF($C41&lt;&gt;"M5","",SSA!F41)</f>
        <v/>
      </c>
      <c r="J41" s="58" t="str">
        <f>IF($C41&lt;&gt;"M5","",SSA!G41)</f>
        <v/>
      </c>
      <c r="K41" s="58" t="str">
        <f>IF($C41&lt;&gt;"M5","",SSA!H41)</f>
        <v/>
      </c>
      <c r="L41" s="5" t="str">
        <f>IF($C41&lt;&gt;"M5","",Trendlines!K41)</f>
        <v/>
      </c>
      <c r="M41" s="5" t="str">
        <f>IF($C41&lt;&gt;"M5","",Trendlines!L41)</f>
        <v/>
      </c>
      <c r="N41" s="5" t="str">
        <f>IF($C41&lt;&gt;"M5","",ZigZag!E41)</f>
        <v/>
      </c>
      <c r="O41" s="5" t="str">
        <f>IF($C41&lt;&gt;"M5","",ZigZag!F41)</f>
        <v/>
      </c>
      <c r="P41" s="5" t="str">
        <f>IF($C41&lt;&gt;"M5","",Pinbar!E41)</f>
        <v/>
      </c>
      <c r="Q41" s="57" t="str">
        <f>IF($C41&lt;&gt;"M5","",Trendlines!E41)</f>
        <v/>
      </c>
      <c r="R41" s="57" t="str">
        <f>IF($C41&lt;&gt;"M5","",Trendlines!H41)</f>
        <v/>
      </c>
      <c r="S41" s="5"/>
      <c r="T41" s="5"/>
      <c r="U41" s="5"/>
      <c r="V41" s="5"/>
      <c r="W41" t="str">
        <f>IFERROR(E41-F41,"")</f>
        <v/>
      </c>
      <c r="X41" t="str">
        <f>IFERROR(ABS(E41-D40),"")</f>
        <v/>
      </c>
      <c r="Y41" t="str">
        <f>IFERROR(ABS(F41-D40),"")</f>
        <v/>
      </c>
      <c r="Z41" t="str">
        <f t="shared" ref="Z41:Z104" si="26">IF(MAX(W41:Y41)=0,"",MAX(W41:Y41))</f>
        <v/>
      </c>
      <c r="AA41" s="36" t="str">
        <f>IFERROR(H41-I41,"")</f>
        <v/>
      </c>
      <c r="AB41" s="36" t="str">
        <f t="shared" si="15"/>
        <v/>
      </c>
      <c r="AC41" s="66" t="str" cm="1">
        <f t="array" ref="AC41">IFERROR((AB41=AB40,AC40+AB41,AB41),"")</f>
        <v/>
      </c>
      <c r="AD41" s="65"/>
      <c r="AE41" s="65"/>
      <c r="AF41" s="65"/>
      <c r="AG41" s="65"/>
      <c r="AH41" s="36" t="str">
        <f>IF(AND(H41&gt;I41,H40&lt;I40),"crossover","")</f>
        <v/>
      </c>
      <c r="AI41" s="36" t="str">
        <f>IF(AND(H41&lt;I41,H40&gt;I40),"crossunder","")</f>
        <v/>
      </c>
      <c r="AJ41" s="67" t="str">
        <f t="shared" si="16"/>
        <v/>
      </c>
      <c r="AK41" s="68" t="str">
        <f t="shared" si="17"/>
        <v/>
      </c>
      <c r="AL41" s="71" t="str">
        <f t="shared" si="18"/>
        <v/>
      </c>
      <c r="AM41" s="71" t="str">
        <f t="shared" si="19"/>
        <v/>
      </c>
      <c r="AN41" s="72" t="str">
        <f>IF(AND(AK41&lt;&gt;"",CF41="Low Spike @ Uptrend"),AK41,"")</f>
        <v/>
      </c>
      <c r="AO41" s="72" t="str">
        <f t="shared" si="20"/>
        <v/>
      </c>
      <c r="AT41" s="75"/>
      <c r="AU41" s="75"/>
      <c r="AV41" s="75"/>
      <c r="AW41" s="75"/>
      <c r="AY41" s="21" t="str">
        <f>IF(OR(Q41=0,Q41=""),"",((H41-Q41)/Q41))</f>
        <v/>
      </c>
      <c r="AZ41" s="15" t="str">
        <f t="shared" si="0"/>
        <v/>
      </c>
      <c r="BA41" s="15" t="str">
        <f t="shared" si="23"/>
        <v/>
      </c>
      <c r="BB41" s="22" t="str">
        <f t="shared" si="3"/>
        <v/>
      </c>
      <c r="BC41" s="22" t="str">
        <f t="shared" si="4"/>
        <v/>
      </c>
      <c r="BD41" s="24" t="str">
        <f>IF(OR(R41=0,R41=""),"",((H41-R41)/R41))</f>
        <v/>
      </c>
      <c r="BE41" s="23" t="str">
        <f t="shared" si="1"/>
        <v/>
      </c>
      <c r="BF41" s="23" t="str">
        <f t="shared" si="5"/>
        <v/>
      </c>
      <c r="BG41" s="25" t="str">
        <f t="shared" si="6"/>
        <v/>
      </c>
      <c r="BH41" s="25" t="str">
        <f t="shared" si="7"/>
        <v/>
      </c>
      <c r="BI41" s="29" t="str">
        <f>IF(OR(L41="",N41=""),"",IF(AND(L41=N41,L41&gt;0,N41&gt;0),"Important High",""))</f>
        <v/>
      </c>
      <c r="BJ41" s="29" t="str">
        <f>IF(OR(M41="",O41=""),"",IF(AND(M41=O41,M41&gt;0,O41&gt;0),"Important Low",""))</f>
        <v/>
      </c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37" t="str">
        <f t="shared" si="8"/>
        <v/>
      </c>
      <c r="BV41" s="29" t="str">
        <f t="shared" si="9"/>
        <v/>
      </c>
      <c r="BW41" s="37" t="str" cm="1">
        <f t="array" ref="BW41">IF(BV41&lt;&gt;1,"",_xlfn.IFS(OR(BC41="Above",BC41="Below"),BC41,OR(BH41="Above",BH41="Below"),BH41,TRUE,""))</f>
        <v/>
      </c>
      <c r="BX41" s="29"/>
      <c r="BY41" s="37" t="str">
        <f>IF(AA41="","",IF(AA41&gt;0,"UP","DOWN"))</f>
        <v/>
      </c>
      <c r="BZ41" s="37" t="str">
        <f t="shared" si="10"/>
        <v/>
      </c>
      <c r="CA41" s="37" t="str">
        <f t="shared" si="11"/>
        <v/>
      </c>
      <c r="CB41" s="66" t="str">
        <f t="shared" si="12"/>
        <v/>
      </c>
      <c r="CC41" s="69" t="str">
        <f t="shared" si="21"/>
        <v/>
      </c>
      <c r="CD41" s="66" t="str">
        <f t="shared" si="22"/>
        <v/>
      </c>
      <c r="CE41" s="66" t="str">
        <f t="shared" si="13"/>
        <v/>
      </c>
      <c r="CF41" s="66" t="str">
        <f>IF(AK41="","",IF(AND(AC41&gt;0,AK41&gt;0),"Low Spike @ Uptrend",""))</f>
        <v/>
      </c>
      <c r="CG41" s="66" t="str">
        <f>IF(AND(CF41="Low Spike @ Uptrend",AV41&gt;50%),"Sig Low Spike @ Uptrend","")</f>
        <v/>
      </c>
      <c r="CH41" s="30" t="str">
        <f>IFERROR(IF(Z41&gt;(AVERAGE(Z21:Z41)+(2*_xlfn.STDEV.P(Z21:Z41))),1,""),"")</f>
        <v/>
      </c>
      <c r="CI41" s="30" t="str">
        <f>IFERROR(IF(G41&gt;(AVERAGE(G21:G41)+(2*_xlfn.STDEV.P(G21:G41))),1,""),"")</f>
        <v/>
      </c>
      <c r="CJ41" s="30" t="str">
        <f>IF(P41="","",IF(P41=1,1,""))</f>
        <v/>
      </c>
      <c r="CK41" s="11" t="str">
        <f>IF(AND(CH41="",CC41="",CF41="",CI41="",CJ41=""),"",SUM(CH41:CJ41)/5)</f>
        <v/>
      </c>
      <c r="CL41" s="38" t="str">
        <f t="shared" si="24"/>
        <v/>
      </c>
      <c r="CM41" s="10" t="str">
        <f t="shared" si="25"/>
        <v/>
      </c>
    </row>
    <row r="42" spans="1:91" x14ac:dyDescent="0.55000000000000004">
      <c r="A42" t="str">
        <f>IF('Data Validation'!$K$2&lt;&gt;TRUE,"",'Data Validation'!A42)</f>
        <v/>
      </c>
      <c r="B42" s="4" t="str">
        <f>IF('Data Validation'!$K$2&lt;&gt;TRUE,"",'Data Validation'!C42)</f>
        <v/>
      </c>
      <c r="C42" s="4" t="str">
        <f>IF('Data Validation'!$K$2&lt;&gt;TRUE,"",'Data Validation'!E42)</f>
        <v/>
      </c>
      <c r="D42" s="4" t="str">
        <f>IF('Data Validation'!$K$2&lt;&gt;TRUE,"",'Data Validation'!G42)</f>
        <v/>
      </c>
      <c r="E42" s="4" t="str">
        <f>IF($C42&lt;&gt;"M5","",Price!F42)</f>
        <v/>
      </c>
      <c r="F42" s="4" t="str">
        <f>IF($C42&lt;&gt;"M5","",Price!G42)</f>
        <v/>
      </c>
      <c r="G42" s="4" t="str">
        <f>IF($C42&lt;&gt;"M5","",Price!H42)</f>
        <v/>
      </c>
      <c r="H42" s="57" t="str">
        <f>IF($C42&lt;&gt;"M5","",SSA!E42)</f>
        <v/>
      </c>
      <c r="I42" s="57" t="str">
        <f>IF($C42&lt;&gt;"M5","",SSA!F42)</f>
        <v/>
      </c>
      <c r="J42" s="58" t="str">
        <f>IF($C42&lt;&gt;"M5","",SSA!G42)</f>
        <v/>
      </c>
      <c r="K42" s="58" t="str">
        <f>IF($C42&lt;&gt;"M5","",SSA!H42)</f>
        <v/>
      </c>
      <c r="L42" s="5" t="str">
        <f>IF($C42&lt;&gt;"M5","",Trendlines!K42)</f>
        <v/>
      </c>
      <c r="M42" s="5" t="str">
        <f>IF($C42&lt;&gt;"M5","",Trendlines!L42)</f>
        <v/>
      </c>
      <c r="N42" s="5" t="str">
        <f>IF($C42&lt;&gt;"M5","",ZigZag!E42)</f>
        <v/>
      </c>
      <c r="O42" s="5" t="str">
        <f>IF($C42&lt;&gt;"M5","",ZigZag!F42)</f>
        <v/>
      </c>
      <c r="P42" s="5" t="str">
        <f>IF($C42&lt;&gt;"M5","",Pinbar!E42)</f>
        <v/>
      </c>
      <c r="Q42" s="57" t="str">
        <f>IF($C42&lt;&gt;"M5","",Trendlines!E42)</f>
        <v/>
      </c>
      <c r="R42" s="57" t="str">
        <f>IF($C42&lt;&gt;"M5","",Trendlines!H42)</f>
        <v/>
      </c>
      <c r="S42" s="5"/>
      <c r="T42" s="5"/>
      <c r="U42" s="5"/>
      <c r="V42" s="5"/>
      <c r="W42" t="str">
        <f>IFERROR(E42-F42,"")</f>
        <v/>
      </c>
      <c r="X42" t="str">
        <f>IFERROR(ABS(E42-D41),"")</f>
        <v/>
      </c>
      <c r="Y42" t="str">
        <f>IFERROR(ABS(F42-D41),"")</f>
        <v/>
      </c>
      <c r="Z42" t="str">
        <f t="shared" si="26"/>
        <v/>
      </c>
      <c r="AA42" s="36" t="str">
        <f>IFERROR(H42-I42,"")</f>
        <v/>
      </c>
      <c r="AB42" s="36" t="str">
        <f t="shared" si="15"/>
        <v/>
      </c>
      <c r="AC42" s="66" t="str" cm="1">
        <f t="array" ref="AC42">IFERROR((AB42=AB41,AC41+AB42,AB42),"")</f>
        <v/>
      </c>
      <c r="AD42" s="65"/>
      <c r="AE42" s="65"/>
      <c r="AF42" s="65"/>
      <c r="AG42" s="65"/>
      <c r="AH42" s="36" t="str">
        <f>IF(AND(H42&gt;I42,H41&lt;I41),"crossover","")</f>
        <v/>
      </c>
      <c r="AI42" s="36" t="str">
        <f>IF(AND(H42&lt;I42,H41&gt;I41),"crossunder","")</f>
        <v/>
      </c>
      <c r="AJ42" s="67" t="str">
        <f t="shared" si="16"/>
        <v/>
      </c>
      <c r="AK42" s="68" t="str">
        <f t="shared" si="17"/>
        <v/>
      </c>
      <c r="AL42" s="71" t="str">
        <f t="shared" si="18"/>
        <v/>
      </c>
      <c r="AM42" s="71" t="str">
        <f t="shared" si="19"/>
        <v/>
      </c>
      <c r="AN42" s="72" t="str">
        <f>IF(AND(AK42&lt;&gt;"",CF42="Low Spike @ Uptrend"),AK42,"")</f>
        <v/>
      </c>
      <c r="AO42" s="72" t="str">
        <f t="shared" si="20"/>
        <v/>
      </c>
      <c r="AT42" s="75"/>
      <c r="AU42" s="75"/>
      <c r="AV42" s="75"/>
      <c r="AW42" s="75"/>
      <c r="AY42" s="21" t="str">
        <f>IF(OR(Q42=0,Q42=""),"",((H42-Q42)/Q42))</f>
        <v/>
      </c>
      <c r="AZ42" s="15" t="str">
        <f t="shared" si="0"/>
        <v/>
      </c>
      <c r="BA42" s="15" t="str">
        <f t="shared" si="23"/>
        <v/>
      </c>
      <c r="BB42" s="22" t="str">
        <f t="shared" si="3"/>
        <v/>
      </c>
      <c r="BC42" s="22" t="str">
        <f t="shared" si="4"/>
        <v/>
      </c>
      <c r="BD42" s="24" t="str">
        <f>IF(OR(R42=0,R42=""),"",((H42-R42)/R42))</f>
        <v/>
      </c>
      <c r="BE42" s="23" t="str">
        <f t="shared" si="1"/>
        <v/>
      </c>
      <c r="BF42" s="23" t="str">
        <f t="shared" si="5"/>
        <v/>
      </c>
      <c r="BG42" s="25" t="str">
        <f t="shared" si="6"/>
        <v/>
      </c>
      <c r="BH42" s="25" t="str">
        <f t="shared" si="7"/>
        <v/>
      </c>
      <c r="BI42" s="29" t="str">
        <f>IF(OR(L42="",N42=""),"",IF(AND(L42=N42,L42&gt;0,N42&gt;0),"Important High",""))</f>
        <v/>
      </c>
      <c r="BJ42" s="29" t="str">
        <f>IF(OR(M42="",O42=""),"",IF(AND(M42=O42,M42&gt;0,O42&gt;0),"Important Low",""))</f>
        <v/>
      </c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37" t="str">
        <f t="shared" si="8"/>
        <v/>
      </c>
      <c r="BV42" s="29" t="str">
        <f t="shared" si="9"/>
        <v/>
      </c>
      <c r="BW42" s="37" t="str" cm="1">
        <f t="array" ref="BW42">IF(BV42&lt;&gt;1,"",_xlfn.IFS(OR(BC42="Above",BC42="Below"),BC42,OR(BH42="Above",BH42="Below"),BH42,TRUE,""))</f>
        <v/>
      </c>
      <c r="BX42" s="29"/>
      <c r="BY42" s="37" t="str">
        <f>IF(AA42="","",IF(AA42&gt;0,"UP","DOWN"))</f>
        <v/>
      </c>
      <c r="BZ42" s="37" t="str">
        <f t="shared" si="10"/>
        <v/>
      </c>
      <c r="CA42" s="37" t="str">
        <f t="shared" si="11"/>
        <v/>
      </c>
      <c r="CB42" s="66" t="str">
        <f t="shared" si="12"/>
        <v/>
      </c>
      <c r="CC42" s="69" t="str">
        <f t="shared" si="21"/>
        <v/>
      </c>
      <c r="CD42" s="66" t="str">
        <f t="shared" si="22"/>
        <v/>
      </c>
      <c r="CE42" s="66" t="str">
        <f t="shared" si="13"/>
        <v/>
      </c>
      <c r="CF42" s="66" t="str">
        <f>IF(AK42="","",IF(AND(AC42&gt;0,AK42&gt;0),"Low Spike @ Uptrend",""))</f>
        <v/>
      </c>
      <c r="CG42" s="66" t="str">
        <f>IF(AND(CF42="Low Spike @ Uptrend",AV42&gt;50%),"Sig Low Spike @ Uptrend","")</f>
        <v/>
      </c>
      <c r="CH42" s="30" t="str">
        <f>IFERROR(IF(Z42&gt;(AVERAGE(Z22:Z42)+(2*_xlfn.STDEV.P(Z22:Z42))),1,""),"")</f>
        <v/>
      </c>
      <c r="CI42" s="30" t="str">
        <f>IFERROR(IF(G42&gt;(AVERAGE(G22:G42)+(2*_xlfn.STDEV.P(G22:G42))),1,""),"")</f>
        <v/>
      </c>
      <c r="CJ42" s="30" t="str">
        <f>IF(P42="","",IF(P42=1,1,""))</f>
        <v/>
      </c>
      <c r="CK42" s="11" t="str">
        <f>IF(AND(CH42="",CC42="",CF42="",CI42="",CJ42=""),"",SUM(CH42:CJ42)/5)</f>
        <v/>
      </c>
      <c r="CL42" s="38" t="str">
        <f t="shared" si="24"/>
        <v/>
      </c>
      <c r="CM42" s="10" t="str">
        <f t="shared" si="25"/>
        <v/>
      </c>
    </row>
    <row r="43" spans="1:91" x14ac:dyDescent="0.55000000000000004">
      <c r="A43" t="str">
        <f>IF('Data Validation'!$K$2&lt;&gt;TRUE,"",'Data Validation'!A43)</f>
        <v/>
      </c>
      <c r="B43" s="4" t="str">
        <f>IF('Data Validation'!$K$2&lt;&gt;TRUE,"",'Data Validation'!C43)</f>
        <v/>
      </c>
      <c r="C43" s="4" t="str">
        <f>IF('Data Validation'!$K$2&lt;&gt;TRUE,"",'Data Validation'!E43)</f>
        <v/>
      </c>
      <c r="D43" s="4" t="str">
        <f>IF('Data Validation'!$K$2&lt;&gt;TRUE,"",'Data Validation'!G43)</f>
        <v/>
      </c>
      <c r="E43" s="4" t="str">
        <f>IF($C43&lt;&gt;"M5","",Price!F43)</f>
        <v/>
      </c>
      <c r="F43" s="4" t="str">
        <f>IF($C43&lt;&gt;"M5","",Price!G43)</f>
        <v/>
      </c>
      <c r="G43" s="4" t="str">
        <f>IF($C43&lt;&gt;"M5","",Price!H43)</f>
        <v/>
      </c>
      <c r="H43" s="57" t="str">
        <f>IF($C43&lt;&gt;"M5","",SSA!E43)</f>
        <v/>
      </c>
      <c r="I43" s="57" t="str">
        <f>IF($C43&lt;&gt;"M5","",SSA!F43)</f>
        <v/>
      </c>
      <c r="J43" s="58" t="str">
        <f>IF($C43&lt;&gt;"M5","",SSA!G43)</f>
        <v/>
      </c>
      <c r="K43" s="58" t="str">
        <f>IF($C43&lt;&gt;"M5","",SSA!H43)</f>
        <v/>
      </c>
      <c r="L43" s="5" t="str">
        <f>IF($C43&lt;&gt;"M5","",Trendlines!K43)</f>
        <v/>
      </c>
      <c r="M43" s="5" t="str">
        <f>IF($C43&lt;&gt;"M5","",Trendlines!L43)</f>
        <v/>
      </c>
      <c r="N43" s="5" t="str">
        <f>IF($C43&lt;&gt;"M5","",ZigZag!E43)</f>
        <v/>
      </c>
      <c r="O43" s="5" t="str">
        <f>IF($C43&lt;&gt;"M5","",ZigZag!F43)</f>
        <v/>
      </c>
      <c r="P43" s="5" t="str">
        <f>IF($C43&lt;&gt;"M5","",Pinbar!E43)</f>
        <v/>
      </c>
      <c r="Q43" s="57" t="str">
        <f>IF($C43&lt;&gt;"M5","",Trendlines!E43)</f>
        <v/>
      </c>
      <c r="R43" s="57" t="str">
        <f>IF($C43&lt;&gt;"M5","",Trendlines!H43)</f>
        <v/>
      </c>
      <c r="S43" s="5"/>
      <c r="T43" s="5"/>
      <c r="U43" s="5"/>
      <c r="V43" s="5"/>
      <c r="W43" t="str">
        <f>IFERROR(E43-F43,"")</f>
        <v/>
      </c>
      <c r="X43" t="str">
        <f>IFERROR(ABS(E43-D42),"")</f>
        <v/>
      </c>
      <c r="Y43" t="str">
        <f>IFERROR(ABS(F43-D42),"")</f>
        <v/>
      </c>
      <c r="Z43" t="str">
        <f t="shared" si="26"/>
        <v/>
      </c>
      <c r="AA43" s="36" t="str">
        <f>IFERROR(H43-I43,"")</f>
        <v/>
      </c>
      <c r="AB43" s="36" t="str">
        <f t="shared" si="15"/>
        <v/>
      </c>
      <c r="AC43" s="66" t="str" cm="1">
        <f t="array" ref="AC43">IFERROR((AB43=AB42,AC42+AB43,AB43),"")</f>
        <v/>
      </c>
      <c r="AD43" s="65"/>
      <c r="AE43" s="65"/>
      <c r="AF43" s="65"/>
      <c r="AG43" s="65"/>
      <c r="AH43" s="36" t="str">
        <f>IF(AND(H43&gt;I43,H42&lt;I42),"crossover","")</f>
        <v/>
      </c>
      <c r="AI43" s="36" t="str">
        <f>IF(AND(H43&lt;I43,H42&gt;I42),"crossunder","")</f>
        <v/>
      </c>
      <c r="AJ43" s="67" t="str">
        <f t="shared" si="16"/>
        <v/>
      </c>
      <c r="AK43" s="68" t="str">
        <f t="shared" si="17"/>
        <v/>
      </c>
      <c r="AL43" s="71" t="str">
        <f t="shared" si="18"/>
        <v/>
      </c>
      <c r="AM43" s="71" t="str">
        <f t="shared" si="19"/>
        <v/>
      </c>
      <c r="AN43" s="72" t="str">
        <f>IF(AND(AK43&lt;&gt;"",CF43="Low Spike @ Uptrend"),AK43,"")</f>
        <v/>
      </c>
      <c r="AO43" s="72" t="str">
        <f t="shared" si="20"/>
        <v/>
      </c>
      <c r="AT43" s="75"/>
      <c r="AU43" s="75"/>
      <c r="AV43" s="75"/>
      <c r="AW43" s="75"/>
      <c r="AY43" s="21" t="str">
        <f>IF(OR(Q43=0,Q43=""),"",((H43-Q43)/Q43))</f>
        <v/>
      </c>
      <c r="AZ43" s="15" t="str">
        <f t="shared" si="0"/>
        <v/>
      </c>
      <c r="BA43" s="15" t="str">
        <f t="shared" si="23"/>
        <v/>
      </c>
      <c r="BB43" s="22" t="str">
        <f t="shared" si="3"/>
        <v/>
      </c>
      <c r="BC43" s="22" t="str">
        <f t="shared" si="4"/>
        <v/>
      </c>
      <c r="BD43" s="24" t="str">
        <f>IF(OR(R43=0,R43=""),"",((H43-R43)/R43))</f>
        <v/>
      </c>
      <c r="BE43" s="23" t="str">
        <f t="shared" si="1"/>
        <v/>
      </c>
      <c r="BF43" s="23" t="str">
        <f t="shared" si="5"/>
        <v/>
      </c>
      <c r="BG43" s="25" t="str">
        <f t="shared" si="6"/>
        <v/>
      </c>
      <c r="BH43" s="25" t="str">
        <f t="shared" si="7"/>
        <v/>
      </c>
      <c r="BI43" s="29" t="str">
        <f>IF(OR(L43="",N43=""),"",IF(AND(L43=N43,L43&gt;0,N43&gt;0),"Important High",""))</f>
        <v/>
      </c>
      <c r="BJ43" s="29" t="str">
        <f>IF(OR(M43="",O43=""),"",IF(AND(M43=O43,M43&gt;0,O43&gt;0),"Important Low",""))</f>
        <v/>
      </c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37" t="str">
        <f t="shared" si="8"/>
        <v/>
      </c>
      <c r="BV43" s="29" t="str">
        <f t="shared" si="9"/>
        <v/>
      </c>
      <c r="BW43" s="37" t="str" cm="1">
        <f t="array" ref="BW43">IF(BV43&lt;&gt;1,"",_xlfn.IFS(OR(BC43="Above",BC43="Below"),BC43,OR(BH43="Above",BH43="Below"),BH43,TRUE,""))</f>
        <v/>
      </c>
      <c r="BX43" s="29"/>
      <c r="BY43" s="37" t="str">
        <f>IF(AA43="","",IF(AA43&gt;0,"UP","DOWN"))</f>
        <v/>
      </c>
      <c r="BZ43" s="37" t="str">
        <f t="shared" si="10"/>
        <v/>
      </c>
      <c r="CA43" s="37" t="str">
        <f t="shared" si="11"/>
        <v/>
      </c>
      <c r="CB43" s="66" t="str">
        <f t="shared" si="12"/>
        <v/>
      </c>
      <c r="CC43" s="69" t="str">
        <f t="shared" si="21"/>
        <v/>
      </c>
      <c r="CD43" s="66" t="str">
        <f t="shared" si="22"/>
        <v/>
      </c>
      <c r="CE43" s="66" t="str">
        <f t="shared" si="13"/>
        <v/>
      </c>
      <c r="CF43" s="66" t="str">
        <f>IF(AK43="","",IF(AND(AC43&gt;0,AK43&gt;0),"Low Spike @ Uptrend",""))</f>
        <v/>
      </c>
      <c r="CG43" s="66" t="str">
        <f>IF(AND(CF43="Low Spike @ Uptrend",AV43&gt;50%),"Sig Low Spike @ Uptrend","")</f>
        <v/>
      </c>
      <c r="CH43" s="30" t="str">
        <f>IFERROR(IF(Z43&gt;(AVERAGE(Z23:Z43)+(2*_xlfn.STDEV.P(Z23:Z43))),1,""),"")</f>
        <v/>
      </c>
      <c r="CI43" s="30" t="str">
        <f>IFERROR(IF(G43&gt;(AVERAGE(G23:G43)+(2*_xlfn.STDEV.P(G23:G43))),1,""),"")</f>
        <v/>
      </c>
      <c r="CJ43" s="30" t="str">
        <f>IF(P43="","",IF(P43=1,1,""))</f>
        <v/>
      </c>
      <c r="CK43" s="11" t="str">
        <f>IF(AND(CH43="",CC43="",CF43="",CI43="",CJ43=""),"",SUM(CH43:CJ43)/5)</f>
        <v/>
      </c>
      <c r="CL43" s="38" t="str">
        <f t="shared" si="24"/>
        <v/>
      </c>
      <c r="CM43" s="10" t="str">
        <f t="shared" si="25"/>
        <v/>
      </c>
    </row>
    <row r="44" spans="1:91" x14ac:dyDescent="0.55000000000000004">
      <c r="A44" t="str">
        <f>IF('Data Validation'!$K$2&lt;&gt;TRUE,"",'Data Validation'!A44)</f>
        <v/>
      </c>
      <c r="B44" s="4" t="str">
        <f>IF('Data Validation'!$K$2&lt;&gt;TRUE,"",'Data Validation'!C44)</f>
        <v/>
      </c>
      <c r="C44" s="4" t="str">
        <f>IF('Data Validation'!$K$2&lt;&gt;TRUE,"",'Data Validation'!E44)</f>
        <v/>
      </c>
      <c r="D44" s="4" t="str">
        <f>IF('Data Validation'!$K$2&lt;&gt;TRUE,"",'Data Validation'!G44)</f>
        <v/>
      </c>
      <c r="E44" s="4" t="str">
        <f>IF($C44&lt;&gt;"M5","",Price!F44)</f>
        <v/>
      </c>
      <c r="F44" s="4" t="str">
        <f>IF($C44&lt;&gt;"M5","",Price!G44)</f>
        <v/>
      </c>
      <c r="G44" s="4" t="str">
        <f>IF($C44&lt;&gt;"M5","",Price!H44)</f>
        <v/>
      </c>
      <c r="H44" s="57" t="str">
        <f>IF($C44&lt;&gt;"M5","",SSA!E44)</f>
        <v/>
      </c>
      <c r="I44" s="57" t="str">
        <f>IF($C44&lt;&gt;"M5","",SSA!F44)</f>
        <v/>
      </c>
      <c r="J44" s="58" t="str">
        <f>IF($C44&lt;&gt;"M5","",SSA!G44)</f>
        <v/>
      </c>
      <c r="K44" s="58" t="str">
        <f>IF($C44&lt;&gt;"M5","",SSA!H44)</f>
        <v/>
      </c>
      <c r="L44" s="5" t="str">
        <f>IF($C44&lt;&gt;"M5","",Trendlines!K44)</f>
        <v/>
      </c>
      <c r="M44" s="5" t="str">
        <f>IF($C44&lt;&gt;"M5","",Trendlines!L44)</f>
        <v/>
      </c>
      <c r="N44" s="5" t="str">
        <f>IF($C44&lt;&gt;"M5","",ZigZag!E44)</f>
        <v/>
      </c>
      <c r="O44" s="5" t="str">
        <f>IF($C44&lt;&gt;"M5","",ZigZag!F44)</f>
        <v/>
      </c>
      <c r="P44" s="5" t="str">
        <f>IF($C44&lt;&gt;"M5","",Pinbar!E44)</f>
        <v/>
      </c>
      <c r="Q44" s="57" t="str">
        <f>IF($C44&lt;&gt;"M5","",Trendlines!E44)</f>
        <v/>
      </c>
      <c r="R44" s="57" t="str">
        <f>IF($C44&lt;&gt;"M5","",Trendlines!H44)</f>
        <v/>
      </c>
      <c r="S44" s="5"/>
      <c r="T44" s="5"/>
      <c r="U44" s="5"/>
      <c r="V44" s="5"/>
      <c r="W44" t="str">
        <f>IFERROR(E44-F44,"")</f>
        <v/>
      </c>
      <c r="X44" t="str">
        <f>IFERROR(ABS(E44-D43),"")</f>
        <v/>
      </c>
      <c r="Y44" t="str">
        <f>IFERROR(ABS(F44-D43),"")</f>
        <v/>
      </c>
      <c r="Z44" t="str">
        <f t="shared" si="26"/>
        <v/>
      </c>
      <c r="AA44" s="36" t="str">
        <f>IFERROR(H44-I44,"")</f>
        <v/>
      </c>
      <c r="AB44" s="36" t="str">
        <f t="shared" si="15"/>
        <v/>
      </c>
      <c r="AC44" s="66" t="str" cm="1">
        <f t="array" ref="AC44">IFERROR((AB44=AB43,AC43+AB44,AB44),"")</f>
        <v/>
      </c>
      <c r="AD44" s="65"/>
      <c r="AE44" s="65"/>
      <c r="AF44" s="65"/>
      <c r="AG44" s="65"/>
      <c r="AH44" s="36" t="str">
        <f>IF(AND(H44&gt;I44,H43&lt;I43),"crossover","")</f>
        <v/>
      </c>
      <c r="AI44" s="36" t="str">
        <f>IF(AND(H44&lt;I44,H43&gt;I43),"crossunder","")</f>
        <v/>
      </c>
      <c r="AJ44" s="67" t="str">
        <f t="shared" si="16"/>
        <v/>
      </c>
      <c r="AK44" s="68" t="str">
        <f t="shared" si="17"/>
        <v/>
      </c>
      <c r="AL44" s="71" t="str">
        <f t="shared" si="18"/>
        <v/>
      </c>
      <c r="AM44" s="71" t="str">
        <f t="shared" si="19"/>
        <v/>
      </c>
      <c r="AN44" s="72" t="str">
        <f>IF(AND(AK44&lt;&gt;"",CF44="Low Spike @ Uptrend"),AK44,"")</f>
        <v/>
      </c>
      <c r="AO44" s="72" t="str">
        <f t="shared" si="20"/>
        <v/>
      </c>
      <c r="AT44" s="75"/>
      <c r="AU44" s="75"/>
      <c r="AV44" s="75"/>
      <c r="AW44" s="75"/>
      <c r="AY44" s="21" t="str">
        <f>IF(OR(Q44=0,Q44=""),"",((H44-Q44)/Q44))</f>
        <v/>
      </c>
      <c r="AZ44" s="15" t="str">
        <f t="shared" si="0"/>
        <v/>
      </c>
      <c r="BA44" s="15" t="str">
        <f t="shared" si="23"/>
        <v/>
      </c>
      <c r="BB44" s="22" t="str">
        <f t="shared" si="3"/>
        <v/>
      </c>
      <c r="BC44" s="22" t="str">
        <f t="shared" si="4"/>
        <v/>
      </c>
      <c r="BD44" s="24" t="str">
        <f>IF(OR(R44=0,R44=""),"",((H44-R44)/R44))</f>
        <v/>
      </c>
      <c r="BE44" s="23" t="str">
        <f t="shared" si="1"/>
        <v/>
      </c>
      <c r="BF44" s="23" t="str">
        <f t="shared" si="5"/>
        <v/>
      </c>
      <c r="BG44" s="25" t="str">
        <f t="shared" si="6"/>
        <v/>
      </c>
      <c r="BH44" s="25" t="str">
        <f t="shared" si="7"/>
        <v/>
      </c>
      <c r="BI44" s="29" t="str">
        <f>IF(OR(L44="",N44=""),"",IF(AND(L44=N44,L44&gt;0,N44&gt;0),"Important High",""))</f>
        <v/>
      </c>
      <c r="BJ44" s="29" t="str">
        <f>IF(OR(M44="",O44=""),"",IF(AND(M44=O44,M44&gt;0,O44&gt;0),"Important Low",""))</f>
        <v/>
      </c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37" t="str">
        <f t="shared" si="8"/>
        <v/>
      </c>
      <c r="BV44" s="29" t="str">
        <f t="shared" si="9"/>
        <v/>
      </c>
      <c r="BW44" s="37" t="str" cm="1">
        <f t="array" ref="BW44">IF(BV44&lt;&gt;1,"",_xlfn.IFS(OR(BC44="Above",BC44="Below"),BC44,OR(BH44="Above",BH44="Below"),BH44,TRUE,""))</f>
        <v/>
      </c>
      <c r="BX44" s="29"/>
      <c r="BY44" s="37" t="str">
        <f>IF(AA44="","",IF(AA44&gt;0,"UP","DOWN"))</f>
        <v/>
      </c>
      <c r="BZ44" s="37" t="str">
        <f t="shared" si="10"/>
        <v/>
      </c>
      <c r="CA44" s="37" t="str">
        <f t="shared" si="11"/>
        <v/>
      </c>
      <c r="CB44" s="66" t="str">
        <f t="shared" si="12"/>
        <v/>
      </c>
      <c r="CC44" s="69" t="str">
        <f t="shared" si="21"/>
        <v/>
      </c>
      <c r="CD44" s="66" t="str">
        <f t="shared" si="22"/>
        <v/>
      </c>
      <c r="CE44" s="66" t="str">
        <f t="shared" si="13"/>
        <v/>
      </c>
      <c r="CF44" s="66" t="str">
        <f>IF(AK44="","",IF(AND(AC44&gt;0,AK44&gt;0),"Low Spike @ Uptrend",""))</f>
        <v/>
      </c>
      <c r="CG44" s="66" t="str">
        <f>IF(AND(CF44="Low Spike @ Uptrend",AV44&gt;50%),"Sig Low Spike @ Uptrend","")</f>
        <v/>
      </c>
      <c r="CH44" s="30" t="str">
        <f>IFERROR(IF(Z44&gt;(AVERAGE(Z24:Z44)+(2*_xlfn.STDEV.P(Z24:Z44))),1,""),"")</f>
        <v/>
      </c>
      <c r="CI44" s="30" t="str">
        <f>IFERROR(IF(G44&gt;(AVERAGE(G24:G44)+(2*_xlfn.STDEV.P(G24:G44))),1,""),"")</f>
        <v/>
      </c>
      <c r="CJ44" s="30" t="str">
        <f>IF(P44="","",IF(P44=1,1,""))</f>
        <v/>
      </c>
      <c r="CK44" s="11" t="str">
        <f>IF(AND(CH44="",CC44="",CF44="",CI44="",CJ44=""),"",SUM(CH44:CJ44)/5)</f>
        <v/>
      </c>
      <c r="CL44" s="38" t="str">
        <f t="shared" si="24"/>
        <v/>
      </c>
      <c r="CM44" s="10" t="str">
        <f t="shared" si="25"/>
        <v/>
      </c>
    </row>
    <row r="45" spans="1:91" x14ac:dyDescent="0.55000000000000004">
      <c r="A45" t="str">
        <f>IF('Data Validation'!$K$2&lt;&gt;TRUE,"",'Data Validation'!A45)</f>
        <v/>
      </c>
      <c r="B45" s="4" t="str">
        <f>IF('Data Validation'!$K$2&lt;&gt;TRUE,"",'Data Validation'!C45)</f>
        <v/>
      </c>
      <c r="C45" s="4" t="str">
        <f>IF('Data Validation'!$K$2&lt;&gt;TRUE,"",'Data Validation'!E45)</f>
        <v/>
      </c>
      <c r="D45" s="4" t="str">
        <f>IF('Data Validation'!$K$2&lt;&gt;TRUE,"",'Data Validation'!G45)</f>
        <v/>
      </c>
      <c r="E45" s="4" t="str">
        <f>IF($C45&lt;&gt;"M5","",Price!F45)</f>
        <v/>
      </c>
      <c r="F45" s="4" t="str">
        <f>IF($C45&lt;&gt;"M5","",Price!G45)</f>
        <v/>
      </c>
      <c r="G45" s="4" t="str">
        <f>IF($C45&lt;&gt;"M5","",Price!H45)</f>
        <v/>
      </c>
      <c r="H45" s="57" t="str">
        <f>IF($C45&lt;&gt;"M5","",SSA!E45)</f>
        <v/>
      </c>
      <c r="I45" s="57" t="str">
        <f>IF($C45&lt;&gt;"M5","",SSA!F45)</f>
        <v/>
      </c>
      <c r="J45" s="58" t="str">
        <f>IF($C45&lt;&gt;"M5","",SSA!G45)</f>
        <v/>
      </c>
      <c r="K45" s="58" t="str">
        <f>IF($C45&lt;&gt;"M5","",SSA!H45)</f>
        <v/>
      </c>
      <c r="L45" s="5" t="str">
        <f>IF($C45&lt;&gt;"M5","",Trendlines!K45)</f>
        <v/>
      </c>
      <c r="M45" s="5" t="str">
        <f>IF($C45&lt;&gt;"M5","",Trendlines!L45)</f>
        <v/>
      </c>
      <c r="N45" s="5" t="str">
        <f>IF($C45&lt;&gt;"M5","",ZigZag!E45)</f>
        <v/>
      </c>
      <c r="O45" s="5" t="str">
        <f>IF($C45&lt;&gt;"M5","",ZigZag!F45)</f>
        <v/>
      </c>
      <c r="P45" s="5" t="str">
        <f>IF($C45&lt;&gt;"M5","",Pinbar!E45)</f>
        <v/>
      </c>
      <c r="Q45" s="57" t="str">
        <f>IF($C45&lt;&gt;"M5","",Trendlines!E45)</f>
        <v/>
      </c>
      <c r="R45" s="57" t="str">
        <f>IF($C45&lt;&gt;"M5","",Trendlines!H45)</f>
        <v/>
      </c>
      <c r="S45" s="5"/>
      <c r="T45" s="5"/>
      <c r="U45" s="5"/>
      <c r="V45" s="5"/>
      <c r="W45" t="str">
        <f>IFERROR(E45-F45,"")</f>
        <v/>
      </c>
      <c r="X45" t="str">
        <f>IFERROR(ABS(E45-D44),"")</f>
        <v/>
      </c>
      <c r="Y45" t="str">
        <f>IFERROR(ABS(F45-D44),"")</f>
        <v/>
      </c>
      <c r="Z45" t="str">
        <f t="shared" si="26"/>
        <v/>
      </c>
      <c r="AA45" s="36" t="str">
        <f>IFERROR(H45-I45,"")</f>
        <v/>
      </c>
      <c r="AB45" s="36" t="str">
        <f t="shared" si="15"/>
        <v/>
      </c>
      <c r="AC45" s="66" t="str" cm="1">
        <f t="array" ref="AC45">IFERROR((AB45=AB44,AC44+AB45,AB45),"")</f>
        <v/>
      </c>
      <c r="AD45" s="65"/>
      <c r="AE45" s="65"/>
      <c r="AF45" s="65"/>
      <c r="AG45" s="65"/>
      <c r="AH45" s="36" t="str">
        <f>IF(AND(H45&gt;I45,H44&lt;I44),"crossover","")</f>
        <v/>
      </c>
      <c r="AI45" s="36" t="str">
        <f>IF(AND(H45&lt;I45,H44&gt;I44),"crossunder","")</f>
        <v/>
      </c>
      <c r="AJ45" s="67" t="str">
        <f t="shared" si="16"/>
        <v/>
      </c>
      <c r="AK45" s="68" t="str">
        <f t="shared" si="17"/>
        <v/>
      </c>
      <c r="AL45" s="71" t="str">
        <f t="shared" si="18"/>
        <v/>
      </c>
      <c r="AM45" s="71" t="str">
        <f t="shared" si="19"/>
        <v/>
      </c>
      <c r="AN45" s="72" t="str">
        <f>IF(AND(AK45&lt;&gt;"",CF45="Low Spike @ Uptrend"),AK45,"")</f>
        <v/>
      </c>
      <c r="AO45" s="72" t="str">
        <f t="shared" si="20"/>
        <v/>
      </c>
      <c r="AT45" s="75"/>
      <c r="AU45" s="75"/>
      <c r="AV45" s="75"/>
      <c r="AW45" s="75"/>
      <c r="AY45" s="21" t="str">
        <f>IF(OR(Q45=0,Q45=""),"",((H45-Q45)/Q45))</f>
        <v/>
      </c>
      <c r="AZ45" s="15" t="str">
        <f t="shared" si="0"/>
        <v/>
      </c>
      <c r="BA45" s="15" t="str">
        <f t="shared" si="23"/>
        <v/>
      </c>
      <c r="BB45" s="22" t="str">
        <f t="shared" si="3"/>
        <v/>
      </c>
      <c r="BC45" s="22" t="str">
        <f t="shared" si="4"/>
        <v/>
      </c>
      <c r="BD45" s="24" t="str">
        <f>IF(OR(R45=0,R45=""),"",((H45-R45)/R45))</f>
        <v/>
      </c>
      <c r="BE45" s="23" t="str">
        <f t="shared" si="1"/>
        <v/>
      </c>
      <c r="BF45" s="23" t="str">
        <f t="shared" si="5"/>
        <v/>
      </c>
      <c r="BG45" s="25" t="str">
        <f t="shared" si="6"/>
        <v/>
      </c>
      <c r="BH45" s="25" t="str">
        <f t="shared" si="7"/>
        <v/>
      </c>
      <c r="BI45" s="29" t="str">
        <f>IF(OR(L45="",N45=""),"",IF(AND(L45=N45,L45&gt;0,N45&gt;0),"Important High",""))</f>
        <v/>
      </c>
      <c r="BJ45" s="29" t="str">
        <f>IF(OR(M45="",O45=""),"",IF(AND(M45=O45,M45&gt;0,O45&gt;0),"Important Low",""))</f>
        <v/>
      </c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37" t="str">
        <f t="shared" si="8"/>
        <v/>
      </c>
      <c r="BV45" s="29" t="str">
        <f t="shared" si="9"/>
        <v/>
      </c>
      <c r="BW45" s="37" t="str" cm="1">
        <f t="array" ref="BW45">IF(BV45&lt;&gt;1,"",_xlfn.IFS(OR(BC45="Above",BC45="Below"),BC45,OR(BH45="Above",BH45="Below"),BH45,TRUE,""))</f>
        <v/>
      </c>
      <c r="BX45" s="29"/>
      <c r="BY45" s="37" t="str">
        <f>IF(AA45="","",IF(AA45&gt;0,"UP","DOWN"))</f>
        <v/>
      </c>
      <c r="BZ45" s="37" t="str">
        <f t="shared" si="10"/>
        <v/>
      </c>
      <c r="CA45" s="37" t="str">
        <f t="shared" si="11"/>
        <v/>
      </c>
      <c r="CB45" s="66" t="str">
        <f t="shared" si="12"/>
        <v/>
      </c>
      <c r="CC45" s="69" t="str">
        <f t="shared" si="21"/>
        <v/>
      </c>
      <c r="CD45" s="66" t="str">
        <f t="shared" si="22"/>
        <v/>
      </c>
      <c r="CE45" s="66" t="str">
        <f t="shared" si="13"/>
        <v/>
      </c>
      <c r="CF45" s="66" t="str">
        <f>IF(AK45="","",IF(AND(AC45&gt;0,AK45&gt;0),"Low Spike @ Uptrend",""))</f>
        <v/>
      </c>
      <c r="CG45" s="66" t="str">
        <f>IF(AND(CF45="Low Spike @ Uptrend",AV45&gt;50%),"Sig Low Spike @ Uptrend","")</f>
        <v/>
      </c>
      <c r="CH45" s="30" t="str">
        <f>IFERROR(IF(Z45&gt;(AVERAGE(Z25:Z45)+(2*_xlfn.STDEV.P(Z25:Z45))),1,""),"")</f>
        <v/>
      </c>
      <c r="CI45" s="30" t="str">
        <f>IFERROR(IF(G45&gt;(AVERAGE(G25:G45)+(2*_xlfn.STDEV.P(G25:G45))),1,""),"")</f>
        <v/>
      </c>
      <c r="CJ45" s="30" t="str">
        <f>IF(P45="","",IF(P45=1,1,""))</f>
        <v/>
      </c>
      <c r="CK45" s="11" t="str">
        <f>IF(AND(CH45="",CC45="",CF45="",CI45="",CJ45=""),"",SUM(CH45:CJ45)/5)</f>
        <v/>
      </c>
      <c r="CL45" s="38" t="str">
        <f t="shared" si="24"/>
        <v/>
      </c>
      <c r="CM45" s="10" t="str">
        <f t="shared" si="25"/>
        <v/>
      </c>
    </row>
    <row r="46" spans="1:91" x14ac:dyDescent="0.55000000000000004">
      <c r="A46" t="str">
        <f>IF('Data Validation'!$K$2&lt;&gt;TRUE,"",'Data Validation'!A46)</f>
        <v/>
      </c>
      <c r="B46" s="4" t="str">
        <f>IF('Data Validation'!$K$2&lt;&gt;TRUE,"",'Data Validation'!C46)</f>
        <v/>
      </c>
      <c r="C46" s="4" t="str">
        <f>IF('Data Validation'!$K$2&lt;&gt;TRUE,"",'Data Validation'!E46)</f>
        <v/>
      </c>
      <c r="D46" s="4" t="str">
        <f>IF('Data Validation'!$K$2&lt;&gt;TRUE,"",'Data Validation'!G46)</f>
        <v/>
      </c>
      <c r="E46" s="4" t="str">
        <f>IF($C46&lt;&gt;"M5","",Price!F46)</f>
        <v/>
      </c>
      <c r="F46" s="4" t="str">
        <f>IF($C46&lt;&gt;"M5","",Price!G46)</f>
        <v/>
      </c>
      <c r="G46" s="4" t="str">
        <f>IF($C46&lt;&gt;"M5","",Price!H46)</f>
        <v/>
      </c>
      <c r="H46" s="57" t="str">
        <f>IF($C46&lt;&gt;"M5","",SSA!E46)</f>
        <v/>
      </c>
      <c r="I46" s="57" t="str">
        <f>IF($C46&lt;&gt;"M5","",SSA!F46)</f>
        <v/>
      </c>
      <c r="J46" s="58" t="str">
        <f>IF($C46&lt;&gt;"M5","",SSA!G46)</f>
        <v/>
      </c>
      <c r="K46" s="58" t="str">
        <f>IF($C46&lt;&gt;"M5","",SSA!H46)</f>
        <v/>
      </c>
      <c r="L46" s="5" t="str">
        <f>IF($C46&lt;&gt;"M5","",Trendlines!K46)</f>
        <v/>
      </c>
      <c r="M46" s="5" t="str">
        <f>IF($C46&lt;&gt;"M5","",Trendlines!L46)</f>
        <v/>
      </c>
      <c r="N46" s="5" t="str">
        <f>IF($C46&lt;&gt;"M5","",ZigZag!E46)</f>
        <v/>
      </c>
      <c r="O46" s="5" t="str">
        <f>IF($C46&lt;&gt;"M5","",ZigZag!F46)</f>
        <v/>
      </c>
      <c r="P46" s="5" t="str">
        <f>IF($C46&lt;&gt;"M5","",Pinbar!E46)</f>
        <v/>
      </c>
      <c r="Q46" s="57" t="str">
        <f>IF($C46&lt;&gt;"M5","",Trendlines!E46)</f>
        <v/>
      </c>
      <c r="R46" s="57" t="str">
        <f>IF($C46&lt;&gt;"M5","",Trendlines!H46)</f>
        <v/>
      </c>
      <c r="S46" s="5"/>
      <c r="T46" s="5"/>
      <c r="U46" s="5"/>
      <c r="V46" s="5"/>
      <c r="W46" t="str">
        <f>IFERROR(E46-F46,"")</f>
        <v/>
      </c>
      <c r="X46" t="str">
        <f>IFERROR(ABS(E46-D45),"")</f>
        <v/>
      </c>
      <c r="Y46" t="str">
        <f>IFERROR(ABS(F46-D45),"")</f>
        <v/>
      </c>
      <c r="Z46" t="str">
        <f t="shared" si="26"/>
        <v/>
      </c>
      <c r="AA46" s="36" t="str">
        <f>IFERROR(H46-I46,"")</f>
        <v/>
      </c>
      <c r="AB46" s="36" t="str">
        <f t="shared" si="15"/>
        <v/>
      </c>
      <c r="AC46" s="66" t="str" cm="1">
        <f t="array" ref="AC46">IFERROR((AB46=AB45,AC45+AB46,AB46),"")</f>
        <v/>
      </c>
      <c r="AD46" s="65"/>
      <c r="AE46" s="65"/>
      <c r="AF46" s="65"/>
      <c r="AG46" s="65"/>
      <c r="AH46" s="36" t="str">
        <f>IF(AND(H46&gt;I46,H45&lt;I45),"crossover","")</f>
        <v/>
      </c>
      <c r="AI46" s="36" t="str">
        <f>IF(AND(H46&lt;I46,H45&gt;I45),"crossunder","")</f>
        <v/>
      </c>
      <c r="AJ46" s="67" t="str">
        <f t="shared" si="16"/>
        <v/>
      </c>
      <c r="AK46" s="68" t="str">
        <f t="shared" si="17"/>
        <v/>
      </c>
      <c r="AL46" s="71" t="str">
        <f t="shared" si="18"/>
        <v/>
      </c>
      <c r="AM46" s="71" t="str">
        <f t="shared" si="19"/>
        <v/>
      </c>
      <c r="AN46" s="72" t="str">
        <f>IF(AND(AK46&lt;&gt;"",CF46="Low Spike @ Uptrend"),AK46,"")</f>
        <v/>
      </c>
      <c r="AO46" s="72" t="str">
        <f t="shared" si="20"/>
        <v/>
      </c>
      <c r="AT46" s="75"/>
      <c r="AU46" s="75"/>
      <c r="AV46" s="75"/>
      <c r="AW46" s="75"/>
      <c r="AY46" s="21" t="str">
        <f>IF(OR(Q46=0,Q46=""),"",((H46-Q46)/Q46))</f>
        <v/>
      </c>
      <c r="AZ46" s="15" t="str">
        <f t="shared" si="0"/>
        <v/>
      </c>
      <c r="BA46" s="15" t="str">
        <f t="shared" si="23"/>
        <v/>
      </c>
      <c r="BB46" s="22" t="str">
        <f t="shared" si="3"/>
        <v/>
      </c>
      <c r="BC46" s="22" t="str">
        <f t="shared" si="4"/>
        <v/>
      </c>
      <c r="BD46" s="24" t="str">
        <f>IF(OR(R46=0,R46=""),"",((H46-R46)/R46))</f>
        <v/>
      </c>
      <c r="BE46" s="23" t="str">
        <f t="shared" si="1"/>
        <v/>
      </c>
      <c r="BF46" s="23" t="str">
        <f t="shared" si="5"/>
        <v/>
      </c>
      <c r="BG46" s="25" t="str">
        <f t="shared" si="6"/>
        <v/>
      </c>
      <c r="BH46" s="25" t="str">
        <f t="shared" si="7"/>
        <v/>
      </c>
      <c r="BI46" s="29" t="str">
        <f>IF(OR(L46="",N46=""),"",IF(AND(L46=N46,L46&gt;0,N46&gt;0),"Important High",""))</f>
        <v/>
      </c>
      <c r="BJ46" s="29" t="str">
        <f>IF(OR(M46="",O46=""),"",IF(AND(M46=O46,M46&gt;0,O46&gt;0),"Important Low",""))</f>
        <v/>
      </c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37" t="str">
        <f t="shared" si="8"/>
        <v/>
      </c>
      <c r="BV46" s="29" t="str">
        <f t="shared" si="9"/>
        <v/>
      </c>
      <c r="BW46" s="37" t="str" cm="1">
        <f t="array" ref="BW46">IF(BV46&lt;&gt;1,"",_xlfn.IFS(OR(BC46="Above",BC46="Below"),BC46,OR(BH46="Above",BH46="Below"),BH46,TRUE,""))</f>
        <v/>
      </c>
      <c r="BX46" s="29"/>
      <c r="BY46" s="37" t="str">
        <f>IF(AA46="","",IF(AA46&gt;0,"UP","DOWN"))</f>
        <v/>
      </c>
      <c r="BZ46" s="37" t="str">
        <f t="shared" si="10"/>
        <v/>
      </c>
      <c r="CA46" s="37" t="str">
        <f t="shared" si="11"/>
        <v/>
      </c>
      <c r="CB46" s="66" t="str">
        <f t="shared" si="12"/>
        <v/>
      </c>
      <c r="CC46" s="69" t="str">
        <f t="shared" si="21"/>
        <v/>
      </c>
      <c r="CD46" s="66" t="str">
        <f t="shared" si="22"/>
        <v/>
      </c>
      <c r="CE46" s="66" t="str">
        <f t="shared" si="13"/>
        <v/>
      </c>
      <c r="CF46" s="66" t="str">
        <f>IF(AK46="","",IF(AND(AC46&gt;0,AK46&gt;0),"Low Spike @ Uptrend",""))</f>
        <v/>
      </c>
      <c r="CG46" s="66" t="str">
        <f>IF(AND(CF46="Low Spike @ Uptrend",AV46&gt;50%),"Sig Low Spike @ Uptrend","")</f>
        <v/>
      </c>
      <c r="CH46" s="30" t="str">
        <f>IFERROR(IF(Z46&gt;(AVERAGE(Z26:Z46)+(2*_xlfn.STDEV.P(Z26:Z46))),1,""),"")</f>
        <v/>
      </c>
      <c r="CI46" s="30" t="str">
        <f>IFERROR(IF(G46&gt;(AVERAGE(G26:G46)+(2*_xlfn.STDEV.P(G26:G46))),1,""),"")</f>
        <v/>
      </c>
      <c r="CJ46" s="30" t="str">
        <f>IF(P46="","",IF(P46=1,1,""))</f>
        <v/>
      </c>
      <c r="CK46" s="11" t="str">
        <f>IF(AND(CH46="",CC46="",CF46="",CI46="",CJ46=""),"",SUM(CH46:CJ46)/5)</f>
        <v/>
      </c>
      <c r="CL46" s="38" t="str">
        <f t="shared" si="24"/>
        <v/>
      </c>
      <c r="CM46" s="10" t="str">
        <f t="shared" si="25"/>
        <v/>
      </c>
    </row>
    <row r="47" spans="1:91" x14ac:dyDescent="0.55000000000000004">
      <c r="A47" t="str">
        <f>IF('Data Validation'!$K$2&lt;&gt;TRUE,"",'Data Validation'!A47)</f>
        <v/>
      </c>
      <c r="B47" s="4" t="str">
        <f>IF('Data Validation'!$K$2&lt;&gt;TRUE,"",'Data Validation'!C47)</f>
        <v/>
      </c>
      <c r="C47" s="4" t="str">
        <f>IF('Data Validation'!$K$2&lt;&gt;TRUE,"",'Data Validation'!E47)</f>
        <v/>
      </c>
      <c r="D47" s="4" t="str">
        <f>IF('Data Validation'!$K$2&lt;&gt;TRUE,"",'Data Validation'!G47)</f>
        <v/>
      </c>
      <c r="E47" s="4" t="str">
        <f>IF($C47&lt;&gt;"M5","",Price!F47)</f>
        <v/>
      </c>
      <c r="F47" s="4" t="str">
        <f>IF($C47&lt;&gt;"M5","",Price!G47)</f>
        <v/>
      </c>
      <c r="G47" s="4" t="str">
        <f>IF($C47&lt;&gt;"M5","",Price!H47)</f>
        <v/>
      </c>
      <c r="H47" s="57" t="str">
        <f>IF($C47&lt;&gt;"M5","",SSA!E47)</f>
        <v/>
      </c>
      <c r="I47" s="57" t="str">
        <f>IF($C47&lt;&gt;"M5","",SSA!F47)</f>
        <v/>
      </c>
      <c r="J47" s="58" t="str">
        <f>IF($C47&lt;&gt;"M5","",SSA!G47)</f>
        <v/>
      </c>
      <c r="K47" s="58" t="str">
        <f>IF($C47&lt;&gt;"M5","",SSA!H47)</f>
        <v/>
      </c>
      <c r="L47" s="5" t="str">
        <f>IF($C47&lt;&gt;"M5","",Trendlines!K47)</f>
        <v/>
      </c>
      <c r="M47" s="5" t="str">
        <f>IF($C47&lt;&gt;"M5","",Trendlines!L47)</f>
        <v/>
      </c>
      <c r="N47" s="5" t="str">
        <f>IF($C47&lt;&gt;"M5","",ZigZag!E47)</f>
        <v/>
      </c>
      <c r="O47" s="5" t="str">
        <f>IF($C47&lt;&gt;"M5","",ZigZag!F47)</f>
        <v/>
      </c>
      <c r="P47" s="5" t="str">
        <f>IF($C47&lt;&gt;"M5","",Pinbar!E47)</f>
        <v/>
      </c>
      <c r="Q47" s="57" t="str">
        <f>IF($C47&lt;&gt;"M5","",Trendlines!E47)</f>
        <v/>
      </c>
      <c r="R47" s="57" t="str">
        <f>IF($C47&lt;&gt;"M5","",Trendlines!H47)</f>
        <v/>
      </c>
      <c r="S47" s="5"/>
      <c r="T47" s="5"/>
      <c r="U47" s="5"/>
      <c r="V47" s="5"/>
      <c r="W47" t="str">
        <f>IFERROR(E47-F47,"")</f>
        <v/>
      </c>
      <c r="X47" t="str">
        <f>IFERROR(ABS(E47-D46),"")</f>
        <v/>
      </c>
      <c r="Y47" t="str">
        <f>IFERROR(ABS(F47-D46),"")</f>
        <v/>
      </c>
      <c r="Z47" t="str">
        <f t="shared" si="26"/>
        <v/>
      </c>
      <c r="AA47" s="36" t="str">
        <f>IFERROR(H47-I47,"")</f>
        <v/>
      </c>
      <c r="AB47" s="36" t="str">
        <f t="shared" si="15"/>
        <v/>
      </c>
      <c r="AC47" s="66" t="str" cm="1">
        <f t="array" ref="AC47">IFERROR((AB47=AB46,AC46+AB47,AB47),"")</f>
        <v/>
      </c>
      <c r="AD47" s="65"/>
      <c r="AE47" s="65"/>
      <c r="AF47" s="65"/>
      <c r="AG47" s="65"/>
      <c r="AH47" s="36" t="str">
        <f>IF(AND(H47&gt;I47,H46&lt;I46),"crossover","")</f>
        <v/>
      </c>
      <c r="AI47" s="36" t="str">
        <f>IF(AND(H47&lt;I47,H46&gt;I46),"crossunder","")</f>
        <v/>
      </c>
      <c r="AJ47" s="67" t="str">
        <f t="shared" si="16"/>
        <v/>
      </c>
      <c r="AK47" s="68" t="str">
        <f t="shared" si="17"/>
        <v/>
      </c>
      <c r="AL47" s="71" t="str">
        <f t="shared" si="18"/>
        <v/>
      </c>
      <c r="AM47" s="71" t="str">
        <f t="shared" si="19"/>
        <v/>
      </c>
      <c r="AN47" s="72" t="str">
        <f>IF(AND(AK47&lt;&gt;"",CF47="Low Spike @ Uptrend"),AK47,"")</f>
        <v/>
      </c>
      <c r="AO47" s="72" t="str">
        <f t="shared" si="20"/>
        <v/>
      </c>
      <c r="AT47" s="75"/>
      <c r="AU47" s="75"/>
      <c r="AV47" s="75"/>
      <c r="AW47" s="75"/>
      <c r="AY47" s="21" t="str">
        <f>IF(OR(Q47=0,Q47=""),"",((H47-Q47)/Q47))</f>
        <v/>
      </c>
      <c r="AZ47" s="15" t="str">
        <f t="shared" si="0"/>
        <v/>
      </c>
      <c r="BA47" s="15" t="str">
        <f t="shared" si="23"/>
        <v/>
      </c>
      <c r="BB47" s="22" t="str">
        <f t="shared" si="3"/>
        <v/>
      </c>
      <c r="BC47" s="22" t="str">
        <f t="shared" si="4"/>
        <v/>
      </c>
      <c r="BD47" s="24" t="str">
        <f>IF(OR(R47=0,R47=""),"",((H47-R47)/R47))</f>
        <v/>
      </c>
      <c r="BE47" s="23" t="str">
        <f t="shared" si="1"/>
        <v/>
      </c>
      <c r="BF47" s="23" t="str">
        <f t="shared" si="5"/>
        <v/>
      </c>
      <c r="BG47" s="25" t="str">
        <f t="shared" si="6"/>
        <v/>
      </c>
      <c r="BH47" s="25" t="str">
        <f t="shared" si="7"/>
        <v/>
      </c>
      <c r="BI47" s="29" t="str">
        <f>IF(OR(L47="",N47=""),"",IF(AND(L47=N47,L47&gt;0,N47&gt;0),"Important High",""))</f>
        <v/>
      </c>
      <c r="BJ47" s="29" t="str">
        <f>IF(OR(M47="",O47=""),"",IF(AND(M47=O47,M47&gt;0,O47&gt;0),"Important Low",""))</f>
        <v/>
      </c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37" t="str">
        <f t="shared" si="8"/>
        <v/>
      </c>
      <c r="BV47" s="29" t="str">
        <f t="shared" si="9"/>
        <v/>
      </c>
      <c r="BW47" s="37" t="str" cm="1">
        <f t="array" ref="BW47">IF(BV47&lt;&gt;1,"",_xlfn.IFS(OR(BC47="Above",BC47="Below"),BC47,OR(BH47="Above",BH47="Below"),BH47,TRUE,""))</f>
        <v/>
      </c>
      <c r="BX47" s="29"/>
      <c r="BY47" s="37" t="str">
        <f>IF(AA47="","",IF(AA47&gt;0,"UP","DOWN"))</f>
        <v/>
      </c>
      <c r="BZ47" s="37" t="str">
        <f t="shared" si="10"/>
        <v/>
      </c>
      <c r="CA47" s="37" t="str">
        <f t="shared" si="11"/>
        <v/>
      </c>
      <c r="CB47" s="66" t="str">
        <f t="shared" si="12"/>
        <v/>
      </c>
      <c r="CC47" s="69" t="str">
        <f t="shared" si="21"/>
        <v/>
      </c>
      <c r="CD47" s="66" t="str">
        <f t="shared" si="22"/>
        <v/>
      </c>
      <c r="CE47" s="66" t="str">
        <f t="shared" si="13"/>
        <v/>
      </c>
      <c r="CF47" s="66" t="str">
        <f>IF(AK47="","",IF(AND(AC47&gt;0,AK47&gt;0),"Low Spike @ Uptrend",""))</f>
        <v/>
      </c>
      <c r="CG47" s="66" t="str">
        <f>IF(AND(CF47="Low Spike @ Uptrend",AV47&gt;50%),"Sig Low Spike @ Uptrend","")</f>
        <v/>
      </c>
      <c r="CH47" s="30" t="str">
        <f>IFERROR(IF(Z47&gt;(AVERAGE(Z27:Z47)+(2*_xlfn.STDEV.P(Z27:Z47))),1,""),"")</f>
        <v/>
      </c>
      <c r="CI47" s="30" t="str">
        <f>IFERROR(IF(G47&gt;(AVERAGE(G27:G47)+(2*_xlfn.STDEV.P(G27:G47))),1,""),"")</f>
        <v/>
      </c>
      <c r="CJ47" s="30" t="str">
        <f>IF(P47="","",IF(P47=1,1,""))</f>
        <v/>
      </c>
      <c r="CK47" s="11" t="str">
        <f>IF(AND(CH47="",CC47="",CF47="",CI47="",CJ47=""),"",SUM(CH47:CJ47)/5)</f>
        <v/>
      </c>
      <c r="CL47" s="38" t="str">
        <f t="shared" si="24"/>
        <v/>
      </c>
      <c r="CM47" s="10" t="str">
        <f t="shared" si="25"/>
        <v/>
      </c>
    </row>
    <row r="48" spans="1:91" x14ac:dyDescent="0.55000000000000004">
      <c r="A48" t="str">
        <f>IF('Data Validation'!$K$2&lt;&gt;TRUE,"",'Data Validation'!A48)</f>
        <v/>
      </c>
      <c r="B48" s="4" t="str">
        <f>IF('Data Validation'!$K$2&lt;&gt;TRUE,"",'Data Validation'!C48)</f>
        <v/>
      </c>
      <c r="C48" s="4" t="str">
        <f>IF('Data Validation'!$K$2&lt;&gt;TRUE,"",'Data Validation'!E48)</f>
        <v/>
      </c>
      <c r="D48" s="4" t="str">
        <f>IF('Data Validation'!$K$2&lt;&gt;TRUE,"",'Data Validation'!G48)</f>
        <v/>
      </c>
      <c r="E48" s="4" t="str">
        <f>IF($C48&lt;&gt;"M5","",Price!F48)</f>
        <v/>
      </c>
      <c r="F48" s="4" t="str">
        <f>IF($C48&lt;&gt;"M5","",Price!G48)</f>
        <v/>
      </c>
      <c r="G48" s="4" t="str">
        <f>IF($C48&lt;&gt;"M5","",Price!H48)</f>
        <v/>
      </c>
      <c r="H48" s="57" t="str">
        <f>IF($C48&lt;&gt;"M5","",SSA!E48)</f>
        <v/>
      </c>
      <c r="I48" s="57" t="str">
        <f>IF($C48&lt;&gt;"M5","",SSA!F48)</f>
        <v/>
      </c>
      <c r="J48" s="58" t="str">
        <f>IF($C48&lt;&gt;"M5","",SSA!G48)</f>
        <v/>
      </c>
      <c r="K48" s="58" t="str">
        <f>IF($C48&lt;&gt;"M5","",SSA!H48)</f>
        <v/>
      </c>
      <c r="L48" s="5" t="str">
        <f>IF($C48&lt;&gt;"M5","",Trendlines!K48)</f>
        <v/>
      </c>
      <c r="M48" s="5" t="str">
        <f>IF($C48&lt;&gt;"M5","",Trendlines!L48)</f>
        <v/>
      </c>
      <c r="N48" s="5" t="str">
        <f>IF($C48&lt;&gt;"M5","",ZigZag!E48)</f>
        <v/>
      </c>
      <c r="O48" s="5" t="str">
        <f>IF($C48&lt;&gt;"M5","",ZigZag!F48)</f>
        <v/>
      </c>
      <c r="P48" s="5" t="str">
        <f>IF($C48&lt;&gt;"M5","",Pinbar!E48)</f>
        <v/>
      </c>
      <c r="Q48" s="57" t="str">
        <f>IF($C48&lt;&gt;"M5","",Trendlines!E48)</f>
        <v/>
      </c>
      <c r="R48" s="57" t="str">
        <f>IF($C48&lt;&gt;"M5","",Trendlines!H48)</f>
        <v/>
      </c>
      <c r="S48" s="5"/>
      <c r="T48" s="5"/>
      <c r="U48" s="5"/>
      <c r="V48" s="5"/>
      <c r="W48" t="str">
        <f>IFERROR(E48-F48,"")</f>
        <v/>
      </c>
      <c r="X48" t="str">
        <f>IFERROR(ABS(E48-D47),"")</f>
        <v/>
      </c>
      <c r="Y48" t="str">
        <f>IFERROR(ABS(F48-D47),"")</f>
        <v/>
      </c>
      <c r="Z48" t="str">
        <f t="shared" si="26"/>
        <v/>
      </c>
      <c r="AA48" s="36" t="str">
        <f>IFERROR(H48-I48,"")</f>
        <v/>
      </c>
      <c r="AB48" s="36" t="str">
        <f t="shared" si="15"/>
        <v/>
      </c>
      <c r="AC48" s="66" t="str" cm="1">
        <f t="array" ref="AC48">IFERROR((AB48=AB47,AC47+AB48,AB48),"")</f>
        <v/>
      </c>
      <c r="AD48" s="65"/>
      <c r="AE48" s="65"/>
      <c r="AF48" s="65"/>
      <c r="AG48" s="65"/>
      <c r="AH48" s="36" t="str">
        <f>IF(AND(H48&gt;I48,H47&lt;I47),"crossover","")</f>
        <v/>
      </c>
      <c r="AI48" s="36" t="str">
        <f>IF(AND(H48&lt;I48,H47&gt;I47),"crossunder","")</f>
        <v/>
      </c>
      <c r="AJ48" s="67" t="str">
        <f t="shared" si="16"/>
        <v/>
      </c>
      <c r="AK48" s="68" t="str">
        <f t="shared" si="17"/>
        <v/>
      </c>
      <c r="AL48" s="71" t="str">
        <f t="shared" si="18"/>
        <v/>
      </c>
      <c r="AM48" s="71" t="str">
        <f t="shared" si="19"/>
        <v/>
      </c>
      <c r="AN48" s="72" t="str">
        <f>IF(AND(AK48&lt;&gt;"",CF48="Low Spike @ Uptrend"),AK48,"")</f>
        <v/>
      </c>
      <c r="AO48" s="72" t="str">
        <f t="shared" si="20"/>
        <v/>
      </c>
      <c r="AT48" s="75"/>
      <c r="AU48" s="75"/>
      <c r="AV48" s="75"/>
      <c r="AW48" s="75"/>
      <c r="AY48" s="21" t="str">
        <f>IF(OR(Q48=0,Q48=""),"",((H48-Q48)/Q48))</f>
        <v/>
      </c>
      <c r="AZ48" s="15" t="str">
        <f t="shared" si="0"/>
        <v/>
      </c>
      <c r="BA48" s="15" t="str">
        <f t="shared" si="23"/>
        <v/>
      </c>
      <c r="BB48" s="22" t="str">
        <f t="shared" si="3"/>
        <v/>
      </c>
      <c r="BC48" s="22" t="str">
        <f t="shared" si="4"/>
        <v/>
      </c>
      <c r="BD48" s="24" t="str">
        <f>IF(OR(R48=0,R48=""),"",((H48-R48)/R48))</f>
        <v/>
      </c>
      <c r="BE48" s="23" t="str">
        <f t="shared" si="1"/>
        <v/>
      </c>
      <c r="BF48" s="23" t="str">
        <f t="shared" si="5"/>
        <v/>
      </c>
      <c r="BG48" s="25" t="str">
        <f t="shared" si="6"/>
        <v/>
      </c>
      <c r="BH48" s="25" t="str">
        <f t="shared" si="7"/>
        <v/>
      </c>
      <c r="BI48" s="29" t="str">
        <f>IF(OR(L48="",N48=""),"",IF(AND(L48=N48,L48&gt;0,N48&gt;0),"Important High",""))</f>
        <v/>
      </c>
      <c r="BJ48" s="29" t="str">
        <f>IF(OR(M48="",O48=""),"",IF(AND(M48=O48,M48&gt;0,O48&gt;0),"Important Low",""))</f>
        <v/>
      </c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37" t="str">
        <f t="shared" si="8"/>
        <v/>
      </c>
      <c r="BV48" s="29" t="str">
        <f t="shared" si="9"/>
        <v/>
      </c>
      <c r="BW48" s="37" t="str" cm="1">
        <f t="array" ref="BW48">IF(BV48&lt;&gt;1,"",_xlfn.IFS(OR(BC48="Above",BC48="Below"),BC48,OR(BH48="Above",BH48="Below"),BH48,TRUE,""))</f>
        <v/>
      </c>
      <c r="BX48" s="29"/>
      <c r="BY48" s="37" t="str">
        <f>IF(AA48="","",IF(AA48&gt;0,"UP","DOWN"))</f>
        <v/>
      </c>
      <c r="BZ48" s="37" t="str">
        <f t="shared" si="10"/>
        <v/>
      </c>
      <c r="CA48" s="37" t="str">
        <f t="shared" si="11"/>
        <v/>
      </c>
      <c r="CB48" s="66" t="str">
        <f t="shared" si="12"/>
        <v/>
      </c>
      <c r="CC48" s="69" t="str">
        <f t="shared" si="21"/>
        <v/>
      </c>
      <c r="CD48" s="66" t="str">
        <f t="shared" si="22"/>
        <v/>
      </c>
      <c r="CE48" s="66" t="str">
        <f t="shared" si="13"/>
        <v/>
      </c>
      <c r="CF48" s="66" t="str">
        <f>IF(AK48="","",IF(AND(AC48&gt;0,AK48&gt;0),"Low Spike @ Uptrend",""))</f>
        <v/>
      </c>
      <c r="CG48" s="66" t="str">
        <f>IF(AND(CF48="Low Spike @ Uptrend",AV48&gt;50%),"Sig Low Spike @ Uptrend","")</f>
        <v/>
      </c>
      <c r="CH48" s="30" t="str">
        <f>IFERROR(IF(Z48&gt;(AVERAGE(Z28:Z48)+(2*_xlfn.STDEV.P(Z28:Z48))),1,""),"")</f>
        <v/>
      </c>
      <c r="CI48" s="30" t="str">
        <f>IFERROR(IF(G48&gt;(AVERAGE(G28:G48)+(2*_xlfn.STDEV.P(G28:G48))),1,""),"")</f>
        <v/>
      </c>
      <c r="CJ48" s="30" t="str">
        <f>IF(P48="","",IF(P48=1,1,""))</f>
        <v/>
      </c>
      <c r="CK48" s="11" t="str">
        <f>IF(AND(CH48="",CC48="",CF48="",CI48="",CJ48=""),"",SUM(CH48:CJ48)/5)</f>
        <v/>
      </c>
      <c r="CL48" s="38" t="str">
        <f t="shared" si="24"/>
        <v/>
      </c>
      <c r="CM48" s="10" t="str">
        <f t="shared" si="25"/>
        <v/>
      </c>
    </row>
    <row r="49" spans="1:91" x14ac:dyDescent="0.55000000000000004">
      <c r="A49" t="str">
        <f>IF('Data Validation'!$K$2&lt;&gt;TRUE,"",'Data Validation'!A49)</f>
        <v/>
      </c>
      <c r="B49" s="4" t="str">
        <f>IF('Data Validation'!$K$2&lt;&gt;TRUE,"",'Data Validation'!C49)</f>
        <v/>
      </c>
      <c r="C49" s="4" t="str">
        <f>IF('Data Validation'!$K$2&lt;&gt;TRUE,"",'Data Validation'!E49)</f>
        <v/>
      </c>
      <c r="D49" s="4" t="str">
        <f>IF('Data Validation'!$K$2&lt;&gt;TRUE,"",'Data Validation'!G49)</f>
        <v/>
      </c>
      <c r="E49" s="4" t="str">
        <f>IF($C49&lt;&gt;"M5","",Price!F49)</f>
        <v/>
      </c>
      <c r="F49" s="4" t="str">
        <f>IF($C49&lt;&gt;"M5","",Price!G49)</f>
        <v/>
      </c>
      <c r="G49" s="4" t="str">
        <f>IF($C49&lt;&gt;"M5","",Price!H49)</f>
        <v/>
      </c>
      <c r="H49" s="57" t="str">
        <f>IF($C49&lt;&gt;"M5","",SSA!E49)</f>
        <v/>
      </c>
      <c r="I49" s="57" t="str">
        <f>IF($C49&lt;&gt;"M5","",SSA!F49)</f>
        <v/>
      </c>
      <c r="J49" s="58" t="str">
        <f>IF($C49&lt;&gt;"M5","",SSA!G49)</f>
        <v/>
      </c>
      <c r="K49" s="58" t="str">
        <f>IF($C49&lt;&gt;"M5","",SSA!H49)</f>
        <v/>
      </c>
      <c r="L49" s="5" t="str">
        <f>IF($C49&lt;&gt;"M5","",Trendlines!K49)</f>
        <v/>
      </c>
      <c r="M49" s="5" t="str">
        <f>IF($C49&lt;&gt;"M5","",Trendlines!L49)</f>
        <v/>
      </c>
      <c r="N49" s="5" t="str">
        <f>IF($C49&lt;&gt;"M5","",ZigZag!E49)</f>
        <v/>
      </c>
      <c r="O49" s="5" t="str">
        <f>IF($C49&lt;&gt;"M5","",ZigZag!F49)</f>
        <v/>
      </c>
      <c r="P49" s="5" t="str">
        <f>IF($C49&lt;&gt;"M5","",Pinbar!E49)</f>
        <v/>
      </c>
      <c r="Q49" s="57" t="str">
        <f>IF($C49&lt;&gt;"M5","",Trendlines!E49)</f>
        <v/>
      </c>
      <c r="R49" s="57" t="str">
        <f>IF($C49&lt;&gt;"M5","",Trendlines!H49)</f>
        <v/>
      </c>
      <c r="S49" s="5"/>
      <c r="T49" s="5"/>
      <c r="U49" s="5"/>
      <c r="V49" s="5"/>
      <c r="W49" t="str">
        <f>IFERROR(E49-F49,"")</f>
        <v/>
      </c>
      <c r="X49" t="str">
        <f>IFERROR(ABS(E49-D48),"")</f>
        <v/>
      </c>
      <c r="Y49" t="str">
        <f>IFERROR(ABS(F49-D48),"")</f>
        <v/>
      </c>
      <c r="Z49" t="str">
        <f t="shared" si="26"/>
        <v/>
      </c>
      <c r="AA49" s="36" t="str">
        <f>IFERROR(H49-I49,"")</f>
        <v/>
      </c>
      <c r="AB49" s="36" t="str">
        <f t="shared" si="15"/>
        <v/>
      </c>
      <c r="AC49" s="66" t="str" cm="1">
        <f t="array" ref="AC49">IFERROR((AB49=AB48,AC48+AB49,AB49),"")</f>
        <v/>
      </c>
      <c r="AD49" s="65"/>
      <c r="AE49" s="65"/>
      <c r="AF49" s="65"/>
      <c r="AG49" s="65"/>
      <c r="AH49" s="36" t="str">
        <f>IF(AND(H49&gt;I49,H48&lt;I48),"crossover","")</f>
        <v/>
      </c>
      <c r="AI49" s="36" t="str">
        <f>IF(AND(H49&lt;I49,H48&gt;I48),"crossunder","")</f>
        <v/>
      </c>
      <c r="AJ49" s="67" t="str">
        <f t="shared" si="16"/>
        <v/>
      </c>
      <c r="AK49" s="68" t="str">
        <f t="shared" si="17"/>
        <v/>
      </c>
      <c r="AL49" s="71" t="str">
        <f t="shared" si="18"/>
        <v/>
      </c>
      <c r="AM49" s="71" t="str">
        <f t="shared" si="19"/>
        <v/>
      </c>
      <c r="AN49" s="72" t="str">
        <f>IF(AND(AK49&lt;&gt;"",CF49="Low Spike @ Uptrend"),AK49,"")</f>
        <v/>
      </c>
      <c r="AO49" s="72" t="str">
        <f t="shared" si="20"/>
        <v/>
      </c>
      <c r="AT49" s="75"/>
      <c r="AU49" s="75"/>
      <c r="AV49" s="75"/>
      <c r="AW49" s="75"/>
      <c r="AY49" s="21" t="str">
        <f>IF(OR(Q49=0,Q49=""),"",((H49-Q49)/Q49))</f>
        <v/>
      </c>
      <c r="AZ49" s="15" t="str">
        <f t="shared" si="0"/>
        <v/>
      </c>
      <c r="BA49" s="15" t="str">
        <f t="shared" si="23"/>
        <v/>
      </c>
      <c r="BB49" s="22" t="str">
        <f t="shared" si="3"/>
        <v/>
      </c>
      <c r="BC49" s="22" t="str">
        <f t="shared" si="4"/>
        <v/>
      </c>
      <c r="BD49" s="24" t="str">
        <f>IF(OR(R49=0,R49=""),"",((H49-R49)/R49))</f>
        <v/>
      </c>
      <c r="BE49" s="23" t="str">
        <f t="shared" si="1"/>
        <v/>
      </c>
      <c r="BF49" s="23" t="str">
        <f t="shared" si="5"/>
        <v/>
      </c>
      <c r="BG49" s="25" t="str">
        <f t="shared" si="6"/>
        <v/>
      </c>
      <c r="BH49" s="25" t="str">
        <f t="shared" si="7"/>
        <v/>
      </c>
      <c r="BI49" s="29" t="str">
        <f>IF(OR(L49="",N49=""),"",IF(AND(L49=N49,L49&gt;0,N49&gt;0),"Important High",""))</f>
        <v/>
      </c>
      <c r="BJ49" s="29" t="str">
        <f>IF(OR(M49="",O49=""),"",IF(AND(M49=O49,M49&gt;0,O49&gt;0),"Important Low",""))</f>
        <v/>
      </c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37" t="str">
        <f t="shared" si="8"/>
        <v/>
      </c>
      <c r="BV49" s="29" t="str">
        <f t="shared" si="9"/>
        <v/>
      </c>
      <c r="BW49" s="37" t="str" cm="1">
        <f t="array" ref="BW49">IF(BV49&lt;&gt;1,"",_xlfn.IFS(OR(BC49="Above",BC49="Below"),BC49,OR(BH49="Above",BH49="Below"),BH49,TRUE,""))</f>
        <v/>
      </c>
      <c r="BX49" s="29"/>
      <c r="BY49" s="37" t="str">
        <f>IF(AA49="","",IF(AA49&gt;0,"UP","DOWN"))</f>
        <v/>
      </c>
      <c r="BZ49" s="37" t="str">
        <f t="shared" si="10"/>
        <v/>
      </c>
      <c r="CA49" s="37" t="str">
        <f t="shared" si="11"/>
        <v/>
      </c>
      <c r="CB49" s="66" t="str">
        <f t="shared" si="12"/>
        <v/>
      </c>
      <c r="CC49" s="69" t="str">
        <f t="shared" si="21"/>
        <v/>
      </c>
      <c r="CD49" s="66" t="str">
        <f t="shared" si="22"/>
        <v/>
      </c>
      <c r="CE49" s="66" t="str">
        <f t="shared" si="13"/>
        <v/>
      </c>
      <c r="CF49" s="66" t="str">
        <f>IF(AK49="","",IF(AND(AC49&gt;0,AK49&gt;0),"Low Spike @ Uptrend",""))</f>
        <v/>
      </c>
      <c r="CG49" s="66" t="str">
        <f>IF(AND(CF49="Low Spike @ Uptrend",AV49&gt;50%),"Sig Low Spike @ Uptrend","")</f>
        <v/>
      </c>
      <c r="CH49" s="30" t="str">
        <f>IFERROR(IF(Z49&gt;(AVERAGE(Z29:Z49)+(2*_xlfn.STDEV.P(Z29:Z49))),1,""),"")</f>
        <v/>
      </c>
      <c r="CI49" s="30" t="str">
        <f>IFERROR(IF(G49&gt;(AVERAGE(G29:G49)+(2*_xlfn.STDEV.P(G29:G49))),1,""),"")</f>
        <v/>
      </c>
      <c r="CJ49" s="30" t="str">
        <f>IF(P49="","",IF(P49=1,1,""))</f>
        <v/>
      </c>
      <c r="CK49" s="11" t="str">
        <f>IF(AND(CH49="",CC49="",CF49="",CI49="",CJ49=""),"",SUM(CH49:CJ49)/5)</f>
        <v/>
      </c>
      <c r="CL49" s="38" t="str">
        <f t="shared" si="24"/>
        <v/>
      </c>
      <c r="CM49" s="10" t="str">
        <f t="shared" si="25"/>
        <v/>
      </c>
    </row>
    <row r="50" spans="1:91" x14ac:dyDescent="0.55000000000000004">
      <c r="A50" t="str">
        <f>IF('Data Validation'!$K$2&lt;&gt;TRUE,"",'Data Validation'!A50)</f>
        <v/>
      </c>
      <c r="B50" s="4" t="str">
        <f>IF('Data Validation'!$K$2&lt;&gt;TRUE,"",'Data Validation'!C50)</f>
        <v/>
      </c>
      <c r="C50" s="4" t="str">
        <f>IF('Data Validation'!$K$2&lt;&gt;TRUE,"",'Data Validation'!E50)</f>
        <v/>
      </c>
      <c r="D50" s="4" t="str">
        <f>IF('Data Validation'!$K$2&lt;&gt;TRUE,"",'Data Validation'!G50)</f>
        <v/>
      </c>
      <c r="E50" s="4" t="str">
        <f>IF($C50&lt;&gt;"M5","",Price!F50)</f>
        <v/>
      </c>
      <c r="F50" s="4" t="str">
        <f>IF($C50&lt;&gt;"M5","",Price!G50)</f>
        <v/>
      </c>
      <c r="G50" s="4" t="str">
        <f>IF($C50&lt;&gt;"M5","",Price!H50)</f>
        <v/>
      </c>
      <c r="H50" s="57" t="str">
        <f>IF($C50&lt;&gt;"M5","",SSA!E50)</f>
        <v/>
      </c>
      <c r="I50" s="57" t="str">
        <f>IF($C50&lt;&gt;"M5","",SSA!F50)</f>
        <v/>
      </c>
      <c r="J50" s="58" t="str">
        <f>IF($C50&lt;&gt;"M5","",SSA!G50)</f>
        <v/>
      </c>
      <c r="K50" s="58" t="str">
        <f>IF($C50&lt;&gt;"M5","",SSA!H50)</f>
        <v/>
      </c>
      <c r="L50" s="5" t="str">
        <f>IF($C50&lt;&gt;"M5","",Trendlines!K50)</f>
        <v/>
      </c>
      <c r="M50" s="5" t="str">
        <f>IF($C50&lt;&gt;"M5","",Trendlines!L50)</f>
        <v/>
      </c>
      <c r="N50" s="5" t="str">
        <f>IF($C50&lt;&gt;"M5","",ZigZag!E50)</f>
        <v/>
      </c>
      <c r="O50" s="5" t="str">
        <f>IF($C50&lt;&gt;"M5","",ZigZag!F50)</f>
        <v/>
      </c>
      <c r="P50" s="5" t="str">
        <f>IF($C50&lt;&gt;"M5","",Pinbar!E50)</f>
        <v/>
      </c>
      <c r="Q50" s="57" t="str">
        <f>IF($C50&lt;&gt;"M5","",Trendlines!E50)</f>
        <v/>
      </c>
      <c r="R50" s="57" t="str">
        <f>IF($C50&lt;&gt;"M5","",Trendlines!H50)</f>
        <v/>
      </c>
      <c r="S50" s="36" t="str">
        <f>IF(N50=0,""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IF(N4&lt;&gt;0,N4,IF(N3&lt;&gt;0,N3,IF(N2&lt;&gt;0,N2,"")))))))))))))))))))))))))))))))))))))))))))))))))</f>
        <v/>
      </c>
      <c r="T50" s="36" t="str">
        <f>IF(O50=0,""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IF(O4&lt;&gt;0,O4,IF(O3&lt;&gt;0,O3,IF(O2&lt;&gt;0,O2,"")))))))))))))))))))))))))))))))))))))))))))))))))</f>
        <v/>
      </c>
      <c r="U50" s="36" t="str">
        <f>IFERROR(IF(S50="N/A","N/A",((N50-S50)/S50)),"")</f>
        <v/>
      </c>
      <c r="V50" s="36" t="str">
        <f>IFERROR(IF(T50="N/A","N/A",((O50-T50)/T50)),"")</f>
        <v/>
      </c>
      <c r="W50" t="str">
        <f>IFERROR(E50-F50,"")</f>
        <v/>
      </c>
      <c r="X50" t="str">
        <f>IFERROR(ABS(E50-D49),"")</f>
        <v/>
      </c>
      <c r="Y50" t="str">
        <f>IFERROR(ABS(F50-D49),"")</f>
        <v/>
      </c>
      <c r="Z50" t="str">
        <f t="shared" si="26"/>
        <v/>
      </c>
      <c r="AA50" s="36" t="str">
        <f>IFERROR(H50-I50,"")</f>
        <v/>
      </c>
      <c r="AB50" s="36" t="str">
        <f t="shared" si="15"/>
        <v/>
      </c>
      <c r="AC50" s="66" t="str" cm="1">
        <f t="array" ref="AC50">IFERROR((AB50=AB49,AC49+AB50,AB50),"")</f>
        <v/>
      </c>
      <c r="AD50" s="65"/>
      <c r="AE50" s="65"/>
      <c r="AF50" s="65"/>
      <c r="AG50" s="65"/>
      <c r="AH50" s="36" t="str">
        <f>IF(AND(H50&gt;I50,H49&lt;I49),"crossover","")</f>
        <v/>
      </c>
      <c r="AI50" s="36" t="str">
        <f>IF(AND(H50&lt;I50,H49&gt;I49),"crossunder","")</f>
        <v/>
      </c>
      <c r="AJ50" s="67" t="str">
        <f t="shared" si="16"/>
        <v/>
      </c>
      <c r="AK50" s="68" t="str">
        <f t="shared" si="17"/>
        <v/>
      </c>
      <c r="AL50" s="71" t="str">
        <f t="shared" si="18"/>
        <v/>
      </c>
      <c r="AM50" s="71" t="str">
        <f t="shared" si="19"/>
        <v/>
      </c>
      <c r="AN50" s="72" t="str">
        <f>IF(AND(AK50&lt;&gt;"",CF50="Low Spike @ Uptrend"),AK50,"")</f>
        <v/>
      </c>
      <c r="AO50" s="72" t="str">
        <f t="shared" si="20"/>
        <v/>
      </c>
      <c r="AT50" s="75"/>
      <c r="AU50" s="75"/>
      <c r="AV50" s="75"/>
      <c r="AW50" s="75"/>
      <c r="AY50" s="21" t="str">
        <f>IF(OR(Q50=0,Q50=""),"",((H50-Q50)/Q50))</f>
        <v/>
      </c>
      <c r="AZ50" s="15" t="str">
        <f t="shared" si="0"/>
        <v/>
      </c>
      <c r="BA50" s="15" t="str">
        <f t="shared" si="23"/>
        <v/>
      </c>
      <c r="BB50" s="22" t="str">
        <f t="shared" si="3"/>
        <v/>
      </c>
      <c r="BC50" s="22" t="str">
        <f t="shared" si="4"/>
        <v/>
      </c>
      <c r="BD50" s="24" t="str">
        <f>IF(OR(R50=0,R50=""),"",((H50-R50)/R50))</f>
        <v/>
      </c>
      <c r="BE50" s="23" t="str">
        <f t="shared" si="1"/>
        <v/>
      </c>
      <c r="BF50" s="23" t="str">
        <f t="shared" si="5"/>
        <v/>
      </c>
      <c r="BG50" s="25" t="str">
        <f t="shared" si="6"/>
        <v/>
      </c>
      <c r="BH50" s="25" t="str">
        <f t="shared" si="7"/>
        <v/>
      </c>
      <c r="BI50" s="29" t="str">
        <f>IF(OR(L50="",N50=""),"",IF(AND(L50=N50,L50&gt;0,N50&gt;0),"Important High",""))</f>
        <v/>
      </c>
      <c r="BJ50" s="29" t="str">
        <f>IF(OR(M50="",O50=""),"",IF(AND(M50=O50,M50&gt;0,O50&gt;0),"Important Low",""))</f>
        <v/>
      </c>
      <c r="BK50" s="37" t="str">
        <f>IFERROR(IF(ABS(U50)&lt;0.15%,"Equal High",""),"")</f>
        <v/>
      </c>
      <c r="BL50" s="37" t="str" cm="1">
        <f t="array" aca="1" ref="BL50" ca="1">_xlfn.LET(_xlpm.lookback,MIN(ROW()-ROW(BK$50),11),_xlpm.found,IFERROR(MATCH("Equal High",OFFSET(BK50,-_xlpm.lookback,0,_xlpm.lookback+1,1),0),-1),_xlpm.offset_rows,_xlpm.lookback-_xlpm.found+1,IF(_xlpm.found&gt;0,INDEX(E:E,ROW()-_xlpm.offset_rows),""))</f>
        <v/>
      </c>
      <c r="BM50" s="37" t="str">
        <f ca="1">IF(BL50&lt;&gt;"",H50,"")</f>
        <v/>
      </c>
      <c r="BN50" s="37" t="str">
        <f ca="1">IF(BL50&lt;&gt;"",I50,"")</f>
        <v/>
      </c>
      <c r="BO50" s="37" t="str">
        <f ca="1">IFERROR(IF(ABS((BM50-BL50)/BL50)&lt;0.15%,"Eqh Touch",""),"")</f>
        <v/>
      </c>
      <c r="BP50" s="37" t="str">
        <f>IFERROR(IF(ABS(V50)&lt;0.15%,"Equal Low",""),"")</f>
        <v/>
      </c>
      <c r="BQ50" s="37" t="str" cm="1">
        <f t="array" aca="1" ref="BQ50" ca="1">_xlfn.LET(_xlpm.lookback,MIN(ROW()-ROW(BP$50),11),_xlpm.found,IFERROR(MATCH("Equal Low",OFFSET(BP50,-_xlpm.lookback,0,_xlpm.lookback+1,1),0),-1),_xlpm.offset_rows,_xlpm.lookback-_xlpm.found+1,IF(_xlpm.found&gt;0,INDEX(F:F,ROW()-_xlpm.offset_rows),""))</f>
        <v/>
      </c>
      <c r="BR50" s="37" t="str">
        <f ca="1">IF(BQ50&lt;&gt;"",H50,"")</f>
        <v/>
      </c>
      <c r="BS50" s="37" t="str">
        <f ca="1">IF(BQ50&lt;&gt;"",I50,"")</f>
        <v/>
      </c>
      <c r="BT50" s="37" t="str">
        <f ca="1">IFERROR(IF(ABS((BR50-BQ50)/BQ50)&lt;0.15%,"Eql Touch",""),"")</f>
        <v/>
      </c>
      <c r="BU50" s="37" t="str">
        <f t="shared" si="8"/>
        <v/>
      </c>
      <c r="BV50" s="29" t="str">
        <f t="shared" si="9"/>
        <v/>
      </c>
      <c r="BW50" s="37" t="str" cm="1">
        <f t="array" ref="BW50">IF(BV50&lt;&gt;1,"",_xlfn.IFS(OR(BC50="Above",BC50="Below"),BC50,OR(BH50="Above",BH50="Below"),BH50,TRUE,""))</f>
        <v/>
      </c>
      <c r="BX50" s="37" t="str">
        <f ca="1">_xlfn.LET(_xlpm.eqh,IFERROR(ABS((BM50-BL50)/BL50)&lt;0.15%,FALSE),_xlpm.eql,IFERROR(ABS((BR50-BQ50)/BQ50)&lt;0.15%,FALSE),IF(_xlpm.eqh,IF(_xlpm.eql,"Eqh Touch / Eql Touch","Eqh Touch"),IF(_xlpm.eql,"Eql Touch","")))</f>
        <v/>
      </c>
      <c r="BY50" s="37" t="str">
        <f>IF(AA50="","",IF(AA50&gt;0,"UP","DOWN"))</f>
        <v/>
      </c>
      <c r="BZ50" s="37" t="str">
        <f t="shared" si="10"/>
        <v/>
      </c>
      <c r="CA50" s="37" t="str">
        <f t="shared" si="11"/>
        <v/>
      </c>
      <c r="CB50" s="66" t="str">
        <f t="shared" si="12"/>
        <v/>
      </c>
      <c r="CC50" s="69" t="str">
        <f t="shared" si="21"/>
        <v/>
      </c>
      <c r="CD50" s="66" t="str">
        <f t="shared" si="22"/>
        <v/>
      </c>
      <c r="CE50" s="66" t="str">
        <f t="shared" si="13"/>
        <v/>
      </c>
      <c r="CF50" s="66" t="str">
        <f>IF(AK50="","",IF(AND(AC50&gt;0,AK50&gt;0),"Low Spike @ Uptrend",""))</f>
        <v/>
      </c>
      <c r="CG50" s="66" t="str">
        <f>IF(AND(CF50="Low Spike @ Uptrend",AV50&gt;50%),"Sig Low Spike @ Uptrend","")</f>
        <v/>
      </c>
      <c r="CH50" s="30" t="str">
        <f>IFERROR(IF(Z50&gt;(AVERAGE(Z30:Z50)+(2*_xlfn.STDEV.P(Z30:Z50))),1,""),"")</f>
        <v/>
      </c>
      <c r="CI50" s="30" t="str">
        <f>IFERROR(IF(G50&gt;(AVERAGE(G30:G50)+(2*_xlfn.STDEV.P(G30:G50))),1,""),"")</f>
        <v/>
      </c>
      <c r="CJ50" s="30" t="str">
        <f>IF(P50="","",IF(P50=1,1,""))</f>
        <v/>
      </c>
      <c r="CK50" s="11" t="str">
        <f>IF(AND(CH50="",CC50="",CF50="",CI50="",CJ50=""),"",SUM(CH50:CJ50)/5)</f>
        <v/>
      </c>
      <c r="CL50" s="38" t="str">
        <f t="shared" si="24"/>
        <v/>
      </c>
      <c r="CM50" s="10" t="str">
        <f t="shared" si="25"/>
        <v/>
      </c>
    </row>
    <row r="51" spans="1:91" x14ac:dyDescent="0.55000000000000004">
      <c r="A51" t="str">
        <f>IF('Data Validation'!$K$2&lt;&gt;TRUE,"",'Data Validation'!A51)</f>
        <v/>
      </c>
      <c r="B51" s="4" t="str">
        <f>IF('Data Validation'!$K$2&lt;&gt;TRUE,"",'Data Validation'!C51)</f>
        <v/>
      </c>
      <c r="C51" s="4" t="str">
        <f>IF('Data Validation'!$K$2&lt;&gt;TRUE,"",'Data Validation'!E51)</f>
        <v/>
      </c>
      <c r="D51" s="4" t="str">
        <f>IF('Data Validation'!$K$2&lt;&gt;TRUE,"",'Data Validation'!G51)</f>
        <v/>
      </c>
      <c r="E51" s="4" t="str">
        <f>IF($C51&lt;&gt;"M5","",Price!F51)</f>
        <v/>
      </c>
      <c r="F51" s="4" t="str">
        <f>IF($C51&lt;&gt;"M5","",Price!G51)</f>
        <v/>
      </c>
      <c r="G51" s="4" t="str">
        <f>IF($C51&lt;&gt;"M5","",Price!H51)</f>
        <v/>
      </c>
      <c r="H51" s="57" t="str">
        <f>IF($C51&lt;&gt;"M5","",SSA!E51)</f>
        <v/>
      </c>
      <c r="I51" s="57" t="str">
        <f>IF($C51&lt;&gt;"M5","",SSA!F51)</f>
        <v/>
      </c>
      <c r="J51" s="58" t="str">
        <f>IF($C51&lt;&gt;"M5","",SSA!G51)</f>
        <v/>
      </c>
      <c r="K51" s="58" t="str">
        <f>IF($C51&lt;&gt;"M5","",SSA!H51)</f>
        <v/>
      </c>
      <c r="L51" s="5" t="str">
        <f>IF($C51&lt;&gt;"M5","",Trendlines!K51)</f>
        <v/>
      </c>
      <c r="M51" s="5" t="str">
        <f>IF($C51&lt;&gt;"M5","",Trendlines!L51)</f>
        <v/>
      </c>
      <c r="N51" s="5" t="str">
        <f>IF($C51&lt;&gt;"M5","",ZigZag!E51)</f>
        <v/>
      </c>
      <c r="O51" s="5" t="str">
        <f>IF($C51&lt;&gt;"M5","",ZigZag!F51)</f>
        <v/>
      </c>
      <c r="P51" s="5" t="str">
        <f>IF($C51&lt;&gt;"M5","",Pinbar!E51)</f>
        <v/>
      </c>
      <c r="Q51" s="57" t="str">
        <f>IF($C51&lt;&gt;"M5","",Trendlines!E51)</f>
        <v/>
      </c>
      <c r="R51" s="57" t="str">
        <f>IF($C51&lt;&gt;"M5","",Trendlines!H51)</f>
        <v/>
      </c>
      <c r="S51" s="36" t="str">
        <f>IF(N51=0,""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IF(N4&lt;&gt;0,N4,IF(N3&lt;&gt;0,N3,"")))))))))))))))))))))))))))))))))))))))))))))))))</f>
        <v/>
      </c>
      <c r="T51" s="36" t="str">
        <f>IF(O51=0,""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IF(O4&lt;&gt;0,O4,IF(O3&lt;&gt;0,O3,"")))))))))))))))))))))))))))))))))))))))))))))))))</f>
        <v/>
      </c>
      <c r="U51" s="36" t="str">
        <f>IFERROR(IF(S51="N/A","N/A",((N51-S51)/S51)),"")</f>
        <v/>
      </c>
      <c r="V51" s="36" t="str">
        <f>IFERROR(IF(T51="N/A","N/A",((O51-T51)/T51)),"")</f>
        <v/>
      </c>
      <c r="W51" t="str">
        <f>IFERROR(E51-F51,"")</f>
        <v/>
      </c>
      <c r="X51" t="str">
        <f>IFERROR(ABS(E51-D50),"")</f>
        <v/>
      </c>
      <c r="Y51" t="str">
        <f>IFERROR(ABS(F51-D50),"")</f>
        <v/>
      </c>
      <c r="Z51" t="str">
        <f t="shared" si="26"/>
        <v/>
      </c>
      <c r="AA51" s="36" t="str">
        <f>IFERROR(H51-I51,"")</f>
        <v/>
      </c>
      <c r="AB51" s="36" t="str">
        <f t="shared" si="15"/>
        <v/>
      </c>
      <c r="AC51" s="66" t="str" cm="1">
        <f t="array" ref="AC51">IFERROR((AB51=AB50,AC50+AB51,AB51),"")</f>
        <v/>
      </c>
      <c r="AD51" s="65"/>
      <c r="AE51" s="65"/>
      <c r="AF51" s="65"/>
      <c r="AG51" s="65"/>
      <c r="AH51" s="36" t="str">
        <f>IF(AND(H51&gt;I51,H50&lt;I50),"crossover","")</f>
        <v/>
      </c>
      <c r="AI51" s="36" t="str">
        <f>IF(AND(H51&lt;I51,H50&gt;I50),"crossunder","")</f>
        <v/>
      </c>
      <c r="AJ51" s="67" t="str">
        <f t="shared" si="16"/>
        <v/>
      </c>
      <c r="AK51" s="68" t="str">
        <f t="shared" si="17"/>
        <v/>
      </c>
      <c r="AL51" s="71" t="str">
        <f t="shared" si="18"/>
        <v/>
      </c>
      <c r="AM51" s="71" t="str">
        <f t="shared" si="19"/>
        <v/>
      </c>
      <c r="AN51" s="72" t="str">
        <f>IF(AND(AK51&lt;&gt;"",CF51="Low Spike @ Uptrend"),AK51,"")</f>
        <v/>
      </c>
      <c r="AO51" s="72" t="str">
        <f t="shared" si="20"/>
        <v/>
      </c>
      <c r="AT51" s="75"/>
      <c r="AU51" s="75"/>
      <c r="AV51" s="75"/>
      <c r="AW51" s="75"/>
      <c r="AY51" s="21" t="str">
        <f>IF(OR(Q51=0,Q51=""),"",((H51-Q51)/Q51))</f>
        <v/>
      </c>
      <c r="AZ51" s="15" t="str">
        <f t="shared" si="0"/>
        <v/>
      </c>
      <c r="BA51" s="15" t="str">
        <f t="shared" si="23"/>
        <v/>
      </c>
      <c r="BB51" s="22" t="str">
        <f t="shared" si="3"/>
        <v/>
      </c>
      <c r="BC51" s="22" t="str">
        <f t="shared" si="4"/>
        <v/>
      </c>
      <c r="BD51" s="24" t="str">
        <f>IF(OR(R51=0,R51=""),"",((H51-R51)/R51))</f>
        <v/>
      </c>
      <c r="BE51" s="23" t="str">
        <f t="shared" si="1"/>
        <v/>
      </c>
      <c r="BF51" s="23" t="str">
        <f t="shared" si="5"/>
        <v/>
      </c>
      <c r="BG51" s="25" t="str">
        <f t="shared" si="6"/>
        <v/>
      </c>
      <c r="BH51" s="25" t="str">
        <f t="shared" si="7"/>
        <v/>
      </c>
      <c r="BI51" s="29" t="str">
        <f>IF(OR(L51="",N51=""),"",IF(AND(L51=N51,L51&gt;0,N51&gt;0),"Important High",""))</f>
        <v/>
      </c>
      <c r="BJ51" s="29" t="str">
        <f>IF(OR(M51="",O51=""),"",IF(AND(M51=O51,M51&gt;0,O51&gt;0),"Important Low",""))</f>
        <v/>
      </c>
      <c r="BK51" s="37" t="str">
        <f>IFERROR(IF(ABS(U51)&lt;0.15%,"Equal High",""),"")</f>
        <v/>
      </c>
      <c r="BL51" s="37" t="str" cm="1">
        <f t="array" aca="1" ref="BL51" ca="1">_xlfn.LET(_xlpm.lookback,MIN(ROW()-ROW(BK$50),11),_xlpm.found,IFERROR(MATCH("Equal High",OFFSET(BK51,-_xlpm.lookback,0,_xlpm.lookback+1,1),0),-1),_xlpm.offset_rows,_xlpm.lookback-_xlpm.found+1,IF(_xlpm.found&gt;0,INDEX(E:E,ROW()-_xlpm.offset_rows),""))</f>
        <v/>
      </c>
      <c r="BM51" s="37" t="str">
        <f ca="1">IF(BL51&lt;&gt;"",H51,"")</f>
        <v/>
      </c>
      <c r="BN51" s="37" t="str">
        <f ca="1">IF(BL51&lt;&gt;"",I51,"")</f>
        <v/>
      </c>
      <c r="BO51" s="37" t="str">
        <f t="shared" ref="BO51:BO114" ca="1" si="27">IFERROR(IF(ABS((BM51-BL51)/BL51)&lt;0.15%,"Eqh Touch",""),"")</f>
        <v/>
      </c>
      <c r="BP51" s="37" t="str">
        <f>IFERROR(IF(ABS(V51)&lt;0.15%,"Equal Low",""),"")</f>
        <v/>
      </c>
      <c r="BQ51" s="37" t="str" cm="1">
        <f t="array" aca="1" ref="BQ51" ca="1">_xlfn.LET(_xlpm.lookback,MIN(ROW()-ROW(BP$50),11),_xlpm.found,IFERROR(MATCH("Equal Low",OFFSET(BP51,-_xlpm.lookback,0,_xlpm.lookback+1,1),0),-1),_xlpm.offset_rows,_xlpm.lookback-_xlpm.found+1,IF(_xlpm.found&gt;0,INDEX(F:F,ROW()-_xlpm.offset_rows),""))</f>
        <v/>
      </c>
      <c r="BR51" s="37" t="str">
        <f ca="1">IF(BQ51&lt;&gt;"",H51,"")</f>
        <v/>
      </c>
      <c r="BS51" s="37" t="str">
        <f ca="1">IF(BQ51&lt;&gt;"",I51,"")</f>
        <v/>
      </c>
      <c r="BT51" s="37" t="str">
        <f t="shared" ref="BT51:BT114" ca="1" si="28">IFERROR(IF(ABS((BR51-BQ51)/BQ51)&lt;0.15%,"Eql Touch",""),"")</f>
        <v/>
      </c>
      <c r="BU51" s="37" t="str">
        <f t="shared" si="8"/>
        <v/>
      </c>
      <c r="BV51" s="29" t="str">
        <f t="shared" si="9"/>
        <v/>
      </c>
      <c r="BW51" s="37" t="str" cm="1">
        <f t="array" ref="BW51">IF(BV51&lt;&gt;1,"",_xlfn.IFS(OR(BC51="Above",BC51="Below"),BC51,OR(BH51="Above",BH51="Below"),BH51,TRUE,""))</f>
        <v/>
      </c>
      <c r="BX51" s="37" t="str">
        <f ca="1">_xlfn.LET(_xlpm.eqh,IFERROR(ABS((BM51-BL51)/BL51)&lt;0.15%,FALSE),_xlpm.eql,IFERROR(ABS((BR51-BQ51)/BQ51)&lt;0.15%,FALSE),IF(_xlpm.eqh,IF(_xlpm.eql,"Eqh Touch / Eql Touch","Eqh Touch"),IF(_xlpm.eql,"Eql Touch","")))</f>
        <v/>
      </c>
      <c r="BY51" s="37" t="str">
        <f>IF(AA51="","",IF(AA51&gt;0,"UP","DOWN"))</f>
        <v/>
      </c>
      <c r="BZ51" s="37" t="str">
        <f t="shared" si="10"/>
        <v/>
      </c>
      <c r="CA51" s="37" t="str">
        <f t="shared" si="11"/>
        <v/>
      </c>
      <c r="CB51" s="66" t="str">
        <f t="shared" si="12"/>
        <v/>
      </c>
      <c r="CC51" s="69" t="str">
        <f t="shared" si="21"/>
        <v/>
      </c>
      <c r="CD51" s="66" t="str">
        <f t="shared" si="22"/>
        <v/>
      </c>
      <c r="CE51" s="66" t="str">
        <f t="shared" si="13"/>
        <v/>
      </c>
      <c r="CF51" s="66" t="str">
        <f>IF(AK51="","",IF(AND(AC51&gt;0,AK51&gt;0),"Low Spike @ Uptrend",""))</f>
        <v/>
      </c>
      <c r="CG51" s="66" t="str">
        <f>IF(AND(CF51="Low Spike @ Uptrend",AV51&gt;50%),"Sig Low Spike @ Uptrend","")</f>
        <v/>
      </c>
      <c r="CH51" s="30" t="str">
        <f>IFERROR(IF(Z51&gt;(AVERAGE(Z31:Z51)+(2*_xlfn.STDEV.P(Z31:Z51))),1,""),"")</f>
        <v/>
      </c>
      <c r="CI51" s="30" t="str">
        <f>IFERROR(IF(G51&gt;(AVERAGE(G31:G51)+(2*_xlfn.STDEV.P(G31:G51))),1,""),"")</f>
        <v/>
      </c>
      <c r="CJ51" s="30" t="str">
        <f>IF(P51="","",IF(P51=1,1,""))</f>
        <v/>
      </c>
      <c r="CK51" s="11" t="str">
        <f>IF(AND(CH51="",CC51="",CF51="",CI51="",CJ51=""),"",SUM(CH51:CJ51)/5)</f>
        <v/>
      </c>
      <c r="CL51" s="38" t="str">
        <f t="shared" si="24"/>
        <v/>
      </c>
      <c r="CM51" s="10" t="str">
        <f t="shared" si="25"/>
        <v/>
      </c>
    </row>
    <row r="52" spans="1:91" x14ac:dyDescent="0.55000000000000004">
      <c r="A52" t="str">
        <f>IF('Data Validation'!$K$2&lt;&gt;TRUE,"",'Data Validation'!A52)</f>
        <v/>
      </c>
      <c r="B52" s="4" t="str">
        <f>IF('Data Validation'!$K$2&lt;&gt;TRUE,"",'Data Validation'!C52)</f>
        <v/>
      </c>
      <c r="C52" s="4" t="str">
        <f>IF('Data Validation'!$K$2&lt;&gt;TRUE,"",'Data Validation'!E52)</f>
        <v/>
      </c>
      <c r="D52" s="4" t="str">
        <f>IF('Data Validation'!$K$2&lt;&gt;TRUE,"",'Data Validation'!G52)</f>
        <v/>
      </c>
      <c r="E52" s="4" t="str">
        <f>IF($C52&lt;&gt;"M5","",Price!F52)</f>
        <v/>
      </c>
      <c r="F52" s="4" t="str">
        <f>IF($C52&lt;&gt;"M5","",Price!G52)</f>
        <v/>
      </c>
      <c r="G52" s="4" t="str">
        <f>IF($C52&lt;&gt;"M5","",Price!H52)</f>
        <v/>
      </c>
      <c r="H52" s="57" t="str">
        <f>IF($C52&lt;&gt;"M5","",SSA!E52)</f>
        <v/>
      </c>
      <c r="I52" s="57" t="str">
        <f>IF($C52&lt;&gt;"M5","",SSA!F52)</f>
        <v/>
      </c>
      <c r="J52" s="58" t="str">
        <f>IF($C52&lt;&gt;"M5","",SSA!G52)</f>
        <v/>
      </c>
      <c r="K52" s="58" t="str">
        <f>IF($C52&lt;&gt;"M5","",SSA!H52)</f>
        <v/>
      </c>
      <c r="L52" s="5" t="str">
        <f>IF($C52&lt;&gt;"M5","",Trendlines!K52)</f>
        <v/>
      </c>
      <c r="M52" s="5" t="str">
        <f>IF($C52&lt;&gt;"M5","",Trendlines!L52)</f>
        <v/>
      </c>
      <c r="N52" s="5" t="str">
        <f>IF($C52&lt;&gt;"M5","",ZigZag!E52)</f>
        <v/>
      </c>
      <c r="O52" s="5" t="str">
        <f>IF($C52&lt;&gt;"M5","",ZigZag!F52)</f>
        <v/>
      </c>
      <c r="P52" s="5" t="str">
        <f>IF($C52&lt;&gt;"M5","",Pinbar!E52)</f>
        <v/>
      </c>
      <c r="Q52" s="57" t="str">
        <f>IF($C52&lt;&gt;"M5","",Trendlines!E52)</f>
        <v/>
      </c>
      <c r="R52" s="57" t="str">
        <f>IF($C52&lt;&gt;"M5","",Trendlines!H52)</f>
        <v/>
      </c>
      <c r="S52" s="36" t="str">
        <f>IF(N52=0,""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IF(N4&lt;&gt;0,N4,"")))))))))))))))))))))))))))))))))))))))))))))))))</f>
        <v/>
      </c>
      <c r="T52" s="36" t="str">
        <f>IF(O52=0,""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IF(O4&lt;&gt;0,O4,"")))))))))))))))))))))))))))))))))))))))))))))))))</f>
        <v/>
      </c>
      <c r="U52" s="36" t="str">
        <f>IFERROR(IF(S52="N/A","N/A",((N52-S52)/S52)),"")</f>
        <v/>
      </c>
      <c r="V52" s="36" t="str">
        <f>IFERROR(IF(T52="N/A","N/A",((O52-T52)/T52)),"")</f>
        <v/>
      </c>
      <c r="W52" t="str">
        <f>IFERROR(E52-F52,"")</f>
        <v/>
      </c>
      <c r="X52" t="str">
        <f>IFERROR(ABS(E52-D51),"")</f>
        <v/>
      </c>
      <c r="Y52" t="str">
        <f>IFERROR(ABS(F52-D51),"")</f>
        <v/>
      </c>
      <c r="Z52" t="str">
        <f t="shared" si="26"/>
        <v/>
      </c>
      <c r="AA52" s="36" t="str">
        <f>IFERROR(H52-I52,"")</f>
        <v/>
      </c>
      <c r="AB52" s="36" t="str">
        <f t="shared" si="15"/>
        <v/>
      </c>
      <c r="AC52" s="66" t="str" cm="1">
        <f t="array" ref="AC52">IFERROR((AB52=AB51,AC51+AB52,AB52),"")</f>
        <v/>
      </c>
      <c r="AD52" s="65"/>
      <c r="AE52" s="65"/>
      <c r="AF52" s="65"/>
      <c r="AG52" s="65"/>
      <c r="AH52" s="36" t="str">
        <f>IF(AND(H52&gt;I52,H51&lt;I51),"crossover","")</f>
        <v/>
      </c>
      <c r="AI52" s="36" t="str">
        <f>IF(AND(H52&lt;I52,H51&gt;I51),"crossunder","")</f>
        <v/>
      </c>
      <c r="AJ52" s="67" t="str">
        <f t="shared" si="16"/>
        <v/>
      </c>
      <c r="AK52" s="68" t="str">
        <f t="shared" si="17"/>
        <v/>
      </c>
      <c r="AL52" s="71" t="str">
        <f t="shared" si="18"/>
        <v/>
      </c>
      <c r="AM52" s="71" t="str">
        <f t="shared" si="19"/>
        <v/>
      </c>
      <c r="AN52" s="72" t="str">
        <f>IF(AND(AK52&lt;&gt;"",CF52="Low Spike @ Uptrend"),AK52,"")</f>
        <v/>
      </c>
      <c r="AO52" s="72" t="str">
        <f t="shared" si="20"/>
        <v/>
      </c>
      <c r="AT52" s="75"/>
      <c r="AU52" s="75"/>
      <c r="AV52" s="75"/>
      <c r="AW52" s="75"/>
      <c r="AY52" s="21" t="str">
        <f>IF(OR(Q52=0,Q52=""),"",((H52-Q52)/Q52))</f>
        <v/>
      </c>
      <c r="AZ52" s="15" t="str">
        <f t="shared" si="0"/>
        <v/>
      </c>
      <c r="BA52" s="15" t="str">
        <f t="shared" si="23"/>
        <v/>
      </c>
      <c r="BB52" s="22" t="str">
        <f t="shared" si="3"/>
        <v/>
      </c>
      <c r="BC52" s="22" t="str">
        <f t="shared" si="4"/>
        <v/>
      </c>
      <c r="BD52" s="24" t="str">
        <f>IF(OR(R52=0,R52=""),"",((H52-R52)/R52))</f>
        <v/>
      </c>
      <c r="BE52" s="23" t="str">
        <f t="shared" si="1"/>
        <v/>
      </c>
      <c r="BF52" s="23" t="str">
        <f t="shared" si="5"/>
        <v/>
      </c>
      <c r="BG52" s="25" t="str">
        <f t="shared" si="6"/>
        <v/>
      </c>
      <c r="BH52" s="25" t="str">
        <f t="shared" si="7"/>
        <v/>
      </c>
      <c r="BI52" s="29" t="str">
        <f>IF(OR(L52="",N52=""),"",IF(AND(L52=N52,L52&gt;0,N52&gt;0),"Important High",""))</f>
        <v/>
      </c>
      <c r="BJ52" s="29" t="str">
        <f>IF(OR(M52="",O52=""),"",IF(AND(M52=O52,M52&gt;0,O52&gt;0),"Important Low",""))</f>
        <v/>
      </c>
      <c r="BK52" s="37" t="str">
        <f>IFERROR(IF(ABS(U52)&lt;0.15%,"Equal High",""),"")</f>
        <v/>
      </c>
      <c r="BL52" s="37" t="str" cm="1">
        <f t="array" aca="1" ref="BL52" ca="1">_xlfn.LET(_xlpm.lookback,MIN(ROW()-ROW(BK$50),11),_xlpm.found,IFERROR(MATCH("Equal High",OFFSET(BK52,-_xlpm.lookback,0,_xlpm.lookback+1,1),0),-1),_xlpm.offset_rows,_xlpm.lookback-_xlpm.found+1,IF(_xlpm.found&gt;0,INDEX(E:E,ROW()-_xlpm.offset_rows),""))</f>
        <v/>
      </c>
      <c r="BM52" s="37" t="str">
        <f ca="1">IF(BL52&lt;&gt;"",H52,"")</f>
        <v/>
      </c>
      <c r="BN52" s="37" t="str">
        <f ca="1">IF(BL52&lt;&gt;"",I52,"")</f>
        <v/>
      </c>
      <c r="BO52" s="37" t="str">
        <f t="shared" ca="1" si="27"/>
        <v/>
      </c>
      <c r="BP52" s="37" t="str">
        <f>IFERROR(IF(ABS(V52)&lt;0.15%,"Equal Low",""),"")</f>
        <v/>
      </c>
      <c r="BQ52" s="37" t="str" cm="1">
        <f t="array" aca="1" ref="BQ52" ca="1">_xlfn.LET(_xlpm.lookback,MIN(ROW()-ROW(BP$50),11),_xlpm.found,IFERROR(MATCH("Equal Low",OFFSET(BP52,-_xlpm.lookback,0,_xlpm.lookback+1,1),0),-1),_xlpm.offset_rows,_xlpm.lookback-_xlpm.found+1,IF(_xlpm.found&gt;0,INDEX(F:F,ROW()-_xlpm.offset_rows),""))</f>
        <v/>
      </c>
      <c r="BR52" s="37" t="str">
        <f ca="1">IF(BQ52&lt;&gt;"",H52,"")</f>
        <v/>
      </c>
      <c r="BS52" s="37" t="str">
        <f ca="1">IF(BQ52&lt;&gt;"",I52,"")</f>
        <v/>
      </c>
      <c r="BT52" s="37" t="str">
        <f t="shared" ca="1" si="28"/>
        <v/>
      </c>
      <c r="BU52" s="37" t="str">
        <f t="shared" si="8"/>
        <v/>
      </c>
      <c r="BV52" s="29" t="str">
        <f t="shared" si="9"/>
        <v/>
      </c>
      <c r="BW52" s="37" t="str" cm="1">
        <f t="array" ref="BW52">IF(BV52&lt;&gt;1,"",_xlfn.IFS(OR(BC52="Above",BC52="Below"),BC52,OR(BH52="Above",BH52="Below"),BH52,TRUE,""))</f>
        <v/>
      </c>
      <c r="BX52" s="37" t="str">
        <f ca="1">_xlfn.LET(_xlpm.eqh,IFERROR(ABS((BM52-BL52)/BL52)&lt;0.15%,FALSE),_xlpm.eql,IFERROR(ABS((BR52-BQ52)/BQ52)&lt;0.15%,FALSE),IF(_xlpm.eqh,IF(_xlpm.eql,"Eqh Touch / Eql Touch","Eqh Touch"),IF(_xlpm.eql,"Eql Touch","")))</f>
        <v/>
      </c>
      <c r="BY52" s="37" t="str">
        <f>IF(AA52="","",IF(AA52&gt;0,"UP","DOWN"))</f>
        <v/>
      </c>
      <c r="BZ52" s="37" t="str">
        <f t="shared" si="10"/>
        <v/>
      </c>
      <c r="CA52" s="37" t="str">
        <f t="shared" si="11"/>
        <v/>
      </c>
      <c r="CB52" s="66" t="str">
        <f t="shared" si="12"/>
        <v/>
      </c>
      <c r="CC52" s="69" t="str">
        <f t="shared" si="21"/>
        <v/>
      </c>
      <c r="CD52" s="66" t="str">
        <f t="shared" si="22"/>
        <v/>
      </c>
      <c r="CE52" s="66" t="str">
        <f t="shared" si="13"/>
        <v/>
      </c>
      <c r="CF52" s="66" t="str">
        <f>IF(AK52="","",IF(AND(AC52&gt;0,AK52&gt;0),"Low Spike @ Uptrend",""))</f>
        <v/>
      </c>
      <c r="CG52" s="66" t="str">
        <f>IF(AND(CF52="Low Spike @ Uptrend",AV52&gt;50%),"Sig Low Spike @ Uptrend","")</f>
        <v/>
      </c>
      <c r="CH52" s="30" t="str">
        <f>IFERROR(IF(Z52&gt;(AVERAGE(Z32:Z52)+(2*_xlfn.STDEV.P(Z32:Z52))),1,""),"")</f>
        <v/>
      </c>
      <c r="CI52" s="30" t="str">
        <f>IFERROR(IF(G52&gt;(AVERAGE(G32:G52)+(2*_xlfn.STDEV.P(G32:G52))),1,""),"")</f>
        <v/>
      </c>
      <c r="CJ52" s="30" t="str">
        <f>IF(P52="","",IF(P52=1,1,""))</f>
        <v/>
      </c>
      <c r="CK52" s="11" t="str">
        <f>IF(AND(CH52="",CC52="",CF52="",CI52="",CJ52=""),"",SUM(CH52:CJ52)/5)</f>
        <v/>
      </c>
      <c r="CL52" s="38" t="str">
        <f t="shared" si="24"/>
        <v/>
      </c>
      <c r="CM52" s="10" t="str">
        <f t="shared" si="25"/>
        <v/>
      </c>
    </row>
    <row r="53" spans="1:91" x14ac:dyDescent="0.55000000000000004">
      <c r="A53" t="str">
        <f>IF('Data Validation'!$K$2&lt;&gt;TRUE,"",'Data Validation'!A53)</f>
        <v/>
      </c>
      <c r="B53" s="4" t="str">
        <f>IF('Data Validation'!$K$2&lt;&gt;TRUE,"",'Data Validation'!C53)</f>
        <v/>
      </c>
      <c r="C53" s="4" t="str">
        <f>IF('Data Validation'!$K$2&lt;&gt;TRUE,"",'Data Validation'!E53)</f>
        <v/>
      </c>
      <c r="D53" s="4" t="str">
        <f>IF('Data Validation'!$K$2&lt;&gt;TRUE,"",'Data Validation'!G53)</f>
        <v/>
      </c>
      <c r="E53" s="4" t="str">
        <f>IF($C53&lt;&gt;"M5","",Price!F53)</f>
        <v/>
      </c>
      <c r="F53" s="4" t="str">
        <f>IF($C53&lt;&gt;"M5","",Price!G53)</f>
        <v/>
      </c>
      <c r="G53" s="4" t="str">
        <f>IF($C53&lt;&gt;"M5","",Price!H53)</f>
        <v/>
      </c>
      <c r="H53" s="57" t="str">
        <f>IF($C53&lt;&gt;"M5","",SSA!E53)</f>
        <v/>
      </c>
      <c r="I53" s="57" t="str">
        <f>IF($C53&lt;&gt;"M5","",SSA!F53)</f>
        <v/>
      </c>
      <c r="J53" s="58" t="str">
        <f>IF($C53&lt;&gt;"M5","",SSA!G53)</f>
        <v/>
      </c>
      <c r="K53" s="58" t="str">
        <f>IF($C53&lt;&gt;"M5","",SSA!H53)</f>
        <v/>
      </c>
      <c r="L53" s="5" t="str">
        <f>IF($C53&lt;&gt;"M5","",Trendlines!K53)</f>
        <v/>
      </c>
      <c r="M53" s="5" t="str">
        <f>IF($C53&lt;&gt;"M5","",Trendlines!L53)</f>
        <v/>
      </c>
      <c r="N53" s="5" t="str">
        <f>IF($C53&lt;&gt;"M5","",ZigZag!E53)</f>
        <v/>
      </c>
      <c r="O53" s="5" t="str">
        <f>IF($C53&lt;&gt;"M5","",ZigZag!F53)</f>
        <v/>
      </c>
      <c r="P53" s="5" t="str">
        <f>IF($C53&lt;&gt;"M5","",Pinbar!E53)</f>
        <v/>
      </c>
      <c r="Q53" s="57" t="str">
        <f>IF($C53&lt;&gt;"M5","",Trendlines!E53)</f>
        <v/>
      </c>
      <c r="R53" s="57" t="str">
        <f>IF($C53&lt;&gt;"M5","",Trendlines!H53)</f>
        <v/>
      </c>
      <c r="S53" s="36" t="str">
        <f>IF(N53=0,""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"")))))))))))))))))))))))))))))))))))))))))))))))))</f>
        <v/>
      </c>
      <c r="T53" s="36" t="str">
        <f>IF(O53=0,""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"")))))))))))))))))))))))))))))))))))))))))))))))))</f>
        <v/>
      </c>
      <c r="U53" s="36" t="str">
        <f>IFERROR(IF(S53="N/A","N/A",((N53-S53)/S53)),"")</f>
        <v/>
      </c>
      <c r="V53" s="36" t="str">
        <f>IFERROR(IF(T53="N/A","N/A",((O53-T53)/T53)),"")</f>
        <v/>
      </c>
      <c r="W53" t="str">
        <f>IFERROR(E53-F53,"")</f>
        <v/>
      </c>
      <c r="X53" t="str">
        <f>IFERROR(ABS(E53-D52),"")</f>
        <v/>
      </c>
      <c r="Y53" t="str">
        <f>IFERROR(ABS(F53-D52),"")</f>
        <v/>
      </c>
      <c r="Z53" t="str">
        <f t="shared" si="26"/>
        <v/>
      </c>
      <c r="AA53" s="36" t="str">
        <f>IFERROR(H53-I53,"")</f>
        <v/>
      </c>
      <c r="AB53" s="36" t="str">
        <f t="shared" si="15"/>
        <v/>
      </c>
      <c r="AC53" s="66" t="str" cm="1">
        <f t="array" ref="AC53">IFERROR((AB53=AB52,AC52+AB53,AB53),"")</f>
        <v/>
      </c>
      <c r="AD53" s="65"/>
      <c r="AE53" s="65"/>
      <c r="AF53" s="65"/>
      <c r="AG53" s="65"/>
      <c r="AH53" s="36" t="str">
        <f>IF(AND(H53&gt;I53,H52&lt;I52),"crossover","")</f>
        <v/>
      </c>
      <c r="AI53" s="36" t="str">
        <f>IF(AND(H53&lt;I53,H52&gt;I52),"crossunder","")</f>
        <v/>
      </c>
      <c r="AJ53" s="67" t="str">
        <f t="shared" si="16"/>
        <v/>
      </c>
      <c r="AK53" s="68" t="str">
        <f t="shared" si="17"/>
        <v/>
      </c>
      <c r="AL53" s="71" t="str">
        <f t="shared" si="18"/>
        <v/>
      </c>
      <c r="AM53" s="71" t="str">
        <f t="shared" si="19"/>
        <v/>
      </c>
      <c r="AN53" s="72" t="str">
        <f>IF(AND(AK53&lt;&gt;"",CF53="Low Spike @ Uptrend"),AK53,"")</f>
        <v/>
      </c>
      <c r="AO53" s="72" t="str">
        <f t="shared" si="20"/>
        <v/>
      </c>
      <c r="AT53" s="75"/>
      <c r="AU53" s="75"/>
      <c r="AV53" s="75"/>
      <c r="AW53" s="75"/>
      <c r="AY53" s="21" t="str">
        <f>IF(OR(Q53=0,Q53=""),"",((H53-Q53)/Q53))</f>
        <v/>
      </c>
      <c r="AZ53" s="15" t="str">
        <f t="shared" si="0"/>
        <v/>
      </c>
      <c r="BA53" s="15" t="str">
        <f t="shared" si="23"/>
        <v/>
      </c>
      <c r="BB53" s="22" t="str">
        <f t="shared" si="3"/>
        <v/>
      </c>
      <c r="BC53" s="22" t="str">
        <f t="shared" si="4"/>
        <v/>
      </c>
      <c r="BD53" s="24" t="str">
        <f>IF(OR(R53=0,R53=""),"",((H53-R53)/R53))</f>
        <v/>
      </c>
      <c r="BE53" s="23" t="str">
        <f t="shared" si="1"/>
        <v/>
      </c>
      <c r="BF53" s="23" t="str">
        <f t="shared" si="5"/>
        <v/>
      </c>
      <c r="BG53" s="25" t="str">
        <f t="shared" si="6"/>
        <v/>
      </c>
      <c r="BH53" s="25" t="str">
        <f t="shared" si="7"/>
        <v/>
      </c>
      <c r="BI53" s="29" t="str">
        <f>IF(OR(L53="",N53=""),"",IF(AND(L53=N53,L53&gt;0,N53&gt;0),"Important High",""))</f>
        <v/>
      </c>
      <c r="BJ53" s="29" t="str">
        <f>IF(OR(M53="",O53=""),"",IF(AND(M53=O53,M53&gt;0,O53&gt;0),"Important Low",""))</f>
        <v/>
      </c>
      <c r="BK53" s="37" t="str">
        <f>IFERROR(IF(ABS(U53)&lt;0.15%,"Equal High",""),"")</f>
        <v/>
      </c>
      <c r="BL53" s="37" t="str" cm="1">
        <f t="array" aca="1" ref="BL53" ca="1">_xlfn.LET(_xlpm.lookback,MIN(ROW()-ROW(BK$50),11),_xlpm.found,IFERROR(MATCH("Equal High",OFFSET(BK53,-_xlpm.lookback,0,_xlpm.lookback+1,1),0),-1),_xlpm.offset_rows,_xlpm.lookback-_xlpm.found+1,IF(_xlpm.found&gt;0,INDEX(E:E,ROW()-_xlpm.offset_rows),""))</f>
        <v/>
      </c>
      <c r="BM53" s="37" t="str">
        <f ca="1">IF(BL53&lt;&gt;"",H53,"")</f>
        <v/>
      </c>
      <c r="BN53" s="37" t="str">
        <f ca="1">IF(BL53&lt;&gt;"",I53,"")</f>
        <v/>
      </c>
      <c r="BO53" s="37" t="str">
        <f t="shared" ca="1" si="27"/>
        <v/>
      </c>
      <c r="BP53" s="37" t="str">
        <f>IFERROR(IF(ABS(V53)&lt;0.15%,"Equal Low",""),"")</f>
        <v/>
      </c>
      <c r="BQ53" s="37" t="str" cm="1">
        <f t="array" aca="1" ref="BQ53" ca="1">_xlfn.LET(_xlpm.lookback,MIN(ROW()-ROW(BP$50),11),_xlpm.found,IFERROR(MATCH("Equal Low",OFFSET(BP53,-_xlpm.lookback,0,_xlpm.lookback+1,1),0),-1),_xlpm.offset_rows,_xlpm.lookback-_xlpm.found+1,IF(_xlpm.found&gt;0,INDEX(F:F,ROW()-_xlpm.offset_rows),""))</f>
        <v/>
      </c>
      <c r="BR53" s="37" t="str">
        <f ca="1">IF(BQ53&lt;&gt;"",H53,"")</f>
        <v/>
      </c>
      <c r="BS53" s="37" t="str">
        <f ca="1">IF(BQ53&lt;&gt;"",I53,"")</f>
        <v/>
      </c>
      <c r="BT53" s="37" t="str">
        <f t="shared" ca="1" si="28"/>
        <v/>
      </c>
      <c r="BU53" s="37" t="str">
        <f t="shared" si="8"/>
        <v/>
      </c>
      <c r="BV53" s="29" t="str">
        <f t="shared" si="9"/>
        <v/>
      </c>
      <c r="BW53" s="37" t="str" cm="1">
        <f t="array" ref="BW53">IF(BV53&lt;&gt;1,"",_xlfn.IFS(OR(BC53="Above",BC53="Below"),BC53,OR(BH53="Above",BH53="Below"),BH53,TRUE,""))</f>
        <v/>
      </c>
      <c r="BX53" s="37" t="str">
        <f ca="1">_xlfn.LET(_xlpm.eqh,IFERROR(ABS((BM53-BL53)/BL53)&lt;0.15%,FALSE),_xlpm.eql,IFERROR(ABS((BR53-BQ53)/BQ53)&lt;0.15%,FALSE),IF(_xlpm.eqh,IF(_xlpm.eql,"Eqh Touch / Eql Touch","Eqh Touch"),IF(_xlpm.eql,"Eql Touch","")))</f>
        <v/>
      </c>
      <c r="BY53" s="37" t="str">
        <f>IF(AA53="","",IF(AA53&gt;0,"UP","DOWN"))</f>
        <v/>
      </c>
      <c r="BZ53" s="37" t="str">
        <f t="shared" si="10"/>
        <v/>
      </c>
      <c r="CA53" s="37" t="str">
        <f t="shared" si="11"/>
        <v/>
      </c>
      <c r="CB53" s="66" t="str">
        <f t="shared" si="12"/>
        <v/>
      </c>
      <c r="CC53" s="69" t="str">
        <f t="shared" si="21"/>
        <v/>
      </c>
      <c r="CD53" s="66" t="str">
        <f t="shared" si="22"/>
        <v/>
      </c>
      <c r="CE53" s="66" t="str">
        <f t="shared" si="13"/>
        <v/>
      </c>
      <c r="CF53" s="66" t="str">
        <f>IF(AK53="","",IF(AND(AC53&gt;0,AK53&gt;0),"Low Spike @ Uptrend",""))</f>
        <v/>
      </c>
      <c r="CG53" s="66" t="str">
        <f>IF(AND(CF53="Low Spike @ Uptrend",AV53&gt;50%),"Sig Low Spike @ Uptrend","")</f>
        <v/>
      </c>
      <c r="CH53" s="30" t="str">
        <f>IFERROR(IF(Z53&gt;(AVERAGE(Z33:Z53)+(2*_xlfn.STDEV.P(Z33:Z53))),1,""),"")</f>
        <v/>
      </c>
      <c r="CI53" s="30" t="str">
        <f>IFERROR(IF(G53&gt;(AVERAGE(G33:G53)+(2*_xlfn.STDEV.P(G33:G53))),1,""),"")</f>
        <v/>
      </c>
      <c r="CJ53" s="30" t="str">
        <f>IF(P53="","",IF(P53=1,1,""))</f>
        <v/>
      </c>
      <c r="CK53" s="11" t="str">
        <f>IF(AND(CH53="",CC53="",CF53="",CI53="",CJ53=""),"",SUM(CH53:CJ53)/5)</f>
        <v/>
      </c>
      <c r="CL53" s="38" t="str">
        <f t="shared" si="24"/>
        <v/>
      </c>
      <c r="CM53" s="10" t="str">
        <f t="shared" si="25"/>
        <v/>
      </c>
    </row>
    <row r="54" spans="1:91" x14ac:dyDescent="0.55000000000000004">
      <c r="A54" t="str">
        <f>IF('Data Validation'!$K$2&lt;&gt;TRUE,"",'Data Validation'!A54)</f>
        <v/>
      </c>
      <c r="B54" s="4" t="str">
        <f>IF('Data Validation'!$K$2&lt;&gt;TRUE,"",'Data Validation'!C54)</f>
        <v/>
      </c>
      <c r="C54" s="4" t="str">
        <f>IF('Data Validation'!$K$2&lt;&gt;TRUE,"",'Data Validation'!E54)</f>
        <v/>
      </c>
      <c r="D54" s="4" t="str">
        <f>IF('Data Validation'!$K$2&lt;&gt;TRUE,"",'Data Validation'!G54)</f>
        <v/>
      </c>
      <c r="E54" s="4" t="str">
        <f>IF($C54&lt;&gt;"M5","",Price!F54)</f>
        <v/>
      </c>
      <c r="F54" s="4" t="str">
        <f>IF($C54&lt;&gt;"M5","",Price!G54)</f>
        <v/>
      </c>
      <c r="G54" s="4" t="str">
        <f>IF($C54&lt;&gt;"M5","",Price!H54)</f>
        <v/>
      </c>
      <c r="H54" s="57" t="str">
        <f>IF($C54&lt;&gt;"M5","",SSA!E54)</f>
        <v/>
      </c>
      <c r="I54" s="57" t="str">
        <f>IF($C54&lt;&gt;"M5","",SSA!F54)</f>
        <v/>
      </c>
      <c r="J54" s="58" t="str">
        <f>IF($C54&lt;&gt;"M5","",SSA!G54)</f>
        <v/>
      </c>
      <c r="K54" s="58" t="str">
        <f>IF($C54&lt;&gt;"M5","",SSA!H54)</f>
        <v/>
      </c>
      <c r="L54" s="5" t="str">
        <f>IF($C54&lt;&gt;"M5","",Trendlines!K54)</f>
        <v/>
      </c>
      <c r="M54" s="5" t="str">
        <f>IF($C54&lt;&gt;"M5","",Trendlines!L54)</f>
        <v/>
      </c>
      <c r="N54" s="5" t="str">
        <f>IF($C54&lt;&gt;"M5","",ZigZag!E54)</f>
        <v/>
      </c>
      <c r="O54" s="5" t="str">
        <f>IF($C54&lt;&gt;"M5","",ZigZag!F54)</f>
        <v/>
      </c>
      <c r="P54" s="5" t="str">
        <f>IF($C54&lt;&gt;"M5","",Pinbar!E54)</f>
        <v/>
      </c>
      <c r="Q54" s="57" t="str">
        <f>IF($C54&lt;&gt;"M5","",Trendlines!E54)</f>
        <v/>
      </c>
      <c r="R54" s="57" t="str">
        <f>IF($C54&lt;&gt;"M5","",Trendlines!H54)</f>
        <v/>
      </c>
      <c r="S54" s="36" t="str">
        <f>IF(N54=0,""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"")))))))))))))))))))))))))))))))))))))))))))))))))</f>
        <v/>
      </c>
      <c r="T54" s="36" t="str">
        <f>IF(O54=0,""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"")))))))))))))))))))))))))))))))))))))))))))))))))</f>
        <v/>
      </c>
      <c r="U54" s="36" t="str">
        <f>IFERROR(IF(S54="N/A","N/A",((N54-S54)/S54)),"")</f>
        <v/>
      </c>
      <c r="V54" s="36" t="str">
        <f>IFERROR(IF(T54="N/A","N/A",((O54-T54)/T54)),"")</f>
        <v/>
      </c>
      <c r="W54" t="str">
        <f>IFERROR(E54-F54,"")</f>
        <v/>
      </c>
      <c r="X54" t="str">
        <f>IFERROR(ABS(E54-D53),"")</f>
        <v/>
      </c>
      <c r="Y54" t="str">
        <f>IFERROR(ABS(F54-D53),"")</f>
        <v/>
      </c>
      <c r="Z54" t="str">
        <f t="shared" si="26"/>
        <v/>
      </c>
      <c r="AA54" s="36" t="str">
        <f>IFERROR(H54-I54,"")</f>
        <v/>
      </c>
      <c r="AB54" s="36" t="str">
        <f t="shared" si="15"/>
        <v/>
      </c>
      <c r="AC54" s="66" t="str" cm="1">
        <f t="array" ref="AC54">IFERROR((AB54=AB53,AC53+AB54,AB54),"")</f>
        <v/>
      </c>
      <c r="AD54" s="65"/>
      <c r="AE54" s="65"/>
      <c r="AF54" s="65"/>
      <c r="AG54" s="65"/>
      <c r="AH54" s="36" t="str">
        <f>IF(AND(H54&gt;I54,H53&lt;I53),"crossover","")</f>
        <v/>
      </c>
      <c r="AI54" s="36" t="str">
        <f>IF(AND(H54&lt;I54,H53&gt;I53),"crossunder","")</f>
        <v/>
      </c>
      <c r="AJ54" s="67" t="str">
        <f t="shared" si="16"/>
        <v/>
      </c>
      <c r="AK54" s="68" t="str">
        <f t="shared" si="17"/>
        <v/>
      </c>
      <c r="AL54" s="71" t="str">
        <f t="shared" si="18"/>
        <v/>
      </c>
      <c r="AM54" s="71" t="str">
        <f t="shared" si="19"/>
        <v/>
      </c>
      <c r="AN54" s="72" t="str">
        <f>IF(AND(AK54&lt;&gt;"",CF54="Low Spike @ Uptrend"),AK54,"")</f>
        <v/>
      </c>
      <c r="AO54" s="72" t="str">
        <f t="shared" si="20"/>
        <v/>
      </c>
      <c r="AT54" s="75"/>
      <c r="AU54" s="75"/>
      <c r="AV54" s="75"/>
      <c r="AW54" s="75"/>
      <c r="AY54" s="21" t="str">
        <f>IF(OR(Q54=0,Q54=""),"",((H54-Q54)/Q54))</f>
        <v/>
      </c>
      <c r="AZ54" s="15" t="str">
        <f t="shared" si="0"/>
        <v/>
      </c>
      <c r="BA54" s="15" t="str">
        <f t="shared" si="23"/>
        <v/>
      </c>
      <c r="BB54" s="22" t="str">
        <f t="shared" si="3"/>
        <v/>
      </c>
      <c r="BC54" s="22" t="str">
        <f t="shared" si="4"/>
        <v/>
      </c>
      <c r="BD54" s="24" t="str">
        <f>IF(OR(R54=0,R54=""),"",((H54-R54)/R54))</f>
        <v/>
      </c>
      <c r="BE54" s="23" t="str">
        <f t="shared" si="1"/>
        <v/>
      </c>
      <c r="BF54" s="23" t="str">
        <f t="shared" si="5"/>
        <v/>
      </c>
      <c r="BG54" s="25" t="str">
        <f t="shared" si="6"/>
        <v/>
      </c>
      <c r="BH54" s="25" t="str">
        <f t="shared" si="7"/>
        <v/>
      </c>
      <c r="BI54" s="29" t="str">
        <f>IF(OR(L54="",N54=""),"",IF(AND(L54=N54,L54&gt;0,N54&gt;0),"Important High",""))</f>
        <v/>
      </c>
      <c r="BJ54" s="29" t="str">
        <f>IF(OR(M54="",O54=""),"",IF(AND(M54=O54,M54&gt;0,O54&gt;0),"Important Low",""))</f>
        <v/>
      </c>
      <c r="BK54" s="37" t="str">
        <f>IFERROR(IF(ABS(U54)&lt;0.15%,"Equal High",""),"")</f>
        <v/>
      </c>
      <c r="BL54" s="37" t="str" cm="1">
        <f t="array" aca="1" ref="BL54" ca="1">_xlfn.LET(_xlpm.lookback,MIN(ROW()-ROW(BK$50),11),_xlpm.found,IFERROR(MATCH("Equal High",OFFSET(BK54,-_xlpm.lookback,0,_xlpm.lookback+1,1),0),-1),_xlpm.offset_rows,_xlpm.lookback-_xlpm.found+1,IF(_xlpm.found&gt;0,INDEX(E:E,ROW()-_xlpm.offset_rows),""))</f>
        <v/>
      </c>
      <c r="BM54" s="37" t="str">
        <f ca="1">IF(BL54&lt;&gt;"",H54,"")</f>
        <v/>
      </c>
      <c r="BN54" s="37" t="str">
        <f ca="1">IF(BL54&lt;&gt;"",I54,"")</f>
        <v/>
      </c>
      <c r="BO54" s="37" t="str">
        <f t="shared" ca="1" si="27"/>
        <v/>
      </c>
      <c r="BP54" s="37" t="str">
        <f>IFERROR(IF(ABS(V54)&lt;0.15%,"Equal Low",""),"")</f>
        <v/>
      </c>
      <c r="BQ54" s="37" t="str" cm="1">
        <f t="array" aca="1" ref="BQ54" ca="1">_xlfn.LET(_xlpm.lookback,MIN(ROW()-ROW(BP$50),11),_xlpm.found,IFERROR(MATCH("Equal Low",OFFSET(BP54,-_xlpm.lookback,0,_xlpm.lookback+1,1),0),-1),_xlpm.offset_rows,_xlpm.lookback-_xlpm.found+1,IF(_xlpm.found&gt;0,INDEX(F:F,ROW()-_xlpm.offset_rows),""))</f>
        <v/>
      </c>
      <c r="BR54" s="37" t="str">
        <f ca="1">IF(BQ54&lt;&gt;"",H54,"")</f>
        <v/>
      </c>
      <c r="BS54" s="37" t="str">
        <f ca="1">IF(BQ54&lt;&gt;"",I54,"")</f>
        <v/>
      </c>
      <c r="BT54" s="37" t="str">
        <f t="shared" ca="1" si="28"/>
        <v/>
      </c>
      <c r="BU54" s="37" t="str">
        <f t="shared" si="8"/>
        <v/>
      </c>
      <c r="BV54" s="29" t="str">
        <f t="shared" si="9"/>
        <v/>
      </c>
      <c r="BW54" s="37" t="str" cm="1">
        <f t="array" ref="BW54">IF(BV54&lt;&gt;1,"",_xlfn.IFS(OR(BC54="Above",BC54="Below"),BC54,OR(BH54="Above",BH54="Below"),BH54,TRUE,""))</f>
        <v/>
      </c>
      <c r="BX54" s="37" t="str">
        <f ca="1">_xlfn.LET(_xlpm.eqh,IFERROR(ABS((BM54-BL54)/BL54)&lt;0.15%,FALSE),_xlpm.eql,IFERROR(ABS((BR54-BQ54)/BQ54)&lt;0.15%,FALSE),IF(_xlpm.eqh,IF(_xlpm.eql,"Eqh Touch / Eql Touch","Eqh Touch"),IF(_xlpm.eql,"Eql Touch","")))</f>
        <v/>
      </c>
      <c r="BY54" s="37" t="str">
        <f>IF(AA54="","",IF(AA54&gt;0,"UP","DOWN"))</f>
        <v/>
      </c>
      <c r="BZ54" s="37" t="str">
        <f t="shared" si="10"/>
        <v/>
      </c>
      <c r="CA54" s="37" t="str">
        <f t="shared" si="11"/>
        <v/>
      </c>
      <c r="CB54" s="66" t="str">
        <f t="shared" si="12"/>
        <v/>
      </c>
      <c r="CC54" s="69" t="str">
        <f t="shared" si="21"/>
        <v/>
      </c>
      <c r="CD54" s="66" t="str">
        <f t="shared" si="22"/>
        <v/>
      </c>
      <c r="CE54" s="66" t="str">
        <f t="shared" si="13"/>
        <v/>
      </c>
      <c r="CF54" s="66" t="str">
        <f>IF(AK54="","",IF(AND(AC54&gt;0,AK54&gt;0),"Low Spike @ Uptrend",""))</f>
        <v/>
      </c>
      <c r="CG54" s="66" t="str">
        <f>IF(AND(CF54="Low Spike @ Uptrend",AV54&gt;50%),"Sig Low Spike @ Uptrend","")</f>
        <v/>
      </c>
      <c r="CH54" s="30" t="str">
        <f>IFERROR(IF(Z54&gt;(AVERAGE(Z34:Z54)+(2*_xlfn.STDEV.P(Z34:Z54))),1,""),"")</f>
        <v/>
      </c>
      <c r="CI54" s="30" t="str">
        <f>IFERROR(IF(G54&gt;(AVERAGE(G34:G54)+(2*_xlfn.STDEV.P(G34:G54))),1,""),"")</f>
        <v/>
      </c>
      <c r="CJ54" s="30" t="str">
        <f>IF(P54="","",IF(P54=1,1,""))</f>
        <v/>
      </c>
      <c r="CK54" s="11" t="str">
        <f>IF(AND(CH54="",CC54="",CF54="",CI54="",CJ54=""),"",SUM(CH54:CJ54)/5)</f>
        <v/>
      </c>
      <c r="CL54" s="38" t="str">
        <f t="shared" si="24"/>
        <v/>
      </c>
      <c r="CM54" s="10" t="str">
        <f t="shared" si="25"/>
        <v/>
      </c>
    </row>
    <row r="55" spans="1:91" x14ac:dyDescent="0.55000000000000004">
      <c r="A55" t="str">
        <f>IF('Data Validation'!$K$2&lt;&gt;TRUE,"",'Data Validation'!A55)</f>
        <v/>
      </c>
      <c r="B55" s="4" t="str">
        <f>IF('Data Validation'!$K$2&lt;&gt;TRUE,"",'Data Validation'!C55)</f>
        <v/>
      </c>
      <c r="C55" s="4" t="str">
        <f>IF('Data Validation'!$K$2&lt;&gt;TRUE,"",'Data Validation'!E55)</f>
        <v/>
      </c>
      <c r="D55" s="4" t="str">
        <f>IF('Data Validation'!$K$2&lt;&gt;TRUE,"",'Data Validation'!G55)</f>
        <v/>
      </c>
      <c r="E55" s="4" t="str">
        <f>IF($C55&lt;&gt;"M5","",Price!F55)</f>
        <v/>
      </c>
      <c r="F55" s="4" t="str">
        <f>IF($C55&lt;&gt;"M5","",Price!G55)</f>
        <v/>
      </c>
      <c r="G55" s="4" t="str">
        <f>IF($C55&lt;&gt;"M5","",Price!H55)</f>
        <v/>
      </c>
      <c r="H55" s="57" t="str">
        <f>IF($C55&lt;&gt;"M5","",SSA!E55)</f>
        <v/>
      </c>
      <c r="I55" s="57" t="str">
        <f>IF($C55&lt;&gt;"M5","",SSA!F55)</f>
        <v/>
      </c>
      <c r="J55" s="58" t="str">
        <f>IF($C55&lt;&gt;"M5","",SSA!G55)</f>
        <v/>
      </c>
      <c r="K55" s="58" t="str">
        <f>IF($C55&lt;&gt;"M5","",SSA!H55)</f>
        <v/>
      </c>
      <c r="L55" s="5" t="str">
        <f>IF($C55&lt;&gt;"M5","",Trendlines!K55)</f>
        <v/>
      </c>
      <c r="M55" s="5" t="str">
        <f>IF($C55&lt;&gt;"M5","",Trendlines!L55)</f>
        <v/>
      </c>
      <c r="N55" s="5" t="str">
        <f>IF($C55&lt;&gt;"M5","",ZigZag!E55)</f>
        <v/>
      </c>
      <c r="O55" s="5" t="str">
        <f>IF($C55&lt;&gt;"M5","",ZigZag!F55)</f>
        <v/>
      </c>
      <c r="P55" s="5" t="str">
        <f>IF($C55&lt;&gt;"M5","",Pinbar!E55)</f>
        <v/>
      </c>
      <c r="Q55" s="57" t="str">
        <f>IF($C55&lt;&gt;"M5","",Trendlines!E55)</f>
        <v/>
      </c>
      <c r="R55" s="57" t="str">
        <f>IF($C55&lt;&gt;"M5","",Trendlines!H55)</f>
        <v/>
      </c>
      <c r="S55" s="36" t="str">
        <f>IF(N55=0,""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"")))))))))))))))))))))))))))))))))))))))))))))))))</f>
        <v/>
      </c>
      <c r="T55" s="36" t="str">
        <f>IF(O55=0,""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"")))))))))))))))))))))))))))))))))))))))))))))))))</f>
        <v/>
      </c>
      <c r="U55" s="36" t="str">
        <f>IFERROR(IF(S55="N/A","N/A",((N55-S55)/S55)),"")</f>
        <v/>
      </c>
      <c r="V55" s="36" t="str">
        <f>IFERROR(IF(T55="N/A","N/A",((O55-T55)/T55)),"")</f>
        <v/>
      </c>
      <c r="W55" t="str">
        <f>IFERROR(E55-F55,"")</f>
        <v/>
      </c>
      <c r="X55" t="str">
        <f>IFERROR(ABS(E55-D54),"")</f>
        <v/>
      </c>
      <c r="Y55" t="str">
        <f>IFERROR(ABS(F55-D54),"")</f>
        <v/>
      </c>
      <c r="Z55" t="str">
        <f t="shared" si="26"/>
        <v/>
      </c>
      <c r="AA55" s="36" t="str">
        <f>IFERROR(H55-I55,"")</f>
        <v/>
      </c>
      <c r="AB55" s="36" t="str">
        <f t="shared" si="15"/>
        <v/>
      </c>
      <c r="AC55" s="66" t="str" cm="1">
        <f t="array" ref="AC55">IFERROR((AB55=AB54,AC54+AB55,AB55),"")</f>
        <v/>
      </c>
      <c r="AD55" s="65"/>
      <c r="AE55" s="65"/>
      <c r="AF55" s="65"/>
      <c r="AG55" s="65"/>
      <c r="AH55" s="36" t="str">
        <f>IF(AND(H55&gt;I55,H54&lt;I54),"crossover","")</f>
        <v/>
      </c>
      <c r="AI55" s="36" t="str">
        <f>IF(AND(H55&lt;I55,H54&gt;I54),"crossunder","")</f>
        <v/>
      </c>
      <c r="AJ55" s="67" t="str">
        <f t="shared" si="16"/>
        <v/>
      </c>
      <c r="AK55" s="68" t="str">
        <f t="shared" si="17"/>
        <v/>
      </c>
      <c r="AL55" s="71" t="str">
        <f t="shared" si="18"/>
        <v/>
      </c>
      <c r="AM55" s="71" t="str">
        <f t="shared" si="19"/>
        <v/>
      </c>
      <c r="AN55" s="72" t="str">
        <f>IF(AND(AK55&lt;&gt;"",CF55="Low Spike @ Uptrend"),AK55,"")</f>
        <v/>
      </c>
      <c r="AO55" s="72" t="str">
        <f t="shared" si="20"/>
        <v/>
      </c>
      <c r="AT55" s="75"/>
      <c r="AU55" s="75"/>
      <c r="AV55" s="75"/>
      <c r="AW55" s="75"/>
      <c r="AY55" s="21" t="str">
        <f>IF(OR(Q55=0,Q55=""),"",((H55-Q55)/Q55))</f>
        <v/>
      </c>
      <c r="AZ55" s="15" t="str">
        <f t="shared" si="0"/>
        <v/>
      </c>
      <c r="BA55" s="15" t="str">
        <f t="shared" si="23"/>
        <v/>
      </c>
      <c r="BB55" s="22" t="str">
        <f t="shared" si="3"/>
        <v/>
      </c>
      <c r="BC55" s="22" t="str">
        <f t="shared" si="4"/>
        <v/>
      </c>
      <c r="BD55" s="24" t="str">
        <f>IF(OR(R55=0,R55=""),"",((H55-R55)/R55))</f>
        <v/>
      </c>
      <c r="BE55" s="23" t="str">
        <f t="shared" si="1"/>
        <v/>
      </c>
      <c r="BF55" s="23" t="str">
        <f t="shared" si="5"/>
        <v/>
      </c>
      <c r="BG55" s="25" t="str">
        <f t="shared" si="6"/>
        <v/>
      </c>
      <c r="BH55" s="25" t="str">
        <f t="shared" si="7"/>
        <v/>
      </c>
      <c r="BI55" s="29" t="str">
        <f>IF(OR(L55="",N55=""),"",IF(AND(L55=N55,L55&gt;0,N55&gt;0),"Important High",""))</f>
        <v/>
      </c>
      <c r="BJ55" s="29" t="str">
        <f>IF(OR(M55="",O55=""),"",IF(AND(M55=O55,M55&gt;0,O55&gt;0),"Important Low",""))</f>
        <v/>
      </c>
      <c r="BK55" s="37" t="str">
        <f>IFERROR(IF(ABS(U55)&lt;0.15%,"Equal High",""),"")</f>
        <v/>
      </c>
      <c r="BL55" s="37" t="str" cm="1">
        <f t="array" aca="1" ref="BL55" ca="1">_xlfn.LET(_xlpm.lookback,MIN(ROW()-ROW(BK$50),11),_xlpm.found,IFERROR(MATCH("Equal High",OFFSET(BK55,-_xlpm.lookback,0,_xlpm.lookback+1,1),0),-1),_xlpm.offset_rows,_xlpm.lookback-_xlpm.found+1,IF(_xlpm.found&gt;0,INDEX(E:E,ROW()-_xlpm.offset_rows),""))</f>
        <v/>
      </c>
      <c r="BM55" s="37" t="str">
        <f ca="1">IF(BL55&lt;&gt;"",H55,"")</f>
        <v/>
      </c>
      <c r="BN55" s="37" t="str">
        <f ca="1">IF(BL55&lt;&gt;"",I55,"")</f>
        <v/>
      </c>
      <c r="BO55" s="37" t="str">
        <f t="shared" ca="1" si="27"/>
        <v/>
      </c>
      <c r="BP55" s="37" t="str">
        <f>IFERROR(IF(ABS(V55)&lt;0.15%,"Equal Low",""),"")</f>
        <v/>
      </c>
      <c r="BQ55" s="37" t="str" cm="1">
        <f t="array" aca="1" ref="BQ55" ca="1">_xlfn.LET(_xlpm.lookback,MIN(ROW()-ROW(BP$50),11),_xlpm.found,IFERROR(MATCH("Equal Low",OFFSET(BP55,-_xlpm.lookback,0,_xlpm.lookback+1,1),0),-1),_xlpm.offset_rows,_xlpm.lookback-_xlpm.found+1,IF(_xlpm.found&gt;0,INDEX(F:F,ROW()-_xlpm.offset_rows),""))</f>
        <v/>
      </c>
      <c r="BR55" s="37" t="str">
        <f ca="1">IF(BQ55&lt;&gt;"",H55,"")</f>
        <v/>
      </c>
      <c r="BS55" s="37" t="str">
        <f ca="1">IF(BQ55&lt;&gt;"",I55,"")</f>
        <v/>
      </c>
      <c r="BT55" s="37" t="str">
        <f t="shared" ca="1" si="28"/>
        <v/>
      </c>
      <c r="BU55" s="37" t="str">
        <f t="shared" si="8"/>
        <v/>
      </c>
      <c r="BV55" s="29" t="str">
        <f t="shared" si="9"/>
        <v/>
      </c>
      <c r="BW55" s="37" t="str" cm="1">
        <f t="array" ref="BW55">IF(BV55&lt;&gt;1,"",_xlfn.IFS(OR(BC55="Above",BC55="Below"),BC55,OR(BH55="Above",BH55="Below"),BH55,TRUE,""))</f>
        <v/>
      </c>
      <c r="BX55" s="37" t="str">
        <f ca="1">_xlfn.LET(_xlpm.eqh,IFERROR(ABS((BM55-BL55)/BL55)&lt;0.15%,FALSE),_xlpm.eql,IFERROR(ABS((BR55-BQ55)/BQ55)&lt;0.15%,FALSE),IF(_xlpm.eqh,IF(_xlpm.eql,"Eqh Touch / Eql Touch","Eqh Touch"),IF(_xlpm.eql,"Eql Touch","")))</f>
        <v/>
      </c>
      <c r="BY55" s="37" t="str">
        <f>IF(AA55="","",IF(AA55&gt;0,"UP","DOWN"))</f>
        <v/>
      </c>
      <c r="BZ55" s="37" t="str">
        <f t="shared" si="10"/>
        <v/>
      </c>
      <c r="CA55" s="37" t="str">
        <f t="shared" si="11"/>
        <v/>
      </c>
      <c r="CB55" s="66" t="str">
        <f t="shared" si="12"/>
        <v/>
      </c>
      <c r="CC55" s="69" t="str">
        <f t="shared" si="21"/>
        <v/>
      </c>
      <c r="CD55" s="66" t="str">
        <f t="shared" si="22"/>
        <v/>
      </c>
      <c r="CE55" s="66" t="str">
        <f t="shared" si="13"/>
        <v/>
      </c>
      <c r="CF55" s="66" t="str">
        <f>IF(AK55="","",IF(AND(AC55&gt;0,AK55&gt;0),"Low Spike @ Uptrend",""))</f>
        <v/>
      </c>
      <c r="CG55" s="66" t="str">
        <f>IF(AND(CF55="Low Spike @ Uptrend",AV55&gt;50%),"Sig Low Spike @ Uptrend","")</f>
        <v/>
      </c>
      <c r="CH55" s="30" t="str">
        <f>IFERROR(IF(Z55&gt;(AVERAGE(Z35:Z55)+(2*_xlfn.STDEV.P(Z35:Z55))),1,""),"")</f>
        <v/>
      </c>
      <c r="CI55" s="30" t="str">
        <f>IFERROR(IF(G55&gt;(AVERAGE(G35:G55)+(2*_xlfn.STDEV.P(G35:G55))),1,""),"")</f>
        <v/>
      </c>
      <c r="CJ55" s="30" t="str">
        <f>IF(P55="","",IF(P55=1,1,""))</f>
        <v/>
      </c>
      <c r="CK55" s="11" t="str">
        <f>IF(AND(CH55="",CC55="",CF55="",CI55="",CJ55=""),"",SUM(CH55:CJ55)/5)</f>
        <v/>
      </c>
      <c r="CL55" s="38" t="str">
        <f t="shared" si="24"/>
        <v/>
      </c>
      <c r="CM55" s="10" t="str">
        <f t="shared" si="25"/>
        <v/>
      </c>
    </row>
    <row r="56" spans="1:91" x14ac:dyDescent="0.55000000000000004">
      <c r="A56" t="str">
        <f>IF('Data Validation'!$K$2&lt;&gt;TRUE,"",'Data Validation'!A56)</f>
        <v/>
      </c>
      <c r="B56" s="4" t="str">
        <f>IF('Data Validation'!$K$2&lt;&gt;TRUE,"",'Data Validation'!C56)</f>
        <v/>
      </c>
      <c r="C56" s="4" t="str">
        <f>IF('Data Validation'!$K$2&lt;&gt;TRUE,"",'Data Validation'!E56)</f>
        <v/>
      </c>
      <c r="D56" s="4" t="str">
        <f>IF('Data Validation'!$K$2&lt;&gt;TRUE,"",'Data Validation'!G56)</f>
        <v/>
      </c>
      <c r="E56" s="4" t="str">
        <f>IF($C56&lt;&gt;"M5","",Price!F56)</f>
        <v/>
      </c>
      <c r="F56" s="4" t="str">
        <f>IF($C56&lt;&gt;"M5","",Price!G56)</f>
        <v/>
      </c>
      <c r="G56" s="4" t="str">
        <f>IF($C56&lt;&gt;"M5","",Price!H56)</f>
        <v/>
      </c>
      <c r="H56" s="57" t="str">
        <f>IF($C56&lt;&gt;"M5","",SSA!E56)</f>
        <v/>
      </c>
      <c r="I56" s="57" t="str">
        <f>IF($C56&lt;&gt;"M5","",SSA!F56)</f>
        <v/>
      </c>
      <c r="J56" s="58" t="str">
        <f>IF($C56&lt;&gt;"M5","",SSA!G56)</f>
        <v/>
      </c>
      <c r="K56" s="58" t="str">
        <f>IF($C56&lt;&gt;"M5","",SSA!H56)</f>
        <v/>
      </c>
      <c r="L56" s="5" t="str">
        <f>IF($C56&lt;&gt;"M5","",Trendlines!K56)</f>
        <v/>
      </c>
      <c r="M56" s="5" t="str">
        <f>IF($C56&lt;&gt;"M5","",Trendlines!L56)</f>
        <v/>
      </c>
      <c r="N56" s="5" t="str">
        <f>IF($C56&lt;&gt;"M5","",ZigZag!E56)</f>
        <v/>
      </c>
      <c r="O56" s="5" t="str">
        <f>IF($C56&lt;&gt;"M5","",ZigZag!F56)</f>
        <v/>
      </c>
      <c r="P56" s="5" t="str">
        <f>IF($C56&lt;&gt;"M5","",Pinbar!E56)</f>
        <v/>
      </c>
      <c r="Q56" s="57" t="str">
        <f>IF($C56&lt;&gt;"M5","",Trendlines!E56)</f>
        <v/>
      </c>
      <c r="R56" s="57" t="str">
        <f>IF($C56&lt;&gt;"M5","",Trendlines!H56)</f>
        <v/>
      </c>
      <c r="S56" s="36" t="str">
        <f>IF(N56=0,""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"")))))))))))))))))))))))))))))))))))))))))))))))))</f>
        <v/>
      </c>
      <c r="T56" s="36" t="str">
        <f>IF(O56=0,""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"")))))))))))))))))))))))))))))))))))))))))))))))))</f>
        <v/>
      </c>
      <c r="U56" s="36" t="str">
        <f>IFERROR(IF(S56="N/A","N/A",((N56-S56)/S56)),"")</f>
        <v/>
      </c>
      <c r="V56" s="36" t="str">
        <f>IFERROR(IF(T56="N/A","N/A",((O56-T56)/T56)),"")</f>
        <v/>
      </c>
      <c r="W56" t="str">
        <f>IFERROR(E56-F56,"")</f>
        <v/>
      </c>
      <c r="X56" t="str">
        <f>IFERROR(ABS(E56-D55),"")</f>
        <v/>
      </c>
      <c r="Y56" t="str">
        <f>IFERROR(ABS(F56-D55),"")</f>
        <v/>
      </c>
      <c r="Z56" t="str">
        <f t="shared" si="26"/>
        <v/>
      </c>
      <c r="AA56" s="36" t="str">
        <f>IFERROR(H56-I56,"")</f>
        <v/>
      </c>
      <c r="AB56" s="36" t="str">
        <f t="shared" si="15"/>
        <v/>
      </c>
      <c r="AC56" s="66" t="str" cm="1">
        <f t="array" ref="AC56">IFERROR((AB56=AB55,AC55+AB56,AB56),"")</f>
        <v/>
      </c>
      <c r="AD56" s="65"/>
      <c r="AE56" s="65"/>
      <c r="AF56" s="65"/>
      <c r="AG56" s="65"/>
      <c r="AH56" s="36" t="str">
        <f>IF(AND(H56&gt;I56,H55&lt;I55),"crossover","")</f>
        <v/>
      </c>
      <c r="AI56" s="36" t="str">
        <f>IF(AND(H56&lt;I56,H55&gt;I55),"crossunder","")</f>
        <v/>
      </c>
      <c r="AJ56" s="67" t="str">
        <f t="shared" si="16"/>
        <v/>
      </c>
      <c r="AK56" s="68" t="str">
        <f t="shared" si="17"/>
        <v/>
      </c>
      <c r="AL56" s="71" t="str">
        <f t="shared" si="18"/>
        <v/>
      </c>
      <c r="AM56" s="71" t="str">
        <f t="shared" si="19"/>
        <v/>
      </c>
      <c r="AN56" s="72" t="str">
        <f>IF(AND(AK56&lt;&gt;"",CF56="Low Spike @ Uptrend"),AK56,"")</f>
        <v/>
      </c>
      <c r="AO56" s="72" t="str">
        <f t="shared" si="20"/>
        <v/>
      </c>
      <c r="AT56" s="75"/>
      <c r="AU56" s="75"/>
      <c r="AV56" s="75"/>
      <c r="AW56" s="75"/>
      <c r="AY56" s="21" t="str">
        <f>IF(OR(Q56=0,Q56=""),"",((H56-Q56)/Q56))</f>
        <v/>
      </c>
      <c r="AZ56" s="15" t="str">
        <f t="shared" si="0"/>
        <v/>
      </c>
      <c r="BA56" s="15" t="str">
        <f t="shared" si="23"/>
        <v/>
      </c>
      <c r="BB56" s="22" t="str">
        <f t="shared" si="3"/>
        <v/>
      </c>
      <c r="BC56" s="22" t="str">
        <f t="shared" si="4"/>
        <v/>
      </c>
      <c r="BD56" s="24" t="str">
        <f>IF(OR(R56=0,R56=""),"",((H56-R56)/R56))</f>
        <v/>
      </c>
      <c r="BE56" s="23" t="str">
        <f t="shared" si="1"/>
        <v/>
      </c>
      <c r="BF56" s="23" t="str">
        <f t="shared" si="5"/>
        <v/>
      </c>
      <c r="BG56" s="25" t="str">
        <f t="shared" si="6"/>
        <v/>
      </c>
      <c r="BH56" s="25" t="str">
        <f t="shared" si="7"/>
        <v/>
      </c>
      <c r="BI56" s="29" t="str">
        <f>IF(OR(L56="",N56=""),"",IF(AND(L56=N56,L56&gt;0,N56&gt;0),"Important High",""))</f>
        <v/>
      </c>
      <c r="BJ56" s="29" t="str">
        <f>IF(OR(M56="",O56=""),"",IF(AND(M56=O56,M56&gt;0,O56&gt;0),"Important Low",""))</f>
        <v/>
      </c>
      <c r="BK56" s="37" t="str">
        <f>IFERROR(IF(ABS(U56)&lt;0.15%,"Equal High",""),"")</f>
        <v/>
      </c>
      <c r="BL56" s="37" t="str" cm="1">
        <f t="array" aca="1" ref="BL56" ca="1">_xlfn.LET(_xlpm.lookback,MIN(ROW()-ROW(BK$50),11),_xlpm.found,IFERROR(MATCH("Equal High",OFFSET(BK56,-_xlpm.lookback,0,_xlpm.lookback+1,1),0),-1),_xlpm.offset_rows,_xlpm.lookback-_xlpm.found+1,IF(_xlpm.found&gt;0,INDEX(E:E,ROW()-_xlpm.offset_rows),""))</f>
        <v/>
      </c>
      <c r="BM56" s="37" t="str">
        <f ca="1">IF(BL56&lt;&gt;"",H56,"")</f>
        <v/>
      </c>
      <c r="BN56" s="37" t="str">
        <f ca="1">IF(BL56&lt;&gt;"",I56,"")</f>
        <v/>
      </c>
      <c r="BO56" s="37" t="str">
        <f t="shared" ca="1" si="27"/>
        <v/>
      </c>
      <c r="BP56" s="37" t="str">
        <f>IFERROR(IF(ABS(V56)&lt;0.15%,"Equal Low",""),"")</f>
        <v/>
      </c>
      <c r="BQ56" s="37" t="str" cm="1">
        <f t="array" aca="1" ref="BQ56" ca="1">_xlfn.LET(_xlpm.lookback,MIN(ROW()-ROW(BP$50),11),_xlpm.found,IFERROR(MATCH("Equal Low",OFFSET(BP56,-_xlpm.lookback,0,_xlpm.lookback+1,1),0),-1),_xlpm.offset_rows,_xlpm.lookback-_xlpm.found+1,IF(_xlpm.found&gt;0,INDEX(F:F,ROW()-_xlpm.offset_rows),""))</f>
        <v/>
      </c>
      <c r="BR56" s="37" t="str">
        <f ca="1">IF(BQ56&lt;&gt;"",H56,"")</f>
        <v/>
      </c>
      <c r="BS56" s="37" t="str">
        <f ca="1">IF(BQ56&lt;&gt;"",I56,"")</f>
        <v/>
      </c>
      <c r="BT56" s="37" t="str">
        <f t="shared" ca="1" si="28"/>
        <v/>
      </c>
      <c r="BU56" s="37" t="str">
        <f t="shared" si="8"/>
        <v/>
      </c>
      <c r="BV56" s="29" t="str">
        <f t="shared" si="9"/>
        <v/>
      </c>
      <c r="BW56" s="37" t="str" cm="1">
        <f t="array" ref="BW56">IF(BV56&lt;&gt;1,"",_xlfn.IFS(OR(BC56="Above",BC56="Below"),BC56,OR(BH56="Above",BH56="Below"),BH56,TRUE,""))</f>
        <v/>
      </c>
      <c r="BX56" s="37" t="str">
        <f ca="1">_xlfn.LET(_xlpm.eqh,IFERROR(ABS((BM56-BL56)/BL56)&lt;0.15%,FALSE),_xlpm.eql,IFERROR(ABS((BR56-BQ56)/BQ56)&lt;0.15%,FALSE),IF(_xlpm.eqh,IF(_xlpm.eql,"Eqh Touch / Eql Touch","Eqh Touch"),IF(_xlpm.eql,"Eql Touch","")))</f>
        <v/>
      </c>
      <c r="BY56" s="37" t="str">
        <f>IF(AA56="","",IF(AA56&gt;0,"UP","DOWN"))</f>
        <v/>
      </c>
      <c r="BZ56" s="37" t="str">
        <f t="shared" si="10"/>
        <v/>
      </c>
      <c r="CA56" s="37" t="str">
        <f t="shared" si="11"/>
        <v/>
      </c>
      <c r="CB56" s="66" t="str">
        <f t="shared" si="12"/>
        <v/>
      </c>
      <c r="CC56" s="69" t="str">
        <f t="shared" si="21"/>
        <v/>
      </c>
      <c r="CD56" s="66" t="str">
        <f t="shared" si="22"/>
        <v/>
      </c>
      <c r="CE56" s="66" t="str">
        <f t="shared" si="13"/>
        <v/>
      </c>
      <c r="CF56" s="66" t="str">
        <f>IF(AK56="","",IF(AND(AC56&gt;0,AK56&gt;0),"Low Spike @ Uptrend",""))</f>
        <v/>
      </c>
      <c r="CG56" s="66" t="str">
        <f>IF(AND(CF56="Low Spike @ Uptrend",AV56&gt;50%),"Sig Low Spike @ Uptrend","")</f>
        <v/>
      </c>
      <c r="CH56" s="30" t="str">
        <f>IFERROR(IF(Z56&gt;(AVERAGE(Z36:Z56)+(2*_xlfn.STDEV.P(Z36:Z56))),1,""),"")</f>
        <v/>
      </c>
      <c r="CI56" s="30" t="str">
        <f>IFERROR(IF(G56&gt;(AVERAGE(G36:G56)+(2*_xlfn.STDEV.P(G36:G56))),1,""),"")</f>
        <v/>
      </c>
      <c r="CJ56" s="30" t="str">
        <f>IF(P56="","",IF(P56=1,1,""))</f>
        <v/>
      </c>
      <c r="CK56" s="11" t="str">
        <f>IF(AND(CH56="",CC56="",CF56="",CI56="",CJ56=""),"",SUM(CH56:CJ56)/5)</f>
        <v/>
      </c>
      <c r="CL56" s="38" t="str">
        <f t="shared" si="24"/>
        <v/>
      </c>
      <c r="CM56" s="10" t="str">
        <f t="shared" si="25"/>
        <v/>
      </c>
    </row>
    <row r="57" spans="1:91" x14ac:dyDescent="0.55000000000000004">
      <c r="A57" t="str">
        <f>IF('Data Validation'!$K$2&lt;&gt;TRUE,"",'Data Validation'!A57)</f>
        <v/>
      </c>
      <c r="B57" s="4" t="str">
        <f>IF('Data Validation'!$K$2&lt;&gt;TRUE,"",'Data Validation'!C57)</f>
        <v/>
      </c>
      <c r="C57" s="4" t="str">
        <f>IF('Data Validation'!$K$2&lt;&gt;TRUE,"",'Data Validation'!E57)</f>
        <v/>
      </c>
      <c r="D57" s="4" t="str">
        <f>IF('Data Validation'!$K$2&lt;&gt;TRUE,"",'Data Validation'!G57)</f>
        <v/>
      </c>
      <c r="E57" s="4" t="str">
        <f>IF($C57&lt;&gt;"M5","",Price!F57)</f>
        <v/>
      </c>
      <c r="F57" s="4" t="str">
        <f>IF($C57&lt;&gt;"M5","",Price!G57)</f>
        <v/>
      </c>
      <c r="G57" s="4" t="str">
        <f>IF($C57&lt;&gt;"M5","",Price!H57)</f>
        <v/>
      </c>
      <c r="H57" s="57" t="str">
        <f>IF($C57&lt;&gt;"M5","",SSA!E57)</f>
        <v/>
      </c>
      <c r="I57" s="57" t="str">
        <f>IF($C57&lt;&gt;"M5","",SSA!F57)</f>
        <v/>
      </c>
      <c r="J57" s="58" t="str">
        <f>IF($C57&lt;&gt;"M5","",SSA!G57)</f>
        <v/>
      </c>
      <c r="K57" s="58" t="str">
        <f>IF($C57&lt;&gt;"M5","",SSA!H57)</f>
        <v/>
      </c>
      <c r="L57" s="5" t="str">
        <f>IF($C57&lt;&gt;"M5","",Trendlines!K57)</f>
        <v/>
      </c>
      <c r="M57" s="5" t="str">
        <f>IF($C57&lt;&gt;"M5","",Trendlines!L57)</f>
        <v/>
      </c>
      <c r="N57" s="5" t="str">
        <f>IF($C57&lt;&gt;"M5","",ZigZag!E57)</f>
        <v/>
      </c>
      <c r="O57" s="5" t="str">
        <f>IF($C57&lt;&gt;"M5","",ZigZag!F57)</f>
        <v/>
      </c>
      <c r="P57" s="5" t="str">
        <f>IF($C57&lt;&gt;"M5","",Pinbar!E57)</f>
        <v/>
      </c>
      <c r="Q57" s="57" t="str">
        <f>IF($C57&lt;&gt;"M5","",Trendlines!E57)</f>
        <v/>
      </c>
      <c r="R57" s="57" t="str">
        <f>IF($C57&lt;&gt;"M5","",Trendlines!H57)</f>
        <v/>
      </c>
      <c r="S57" s="36" t="str">
        <f>IF(N57=0,""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"")))))))))))))))))))))))))))))))))))))))))))))))))</f>
        <v/>
      </c>
      <c r="T57" s="36" t="str">
        <f>IF(O57=0,""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"")))))))))))))))))))))))))))))))))))))))))))))))))</f>
        <v/>
      </c>
      <c r="U57" s="36" t="str">
        <f>IFERROR(IF(S57="N/A","N/A",((N57-S57)/S57)),"")</f>
        <v/>
      </c>
      <c r="V57" s="36" t="str">
        <f>IFERROR(IF(T57="N/A","N/A",((O57-T57)/T57)),"")</f>
        <v/>
      </c>
      <c r="W57" t="str">
        <f>IFERROR(E57-F57,"")</f>
        <v/>
      </c>
      <c r="X57" t="str">
        <f>IFERROR(ABS(E57-D56),"")</f>
        <v/>
      </c>
      <c r="Y57" t="str">
        <f>IFERROR(ABS(F57-D56),"")</f>
        <v/>
      </c>
      <c r="Z57" t="str">
        <f t="shared" si="26"/>
        <v/>
      </c>
      <c r="AA57" s="36" t="str">
        <f>IFERROR(H57-I57,"")</f>
        <v/>
      </c>
      <c r="AB57" s="36" t="str">
        <f t="shared" si="15"/>
        <v/>
      </c>
      <c r="AC57" s="66" t="str" cm="1">
        <f t="array" ref="AC57">IFERROR((AB57=AB56,AC56+AB57,AB57),"")</f>
        <v/>
      </c>
      <c r="AD57" s="65"/>
      <c r="AE57" s="65"/>
      <c r="AF57" s="65"/>
      <c r="AG57" s="65"/>
      <c r="AH57" s="36" t="str">
        <f>IF(AND(H57&gt;I57,H56&lt;I56),"crossover","")</f>
        <v/>
      </c>
      <c r="AI57" s="36" t="str">
        <f>IF(AND(H57&lt;I57,H56&gt;I56),"crossunder","")</f>
        <v/>
      </c>
      <c r="AJ57" s="67" t="str">
        <f t="shared" si="16"/>
        <v/>
      </c>
      <c r="AK57" s="68" t="str">
        <f t="shared" si="17"/>
        <v/>
      </c>
      <c r="AL57" s="71" t="str">
        <f t="shared" si="18"/>
        <v/>
      </c>
      <c r="AM57" s="71" t="str">
        <f t="shared" si="19"/>
        <v/>
      </c>
      <c r="AN57" s="72" t="str">
        <f>IF(AND(AK57&lt;&gt;"",CF57="Low Spike @ Uptrend"),AK57,"")</f>
        <v/>
      </c>
      <c r="AO57" s="72" t="str">
        <f t="shared" si="20"/>
        <v/>
      </c>
      <c r="AT57" s="75"/>
      <c r="AU57" s="75"/>
      <c r="AV57" s="75"/>
      <c r="AW57" s="75"/>
      <c r="AY57" s="21" t="str">
        <f>IF(OR(Q57=0,Q57=""),"",((H57-Q57)/Q57))</f>
        <v/>
      </c>
      <c r="AZ57" s="15" t="str">
        <f t="shared" si="0"/>
        <v/>
      </c>
      <c r="BA57" s="15" t="str">
        <f t="shared" si="23"/>
        <v/>
      </c>
      <c r="BB57" s="22" t="str">
        <f t="shared" si="3"/>
        <v/>
      </c>
      <c r="BC57" s="22" t="str">
        <f t="shared" si="4"/>
        <v/>
      </c>
      <c r="BD57" s="24" t="str">
        <f>IF(OR(R57=0,R57=""),"",((H57-R57)/R57))</f>
        <v/>
      </c>
      <c r="BE57" s="23" t="str">
        <f t="shared" si="1"/>
        <v/>
      </c>
      <c r="BF57" s="23" t="str">
        <f t="shared" si="5"/>
        <v/>
      </c>
      <c r="BG57" s="25" t="str">
        <f t="shared" si="6"/>
        <v/>
      </c>
      <c r="BH57" s="25" t="str">
        <f t="shared" si="7"/>
        <v/>
      </c>
      <c r="BI57" s="29" t="str">
        <f>IF(OR(L57="",N57=""),"",IF(AND(L57=N57,L57&gt;0,N57&gt;0),"Important High",""))</f>
        <v/>
      </c>
      <c r="BJ57" s="29" t="str">
        <f>IF(OR(M57="",O57=""),"",IF(AND(M57=O57,M57&gt;0,O57&gt;0),"Important Low",""))</f>
        <v/>
      </c>
      <c r="BK57" s="37" t="str">
        <f>IFERROR(IF(ABS(U57)&lt;0.15%,"Equal High",""),"")</f>
        <v/>
      </c>
      <c r="BL57" s="37" t="str" cm="1">
        <f t="array" aca="1" ref="BL57" ca="1">_xlfn.LET(_xlpm.lookback,MIN(ROW()-ROW(BK$50),11),_xlpm.found,IFERROR(MATCH("Equal High",OFFSET(BK57,-_xlpm.lookback,0,_xlpm.lookback+1,1),0),-1),_xlpm.offset_rows,_xlpm.lookback-_xlpm.found+1,IF(_xlpm.found&gt;0,INDEX(E:E,ROW()-_xlpm.offset_rows),""))</f>
        <v/>
      </c>
      <c r="BM57" s="37" t="str">
        <f ca="1">IF(BL57&lt;&gt;"",H57,"")</f>
        <v/>
      </c>
      <c r="BN57" s="37" t="str">
        <f ca="1">IF(BL57&lt;&gt;"",I57,"")</f>
        <v/>
      </c>
      <c r="BO57" s="37" t="str">
        <f t="shared" ca="1" si="27"/>
        <v/>
      </c>
      <c r="BP57" s="37" t="str">
        <f>IFERROR(IF(ABS(V57)&lt;0.15%,"Equal Low",""),"")</f>
        <v/>
      </c>
      <c r="BQ57" s="37" t="str" cm="1">
        <f t="array" aca="1" ref="BQ57" ca="1">_xlfn.LET(_xlpm.lookback,MIN(ROW()-ROW(BP$50),11),_xlpm.found,IFERROR(MATCH("Equal Low",OFFSET(BP57,-_xlpm.lookback,0,_xlpm.lookback+1,1),0),-1),_xlpm.offset_rows,_xlpm.lookback-_xlpm.found+1,IF(_xlpm.found&gt;0,INDEX(F:F,ROW()-_xlpm.offset_rows),""))</f>
        <v/>
      </c>
      <c r="BR57" s="37" t="str">
        <f ca="1">IF(BQ57&lt;&gt;"",H57,"")</f>
        <v/>
      </c>
      <c r="BS57" s="37" t="str">
        <f ca="1">IF(BQ57&lt;&gt;"",I57,"")</f>
        <v/>
      </c>
      <c r="BT57" s="37" t="str">
        <f t="shared" ca="1" si="28"/>
        <v/>
      </c>
      <c r="BU57" s="37" t="str">
        <f t="shared" si="8"/>
        <v/>
      </c>
      <c r="BV57" s="29" t="str">
        <f t="shared" si="9"/>
        <v/>
      </c>
      <c r="BW57" s="37" t="str" cm="1">
        <f t="array" ref="BW57">IF(BV57&lt;&gt;1,"",_xlfn.IFS(OR(BC57="Above",BC57="Below"),BC57,OR(BH57="Above",BH57="Below"),BH57,TRUE,""))</f>
        <v/>
      </c>
      <c r="BX57" s="37" t="str">
        <f ca="1">_xlfn.LET(_xlpm.eqh,IFERROR(ABS((BM57-BL57)/BL57)&lt;0.15%,FALSE),_xlpm.eql,IFERROR(ABS((BR57-BQ57)/BQ57)&lt;0.15%,FALSE),IF(_xlpm.eqh,IF(_xlpm.eql,"Eqh Touch / Eql Touch","Eqh Touch"),IF(_xlpm.eql,"Eql Touch","")))</f>
        <v/>
      </c>
      <c r="BY57" s="37" t="str">
        <f>IF(AA57="","",IF(AA57&gt;0,"UP","DOWN"))</f>
        <v/>
      </c>
      <c r="BZ57" s="37" t="str">
        <f t="shared" si="10"/>
        <v/>
      </c>
      <c r="CA57" s="37" t="str">
        <f t="shared" si="11"/>
        <v/>
      </c>
      <c r="CB57" s="66" t="str">
        <f t="shared" si="12"/>
        <v/>
      </c>
      <c r="CC57" s="69" t="str">
        <f t="shared" si="21"/>
        <v/>
      </c>
      <c r="CD57" s="66" t="str">
        <f t="shared" si="22"/>
        <v/>
      </c>
      <c r="CE57" s="66" t="str">
        <f t="shared" si="13"/>
        <v/>
      </c>
      <c r="CF57" s="66" t="str">
        <f>IF(AK57="","",IF(AND(AC57&gt;0,AK57&gt;0),"Low Spike @ Uptrend",""))</f>
        <v/>
      </c>
      <c r="CG57" s="66" t="str">
        <f>IF(AND(CF57="Low Spike @ Uptrend",AV57&gt;50%),"Sig Low Spike @ Uptrend","")</f>
        <v/>
      </c>
      <c r="CH57" s="30" t="str">
        <f>IFERROR(IF(Z57&gt;(AVERAGE(Z37:Z57)+(2*_xlfn.STDEV.P(Z37:Z57))),1,""),"")</f>
        <v/>
      </c>
      <c r="CI57" s="30" t="str">
        <f>IFERROR(IF(G57&gt;(AVERAGE(G37:G57)+(2*_xlfn.STDEV.P(G37:G57))),1,""),"")</f>
        <v/>
      </c>
      <c r="CJ57" s="30" t="str">
        <f>IF(P57="","",IF(P57=1,1,""))</f>
        <v/>
      </c>
      <c r="CK57" s="11" t="str">
        <f>IF(AND(CH57="",CC57="",CF57="",CI57="",CJ57=""),"",SUM(CH57:CJ57)/5)</f>
        <v/>
      </c>
      <c r="CL57" s="38" t="str">
        <f t="shared" si="24"/>
        <v/>
      </c>
      <c r="CM57" s="10" t="str">
        <f t="shared" si="25"/>
        <v/>
      </c>
    </row>
    <row r="58" spans="1:91" x14ac:dyDescent="0.55000000000000004">
      <c r="A58" t="str">
        <f>IF('Data Validation'!$K$2&lt;&gt;TRUE,"",'Data Validation'!A58)</f>
        <v/>
      </c>
      <c r="B58" s="4" t="str">
        <f>IF('Data Validation'!$K$2&lt;&gt;TRUE,"",'Data Validation'!C58)</f>
        <v/>
      </c>
      <c r="C58" s="4" t="str">
        <f>IF('Data Validation'!$K$2&lt;&gt;TRUE,"",'Data Validation'!E58)</f>
        <v/>
      </c>
      <c r="D58" s="4" t="str">
        <f>IF('Data Validation'!$K$2&lt;&gt;TRUE,"",'Data Validation'!G58)</f>
        <v/>
      </c>
      <c r="E58" s="4" t="str">
        <f>IF($C58&lt;&gt;"M5","",Price!F58)</f>
        <v/>
      </c>
      <c r="F58" s="4" t="str">
        <f>IF($C58&lt;&gt;"M5","",Price!G58)</f>
        <v/>
      </c>
      <c r="G58" s="4" t="str">
        <f>IF($C58&lt;&gt;"M5","",Price!H58)</f>
        <v/>
      </c>
      <c r="H58" s="57" t="str">
        <f>IF($C58&lt;&gt;"M5","",SSA!E58)</f>
        <v/>
      </c>
      <c r="I58" s="57" t="str">
        <f>IF($C58&lt;&gt;"M5","",SSA!F58)</f>
        <v/>
      </c>
      <c r="J58" s="58" t="str">
        <f>IF($C58&lt;&gt;"M5","",SSA!G58)</f>
        <v/>
      </c>
      <c r="K58" s="58" t="str">
        <f>IF($C58&lt;&gt;"M5","",SSA!H58)</f>
        <v/>
      </c>
      <c r="L58" s="5" t="str">
        <f>IF($C58&lt;&gt;"M5","",Trendlines!K58)</f>
        <v/>
      </c>
      <c r="M58" s="5" t="str">
        <f>IF($C58&lt;&gt;"M5","",Trendlines!L58)</f>
        <v/>
      </c>
      <c r="N58" s="5" t="str">
        <f>IF($C58&lt;&gt;"M5","",ZigZag!E58)</f>
        <v/>
      </c>
      <c r="O58" s="5" t="str">
        <f>IF($C58&lt;&gt;"M5","",ZigZag!F58)</f>
        <v/>
      </c>
      <c r="P58" s="5" t="str">
        <f>IF($C58&lt;&gt;"M5","",Pinbar!E58)</f>
        <v/>
      </c>
      <c r="Q58" s="57" t="str">
        <f>IF($C58&lt;&gt;"M5","",Trendlines!E58)</f>
        <v/>
      </c>
      <c r="R58" s="57" t="str">
        <f>IF($C58&lt;&gt;"M5","",Trendlines!H58)</f>
        <v/>
      </c>
      <c r="S58" s="36" t="str">
        <f>IF(N58=0,""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"")))))))))))))))))))))))))))))))))))))))))))))))))</f>
        <v/>
      </c>
      <c r="T58" s="36" t="str">
        <f>IF(O58=0,""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"")))))))))))))))))))))))))))))))))))))))))))))))))</f>
        <v/>
      </c>
      <c r="U58" s="36" t="str">
        <f>IFERROR(IF(S58="N/A","N/A",((N58-S58)/S58)),"")</f>
        <v/>
      </c>
      <c r="V58" s="36" t="str">
        <f>IFERROR(IF(T58="N/A","N/A",((O58-T58)/T58)),"")</f>
        <v/>
      </c>
      <c r="W58" t="str">
        <f>IFERROR(E58-F58,"")</f>
        <v/>
      </c>
      <c r="X58" t="str">
        <f>IFERROR(ABS(E58-D57),"")</f>
        <v/>
      </c>
      <c r="Y58" t="str">
        <f>IFERROR(ABS(F58-D57),"")</f>
        <v/>
      </c>
      <c r="Z58" t="str">
        <f t="shared" si="26"/>
        <v/>
      </c>
      <c r="AA58" s="36" t="str">
        <f>IFERROR(H58-I58,"")</f>
        <v/>
      </c>
      <c r="AB58" s="36" t="str">
        <f t="shared" si="15"/>
        <v/>
      </c>
      <c r="AC58" s="66" t="str" cm="1">
        <f t="array" ref="AC58">IFERROR((AB58=AB57,AC57+AB58,AB58),"")</f>
        <v/>
      </c>
      <c r="AD58" s="65"/>
      <c r="AE58" s="65"/>
      <c r="AF58" s="65"/>
      <c r="AG58" s="65"/>
      <c r="AH58" s="36" t="str">
        <f>IF(AND(H58&gt;I58,H57&lt;I57),"crossover","")</f>
        <v/>
      </c>
      <c r="AI58" s="36" t="str">
        <f>IF(AND(H58&lt;I58,H57&gt;I57),"crossunder","")</f>
        <v/>
      </c>
      <c r="AJ58" s="67" t="str">
        <f t="shared" si="16"/>
        <v/>
      </c>
      <c r="AK58" s="68" t="str">
        <f t="shared" si="17"/>
        <v/>
      </c>
      <c r="AL58" s="71" t="str">
        <f t="shared" si="18"/>
        <v/>
      </c>
      <c r="AM58" s="71" t="str">
        <f t="shared" si="19"/>
        <v/>
      </c>
      <c r="AN58" s="72" t="str">
        <f>IF(AND(AK58&lt;&gt;"",CF58="Low Spike @ Uptrend"),AK58,"")</f>
        <v/>
      </c>
      <c r="AO58" s="72" t="str">
        <f t="shared" si="20"/>
        <v/>
      </c>
      <c r="AT58" s="75"/>
      <c r="AU58" s="75"/>
      <c r="AV58" s="75"/>
      <c r="AW58" s="75"/>
      <c r="AY58" s="21" t="str">
        <f>IF(OR(Q58=0,Q58=""),"",((H58-Q58)/Q58))</f>
        <v/>
      </c>
      <c r="AZ58" s="15" t="str">
        <f t="shared" si="0"/>
        <v/>
      </c>
      <c r="BA58" s="15" t="str">
        <f t="shared" si="23"/>
        <v/>
      </c>
      <c r="BB58" s="22" t="str">
        <f t="shared" si="3"/>
        <v/>
      </c>
      <c r="BC58" s="22" t="str">
        <f t="shared" si="4"/>
        <v/>
      </c>
      <c r="BD58" s="24" t="str">
        <f>IF(OR(R58=0,R58=""),"",((H58-R58)/R58))</f>
        <v/>
      </c>
      <c r="BE58" s="23" t="str">
        <f t="shared" si="1"/>
        <v/>
      </c>
      <c r="BF58" s="23" t="str">
        <f t="shared" si="5"/>
        <v/>
      </c>
      <c r="BG58" s="25" t="str">
        <f t="shared" si="6"/>
        <v/>
      </c>
      <c r="BH58" s="25" t="str">
        <f t="shared" si="7"/>
        <v/>
      </c>
      <c r="BI58" s="29" t="str">
        <f>IF(OR(L58="",N58=""),"",IF(AND(L58=N58,L58&gt;0,N58&gt;0),"Important High",""))</f>
        <v/>
      </c>
      <c r="BJ58" s="29" t="str">
        <f>IF(OR(M58="",O58=""),"",IF(AND(M58=O58,M58&gt;0,O58&gt;0),"Important Low",""))</f>
        <v/>
      </c>
      <c r="BK58" s="37" t="str">
        <f>IFERROR(IF(ABS(U58)&lt;0.15%,"Equal High",""),"")</f>
        <v/>
      </c>
      <c r="BL58" s="37" t="str" cm="1">
        <f t="array" aca="1" ref="BL58" ca="1">_xlfn.LET(_xlpm.lookback,MIN(ROW()-ROW(BK$50),11),_xlpm.found,IFERROR(MATCH("Equal High",OFFSET(BK58,-_xlpm.lookback,0,_xlpm.lookback+1,1),0),-1),_xlpm.offset_rows,_xlpm.lookback-_xlpm.found+1,IF(_xlpm.found&gt;0,INDEX(E:E,ROW()-_xlpm.offset_rows),""))</f>
        <v/>
      </c>
      <c r="BM58" s="37" t="str">
        <f ca="1">IF(BL58&lt;&gt;"",H58,"")</f>
        <v/>
      </c>
      <c r="BN58" s="37" t="str">
        <f ca="1">IF(BL58&lt;&gt;"",I58,"")</f>
        <v/>
      </c>
      <c r="BO58" s="37" t="str">
        <f t="shared" ca="1" si="27"/>
        <v/>
      </c>
      <c r="BP58" s="37" t="str">
        <f>IFERROR(IF(ABS(V58)&lt;0.15%,"Equal Low",""),"")</f>
        <v/>
      </c>
      <c r="BQ58" s="37" t="str" cm="1">
        <f t="array" aca="1" ref="BQ58" ca="1">_xlfn.LET(_xlpm.lookback,MIN(ROW()-ROW(BP$50),11),_xlpm.found,IFERROR(MATCH("Equal Low",OFFSET(BP58,-_xlpm.lookback,0,_xlpm.lookback+1,1),0),-1),_xlpm.offset_rows,_xlpm.lookback-_xlpm.found+1,IF(_xlpm.found&gt;0,INDEX(F:F,ROW()-_xlpm.offset_rows),""))</f>
        <v/>
      </c>
      <c r="BR58" s="37" t="str">
        <f ca="1">IF(BQ58&lt;&gt;"",H58,"")</f>
        <v/>
      </c>
      <c r="BS58" s="37" t="str">
        <f ca="1">IF(BQ58&lt;&gt;"",I58,"")</f>
        <v/>
      </c>
      <c r="BT58" s="37" t="str">
        <f t="shared" ca="1" si="28"/>
        <v/>
      </c>
      <c r="BU58" s="37" t="str">
        <f t="shared" si="8"/>
        <v/>
      </c>
      <c r="BV58" s="29" t="str">
        <f t="shared" si="9"/>
        <v/>
      </c>
      <c r="BW58" s="37" t="str" cm="1">
        <f t="array" ref="BW58">IF(BV58&lt;&gt;1,"",_xlfn.IFS(OR(BC58="Above",BC58="Below"),BC58,OR(BH58="Above",BH58="Below"),BH58,TRUE,""))</f>
        <v/>
      </c>
      <c r="BX58" s="37" t="str">
        <f ca="1">_xlfn.LET(_xlpm.eqh,IFERROR(ABS((BM58-BL58)/BL58)&lt;0.15%,FALSE),_xlpm.eql,IFERROR(ABS((BR58-BQ58)/BQ58)&lt;0.15%,FALSE),IF(_xlpm.eqh,IF(_xlpm.eql,"Eqh Touch / Eql Touch","Eqh Touch"),IF(_xlpm.eql,"Eql Touch","")))</f>
        <v/>
      </c>
      <c r="BY58" s="37" t="str">
        <f>IF(AA58="","",IF(AA58&gt;0,"UP","DOWN"))</f>
        <v/>
      </c>
      <c r="BZ58" s="37" t="str">
        <f t="shared" si="10"/>
        <v/>
      </c>
      <c r="CA58" s="37" t="str">
        <f t="shared" si="11"/>
        <v/>
      </c>
      <c r="CB58" s="66" t="str">
        <f t="shared" si="12"/>
        <v/>
      </c>
      <c r="CC58" s="69" t="str">
        <f t="shared" si="21"/>
        <v/>
      </c>
      <c r="CD58" s="66" t="str">
        <f t="shared" si="22"/>
        <v/>
      </c>
      <c r="CE58" s="66" t="str">
        <f t="shared" si="13"/>
        <v/>
      </c>
      <c r="CF58" s="66" t="str">
        <f>IF(AK58="","",IF(AND(AC58&gt;0,AK58&gt;0),"Low Spike @ Uptrend",""))</f>
        <v/>
      </c>
      <c r="CG58" s="66" t="str">
        <f>IF(AND(CF58="Low Spike @ Uptrend",AV58&gt;50%),"Sig Low Spike @ Uptrend","")</f>
        <v/>
      </c>
      <c r="CH58" s="30" t="str">
        <f>IFERROR(IF(Z58&gt;(AVERAGE(Z38:Z58)+(2*_xlfn.STDEV.P(Z38:Z58))),1,""),"")</f>
        <v/>
      </c>
      <c r="CI58" s="30" t="str">
        <f>IFERROR(IF(G58&gt;(AVERAGE(G38:G58)+(2*_xlfn.STDEV.P(G38:G58))),1,""),"")</f>
        <v/>
      </c>
      <c r="CJ58" s="30" t="str">
        <f>IF(P58="","",IF(P58=1,1,""))</f>
        <v/>
      </c>
      <c r="CK58" s="11" t="str">
        <f>IF(AND(CH58="",CC58="",CF58="",CI58="",CJ58=""),"",SUM(CH58:CJ58)/5)</f>
        <v/>
      </c>
      <c r="CL58" s="38" t="str">
        <f t="shared" si="24"/>
        <v/>
      </c>
      <c r="CM58" s="10" t="str">
        <f t="shared" si="25"/>
        <v/>
      </c>
    </row>
    <row r="59" spans="1:91" x14ac:dyDescent="0.55000000000000004">
      <c r="A59" t="str">
        <f>IF('Data Validation'!$K$2&lt;&gt;TRUE,"",'Data Validation'!A59)</f>
        <v/>
      </c>
      <c r="B59" s="4" t="str">
        <f>IF('Data Validation'!$K$2&lt;&gt;TRUE,"",'Data Validation'!C59)</f>
        <v/>
      </c>
      <c r="C59" s="4" t="str">
        <f>IF('Data Validation'!$K$2&lt;&gt;TRUE,"",'Data Validation'!E59)</f>
        <v/>
      </c>
      <c r="D59" s="4" t="str">
        <f>IF('Data Validation'!$K$2&lt;&gt;TRUE,"",'Data Validation'!G59)</f>
        <v/>
      </c>
      <c r="E59" s="4" t="str">
        <f>IF($C59&lt;&gt;"M5","",Price!F59)</f>
        <v/>
      </c>
      <c r="F59" s="4" t="str">
        <f>IF($C59&lt;&gt;"M5","",Price!G59)</f>
        <v/>
      </c>
      <c r="G59" s="4" t="str">
        <f>IF($C59&lt;&gt;"M5","",Price!H59)</f>
        <v/>
      </c>
      <c r="H59" s="57" t="str">
        <f>IF($C59&lt;&gt;"M5","",SSA!E59)</f>
        <v/>
      </c>
      <c r="I59" s="57" t="str">
        <f>IF($C59&lt;&gt;"M5","",SSA!F59)</f>
        <v/>
      </c>
      <c r="J59" s="58" t="str">
        <f>IF($C59&lt;&gt;"M5","",SSA!G59)</f>
        <v/>
      </c>
      <c r="K59" s="58" t="str">
        <f>IF($C59&lt;&gt;"M5","",SSA!H59)</f>
        <v/>
      </c>
      <c r="L59" s="5" t="str">
        <f>IF($C59&lt;&gt;"M5","",Trendlines!K59)</f>
        <v/>
      </c>
      <c r="M59" s="5" t="str">
        <f>IF($C59&lt;&gt;"M5","",Trendlines!L59)</f>
        <v/>
      </c>
      <c r="N59" s="5" t="str">
        <f>IF($C59&lt;&gt;"M5","",ZigZag!E59)</f>
        <v/>
      </c>
      <c r="O59" s="5" t="str">
        <f>IF($C59&lt;&gt;"M5","",ZigZag!F59)</f>
        <v/>
      </c>
      <c r="P59" s="5" t="str">
        <f>IF($C59&lt;&gt;"M5","",Pinbar!E59)</f>
        <v/>
      </c>
      <c r="Q59" s="57" t="str">
        <f>IF($C59&lt;&gt;"M5","",Trendlines!E59)</f>
        <v/>
      </c>
      <c r="R59" s="57" t="str">
        <f>IF($C59&lt;&gt;"M5","",Trendlines!H59)</f>
        <v/>
      </c>
      <c r="S59" s="36" t="str">
        <f>IF(N59=0,""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"")))))))))))))))))))))))))))))))))))))))))))))))))</f>
        <v/>
      </c>
      <c r="T59" s="36" t="str">
        <f>IF(O59=0,""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"")))))))))))))))))))))))))))))))))))))))))))))))))</f>
        <v/>
      </c>
      <c r="U59" s="36" t="str">
        <f>IFERROR(IF(S59="N/A","N/A",((N59-S59)/S59)),"")</f>
        <v/>
      </c>
      <c r="V59" s="36" t="str">
        <f>IFERROR(IF(T59="N/A","N/A",((O59-T59)/T59)),"")</f>
        <v/>
      </c>
      <c r="W59" t="str">
        <f>IFERROR(E59-F59,"")</f>
        <v/>
      </c>
      <c r="X59" t="str">
        <f>IFERROR(ABS(E59-D58),"")</f>
        <v/>
      </c>
      <c r="Y59" t="str">
        <f>IFERROR(ABS(F59-D58),"")</f>
        <v/>
      </c>
      <c r="Z59" t="str">
        <f t="shared" si="26"/>
        <v/>
      </c>
      <c r="AA59" s="36" t="str">
        <f>IFERROR(H59-I59,"")</f>
        <v/>
      </c>
      <c r="AB59" s="36" t="str">
        <f t="shared" si="15"/>
        <v/>
      </c>
      <c r="AC59" s="66" t="str" cm="1">
        <f t="array" ref="AC59">IFERROR((AB59=AB58,AC58+AB59,AB59),"")</f>
        <v/>
      </c>
      <c r="AD59" s="65"/>
      <c r="AE59" s="65"/>
      <c r="AF59" s="65"/>
      <c r="AG59" s="65"/>
      <c r="AH59" s="36" t="str">
        <f>IF(AND(H59&gt;I59,H58&lt;I58),"crossover","")</f>
        <v/>
      </c>
      <c r="AI59" s="36" t="str">
        <f>IF(AND(H59&lt;I59,H58&gt;I58),"crossunder","")</f>
        <v/>
      </c>
      <c r="AJ59" s="67" t="str">
        <f t="shared" si="16"/>
        <v/>
      </c>
      <c r="AK59" s="68" t="str">
        <f t="shared" si="17"/>
        <v/>
      </c>
      <c r="AL59" s="71" t="str">
        <f t="shared" si="18"/>
        <v/>
      </c>
      <c r="AM59" s="71" t="str">
        <f t="shared" si="19"/>
        <v/>
      </c>
      <c r="AN59" s="72" t="str">
        <f>IF(AND(AK59&lt;&gt;"",CF59="Low Spike @ Uptrend"),AK59,"")</f>
        <v/>
      </c>
      <c r="AO59" s="72" t="str">
        <f t="shared" si="20"/>
        <v/>
      </c>
      <c r="AT59" s="75"/>
      <c r="AU59" s="75"/>
      <c r="AV59" s="75"/>
      <c r="AW59" s="75"/>
      <c r="AY59" s="21" t="str">
        <f>IF(OR(Q59=0,Q59=""),"",((H59-Q59)/Q59))</f>
        <v/>
      </c>
      <c r="AZ59" s="15" t="str">
        <f t="shared" si="0"/>
        <v/>
      </c>
      <c r="BA59" s="15" t="str">
        <f t="shared" si="23"/>
        <v/>
      </c>
      <c r="BB59" s="22" t="str">
        <f t="shared" si="3"/>
        <v/>
      </c>
      <c r="BC59" s="22" t="str">
        <f t="shared" si="4"/>
        <v/>
      </c>
      <c r="BD59" s="24" t="str">
        <f>IF(OR(R59=0,R59=""),"",((H59-R59)/R59))</f>
        <v/>
      </c>
      <c r="BE59" s="23" t="str">
        <f t="shared" si="1"/>
        <v/>
      </c>
      <c r="BF59" s="23" t="str">
        <f t="shared" si="5"/>
        <v/>
      </c>
      <c r="BG59" s="25" t="str">
        <f t="shared" si="6"/>
        <v/>
      </c>
      <c r="BH59" s="25" t="str">
        <f t="shared" si="7"/>
        <v/>
      </c>
      <c r="BI59" s="29" t="str">
        <f>IF(OR(L59="",N59=""),"",IF(AND(L59=N59,L59&gt;0,N59&gt;0),"Important High",""))</f>
        <v/>
      </c>
      <c r="BJ59" s="29" t="str">
        <f>IF(OR(M59="",O59=""),"",IF(AND(M59=O59,M59&gt;0,O59&gt;0),"Important Low",""))</f>
        <v/>
      </c>
      <c r="BK59" s="37" t="str">
        <f>IFERROR(IF(ABS(U59)&lt;0.15%,"Equal High",""),"")</f>
        <v/>
      </c>
      <c r="BL59" s="37" t="str" cm="1">
        <f t="array" aca="1" ref="BL59" ca="1">_xlfn.LET(_xlpm.lookback,MIN(ROW()-ROW(BK$50),11),_xlpm.found,IFERROR(MATCH("Equal High",OFFSET(BK59,-_xlpm.lookback,0,_xlpm.lookback+1,1),0),-1),_xlpm.offset_rows,_xlpm.lookback-_xlpm.found+1,IF(_xlpm.found&gt;0,INDEX(E:E,ROW()-_xlpm.offset_rows),""))</f>
        <v/>
      </c>
      <c r="BM59" s="37" t="str">
        <f ca="1">IF(BL59&lt;&gt;"",H59,"")</f>
        <v/>
      </c>
      <c r="BN59" s="37" t="str">
        <f ca="1">IF(BL59&lt;&gt;"",I59,"")</f>
        <v/>
      </c>
      <c r="BO59" s="37" t="str">
        <f t="shared" ca="1" si="27"/>
        <v/>
      </c>
      <c r="BP59" s="37" t="str">
        <f>IFERROR(IF(ABS(V59)&lt;0.15%,"Equal Low",""),"")</f>
        <v/>
      </c>
      <c r="BQ59" s="37" t="str" cm="1">
        <f t="array" aca="1" ref="BQ59" ca="1">_xlfn.LET(_xlpm.lookback,MIN(ROW()-ROW(BP$50),11),_xlpm.found,IFERROR(MATCH("Equal Low",OFFSET(BP59,-_xlpm.lookback,0,_xlpm.lookback+1,1),0),-1),_xlpm.offset_rows,_xlpm.lookback-_xlpm.found+1,IF(_xlpm.found&gt;0,INDEX(F:F,ROW()-_xlpm.offset_rows),""))</f>
        <v/>
      </c>
      <c r="BR59" s="37" t="str">
        <f ca="1">IF(BQ59&lt;&gt;"",H59,"")</f>
        <v/>
      </c>
      <c r="BS59" s="37" t="str">
        <f ca="1">IF(BQ59&lt;&gt;"",I59,"")</f>
        <v/>
      </c>
      <c r="BT59" s="37" t="str">
        <f t="shared" ca="1" si="28"/>
        <v/>
      </c>
      <c r="BU59" s="37" t="str">
        <f t="shared" si="8"/>
        <v/>
      </c>
      <c r="BV59" s="29" t="str">
        <f t="shared" si="9"/>
        <v/>
      </c>
      <c r="BW59" s="37" t="str" cm="1">
        <f t="array" ref="BW59">IF(BV59&lt;&gt;1,"",_xlfn.IFS(OR(BC59="Above",BC59="Below"),BC59,OR(BH59="Above",BH59="Below"),BH59,TRUE,""))</f>
        <v/>
      </c>
      <c r="BX59" s="37" t="str">
        <f ca="1">_xlfn.LET(_xlpm.eqh,IFERROR(ABS((BM59-BL59)/BL59)&lt;0.15%,FALSE),_xlpm.eql,IFERROR(ABS((BR59-BQ59)/BQ59)&lt;0.15%,FALSE),IF(_xlpm.eqh,IF(_xlpm.eql,"Eqh Touch / Eql Touch","Eqh Touch"),IF(_xlpm.eql,"Eql Touch","")))</f>
        <v/>
      </c>
      <c r="BY59" s="37" t="str">
        <f>IF(AA59="","",IF(AA59&gt;0,"UP","DOWN"))</f>
        <v/>
      </c>
      <c r="BZ59" s="37" t="str">
        <f t="shared" si="10"/>
        <v/>
      </c>
      <c r="CA59" s="37" t="str">
        <f t="shared" si="11"/>
        <v/>
      </c>
      <c r="CB59" s="66" t="str">
        <f t="shared" si="12"/>
        <v/>
      </c>
      <c r="CC59" s="69" t="str">
        <f t="shared" si="21"/>
        <v/>
      </c>
      <c r="CD59" s="66" t="str">
        <f t="shared" si="22"/>
        <v/>
      </c>
      <c r="CE59" s="66" t="str">
        <f t="shared" si="13"/>
        <v/>
      </c>
      <c r="CF59" s="66" t="str">
        <f>IF(AK59="","",IF(AND(AC59&gt;0,AK59&gt;0),"Low Spike @ Uptrend",""))</f>
        <v/>
      </c>
      <c r="CG59" s="66" t="str">
        <f>IF(AND(CF59="Low Spike @ Uptrend",AV59&gt;50%),"Sig Low Spike @ Uptrend","")</f>
        <v/>
      </c>
      <c r="CH59" s="30" t="str">
        <f>IFERROR(IF(Z59&gt;(AVERAGE(Z39:Z59)+(2*_xlfn.STDEV.P(Z39:Z59))),1,""),"")</f>
        <v/>
      </c>
      <c r="CI59" s="30" t="str">
        <f>IFERROR(IF(G59&gt;(AVERAGE(G39:G59)+(2*_xlfn.STDEV.P(G39:G59))),1,""),"")</f>
        <v/>
      </c>
      <c r="CJ59" s="30" t="str">
        <f>IF(P59="","",IF(P59=1,1,""))</f>
        <v/>
      </c>
      <c r="CK59" s="11" t="str">
        <f>IF(AND(CH59="",CC59="",CF59="",CI59="",CJ59=""),"",SUM(CH59:CJ59)/5)</f>
        <v/>
      </c>
      <c r="CL59" s="38" t="str">
        <f t="shared" si="24"/>
        <v/>
      </c>
      <c r="CM59" s="10" t="str">
        <f t="shared" si="25"/>
        <v/>
      </c>
    </row>
    <row r="60" spans="1:91" x14ac:dyDescent="0.55000000000000004">
      <c r="A60" t="str">
        <f>IF('Data Validation'!$K$2&lt;&gt;TRUE,"",'Data Validation'!A60)</f>
        <v/>
      </c>
      <c r="B60" s="4" t="str">
        <f>IF('Data Validation'!$K$2&lt;&gt;TRUE,"",'Data Validation'!C60)</f>
        <v/>
      </c>
      <c r="C60" s="4" t="str">
        <f>IF('Data Validation'!$K$2&lt;&gt;TRUE,"",'Data Validation'!E60)</f>
        <v/>
      </c>
      <c r="D60" s="4" t="str">
        <f>IF('Data Validation'!$K$2&lt;&gt;TRUE,"",'Data Validation'!G60)</f>
        <v/>
      </c>
      <c r="E60" s="4" t="str">
        <f>IF($C60&lt;&gt;"M5","",Price!F60)</f>
        <v/>
      </c>
      <c r="F60" s="4" t="str">
        <f>IF($C60&lt;&gt;"M5","",Price!G60)</f>
        <v/>
      </c>
      <c r="G60" s="4" t="str">
        <f>IF($C60&lt;&gt;"M5","",Price!H60)</f>
        <v/>
      </c>
      <c r="H60" s="57" t="str">
        <f>IF($C60&lt;&gt;"M5","",SSA!E60)</f>
        <v/>
      </c>
      <c r="I60" s="57" t="str">
        <f>IF($C60&lt;&gt;"M5","",SSA!F60)</f>
        <v/>
      </c>
      <c r="J60" s="58" t="str">
        <f>IF($C60&lt;&gt;"M5","",SSA!G60)</f>
        <v/>
      </c>
      <c r="K60" s="58" t="str">
        <f>IF($C60&lt;&gt;"M5","",SSA!H60)</f>
        <v/>
      </c>
      <c r="L60" s="5" t="str">
        <f>IF($C60&lt;&gt;"M5","",Trendlines!K60)</f>
        <v/>
      </c>
      <c r="M60" s="5" t="str">
        <f>IF($C60&lt;&gt;"M5","",Trendlines!L60)</f>
        <v/>
      </c>
      <c r="N60" s="5" t="str">
        <f>IF($C60&lt;&gt;"M5","",ZigZag!E60)</f>
        <v/>
      </c>
      <c r="O60" s="5" t="str">
        <f>IF($C60&lt;&gt;"M5","",ZigZag!F60)</f>
        <v/>
      </c>
      <c r="P60" s="5" t="str">
        <f>IF($C60&lt;&gt;"M5","",Pinbar!E60)</f>
        <v/>
      </c>
      <c r="Q60" s="57" t="str">
        <f>IF($C60&lt;&gt;"M5","",Trendlines!E60)</f>
        <v/>
      </c>
      <c r="R60" s="57" t="str">
        <f>IF($C60&lt;&gt;"M5","",Trendlines!H60)</f>
        <v/>
      </c>
      <c r="S60" s="36" t="str">
        <f>IF(N60=0,""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"")))))))))))))))))))))))))))))))))))))))))))))))))</f>
        <v/>
      </c>
      <c r="T60" s="36" t="str">
        <f>IF(O60=0,""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"")))))))))))))))))))))))))))))))))))))))))))))))))</f>
        <v/>
      </c>
      <c r="U60" s="36" t="str">
        <f>IFERROR(IF(S60="N/A","N/A",((N60-S60)/S60)),"")</f>
        <v/>
      </c>
      <c r="V60" s="36" t="str">
        <f>IFERROR(IF(T60="N/A","N/A",((O60-T60)/T60)),"")</f>
        <v/>
      </c>
      <c r="W60" t="str">
        <f>IFERROR(E60-F60,"")</f>
        <v/>
      </c>
      <c r="X60" t="str">
        <f>IFERROR(ABS(E60-D59),"")</f>
        <v/>
      </c>
      <c r="Y60" t="str">
        <f>IFERROR(ABS(F60-D59),"")</f>
        <v/>
      </c>
      <c r="Z60" t="str">
        <f t="shared" si="26"/>
        <v/>
      </c>
      <c r="AA60" s="36" t="str">
        <f>IFERROR(H60-I60,"")</f>
        <v/>
      </c>
      <c r="AB60" s="36" t="str">
        <f t="shared" si="15"/>
        <v/>
      </c>
      <c r="AC60" s="66" t="str" cm="1">
        <f t="array" ref="AC60">IFERROR((AB60=AB59,AC59+AB60,AB60),"")</f>
        <v/>
      </c>
      <c r="AD60" s="65"/>
      <c r="AE60" s="65"/>
      <c r="AF60" s="65"/>
      <c r="AG60" s="65"/>
      <c r="AH60" s="36" t="str">
        <f>IF(AND(H60&gt;I60,H59&lt;I59),"crossover","")</f>
        <v/>
      </c>
      <c r="AI60" s="36" t="str">
        <f>IF(AND(H60&lt;I60,H59&gt;I59),"crossunder","")</f>
        <v/>
      </c>
      <c r="AJ60" s="67" t="str">
        <f t="shared" si="16"/>
        <v/>
      </c>
      <c r="AK60" s="68" t="str">
        <f t="shared" si="17"/>
        <v/>
      </c>
      <c r="AL60" s="71" t="str">
        <f t="shared" si="18"/>
        <v/>
      </c>
      <c r="AM60" s="71" t="str">
        <f t="shared" si="19"/>
        <v/>
      </c>
      <c r="AN60" s="72" t="str">
        <f>IF(AND(AK60&lt;&gt;"",CF60="Low Spike @ Uptrend"),AK60,"")</f>
        <v/>
      </c>
      <c r="AO60" s="72" t="str">
        <f t="shared" si="20"/>
        <v/>
      </c>
      <c r="AT60" s="75"/>
      <c r="AU60" s="75"/>
      <c r="AV60" s="75"/>
      <c r="AW60" s="75"/>
      <c r="AY60" s="21" t="str">
        <f>IF(OR(Q60=0,Q60=""),"",((H60-Q60)/Q60))</f>
        <v/>
      </c>
      <c r="AZ60" s="15" t="str">
        <f t="shared" si="0"/>
        <v/>
      </c>
      <c r="BA60" s="15" t="str">
        <f t="shared" si="23"/>
        <v/>
      </c>
      <c r="BB60" s="22" t="str">
        <f t="shared" si="3"/>
        <v/>
      </c>
      <c r="BC60" s="22" t="str">
        <f t="shared" si="4"/>
        <v/>
      </c>
      <c r="BD60" s="24" t="str">
        <f>IF(OR(R60=0,R60=""),"",((H60-R60)/R60))</f>
        <v/>
      </c>
      <c r="BE60" s="23" t="str">
        <f t="shared" si="1"/>
        <v/>
      </c>
      <c r="BF60" s="23" t="str">
        <f t="shared" si="5"/>
        <v/>
      </c>
      <c r="BG60" s="25" t="str">
        <f t="shared" si="6"/>
        <v/>
      </c>
      <c r="BH60" s="25" t="str">
        <f t="shared" si="7"/>
        <v/>
      </c>
      <c r="BI60" s="29" t="str">
        <f>IF(OR(L60="",N60=""),"",IF(AND(L60=N60,L60&gt;0,N60&gt;0),"Important High",""))</f>
        <v/>
      </c>
      <c r="BJ60" s="29" t="str">
        <f>IF(OR(M60="",O60=""),"",IF(AND(M60=O60,M60&gt;0,O60&gt;0),"Important Low",""))</f>
        <v/>
      </c>
      <c r="BK60" s="37" t="str">
        <f>IFERROR(IF(ABS(U60)&lt;0.15%,"Equal High",""),"")</f>
        <v/>
      </c>
      <c r="BL60" s="37" t="str" cm="1">
        <f t="array" aca="1" ref="BL60" ca="1">_xlfn.LET(_xlpm.lookback,MIN(ROW()-ROW(BK$50),11),_xlpm.found,IFERROR(MATCH("Equal High",OFFSET(BK60,-_xlpm.lookback,0,_xlpm.lookback+1,1),0),-1),_xlpm.offset_rows,_xlpm.lookback-_xlpm.found+1,IF(_xlpm.found&gt;0,INDEX(E:E,ROW()-_xlpm.offset_rows),""))</f>
        <v/>
      </c>
      <c r="BM60" s="37" t="str">
        <f ca="1">IF(BL60&lt;&gt;"",H60,"")</f>
        <v/>
      </c>
      <c r="BN60" s="37" t="str">
        <f ca="1">IF(BL60&lt;&gt;"",I60,"")</f>
        <v/>
      </c>
      <c r="BO60" s="37" t="str">
        <f t="shared" ca="1" si="27"/>
        <v/>
      </c>
      <c r="BP60" s="37" t="str">
        <f>IFERROR(IF(ABS(V60)&lt;0.15%,"Equal Low",""),"")</f>
        <v/>
      </c>
      <c r="BQ60" s="37" t="str" cm="1">
        <f t="array" aca="1" ref="BQ60" ca="1">_xlfn.LET(_xlpm.lookback,MIN(ROW()-ROW(BP$50),11),_xlpm.found,IFERROR(MATCH("Equal Low",OFFSET(BP60,-_xlpm.lookback,0,_xlpm.lookback+1,1),0),-1),_xlpm.offset_rows,_xlpm.lookback-_xlpm.found+1,IF(_xlpm.found&gt;0,INDEX(F:F,ROW()-_xlpm.offset_rows),""))</f>
        <v/>
      </c>
      <c r="BR60" s="37" t="str">
        <f ca="1">IF(BQ60&lt;&gt;"",H60,"")</f>
        <v/>
      </c>
      <c r="BS60" s="37" t="str">
        <f ca="1">IF(BQ60&lt;&gt;"",I60,"")</f>
        <v/>
      </c>
      <c r="BT60" s="37" t="str">
        <f t="shared" ca="1" si="28"/>
        <v/>
      </c>
      <c r="BU60" s="37" t="str">
        <f t="shared" si="8"/>
        <v/>
      </c>
      <c r="BV60" s="29" t="str">
        <f t="shared" si="9"/>
        <v/>
      </c>
      <c r="BW60" s="37" t="str" cm="1">
        <f t="array" ref="BW60">IF(BV60&lt;&gt;1,"",_xlfn.IFS(OR(BC60="Above",BC60="Below"),BC60,OR(BH60="Above",BH60="Below"),BH60,TRUE,""))</f>
        <v/>
      </c>
      <c r="BX60" s="37" t="str">
        <f ca="1">_xlfn.LET(_xlpm.eqh,IFERROR(ABS((BM60-BL60)/BL60)&lt;0.15%,FALSE),_xlpm.eql,IFERROR(ABS((BR60-BQ60)/BQ60)&lt;0.15%,FALSE),IF(_xlpm.eqh,IF(_xlpm.eql,"Eqh Touch / Eql Touch","Eqh Touch"),IF(_xlpm.eql,"Eql Touch","")))</f>
        <v/>
      </c>
      <c r="BY60" s="37" t="str">
        <f>IF(AA60="","",IF(AA60&gt;0,"UP","DOWN"))</f>
        <v/>
      </c>
      <c r="BZ60" s="37" t="str">
        <f t="shared" si="10"/>
        <v/>
      </c>
      <c r="CA60" s="37" t="str">
        <f t="shared" si="11"/>
        <v/>
      </c>
      <c r="CB60" s="66" t="str">
        <f t="shared" si="12"/>
        <v/>
      </c>
      <c r="CC60" s="69" t="str">
        <f t="shared" si="21"/>
        <v/>
      </c>
      <c r="CD60" s="66" t="str">
        <f t="shared" si="22"/>
        <v/>
      </c>
      <c r="CE60" s="66" t="str">
        <f t="shared" si="13"/>
        <v/>
      </c>
      <c r="CF60" s="66" t="str">
        <f>IF(AK60="","",IF(AND(AC60&gt;0,AK60&gt;0),"Low Spike @ Uptrend",""))</f>
        <v/>
      </c>
      <c r="CG60" s="66" t="str">
        <f>IF(AND(CF60="Low Spike @ Uptrend",AV60&gt;50%),"Sig Low Spike @ Uptrend","")</f>
        <v/>
      </c>
      <c r="CH60" s="30" t="str">
        <f>IFERROR(IF(Z60&gt;(AVERAGE(Z40:Z60)+(2*_xlfn.STDEV.P(Z40:Z60))),1,""),"")</f>
        <v/>
      </c>
      <c r="CI60" s="30" t="str">
        <f>IFERROR(IF(G60&gt;(AVERAGE(G40:G60)+(2*_xlfn.STDEV.P(G40:G60))),1,""),"")</f>
        <v/>
      </c>
      <c r="CJ60" s="30" t="str">
        <f>IF(P60="","",IF(P60=1,1,""))</f>
        <v/>
      </c>
      <c r="CK60" s="11" t="str">
        <f>IF(AND(CH60="",CC60="",CF60="",CI60="",CJ60=""),"",SUM(CH60:CJ60)/5)</f>
        <v/>
      </c>
      <c r="CL60" s="38" t="str">
        <f t="shared" si="24"/>
        <v/>
      </c>
      <c r="CM60" s="10" t="str">
        <f t="shared" si="25"/>
        <v/>
      </c>
    </row>
    <row r="61" spans="1:91" x14ac:dyDescent="0.55000000000000004">
      <c r="A61" t="str">
        <f>IF('Data Validation'!$K$2&lt;&gt;TRUE,"",'Data Validation'!A61)</f>
        <v/>
      </c>
      <c r="B61" s="4" t="str">
        <f>IF('Data Validation'!$K$2&lt;&gt;TRUE,"",'Data Validation'!C61)</f>
        <v/>
      </c>
      <c r="C61" s="4" t="str">
        <f>IF('Data Validation'!$K$2&lt;&gt;TRUE,"",'Data Validation'!E61)</f>
        <v/>
      </c>
      <c r="D61" s="4" t="str">
        <f>IF('Data Validation'!$K$2&lt;&gt;TRUE,"",'Data Validation'!G61)</f>
        <v/>
      </c>
      <c r="E61" s="4" t="str">
        <f>IF($C61&lt;&gt;"M5","",Price!F61)</f>
        <v/>
      </c>
      <c r="F61" s="4" t="str">
        <f>IF($C61&lt;&gt;"M5","",Price!G61)</f>
        <v/>
      </c>
      <c r="G61" s="4" t="str">
        <f>IF($C61&lt;&gt;"M5","",Price!H61)</f>
        <v/>
      </c>
      <c r="H61" s="57" t="str">
        <f>IF($C61&lt;&gt;"M5","",SSA!E61)</f>
        <v/>
      </c>
      <c r="I61" s="57" t="str">
        <f>IF($C61&lt;&gt;"M5","",SSA!F61)</f>
        <v/>
      </c>
      <c r="J61" s="58" t="str">
        <f>IF($C61&lt;&gt;"M5","",SSA!G61)</f>
        <v/>
      </c>
      <c r="K61" s="58" t="str">
        <f>IF($C61&lt;&gt;"M5","",SSA!H61)</f>
        <v/>
      </c>
      <c r="L61" s="5" t="str">
        <f>IF($C61&lt;&gt;"M5","",Trendlines!K61)</f>
        <v/>
      </c>
      <c r="M61" s="5" t="str">
        <f>IF($C61&lt;&gt;"M5","",Trendlines!L61)</f>
        <v/>
      </c>
      <c r="N61" s="5" t="str">
        <f>IF($C61&lt;&gt;"M5","",ZigZag!E61)</f>
        <v/>
      </c>
      <c r="O61" s="5" t="str">
        <f>IF($C61&lt;&gt;"M5","",ZigZag!F61)</f>
        <v/>
      </c>
      <c r="P61" s="5" t="str">
        <f>IF($C61&lt;&gt;"M5","",Pinbar!E61)</f>
        <v/>
      </c>
      <c r="Q61" s="57" t="str">
        <f>IF($C61&lt;&gt;"M5","",Trendlines!E61)</f>
        <v/>
      </c>
      <c r="R61" s="57" t="str">
        <f>IF($C61&lt;&gt;"M5","",Trendlines!H61)</f>
        <v/>
      </c>
      <c r="S61" s="36" t="str">
        <f>IF(N61=0,""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"")))))))))))))))))))))))))))))))))))))))))))))))))</f>
        <v/>
      </c>
      <c r="T61" s="36" t="str">
        <f>IF(O61=0,""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"")))))))))))))))))))))))))))))))))))))))))))))))))</f>
        <v/>
      </c>
      <c r="U61" s="36" t="str">
        <f>IFERROR(IF(S61="N/A","N/A",((N61-S61)/S61)),"")</f>
        <v/>
      </c>
      <c r="V61" s="36" t="str">
        <f>IFERROR(IF(T61="N/A","N/A",((O61-T61)/T61)),"")</f>
        <v/>
      </c>
      <c r="W61" t="str">
        <f>IFERROR(E61-F61,"")</f>
        <v/>
      </c>
      <c r="X61" t="str">
        <f>IFERROR(ABS(E61-D60),"")</f>
        <v/>
      </c>
      <c r="Y61" t="str">
        <f>IFERROR(ABS(F61-D60),"")</f>
        <v/>
      </c>
      <c r="Z61" t="str">
        <f t="shared" si="26"/>
        <v/>
      </c>
      <c r="AA61" s="36" t="str">
        <f>IFERROR(H61-I61,"")</f>
        <v/>
      </c>
      <c r="AB61" s="36" t="str">
        <f t="shared" si="15"/>
        <v/>
      </c>
      <c r="AC61" s="66" t="str" cm="1">
        <f t="array" ref="AC61">IFERROR((AB61=AB60,AC60+AB61,AB61),"")</f>
        <v/>
      </c>
      <c r="AD61" s="65"/>
      <c r="AE61" s="65"/>
      <c r="AF61" s="65"/>
      <c r="AG61" s="65"/>
      <c r="AH61" s="36" t="str">
        <f>IF(AND(H61&gt;I61,H60&lt;I60),"crossover","")</f>
        <v/>
      </c>
      <c r="AI61" s="36" t="str">
        <f>IF(AND(H61&lt;I61,H60&gt;I60),"crossunder","")</f>
        <v/>
      </c>
      <c r="AJ61" s="67" t="str">
        <f t="shared" si="16"/>
        <v/>
      </c>
      <c r="AK61" s="68" t="str">
        <f t="shared" si="17"/>
        <v/>
      </c>
      <c r="AL61" s="71" t="str">
        <f t="shared" si="18"/>
        <v/>
      </c>
      <c r="AM61" s="71" t="str">
        <f t="shared" si="19"/>
        <v/>
      </c>
      <c r="AN61" s="72" t="str">
        <f>IF(AND(AK61&lt;&gt;"",CF61="Low Spike @ Uptrend"),AK61,"")</f>
        <v/>
      </c>
      <c r="AO61" s="72" t="str">
        <f t="shared" si="20"/>
        <v/>
      </c>
      <c r="AT61" s="75"/>
      <c r="AU61" s="75"/>
      <c r="AV61" s="75"/>
      <c r="AW61" s="75"/>
      <c r="AY61" s="21" t="str">
        <f>IF(OR(Q61=0,Q61=""),"",((H61-Q61)/Q61))</f>
        <v/>
      </c>
      <c r="AZ61" s="15" t="str">
        <f t="shared" si="0"/>
        <v/>
      </c>
      <c r="BA61" s="15" t="str">
        <f t="shared" si="23"/>
        <v/>
      </c>
      <c r="BB61" s="22" t="str">
        <f t="shared" si="3"/>
        <v/>
      </c>
      <c r="BC61" s="22" t="str">
        <f t="shared" si="4"/>
        <v/>
      </c>
      <c r="BD61" s="24" t="str">
        <f>IF(OR(R61=0,R61=""),"",((H61-R61)/R61))</f>
        <v/>
      </c>
      <c r="BE61" s="23" t="str">
        <f t="shared" si="1"/>
        <v/>
      </c>
      <c r="BF61" s="23" t="str">
        <f t="shared" si="5"/>
        <v/>
      </c>
      <c r="BG61" s="25" t="str">
        <f t="shared" si="6"/>
        <v/>
      </c>
      <c r="BH61" s="25" t="str">
        <f t="shared" si="7"/>
        <v/>
      </c>
      <c r="BI61" s="29" t="str">
        <f>IF(OR(L61="",N61=""),"",IF(AND(L61=N61,L61&gt;0,N61&gt;0),"Important High",""))</f>
        <v/>
      </c>
      <c r="BJ61" s="29" t="str">
        <f>IF(OR(M61="",O61=""),"",IF(AND(M61=O61,M61&gt;0,O61&gt;0),"Important Low",""))</f>
        <v/>
      </c>
      <c r="BK61" s="37" t="str">
        <f>IFERROR(IF(ABS(U61)&lt;0.15%,"Equal High",""),"")</f>
        <v/>
      </c>
      <c r="BL61" s="37" t="str" cm="1">
        <f t="array" aca="1" ref="BL61" ca="1">_xlfn.LET(_xlpm.lookback,MIN(ROW()-ROW(BK$50),11),_xlpm.found,IFERROR(MATCH("Equal High",OFFSET(BK61,-_xlpm.lookback,0,_xlpm.lookback+1,1),0),-1),_xlpm.offset_rows,_xlpm.lookback-_xlpm.found+1,IF(_xlpm.found&gt;0,INDEX(E:E,ROW()-_xlpm.offset_rows),""))</f>
        <v/>
      </c>
      <c r="BM61" s="37" t="str">
        <f ca="1">IF(BL61&lt;&gt;"",H61,"")</f>
        <v/>
      </c>
      <c r="BN61" s="37" t="str">
        <f ca="1">IF(BL61&lt;&gt;"",I61,"")</f>
        <v/>
      </c>
      <c r="BO61" s="37" t="str">
        <f t="shared" ca="1" si="27"/>
        <v/>
      </c>
      <c r="BP61" s="37" t="str">
        <f>IFERROR(IF(ABS(V61)&lt;0.15%,"Equal Low",""),"")</f>
        <v/>
      </c>
      <c r="BQ61" s="37" t="str" cm="1">
        <f t="array" aca="1" ref="BQ61" ca="1">_xlfn.LET(_xlpm.lookback,MIN(ROW()-ROW(BP$50),11),_xlpm.found,IFERROR(MATCH("Equal Low",OFFSET(BP61,-_xlpm.lookback,0,_xlpm.lookback+1,1),0),-1),_xlpm.offset_rows,_xlpm.lookback-_xlpm.found+1,IF(_xlpm.found&gt;0,INDEX(F:F,ROW()-_xlpm.offset_rows),""))</f>
        <v/>
      </c>
      <c r="BR61" s="37" t="str">
        <f ca="1">IF(BQ61&lt;&gt;"",H61,"")</f>
        <v/>
      </c>
      <c r="BS61" s="37" t="str">
        <f ca="1">IF(BQ61&lt;&gt;"",I61,"")</f>
        <v/>
      </c>
      <c r="BT61" s="37" t="str">
        <f t="shared" ca="1" si="28"/>
        <v/>
      </c>
      <c r="BU61" s="37" t="str">
        <f t="shared" si="8"/>
        <v/>
      </c>
      <c r="BV61" s="29" t="str">
        <f t="shared" si="9"/>
        <v/>
      </c>
      <c r="BW61" s="37" t="str" cm="1">
        <f t="array" ref="BW61">IF(BV61&lt;&gt;1,"",_xlfn.IFS(OR(BC61="Above",BC61="Below"),BC61,OR(BH61="Above",BH61="Below"),BH61,TRUE,""))</f>
        <v/>
      </c>
      <c r="BX61" s="37" t="str">
        <f ca="1">_xlfn.LET(_xlpm.eqh,IFERROR(ABS((BM61-BL61)/BL61)&lt;0.15%,FALSE),_xlpm.eql,IFERROR(ABS((BR61-BQ61)/BQ61)&lt;0.15%,FALSE),IF(_xlpm.eqh,IF(_xlpm.eql,"Eqh Touch / Eql Touch","Eqh Touch"),IF(_xlpm.eql,"Eql Touch","")))</f>
        <v/>
      </c>
      <c r="BY61" s="37" t="str">
        <f>IF(AA61="","",IF(AA61&gt;0,"UP","DOWN"))</f>
        <v/>
      </c>
      <c r="BZ61" s="37" t="str">
        <f t="shared" si="10"/>
        <v/>
      </c>
      <c r="CA61" s="37" t="str">
        <f t="shared" si="11"/>
        <v/>
      </c>
      <c r="CB61" s="66" t="str">
        <f t="shared" si="12"/>
        <v/>
      </c>
      <c r="CC61" s="69" t="str">
        <f t="shared" si="21"/>
        <v/>
      </c>
      <c r="CD61" s="66" t="str">
        <f t="shared" si="22"/>
        <v/>
      </c>
      <c r="CE61" s="66" t="str">
        <f t="shared" si="13"/>
        <v/>
      </c>
      <c r="CF61" s="66" t="str">
        <f>IF(AK61="","",IF(AND(AC61&gt;0,AK61&gt;0),"Low Spike @ Uptrend",""))</f>
        <v/>
      </c>
      <c r="CG61" s="66" t="str">
        <f>IF(AND(CF61="Low Spike @ Uptrend",AV61&gt;50%),"Sig Low Spike @ Uptrend","")</f>
        <v/>
      </c>
      <c r="CH61" s="30" t="str">
        <f>IFERROR(IF(Z61&gt;(AVERAGE(Z41:Z61)+(2*_xlfn.STDEV.P(Z41:Z61))),1,""),"")</f>
        <v/>
      </c>
      <c r="CI61" s="30" t="str">
        <f>IFERROR(IF(G61&gt;(AVERAGE(G41:G61)+(2*_xlfn.STDEV.P(G41:G61))),1,""),"")</f>
        <v/>
      </c>
      <c r="CJ61" s="30" t="str">
        <f>IF(P61="","",IF(P61=1,1,""))</f>
        <v/>
      </c>
      <c r="CK61" s="11" t="str">
        <f>IF(AND(CH61="",CC61="",CF61="",CI61="",CJ61=""),"",SUM(CH61:CJ61)/5)</f>
        <v/>
      </c>
      <c r="CL61" s="38" t="str">
        <f t="shared" si="24"/>
        <v/>
      </c>
      <c r="CM61" s="10" t="str">
        <f t="shared" si="25"/>
        <v/>
      </c>
    </row>
    <row r="62" spans="1:91" x14ac:dyDescent="0.55000000000000004">
      <c r="A62" t="str">
        <f>IF('Data Validation'!$K$2&lt;&gt;TRUE,"",'Data Validation'!A62)</f>
        <v/>
      </c>
      <c r="B62" s="4" t="str">
        <f>IF('Data Validation'!$K$2&lt;&gt;TRUE,"",'Data Validation'!C62)</f>
        <v/>
      </c>
      <c r="C62" s="4" t="str">
        <f>IF('Data Validation'!$K$2&lt;&gt;TRUE,"",'Data Validation'!E62)</f>
        <v/>
      </c>
      <c r="D62" s="4" t="str">
        <f>IF('Data Validation'!$K$2&lt;&gt;TRUE,"",'Data Validation'!G62)</f>
        <v/>
      </c>
      <c r="E62" s="4" t="str">
        <f>IF($C62&lt;&gt;"M5","",Price!F62)</f>
        <v/>
      </c>
      <c r="F62" s="4" t="str">
        <f>IF($C62&lt;&gt;"M5","",Price!G62)</f>
        <v/>
      </c>
      <c r="G62" s="4" t="str">
        <f>IF($C62&lt;&gt;"M5","",Price!H62)</f>
        <v/>
      </c>
      <c r="H62" s="57" t="str">
        <f>IF($C62&lt;&gt;"M5","",SSA!E62)</f>
        <v/>
      </c>
      <c r="I62" s="57" t="str">
        <f>IF($C62&lt;&gt;"M5","",SSA!F62)</f>
        <v/>
      </c>
      <c r="J62" s="58" t="str">
        <f>IF($C62&lt;&gt;"M5","",SSA!G62)</f>
        <v/>
      </c>
      <c r="K62" s="58" t="str">
        <f>IF($C62&lt;&gt;"M5","",SSA!H62)</f>
        <v/>
      </c>
      <c r="L62" s="5" t="str">
        <f>IF($C62&lt;&gt;"M5","",Trendlines!K62)</f>
        <v/>
      </c>
      <c r="M62" s="5" t="str">
        <f>IF($C62&lt;&gt;"M5","",Trendlines!L62)</f>
        <v/>
      </c>
      <c r="N62" s="5" t="str">
        <f>IF($C62&lt;&gt;"M5","",ZigZag!E62)</f>
        <v/>
      </c>
      <c r="O62" s="5" t="str">
        <f>IF($C62&lt;&gt;"M5","",ZigZag!F62)</f>
        <v/>
      </c>
      <c r="P62" s="5" t="str">
        <f>IF($C62&lt;&gt;"M5","",Pinbar!E62)</f>
        <v/>
      </c>
      <c r="Q62" s="57" t="str">
        <f>IF($C62&lt;&gt;"M5","",Trendlines!E62)</f>
        <v/>
      </c>
      <c r="R62" s="57" t="str">
        <f>IF($C62&lt;&gt;"M5","",Trendlines!H62)</f>
        <v/>
      </c>
      <c r="S62" s="36" t="str">
        <f>IF(N62=0,""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"")))))))))))))))))))))))))))))))))))))))))))))))))</f>
        <v/>
      </c>
      <c r="T62" s="36" t="str">
        <f>IF(O62=0,""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"")))))))))))))))))))))))))))))))))))))))))))))))))</f>
        <v/>
      </c>
      <c r="U62" s="36" t="str">
        <f>IFERROR(IF(S62="N/A","N/A",((N62-S62)/S62)),"")</f>
        <v/>
      </c>
      <c r="V62" s="36" t="str">
        <f>IFERROR(IF(T62="N/A","N/A",((O62-T62)/T62)),"")</f>
        <v/>
      </c>
      <c r="W62" t="str">
        <f>IFERROR(E62-F62,"")</f>
        <v/>
      </c>
      <c r="X62" t="str">
        <f>IFERROR(ABS(E62-D61),"")</f>
        <v/>
      </c>
      <c r="Y62" t="str">
        <f>IFERROR(ABS(F62-D61),"")</f>
        <v/>
      </c>
      <c r="Z62" t="str">
        <f t="shared" si="26"/>
        <v/>
      </c>
      <c r="AA62" s="36" t="str">
        <f>IFERROR(H62-I62,"")</f>
        <v/>
      </c>
      <c r="AB62" s="36" t="str">
        <f t="shared" si="15"/>
        <v/>
      </c>
      <c r="AC62" s="66" t="str" cm="1">
        <f t="array" ref="AC62">IFERROR((AB62=AB61,AC61+AB62,AB62),"")</f>
        <v/>
      </c>
      <c r="AD62" s="65"/>
      <c r="AE62" s="65"/>
      <c r="AF62" s="65"/>
      <c r="AG62" s="65"/>
      <c r="AH62" s="36" t="str">
        <f>IF(AND(H62&gt;I62,H61&lt;I61),"crossover","")</f>
        <v/>
      </c>
      <c r="AI62" s="36" t="str">
        <f>IF(AND(H62&lt;I62,H61&gt;I61),"crossunder","")</f>
        <v/>
      </c>
      <c r="AJ62" s="67" t="str">
        <f t="shared" si="16"/>
        <v/>
      </c>
      <c r="AK62" s="68" t="str">
        <f t="shared" si="17"/>
        <v/>
      </c>
      <c r="AL62" s="71" t="str">
        <f t="shared" si="18"/>
        <v/>
      </c>
      <c r="AM62" s="71" t="str">
        <f t="shared" si="19"/>
        <v/>
      </c>
      <c r="AN62" s="72" t="str">
        <f>IF(AND(AK62&lt;&gt;"",CF62="Low Spike @ Uptrend"),AK62,"")</f>
        <v/>
      </c>
      <c r="AO62" s="72" t="str">
        <f t="shared" si="20"/>
        <v/>
      </c>
      <c r="AT62" s="75"/>
      <c r="AU62" s="75"/>
      <c r="AV62" s="75"/>
      <c r="AW62" s="75"/>
      <c r="AY62" s="21" t="str">
        <f>IF(OR(Q62=0,Q62=""),"",((H62-Q62)/Q62))</f>
        <v/>
      </c>
      <c r="AZ62" s="15" t="str">
        <f t="shared" si="0"/>
        <v/>
      </c>
      <c r="BA62" s="15" t="str">
        <f t="shared" si="23"/>
        <v/>
      </c>
      <c r="BB62" s="22" t="str">
        <f t="shared" si="3"/>
        <v/>
      </c>
      <c r="BC62" s="22" t="str">
        <f t="shared" si="4"/>
        <v/>
      </c>
      <c r="BD62" s="24" t="str">
        <f>IF(OR(R62=0,R62=""),"",((H62-R62)/R62))</f>
        <v/>
      </c>
      <c r="BE62" s="23" t="str">
        <f t="shared" si="1"/>
        <v/>
      </c>
      <c r="BF62" s="23" t="str">
        <f t="shared" si="5"/>
        <v/>
      </c>
      <c r="BG62" s="25" t="str">
        <f t="shared" si="6"/>
        <v/>
      </c>
      <c r="BH62" s="25" t="str">
        <f t="shared" si="7"/>
        <v/>
      </c>
      <c r="BI62" s="29" t="str">
        <f>IF(OR(L62="",N62=""),"",IF(AND(L62=N62,L62&gt;0,N62&gt;0),"Important High",""))</f>
        <v/>
      </c>
      <c r="BJ62" s="29" t="str">
        <f>IF(OR(M62="",O62=""),"",IF(AND(M62=O62,M62&gt;0,O62&gt;0),"Important Low",""))</f>
        <v/>
      </c>
      <c r="BK62" s="37" t="str">
        <f>IFERROR(IF(ABS(U62)&lt;0.15%,"Equal High",""),"")</f>
        <v/>
      </c>
      <c r="BL62" s="37" t="str" cm="1">
        <f t="array" aca="1" ref="BL62" ca="1">_xlfn.LET(_xlpm.lookback,MIN(ROW()-ROW(BK$50),11),_xlpm.found,IFERROR(MATCH("Equal High",OFFSET(BK62,-_xlpm.lookback,0,_xlpm.lookback+1,1),0),-1),_xlpm.offset_rows,_xlpm.lookback-_xlpm.found+1,IF(_xlpm.found&gt;0,INDEX(E:E,ROW()-_xlpm.offset_rows),""))</f>
        <v/>
      </c>
      <c r="BM62" s="37" t="str">
        <f ca="1">IF(BL62&lt;&gt;"",H62,"")</f>
        <v/>
      </c>
      <c r="BN62" s="37" t="str">
        <f ca="1">IF(BL62&lt;&gt;"",I62,"")</f>
        <v/>
      </c>
      <c r="BO62" s="37" t="str">
        <f t="shared" ca="1" si="27"/>
        <v/>
      </c>
      <c r="BP62" s="37" t="str">
        <f>IFERROR(IF(ABS(V62)&lt;0.15%,"Equal Low",""),"")</f>
        <v/>
      </c>
      <c r="BQ62" s="37" t="str" cm="1">
        <f t="array" aca="1" ref="BQ62" ca="1">_xlfn.LET(_xlpm.lookback,MIN(ROW()-ROW(BP$50),11),_xlpm.found,IFERROR(MATCH("Equal Low",OFFSET(BP62,-_xlpm.lookback,0,_xlpm.lookback+1,1),0),-1),_xlpm.offset_rows,_xlpm.lookback-_xlpm.found+1,IF(_xlpm.found&gt;0,INDEX(F:F,ROW()-_xlpm.offset_rows),""))</f>
        <v/>
      </c>
      <c r="BR62" s="37" t="str">
        <f ca="1">IF(BQ62&lt;&gt;"",H62,"")</f>
        <v/>
      </c>
      <c r="BS62" s="37" t="str">
        <f ca="1">IF(BQ62&lt;&gt;"",I62,"")</f>
        <v/>
      </c>
      <c r="BT62" s="37" t="str">
        <f t="shared" ca="1" si="28"/>
        <v/>
      </c>
      <c r="BU62" s="37" t="str">
        <f t="shared" si="8"/>
        <v/>
      </c>
      <c r="BV62" s="29" t="str">
        <f t="shared" si="9"/>
        <v/>
      </c>
      <c r="BW62" s="37" t="str" cm="1">
        <f t="array" ref="BW62">IF(BV62&lt;&gt;1,"",_xlfn.IFS(OR(BC62="Above",BC62="Below"),BC62,OR(BH62="Above",BH62="Below"),BH62,TRUE,""))</f>
        <v/>
      </c>
      <c r="BX62" s="37" t="str">
        <f ca="1">_xlfn.LET(_xlpm.eqh,IFERROR(ABS((BM62-BL62)/BL62)&lt;0.15%,FALSE),_xlpm.eql,IFERROR(ABS((BR62-BQ62)/BQ62)&lt;0.15%,FALSE),IF(_xlpm.eqh,IF(_xlpm.eql,"Eqh Touch / Eql Touch","Eqh Touch"),IF(_xlpm.eql,"Eql Touch","")))</f>
        <v/>
      </c>
      <c r="BY62" s="37" t="str">
        <f>IF(AA62="","",IF(AA62&gt;0,"UP","DOWN"))</f>
        <v/>
      </c>
      <c r="BZ62" s="37" t="str">
        <f t="shared" si="10"/>
        <v/>
      </c>
      <c r="CA62" s="37" t="str">
        <f t="shared" si="11"/>
        <v/>
      </c>
      <c r="CB62" s="66" t="str">
        <f t="shared" si="12"/>
        <v/>
      </c>
      <c r="CC62" s="69" t="str">
        <f t="shared" si="21"/>
        <v/>
      </c>
      <c r="CD62" s="66" t="str">
        <f t="shared" si="22"/>
        <v/>
      </c>
      <c r="CE62" s="66" t="str">
        <f t="shared" si="13"/>
        <v/>
      </c>
      <c r="CF62" s="66" t="str">
        <f>IF(AK62="","",IF(AND(AC62&gt;0,AK62&gt;0),"Low Spike @ Uptrend",""))</f>
        <v/>
      </c>
      <c r="CG62" s="66" t="str">
        <f>IF(AND(CF62="Low Spike @ Uptrend",AV62&gt;50%),"Sig Low Spike @ Uptrend","")</f>
        <v/>
      </c>
      <c r="CH62" s="30" t="str">
        <f>IFERROR(IF(Z62&gt;(AVERAGE(Z42:Z62)+(2*_xlfn.STDEV.P(Z42:Z62))),1,""),"")</f>
        <v/>
      </c>
      <c r="CI62" s="30" t="str">
        <f>IFERROR(IF(G62&gt;(AVERAGE(G42:G62)+(2*_xlfn.STDEV.P(G42:G62))),1,""),"")</f>
        <v/>
      </c>
      <c r="CJ62" s="30" t="str">
        <f>IF(P62="","",IF(P62=1,1,""))</f>
        <v/>
      </c>
      <c r="CK62" s="11" t="str">
        <f>IF(AND(CH62="",CC62="",CF62="",CI62="",CJ62=""),"",SUM(CH62:CJ62)/5)</f>
        <v/>
      </c>
      <c r="CL62" s="38" t="str">
        <f t="shared" si="24"/>
        <v/>
      </c>
      <c r="CM62" s="10" t="str">
        <f t="shared" si="25"/>
        <v/>
      </c>
    </row>
    <row r="63" spans="1:91" x14ac:dyDescent="0.55000000000000004">
      <c r="A63" t="str">
        <f>IF('Data Validation'!$K$2&lt;&gt;TRUE,"",'Data Validation'!A63)</f>
        <v/>
      </c>
      <c r="B63" s="4" t="str">
        <f>IF('Data Validation'!$K$2&lt;&gt;TRUE,"",'Data Validation'!C63)</f>
        <v/>
      </c>
      <c r="C63" s="4" t="str">
        <f>IF('Data Validation'!$K$2&lt;&gt;TRUE,"",'Data Validation'!E63)</f>
        <v/>
      </c>
      <c r="D63" s="4" t="str">
        <f>IF('Data Validation'!$K$2&lt;&gt;TRUE,"",'Data Validation'!G63)</f>
        <v/>
      </c>
      <c r="E63" s="4" t="str">
        <f>IF($C63&lt;&gt;"M5","",Price!F63)</f>
        <v/>
      </c>
      <c r="F63" s="4" t="str">
        <f>IF($C63&lt;&gt;"M5","",Price!G63)</f>
        <v/>
      </c>
      <c r="G63" s="4" t="str">
        <f>IF($C63&lt;&gt;"M5","",Price!H63)</f>
        <v/>
      </c>
      <c r="H63" s="57" t="str">
        <f>IF($C63&lt;&gt;"M5","",SSA!E63)</f>
        <v/>
      </c>
      <c r="I63" s="57" t="str">
        <f>IF($C63&lt;&gt;"M5","",SSA!F63)</f>
        <v/>
      </c>
      <c r="J63" s="58" t="str">
        <f>IF($C63&lt;&gt;"M5","",SSA!G63)</f>
        <v/>
      </c>
      <c r="K63" s="58" t="str">
        <f>IF($C63&lt;&gt;"M5","",SSA!H63)</f>
        <v/>
      </c>
      <c r="L63" s="5" t="str">
        <f>IF($C63&lt;&gt;"M5","",Trendlines!K63)</f>
        <v/>
      </c>
      <c r="M63" s="5" t="str">
        <f>IF($C63&lt;&gt;"M5","",Trendlines!L63)</f>
        <v/>
      </c>
      <c r="N63" s="5" t="str">
        <f>IF($C63&lt;&gt;"M5","",ZigZag!E63)</f>
        <v/>
      </c>
      <c r="O63" s="5" t="str">
        <f>IF($C63&lt;&gt;"M5","",ZigZag!F63)</f>
        <v/>
      </c>
      <c r="P63" s="5" t="str">
        <f>IF($C63&lt;&gt;"M5","",Pinbar!E63)</f>
        <v/>
      </c>
      <c r="Q63" s="57" t="str">
        <f>IF($C63&lt;&gt;"M5","",Trendlines!E63)</f>
        <v/>
      </c>
      <c r="R63" s="57" t="str">
        <f>IF($C63&lt;&gt;"M5","",Trendlines!H63)</f>
        <v/>
      </c>
      <c r="S63" s="36" t="str">
        <f>IF(N63=0,""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"")))))))))))))))))))))))))))))))))))))))))))))))))</f>
        <v/>
      </c>
      <c r="T63" s="36" t="str">
        <f>IF(O63=0,""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"")))))))))))))))))))))))))))))))))))))))))))))))))</f>
        <v/>
      </c>
      <c r="U63" s="36" t="str">
        <f>IFERROR(IF(S63="N/A","N/A",((N63-S63)/S63)),"")</f>
        <v/>
      </c>
      <c r="V63" s="36" t="str">
        <f>IFERROR(IF(T63="N/A","N/A",((O63-T63)/T63)),"")</f>
        <v/>
      </c>
      <c r="W63" t="str">
        <f>IFERROR(E63-F63,"")</f>
        <v/>
      </c>
      <c r="X63" t="str">
        <f>IFERROR(ABS(E63-D62),"")</f>
        <v/>
      </c>
      <c r="Y63" t="str">
        <f>IFERROR(ABS(F63-D62),"")</f>
        <v/>
      </c>
      <c r="Z63" t="str">
        <f t="shared" si="26"/>
        <v/>
      </c>
      <c r="AA63" s="36" t="str">
        <f>IFERROR(H63-I63,"")</f>
        <v/>
      </c>
      <c r="AB63" s="36" t="str">
        <f t="shared" si="15"/>
        <v/>
      </c>
      <c r="AC63" s="66" t="str" cm="1">
        <f t="array" ref="AC63">IFERROR((AB63=AB62,AC62+AB63,AB63),"")</f>
        <v/>
      </c>
      <c r="AD63" s="65"/>
      <c r="AE63" s="65"/>
      <c r="AF63" s="65"/>
      <c r="AG63" s="65"/>
      <c r="AH63" s="36" t="str">
        <f>IF(AND(H63&gt;I63,H62&lt;I62),"crossover","")</f>
        <v/>
      </c>
      <c r="AI63" s="36" t="str">
        <f>IF(AND(H63&lt;I63,H62&gt;I62),"crossunder","")</f>
        <v/>
      </c>
      <c r="AJ63" s="67" t="str">
        <f t="shared" si="16"/>
        <v/>
      </c>
      <c r="AK63" s="68" t="str">
        <f t="shared" si="17"/>
        <v/>
      </c>
      <c r="AL63" s="71" t="str">
        <f t="shared" si="18"/>
        <v/>
      </c>
      <c r="AM63" s="71" t="str">
        <f t="shared" si="19"/>
        <v/>
      </c>
      <c r="AN63" s="72" t="str">
        <f>IF(AND(AK63&lt;&gt;"",CF63="Low Spike @ Uptrend"),AK63,"")</f>
        <v/>
      </c>
      <c r="AO63" s="72" t="str">
        <f t="shared" si="20"/>
        <v/>
      </c>
      <c r="AT63" s="75"/>
      <c r="AU63" s="75"/>
      <c r="AV63" s="75"/>
      <c r="AW63" s="75"/>
      <c r="AY63" s="21" t="str">
        <f>IF(OR(Q63=0,Q63=""),"",((H63-Q63)/Q63))</f>
        <v/>
      </c>
      <c r="AZ63" s="15" t="str">
        <f t="shared" si="0"/>
        <v/>
      </c>
      <c r="BA63" s="15" t="str">
        <f t="shared" si="23"/>
        <v/>
      </c>
      <c r="BB63" s="22" t="str">
        <f t="shared" si="3"/>
        <v/>
      </c>
      <c r="BC63" s="22" t="str">
        <f t="shared" si="4"/>
        <v/>
      </c>
      <c r="BD63" s="24" t="str">
        <f>IF(OR(R63=0,R63=""),"",((H63-R63)/R63))</f>
        <v/>
      </c>
      <c r="BE63" s="23" t="str">
        <f t="shared" si="1"/>
        <v/>
      </c>
      <c r="BF63" s="23" t="str">
        <f t="shared" si="5"/>
        <v/>
      </c>
      <c r="BG63" s="25" t="str">
        <f t="shared" si="6"/>
        <v/>
      </c>
      <c r="BH63" s="25" t="str">
        <f t="shared" si="7"/>
        <v/>
      </c>
      <c r="BI63" s="29" t="str">
        <f>IF(OR(L63="",N63=""),"",IF(AND(L63=N63,L63&gt;0,N63&gt;0),"Important High",""))</f>
        <v/>
      </c>
      <c r="BJ63" s="29" t="str">
        <f>IF(OR(M63="",O63=""),"",IF(AND(M63=O63,M63&gt;0,O63&gt;0),"Important Low",""))</f>
        <v/>
      </c>
      <c r="BK63" s="37" t="str">
        <f>IFERROR(IF(ABS(U63)&lt;0.15%,"Equal High",""),"")</f>
        <v/>
      </c>
      <c r="BL63" s="37" t="str" cm="1">
        <f t="array" aca="1" ref="BL63" ca="1">_xlfn.LET(_xlpm.lookback,MIN(ROW()-ROW(BK$50),11),_xlpm.found,IFERROR(MATCH("Equal High",OFFSET(BK63,-_xlpm.lookback,0,_xlpm.lookback+1,1),0),-1),_xlpm.offset_rows,_xlpm.lookback-_xlpm.found+1,IF(_xlpm.found&gt;0,INDEX(E:E,ROW()-_xlpm.offset_rows),""))</f>
        <v/>
      </c>
      <c r="BM63" s="37" t="str">
        <f ca="1">IF(BL63&lt;&gt;"",H63,"")</f>
        <v/>
      </c>
      <c r="BN63" s="37" t="str">
        <f ca="1">IF(BL63&lt;&gt;"",I63,"")</f>
        <v/>
      </c>
      <c r="BO63" s="37" t="str">
        <f t="shared" ca="1" si="27"/>
        <v/>
      </c>
      <c r="BP63" s="37" t="str">
        <f>IFERROR(IF(ABS(V63)&lt;0.15%,"Equal Low",""),"")</f>
        <v/>
      </c>
      <c r="BQ63" s="37" t="str" cm="1">
        <f t="array" aca="1" ref="BQ63" ca="1">_xlfn.LET(_xlpm.lookback,MIN(ROW()-ROW(BP$50),11),_xlpm.found,IFERROR(MATCH("Equal Low",OFFSET(BP63,-_xlpm.lookback,0,_xlpm.lookback+1,1),0),-1),_xlpm.offset_rows,_xlpm.lookback-_xlpm.found+1,IF(_xlpm.found&gt;0,INDEX(F:F,ROW()-_xlpm.offset_rows),""))</f>
        <v/>
      </c>
      <c r="BR63" s="37" t="str">
        <f ca="1">IF(BQ63&lt;&gt;"",H63,"")</f>
        <v/>
      </c>
      <c r="BS63" s="37" t="str">
        <f ca="1">IF(BQ63&lt;&gt;"",I63,"")</f>
        <v/>
      </c>
      <c r="BT63" s="37" t="str">
        <f t="shared" ca="1" si="28"/>
        <v/>
      </c>
      <c r="BU63" s="37" t="str">
        <f t="shared" si="8"/>
        <v/>
      </c>
      <c r="BV63" s="29" t="str">
        <f t="shared" si="9"/>
        <v/>
      </c>
      <c r="BW63" s="37" t="str" cm="1">
        <f t="array" ref="BW63">IF(BV63&lt;&gt;1,"",_xlfn.IFS(OR(BC63="Above",BC63="Below"),BC63,OR(BH63="Above",BH63="Below"),BH63,TRUE,""))</f>
        <v/>
      </c>
      <c r="BX63" s="37" t="str">
        <f ca="1">_xlfn.LET(_xlpm.eqh,IFERROR(ABS((BM63-BL63)/BL63)&lt;0.15%,FALSE),_xlpm.eql,IFERROR(ABS((BR63-BQ63)/BQ63)&lt;0.15%,FALSE),IF(_xlpm.eqh,IF(_xlpm.eql,"Eqh Touch / Eql Touch","Eqh Touch"),IF(_xlpm.eql,"Eql Touch","")))</f>
        <v/>
      </c>
      <c r="BY63" s="37" t="str">
        <f>IF(AA63="","",IF(AA63&gt;0,"UP","DOWN"))</f>
        <v/>
      </c>
      <c r="BZ63" s="37" t="str">
        <f t="shared" si="10"/>
        <v/>
      </c>
      <c r="CA63" s="37" t="str">
        <f t="shared" si="11"/>
        <v/>
      </c>
      <c r="CB63" s="66" t="str">
        <f t="shared" si="12"/>
        <v/>
      </c>
      <c r="CC63" s="69" t="str">
        <f t="shared" si="21"/>
        <v/>
      </c>
      <c r="CD63" s="66" t="str">
        <f t="shared" si="22"/>
        <v/>
      </c>
      <c r="CE63" s="66" t="str">
        <f t="shared" si="13"/>
        <v/>
      </c>
      <c r="CF63" s="66" t="str">
        <f>IF(AK63="","",IF(AND(AC63&gt;0,AK63&gt;0),"Low Spike @ Uptrend",""))</f>
        <v/>
      </c>
      <c r="CG63" s="66" t="str">
        <f>IF(AND(CF63="Low Spike @ Uptrend",AV63&gt;50%),"Sig Low Spike @ Uptrend","")</f>
        <v/>
      </c>
      <c r="CH63" s="30" t="str">
        <f>IFERROR(IF(Z63&gt;(AVERAGE(Z43:Z63)+(2*_xlfn.STDEV.P(Z43:Z63))),1,""),"")</f>
        <v/>
      </c>
      <c r="CI63" s="30" t="str">
        <f>IFERROR(IF(G63&gt;(AVERAGE(G43:G63)+(2*_xlfn.STDEV.P(G43:G63))),1,""),"")</f>
        <v/>
      </c>
      <c r="CJ63" s="30" t="str">
        <f>IF(P63="","",IF(P63=1,1,""))</f>
        <v/>
      </c>
      <c r="CK63" s="11" t="str">
        <f>IF(AND(CH63="",CC63="",CF63="",CI63="",CJ63=""),"",SUM(CH63:CJ63)/5)</f>
        <v/>
      </c>
      <c r="CL63" s="38" t="str">
        <f t="shared" si="24"/>
        <v/>
      </c>
      <c r="CM63" s="10" t="str">
        <f t="shared" si="25"/>
        <v/>
      </c>
    </row>
    <row r="64" spans="1:91" x14ac:dyDescent="0.55000000000000004">
      <c r="A64" t="str">
        <f>IF('Data Validation'!$K$2&lt;&gt;TRUE,"",'Data Validation'!A64)</f>
        <v/>
      </c>
      <c r="B64" s="4" t="str">
        <f>IF('Data Validation'!$K$2&lt;&gt;TRUE,"",'Data Validation'!C64)</f>
        <v/>
      </c>
      <c r="C64" s="4" t="str">
        <f>IF('Data Validation'!$K$2&lt;&gt;TRUE,"",'Data Validation'!E64)</f>
        <v/>
      </c>
      <c r="D64" s="4" t="str">
        <f>IF('Data Validation'!$K$2&lt;&gt;TRUE,"",'Data Validation'!G64)</f>
        <v/>
      </c>
      <c r="E64" s="4" t="str">
        <f>IF($C64&lt;&gt;"M5","",Price!F64)</f>
        <v/>
      </c>
      <c r="F64" s="4" t="str">
        <f>IF($C64&lt;&gt;"M5","",Price!G64)</f>
        <v/>
      </c>
      <c r="G64" s="4" t="str">
        <f>IF($C64&lt;&gt;"M5","",Price!H64)</f>
        <v/>
      </c>
      <c r="H64" s="57" t="str">
        <f>IF($C64&lt;&gt;"M5","",SSA!E64)</f>
        <v/>
      </c>
      <c r="I64" s="57" t="str">
        <f>IF($C64&lt;&gt;"M5","",SSA!F64)</f>
        <v/>
      </c>
      <c r="J64" s="58" t="str">
        <f>IF($C64&lt;&gt;"M5","",SSA!G64)</f>
        <v/>
      </c>
      <c r="K64" s="58" t="str">
        <f>IF($C64&lt;&gt;"M5","",SSA!H64)</f>
        <v/>
      </c>
      <c r="L64" s="5" t="str">
        <f>IF($C64&lt;&gt;"M5","",Trendlines!K64)</f>
        <v/>
      </c>
      <c r="M64" s="5" t="str">
        <f>IF($C64&lt;&gt;"M5","",Trendlines!L64)</f>
        <v/>
      </c>
      <c r="N64" s="5" t="str">
        <f>IF($C64&lt;&gt;"M5","",ZigZag!E64)</f>
        <v/>
      </c>
      <c r="O64" s="5" t="str">
        <f>IF($C64&lt;&gt;"M5","",ZigZag!F64)</f>
        <v/>
      </c>
      <c r="P64" s="5" t="str">
        <f>IF($C64&lt;&gt;"M5","",Pinbar!E64)</f>
        <v/>
      </c>
      <c r="Q64" s="57" t="str">
        <f>IF($C64&lt;&gt;"M5","",Trendlines!E64)</f>
        <v/>
      </c>
      <c r="R64" s="57" t="str">
        <f>IF($C64&lt;&gt;"M5","",Trendlines!H64)</f>
        <v/>
      </c>
      <c r="S64" s="36" t="str">
        <f>IF(N64=0,""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"")))))))))))))))))))))))))))))))))))))))))))))))))</f>
        <v/>
      </c>
      <c r="T64" s="36" t="str">
        <f>IF(O64=0,""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"")))))))))))))))))))))))))))))))))))))))))))))))))</f>
        <v/>
      </c>
      <c r="U64" s="36" t="str">
        <f>IFERROR(IF(S64="N/A","N/A",((N64-S64)/S64)),"")</f>
        <v/>
      </c>
      <c r="V64" s="36" t="str">
        <f>IFERROR(IF(T64="N/A","N/A",((O64-T64)/T64)),"")</f>
        <v/>
      </c>
      <c r="W64" t="str">
        <f>IFERROR(E64-F64,"")</f>
        <v/>
      </c>
      <c r="X64" t="str">
        <f>IFERROR(ABS(E64-D63),"")</f>
        <v/>
      </c>
      <c r="Y64" t="str">
        <f>IFERROR(ABS(F64-D63),"")</f>
        <v/>
      </c>
      <c r="Z64" t="str">
        <f t="shared" si="26"/>
        <v/>
      </c>
      <c r="AA64" s="36" t="str">
        <f>IFERROR(H64-I64,"")</f>
        <v/>
      </c>
      <c r="AB64" s="36" t="str">
        <f t="shared" si="15"/>
        <v/>
      </c>
      <c r="AC64" s="66" t="str" cm="1">
        <f t="array" ref="AC64">IFERROR((AB64=AB63,AC63+AB64,AB64),"")</f>
        <v/>
      </c>
      <c r="AD64" s="65"/>
      <c r="AE64" s="65"/>
      <c r="AF64" s="65"/>
      <c r="AG64" s="65"/>
      <c r="AH64" s="36" t="str">
        <f>IF(AND(H64&gt;I64,H63&lt;I63),"crossover","")</f>
        <v/>
      </c>
      <c r="AI64" s="36" t="str">
        <f>IF(AND(H64&lt;I64,H63&gt;I63),"crossunder","")</f>
        <v/>
      </c>
      <c r="AJ64" s="67" t="str">
        <f t="shared" si="16"/>
        <v/>
      </c>
      <c r="AK64" s="68" t="str">
        <f t="shared" si="17"/>
        <v/>
      </c>
      <c r="AL64" s="71" t="str">
        <f t="shared" si="18"/>
        <v/>
      </c>
      <c r="AM64" s="71" t="str">
        <f t="shared" si="19"/>
        <v/>
      </c>
      <c r="AN64" s="72" t="str">
        <f>IF(AND(AK64&lt;&gt;"",CF64="Low Spike @ Uptrend"),AK64,"")</f>
        <v/>
      </c>
      <c r="AO64" s="72" t="str">
        <f t="shared" si="20"/>
        <v/>
      </c>
      <c r="AT64" s="75"/>
      <c r="AU64" s="75"/>
      <c r="AV64" s="75"/>
      <c r="AW64" s="75"/>
      <c r="AY64" s="21" t="str">
        <f>IF(OR(Q64=0,Q64=""),"",((H64-Q64)/Q64))</f>
        <v/>
      </c>
      <c r="AZ64" s="15" t="str">
        <f t="shared" si="0"/>
        <v/>
      </c>
      <c r="BA64" s="15" t="str">
        <f t="shared" si="23"/>
        <v/>
      </c>
      <c r="BB64" s="22" t="str">
        <f t="shared" si="3"/>
        <v/>
      </c>
      <c r="BC64" s="22" t="str">
        <f t="shared" si="4"/>
        <v/>
      </c>
      <c r="BD64" s="24" t="str">
        <f>IF(OR(R64=0,R64=""),"",((H64-R64)/R64))</f>
        <v/>
      </c>
      <c r="BE64" s="23" t="str">
        <f t="shared" si="1"/>
        <v/>
      </c>
      <c r="BF64" s="23" t="str">
        <f t="shared" si="5"/>
        <v/>
      </c>
      <c r="BG64" s="25" t="str">
        <f t="shared" si="6"/>
        <v/>
      </c>
      <c r="BH64" s="25" t="str">
        <f t="shared" si="7"/>
        <v/>
      </c>
      <c r="BI64" s="29" t="str">
        <f>IF(OR(L64="",N64=""),"",IF(AND(L64=N64,L64&gt;0,N64&gt;0),"Important High",""))</f>
        <v/>
      </c>
      <c r="BJ64" s="29" t="str">
        <f>IF(OR(M64="",O64=""),"",IF(AND(M64=O64,M64&gt;0,O64&gt;0),"Important Low",""))</f>
        <v/>
      </c>
      <c r="BK64" s="37" t="str">
        <f>IFERROR(IF(ABS(U64)&lt;0.15%,"Equal High",""),"")</f>
        <v/>
      </c>
      <c r="BL64" s="37" t="str" cm="1">
        <f t="array" aca="1" ref="BL64" ca="1">_xlfn.LET(_xlpm.lookback,MIN(ROW()-ROW(BK$50),11),_xlpm.found,IFERROR(MATCH("Equal High",OFFSET(BK64,-_xlpm.lookback,0,_xlpm.lookback+1,1),0),-1),_xlpm.offset_rows,_xlpm.lookback-_xlpm.found+1,IF(_xlpm.found&gt;0,INDEX(E:E,ROW()-_xlpm.offset_rows),""))</f>
        <v/>
      </c>
      <c r="BM64" s="37" t="str">
        <f ca="1">IF(BL64&lt;&gt;"",H64,"")</f>
        <v/>
      </c>
      <c r="BN64" s="37" t="str">
        <f ca="1">IF(BL64&lt;&gt;"",I64,"")</f>
        <v/>
      </c>
      <c r="BO64" s="37" t="str">
        <f t="shared" ca="1" si="27"/>
        <v/>
      </c>
      <c r="BP64" s="37" t="str">
        <f>IFERROR(IF(ABS(V64)&lt;0.15%,"Equal Low",""),"")</f>
        <v/>
      </c>
      <c r="BQ64" s="37" t="str" cm="1">
        <f t="array" aca="1" ref="BQ64" ca="1">_xlfn.LET(_xlpm.lookback,MIN(ROW()-ROW(BP$50),11),_xlpm.found,IFERROR(MATCH("Equal Low",OFFSET(BP64,-_xlpm.lookback,0,_xlpm.lookback+1,1),0),-1),_xlpm.offset_rows,_xlpm.lookback-_xlpm.found+1,IF(_xlpm.found&gt;0,INDEX(F:F,ROW()-_xlpm.offset_rows),""))</f>
        <v/>
      </c>
      <c r="BR64" s="37" t="str">
        <f ca="1">IF(BQ64&lt;&gt;"",H64,"")</f>
        <v/>
      </c>
      <c r="BS64" s="37" t="str">
        <f ca="1">IF(BQ64&lt;&gt;"",I64,"")</f>
        <v/>
      </c>
      <c r="BT64" s="37" t="str">
        <f t="shared" ca="1" si="28"/>
        <v/>
      </c>
      <c r="BU64" s="37" t="str">
        <f t="shared" si="8"/>
        <v/>
      </c>
      <c r="BV64" s="29" t="str">
        <f t="shared" si="9"/>
        <v/>
      </c>
      <c r="BW64" s="37" t="str" cm="1">
        <f t="array" ref="BW64">IF(BV64&lt;&gt;1,"",_xlfn.IFS(OR(BC64="Above",BC64="Below"),BC64,OR(BH64="Above",BH64="Below"),BH64,TRUE,""))</f>
        <v/>
      </c>
      <c r="BX64" s="37" t="str">
        <f ca="1">_xlfn.LET(_xlpm.eqh,IFERROR(ABS((BM64-BL64)/BL64)&lt;0.15%,FALSE),_xlpm.eql,IFERROR(ABS((BR64-BQ64)/BQ64)&lt;0.15%,FALSE),IF(_xlpm.eqh,IF(_xlpm.eql,"Eqh Touch / Eql Touch","Eqh Touch"),IF(_xlpm.eql,"Eql Touch","")))</f>
        <v/>
      </c>
      <c r="BY64" s="37" t="str">
        <f>IF(AA64="","",IF(AA64&gt;0,"UP","DOWN"))</f>
        <v/>
      </c>
      <c r="BZ64" s="37" t="str">
        <f t="shared" si="10"/>
        <v/>
      </c>
      <c r="CA64" s="37" t="str">
        <f t="shared" si="11"/>
        <v/>
      </c>
      <c r="CB64" s="66" t="str">
        <f t="shared" si="12"/>
        <v/>
      </c>
      <c r="CC64" s="69" t="str">
        <f t="shared" si="21"/>
        <v/>
      </c>
      <c r="CD64" s="66" t="str">
        <f t="shared" si="22"/>
        <v/>
      </c>
      <c r="CE64" s="66" t="str">
        <f t="shared" si="13"/>
        <v/>
      </c>
      <c r="CF64" s="66" t="str">
        <f>IF(AK64="","",IF(AND(AC64&gt;0,AK64&gt;0),"Low Spike @ Uptrend",""))</f>
        <v/>
      </c>
      <c r="CG64" s="66" t="str">
        <f>IF(AND(CF64="Low Spike @ Uptrend",AV64&gt;50%),"Sig Low Spike @ Uptrend","")</f>
        <v/>
      </c>
      <c r="CH64" s="30" t="str">
        <f>IFERROR(IF(Z64&gt;(AVERAGE(Z44:Z64)+(2*_xlfn.STDEV.P(Z44:Z64))),1,""),"")</f>
        <v/>
      </c>
      <c r="CI64" s="30" t="str">
        <f>IFERROR(IF(G64&gt;(AVERAGE(G44:G64)+(2*_xlfn.STDEV.P(G44:G64))),1,""),"")</f>
        <v/>
      </c>
      <c r="CJ64" s="30" t="str">
        <f>IF(P64="","",IF(P64=1,1,""))</f>
        <v/>
      </c>
      <c r="CK64" s="11" t="str">
        <f>IF(AND(CH64="",CC64="",CF64="",CI64="",CJ64=""),"",SUM(CH64:CJ64)/5)</f>
        <v/>
      </c>
      <c r="CL64" s="38" t="str">
        <f t="shared" si="24"/>
        <v/>
      </c>
      <c r="CM64" s="10" t="str">
        <f t="shared" si="25"/>
        <v/>
      </c>
    </row>
    <row r="65" spans="1:91" x14ac:dyDescent="0.55000000000000004">
      <c r="A65" t="str">
        <f>IF('Data Validation'!$K$2&lt;&gt;TRUE,"",'Data Validation'!A65)</f>
        <v/>
      </c>
      <c r="B65" s="4" t="str">
        <f>IF('Data Validation'!$K$2&lt;&gt;TRUE,"",'Data Validation'!C65)</f>
        <v/>
      </c>
      <c r="C65" s="4" t="str">
        <f>IF('Data Validation'!$K$2&lt;&gt;TRUE,"",'Data Validation'!E65)</f>
        <v/>
      </c>
      <c r="D65" s="4" t="str">
        <f>IF('Data Validation'!$K$2&lt;&gt;TRUE,"",'Data Validation'!G65)</f>
        <v/>
      </c>
      <c r="E65" s="4" t="str">
        <f>IF($C65&lt;&gt;"M5","",Price!F65)</f>
        <v/>
      </c>
      <c r="F65" s="4" t="str">
        <f>IF($C65&lt;&gt;"M5","",Price!G65)</f>
        <v/>
      </c>
      <c r="G65" s="4" t="str">
        <f>IF($C65&lt;&gt;"M5","",Price!H65)</f>
        <v/>
      </c>
      <c r="H65" s="57" t="str">
        <f>IF($C65&lt;&gt;"M5","",SSA!E65)</f>
        <v/>
      </c>
      <c r="I65" s="57" t="str">
        <f>IF($C65&lt;&gt;"M5","",SSA!F65)</f>
        <v/>
      </c>
      <c r="J65" s="58" t="str">
        <f>IF($C65&lt;&gt;"M5","",SSA!G65)</f>
        <v/>
      </c>
      <c r="K65" s="58" t="str">
        <f>IF($C65&lt;&gt;"M5","",SSA!H65)</f>
        <v/>
      </c>
      <c r="L65" s="5" t="str">
        <f>IF($C65&lt;&gt;"M5","",Trendlines!K65)</f>
        <v/>
      </c>
      <c r="M65" s="5" t="str">
        <f>IF($C65&lt;&gt;"M5","",Trendlines!L65)</f>
        <v/>
      </c>
      <c r="N65" s="5" t="str">
        <f>IF($C65&lt;&gt;"M5","",ZigZag!E65)</f>
        <v/>
      </c>
      <c r="O65" s="5" t="str">
        <f>IF($C65&lt;&gt;"M5","",ZigZag!F65)</f>
        <v/>
      </c>
      <c r="P65" s="5" t="str">
        <f>IF($C65&lt;&gt;"M5","",Pinbar!E65)</f>
        <v/>
      </c>
      <c r="Q65" s="57" t="str">
        <f>IF($C65&lt;&gt;"M5","",Trendlines!E65)</f>
        <v/>
      </c>
      <c r="R65" s="57" t="str">
        <f>IF($C65&lt;&gt;"M5","",Trendlines!H65)</f>
        <v/>
      </c>
      <c r="S65" s="36" t="str">
        <f>IF(N65=0,""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"")))))))))))))))))))))))))))))))))))))))))))))))))</f>
        <v/>
      </c>
      <c r="T65" s="36" t="str">
        <f>IF(O65=0,""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"")))))))))))))))))))))))))))))))))))))))))))))))))</f>
        <v/>
      </c>
      <c r="U65" s="36" t="str">
        <f>IFERROR(IF(S65="N/A","N/A",((N65-S65)/S65)),"")</f>
        <v/>
      </c>
      <c r="V65" s="36" t="str">
        <f>IFERROR(IF(T65="N/A","N/A",((O65-T65)/T65)),"")</f>
        <v/>
      </c>
      <c r="W65" t="str">
        <f>IFERROR(E65-F65,"")</f>
        <v/>
      </c>
      <c r="X65" t="str">
        <f>IFERROR(ABS(E65-D64),"")</f>
        <v/>
      </c>
      <c r="Y65" t="str">
        <f>IFERROR(ABS(F65-D64),"")</f>
        <v/>
      </c>
      <c r="Z65" t="str">
        <f t="shared" si="26"/>
        <v/>
      </c>
      <c r="AA65" s="36" t="str">
        <f>IFERROR(H65-I65,"")</f>
        <v/>
      </c>
      <c r="AB65" s="36" t="str">
        <f t="shared" si="15"/>
        <v/>
      </c>
      <c r="AC65" s="66" t="str" cm="1">
        <f t="array" ref="AC65">IFERROR((AB65=AB64,AC64+AB65,AB65),"")</f>
        <v/>
      </c>
      <c r="AD65" s="65"/>
      <c r="AE65" s="65"/>
      <c r="AF65" s="65"/>
      <c r="AG65" s="65"/>
      <c r="AH65" s="36" t="str">
        <f>IF(AND(H65&gt;I65,H64&lt;I64),"crossover","")</f>
        <v/>
      </c>
      <c r="AI65" s="36" t="str">
        <f>IF(AND(H65&lt;I65,H64&gt;I64),"crossunder","")</f>
        <v/>
      </c>
      <c r="AJ65" s="67" t="str">
        <f t="shared" si="16"/>
        <v/>
      </c>
      <c r="AK65" s="68" t="str">
        <f t="shared" si="17"/>
        <v/>
      </c>
      <c r="AL65" s="71" t="str">
        <f t="shared" si="18"/>
        <v/>
      </c>
      <c r="AM65" s="71" t="str">
        <f t="shared" si="19"/>
        <v/>
      </c>
      <c r="AN65" s="72" t="str">
        <f>IF(AND(AK65&lt;&gt;"",CF65="Low Spike @ Uptrend"),AK65,"")</f>
        <v/>
      </c>
      <c r="AO65" s="72" t="str">
        <f t="shared" si="20"/>
        <v/>
      </c>
      <c r="AT65" s="75"/>
      <c r="AU65" s="75"/>
      <c r="AV65" s="75"/>
      <c r="AW65" s="75"/>
      <c r="AY65" s="21" t="str">
        <f>IF(OR(Q65=0,Q65=""),"",((H65-Q65)/Q65))</f>
        <v/>
      </c>
      <c r="AZ65" s="15" t="str">
        <f t="shared" si="0"/>
        <v/>
      </c>
      <c r="BA65" s="15" t="str">
        <f t="shared" si="23"/>
        <v/>
      </c>
      <c r="BB65" s="22" t="str">
        <f t="shared" si="3"/>
        <v/>
      </c>
      <c r="BC65" s="22" t="str">
        <f t="shared" si="4"/>
        <v/>
      </c>
      <c r="BD65" s="24" t="str">
        <f>IF(OR(R65=0,R65=""),"",((H65-R65)/R65))</f>
        <v/>
      </c>
      <c r="BE65" s="23" t="str">
        <f t="shared" si="1"/>
        <v/>
      </c>
      <c r="BF65" s="23" t="str">
        <f t="shared" si="5"/>
        <v/>
      </c>
      <c r="BG65" s="25" t="str">
        <f t="shared" si="6"/>
        <v/>
      </c>
      <c r="BH65" s="25" t="str">
        <f t="shared" si="7"/>
        <v/>
      </c>
      <c r="BI65" s="29" t="str">
        <f>IF(OR(L65="",N65=""),"",IF(AND(L65=N65,L65&gt;0,N65&gt;0),"Important High",""))</f>
        <v/>
      </c>
      <c r="BJ65" s="29" t="str">
        <f>IF(OR(M65="",O65=""),"",IF(AND(M65=O65,M65&gt;0,O65&gt;0),"Important Low",""))</f>
        <v/>
      </c>
      <c r="BK65" s="37" t="str">
        <f>IFERROR(IF(ABS(U65)&lt;0.15%,"Equal High",""),"")</f>
        <v/>
      </c>
      <c r="BL65" s="37" t="str" cm="1">
        <f t="array" aca="1" ref="BL65" ca="1">_xlfn.LET(_xlpm.lookback,MIN(ROW()-ROW(BK$50),11),_xlpm.found,IFERROR(MATCH("Equal High",OFFSET(BK65,-_xlpm.lookback,0,_xlpm.lookback+1,1),0),-1),_xlpm.offset_rows,_xlpm.lookback-_xlpm.found+1,IF(_xlpm.found&gt;0,INDEX(E:E,ROW()-_xlpm.offset_rows),""))</f>
        <v/>
      </c>
      <c r="BM65" s="37" t="str">
        <f ca="1">IF(BL65&lt;&gt;"",H65,"")</f>
        <v/>
      </c>
      <c r="BN65" s="37" t="str">
        <f ca="1">IF(BL65&lt;&gt;"",I65,"")</f>
        <v/>
      </c>
      <c r="BO65" s="37" t="str">
        <f t="shared" ca="1" si="27"/>
        <v/>
      </c>
      <c r="BP65" s="37" t="str">
        <f>IFERROR(IF(ABS(V65)&lt;0.15%,"Equal Low",""),"")</f>
        <v/>
      </c>
      <c r="BQ65" s="37" t="str" cm="1">
        <f t="array" aca="1" ref="BQ65" ca="1">_xlfn.LET(_xlpm.lookback,MIN(ROW()-ROW(BP$50),11),_xlpm.found,IFERROR(MATCH("Equal Low",OFFSET(BP65,-_xlpm.lookback,0,_xlpm.lookback+1,1),0),-1),_xlpm.offset_rows,_xlpm.lookback-_xlpm.found+1,IF(_xlpm.found&gt;0,INDEX(F:F,ROW()-_xlpm.offset_rows),""))</f>
        <v/>
      </c>
      <c r="BR65" s="37" t="str">
        <f ca="1">IF(BQ65&lt;&gt;"",H65,"")</f>
        <v/>
      </c>
      <c r="BS65" s="37" t="str">
        <f ca="1">IF(BQ65&lt;&gt;"",I65,"")</f>
        <v/>
      </c>
      <c r="BT65" s="37" t="str">
        <f t="shared" ca="1" si="28"/>
        <v/>
      </c>
      <c r="BU65" s="37" t="str">
        <f t="shared" si="8"/>
        <v/>
      </c>
      <c r="BV65" s="29" t="str">
        <f t="shared" si="9"/>
        <v/>
      </c>
      <c r="BW65" s="37" t="str" cm="1">
        <f t="array" ref="BW65">IF(BV65&lt;&gt;1,"",_xlfn.IFS(OR(BC65="Above",BC65="Below"),BC65,OR(BH65="Above",BH65="Below"),BH65,TRUE,""))</f>
        <v/>
      </c>
      <c r="BX65" s="37" t="str">
        <f ca="1">_xlfn.LET(_xlpm.eqh,IFERROR(ABS((BM65-BL65)/BL65)&lt;0.15%,FALSE),_xlpm.eql,IFERROR(ABS((BR65-BQ65)/BQ65)&lt;0.15%,FALSE),IF(_xlpm.eqh,IF(_xlpm.eql,"Eqh Touch / Eql Touch","Eqh Touch"),IF(_xlpm.eql,"Eql Touch","")))</f>
        <v/>
      </c>
      <c r="BY65" s="37" t="str">
        <f>IF(AA65="","",IF(AA65&gt;0,"UP","DOWN"))</f>
        <v/>
      </c>
      <c r="BZ65" s="37" t="str">
        <f t="shared" si="10"/>
        <v/>
      </c>
      <c r="CA65" s="37" t="str">
        <f t="shared" si="11"/>
        <v/>
      </c>
      <c r="CB65" s="66" t="str">
        <f t="shared" si="12"/>
        <v/>
      </c>
      <c r="CC65" s="69" t="str">
        <f t="shared" si="21"/>
        <v/>
      </c>
      <c r="CD65" s="66" t="str">
        <f t="shared" si="22"/>
        <v/>
      </c>
      <c r="CE65" s="66" t="str">
        <f t="shared" si="13"/>
        <v/>
      </c>
      <c r="CF65" s="66" t="str">
        <f>IF(AK65="","",IF(AND(AC65&gt;0,AK65&gt;0),"Low Spike @ Uptrend",""))</f>
        <v/>
      </c>
      <c r="CG65" s="66" t="str">
        <f>IF(AND(CF65="Low Spike @ Uptrend",AV65&gt;50%),"Sig Low Spike @ Uptrend","")</f>
        <v/>
      </c>
      <c r="CH65" s="30" t="str">
        <f>IFERROR(IF(Z65&gt;(AVERAGE(Z45:Z65)+(2*_xlfn.STDEV.P(Z45:Z65))),1,""),"")</f>
        <v/>
      </c>
      <c r="CI65" s="30" t="str">
        <f>IFERROR(IF(G65&gt;(AVERAGE(G45:G65)+(2*_xlfn.STDEV.P(G45:G65))),1,""),"")</f>
        <v/>
      </c>
      <c r="CJ65" s="30" t="str">
        <f>IF(P65="","",IF(P65=1,1,""))</f>
        <v/>
      </c>
      <c r="CK65" s="11" t="str">
        <f>IF(AND(CH65="",CC65="",CF65="",CI65="",CJ65=""),"",SUM(CH65:CJ65)/5)</f>
        <v/>
      </c>
      <c r="CL65" s="38" t="str">
        <f t="shared" si="24"/>
        <v/>
      </c>
      <c r="CM65" s="10" t="str">
        <f t="shared" si="25"/>
        <v/>
      </c>
    </row>
    <row r="66" spans="1:91" x14ac:dyDescent="0.55000000000000004">
      <c r="A66" t="str">
        <f>IF('Data Validation'!$K$2&lt;&gt;TRUE,"",'Data Validation'!A66)</f>
        <v/>
      </c>
      <c r="B66" s="4" t="str">
        <f>IF('Data Validation'!$K$2&lt;&gt;TRUE,"",'Data Validation'!C66)</f>
        <v/>
      </c>
      <c r="C66" s="4" t="str">
        <f>IF('Data Validation'!$K$2&lt;&gt;TRUE,"",'Data Validation'!E66)</f>
        <v/>
      </c>
      <c r="D66" s="4" t="str">
        <f>IF('Data Validation'!$K$2&lt;&gt;TRUE,"",'Data Validation'!G66)</f>
        <v/>
      </c>
      <c r="E66" s="4" t="str">
        <f>IF($C66&lt;&gt;"M5","",Price!F66)</f>
        <v/>
      </c>
      <c r="F66" s="4" t="str">
        <f>IF($C66&lt;&gt;"M5","",Price!G66)</f>
        <v/>
      </c>
      <c r="G66" s="4" t="str">
        <f>IF($C66&lt;&gt;"M5","",Price!H66)</f>
        <v/>
      </c>
      <c r="H66" s="57" t="str">
        <f>IF($C66&lt;&gt;"M5","",SSA!E66)</f>
        <v/>
      </c>
      <c r="I66" s="57" t="str">
        <f>IF($C66&lt;&gt;"M5","",SSA!F66)</f>
        <v/>
      </c>
      <c r="J66" s="58" t="str">
        <f>IF($C66&lt;&gt;"M5","",SSA!G66)</f>
        <v/>
      </c>
      <c r="K66" s="58" t="str">
        <f>IF($C66&lt;&gt;"M5","",SSA!H66)</f>
        <v/>
      </c>
      <c r="L66" s="5" t="str">
        <f>IF($C66&lt;&gt;"M5","",Trendlines!K66)</f>
        <v/>
      </c>
      <c r="M66" s="5" t="str">
        <f>IF($C66&lt;&gt;"M5","",Trendlines!L66)</f>
        <v/>
      </c>
      <c r="N66" s="5" t="str">
        <f>IF($C66&lt;&gt;"M5","",ZigZag!E66)</f>
        <v/>
      </c>
      <c r="O66" s="5" t="str">
        <f>IF($C66&lt;&gt;"M5","",ZigZag!F66)</f>
        <v/>
      </c>
      <c r="P66" s="5" t="str">
        <f>IF($C66&lt;&gt;"M5","",Pinbar!E66)</f>
        <v/>
      </c>
      <c r="Q66" s="57" t="str">
        <f>IF($C66&lt;&gt;"M5","",Trendlines!E66)</f>
        <v/>
      </c>
      <c r="R66" s="57" t="str">
        <f>IF($C66&lt;&gt;"M5","",Trendlines!H66)</f>
        <v/>
      </c>
      <c r="S66" s="36" t="str">
        <f>IF(N66=0,""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"")))))))))))))))))))))))))))))))))))))))))))))))))</f>
        <v/>
      </c>
      <c r="T66" s="36" t="str">
        <f>IF(O66=0,""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"")))))))))))))))))))))))))))))))))))))))))))))))))</f>
        <v/>
      </c>
      <c r="U66" s="36" t="str">
        <f>IFERROR(IF(S66="N/A","N/A",((N66-S66)/S66)),"")</f>
        <v/>
      </c>
      <c r="V66" s="36" t="str">
        <f>IFERROR(IF(T66="N/A","N/A",((O66-T66)/T66)),"")</f>
        <v/>
      </c>
      <c r="W66" t="str">
        <f>IFERROR(E66-F66,"")</f>
        <v/>
      </c>
      <c r="X66" t="str">
        <f>IFERROR(ABS(E66-D65),"")</f>
        <v/>
      </c>
      <c r="Y66" t="str">
        <f>IFERROR(ABS(F66-D65),"")</f>
        <v/>
      </c>
      <c r="Z66" t="str">
        <f t="shared" si="26"/>
        <v/>
      </c>
      <c r="AA66" s="36" t="str">
        <f>IFERROR(H66-I66,"")</f>
        <v/>
      </c>
      <c r="AB66" s="36" t="str">
        <f t="shared" si="15"/>
        <v/>
      </c>
      <c r="AC66" s="66" t="str" cm="1">
        <f t="array" ref="AC66">IFERROR((AB66=AB65,AC65+AB66,AB66),"")</f>
        <v/>
      </c>
      <c r="AD66" s="65"/>
      <c r="AE66" s="65"/>
      <c r="AF66" s="65"/>
      <c r="AG66" s="65"/>
      <c r="AH66" s="36" t="str">
        <f>IF(AND(H66&gt;I66,H65&lt;I65),"crossover","")</f>
        <v/>
      </c>
      <c r="AI66" s="36" t="str">
        <f>IF(AND(H66&lt;I66,H65&gt;I65),"crossunder","")</f>
        <v/>
      </c>
      <c r="AJ66" s="67" t="str">
        <f t="shared" si="16"/>
        <v/>
      </c>
      <c r="AK66" s="68" t="str">
        <f t="shared" si="17"/>
        <v/>
      </c>
      <c r="AL66" s="71" t="str">
        <f t="shared" si="18"/>
        <v/>
      </c>
      <c r="AM66" s="71" t="str">
        <f t="shared" si="19"/>
        <v/>
      </c>
      <c r="AN66" s="72" t="str">
        <f>IF(AND(AK66&lt;&gt;"",CF66="Low Spike @ Uptrend"),AK66,"")</f>
        <v/>
      </c>
      <c r="AO66" s="72" t="str">
        <f t="shared" si="20"/>
        <v/>
      </c>
      <c r="AT66" s="75"/>
      <c r="AU66" s="75"/>
      <c r="AV66" s="75"/>
      <c r="AW66" s="75"/>
      <c r="AY66" s="21" t="str">
        <f>IF(OR(Q66=0,Q66=""),"",((H66-Q66)/Q66))</f>
        <v/>
      </c>
      <c r="AZ66" s="15" t="str">
        <f t="shared" si="0"/>
        <v/>
      </c>
      <c r="BA66" s="15" t="str">
        <f t="shared" si="23"/>
        <v/>
      </c>
      <c r="BB66" s="22" t="str">
        <f t="shared" si="3"/>
        <v/>
      </c>
      <c r="BC66" s="22" t="str">
        <f t="shared" si="4"/>
        <v/>
      </c>
      <c r="BD66" s="24" t="str">
        <f>IF(OR(R66=0,R66=""),"",((H66-R66)/R66))</f>
        <v/>
      </c>
      <c r="BE66" s="23" t="str">
        <f t="shared" ref="BE66:BE129" si="29">IF(BD66="","",IF(BD66&gt;=0,1,-1))</f>
        <v/>
      </c>
      <c r="BF66" s="23" t="str">
        <f t="shared" si="5"/>
        <v/>
      </c>
      <c r="BG66" s="25" t="str">
        <f t="shared" si="6"/>
        <v/>
      </c>
      <c r="BH66" s="25" t="str">
        <f t="shared" si="7"/>
        <v/>
      </c>
      <c r="BI66" s="29" t="str">
        <f>IF(OR(L66="",N66=""),"",IF(AND(L66=N66,L66&gt;0,N66&gt;0),"Important High",""))</f>
        <v/>
      </c>
      <c r="BJ66" s="29" t="str">
        <f>IF(OR(M66="",O66=""),"",IF(AND(M66=O66,M66&gt;0,O66&gt;0),"Important Low",""))</f>
        <v/>
      </c>
      <c r="BK66" s="37" t="str">
        <f>IFERROR(IF(ABS(U66)&lt;0.15%,"Equal High",""),"")</f>
        <v/>
      </c>
      <c r="BL66" s="37" t="str" cm="1">
        <f t="array" aca="1" ref="BL66" ca="1">_xlfn.LET(_xlpm.lookback,MIN(ROW()-ROW(BK$50),11),_xlpm.found,IFERROR(MATCH("Equal High",OFFSET(BK66,-_xlpm.lookback,0,_xlpm.lookback+1,1),0),-1),_xlpm.offset_rows,_xlpm.lookback-_xlpm.found+1,IF(_xlpm.found&gt;0,INDEX(E:E,ROW()-_xlpm.offset_rows),""))</f>
        <v/>
      </c>
      <c r="BM66" s="37" t="str">
        <f ca="1">IF(BL66&lt;&gt;"",H66,"")</f>
        <v/>
      </c>
      <c r="BN66" s="37" t="str">
        <f ca="1">IF(BL66&lt;&gt;"",I66,"")</f>
        <v/>
      </c>
      <c r="BO66" s="37" t="str">
        <f t="shared" ca="1" si="27"/>
        <v/>
      </c>
      <c r="BP66" s="37" t="str">
        <f>IFERROR(IF(ABS(V66)&lt;0.15%,"Equal Low",""),"")</f>
        <v/>
      </c>
      <c r="BQ66" s="37" t="str" cm="1">
        <f t="array" aca="1" ref="BQ66" ca="1">_xlfn.LET(_xlpm.lookback,MIN(ROW()-ROW(BP$50),11),_xlpm.found,IFERROR(MATCH("Equal Low",OFFSET(BP66,-_xlpm.lookback,0,_xlpm.lookback+1,1),0),-1),_xlpm.offset_rows,_xlpm.lookback-_xlpm.found+1,IF(_xlpm.found&gt;0,INDEX(F:F,ROW()-_xlpm.offset_rows),""))</f>
        <v/>
      </c>
      <c r="BR66" s="37" t="str">
        <f ca="1">IF(BQ66&lt;&gt;"",H66,"")</f>
        <v/>
      </c>
      <c r="BS66" s="37" t="str">
        <f ca="1">IF(BQ66&lt;&gt;"",I66,"")</f>
        <v/>
      </c>
      <c r="BT66" s="37" t="str">
        <f t="shared" ca="1" si="28"/>
        <v/>
      </c>
      <c r="BU66" s="37" t="str">
        <f t="shared" si="8"/>
        <v/>
      </c>
      <c r="BV66" s="29" t="str">
        <f t="shared" si="9"/>
        <v/>
      </c>
      <c r="BW66" s="37" t="str" cm="1">
        <f t="array" ref="BW66">IF(BV66&lt;&gt;1,"",_xlfn.IFS(OR(BC66="Above",BC66="Below"),BC66,OR(BH66="Above",BH66="Below"),BH66,TRUE,""))</f>
        <v/>
      </c>
      <c r="BX66" s="37" t="str">
        <f ca="1">_xlfn.LET(_xlpm.eqh,IFERROR(ABS((BM66-BL66)/BL66)&lt;0.15%,FALSE),_xlpm.eql,IFERROR(ABS((BR66-BQ66)/BQ66)&lt;0.15%,FALSE),IF(_xlpm.eqh,IF(_xlpm.eql,"Eqh Touch / Eql Touch","Eqh Touch"),IF(_xlpm.eql,"Eql Touch","")))</f>
        <v/>
      </c>
      <c r="BY66" s="37" t="str">
        <f>IF(AA66="","",IF(AA66&gt;0,"UP","DOWN"))</f>
        <v/>
      </c>
      <c r="BZ66" s="37" t="str">
        <f t="shared" si="10"/>
        <v/>
      </c>
      <c r="CA66" s="37" t="str">
        <f t="shared" si="11"/>
        <v/>
      </c>
      <c r="CB66" s="66" t="str">
        <f t="shared" si="12"/>
        <v/>
      </c>
      <c r="CC66" s="69" t="str">
        <f t="shared" si="21"/>
        <v/>
      </c>
      <c r="CD66" s="66" t="str">
        <f t="shared" si="22"/>
        <v/>
      </c>
      <c r="CE66" s="66" t="str">
        <f t="shared" si="13"/>
        <v/>
      </c>
      <c r="CF66" s="66" t="str">
        <f>IF(AK66="","",IF(AND(AC66&gt;0,AK66&gt;0),"Low Spike @ Uptrend",""))</f>
        <v/>
      </c>
      <c r="CG66" s="66" t="str">
        <f>IF(AND(CF66="Low Spike @ Uptrend",AV66&gt;50%),"Sig Low Spike @ Uptrend","")</f>
        <v/>
      </c>
      <c r="CH66" s="30" t="str">
        <f>IFERROR(IF(Z66&gt;(AVERAGE(Z46:Z66)+(2*_xlfn.STDEV.P(Z46:Z66))),1,""),"")</f>
        <v/>
      </c>
      <c r="CI66" s="30" t="str">
        <f>IFERROR(IF(G66&gt;(AVERAGE(G46:G66)+(2*_xlfn.STDEV.P(G46:G66))),1,""),"")</f>
        <v/>
      </c>
      <c r="CJ66" s="30" t="str">
        <f>IF(P66="","",IF(P66=1,1,""))</f>
        <v/>
      </c>
      <c r="CK66" s="11" t="str">
        <f>IF(AND(CH66="",CC66="",CF66="",CI66="",CJ66=""),"",SUM(CH66:CJ66)/5)</f>
        <v/>
      </c>
      <c r="CL66" s="38" t="str">
        <f t="shared" si="24"/>
        <v/>
      </c>
      <c r="CM66" s="10" t="str">
        <f t="shared" si="25"/>
        <v/>
      </c>
    </row>
    <row r="67" spans="1:91" x14ac:dyDescent="0.55000000000000004">
      <c r="A67" t="str">
        <f>IF('Data Validation'!$K$2&lt;&gt;TRUE,"",'Data Validation'!A67)</f>
        <v/>
      </c>
      <c r="B67" s="4" t="str">
        <f>IF('Data Validation'!$K$2&lt;&gt;TRUE,"",'Data Validation'!C67)</f>
        <v/>
      </c>
      <c r="C67" s="4" t="str">
        <f>IF('Data Validation'!$K$2&lt;&gt;TRUE,"",'Data Validation'!E67)</f>
        <v/>
      </c>
      <c r="D67" s="4" t="str">
        <f>IF('Data Validation'!$K$2&lt;&gt;TRUE,"",'Data Validation'!G67)</f>
        <v/>
      </c>
      <c r="E67" s="4" t="str">
        <f>IF($C67&lt;&gt;"M5","",Price!F67)</f>
        <v/>
      </c>
      <c r="F67" s="4" t="str">
        <f>IF($C67&lt;&gt;"M5","",Price!G67)</f>
        <v/>
      </c>
      <c r="G67" s="4" t="str">
        <f>IF($C67&lt;&gt;"M5","",Price!H67)</f>
        <v/>
      </c>
      <c r="H67" s="57" t="str">
        <f>IF($C67&lt;&gt;"M5","",SSA!E67)</f>
        <v/>
      </c>
      <c r="I67" s="57" t="str">
        <f>IF($C67&lt;&gt;"M5","",SSA!F67)</f>
        <v/>
      </c>
      <c r="J67" s="58" t="str">
        <f>IF($C67&lt;&gt;"M5","",SSA!G67)</f>
        <v/>
      </c>
      <c r="K67" s="58" t="str">
        <f>IF($C67&lt;&gt;"M5","",SSA!H67)</f>
        <v/>
      </c>
      <c r="L67" s="5" t="str">
        <f>IF($C67&lt;&gt;"M5","",Trendlines!K67)</f>
        <v/>
      </c>
      <c r="M67" s="5" t="str">
        <f>IF($C67&lt;&gt;"M5","",Trendlines!L67)</f>
        <v/>
      </c>
      <c r="N67" s="5" t="str">
        <f>IF($C67&lt;&gt;"M5","",ZigZag!E67)</f>
        <v/>
      </c>
      <c r="O67" s="5" t="str">
        <f>IF($C67&lt;&gt;"M5","",ZigZag!F67)</f>
        <v/>
      </c>
      <c r="P67" s="5" t="str">
        <f>IF($C67&lt;&gt;"M5","",Pinbar!E67)</f>
        <v/>
      </c>
      <c r="Q67" s="57" t="str">
        <f>IF($C67&lt;&gt;"M5","",Trendlines!E67)</f>
        <v/>
      </c>
      <c r="R67" s="57" t="str">
        <f>IF($C67&lt;&gt;"M5","",Trendlines!H67)</f>
        <v/>
      </c>
      <c r="S67" s="36" t="str">
        <f>IF(N67=0,""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"")))))))))))))))))))))))))))))))))))))))))))))))))</f>
        <v/>
      </c>
      <c r="T67" s="36" t="str">
        <f>IF(O67=0,""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"")))))))))))))))))))))))))))))))))))))))))))))))))</f>
        <v/>
      </c>
      <c r="U67" s="36" t="str">
        <f>IFERROR(IF(S67="N/A","N/A",((N67-S67)/S67)),"")</f>
        <v/>
      </c>
      <c r="V67" s="36" t="str">
        <f>IFERROR(IF(T67="N/A","N/A",((O67-T67)/T67)),"")</f>
        <v/>
      </c>
      <c r="W67" t="str">
        <f>IFERROR(E67-F67,"")</f>
        <v/>
      </c>
      <c r="X67" t="str">
        <f>IFERROR(ABS(E67-D66),"")</f>
        <v/>
      </c>
      <c r="Y67" t="str">
        <f>IFERROR(ABS(F67-D66),"")</f>
        <v/>
      </c>
      <c r="Z67" t="str">
        <f t="shared" si="26"/>
        <v/>
      </c>
      <c r="AA67" s="36" t="str">
        <f>IFERROR(H67-I67,"")</f>
        <v/>
      </c>
      <c r="AB67" s="36" t="str">
        <f t="shared" si="15"/>
        <v/>
      </c>
      <c r="AC67" s="66" t="str" cm="1">
        <f t="array" ref="AC67">IFERROR((AB67=AB66,AC66+AB67,AB67),"")</f>
        <v/>
      </c>
      <c r="AD67" s="65"/>
      <c r="AE67" s="65"/>
      <c r="AF67" s="65"/>
      <c r="AG67" s="65"/>
      <c r="AH67" s="36" t="str">
        <f>IF(AND(H67&gt;I67,H66&lt;I66),"crossover","")</f>
        <v/>
      </c>
      <c r="AI67" s="36" t="str">
        <f>IF(AND(H67&lt;I67,H66&gt;I66),"crossunder","")</f>
        <v/>
      </c>
      <c r="AJ67" s="67" t="str">
        <f t="shared" si="16"/>
        <v/>
      </c>
      <c r="AK67" s="68" t="str">
        <f t="shared" si="17"/>
        <v/>
      </c>
      <c r="AL67" s="71" t="str">
        <f t="shared" si="18"/>
        <v/>
      </c>
      <c r="AM67" s="71" t="str">
        <f t="shared" si="19"/>
        <v/>
      </c>
      <c r="AN67" s="72" t="str">
        <f>IF(AND(AK67&lt;&gt;"",CF67="Low Spike @ Uptrend"),AK67,"")</f>
        <v/>
      </c>
      <c r="AO67" s="72" t="str">
        <f t="shared" si="20"/>
        <v/>
      </c>
      <c r="AT67" s="75"/>
      <c r="AU67" s="75"/>
      <c r="AV67" s="75"/>
      <c r="AW67" s="75"/>
      <c r="AY67" s="21" t="str">
        <f>IF(OR(Q67=0,Q67=""),"",((H67-Q67)/Q67))</f>
        <v/>
      </c>
      <c r="AZ67" s="15" t="str">
        <f t="shared" ref="AZ67:AZ130" si="30">IF(AY67="","",IF(AY67&gt;=0,1,-1))</f>
        <v/>
      </c>
      <c r="BA67" s="15" t="str">
        <f t="shared" si="23"/>
        <v/>
      </c>
      <c r="BB67" s="22" t="str">
        <f t="shared" ref="BB67:BB130" si="31">IF(AY67="","",IF(AND(AY67&gt;-0.1%,AY67&lt;0.1%),"Touch Zone",""))</f>
        <v/>
      </c>
      <c r="BC67" s="22" t="str">
        <f t="shared" ref="BC67:BC130" si="32">IF(AY67="","",IF(AND(BB67="Touch Zone",AY67&gt;0%),"Above",IF(AND(BB67="Touch Zone",AY67&lt;0%),"Below","")))</f>
        <v/>
      </c>
      <c r="BD67" s="24" t="str">
        <f>IF(OR(R67=0,R67=""),"",((H67-R67)/R67))</f>
        <v/>
      </c>
      <c r="BE67" s="23" t="str">
        <f t="shared" si="29"/>
        <v/>
      </c>
      <c r="BF67" s="23" t="str">
        <f t="shared" ref="BF67:BF130" si="33">IF(BE67="","",IF(BE67=BE66,BF66+BE67,BE67))</f>
        <v/>
      </c>
      <c r="BG67" s="25" t="str">
        <f t="shared" ref="BG67:BG130" si="34">IF(BD67="","",IF(AND(BD67&gt;-0.1%,BD67&lt;0.1%),"Touch Zone",""))</f>
        <v/>
      </c>
      <c r="BH67" s="25" t="str">
        <f t="shared" ref="BH67:BH130" si="35">IF(BD67="","",IF(AND(BG67="Touch Zone",BD67&gt;0%),"Above",IF(AND(BG67="Touch Zone",BD67&lt;0%),"Below","")))</f>
        <v/>
      </c>
      <c r="BI67" s="29" t="str">
        <f>IF(OR(L67="",N67=""),"",IF(AND(L67=N67,L67&gt;0,N67&gt;0),"Important High",""))</f>
        <v/>
      </c>
      <c r="BJ67" s="29" t="str">
        <f>IF(OR(M67="",O67=""),"",IF(AND(M67=O67,M67&gt;0,O67&gt;0),"Important Low",""))</f>
        <v/>
      </c>
      <c r="BK67" s="37" t="str">
        <f>IFERROR(IF(ABS(U67)&lt;0.15%,"Equal High",""),"")</f>
        <v/>
      </c>
      <c r="BL67" s="37" t="str" cm="1">
        <f t="array" aca="1" ref="BL67" ca="1">_xlfn.LET(_xlpm.lookback,MIN(ROW()-ROW(BK$50),11),_xlpm.found,IFERROR(MATCH("Equal High",OFFSET(BK67,-_xlpm.lookback,0,_xlpm.lookback+1,1),0),-1),_xlpm.offset_rows,_xlpm.lookback-_xlpm.found+1,IF(_xlpm.found&gt;0,INDEX(E:E,ROW()-_xlpm.offset_rows),""))</f>
        <v/>
      </c>
      <c r="BM67" s="37" t="str">
        <f ca="1">IF(BL67&lt;&gt;"",H67,"")</f>
        <v/>
      </c>
      <c r="BN67" s="37" t="str">
        <f ca="1">IF(BL67&lt;&gt;"",I67,"")</f>
        <v/>
      </c>
      <c r="BO67" s="37" t="str">
        <f t="shared" ca="1" si="27"/>
        <v/>
      </c>
      <c r="BP67" s="37" t="str">
        <f>IFERROR(IF(ABS(V67)&lt;0.15%,"Equal Low",""),"")</f>
        <v/>
      </c>
      <c r="BQ67" s="37" t="str" cm="1">
        <f t="array" aca="1" ref="BQ67" ca="1">_xlfn.LET(_xlpm.lookback,MIN(ROW()-ROW(BP$50),11),_xlpm.found,IFERROR(MATCH("Equal Low",OFFSET(BP67,-_xlpm.lookback,0,_xlpm.lookback+1,1),0),-1),_xlpm.offset_rows,_xlpm.lookback-_xlpm.found+1,IF(_xlpm.found&gt;0,INDEX(F:F,ROW()-_xlpm.offset_rows),""))</f>
        <v/>
      </c>
      <c r="BR67" s="37" t="str">
        <f ca="1">IF(BQ67&lt;&gt;"",H67,"")</f>
        <v/>
      </c>
      <c r="BS67" s="37" t="str">
        <f ca="1">IF(BQ67&lt;&gt;"",I67,"")</f>
        <v/>
      </c>
      <c r="BT67" s="37" t="str">
        <f t="shared" ca="1" si="28"/>
        <v/>
      </c>
      <c r="BU67" s="37" t="str">
        <f t="shared" ref="BU67:BU130" si="36">IF(OR(BB67="Touch Zone",BG67="Touch Zone"),"TL Touch Zone","")</f>
        <v/>
      </c>
      <c r="BV67" s="29" t="str">
        <f t="shared" ref="BV67:BV130" si="37">IF(AND(BC67="",BH67=""),"",COUNTIF(BC67,"Above")+COUNTIF(BC67,"Below")+COUNTIF(BH67,"Above")+COUNTIF(BH67,"Below"))</f>
        <v/>
      </c>
      <c r="BW67" s="37" t="str" cm="1">
        <f t="array" ref="BW67">IF(BV67&lt;&gt;1,"",_xlfn.IFS(OR(BC67="Above",BC67="Below"),BC67,OR(BH67="Above",BH67="Below"),BH67,TRUE,""))</f>
        <v/>
      </c>
      <c r="BX67" s="37" t="str">
        <f ca="1">_xlfn.LET(_xlpm.eqh,IFERROR(ABS((BM67-BL67)/BL67)&lt;0.15%,FALSE),_xlpm.eql,IFERROR(ABS((BR67-BQ67)/BQ67)&lt;0.15%,FALSE),IF(_xlpm.eqh,IF(_xlpm.eql,"Eqh Touch / Eql Touch","Eqh Touch"),IF(_xlpm.eql,"Eql Touch","")))</f>
        <v/>
      </c>
      <c r="BY67" s="37" t="str">
        <f>IF(AA67="","",IF(AA67&gt;0,"UP","DOWN"))</f>
        <v/>
      </c>
      <c r="BZ67" s="37" t="str">
        <f t="shared" ref="BZ67:BZ130" si="38">IF(AF67="","",IF(AF67&lt;50%,"Early Up Stage",IF(AF67&gt;100%,"Extended Up Stage","Late Up Stage")))</f>
        <v/>
      </c>
      <c r="CA67" s="37" t="str">
        <f t="shared" ref="CA67:CA130" si="39">IF(AG67="","",IF(AG67&lt;50%,"Early Down Stage",IF(AG67&gt;100%,"Extended Down Stage","Late Down Stage")))</f>
        <v/>
      </c>
      <c r="CB67" s="66" t="str">
        <f t="shared" ref="CB67:CB130" si="40">IF(AS67="","",IF(AS67&gt;90%,"Sig High Spike @ Uptrend",""))</f>
        <v/>
      </c>
      <c r="CC67" s="69" t="str">
        <f t="shared" si="21"/>
        <v/>
      </c>
      <c r="CD67" s="66" t="str">
        <f t="shared" si="22"/>
        <v/>
      </c>
      <c r="CE67" s="66" t="str">
        <f t="shared" ref="CE67:CE130" si="41">IF(AW67="","",IF(AW67&gt;90%,"Sig Low Spike @ Downtrend",""))</f>
        <v/>
      </c>
      <c r="CF67" s="66" t="str">
        <f>IF(AK67="","",IF(AND(AC67&gt;0,AK67&gt;0),"Low Spike @ Uptrend",""))</f>
        <v/>
      </c>
      <c r="CG67" s="66" t="str">
        <f>IF(AND(CF67="Low Spike @ Uptrend",AV67&gt;50%),"Sig Low Spike @ Uptrend","")</f>
        <v/>
      </c>
      <c r="CH67" s="30" t="str">
        <f>IFERROR(IF(Z67&gt;(AVERAGE(Z47:Z67)+(2*_xlfn.STDEV.P(Z47:Z67))),1,""),"")</f>
        <v/>
      </c>
      <c r="CI67" s="30" t="str">
        <f>IFERROR(IF(G67&gt;(AVERAGE(G47:G67)+(2*_xlfn.STDEV.P(G47:G67))),1,""),"")</f>
        <v/>
      </c>
      <c r="CJ67" s="30" t="str">
        <f>IF(P67="","",IF(P67=1,1,""))</f>
        <v/>
      </c>
      <c r="CK67" s="11" t="str">
        <f>IF(AND(CH67="",CC67="",CF67="",CI67="",CJ67=""),"",SUM(CH67:CJ67)/5)</f>
        <v/>
      </c>
      <c r="CL67" s="38" t="str">
        <f t="shared" si="24"/>
        <v/>
      </c>
      <c r="CM67" s="10" t="str">
        <f t="shared" si="25"/>
        <v/>
      </c>
    </row>
    <row r="68" spans="1:91" x14ac:dyDescent="0.55000000000000004">
      <c r="A68" t="str">
        <f>IF('Data Validation'!$K$2&lt;&gt;TRUE,"",'Data Validation'!A68)</f>
        <v/>
      </c>
      <c r="B68" s="4" t="str">
        <f>IF('Data Validation'!$K$2&lt;&gt;TRUE,"",'Data Validation'!C68)</f>
        <v/>
      </c>
      <c r="C68" s="4" t="str">
        <f>IF('Data Validation'!$K$2&lt;&gt;TRUE,"",'Data Validation'!E68)</f>
        <v/>
      </c>
      <c r="D68" s="4" t="str">
        <f>IF('Data Validation'!$K$2&lt;&gt;TRUE,"",'Data Validation'!G68)</f>
        <v/>
      </c>
      <c r="E68" s="4" t="str">
        <f>IF($C68&lt;&gt;"M5","",Price!F68)</f>
        <v/>
      </c>
      <c r="F68" s="4" t="str">
        <f>IF($C68&lt;&gt;"M5","",Price!G68)</f>
        <v/>
      </c>
      <c r="G68" s="4" t="str">
        <f>IF($C68&lt;&gt;"M5","",Price!H68)</f>
        <v/>
      </c>
      <c r="H68" s="57" t="str">
        <f>IF($C68&lt;&gt;"M5","",SSA!E68)</f>
        <v/>
      </c>
      <c r="I68" s="57" t="str">
        <f>IF($C68&lt;&gt;"M5","",SSA!F68)</f>
        <v/>
      </c>
      <c r="J68" s="58" t="str">
        <f>IF($C68&lt;&gt;"M5","",SSA!G68)</f>
        <v/>
      </c>
      <c r="K68" s="58" t="str">
        <f>IF($C68&lt;&gt;"M5","",SSA!H68)</f>
        <v/>
      </c>
      <c r="L68" s="5" t="str">
        <f>IF($C68&lt;&gt;"M5","",Trendlines!K68)</f>
        <v/>
      </c>
      <c r="M68" s="5" t="str">
        <f>IF($C68&lt;&gt;"M5","",Trendlines!L68)</f>
        <v/>
      </c>
      <c r="N68" s="5" t="str">
        <f>IF($C68&lt;&gt;"M5","",ZigZag!E68)</f>
        <v/>
      </c>
      <c r="O68" s="5" t="str">
        <f>IF($C68&lt;&gt;"M5","",ZigZag!F68)</f>
        <v/>
      </c>
      <c r="P68" s="5" t="str">
        <f>IF($C68&lt;&gt;"M5","",Pinbar!E68)</f>
        <v/>
      </c>
      <c r="Q68" s="57" t="str">
        <f>IF($C68&lt;&gt;"M5","",Trendlines!E68)</f>
        <v/>
      </c>
      <c r="R68" s="57" t="str">
        <f>IF($C68&lt;&gt;"M5","",Trendlines!H68)</f>
        <v/>
      </c>
      <c r="S68" s="36" t="str">
        <f>IF(N68=0,""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"")))))))))))))))))))))))))))))))))))))))))))))))))</f>
        <v/>
      </c>
      <c r="T68" s="36" t="str">
        <f>IF(O68=0,""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"")))))))))))))))))))))))))))))))))))))))))))))))))</f>
        <v/>
      </c>
      <c r="U68" s="36" t="str">
        <f>IFERROR(IF(S68="N/A","N/A",((N68-S68)/S68)),"")</f>
        <v/>
      </c>
      <c r="V68" s="36" t="str">
        <f>IFERROR(IF(T68="N/A","N/A",((O68-T68)/T68)),"")</f>
        <v/>
      </c>
      <c r="W68" t="str">
        <f>IFERROR(E68-F68,"")</f>
        <v/>
      </c>
      <c r="X68" t="str">
        <f>IFERROR(ABS(E68-D67),"")</f>
        <v/>
      </c>
      <c r="Y68" t="str">
        <f>IFERROR(ABS(F68-D67),"")</f>
        <v/>
      </c>
      <c r="Z68" t="str">
        <f t="shared" si="26"/>
        <v/>
      </c>
      <c r="AA68" s="36" t="str">
        <f>IFERROR(H68-I68,"")</f>
        <v/>
      </c>
      <c r="AB68" s="36" t="str">
        <f t="shared" ref="AB68:AB131" si="42">IF(AA68="","",IF(AA68&gt;=0,1,-1))</f>
        <v/>
      </c>
      <c r="AC68" s="66" t="str" cm="1">
        <f t="array" ref="AC68">IFERROR((AB68=AB67,AC67+AB68,AB68),"")</f>
        <v/>
      </c>
      <c r="AD68" s="65"/>
      <c r="AE68" s="65"/>
      <c r="AF68" s="65"/>
      <c r="AG68" s="65"/>
      <c r="AH68" s="36" t="str">
        <f>IF(AND(H68&gt;I68,H67&lt;I67),"crossover","")</f>
        <v/>
      </c>
      <c r="AI68" s="36" t="str">
        <f>IF(AND(H68&lt;I68,H67&gt;I67),"crossunder","")</f>
        <v/>
      </c>
      <c r="AJ68" s="67" t="str">
        <f t="shared" ref="AJ68:AJ131" si="43">IFERROR(IF(E68-J68&lt;0,"",(E68-J68)/J68),"")</f>
        <v/>
      </c>
      <c r="AK68" s="68" t="str">
        <f t="shared" ref="AK68:AK131" si="44">IFERROR(IF(F68-K68&gt;0,"",(F68-K68)/K68),"")</f>
        <v/>
      </c>
      <c r="AL68" s="71" t="str">
        <f t="shared" ref="AL68:AL131" si="45">IF(AND(AJ68&lt;&gt;"",CC68="High Spike @ Downtrend"),AJ68,"")</f>
        <v/>
      </c>
      <c r="AM68" s="71" t="str">
        <f t="shared" ref="AM68:AM131" si="46">IF(AND(AJ68&lt;&gt;"",AL68=""),AJ68,"")</f>
        <v/>
      </c>
      <c r="AN68" s="72" t="str">
        <f>IF(AND(AK68&lt;&gt;"",CF68="Low Spike @ Uptrend"),AK68,"")</f>
        <v/>
      </c>
      <c r="AO68" s="72" t="str">
        <f t="shared" ref="AO68:AO131" si="47">IF(AND(AK68&lt;&gt;"",AN68=""),AK68,"")</f>
        <v/>
      </c>
      <c r="AT68" s="75"/>
      <c r="AU68" s="75"/>
      <c r="AV68" s="75"/>
      <c r="AW68" s="75"/>
      <c r="AY68" s="21" t="str">
        <f>IF(OR(Q68=0,Q68=""),"",((H68-Q68)/Q68))</f>
        <v/>
      </c>
      <c r="AZ68" s="15" t="str">
        <f t="shared" si="30"/>
        <v/>
      </c>
      <c r="BA68" s="15" t="str">
        <f t="shared" si="23"/>
        <v/>
      </c>
      <c r="BB68" s="22" t="str">
        <f t="shared" si="31"/>
        <v/>
      </c>
      <c r="BC68" s="22" t="str">
        <f t="shared" si="32"/>
        <v/>
      </c>
      <c r="BD68" s="24" t="str">
        <f>IF(OR(R68=0,R68=""),"",((H68-R68)/R68))</f>
        <v/>
      </c>
      <c r="BE68" s="23" t="str">
        <f t="shared" si="29"/>
        <v/>
      </c>
      <c r="BF68" s="23" t="str">
        <f t="shared" si="33"/>
        <v/>
      </c>
      <c r="BG68" s="25" t="str">
        <f t="shared" si="34"/>
        <v/>
      </c>
      <c r="BH68" s="25" t="str">
        <f t="shared" si="35"/>
        <v/>
      </c>
      <c r="BI68" s="29" t="str">
        <f>IF(OR(L68="",N68=""),"",IF(AND(L68=N68,L68&gt;0,N68&gt;0),"Important High",""))</f>
        <v/>
      </c>
      <c r="BJ68" s="29" t="str">
        <f>IF(OR(M68="",O68=""),"",IF(AND(M68=O68,M68&gt;0,O68&gt;0),"Important Low",""))</f>
        <v/>
      </c>
      <c r="BK68" s="37" t="str">
        <f>IFERROR(IF(ABS(U68)&lt;0.15%,"Equal High",""),"")</f>
        <v/>
      </c>
      <c r="BL68" s="37" t="str" cm="1">
        <f t="array" aca="1" ref="BL68" ca="1">_xlfn.LET(_xlpm.lookback,MIN(ROW()-ROW(BK$50),11),_xlpm.found,IFERROR(MATCH("Equal High",OFFSET(BK68,-_xlpm.lookback,0,_xlpm.lookback+1,1),0),-1),_xlpm.offset_rows,_xlpm.lookback-_xlpm.found+1,IF(_xlpm.found&gt;0,INDEX(E:E,ROW()-_xlpm.offset_rows),""))</f>
        <v/>
      </c>
      <c r="BM68" s="37" t="str">
        <f ca="1">IF(BL68&lt;&gt;"",H68,"")</f>
        <v/>
      </c>
      <c r="BN68" s="37" t="str">
        <f ca="1">IF(BL68&lt;&gt;"",I68,"")</f>
        <v/>
      </c>
      <c r="BO68" s="37" t="str">
        <f t="shared" ca="1" si="27"/>
        <v/>
      </c>
      <c r="BP68" s="37" t="str">
        <f>IFERROR(IF(ABS(V68)&lt;0.15%,"Equal Low",""),"")</f>
        <v/>
      </c>
      <c r="BQ68" s="37" t="str" cm="1">
        <f t="array" aca="1" ref="BQ68" ca="1">_xlfn.LET(_xlpm.lookback,MIN(ROW()-ROW(BP$50),11),_xlpm.found,IFERROR(MATCH("Equal Low",OFFSET(BP68,-_xlpm.lookback,0,_xlpm.lookback+1,1),0),-1),_xlpm.offset_rows,_xlpm.lookback-_xlpm.found+1,IF(_xlpm.found&gt;0,INDEX(F:F,ROW()-_xlpm.offset_rows),""))</f>
        <v/>
      </c>
      <c r="BR68" s="37" t="str">
        <f ca="1">IF(BQ68&lt;&gt;"",H68,"")</f>
        <v/>
      </c>
      <c r="BS68" s="37" t="str">
        <f ca="1">IF(BQ68&lt;&gt;"",I68,"")</f>
        <v/>
      </c>
      <c r="BT68" s="37" t="str">
        <f t="shared" ca="1" si="28"/>
        <v/>
      </c>
      <c r="BU68" s="37" t="str">
        <f t="shared" si="36"/>
        <v/>
      </c>
      <c r="BV68" s="29" t="str">
        <f t="shared" si="37"/>
        <v/>
      </c>
      <c r="BW68" s="37" t="str" cm="1">
        <f t="array" ref="BW68">IF(BV68&lt;&gt;1,"",_xlfn.IFS(OR(BC68="Above",BC68="Below"),BC68,OR(BH68="Above",BH68="Below"),BH68,TRUE,""))</f>
        <v/>
      </c>
      <c r="BX68" s="37" t="str">
        <f ca="1">_xlfn.LET(_xlpm.eqh,IFERROR(ABS((BM68-BL68)/BL68)&lt;0.15%,FALSE),_xlpm.eql,IFERROR(ABS((BR68-BQ68)/BQ68)&lt;0.15%,FALSE),IF(_xlpm.eqh,IF(_xlpm.eql,"Eqh Touch / Eql Touch","Eqh Touch"),IF(_xlpm.eql,"Eql Touch","")))</f>
        <v/>
      </c>
      <c r="BY68" s="37" t="str">
        <f>IF(AA68="","",IF(AA68&gt;0,"UP","DOWN"))</f>
        <v/>
      </c>
      <c r="BZ68" s="37" t="str">
        <f t="shared" si="38"/>
        <v/>
      </c>
      <c r="CA68" s="37" t="str">
        <f t="shared" si="39"/>
        <v/>
      </c>
      <c r="CB68" s="66" t="str">
        <f t="shared" si="40"/>
        <v/>
      </c>
      <c r="CC68" s="69" t="str">
        <f t="shared" ref="CC68:CC131" si="48">IF(AJ68="","",IF(AND(AC68&lt;0,AJ68&gt;0),"High Spike @ Downtrend",""))</f>
        <v/>
      </c>
      <c r="CD68" s="66" t="str">
        <f t="shared" ref="CD68:CD131" si="49">IF(AND(CC68="High Spike @ Downtrend",AR68&gt;50%),"Sig High Spike @ Downtrend","")</f>
        <v/>
      </c>
      <c r="CE68" s="66" t="str">
        <f t="shared" si="41"/>
        <v/>
      </c>
      <c r="CF68" s="66" t="str">
        <f>IF(AK68="","",IF(AND(AC68&gt;0,AK68&gt;0),"Low Spike @ Uptrend",""))</f>
        <v/>
      </c>
      <c r="CG68" s="66" t="str">
        <f>IF(AND(CF68="Low Spike @ Uptrend",AV68&gt;50%),"Sig Low Spike @ Uptrend","")</f>
        <v/>
      </c>
      <c r="CH68" s="30" t="str">
        <f>IFERROR(IF(Z68&gt;(AVERAGE(Z48:Z68)+(2*_xlfn.STDEV.P(Z48:Z68))),1,""),"")</f>
        <v/>
      </c>
      <c r="CI68" s="30" t="str">
        <f>IFERROR(IF(G68&gt;(AVERAGE(G48:G68)+(2*_xlfn.STDEV.P(G48:G68))),1,""),"")</f>
        <v/>
      </c>
      <c r="CJ68" s="30" t="str">
        <f>IF(P68="","",IF(P68=1,1,""))</f>
        <v/>
      </c>
      <c r="CK68" s="11" t="str">
        <f>IF(AND(CH68="",CC68="",CF68="",CI68="",CJ68=""),"",SUM(CH68:CJ68)/5)</f>
        <v/>
      </c>
      <c r="CL68" s="38" t="str">
        <f t="shared" si="24"/>
        <v/>
      </c>
      <c r="CM68" s="10" t="str">
        <f t="shared" si="25"/>
        <v/>
      </c>
    </row>
    <row r="69" spans="1:91" x14ac:dyDescent="0.55000000000000004">
      <c r="A69" t="str">
        <f>IF('Data Validation'!$K$2&lt;&gt;TRUE,"",'Data Validation'!A69)</f>
        <v/>
      </c>
      <c r="B69" s="4" t="str">
        <f>IF('Data Validation'!$K$2&lt;&gt;TRUE,"",'Data Validation'!C69)</f>
        <v/>
      </c>
      <c r="C69" s="4" t="str">
        <f>IF('Data Validation'!$K$2&lt;&gt;TRUE,"",'Data Validation'!E69)</f>
        <v/>
      </c>
      <c r="D69" s="4" t="str">
        <f>IF('Data Validation'!$K$2&lt;&gt;TRUE,"",'Data Validation'!G69)</f>
        <v/>
      </c>
      <c r="E69" s="4" t="str">
        <f>IF($C69&lt;&gt;"M5","",Price!F69)</f>
        <v/>
      </c>
      <c r="F69" s="4" t="str">
        <f>IF($C69&lt;&gt;"M5","",Price!G69)</f>
        <v/>
      </c>
      <c r="G69" s="4" t="str">
        <f>IF($C69&lt;&gt;"M5","",Price!H69)</f>
        <v/>
      </c>
      <c r="H69" s="57" t="str">
        <f>IF($C69&lt;&gt;"M5","",SSA!E69)</f>
        <v/>
      </c>
      <c r="I69" s="57" t="str">
        <f>IF($C69&lt;&gt;"M5","",SSA!F69)</f>
        <v/>
      </c>
      <c r="J69" s="58" t="str">
        <f>IF($C69&lt;&gt;"M5","",SSA!G69)</f>
        <v/>
      </c>
      <c r="K69" s="58" t="str">
        <f>IF($C69&lt;&gt;"M5","",SSA!H69)</f>
        <v/>
      </c>
      <c r="L69" s="5" t="str">
        <f>IF($C69&lt;&gt;"M5","",Trendlines!K69)</f>
        <v/>
      </c>
      <c r="M69" s="5" t="str">
        <f>IF($C69&lt;&gt;"M5","",Trendlines!L69)</f>
        <v/>
      </c>
      <c r="N69" s="5" t="str">
        <f>IF($C69&lt;&gt;"M5","",ZigZag!E69)</f>
        <v/>
      </c>
      <c r="O69" s="5" t="str">
        <f>IF($C69&lt;&gt;"M5","",ZigZag!F69)</f>
        <v/>
      </c>
      <c r="P69" s="5" t="str">
        <f>IF($C69&lt;&gt;"M5","",Pinbar!E69)</f>
        <v/>
      </c>
      <c r="Q69" s="57" t="str">
        <f>IF($C69&lt;&gt;"M5","",Trendlines!E69)</f>
        <v/>
      </c>
      <c r="R69" s="57" t="str">
        <f>IF($C69&lt;&gt;"M5","",Trendlines!H69)</f>
        <v/>
      </c>
      <c r="S69" s="36" t="str">
        <f>IF(N69=0,""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"")))))))))))))))))))))))))))))))))))))))))))))))))</f>
        <v/>
      </c>
      <c r="T69" s="36" t="str">
        <f>IF(O69=0,""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"")))))))))))))))))))))))))))))))))))))))))))))))))</f>
        <v/>
      </c>
      <c r="U69" s="36" t="str">
        <f>IFERROR(IF(S69="N/A","N/A",((N69-S69)/S69)),"")</f>
        <v/>
      </c>
      <c r="V69" s="36" t="str">
        <f>IFERROR(IF(T69="N/A","N/A",((O69-T69)/T69)),"")</f>
        <v/>
      </c>
      <c r="W69" t="str">
        <f>IFERROR(E69-F69,"")</f>
        <v/>
      </c>
      <c r="X69" t="str">
        <f>IFERROR(ABS(E69-D68),"")</f>
        <v/>
      </c>
      <c r="Y69" t="str">
        <f>IFERROR(ABS(F69-D68),"")</f>
        <v/>
      </c>
      <c r="Z69" t="str">
        <f t="shared" si="26"/>
        <v/>
      </c>
      <c r="AA69" s="36" t="str">
        <f>IFERROR(H69-I69,"")</f>
        <v/>
      </c>
      <c r="AB69" s="36" t="str">
        <f t="shared" si="42"/>
        <v/>
      </c>
      <c r="AC69" s="66" t="str" cm="1">
        <f t="array" ref="AC69">IFERROR((AB69=AB68,AC68+AB69,AB69),"")</f>
        <v/>
      </c>
      <c r="AD69" s="65"/>
      <c r="AE69" s="65"/>
      <c r="AF69" s="65"/>
      <c r="AG69" s="65"/>
      <c r="AH69" s="36" t="str">
        <f>IF(AND(H69&gt;I69,H68&lt;I68),"crossover","")</f>
        <v/>
      </c>
      <c r="AI69" s="36" t="str">
        <f>IF(AND(H69&lt;I69,H68&gt;I68),"crossunder","")</f>
        <v/>
      </c>
      <c r="AJ69" s="67" t="str">
        <f t="shared" si="43"/>
        <v/>
      </c>
      <c r="AK69" s="68" t="str">
        <f t="shared" si="44"/>
        <v/>
      </c>
      <c r="AL69" s="71" t="str">
        <f t="shared" si="45"/>
        <v/>
      </c>
      <c r="AM69" s="71" t="str">
        <f t="shared" si="46"/>
        <v/>
      </c>
      <c r="AN69" s="72" t="str">
        <f>IF(AND(AK69&lt;&gt;"",CF69="Low Spike @ Uptrend"),AK69,"")</f>
        <v/>
      </c>
      <c r="AO69" s="72" t="str">
        <f t="shared" si="47"/>
        <v/>
      </c>
      <c r="AT69" s="75"/>
      <c r="AU69" s="75"/>
      <c r="AV69" s="75"/>
      <c r="AW69" s="75"/>
      <c r="AY69" s="21" t="str">
        <f>IF(OR(Q69=0,Q69=""),"",((H69-Q69)/Q69))</f>
        <v/>
      </c>
      <c r="AZ69" s="15" t="str">
        <f t="shared" si="30"/>
        <v/>
      </c>
      <c r="BA69" s="15" t="str">
        <f t="shared" si="23"/>
        <v/>
      </c>
      <c r="BB69" s="22" t="str">
        <f t="shared" si="31"/>
        <v/>
      </c>
      <c r="BC69" s="22" t="str">
        <f t="shared" si="32"/>
        <v/>
      </c>
      <c r="BD69" s="24" t="str">
        <f>IF(OR(R69=0,R69=""),"",((H69-R69)/R69))</f>
        <v/>
      </c>
      <c r="BE69" s="23" t="str">
        <f t="shared" si="29"/>
        <v/>
      </c>
      <c r="BF69" s="23" t="str">
        <f t="shared" si="33"/>
        <v/>
      </c>
      <c r="BG69" s="25" t="str">
        <f t="shared" si="34"/>
        <v/>
      </c>
      <c r="BH69" s="25" t="str">
        <f t="shared" si="35"/>
        <v/>
      </c>
      <c r="BI69" s="29" t="str">
        <f>IF(OR(L69="",N69=""),"",IF(AND(L69=N69,L69&gt;0,N69&gt;0),"Important High",""))</f>
        <v/>
      </c>
      <c r="BJ69" s="29" t="str">
        <f>IF(OR(M69="",O69=""),"",IF(AND(M69=O69,M69&gt;0,O69&gt;0),"Important Low",""))</f>
        <v/>
      </c>
      <c r="BK69" s="37" t="str">
        <f>IFERROR(IF(ABS(U69)&lt;0.15%,"Equal High",""),"")</f>
        <v/>
      </c>
      <c r="BL69" s="37" t="str" cm="1">
        <f t="array" aca="1" ref="BL69" ca="1">_xlfn.LET(_xlpm.lookback,MIN(ROW()-ROW(BK$50),11),_xlpm.found,IFERROR(MATCH("Equal High",OFFSET(BK69,-_xlpm.lookback,0,_xlpm.lookback+1,1),0),-1),_xlpm.offset_rows,_xlpm.lookback-_xlpm.found+1,IF(_xlpm.found&gt;0,INDEX(E:E,ROW()-_xlpm.offset_rows),""))</f>
        <v/>
      </c>
      <c r="BM69" s="37" t="str">
        <f ca="1">IF(BL69&lt;&gt;"",H69,"")</f>
        <v/>
      </c>
      <c r="BN69" s="37" t="str">
        <f ca="1">IF(BL69&lt;&gt;"",I69,"")</f>
        <v/>
      </c>
      <c r="BO69" s="37" t="str">
        <f t="shared" ca="1" si="27"/>
        <v/>
      </c>
      <c r="BP69" s="37" t="str">
        <f>IFERROR(IF(ABS(V69)&lt;0.15%,"Equal Low",""),"")</f>
        <v/>
      </c>
      <c r="BQ69" s="37" t="str" cm="1">
        <f t="array" aca="1" ref="BQ69" ca="1">_xlfn.LET(_xlpm.lookback,MIN(ROW()-ROW(BP$50),11),_xlpm.found,IFERROR(MATCH("Equal Low",OFFSET(BP69,-_xlpm.lookback,0,_xlpm.lookback+1,1),0),-1),_xlpm.offset_rows,_xlpm.lookback-_xlpm.found+1,IF(_xlpm.found&gt;0,INDEX(F:F,ROW()-_xlpm.offset_rows),""))</f>
        <v/>
      </c>
      <c r="BR69" s="37" t="str">
        <f ca="1">IF(BQ69&lt;&gt;"",H69,"")</f>
        <v/>
      </c>
      <c r="BS69" s="37" t="str">
        <f ca="1">IF(BQ69&lt;&gt;"",I69,"")</f>
        <v/>
      </c>
      <c r="BT69" s="37" t="str">
        <f t="shared" ca="1" si="28"/>
        <v/>
      </c>
      <c r="BU69" s="37" t="str">
        <f t="shared" si="36"/>
        <v/>
      </c>
      <c r="BV69" s="29" t="str">
        <f t="shared" si="37"/>
        <v/>
      </c>
      <c r="BW69" s="37" t="str" cm="1">
        <f t="array" ref="BW69">IF(BV69&lt;&gt;1,"",_xlfn.IFS(OR(BC69="Above",BC69="Below"),BC69,OR(BH69="Above",BH69="Below"),BH69,TRUE,""))</f>
        <v/>
      </c>
      <c r="BX69" s="37" t="str">
        <f ca="1">_xlfn.LET(_xlpm.eqh,IFERROR(ABS((BM69-BL69)/BL69)&lt;0.15%,FALSE),_xlpm.eql,IFERROR(ABS((BR69-BQ69)/BQ69)&lt;0.15%,FALSE),IF(_xlpm.eqh,IF(_xlpm.eql,"Eqh Touch / Eql Touch","Eqh Touch"),IF(_xlpm.eql,"Eql Touch","")))</f>
        <v/>
      </c>
      <c r="BY69" s="37" t="str">
        <f>IF(AA69="","",IF(AA69&gt;0,"UP","DOWN"))</f>
        <v/>
      </c>
      <c r="BZ69" s="37" t="str">
        <f t="shared" si="38"/>
        <v/>
      </c>
      <c r="CA69" s="37" t="str">
        <f t="shared" si="39"/>
        <v/>
      </c>
      <c r="CB69" s="66" t="str">
        <f t="shared" si="40"/>
        <v/>
      </c>
      <c r="CC69" s="69" t="str">
        <f t="shared" si="48"/>
        <v/>
      </c>
      <c r="CD69" s="66" t="str">
        <f t="shared" si="49"/>
        <v/>
      </c>
      <c r="CE69" s="66" t="str">
        <f t="shared" si="41"/>
        <v/>
      </c>
      <c r="CF69" s="66" t="str">
        <f>IF(AK69="","",IF(AND(AC69&gt;0,AK69&gt;0),"Low Spike @ Uptrend",""))</f>
        <v/>
      </c>
      <c r="CG69" s="66" t="str">
        <f>IF(AND(CF69="Low Spike @ Uptrend",AV69&gt;50%),"Sig Low Spike @ Uptrend","")</f>
        <v/>
      </c>
      <c r="CH69" s="30" t="str">
        <f>IFERROR(IF(Z69&gt;(AVERAGE(Z49:Z69)+(2*_xlfn.STDEV.P(Z49:Z69))),1,""),"")</f>
        <v/>
      </c>
      <c r="CI69" s="30" t="str">
        <f>IFERROR(IF(G69&gt;(AVERAGE(G49:G69)+(2*_xlfn.STDEV.P(G49:G69))),1,""),"")</f>
        <v/>
      </c>
      <c r="CJ69" s="30" t="str">
        <f>IF(P69="","",IF(P69=1,1,""))</f>
        <v/>
      </c>
      <c r="CK69" s="11" t="str">
        <f>IF(AND(CH69="",CC69="",CF69="",CI69="",CJ69=""),"",SUM(CH69:CJ69)/5)</f>
        <v/>
      </c>
      <c r="CL69" s="38" t="str">
        <f t="shared" si="24"/>
        <v/>
      </c>
      <c r="CM69" s="10" t="str">
        <f t="shared" si="25"/>
        <v/>
      </c>
    </row>
    <row r="70" spans="1:91" x14ac:dyDescent="0.55000000000000004">
      <c r="A70" t="str">
        <f>IF('Data Validation'!$K$2&lt;&gt;TRUE,"",'Data Validation'!A70)</f>
        <v/>
      </c>
      <c r="B70" s="4" t="str">
        <f>IF('Data Validation'!$K$2&lt;&gt;TRUE,"",'Data Validation'!C70)</f>
        <v/>
      </c>
      <c r="C70" s="4" t="str">
        <f>IF('Data Validation'!$K$2&lt;&gt;TRUE,"",'Data Validation'!E70)</f>
        <v/>
      </c>
      <c r="D70" s="4" t="str">
        <f>IF('Data Validation'!$K$2&lt;&gt;TRUE,"",'Data Validation'!G70)</f>
        <v/>
      </c>
      <c r="E70" s="4" t="str">
        <f>IF($C70&lt;&gt;"M5","",Price!F70)</f>
        <v/>
      </c>
      <c r="F70" s="4" t="str">
        <f>IF($C70&lt;&gt;"M5","",Price!G70)</f>
        <v/>
      </c>
      <c r="G70" s="4" t="str">
        <f>IF($C70&lt;&gt;"M5","",Price!H70)</f>
        <v/>
      </c>
      <c r="H70" s="57" t="str">
        <f>IF($C70&lt;&gt;"M5","",SSA!E70)</f>
        <v/>
      </c>
      <c r="I70" s="57" t="str">
        <f>IF($C70&lt;&gt;"M5","",SSA!F70)</f>
        <v/>
      </c>
      <c r="J70" s="58" t="str">
        <f>IF($C70&lt;&gt;"M5","",SSA!G70)</f>
        <v/>
      </c>
      <c r="K70" s="58" t="str">
        <f>IF($C70&lt;&gt;"M5","",SSA!H70)</f>
        <v/>
      </c>
      <c r="L70" s="5" t="str">
        <f>IF($C70&lt;&gt;"M5","",Trendlines!K70)</f>
        <v/>
      </c>
      <c r="M70" s="5" t="str">
        <f>IF($C70&lt;&gt;"M5","",Trendlines!L70)</f>
        <v/>
      </c>
      <c r="N70" s="5" t="str">
        <f>IF($C70&lt;&gt;"M5","",ZigZag!E70)</f>
        <v/>
      </c>
      <c r="O70" s="5" t="str">
        <f>IF($C70&lt;&gt;"M5","",ZigZag!F70)</f>
        <v/>
      </c>
      <c r="P70" s="5" t="str">
        <f>IF($C70&lt;&gt;"M5","",Pinbar!E70)</f>
        <v/>
      </c>
      <c r="Q70" s="57" t="str">
        <f>IF($C70&lt;&gt;"M5","",Trendlines!E70)</f>
        <v/>
      </c>
      <c r="R70" s="57" t="str">
        <f>IF($C70&lt;&gt;"M5","",Trendlines!H70)</f>
        <v/>
      </c>
      <c r="S70" s="36" t="str">
        <f>IF(N70=0,""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"")))))))))))))))))))))))))))))))))))))))))))))))))</f>
        <v/>
      </c>
      <c r="T70" s="36" t="str">
        <f>IF(O70=0,""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"")))))))))))))))))))))))))))))))))))))))))))))))))</f>
        <v/>
      </c>
      <c r="U70" s="36" t="str">
        <f>IFERROR(IF(S70="N/A","N/A",((N70-S70)/S70)),"")</f>
        <v/>
      </c>
      <c r="V70" s="36" t="str">
        <f>IFERROR(IF(T70="N/A","N/A",((O70-T70)/T70)),"")</f>
        <v/>
      </c>
      <c r="W70" t="str">
        <f>IFERROR(E70-F70,"")</f>
        <v/>
      </c>
      <c r="X70" t="str">
        <f>IFERROR(ABS(E70-D69),"")</f>
        <v/>
      </c>
      <c r="Y70" t="str">
        <f>IFERROR(ABS(F70-D69),"")</f>
        <v/>
      </c>
      <c r="Z70" t="str">
        <f t="shared" si="26"/>
        <v/>
      </c>
      <c r="AA70" s="36" t="str">
        <f>IFERROR(H70-I70,"")</f>
        <v/>
      </c>
      <c r="AB70" s="36" t="str">
        <f t="shared" si="42"/>
        <v/>
      </c>
      <c r="AC70" s="66" t="str" cm="1">
        <f t="array" ref="AC70">IFERROR((AB70=AB69,AC69+AB70,AB70),"")</f>
        <v/>
      </c>
      <c r="AD70" s="65"/>
      <c r="AE70" s="65"/>
      <c r="AF70" s="65"/>
      <c r="AG70" s="65"/>
      <c r="AH70" s="36" t="str">
        <f>IF(AND(H70&gt;I70,H69&lt;I69),"crossover","")</f>
        <v/>
      </c>
      <c r="AI70" s="36" t="str">
        <f>IF(AND(H70&lt;I70,H69&gt;I69),"crossunder","")</f>
        <v/>
      </c>
      <c r="AJ70" s="67" t="str">
        <f t="shared" si="43"/>
        <v/>
      </c>
      <c r="AK70" s="68" t="str">
        <f t="shared" si="44"/>
        <v/>
      </c>
      <c r="AL70" s="71" t="str">
        <f t="shared" si="45"/>
        <v/>
      </c>
      <c r="AM70" s="71" t="str">
        <f t="shared" si="46"/>
        <v/>
      </c>
      <c r="AN70" s="72" t="str">
        <f>IF(AND(AK70&lt;&gt;"",CF70="Low Spike @ Uptrend"),AK70,"")</f>
        <v/>
      </c>
      <c r="AO70" s="72" t="str">
        <f t="shared" si="47"/>
        <v/>
      </c>
      <c r="AT70" s="75"/>
      <c r="AU70" s="75"/>
      <c r="AV70" s="75"/>
      <c r="AW70" s="75"/>
      <c r="AY70" s="21" t="str">
        <f>IF(OR(Q70=0,Q70=""),"",((H70-Q70)/Q70))</f>
        <v/>
      </c>
      <c r="AZ70" s="15" t="str">
        <f t="shared" si="30"/>
        <v/>
      </c>
      <c r="BA70" s="15" t="str">
        <f t="shared" si="23"/>
        <v/>
      </c>
      <c r="BB70" s="22" t="str">
        <f t="shared" si="31"/>
        <v/>
      </c>
      <c r="BC70" s="22" t="str">
        <f t="shared" si="32"/>
        <v/>
      </c>
      <c r="BD70" s="24" t="str">
        <f>IF(OR(R70=0,R70=""),"",((H70-R70)/R70))</f>
        <v/>
      </c>
      <c r="BE70" s="23" t="str">
        <f t="shared" si="29"/>
        <v/>
      </c>
      <c r="BF70" s="23" t="str">
        <f t="shared" si="33"/>
        <v/>
      </c>
      <c r="BG70" s="25" t="str">
        <f t="shared" si="34"/>
        <v/>
      </c>
      <c r="BH70" s="25" t="str">
        <f t="shared" si="35"/>
        <v/>
      </c>
      <c r="BI70" s="29" t="str">
        <f>IF(OR(L70="",N70=""),"",IF(AND(L70=N70,L70&gt;0,N70&gt;0),"Important High",""))</f>
        <v/>
      </c>
      <c r="BJ70" s="29" t="str">
        <f>IF(OR(M70="",O70=""),"",IF(AND(M70=O70,M70&gt;0,O70&gt;0),"Important Low",""))</f>
        <v/>
      </c>
      <c r="BK70" s="37" t="str">
        <f>IFERROR(IF(ABS(U70)&lt;0.15%,"Equal High",""),"")</f>
        <v/>
      </c>
      <c r="BL70" s="37" t="str" cm="1">
        <f t="array" aca="1" ref="BL70" ca="1">_xlfn.LET(_xlpm.lookback,MIN(ROW()-ROW(BK$50),11),_xlpm.found,IFERROR(MATCH("Equal High",OFFSET(BK70,-_xlpm.lookback,0,_xlpm.lookback+1,1),0),-1),_xlpm.offset_rows,_xlpm.lookback-_xlpm.found+1,IF(_xlpm.found&gt;0,INDEX(E:E,ROW()-_xlpm.offset_rows),""))</f>
        <v/>
      </c>
      <c r="BM70" s="37" t="str">
        <f ca="1">IF(BL70&lt;&gt;"",H70,"")</f>
        <v/>
      </c>
      <c r="BN70" s="37" t="str">
        <f ca="1">IF(BL70&lt;&gt;"",I70,"")</f>
        <v/>
      </c>
      <c r="BO70" s="37" t="str">
        <f t="shared" ca="1" si="27"/>
        <v/>
      </c>
      <c r="BP70" s="37" t="str">
        <f>IFERROR(IF(ABS(V70)&lt;0.15%,"Equal Low",""),"")</f>
        <v/>
      </c>
      <c r="BQ70" s="37" t="str" cm="1">
        <f t="array" aca="1" ref="BQ70" ca="1">_xlfn.LET(_xlpm.lookback,MIN(ROW()-ROW(BP$50),11),_xlpm.found,IFERROR(MATCH("Equal Low",OFFSET(BP70,-_xlpm.lookback,0,_xlpm.lookback+1,1),0),-1),_xlpm.offset_rows,_xlpm.lookback-_xlpm.found+1,IF(_xlpm.found&gt;0,INDEX(F:F,ROW()-_xlpm.offset_rows),""))</f>
        <v/>
      </c>
      <c r="BR70" s="37" t="str">
        <f ca="1">IF(BQ70&lt;&gt;"",H70,"")</f>
        <v/>
      </c>
      <c r="BS70" s="37" t="str">
        <f ca="1">IF(BQ70&lt;&gt;"",I70,"")</f>
        <v/>
      </c>
      <c r="BT70" s="37" t="str">
        <f t="shared" ca="1" si="28"/>
        <v/>
      </c>
      <c r="BU70" s="37" t="str">
        <f t="shared" si="36"/>
        <v/>
      </c>
      <c r="BV70" s="29" t="str">
        <f t="shared" si="37"/>
        <v/>
      </c>
      <c r="BW70" s="37" t="str" cm="1">
        <f t="array" ref="BW70">IF(BV70&lt;&gt;1,"",_xlfn.IFS(OR(BC70="Above",BC70="Below"),BC70,OR(BH70="Above",BH70="Below"),BH70,TRUE,""))</f>
        <v/>
      </c>
      <c r="BX70" s="37" t="str">
        <f ca="1">_xlfn.LET(_xlpm.eqh,IFERROR(ABS((BM70-BL70)/BL70)&lt;0.15%,FALSE),_xlpm.eql,IFERROR(ABS((BR70-BQ70)/BQ70)&lt;0.15%,FALSE),IF(_xlpm.eqh,IF(_xlpm.eql,"Eqh Touch / Eql Touch","Eqh Touch"),IF(_xlpm.eql,"Eql Touch","")))</f>
        <v/>
      </c>
      <c r="BY70" s="37" t="str">
        <f>IF(AA70="","",IF(AA70&gt;0,"UP","DOWN"))</f>
        <v/>
      </c>
      <c r="BZ70" s="37" t="str">
        <f t="shared" si="38"/>
        <v/>
      </c>
      <c r="CA70" s="37" t="str">
        <f t="shared" si="39"/>
        <v/>
      </c>
      <c r="CB70" s="66" t="str">
        <f t="shared" si="40"/>
        <v/>
      </c>
      <c r="CC70" s="69" t="str">
        <f t="shared" si="48"/>
        <v/>
      </c>
      <c r="CD70" s="66" t="str">
        <f t="shared" si="49"/>
        <v/>
      </c>
      <c r="CE70" s="66" t="str">
        <f t="shared" si="41"/>
        <v/>
      </c>
      <c r="CF70" s="66" t="str">
        <f>IF(AK70="","",IF(AND(AC70&gt;0,AK70&gt;0),"Low Spike @ Uptrend",""))</f>
        <v/>
      </c>
      <c r="CG70" s="66" t="str">
        <f>IF(AND(CF70="Low Spike @ Uptrend",AV70&gt;50%),"Sig Low Spike @ Uptrend","")</f>
        <v/>
      </c>
      <c r="CH70" s="30" t="str">
        <f>IFERROR(IF(Z70&gt;(AVERAGE(Z50:Z70)+(2*_xlfn.STDEV.P(Z50:Z70))),1,""),"")</f>
        <v/>
      </c>
      <c r="CI70" s="30" t="str">
        <f>IFERROR(IF(G70&gt;(AVERAGE(G50:G70)+(2*_xlfn.STDEV.P(G50:G70))),1,""),"")</f>
        <v/>
      </c>
      <c r="CJ70" s="30" t="str">
        <f>IF(P70="","",IF(P70=1,1,""))</f>
        <v/>
      </c>
      <c r="CK70" s="11" t="str">
        <f>IF(AND(CH70="",CC70="",CF70="",CI70="",CJ70=""),"",SUM(CH70:CJ70)/5)</f>
        <v/>
      </c>
      <c r="CL70" s="38" t="str">
        <f t="shared" si="24"/>
        <v/>
      </c>
      <c r="CM70" s="10" t="str">
        <f t="shared" si="25"/>
        <v/>
      </c>
    </row>
    <row r="71" spans="1:91" x14ac:dyDescent="0.55000000000000004">
      <c r="A71" t="str">
        <f>IF('Data Validation'!$K$2&lt;&gt;TRUE,"",'Data Validation'!A71)</f>
        <v/>
      </c>
      <c r="B71" s="4" t="str">
        <f>IF('Data Validation'!$K$2&lt;&gt;TRUE,"",'Data Validation'!C71)</f>
        <v/>
      </c>
      <c r="C71" s="4" t="str">
        <f>IF('Data Validation'!$K$2&lt;&gt;TRUE,"",'Data Validation'!E71)</f>
        <v/>
      </c>
      <c r="D71" s="4" t="str">
        <f>IF('Data Validation'!$K$2&lt;&gt;TRUE,"",'Data Validation'!G71)</f>
        <v/>
      </c>
      <c r="E71" s="4" t="str">
        <f>IF($C71&lt;&gt;"M5","",Price!F71)</f>
        <v/>
      </c>
      <c r="F71" s="4" t="str">
        <f>IF($C71&lt;&gt;"M5","",Price!G71)</f>
        <v/>
      </c>
      <c r="G71" s="4" t="str">
        <f>IF($C71&lt;&gt;"M5","",Price!H71)</f>
        <v/>
      </c>
      <c r="H71" s="57" t="str">
        <f>IF($C71&lt;&gt;"M5","",SSA!E71)</f>
        <v/>
      </c>
      <c r="I71" s="57" t="str">
        <f>IF($C71&lt;&gt;"M5","",SSA!F71)</f>
        <v/>
      </c>
      <c r="J71" s="58" t="str">
        <f>IF($C71&lt;&gt;"M5","",SSA!G71)</f>
        <v/>
      </c>
      <c r="K71" s="58" t="str">
        <f>IF($C71&lt;&gt;"M5","",SSA!H71)</f>
        <v/>
      </c>
      <c r="L71" s="5" t="str">
        <f>IF($C71&lt;&gt;"M5","",Trendlines!K71)</f>
        <v/>
      </c>
      <c r="M71" s="5" t="str">
        <f>IF($C71&lt;&gt;"M5","",Trendlines!L71)</f>
        <v/>
      </c>
      <c r="N71" s="5" t="str">
        <f>IF($C71&lt;&gt;"M5","",ZigZag!E71)</f>
        <v/>
      </c>
      <c r="O71" s="5" t="str">
        <f>IF($C71&lt;&gt;"M5","",ZigZag!F71)</f>
        <v/>
      </c>
      <c r="P71" s="5" t="str">
        <f>IF($C71&lt;&gt;"M5","",Pinbar!E71)</f>
        <v/>
      </c>
      <c r="Q71" s="57" t="str">
        <f>IF($C71&lt;&gt;"M5","",Trendlines!E71)</f>
        <v/>
      </c>
      <c r="R71" s="57" t="str">
        <f>IF($C71&lt;&gt;"M5","",Trendlines!H71)</f>
        <v/>
      </c>
      <c r="S71" s="36" t="str">
        <f>IF(N71=0,""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"")))))))))))))))))))))))))))))))))))))))))))))))))</f>
        <v/>
      </c>
      <c r="T71" s="36" t="str">
        <f>IF(O71=0,""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"")))))))))))))))))))))))))))))))))))))))))))))))))</f>
        <v/>
      </c>
      <c r="U71" s="36" t="str">
        <f>IFERROR(IF(S71="N/A","N/A",((N71-S71)/S71)),"")</f>
        <v/>
      </c>
      <c r="V71" s="36" t="str">
        <f>IFERROR(IF(T71="N/A","N/A",((O71-T71)/T71)),"")</f>
        <v/>
      </c>
      <c r="W71" t="str">
        <f>IFERROR(E71-F71,"")</f>
        <v/>
      </c>
      <c r="X71" t="str">
        <f>IFERROR(ABS(E71-D70),"")</f>
        <v/>
      </c>
      <c r="Y71" t="str">
        <f>IFERROR(ABS(F71-D70),"")</f>
        <v/>
      </c>
      <c r="Z71" t="str">
        <f t="shared" si="26"/>
        <v/>
      </c>
      <c r="AA71" s="36" t="str">
        <f>IFERROR(H71-I71,"")</f>
        <v/>
      </c>
      <c r="AB71" s="36" t="str">
        <f t="shared" si="42"/>
        <v/>
      </c>
      <c r="AC71" s="66" t="str" cm="1">
        <f t="array" ref="AC71">IFERROR((AB71=AB70,AC70+AB71,AB71),"")</f>
        <v/>
      </c>
      <c r="AD71" s="65"/>
      <c r="AE71" s="65"/>
      <c r="AF71" s="65"/>
      <c r="AG71" s="65"/>
      <c r="AH71" s="36" t="str">
        <f>IF(AND(H71&gt;I71,H70&lt;I70),"crossover","")</f>
        <v/>
      </c>
      <c r="AI71" s="36" t="str">
        <f>IF(AND(H71&lt;I71,H70&gt;I70),"crossunder","")</f>
        <v/>
      </c>
      <c r="AJ71" s="67" t="str">
        <f t="shared" si="43"/>
        <v/>
      </c>
      <c r="AK71" s="68" t="str">
        <f t="shared" si="44"/>
        <v/>
      </c>
      <c r="AL71" s="71" t="str">
        <f t="shared" si="45"/>
        <v/>
      </c>
      <c r="AM71" s="71" t="str">
        <f t="shared" si="46"/>
        <v/>
      </c>
      <c r="AN71" s="72" t="str">
        <f>IF(AND(AK71&lt;&gt;"",CF71="Low Spike @ Uptrend"),AK71,"")</f>
        <v/>
      </c>
      <c r="AO71" s="72" t="str">
        <f t="shared" si="47"/>
        <v/>
      </c>
      <c r="AT71" s="75"/>
      <c r="AU71" s="75"/>
      <c r="AV71" s="75"/>
      <c r="AW71" s="75"/>
      <c r="AY71" s="21" t="str">
        <f>IF(OR(Q71=0,Q71=""),"",((H71-Q71)/Q71))</f>
        <v/>
      </c>
      <c r="AZ71" s="15" t="str">
        <f t="shared" si="30"/>
        <v/>
      </c>
      <c r="BA71" s="15" t="str">
        <f t="shared" si="23"/>
        <v/>
      </c>
      <c r="BB71" s="22" t="str">
        <f t="shared" si="31"/>
        <v/>
      </c>
      <c r="BC71" s="22" t="str">
        <f t="shared" si="32"/>
        <v/>
      </c>
      <c r="BD71" s="24" t="str">
        <f>IF(OR(R71=0,R71=""),"",((H71-R71)/R71))</f>
        <v/>
      </c>
      <c r="BE71" s="23" t="str">
        <f t="shared" si="29"/>
        <v/>
      </c>
      <c r="BF71" s="23" t="str">
        <f t="shared" si="33"/>
        <v/>
      </c>
      <c r="BG71" s="25" t="str">
        <f t="shared" si="34"/>
        <v/>
      </c>
      <c r="BH71" s="25" t="str">
        <f t="shared" si="35"/>
        <v/>
      </c>
      <c r="BI71" s="29" t="str">
        <f>IF(OR(L71="",N71=""),"",IF(AND(L71=N71,L71&gt;0,N71&gt;0),"Important High",""))</f>
        <v/>
      </c>
      <c r="BJ71" s="29" t="str">
        <f>IF(OR(M71="",O71=""),"",IF(AND(M71=O71,M71&gt;0,O71&gt;0),"Important Low",""))</f>
        <v/>
      </c>
      <c r="BK71" s="37" t="str">
        <f>IFERROR(IF(ABS(U71)&lt;0.15%,"Equal High",""),"")</f>
        <v/>
      </c>
      <c r="BL71" s="37" t="str" cm="1">
        <f t="array" aca="1" ref="BL71" ca="1">_xlfn.LET(_xlpm.lookback,MIN(ROW()-ROW(BK$50),11),_xlpm.found,IFERROR(MATCH("Equal High",OFFSET(BK71,-_xlpm.lookback,0,_xlpm.lookback+1,1),0),-1),_xlpm.offset_rows,_xlpm.lookback-_xlpm.found+1,IF(_xlpm.found&gt;0,INDEX(E:E,ROW()-_xlpm.offset_rows),""))</f>
        <v/>
      </c>
      <c r="BM71" s="37" t="str">
        <f ca="1">IF(BL71&lt;&gt;"",H71,"")</f>
        <v/>
      </c>
      <c r="BN71" s="37" t="str">
        <f ca="1">IF(BL71&lt;&gt;"",I71,"")</f>
        <v/>
      </c>
      <c r="BO71" s="37" t="str">
        <f t="shared" ca="1" si="27"/>
        <v/>
      </c>
      <c r="BP71" s="37" t="str">
        <f>IFERROR(IF(ABS(V71)&lt;0.15%,"Equal Low",""),"")</f>
        <v/>
      </c>
      <c r="BQ71" s="37" t="str" cm="1">
        <f t="array" aca="1" ref="BQ71" ca="1">_xlfn.LET(_xlpm.lookback,MIN(ROW()-ROW(BP$50),11),_xlpm.found,IFERROR(MATCH("Equal Low",OFFSET(BP71,-_xlpm.lookback,0,_xlpm.lookback+1,1),0),-1),_xlpm.offset_rows,_xlpm.lookback-_xlpm.found+1,IF(_xlpm.found&gt;0,INDEX(F:F,ROW()-_xlpm.offset_rows),""))</f>
        <v/>
      </c>
      <c r="BR71" s="37" t="str">
        <f ca="1">IF(BQ71&lt;&gt;"",H71,"")</f>
        <v/>
      </c>
      <c r="BS71" s="37" t="str">
        <f ca="1">IF(BQ71&lt;&gt;"",I71,"")</f>
        <v/>
      </c>
      <c r="BT71" s="37" t="str">
        <f t="shared" ca="1" si="28"/>
        <v/>
      </c>
      <c r="BU71" s="37" t="str">
        <f t="shared" si="36"/>
        <v/>
      </c>
      <c r="BV71" s="29" t="str">
        <f t="shared" si="37"/>
        <v/>
      </c>
      <c r="BW71" s="37" t="str" cm="1">
        <f t="array" ref="BW71">IF(BV71&lt;&gt;1,"",_xlfn.IFS(OR(BC71="Above",BC71="Below"),BC71,OR(BH71="Above",BH71="Below"),BH71,TRUE,""))</f>
        <v/>
      </c>
      <c r="BX71" s="37" t="str">
        <f ca="1">_xlfn.LET(_xlpm.eqh,IFERROR(ABS((BM71-BL71)/BL71)&lt;0.15%,FALSE),_xlpm.eql,IFERROR(ABS((BR71-BQ71)/BQ71)&lt;0.15%,FALSE),IF(_xlpm.eqh,IF(_xlpm.eql,"Eqh Touch / Eql Touch","Eqh Touch"),IF(_xlpm.eql,"Eql Touch","")))</f>
        <v/>
      </c>
      <c r="BY71" s="37" t="str">
        <f>IF(AA71="","",IF(AA71&gt;0,"UP","DOWN"))</f>
        <v/>
      </c>
      <c r="BZ71" s="37" t="str">
        <f t="shared" si="38"/>
        <v/>
      </c>
      <c r="CA71" s="37" t="str">
        <f t="shared" si="39"/>
        <v/>
      </c>
      <c r="CB71" s="66" t="str">
        <f t="shared" si="40"/>
        <v/>
      </c>
      <c r="CC71" s="69" t="str">
        <f t="shared" si="48"/>
        <v/>
      </c>
      <c r="CD71" s="66" t="str">
        <f t="shared" si="49"/>
        <v/>
      </c>
      <c r="CE71" s="66" t="str">
        <f t="shared" si="41"/>
        <v/>
      </c>
      <c r="CF71" s="66" t="str">
        <f>IF(AK71="","",IF(AND(AC71&gt;0,AK71&gt;0),"Low Spike @ Uptrend",""))</f>
        <v/>
      </c>
      <c r="CG71" s="66" t="str">
        <f>IF(AND(CF71="Low Spike @ Uptrend",AV71&gt;50%),"Sig Low Spike @ Uptrend","")</f>
        <v/>
      </c>
      <c r="CH71" s="30" t="str">
        <f>IFERROR(IF(Z71&gt;(AVERAGE(Z51:Z71)+(2*_xlfn.STDEV.P(Z51:Z71))),1,""),"")</f>
        <v/>
      </c>
      <c r="CI71" s="30" t="str">
        <f>IFERROR(IF(G71&gt;(AVERAGE(G51:G71)+(2*_xlfn.STDEV.P(G51:G71))),1,""),"")</f>
        <v/>
      </c>
      <c r="CJ71" s="30" t="str">
        <f>IF(P71="","",IF(P71=1,1,""))</f>
        <v/>
      </c>
      <c r="CK71" s="11" t="str">
        <f>IF(AND(CH71="",CC71="",CF71="",CI71="",CJ71=""),"",SUM(CH71:CJ71)/5)</f>
        <v/>
      </c>
      <c r="CL71" s="38" t="str">
        <f t="shared" si="24"/>
        <v/>
      </c>
      <c r="CM71" s="10" t="str">
        <f t="shared" si="25"/>
        <v/>
      </c>
    </row>
    <row r="72" spans="1:91" x14ac:dyDescent="0.55000000000000004">
      <c r="A72" t="str">
        <f>IF('Data Validation'!$K$2&lt;&gt;TRUE,"",'Data Validation'!A72)</f>
        <v/>
      </c>
      <c r="B72" s="4" t="str">
        <f>IF('Data Validation'!$K$2&lt;&gt;TRUE,"",'Data Validation'!C72)</f>
        <v/>
      </c>
      <c r="C72" s="4" t="str">
        <f>IF('Data Validation'!$K$2&lt;&gt;TRUE,"",'Data Validation'!E72)</f>
        <v/>
      </c>
      <c r="D72" s="4" t="str">
        <f>IF('Data Validation'!$K$2&lt;&gt;TRUE,"",'Data Validation'!G72)</f>
        <v/>
      </c>
      <c r="E72" s="4" t="str">
        <f>IF($C72&lt;&gt;"M5","",Price!F72)</f>
        <v/>
      </c>
      <c r="F72" s="4" t="str">
        <f>IF($C72&lt;&gt;"M5","",Price!G72)</f>
        <v/>
      </c>
      <c r="G72" s="4" t="str">
        <f>IF($C72&lt;&gt;"M5","",Price!H72)</f>
        <v/>
      </c>
      <c r="H72" s="57" t="str">
        <f>IF($C72&lt;&gt;"M5","",SSA!E72)</f>
        <v/>
      </c>
      <c r="I72" s="57" t="str">
        <f>IF($C72&lt;&gt;"M5","",SSA!F72)</f>
        <v/>
      </c>
      <c r="J72" s="58" t="str">
        <f>IF($C72&lt;&gt;"M5","",SSA!G72)</f>
        <v/>
      </c>
      <c r="K72" s="58" t="str">
        <f>IF($C72&lt;&gt;"M5","",SSA!H72)</f>
        <v/>
      </c>
      <c r="L72" s="5" t="str">
        <f>IF($C72&lt;&gt;"M5","",Trendlines!K72)</f>
        <v/>
      </c>
      <c r="M72" s="5" t="str">
        <f>IF($C72&lt;&gt;"M5","",Trendlines!L72)</f>
        <v/>
      </c>
      <c r="N72" s="5" t="str">
        <f>IF($C72&lt;&gt;"M5","",ZigZag!E72)</f>
        <v/>
      </c>
      <c r="O72" s="5" t="str">
        <f>IF($C72&lt;&gt;"M5","",ZigZag!F72)</f>
        <v/>
      </c>
      <c r="P72" s="5" t="str">
        <f>IF($C72&lt;&gt;"M5","",Pinbar!E72)</f>
        <v/>
      </c>
      <c r="Q72" s="57" t="str">
        <f>IF($C72&lt;&gt;"M5","",Trendlines!E72)</f>
        <v/>
      </c>
      <c r="R72" s="57" t="str">
        <f>IF($C72&lt;&gt;"M5","",Trendlines!H72)</f>
        <v/>
      </c>
      <c r="S72" s="36" t="str">
        <f>IF(N72=0,""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"")))))))))))))))))))))))))))))))))))))))))))))))))</f>
        <v/>
      </c>
      <c r="T72" s="36" t="str">
        <f>IF(O72=0,""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"")))))))))))))))))))))))))))))))))))))))))))))))))</f>
        <v/>
      </c>
      <c r="U72" s="36" t="str">
        <f>IFERROR(IF(S72="N/A","N/A",((N72-S72)/S72)),"")</f>
        <v/>
      </c>
      <c r="V72" s="36" t="str">
        <f>IFERROR(IF(T72="N/A","N/A",((O72-T72)/T72)),"")</f>
        <v/>
      </c>
      <c r="W72" t="str">
        <f>IFERROR(E72-F72,"")</f>
        <v/>
      </c>
      <c r="X72" t="str">
        <f>IFERROR(ABS(E72-D71),"")</f>
        <v/>
      </c>
      <c r="Y72" t="str">
        <f>IFERROR(ABS(F72-D71),"")</f>
        <v/>
      </c>
      <c r="Z72" t="str">
        <f t="shared" si="26"/>
        <v/>
      </c>
      <c r="AA72" s="36" t="str">
        <f>IFERROR(H72-I72,"")</f>
        <v/>
      </c>
      <c r="AB72" s="36" t="str">
        <f t="shared" si="42"/>
        <v/>
      </c>
      <c r="AC72" s="66" t="str" cm="1">
        <f t="array" ref="AC72">IFERROR((AB72=AB71,AC71+AB72,AB72),"")</f>
        <v/>
      </c>
      <c r="AD72" s="65"/>
      <c r="AE72" s="65"/>
      <c r="AF72" s="65"/>
      <c r="AG72" s="65"/>
      <c r="AH72" s="36" t="str">
        <f>IF(AND(H72&gt;I72,H71&lt;I71),"crossover","")</f>
        <v/>
      </c>
      <c r="AI72" s="36" t="str">
        <f>IF(AND(H72&lt;I72,H71&gt;I71),"crossunder","")</f>
        <v/>
      </c>
      <c r="AJ72" s="67" t="str">
        <f t="shared" si="43"/>
        <v/>
      </c>
      <c r="AK72" s="68" t="str">
        <f t="shared" si="44"/>
        <v/>
      </c>
      <c r="AL72" s="71" t="str">
        <f t="shared" si="45"/>
        <v/>
      </c>
      <c r="AM72" s="71" t="str">
        <f t="shared" si="46"/>
        <v/>
      </c>
      <c r="AN72" s="72" t="str">
        <f>IF(AND(AK72&lt;&gt;"",CF72="Low Spike @ Uptrend"),AK72,"")</f>
        <v/>
      </c>
      <c r="AO72" s="72" t="str">
        <f t="shared" si="47"/>
        <v/>
      </c>
      <c r="AT72" s="75"/>
      <c r="AU72" s="75"/>
      <c r="AV72" s="75"/>
      <c r="AW72" s="75"/>
      <c r="AY72" s="21" t="str">
        <f>IF(OR(Q72=0,Q72=""),"",((H72-Q72)/Q72))</f>
        <v/>
      </c>
      <c r="AZ72" s="15" t="str">
        <f t="shared" si="30"/>
        <v/>
      </c>
      <c r="BA72" s="15" t="str">
        <f t="shared" si="23"/>
        <v/>
      </c>
      <c r="BB72" s="22" t="str">
        <f t="shared" si="31"/>
        <v/>
      </c>
      <c r="BC72" s="22" t="str">
        <f t="shared" si="32"/>
        <v/>
      </c>
      <c r="BD72" s="24" t="str">
        <f>IF(OR(R72=0,R72=""),"",((H72-R72)/R72))</f>
        <v/>
      </c>
      <c r="BE72" s="23" t="str">
        <f t="shared" si="29"/>
        <v/>
      </c>
      <c r="BF72" s="23" t="str">
        <f t="shared" si="33"/>
        <v/>
      </c>
      <c r="BG72" s="25" t="str">
        <f t="shared" si="34"/>
        <v/>
      </c>
      <c r="BH72" s="25" t="str">
        <f t="shared" si="35"/>
        <v/>
      </c>
      <c r="BI72" s="29" t="str">
        <f>IF(OR(L72="",N72=""),"",IF(AND(L72=N72,L72&gt;0,N72&gt;0),"Important High",""))</f>
        <v/>
      </c>
      <c r="BJ72" s="29" t="str">
        <f>IF(OR(M72="",O72=""),"",IF(AND(M72=O72,M72&gt;0,O72&gt;0),"Important Low",""))</f>
        <v/>
      </c>
      <c r="BK72" s="37" t="str">
        <f>IFERROR(IF(ABS(U72)&lt;0.15%,"Equal High",""),"")</f>
        <v/>
      </c>
      <c r="BL72" s="37" t="str" cm="1">
        <f t="array" aca="1" ref="BL72" ca="1">_xlfn.LET(_xlpm.lookback,MIN(ROW()-ROW(BK$50),11),_xlpm.found,IFERROR(MATCH("Equal High",OFFSET(BK72,-_xlpm.lookback,0,_xlpm.lookback+1,1),0),-1),_xlpm.offset_rows,_xlpm.lookback-_xlpm.found+1,IF(_xlpm.found&gt;0,INDEX(E:E,ROW()-_xlpm.offset_rows),""))</f>
        <v/>
      </c>
      <c r="BM72" s="37" t="str">
        <f ca="1">IF(BL72&lt;&gt;"",H72,"")</f>
        <v/>
      </c>
      <c r="BN72" s="37" t="str">
        <f ca="1">IF(BL72&lt;&gt;"",I72,"")</f>
        <v/>
      </c>
      <c r="BO72" s="37" t="str">
        <f t="shared" ca="1" si="27"/>
        <v/>
      </c>
      <c r="BP72" s="37" t="str">
        <f>IFERROR(IF(ABS(V72)&lt;0.15%,"Equal Low",""),"")</f>
        <v/>
      </c>
      <c r="BQ72" s="37" t="str" cm="1">
        <f t="array" aca="1" ref="BQ72" ca="1">_xlfn.LET(_xlpm.lookback,MIN(ROW()-ROW(BP$50),11),_xlpm.found,IFERROR(MATCH("Equal Low",OFFSET(BP72,-_xlpm.lookback,0,_xlpm.lookback+1,1),0),-1),_xlpm.offset_rows,_xlpm.lookback-_xlpm.found+1,IF(_xlpm.found&gt;0,INDEX(F:F,ROW()-_xlpm.offset_rows),""))</f>
        <v/>
      </c>
      <c r="BR72" s="37" t="str">
        <f ca="1">IF(BQ72&lt;&gt;"",H72,"")</f>
        <v/>
      </c>
      <c r="BS72" s="37" t="str">
        <f ca="1">IF(BQ72&lt;&gt;"",I72,"")</f>
        <v/>
      </c>
      <c r="BT72" s="37" t="str">
        <f t="shared" ca="1" si="28"/>
        <v/>
      </c>
      <c r="BU72" s="37" t="str">
        <f t="shared" si="36"/>
        <v/>
      </c>
      <c r="BV72" s="29" t="str">
        <f t="shared" si="37"/>
        <v/>
      </c>
      <c r="BW72" s="37" t="str" cm="1">
        <f t="array" ref="BW72">IF(BV72&lt;&gt;1,"",_xlfn.IFS(OR(BC72="Above",BC72="Below"),BC72,OR(BH72="Above",BH72="Below"),BH72,TRUE,""))</f>
        <v/>
      </c>
      <c r="BX72" s="37" t="str">
        <f ca="1">_xlfn.LET(_xlpm.eqh,IFERROR(ABS((BM72-BL72)/BL72)&lt;0.15%,FALSE),_xlpm.eql,IFERROR(ABS((BR72-BQ72)/BQ72)&lt;0.15%,FALSE),IF(_xlpm.eqh,IF(_xlpm.eql,"Eqh Touch / Eql Touch","Eqh Touch"),IF(_xlpm.eql,"Eql Touch","")))</f>
        <v/>
      </c>
      <c r="BY72" s="37" t="str">
        <f>IF(AA72="","",IF(AA72&gt;0,"UP","DOWN"))</f>
        <v/>
      </c>
      <c r="BZ72" s="37" t="str">
        <f t="shared" si="38"/>
        <v/>
      </c>
      <c r="CA72" s="37" t="str">
        <f t="shared" si="39"/>
        <v/>
      </c>
      <c r="CB72" s="66" t="str">
        <f t="shared" si="40"/>
        <v/>
      </c>
      <c r="CC72" s="69" t="str">
        <f t="shared" si="48"/>
        <v/>
      </c>
      <c r="CD72" s="66" t="str">
        <f t="shared" si="49"/>
        <v/>
      </c>
      <c r="CE72" s="66" t="str">
        <f t="shared" si="41"/>
        <v/>
      </c>
      <c r="CF72" s="66" t="str">
        <f>IF(AK72="","",IF(AND(AC72&gt;0,AK72&gt;0),"Low Spike @ Uptrend",""))</f>
        <v/>
      </c>
      <c r="CG72" s="66" t="str">
        <f>IF(AND(CF72="Low Spike @ Uptrend",AV72&gt;50%),"Sig Low Spike @ Uptrend","")</f>
        <v/>
      </c>
      <c r="CH72" s="30" t="str">
        <f>IFERROR(IF(Z72&gt;(AVERAGE(Z52:Z72)+(2*_xlfn.STDEV.P(Z52:Z72))),1,""),"")</f>
        <v/>
      </c>
      <c r="CI72" s="30" t="str">
        <f>IFERROR(IF(G72&gt;(AVERAGE(G52:G72)+(2*_xlfn.STDEV.P(G52:G72))),1,""),"")</f>
        <v/>
      </c>
      <c r="CJ72" s="30" t="str">
        <f>IF(P72="","",IF(P72=1,1,""))</f>
        <v/>
      </c>
      <c r="CK72" s="11" t="str">
        <f>IF(AND(CH72="",CC72="",CF72="",CI72="",CJ72=""),"",SUM(CH72:CJ72)/5)</f>
        <v/>
      </c>
      <c r="CL72" s="38" t="str">
        <f t="shared" si="24"/>
        <v/>
      </c>
      <c r="CM72" s="10" t="str">
        <f t="shared" si="25"/>
        <v/>
      </c>
    </row>
    <row r="73" spans="1:91" x14ac:dyDescent="0.55000000000000004">
      <c r="A73" t="str">
        <f>IF('Data Validation'!$K$2&lt;&gt;TRUE,"",'Data Validation'!A73)</f>
        <v/>
      </c>
      <c r="B73" s="4" t="str">
        <f>IF('Data Validation'!$K$2&lt;&gt;TRUE,"",'Data Validation'!C73)</f>
        <v/>
      </c>
      <c r="C73" s="4" t="str">
        <f>IF('Data Validation'!$K$2&lt;&gt;TRUE,"",'Data Validation'!E73)</f>
        <v/>
      </c>
      <c r="D73" s="4" t="str">
        <f>IF('Data Validation'!$K$2&lt;&gt;TRUE,"",'Data Validation'!G73)</f>
        <v/>
      </c>
      <c r="E73" s="4" t="str">
        <f>IF($C73&lt;&gt;"M5","",Price!F73)</f>
        <v/>
      </c>
      <c r="F73" s="4" t="str">
        <f>IF($C73&lt;&gt;"M5","",Price!G73)</f>
        <v/>
      </c>
      <c r="G73" s="4" t="str">
        <f>IF($C73&lt;&gt;"M5","",Price!H73)</f>
        <v/>
      </c>
      <c r="H73" s="57" t="str">
        <f>IF($C73&lt;&gt;"M5","",SSA!E73)</f>
        <v/>
      </c>
      <c r="I73" s="57" t="str">
        <f>IF($C73&lt;&gt;"M5","",SSA!F73)</f>
        <v/>
      </c>
      <c r="J73" s="58" t="str">
        <f>IF($C73&lt;&gt;"M5","",SSA!G73)</f>
        <v/>
      </c>
      <c r="K73" s="58" t="str">
        <f>IF($C73&lt;&gt;"M5","",SSA!H73)</f>
        <v/>
      </c>
      <c r="L73" s="5" t="str">
        <f>IF($C73&lt;&gt;"M5","",Trendlines!K73)</f>
        <v/>
      </c>
      <c r="M73" s="5" t="str">
        <f>IF($C73&lt;&gt;"M5","",Trendlines!L73)</f>
        <v/>
      </c>
      <c r="N73" s="5" t="str">
        <f>IF($C73&lt;&gt;"M5","",ZigZag!E73)</f>
        <v/>
      </c>
      <c r="O73" s="5" t="str">
        <f>IF($C73&lt;&gt;"M5","",ZigZag!F73)</f>
        <v/>
      </c>
      <c r="P73" s="5" t="str">
        <f>IF($C73&lt;&gt;"M5","",Pinbar!E73)</f>
        <v/>
      </c>
      <c r="Q73" s="57" t="str">
        <f>IF($C73&lt;&gt;"M5","",Trendlines!E73)</f>
        <v/>
      </c>
      <c r="R73" s="57" t="str">
        <f>IF($C73&lt;&gt;"M5","",Trendlines!H73)</f>
        <v/>
      </c>
      <c r="S73" s="36" t="str">
        <f>IF(N73=0,""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"")))))))))))))))))))))))))))))))))))))))))))))))))</f>
        <v/>
      </c>
      <c r="T73" s="36" t="str">
        <f>IF(O73=0,""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"")))))))))))))))))))))))))))))))))))))))))))))))))</f>
        <v/>
      </c>
      <c r="U73" s="36" t="str">
        <f>IFERROR(IF(S73="N/A","N/A",((N73-S73)/S73)),"")</f>
        <v/>
      </c>
      <c r="V73" s="36" t="str">
        <f>IFERROR(IF(T73="N/A","N/A",((O73-T73)/T73)),"")</f>
        <v/>
      </c>
      <c r="W73" t="str">
        <f>IFERROR(E73-F73,"")</f>
        <v/>
      </c>
      <c r="X73" t="str">
        <f>IFERROR(ABS(E73-D72),"")</f>
        <v/>
      </c>
      <c r="Y73" t="str">
        <f>IFERROR(ABS(F73-D72),"")</f>
        <v/>
      </c>
      <c r="Z73" t="str">
        <f t="shared" si="26"/>
        <v/>
      </c>
      <c r="AA73" s="36" t="str">
        <f>IFERROR(H73-I73,"")</f>
        <v/>
      </c>
      <c r="AB73" s="36" t="str">
        <f t="shared" si="42"/>
        <v/>
      </c>
      <c r="AC73" s="66" t="str" cm="1">
        <f t="array" ref="AC73">IFERROR((AB73=AB72,AC72+AB73,AB73),"")</f>
        <v/>
      </c>
      <c r="AD73" s="65"/>
      <c r="AE73" s="65"/>
      <c r="AF73" s="65"/>
      <c r="AG73" s="65"/>
      <c r="AH73" s="36" t="str">
        <f>IF(AND(H73&gt;I73,H72&lt;I72),"crossover","")</f>
        <v/>
      </c>
      <c r="AI73" s="36" t="str">
        <f>IF(AND(H73&lt;I73,H72&gt;I72),"crossunder","")</f>
        <v/>
      </c>
      <c r="AJ73" s="67" t="str">
        <f t="shared" si="43"/>
        <v/>
      </c>
      <c r="AK73" s="68" t="str">
        <f t="shared" si="44"/>
        <v/>
      </c>
      <c r="AL73" s="71" t="str">
        <f t="shared" si="45"/>
        <v/>
      </c>
      <c r="AM73" s="71" t="str">
        <f t="shared" si="46"/>
        <v/>
      </c>
      <c r="AN73" s="72" t="str">
        <f>IF(AND(AK73&lt;&gt;"",CF73="Low Spike @ Uptrend"),AK73,"")</f>
        <v/>
      </c>
      <c r="AO73" s="72" t="str">
        <f t="shared" si="47"/>
        <v/>
      </c>
      <c r="AT73" s="75"/>
      <c r="AU73" s="75"/>
      <c r="AV73" s="75"/>
      <c r="AW73" s="75"/>
      <c r="AY73" s="21" t="str">
        <f>IF(OR(Q73=0,Q73=""),"",((H73-Q73)/Q73))</f>
        <v/>
      </c>
      <c r="AZ73" s="15" t="str">
        <f t="shared" si="30"/>
        <v/>
      </c>
      <c r="BA73" s="15" t="str">
        <f t="shared" si="23"/>
        <v/>
      </c>
      <c r="BB73" s="22" t="str">
        <f t="shared" si="31"/>
        <v/>
      </c>
      <c r="BC73" s="22" t="str">
        <f t="shared" si="32"/>
        <v/>
      </c>
      <c r="BD73" s="24" t="str">
        <f>IF(OR(R73=0,R73=""),"",((H73-R73)/R73))</f>
        <v/>
      </c>
      <c r="BE73" s="23" t="str">
        <f t="shared" si="29"/>
        <v/>
      </c>
      <c r="BF73" s="23" t="str">
        <f t="shared" si="33"/>
        <v/>
      </c>
      <c r="BG73" s="25" t="str">
        <f t="shared" si="34"/>
        <v/>
      </c>
      <c r="BH73" s="25" t="str">
        <f t="shared" si="35"/>
        <v/>
      </c>
      <c r="BI73" s="29" t="str">
        <f>IF(OR(L73="",N73=""),"",IF(AND(L73=N73,L73&gt;0,N73&gt;0),"Important High",""))</f>
        <v/>
      </c>
      <c r="BJ73" s="29" t="str">
        <f>IF(OR(M73="",O73=""),"",IF(AND(M73=O73,M73&gt;0,O73&gt;0),"Important Low",""))</f>
        <v/>
      </c>
      <c r="BK73" s="37" t="str">
        <f>IFERROR(IF(ABS(U73)&lt;0.15%,"Equal High",""),"")</f>
        <v/>
      </c>
      <c r="BL73" s="37" t="str" cm="1">
        <f t="array" aca="1" ref="BL73" ca="1">_xlfn.LET(_xlpm.lookback,MIN(ROW()-ROW(BK$50),11),_xlpm.found,IFERROR(MATCH("Equal High",OFFSET(BK73,-_xlpm.lookback,0,_xlpm.lookback+1,1),0),-1),_xlpm.offset_rows,_xlpm.lookback-_xlpm.found+1,IF(_xlpm.found&gt;0,INDEX(E:E,ROW()-_xlpm.offset_rows),""))</f>
        <v/>
      </c>
      <c r="BM73" s="37" t="str">
        <f ca="1">IF(BL73&lt;&gt;"",H73,"")</f>
        <v/>
      </c>
      <c r="BN73" s="37" t="str">
        <f ca="1">IF(BL73&lt;&gt;"",I73,"")</f>
        <v/>
      </c>
      <c r="BO73" s="37" t="str">
        <f t="shared" ca="1" si="27"/>
        <v/>
      </c>
      <c r="BP73" s="37" t="str">
        <f>IFERROR(IF(ABS(V73)&lt;0.15%,"Equal Low",""),"")</f>
        <v/>
      </c>
      <c r="BQ73" s="37" t="str" cm="1">
        <f t="array" aca="1" ref="BQ73" ca="1">_xlfn.LET(_xlpm.lookback,MIN(ROW()-ROW(BP$50),11),_xlpm.found,IFERROR(MATCH("Equal Low",OFFSET(BP73,-_xlpm.lookback,0,_xlpm.lookback+1,1),0),-1),_xlpm.offset_rows,_xlpm.lookback-_xlpm.found+1,IF(_xlpm.found&gt;0,INDEX(F:F,ROW()-_xlpm.offset_rows),""))</f>
        <v/>
      </c>
      <c r="BR73" s="37" t="str">
        <f ca="1">IF(BQ73&lt;&gt;"",H73,"")</f>
        <v/>
      </c>
      <c r="BS73" s="37" t="str">
        <f ca="1">IF(BQ73&lt;&gt;"",I73,"")</f>
        <v/>
      </c>
      <c r="BT73" s="37" t="str">
        <f t="shared" ca="1" si="28"/>
        <v/>
      </c>
      <c r="BU73" s="37" t="str">
        <f t="shared" si="36"/>
        <v/>
      </c>
      <c r="BV73" s="29" t="str">
        <f t="shared" si="37"/>
        <v/>
      </c>
      <c r="BW73" s="37" t="str" cm="1">
        <f t="array" ref="BW73">IF(BV73&lt;&gt;1,"",_xlfn.IFS(OR(BC73="Above",BC73="Below"),BC73,OR(BH73="Above",BH73="Below"),BH73,TRUE,""))</f>
        <v/>
      </c>
      <c r="BX73" s="37" t="str">
        <f ca="1">_xlfn.LET(_xlpm.eqh,IFERROR(ABS((BM73-BL73)/BL73)&lt;0.15%,FALSE),_xlpm.eql,IFERROR(ABS((BR73-BQ73)/BQ73)&lt;0.15%,FALSE),IF(_xlpm.eqh,IF(_xlpm.eql,"Eqh Touch / Eql Touch","Eqh Touch"),IF(_xlpm.eql,"Eql Touch","")))</f>
        <v/>
      </c>
      <c r="BY73" s="37" t="str">
        <f>IF(AA73="","",IF(AA73&gt;0,"UP","DOWN"))</f>
        <v/>
      </c>
      <c r="BZ73" s="37" t="str">
        <f t="shared" si="38"/>
        <v/>
      </c>
      <c r="CA73" s="37" t="str">
        <f t="shared" si="39"/>
        <v/>
      </c>
      <c r="CB73" s="66" t="str">
        <f t="shared" si="40"/>
        <v/>
      </c>
      <c r="CC73" s="69" t="str">
        <f t="shared" si="48"/>
        <v/>
      </c>
      <c r="CD73" s="66" t="str">
        <f t="shared" si="49"/>
        <v/>
      </c>
      <c r="CE73" s="66" t="str">
        <f t="shared" si="41"/>
        <v/>
      </c>
      <c r="CF73" s="66" t="str">
        <f>IF(AK73="","",IF(AND(AC73&gt;0,AK73&gt;0),"Low Spike @ Uptrend",""))</f>
        <v/>
      </c>
      <c r="CG73" s="66" t="str">
        <f>IF(AND(CF73="Low Spike @ Uptrend",AV73&gt;50%),"Sig Low Spike @ Uptrend","")</f>
        <v/>
      </c>
      <c r="CH73" s="30" t="str">
        <f>IFERROR(IF(Z73&gt;(AVERAGE(Z53:Z73)+(2*_xlfn.STDEV.P(Z53:Z73))),1,""),"")</f>
        <v/>
      </c>
      <c r="CI73" s="30" t="str">
        <f>IFERROR(IF(G73&gt;(AVERAGE(G53:G73)+(2*_xlfn.STDEV.P(G53:G73))),1,""),"")</f>
        <v/>
      </c>
      <c r="CJ73" s="30" t="str">
        <f>IF(P73="","",IF(P73=1,1,""))</f>
        <v/>
      </c>
      <c r="CK73" s="11" t="str">
        <f>IF(AND(CH73="",CC73="",CF73="",CI73="",CJ73=""),"",SUM(CH73:CJ73)/5)</f>
        <v/>
      </c>
      <c r="CL73" s="38" t="str">
        <f t="shared" si="24"/>
        <v/>
      </c>
      <c r="CM73" s="10" t="str">
        <f t="shared" si="25"/>
        <v/>
      </c>
    </row>
    <row r="74" spans="1:91" x14ac:dyDescent="0.55000000000000004">
      <c r="A74" t="str">
        <f>IF('Data Validation'!$K$2&lt;&gt;TRUE,"",'Data Validation'!A74)</f>
        <v/>
      </c>
      <c r="B74" s="4" t="str">
        <f>IF('Data Validation'!$K$2&lt;&gt;TRUE,"",'Data Validation'!C74)</f>
        <v/>
      </c>
      <c r="C74" s="4" t="str">
        <f>IF('Data Validation'!$K$2&lt;&gt;TRUE,"",'Data Validation'!E74)</f>
        <v/>
      </c>
      <c r="D74" s="4" t="str">
        <f>IF('Data Validation'!$K$2&lt;&gt;TRUE,"",'Data Validation'!G74)</f>
        <v/>
      </c>
      <c r="E74" s="4" t="str">
        <f>IF($C74&lt;&gt;"M5","",Price!F74)</f>
        <v/>
      </c>
      <c r="F74" s="4" t="str">
        <f>IF($C74&lt;&gt;"M5","",Price!G74)</f>
        <v/>
      </c>
      <c r="G74" s="4" t="str">
        <f>IF($C74&lt;&gt;"M5","",Price!H74)</f>
        <v/>
      </c>
      <c r="H74" s="57" t="str">
        <f>IF($C74&lt;&gt;"M5","",SSA!E74)</f>
        <v/>
      </c>
      <c r="I74" s="57" t="str">
        <f>IF($C74&lt;&gt;"M5","",SSA!F74)</f>
        <v/>
      </c>
      <c r="J74" s="58" t="str">
        <f>IF($C74&lt;&gt;"M5","",SSA!G74)</f>
        <v/>
      </c>
      <c r="K74" s="58" t="str">
        <f>IF($C74&lt;&gt;"M5","",SSA!H74)</f>
        <v/>
      </c>
      <c r="L74" s="5" t="str">
        <f>IF($C74&lt;&gt;"M5","",Trendlines!K74)</f>
        <v/>
      </c>
      <c r="M74" s="5" t="str">
        <f>IF($C74&lt;&gt;"M5","",Trendlines!L74)</f>
        <v/>
      </c>
      <c r="N74" s="5" t="str">
        <f>IF($C74&lt;&gt;"M5","",ZigZag!E74)</f>
        <v/>
      </c>
      <c r="O74" s="5" t="str">
        <f>IF($C74&lt;&gt;"M5","",ZigZag!F74)</f>
        <v/>
      </c>
      <c r="P74" s="5" t="str">
        <f>IF($C74&lt;&gt;"M5","",Pinbar!E74)</f>
        <v/>
      </c>
      <c r="Q74" s="57" t="str">
        <f>IF($C74&lt;&gt;"M5","",Trendlines!E74)</f>
        <v/>
      </c>
      <c r="R74" s="57" t="str">
        <f>IF($C74&lt;&gt;"M5","",Trendlines!H74)</f>
        <v/>
      </c>
      <c r="S74" s="36" t="str">
        <f>IF(N74=0,""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"")))))))))))))))))))))))))))))))))))))))))))))))))</f>
        <v/>
      </c>
      <c r="T74" s="36" t="str">
        <f>IF(O74=0,""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"")))))))))))))))))))))))))))))))))))))))))))))))))</f>
        <v/>
      </c>
      <c r="U74" s="36" t="str">
        <f>IFERROR(IF(S74="N/A","N/A",((N74-S74)/S74)),"")</f>
        <v/>
      </c>
      <c r="V74" s="36" t="str">
        <f>IFERROR(IF(T74="N/A","N/A",((O74-T74)/T74)),"")</f>
        <v/>
      </c>
      <c r="W74" t="str">
        <f>IFERROR(E74-F74,"")</f>
        <v/>
      </c>
      <c r="X74" t="str">
        <f>IFERROR(ABS(E74-D73),"")</f>
        <v/>
      </c>
      <c r="Y74" t="str">
        <f>IFERROR(ABS(F74-D73),"")</f>
        <v/>
      </c>
      <c r="Z74" t="str">
        <f t="shared" si="26"/>
        <v/>
      </c>
      <c r="AA74" s="36" t="str">
        <f>IFERROR(H74-I74,"")</f>
        <v/>
      </c>
      <c r="AB74" s="36" t="str">
        <f t="shared" si="42"/>
        <v/>
      </c>
      <c r="AC74" s="66" t="str" cm="1">
        <f t="array" ref="AC74">IFERROR((AB74=AB73,AC73+AB74,AB74),"")</f>
        <v/>
      </c>
      <c r="AD74" s="65"/>
      <c r="AE74" s="65"/>
      <c r="AF74" s="65"/>
      <c r="AG74" s="65"/>
      <c r="AH74" s="36" t="str">
        <f>IF(AND(H74&gt;I74,H73&lt;I73),"crossover","")</f>
        <v/>
      </c>
      <c r="AI74" s="36" t="str">
        <f>IF(AND(H74&lt;I74,H73&gt;I73),"crossunder","")</f>
        <v/>
      </c>
      <c r="AJ74" s="67" t="str">
        <f t="shared" si="43"/>
        <v/>
      </c>
      <c r="AK74" s="68" t="str">
        <f t="shared" si="44"/>
        <v/>
      </c>
      <c r="AL74" s="71" t="str">
        <f t="shared" si="45"/>
        <v/>
      </c>
      <c r="AM74" s="71" t="str">
        <f t="shared" si="46"/>
        <v/>
      </c>
      <c r="AN74" s="72" t="str">
        <f>IF(AND(AK74&lt;&gt;"",CF74="Low Spike @ Uptrend"),AK74,"")</f>
        <v/>
      </c>
      <c r="AO74" s="72" t="str">
        <f t="shared" si="47"/>
        <v/>
      </c>
      <c r="AT74" s="75"/>
      <c r="AU74" s="75"/>
      <c r="AV74" s="75"/>
      <c r="AW74" s="75"/>
      <c r="AY74" s="21" t="str">
        <f>IF(OR(Q74=0,Q74=""),"",((H74-Q74)/Q74))</f>
        <v/>
      </c>
      <c r="AZ74" s="15" t="str">
        <f t="shared" si="30"/>
        <v/>
      </c>
      <c r="BA74" s="15" t="str">
        <f t="shared" ref="BA74:BA127" si="50">IF(AZ74="","",IF(AZ74=AZ73,BA73+AZ74,AZ74))</f>
        <v/>
      </c>
      <c r="BB74" s="22" t="str">
        <f t="shared" si="31"/>
        <v/>
      </c>
      <c r="BC74" s="22" t="str">
        <f t="shared" si="32"/>
        <v/>
      </c>
      <c r="BD74" s="24" t="str">
        <f>IF(OR(R74=0,R74=""),"",((H74-R74)/R74))</f>
        <v/>
      </c>
      <c r="BE74" s="23" t="str">
        <f t="shared" si="29"/>
        <v/>
      </c>
      <c r="BF74" s="23" t="str">
        <f t="shared" si="33"/>
        <v/>
      </c>
      <c r="BG74" s="25" t="str">
        <f t="shared" si="34"/>
        <v/>
      </c>
      <c r="BH74" s="25" t="str">
        <f t="shared" si="35"/>
        <v/>
      </c>
      <c r="BI74" s="29" t="str">
        <f>IF(OR(L74="",N74=""),"",IF(AND(L74=N74,L74&gt;0,N74&gt;0),"Important High",""))</f>
        <v/>
      </c>
      <c r="BJ74" s="29" t="str">
        <f>IF(OR(M74="",O74=""),"",IF(AND(M74=O74,M74&gt;0,O74&gt;0),"Important Low",""))</f>
        <v/>
      </c>
      <c r="BK74" s="37" t="str">
        <f>IFERROR(IF(ABS(U74)&lt;0.15%,"Equal High",""),"")</f>
        <v/>
      </c>
      <c r="BL74" s="37" t="str" cm="1">
        <f t="array" aca="1" ref="BL74" ca="1">_xlfn.LET(_xlpm.lookback,MIN(ROW()-ROW(BK$50),11),_xlpm.found,IFERROR(MATCH("Equal High",OFFSET(BK74,-_xlpm.lookback,0,_xlpm.lookback+1,1),0),-1),_xlpm.offset_rows,_xlpm.lookback-_xlpm.found+1,IF(_xlpm.found&gt;0,INDEX(E:E,ROW()-_xlpm.offset_rows),""))</f>
        <v/>
      </c>
      <c r="BM74" s="37" t="str">
        <f ca="1">IF(BL74&lt;&gt;"",H74,"")</f>
        <v/>
      </c>
      <c r="BN74" s="37" t="str">
        <f ca="1">IF(BL74&lt;&gt;"",I74,"")</f>
        <v/>
      </c>
      <c r="BO74" s="37" t="str">
        <f t="shared" ca="1" si="27"/>
        <v/>
      </c>
      <c r="BP74" s="37" t="str">
        <f>IFERROR(IF(ABS(V74)&lt;0.15%,"Equal Low",""),"")</f>
        <v/>
      </c>
      <c r="BQ74" s="37" t="str" cm="1">
        <f t="array" aca="1" ref="BQ74" ca="1">_xlfn.LET(_xlpm.lookback,MIN(ROW()-ROW(BP$50),11),_xlpm.found,IFERROR(MATCH("Equal Low",OFFSET(BP74,-_xlpm.lookback,0,_xlpm.lookback+1,1),0),-1),_xlpm.offset_rows,_xlpm.lookback-_xlpm.found+1,IF(_xlpm.found&gt;0,INDEX(F:F,ROW()-_xlpm.offset_rows),""))</f>
        <v/>
      </c>
      <c r="BR74" s="37" t="str">
        <f ca="1">IF(BQ74&lt;&gt;"",H74,"")</f>
        <v/>
      </c>
      <c r="BS74" s="37" t="str">
        <f ca="1">IF(BQ74&lt;&gt;"",I74,"")</f>
        <v/>
      </c>
      <c r="BT74" s="37" t="str">
        <f t="shared" ca="1" si="28"/>
        <v/>
      </c>
      <c r="BU74" s="37" t="str">
        <f t="shared" si="36"/>
        <v/>
      </c>
      <c r="BV74" s="29" t="str">
        <f t="shared" si="37"/>
        <v/>
      </c>
      <c r="BW74" s="37" t="str" cm="1">
        <f t="array" ref="BW74">IF(BV74&lt;&gt;1,"",_xlfn.IFS(OR(BC74="Above",BC74="Below"),BC74,OR(BH74="Above",BH74="Below"),BH74,TRUE,""))</f>
        <v/>
      </c>
      <c r="BX74" s="37" t="str">
        <f ca="1">_xlfn.LET(_xlpm.eqh,IFERROR(ABS((BM74-BL74)/BL74)&lt;0.15%,FALSE),_xlpm.eql,IFERROR(ABS((BR74-BQ74)/BQ74)&lt;0.15%,FALSE),IF(_xlpm.eqh,IF(_xlpm.eql,"Eqh Touch / Eql Touch","Eqh Touch"),IF(_xlpm.eql,"Eql Touch","")))</f>
        <v/>
      </c>
      <c r="BY74" s="37" t="str">
        <f>IF(AA74="","",IF(AA74&gt;0,"UP","DOWN"))</f>
        <v/>
      </c>
      <c r="BZ74" s="37" t="str">
        <f t="shared" si="38"/>
        <v/>
      </c>
      <c r="CA74" s="37" t="str">
        <f t="shared" si="39"/>
        <v/>
      </c>
      <c r="CB74" s="66" t="str">
        <f t="shared" si="40"/>
        <v/>
      </c>
      <c r="CC74" s="69" t="str">
        <f t="shared" si="48"/>
        <v/>
      </c>
      <c r="CD74" s="66" t="str">
        <f t="shared" si="49"/>
        <v/>
      </c>
      <c r="CE74" s="66" t="str">
        <f t="shared" si="41"/>
        <v/>
      </c>
      <c r="CF74" s="66" t="str">
        <f>IF(AK74="","",IF(AND(AC74&gt;0,AK74&gt;0),"Low Spike @ Uptrend",""))</f>
        <v/>
      </c>
      <c r="CG74" s="66" t="str">
        <f>IF(AND(CF74="Low Spike @ Uptrend",AV74&gt;50%),"Sig Low Spike @ Uptrend","")</f>
        <v/>
      </c>
      <c r="CH74" s="30" t="str">
        <f>IFERROR(IF(Z74&gt;(AVERAGE(Z54:Z74)+(2*_xlfn.STDEV.P(Z54:Z74))),1,""),"")</f>
        <v/>
      </c>
      <c r="CI74" s="30" t="str">
        <f>IFERROR(IF(G74&gt;(AVERAGE(G54:G74)+(2*_xlfn.STDEV.P(G54:G74))),1,""),"")</f>
        <v/>
      </c>
      <c r="CJ74" s="30" t="str">
        <f>IF(P74="","",IF(P74=1,1,""))</f>
        <v/>
      </c>
      <c r="CK74" s="11" t="str">
        <f>IF(AND(CH74="",CC74="",CF74="",CI74="",CJ74=""),"",SUM(CH74:CJ74)/5)</f>
        <v/>
      </c>
      <c r="CL74" s="38" t="str">
        <f t="shared" si="24"/>
        <v/>
      </c>
      <c r="CM74" s="10" t="str">
        <f t="shared" si="25"/>
        <v/>
      </c>
    </row>
    <row r="75" spans="1:91" x14ac:dyDescent="0.55000000000000004">
      <c r="A75" t="str">
        <f>IF('Data Validation'!$K$2&lt;&gt;TRUE,"",'Data Validation'!A75)</f>
        <v/>
      </c>
      <c r="B75" s="4" t="str">
        <f>IF('Data Validation'!$K$2&lt;&gt;TRUE,"",'Data Validation'!C75)</f>
        <v/>
      </c>
      <c r="C75" s="4" t="str">
        <f>IF('Data Validation'!$K$2&lt;&gt;TRUE,"",'Data Validation'!E75)</f>
        <v/>
      </c>
      <c r="D75" s="4" t="str">
        <f>IF('Data Validation'!$K$2&lt;&gt;TRUE,"",'Data Validation'!G75)</f>
        <v/>
      </c>
      <c r="E75" s="4" t="str">
        <f>IF($C75&lt;&gt;"M5","",Price!F75)</f>
        <v/>
      </c>
      <c r="F75" s="4" t="str">
        <f>IF($C75&lt;&gt;"M5","",Price!G75)</f>
        <v/>
      </c>
      <c r="G75" s="4" t="str">
        <f>IF($C75&lt;&gt;"M5","",Price!H75)</f>
        <v/>
      </c>
      <c r="H75" s="57" t="str">
        <f>IF($C75&lt;&gt;"M5","",SSA!E75)</f>
        <v/>
      </c>
      <c r="I75" s="57" t="str">
        <f>IF($C75&lt;&gt;"M5","",SSA!F75)</f>
        <v/>
      </c>
      <c r="J75" s="58" t="str">
        <f>IF($C75&lt;&gt;"M5","",SSA!G75)</f>
        <v/>
      </c>
      <c r="K75" s="58" t="str">
        <f>IF($C75&lt;&gt;"M5","",SSA!H75)</f>
        <v/>
      </c>
      <c r="L75" s="5" t="str">
        <f>IF($C75&lt;&gt;"M5","",Trendlines!K75)</f>
        <v/>
      </c>
      <c r="M75" s="5" t="str">
        <f>IF($C75&lt;&gt;"M5","",Trendlines!L75)</f>
        <v/>
      </c>
      <c r="N75" s="5" t="str">
        <f>IF($C75&lt;&gt;"M5","",ZigZag!E75)</f>
        <v/>
      </c>
      <c r="O75" s="5" t="str">
        <f>IF($C75&lt;&gt;"M5","",ZigZag!F75)</f>
        <v/>
      </c>
      <c r="P75" s="5" t="str">
        <f>IF($C75&lt;&gt;"M5","",Pinbar!E75)</f>
        <v/>
      </c>
      <c r="Q75" s="57" t="str">
        <f>IF($C75&lt;&gt;"M5","",Trendlines!E75)</f>
        <v/>
      </c>
      <c r="R75" s="57" t="str">
        <f>IF($C75&lt;&gt;"M5","",Trendlines!H75)</f>
        <v/>
      </c>
      <c r="S75" s="36" t="str">
        <f>IF(N75=0,""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"")))))))))))))))))))))))))))))))))))))))))))))))))</f>
        <v/>
      </c>
      <c r="T75" s="36" t="str">
        <f>IF(O75=0,""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"")))))))))))))))))))))))))))))))))))))))))))))))))</f>
        <v/>
      </c>
      <c r="U75" s="36" t="str">
        <f>IFERROR(IF(S75="N/A","N/A",((N75-S75)/S75)),"")</f>
        <v/>
      </c>
      <c r="V75" s="36" t="str">
        <f>IFERROR(IF(T75="N/A","N/A",((O75-T75)/T75)),"")</f>
        <v/>
      </c>
      <c r="W75" t="str">
        <f>IFERROR(E75-F75,"")</f>
        <v/>
      </c>
      <c r="X75" t="str">
        <f>IFERROR(ABS(E75-D74),"")</f>
        <v/>
      </c>
      <c r="Y75" t="str">
        <f>IFERROR(ABS(F75-D74),"")</f>
        <v/>
      </c>
      <c r="Z75" t="str">
        <f t="shared" si="26"/>
        <v/>
      </c>
      <c r="AA75" s="36" t="str">
        <f>IFERROR(H75-I75,"")</f>
        <v/>
      </c>
      <c r="AB75" s="36" t="str">
        <f t="shared" si="42"/>
        <v/>
      </c>
      <c r="AC75" s="66" t="str" cm="1">
        <f t="array" ref="AC75">IFERROR((AB75=AB74,AC74+AB75,AB75),"")</f>
        <v/>
      </c>
      <c r="AD75" s="65"/>
      <c r="AE75" s="65"/>
      <c r="AF75" s="65"/>
      <c r="AG75" s="65"/>
      <c r="AH75" s="36" t="str">
        <f>IF(AND(H75&gt;I75,H74&lt;I74),"crossover","")</f>
        <v/>
      </c>
      <c r="AI75" s="36" t="str">
        <f>IF(AND(H75&lt;I75,H74&gt;I74),"crossunder","")</f>
        <v/>
      </c>
      <c r="AJ75" s="67" t="str">
        <f t="shared" si="43"/>
        <v/>
      </c>
      <c r="AK75" s="68" t="str">
        <f t="shared" si="44"/>
        <v/>
      </c>
      <c r="AL75" s="71" t="str">
        <f t="shared" si="45"/>
        <v/>
      </c>
      <c r="AM75" s="71" t="str">
        <f t="shared" si="46"/>
        <v/>
      </c>
      <c r="AN75" s="72" t="str">
        <f>IF(AND(AK75&lt;&gt;"",CF75="Low Spike @ Uptrend"),AK75,"")</f>
        <v/>
      </c>
      <c r="AO75" s="72" t="str">
        <f t="shared" si="47"/>
        <v/>
      </c>
      <c r="AT75" s="75"/>
      <c r="AU75" s="75"/>
      <c r="AV75" s="75"/>
      <c r="AW75" s="75"/>
      <c r="AY75" s="21" t="str">
        <f>IF(OR(Q75=0,Q75=""),"",((H75-Q75)/Q75))</f>
        <v/>
      </c>
      <c r="AZ75" s="15" t="str">
        <f t="shared" si="30"/>
        <v/>
      </c>
      <c r="BA75" s="15" t="str">
        <f t="shared" si="50"/>
        <v/>
      </c>
      <c r="BB75" s="22" t="str">
        <f t="shared" si="31"/>
        <v/>
      </c>
      <c r="BC75" s="22" t="str">
        <f t="shared" si="32"/>
        <v/>
      </c>
      <c r="BD75" s="24" t="str">
        <f>IF(OR(R75=0,R75=""),"",((H75-R75)/R75))</f>
        <v/>
      </c>
      <c r="BE75" s="23" t="str">
        <f t="shared" si="29"/>
        <v/>
      </c>
      <c r="BF75" s="23" t="str">
        <f t="shared" si="33"/>
        <v/>
      </c>
      <c r="BG75" s="25" t="str">
        <f t="shared" si="34"/>
        <v/>
      </c>
      <c r="BH75" s="25" t="str">
        <f t="shared" si="35"/>
        <v/>
      </c>
      <c r="BI75" s="29" t="str">
        <f>IF(OR(L75="",N75=""),"",IF(AND(L75=N75,L75&gt;0,N75&gt;0),"Important High",""))</f>
        <v/>
      </c>
      <c r="BJ75" s="29" t="str">
        <f>IF(OR(M75="",O75=""),"",IF(AND(M75=O75,M75&gt;0,O75&gt;0),"Important Low",""))</f>
        <v/>
      </c>
      <c r="BK75" s="37" t="str">
        <f>IFERROR(IF(ABS(U75)&lt;0.15%,"Equal High",""),"")</f>
        <v/>
      </c>
      <c r="BL75" s="37" t="str" cm="1">
        <f t="array" aca="1" ref="BL75" ca="1">_xlfn.LET(_xlpm.lookback,MIN(ROW()-ROW(BK$50),11),_xlpm.found,IFERROR(MATCH("Equal High",OFFSET(BK75,-_xlpm.lookback,0,_xlpm.lookback+1,1),0),-1),_xlpm.offset_rows,_xlpm.lookback-_xlpm.found+1,IF(_xlpm.found&gt;0,INDEX(E:E,ROW()-_xlpm.offset_rows),""))</f>
        <v/>
      </c>
      <c r="BM75" s="37" t="str">
        <f ca="1">IF(BL75&lt;&gt;"",H75,"")</f>
        <v/>
      </c>
      <c r="BN75" s="37" t="str">
        <f ca="1">IF(BL75&lt;&gt;"",I75,"")</f>
        <v/>
      </c>
      <c r="BO75" s="37" t="str">
        <f t="shared" ca="1" si="27"/>
        <v/>
      </c>
      <c r="BP75" s="37" t="str">
        <f>IFERROR(IF(ABS(V75)&lt;0.15%,"Equal Low",""),"")</f>
        <v/>
      </c>
      <c r="BQ75" s="37" t="str" cm="1">
        <f t="array" aca="1" ref="BQ75" ca="1">_xlfn.LET(_xlpm.lookback,MIN(ROW()-ROW(BP$50),11),_xlpm.found,IFERROR(MATCH("Equal Low",OFFSET(BP75,-_xlpm.lookback,0,_xlpm.lookback+1,1),0),-1),_xlpm.offset_rows,_xlpm.lookback-_xlpm.found+1,IF(_xlpm.found&gt;0,INDEX(F:F,ROW()-_xlpm.offset_rows),""))</f>
        <v/>
      </c>
      <c r="BR75" s="37" t="str">
        <f ca="1">IF(BQ75&lt;&gt;"",H75,"")</f>
        <v/>
      </c>
      <c r="BS75" s="37" t="str">
        <f ca="1">IF(BQ75&lt;&gt;"",I75,"")</f>
        <v/>
      </c>
      <c r="BT75" s="37" t="str">
        <f t="shared" ca="1" si="28"/>
        <v/>
      </c>
      <c r="BU75" s="37" t="str">
        <f t="shared" si="36"/>
        <v/>
      </c>
      <c r="BV75" s="29" t="str">
        <f t="shared" si="37"/>
        <v/>
      </c>
      <c r="BW75" s="37" t="str" cm="1">
        <f t="array" ref="BW75">IF(BV75&lt;&gt;1,"",_xlfn.IFS(OR(BC75="Above",BC75="Below"),BC75,OR(BH75="Above",BH75="Below"),BH75,TRUE,""))</f>
        <v/>
      </c>
      <c r="BX75" s="37" t="str">
        <f ca="1">_xlfn.LET(_xlpm.eqh,IFERROR(ABS((BM75-BL75)/BL75)&lt;0.15%,FALSE),_xlpm.eql,IFERROR(ABS((BR75-BQ75)/BQ75)&lt;0.15%,FALSE),IF(_xlpm.eqh,IF(_xlpm.eql,"Eqh Touch / Eql Touch","Eqh Touch"),IF(_xlpm.eql,"Eql Touch","")))</f>
        <v/>
      </c>
      <c r="BY75" s="37" t="str">
        <f>IF(AA75="","",IF(AA75&gt;0,"UP","DOWN"))</f>
        <v/>
      </c>
      <c r="BZ75" s="37" t="str">
        <f t="shared" si="38"/>
        <v/>
      </c>
      <c r="CA75" s="37" t="str">
        <f t="shared" si="39"/>
        <v/>
      </c>
      <c r="CB75" s="66" t="str">
        <f t="shared" si="40"/>
        <v/>
      </c>
      <c r="CC75" s="69" t="str">
        <f t="shared" si="48"/>
        <v/>
      </c>
      <c r="CD75" s="66" t="str">
        <f t="shared" si="49"/>
        <v/>
      </c>
      <c r="CE75" s="66" t="str">
        <f t="shared" si="41"/>
        <v/>
      </c>
      <c r="CF75" s="66" t="str">
        <f>IF(AK75="","",IF(AND(AC75&gt;0,AK75&gt;0),"Low Spike @ Uptrend",""))</f>
        <v/>
      </c>
      <c r="CG75" s="66" t="str">
        <f>IF(AND(CF75="Low Spike @ Uptrend",AV75&gt;50%),"Sig Low Spike @ Uptrend","")</f>
        <v/>
      </c>
      <c r="CH75" s="30" t="str">
        <f>IFERROR(IF(Z75&gt;(AVERAGE(Z55:Z75)+(2*_xlfn.STDEV.P(Z55:Z75))),1,""),"")</f>
        <v/>
      </c>
      <c r="CI75" s="30" t="str">
        <f>IFERROR(IF(G75&gt;(AVERAGE(G55:G75)+(2*_xlfn.STDEV.P(G55:G75))),1,""),"")</f>
        <v/>
      </c>
      <c r="CJ75" s="30" t="str">
        <f>IF(P75="","",IF(P75=1,1,""))</f>
        <v/>
      </c>
      <c r="CK75" s="11" t="str">
        <f>IF(AND(CH75="",CC75="",CF75="",CI75="",CJ75=""),"",SUM(CH75:CJ75)/5)</f>
        <v/>
      </c>
      <c r="CL75" s="38" t="str">
        <f t="shared" si="24"/>
        <v/>
      </c>
      <c r="CM75" s="10" t="str">
        <f t="shared" si="25"/>
        <v/>
      </c>
    </row>
    <row r="76" spans="1:91" x14ac:dyDescent="0.55000000000000004">
      <c r="A76" t="str">
        <f>IF('Data Validation'!$K$2&lt;&gt;TRUE,"",'Data Validation'!A76)</f>
        <v/>
      </c>
      <c r="B76" s="4" t="str">
        <f>IF('Data Validation'!$K$2&lt;&gt;TRUE,"",'Data Validation'!C76)</f>
        <v/>
      </c>
      <c r="C76" s="4" t="str">
        <f>IF('Data Validation'!$K$2&lt;&gt;TRUE,"",'Data Validation'!E76)</f>
        <v/>
      </c>
      <c r="D76" s="4" t="str">
        <f>IF('Data Validation'!$K$2&lt;&gt;TRUE,"",'Data Validation'!G76)</f>
        <v/>
      </c>
      <c r="E76" s="4" t="str">
        <f>IF($C76&lt;&gt;"M5","",Price!F76)</f>
        <v/>
      </c>
      <c r="F76" s="4" t="str">
        <f>IF($C76&lt;&gt;"M5","",Price!G76)</f>
        <v/>
      </c>
      <c r="G76" s="4" t="str">
        <f>IF($C76&lt;&gt;"M5","",Price!H76)</f>
        <v/>
      </c>
      <c r="H76" s="57" t="str">
        <f>IF($C76&lt;&gt;"M5","",SSA!E76)</f>
        <v/>
      </c>
      <c r="I76" s="57" t="str">
        <f>IF($C76&lt;&gt;"M5","",SSA!F76)</f>
        <v/>
      </c>
      <c r="J76" s="58" t="str">
        <f>IF($C76&lt;&gt;"M5","",SSA!G76)</f>
        <v/>
      </c>
      <c r="K76" s="58" t="str">
        <f>IF($C76&lt;&gt;"M5","",SSA!H76)</f>
        <v/>
      </c>
      <c r="L76" s="5" t="str">
        <f>IF($C76&lt;&gt;"M5","",Trendlines!K76)</f>
        <v/>
      </c>
      <c r="M76" s="5" t="str">
        <f>IF($C76&lt;&gt;"M5","",Trendlines!L76)</f>
        <v/>
      </c>
      <c r="N76" s="5" t="str">
        <f>IF($C76&lt;&gt;"M5","",ZigZag!E76)</f>
        <v/>
      </c>
      <c r="O76" s="5" t="str">
        <f>IF($C76&lt;&gt;"M5","",ZigZag!F76)</f>
        <v/>
      </c>
      <c r="P76" s="5" t="str">
        <f>IF($C76&lt;&gt;"M5","",Pinbar!E76)</f>
        <v/>
      </c>
      <c r="Q76" s="57" t="str">
        <f>IF($C76&lt;&gt;"M5","",Trendlines!E76)</f>
        <v/>
      </c>
      <c r="R76" s="57" t="str">
        <f>IF($C76&lt;&gt;"M5","",Trendlines!H76)</f>
        <v/>
      </c>
      <c r="S76" s="36" t="str">
        <f>IF(N76=0,""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"")))))))))))))))))))))))))))))))))))))))))))))))))</f>
        <v/>
      </c>
      <c r="T76" s="36" t="str">
        <f>IF(O76=0,""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"")))))))))))))))))))))))))))))))))))))))))))))))))</f>
        <v/>
      </c>
      <c r="U76" s="36" t="str">
        <f>IFERROR(IF(S76="N/A","N/A",((N76-S76)/S76)),"")</f>
        <v/>
      </c>
      <c r="V76" s="36" t="str">
        <f>IFERROR(IF(T76="N/A","N/A",((O76-T76)/T76)),"")</f>
        <v/>
      </c>
      <c r="W76" t="str">
        <f>IFERROR(E76-F76,"")</f>
        <v/>
      </c>
      <c r="X76" t="str">
        <f>IFERROR(ABS(E76-D75),"")</f>
        <v/>
      </c>
      <c r="Y76" t="str">
        <f>IFERROR(ABS(F76-D75),"")</f>
        <v/>
      </c>
      <c r="Z76" t="str">
        <f t="shared" si="26"/>
        <v/>
      </c>
      <c r="AA76" s="36" t="str">
        <f>IFERROR(H76-I76,"")</f>
        <v/>
      </c>
      <c r="AB76" s="36" t="str">
        <f t="shared" si="42"/>
        <v/>
      </c>
      <c r="AC76" s="66" t="str" cm="1">
        <f t="array" ref="AC76">IFERROR((AB76=AB75,AC75+AB76,AB76),"")</f>
        <v/>
      </c>
      <c r="AD76" s="65"/>
      <c r="AE76" s="65"/>
      <c r="AF76" s="65"/>
      <c r="AG76" s="65"/>
      <c r="AH76" s="36" t="str">
        <f>IF(AND(H76&gt;I76,H75&lt;I75),"crossover","")</f>
        <v/>
      </c>
      <c r="AI76" s="36" t="str">
        <f>IF(AND(H76&lt;I76,H75&gt;I75),"crossunder","")</f>
        <v/>
      </c>
      <c r="AJ76" s="67" t="str">
        <f t="shared" si="43"/>
        <v/>
      </c>
      <c r="AK76" s="68" t="str">
        <f t="shared" si="44"/>
        <v/>
      </c>
      <c r="AL76" s="71" t="str">
        <f t="shared" si="45"/>
        <v/>
      </c>
      <c r="AM76" s="71" t="str">
        <f t="shared" si="46"/>
        <v/>
      </c>
      <c r="AN76" s="72" t="str">
        <f>IF(AND(AK76&lt;&gt;"",CF76="Low Spike @ Uptrend"),AK76,"")</f>
        <v/>
      </c>
      <c r="AO76" s="72" t="str">
        <f t="shared" si="47"/>
        <v/>
      </c>
      <c r="AT76" s="75"/>
      <c r="AU76" s="75"/>
      <c r="AV76" s="75"/>
      <c r="AW76" s="75"/>
      <c r="AY76" s="21" t="str">
        <f>IF(OR(Q76=0,Q76=""),"",((H76-Q76)/Q76))</f>
        <v/>
      </c>
      <c r="AZ76" s="15" t="str">
        <f t="shared" si="30"/>
        <v/>
      </c>
      <c r="BA76" s="15" t="str">
        <f t="shared" si="50"/>
        <v/>
      </c>
      <c r="BB76" s="22" t="str">
        <f t="shared" si="31"/>
        <v/>
      </c>
      <c r="BC76" s="22" t="str">
        <f t="shared" si="32"/>
        <v/>
      </c>
      <c r="BD76" s="24" t="str">
        <f>IF(OR(R76=0,R76=""),"",((H76-R76)/R76))</f>
        <v/>
      </c>
      <c r="BE76" s="23" t="str">
        <f t="shared" si="29"/>
        <v/>
      </c>
      <c r="BF76" s="23" t="str">
        <f t="shared" si="33"/>
        <v/>
      </c>
      <c r="BG76" s="25" t="str">
        <f t="shared" si="34"/>
        <v/>
      </c>
      <c r="BH76" s="25" t="str">
        <f t="shared" si="35"/>
        <v/>
      </c>
      <c r="BI76" s="29" t="str">
        <f>IF(OR(L76="",N76=""),"",IF(AND(L76=N76,L76&gt;0,N76&gt;0),"Important High",""))</f>
        <v/>
      </c>
      <c r="BJ76" s="29" t="str">
        <f>IF(OR(M76="",O76=""),"",IF(AND(M76=O76,M76&gt;0,O76&gt;0),"Important Low",""))</f>
        <v/>
      </c>
      <c r="BK76" s="37" t="str">
        <f>IFERROR(IF(ABS(U76)&lt;0.15%,"Equal High",""),"")</f>
        <v/>
      </c>
      <c r="BL76" s="37" t="str" cm="1">
        <f t="array" aca="1" ref="BL76" ca="1">_xlfn.LET(_xlpm.lookback,MIN(ROW()-ROW(BK$50),11),_xlpm.found,IFERROR(MATCH("Equal High",OFFSET(BK76,-_xlpm.lookback,0,_xlpm.lookback+1,1),0),-1),_xlpm.offset_rows,_xlpm.lookback-_xlpm.found+1,IF(_xlpm.found&gt;0,INDEX(E:E,ROW()-_xlpm.offset_rows),""))</f>
        <v/>
      </c>
      <c r="BM76" s="37" t="str">
        <f ca="1">IF(BL76&lt;&gt;"",H76,"")</f>
        <v/>
      </c>
      <c r="BN76" s="37" t="str">
        <f ca="1">IF(BL76&lt;&gt;"",I76,"")</f>
        <v/>
      </c>
      <c r="BO76" s="37" t="str">
        <f t="shared" ca="1" si="27"/>
        <v/>
      </c>
      <c r="BP76" s="37" t="str">
        <f>IFERROR(IF(ABS(V76)&lt;0.15%,"Equal Low",""),"")</f>
        <v/>
      </c>
      <c r="BQ76" s="37" t="str" cm="1">
        <f t="array" aca="1" ref="BQ76" ca="1">_xlfn.LET(_xlpm.lookback,MIN(ROW()-ROW(BP$50),11),_xlpm.found,IFERROR(MATCH("Equal Low",OFFSET(BP76,-_xlpm.lookback,0,_xlpm.lookback+1,1),0),-1),_xlpm.offset_rows,_xlpm.lookback-_xlpm.found+1,IF(_xlpm.found&gt;0,INDEX(F:F,ROW()-_xlpm.offset_rows),""))</f>
        <v/>
      </c>
      <c r="BR76" s="37" t="str">
        <f ca="1">IF(BQ76&lt;&gt;"",H76,"")</f>
        <v/>
      </c>
      <c r="BS76" s="37" t="str">
        <f ca="1">IF(BQ76&lt;&gt;"",I76,"")</f>
        <v/>
      </c>
      <c r="BT76" s="37" t="str">
        <f t="shared" ca="1" si="28"/>
        <v/>
      </c>
      <c r="BU76" s="37" t="str">
        <f t="shared" si="36"/>
        <v/>
      </c>
      <c r="BV76" s="29" t="str">
        <f t="shared" si="37"/>
        <v/>
      </c>
      <c r="BW76" s="37" t="str" cm="1">
        <f t="array" ref="BW76">IF(BV76&lt;&gt;1,"",_xlfn.IFS(OR(BC76="Above",BC76="Below"),BC76,OR(BH76="Above",BH76="Below"),BH76,TRUE,""))</f>
        <v/>
      </c>
      <c r="BX76" s="37" t="str">
        <f ca="1">_xlfn.LET(_xlpm.eqh,IFERROR(ABS((BM76-BL76)/BL76)&lt;0.15%,FALSE),_xlpm.eql,IFERROR(ABS((BR76-BQ76)/BQ76)&lt;0.15%,FALSE),IF(_xlpm.eqh,IF(_xlpm.eql,"Eqh Touch / Eql Touch","Eqh Touch"),IF(_xlpm.eql,"Eql Touch","")))</f>
        <v/>
      </c>
      <c r="BY76" s="37" t="str">
        <f>IF(AA76="","",IF(AA76&gt;0,"UP","DOWN"))</f>
        <v/>
      </c>
      <c r="BZ76" s="37" t="str">
        <f t="shared" si="38"/>
        <v/>
      </c>
      <c r="CA76" s="37" t="str">
        <f t="shared" si="39"/>
        <v/>
      </c>
      <c r="CB76" s="66" t="str">
        <f t="shared" si="40"/>
        <v/>
      </c>
      <c r="CC76" s="69" t="str">
        <f t="shared" si="48"/>
        <v/>
      </c>
      <c r="CD76" s="66" t="str">
        <f t="shared" si="49"/>
        <v/>
      </c>
      <c r="CE76" s="66" t="str">
        <f t="shared" si="41"/>
        <v/>
      </c>
      <c r="CF76" s="66" t="str">
        <f>IF(AK76="","",IF(AND(AC76&gt;0,AK76&gt;0),"Low Spike @ Uptrend",""))</f>
        <v/>
      </c>
      <c r="CG76" s="66" t="str">
        <f>IF(AND(CF76="Low Spike @ Uptrend",AV76&gt;50%),"Sig Low Spike @ Uptrend","")</f>
        <v/>
      </c>
      <c r="CH76" s="30" t="str">
        <f>IFERROR(IF(Z76&gt;(AVERAGE(Z56:Z76)+(2*_xlfn.STDEV.P(Z56:Z76))),1,""),"")</f>
        <v/>
      </c>
      <c r="CI76" s="30" t="str">
        <f>IFERROR(IF(G76&gt;(AVERAGE(G56:G76)+(2*_xlfn.STDEV.P(G56:G76))),1,""),"")</f>
        <v/>
      </c>
      <c r="CJ76" s="30" t="str">
        <f>IF(P76="","",IF(P76=1,1,""))</f>
        <v/>
      </c>
      <c r="CK76" s="11" t="str">
        <f>IF(AND(CH76="",CC76="",CF76="",CI76="",CJ76=""),"",SUM(CH76:CJ76)/5)</f>
        <v/>
      </c>
      <c r="CL76" s="38" t="str">
        <f t="shared" si="24"/>
        <v/>
      </c>
      <c r="CM76" s="10" t="str">
        <f t="shared" si="25"/>
        <v/>
      </c>
    </row>
    <row r="77" spans="1:91" x14ac:dyDescent="0.55000000000000004">
      <c r="A77" t="str">
        <f>IF('Data Validation'!$K$2&lt;&gt;TRUE,"",'Data Validation'!A77)</f>
        <v/>
      </c>
      <c r="B77" s="4" t="str">
        <f>IF('Data Validation'!$K$2&lt;&gt;TRUE,"",'Data Validation'!C77)</f>
        <v/>
      </c>
      <c r="C77" s="4" t="str">
        <f>IF('Data Validation'!$K$2&lt;&gt;TRUE,"",'Data Validation'!E77)</f>
        <v/>
      </c>
      <c r="D77" s="4" t="str">
        <f>IF('Data Validation'!$K$2&lt;&gt;TRUE,"",'Data Validation'!G77)</f>
        <v/>
      </c>
      <c r="E77" s="4" t="str">
        <f>IF($C77&lt;&gt;"M5","",Price!F77)</f>
        <v/>
      </c>
      <c r="F77" s="4" t="str">
        <f>IF($C77&lt;&gt;"M5","",Price!G77)</f>
        <v/>
      </c>
      <c r="G77" s="4" t="str">
        <f>IF($C77&lt;&gt;"M5","",Price!H77)</f>
        <v/>
      </c>
      <c r="H77" s="57" t="str">
        <f>IF($C77&lt;&gt;"M5","",SSA!E77)</f>
        <v/>
      </c>
      <c r="I77" s="57" t="str">
        <f>IF($C77&lt;&gt;"M5","",SSA!F77)</f>
        <v/>
      </c>
      <c r="J77" s="58" t="str">
        <f>IF($C77&lt;&gt;"M5","",SSA!G77)</f>
        <v/>
      </c>
      <c r="K77" s="58" t="str">
        <f>IF($C77&lt;&gt;"M5","",SSA!H77)</f>
        <v/>
      </c>
      <c r="L77" s="5" t="str">
        <f>IF($C77&lt;&gt;"M5","",Trendlines!K77)</f>
        <v/>
      </c>
      <c r="M77" s="5" t="str">
        <f>IF($C77&lt;&gt;"M5","",Trendlines!L77)</f>
        <v/>
      </c>
      <c r="N77" s="5" t="str">
        <f>IF($C77&lt;&gt;"M5","",ZigZag!E77)</f>
        <v/>
      </c>
      <c r="O77" s="5" t="str">
        <f>IF($C77&lt;&gt;"M5","",ZigZag!F77)</f>
        <v/>
      </c>
      <c r="P77" s="5" t="str">
        <f>IF($C77&lt;&gt;"M5","",Pinbar!E77)</f>
        <v/>
      </c>
      <c r="Q77" s="57" t="str">
        <f>IF($C77&lt;&gt;"M5","",Trendlines!E77)</f>
        <v/>
      </c>
      <c r="R77" s="57" t="str">
        <f>IF($C77&lt;&gt;"M5","",Trendlines!H77)</f>
        <v/>
      </c>
      <c r="S77" s="36" t="str">
        <f>IF(N77=0,""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"")))))))))))))))))))))))))))))))))))))))))))))))))</f>
        <v/>
      </c>
      <c r="T77" s="36" t="str">
        <f>IF(O77=0,""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"")))))))))))))))))))))))))))))))))))))))))))))))))</f>
        <v/>
      </c>
      <c r="U77" s="36" t="str">
        <f>IFERROR(IF(S77="N/A","N/A",((N77-S77)/S77)),"")</f>
        <v/>
      </c>
      <c r="V77" s="36" t="str">
        <f>IFERROR(IF(T77="N/A","N/A",((O77-T77)/T77)),"")</f>
        <v/>
      </c>
      <c r="W77" t="str">
        <f>IFERROR(E77-F77,"")</f>
        <v/>
      </c>
      <c r="X77" t="str">
        <f>IFERROR(ABS(E77-D76),"")</f>
        <v/>
      </c>
      <c r="Y77" t="str">
        <f>IFERROR(ABS(F77-D76),"")</f>
        <v/>
      </c>
      <c r="Z77" t="str">
        <f t="shared" si="26"/>
        <v/>
      </c>
      <c r="AA77" s="36" t="str">
        <f>IFERROR(H77-I77,"")</f>
        <v/>
      </c>
      <c r="AB77" s="36" t="str">
        <f t="shared" si="42"/>
        <v/>
      </c>
      <c r="AC77" s="66" t="str" cm="1">
        <f t="array" ref="AC77">IFERROR((AB77=AB76,AC76+AB77,AB77),"")</f>
        <v/>
      </c>
      <c r="AD77" s="65"/>
      <c r="AE77" s="65"/>
      <c r="AF77" s="65"/>
      <c r="AG77" s="65"/>
      <c r="AH77" s="36" t="str">
        <f>IF(AND(H77&gt;I77,H76&lt;I76),"crossover","")</f>
        <v/>
      </c>
      <c r="AI77" s="36" t="str">
        <f>IF(AND(H77&lt;I77,H76&gt;I76),"crossunder","")</f>
        <v/>
      </c>
      <c r="AJ77" s="67" t="str">
        <f t="shared" si="43"/>
        <v/>
      </c>
      <c r="AK77" s="68" t="str">
        <f t="shared" si="44"/>
        <v/>
      </c>
      <c r="AL77" s="71" t="str">
        <f t="shared" si="45"/>
        <v/>
      </c>
      <c r="AM77" s="71" t="str">
        <f t="shared" si="46"/>
        <v/>
      </c>
      <c r="AN77" s="72" t="str">
        <f>IF(AND(AK77&lt;&gt;"",CF77="Low Spike @ Uptrend"),AK77,"")</f>
        <v/>
      </c>
      <c r="AO77" s="72" t="str">
        <f t="shared" si="47"/>
        <v/>
      </c>
      <c r="AT77" s="75"/>
      <c r="AU77" s="75"/>
      <c r="AV77" s="75"/>
      <c r="AW77" s="75"/>
      <c r="AY77" s="21" t="str">
        <f>IF(OR(Q77=0,Q77=""),"",((H77-Q77)/Q77))</f>
        <v/>
      </c>
      <c r="AZ77" s="15" t="str">
        <f t="shared" si="30"/>
        <v/>
      </c>
      <c r="BA77" s="15" t="str">
        <f t="shared" si="50"/>
        <v/>
      </c>
      <c r="BB77" s="22" t="str">
        <f t="shared" si="31"/>
        <v/>
      </c>
      <c r="BC77" s="22" t="str">
        <f t="shared" si="32"/>
        <v/>
      </c>
      <c r="BD77" s="24" t="str">
        <f>IF(OR(R77=0,R77=""),"",((H77-R77)/R77))</f>
        <v/>
      </c>
      <c r="BE77" s="23" t="str">
        <f t="shared" si="29"/>
        <v/>
      </c>
      <c r="BF77" s="23" t="str">
        <f t="shared" si="33"/>
        <v/>
      </c>
      <c r="BG77" s="25" t="str">
        <f t="shared" si="34"/>
        <v/>
      </c>
      <c r="BH77" s="25" t="str">
        <f t="shared" si="35"/>
        <v/>
      </c>
      <c r="BI77" s="29" t="str">
        <f>IF(OR(L77="",N77=""),"",IF(AND(L77=N77,L77&gt;0,N77&gt;0),"Important High",""))</f>
        <v/>
      </c>
      <c r="BJ77" s="29" t="str">
        <f>IF(OR(M77="",O77=""),"",IF(AND(M77=O77,M77&gt;0,O77&gt;0),"Important Low",""))</f>
        <v/>
      </c>
      <c r="BK77" s="37" t="str">
        <f>IFERROR(IF(ABS(U77)&lt;0.15%,"Equal High",""),"")</f>
        <v/>
      </c>
      <c r="BL77" s="37" t="str" cm="1">
        <f t="array" aca="1" ref="BL77" ca="1">_xlfn.LET(_xlpm.lookback,MIN(ROW()-ROW(BK$50),11),_xlpm.found,IFERROR(MATCH("Equal High",OFFSET(BK77,-_xlpm.lookback,0,_xlpm.lookback+1,1),0),-1),_xlpm.offset_rows,_xlpm.lookback-_xlpm.found+1,IF(_xlpm.found&gt;0,INDEX(E:E,ROW()-_xlpm.offset_rows),""))</f>
        <v/>
      </c>
      <c r="BM77" s="37" t="str">
        <f ca="1">IF(BL77&lt;&gt;"",H77,"")</f>
        <v/>
      </c>
      <c r="BN77" s="37" t="str">
        <f ca="1">IF(BL77&lt;&gt;"",I77,"")</f>
        <v/>
      </c>
      <c r="BO77" s="37" t="str">
        <f t="shared" ca="1" si="27"/>
        <v/>
      </c>
      <c r="BP77" s="37" t="str">
        <f>IFERROR(IF(ABS(V77)&lt;0.15%,"Equal Low",""),"")</f>
        <v/>
      </c>
      <c r="BQ77" s="37" t="str" cm="1">
        <f t="array" aca="1" ref="BQ77" ca="1">_xlfn.LET(_xlpm.lookback,MIN(ROW()-ROW(BP$50),11),_xlpm.found,IFERROR(MATCH("Equal Low",OFFSET(BP77,-_xlpm.lookback,0,_xlpm.lookback+1,1),0),-1),_xlpm.offset_rows,_xlpm.lookback-_xlpm.found+1,IF(_xlpm.found&gt;0,INDEX(F:F,ROW()-_xlpm.offset_rows),""))</f>
        <v/>
      </c>
      <c r="BR77" s="37" t="str">
        <f ca="1">IF(BQ77&lt;&gt;"",H77,"")</f>
        <v/>
      </c>
      <c r="BS77" s="37" t="str">
        <f ca="1">IF(BQ77&lt;&gt;"",I77,"")</f>
        <v/>
      </c>
      <c r="BT77" s="37" t="str">
        <f t="shared" ca="1" si="28"/>
        <v/>
      </c>
      <c r="BU77" s="37" t="str">
        <f t="shared" si="36"/>
        <v/>
      </c>
      <c r="BV77" s="29" t="str">
        <f t="shared" si="37"/>
        <v/>
      </c>
      <c r="BW77" s="37" t="str" cm="1">
        <f t="array" ref="BW77">IF(BV77&lt;&gt;1,"",_xlfn.IFS(OR(BC77="Above",BC77="Below"),BC77,OR(BH77="Above",BH77="Below"),BH77,TRUE,""))</f>
        <v/>
      </c>
      <c r="BX77" s="37" t="str">
        <f ca="1">_xlfn.LET(_xlpm.eqh,IFERROR(ABS((BM77-BL77)/BL77)&lt;0.15%,FALSE),_xlpm.eql,IFERROR(ABS((BR77-BQ77)/BQ77)&lt;0.15%,FALSE),IF(_xlpm.eqh,IF(_xlpm.eql,"Eqh Touch / Eql Touch","Eqh Touch"),IF(_xlpm.eql,"Eql Touch","")))</f>
        <v/>
      </c>
      <c r="BY77" s="37" t="str">
        <f>IF(AA77="","",IF(AA77&gt;0,"UP","DOWN"))</f>
        <v/>
      </c>
      <c r="BZ77" s="37" t="str">
        <f t="shared" si="38"/>
        <v/>
      </c>
      <c r="CA77" s="37" t="str">
        <f t="shared" si="39"/>
        <v/>
      </c>
      <c r="CB77" s="66" t="str">
        <f t="shared" si="40"/>
        <v/>
      </c>
      <c r="CC77" s="69" t="str">
        <f t="shared" si="48"/>
        <v/>
      </c>
      <c r="CD77" s="66" t="str">
        <f t="shared" si="49"/>
        <v/>
      </c>
      <c r="CE77" s="66" t="str">
        <f t="shared" si="41"/>
        <v/>
      </c>
      <c r="CF77" s="66" t="str">
        <f>IF(AK77="","",IF(AND(AC77&gt;0,AK77&gt;0),"Low Spike @ Uptrend",""))</f>
        <v/>
      </c>
      <c r="CG77" s="66" t="str">
        <f>IF(AND(CF77="Low Spike @ Uptrend",AV77&gt;50%),"Sig Low Spike @ Uptrend","")</f>
        <v/>
      </c>
      <c r="CH77" s="30" t="str">
        <f>IFERROR(IF(Z77&gt;(AVERAGE(Z57:Z77)+(2*_xlfn.STDEV.P(Z57:Z77))),1,""),"")</f>
        <v/>
      </c>
      <c r="CI77" s="30" t="str">
        <f>IFERROR(IF(G77&gt;(AVERAGE(G57:G77)+(2*_xlfn.STDEV.P(G57:G77))),1,""),"")</f>
        <v/>
      </c>
      <c r="CJ77" s="30" t="str">
        <f>IF(P77="","",IF(P77=1,1,""))</f>
        <v/>
      </c>
      <c r="CK77" s="11" t="str">
        <f>IF(AND(CH77="",CC77="",CF77="",CI77="",CJ77=""),"",SUM(CH77:CJ77)/5)</f>
        <v/>
      </c>
      <c r="CL77" s="38" t="str">
        <f t="shared" si="24"/>
        <v/>
      </c>
      <c r="CM77" s="10" t="str">
        <f t="shared" si="25"/>
        <v/>
      </c>
    </row>
    <row r="78" spans="1:91" x14ac:dyDescent="0.55000000000000004">
      <c r="A78" t="str">
        <f>IF('Data Validation'!$K$2&lt;&gt;TRUE,"",'Data Validation'!A78)</f>
        <v/>
      </c>
      <c r="B78" s="4" t="str">
        <f>IF('Data Validation'!$K$2&lt;&gt;TRUE,"",'Data Validation'!C78)</f>
        <v/>
      </c>
      <c r="C78" s="4" t="str">
        <f>IF('Data Validation'!$K$2&lt;&gt;TRUE,"",'Data Validation'!E78)</f>
        <v/>
      </c>
      <c r="D78" s="4" t="str">
        <f>IF('Data Validation'!$K$2&lt;&gt;TRUE,"",'Data Validation'!G78)</f>
        <v/>
      </c>
      <c r="E78" s="4" t="str">
        <f>IF($C78&lt;&gt;"M5","",Price!F78)</f>
        <v/>
      </c>
      <c r="F78" s="4" t="str">
        <f>IF($C78&lt;&gt;"M5","",Price!G78)</f>
        <v/>
      </c>
      <c r="G78" s="4" t="str">
        <f>IF($C78&lt;&gt;"M5","",Price!H78)</f>
        <v/>
      </c>
      <c r="H78" s="57" t="str">
        <f>IF($C78&lt;&gt;"M5","",SSA!E78)</f>
        <v/>
      </c>
      <c r="I78" s="57" t="str">
        <f>IF($C78&lt;&gt;"M5","",SSA!F78)</f>
        <v/>
      </c>
      <c r="J78" s="58" t="str">
        <f>IF($C78&lt;&gt;"M5","",SSA!G78)</f>
        <v/>
      </c>
      <c r="K78" s="58" t="str">
        <f>IF($C78&lt;&gt;"M5","",SSA!H78)</f>
        <v/>
      </c>
      <c r="L78" s="5" t="str">
        <f>IF($C78&lt;&gt;"M5","",Trendlines!K78)</f>
        <v/>
      </c>
      <c r="M78" s="5" t="str">
        <f>IF($C78&lt;&gt;"M5","",Trendlines!L78)</f>
        <v/>
      </c>
      <c r="N78" s="5" t="str">
        <f>IF($C78&lt;&gt;"M5","",ZigZag!E78)</f>
        <v/>
      </c>
      <c r="O78" s="5" t="str">
        <f>IF($C78&lt;&gt;"M5","",ZigZag!F78)</f>
        <v/>
      </c>
      <c r="P78" s="5" t="str">
        <f>IF($C78&lt;&gt;"M5","",Pinbar!E78)</f>
        <v/>
      </c>
      <c r="Q78" s="57" t="str">
        <f>IF($C78&lt;&gt;"M5","",Trendlines!E78)</f>
        <v/>
      </c>
      <c r="R78" s="57" t="str">
        <f>IF($C78&lt;&gt;"M5","",Trendlines!H78)</f>
        <v/>
      </c>
      <c r="S78" s="36" t="str">
        <f>IF(N78=0,""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"")))))))))))))))))))))))))))))))))))))))))))))))))</f>
        <v/>
      </c>
      <c r="T78" s="36" t="str">
        <f>IF(O78=0,""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"")))))))))))))))))))))))))))))))))))))))))))))))))</f>
        <v/>
      </c>
      <c r="U78" s="36" t="str">
        <f>IFERROR(IF(S78="N/A","N/A",((N78-S78)/S78)),"")</f>
        <v/>
      </c>
      <c r="V78" s="36" t="str">
        <f>IFERROR(IF(T78="N/A","N/A",((O78-T78)/T78)),"")</f>
        <v/>
      </c>
      <c r="W78" t="str">
        <f>IFERROR(E78-F78,"")</f>
        <v/>
      </c>
      <c r="X78" t="str">
        <f>IFERROR(ABS(E78-D77),"")</f>
        <v/>
      </c>
      <c r="Y78" t="str">
        <f>IFERROR(ABS(F78-D77),"")</f>
        <v/>
      </c>
      <c r="Z78" t="str">
        <f t="shared" si="26"/>
        <v/>
      </c>
      <c r="AA78" s="36" t="str">
        <f>IFERROR(H78-I78,"")</f>
        <v/>
      </c>
      <c r="AB78" s="36" t="str">
        <f t="shared" si="42"/>
        <v/>
      </c>
      <c r="AC78" s="66" t="str" cm="1">
        <f t="array" ref="AC78">IFERROR((AB78=AB77,AC77+AB78,AB78),"")</f>
        <v/>
      </c>
      <c r="AD78" s="65"/>
      <c r="AE78" s="65"/>
      <c r="AF78" s="65"/>
      <c r="AG78" s="65"/>
      <c r="AH78" s="36" t="str">
        <f>IF(AND(H78&gt;I78,H77&lt;I77),"crossover","")</f>
        <v/>
      </c>
      <c r="AI78" s="36" t="str">
        <f>IF(AND(H78&lt;I78,H77&gt;I77),"crossunder","")</f>
        <v/>
      </c>
      <c r="AJ78" s="67" t="str">
        <f t="shared" si="43"/>
        <v/>
      </c>
      <c r="AK78" s="68" t="str">
        <f t="shared" si="44"/>
        <v/>
      </c>
      <c r="AL78" s="71" t="str">
        <f t="shared" si="45"/>
        <v/>
      </c>
      <c r="AM78" s="71" t="str">
        <f t="shared" si="46"/>
        <v/>
      </c>
      <c r="AN78" s="72" t="str">
        <f>IF(AND(AK78&lt;&gt;"",CF78="Low Spike @ Uptrend"),AK78,"")</f>
        <v/>
      </c>
      <c r="AO78" s="72" t="str">
        <f t="shared" si="47"/>
        <v/>
      </c>
      <c r="AT78" s="75"/>
      <c r="AU78" s="75"/>
      <c r="AV78" s="75"/>
      <c r="AW78" s="75"/>
      <c r="AY78" s="21" t="str">
        <f>IF(OR(Q78=0,Q78=""),"",((H78-Q78)/Q78))</f>
        <v/>
      </c>
      <c r="AZ78" s="15" t="str">
        <f t="shared" si="30"/>
        <v/>
      </c>
      <c r="BA78" s="15" t="str">
        <f t="shared" si="50"/>
        <v/>
      </c>
      <c r="BB78" s="22" t="str">
        <f t="shared" si="31"/>
        <v/>
      </c>
      <c r="BC78" s="22" t="str">
        <f t="shared" si="32"/>
        <v/>
      </c>
      <c r="BD78" s="24" t="str">
        <f>IF(OR(R78=0,R78=""),"",((H78-R78)/R78))</f>
        <v/>
      </c>
      <c r="BE78" s="23" t="str">
        <f t="shared" si="29"/>
        <v/>
      </c>
      <c r="BF78" s="23" t="str">
        <f t="shared" si="33"/>
        <v/>
      </c>
      <c r="BG78" s="25" t="str">
        <f t="shared" si="34"/>
        <v/>
      </c>
      <c r="BH78" s="25" t="str">
        <f t="shared" si="35"/>
        <v/>
      </c>
      <c r="BI78" s="29" t="str">
        <f>IF(OR(L78="",N78=""),"",IF(AND(L78=N78,L78&gt;0,N78&gt;0),"Important High",""))</f>
        <v/>
      </c>
      <c r="BJ78" s="29" t="str">
        <f>IF(OR(M78="",O78=""),"",IF(AND(M78=O78,M78&gt;0,O78&gt;0),"Important Low",""))</f>
        <v/>
      </c>
      <c r="BK78" s="37" t="str">
        <f>IFERROR(IF(ABS(U78)&lt;0.15%,"Equal High",""),"")</f>
        <v/>
      </c>
      <c r="BL78" s="37" t="str" cm="1">
        <f t="array" aca="1" ref="BL78" ca="1">_xlfn.LET(_xlpm.lookback,MIN(ROW()-ROW(BK$50),11),_xlpm.found,IFERROR(MATCH("Equal High",OFFSET(BK78,-_xlpm.lookback,0,_xlpm.lookback+1,1),0),-1),_xlpm.offset_rows,_xlpm.lookback-_xlpm.found+1,IF(_xlpm.found&gt;0,INDEX(E:E,ROW()-_xlpm.offset_rows),""))</f>
        <v/>
      </c>
      <c r="BM78" s="37" t="str">
        <f ca="1">IF(BL78&lt;&gt;"",H78,"")</f>
        <v/>
      </c>
      <c r="BN78" s="37" t="str">
        <f ca="1">IF(BL78&lt;&gt;"",I78,"")</f>
        <v/>
      </c>
      <c r="BO78" s="37" t="str">
        <f t="shared" ca="1" si="27"/>
        <v/>
      </c>
      <c r="BP78" s="37" t="str">
        <f>IFERROR(IF(ABS(V78)&lt;0.15%,"Equal Low",""),"")</f>
        <v/>
      </c>
      <c r="BQ78" s="37" t="str" cm="1">
        <f t="array" aca="1" ref="BQ78" ca="1">_xlfn.LET(_xlpm.lookback,MIN(ROW()-ROW(BP$50),11),_xlpm.found,IFERROR(MATCH("Equal Low",OFFSET(BP78,-_xlpm.lookback,0,_xlpm.lookback+1,1),0),-1),_xlpm.offset_rows,_xlpm.lookback-_xlpm.found+1,IF(_xlpm.found&gt;0,INDEX(F:F,ROW()-_xlpm.offset_rows),""))</f>
        <v/>
      </c>
      <c r="BR78" s="37" t="str">
        <f ca="1">IF(BQ78&lt;&gt;"",H78,"")</f>
        <v/>
      </c>
      <c r="BS78" s="37" t="str">
        <f ca="1">IF(BQ78&lt;&gt;"",I78,"")</f>
        <v/>
      </c>
      <c r="BT78" s="37" t="str">
        <f t="shared" ca="1" si="28"/>
        <v/>
      </c>
      <c r="BU78" s="37" t="str">
        <f t="shared" si="36"/>
        <v/>
      </c>
      <c r="BV78" s="29" t="str">
        <f t="shared" si="37"/>
        <v/>
      </c>
      <c r="BW78" s="37" t="str" cm="1">
        <f t="array" ref="BW78">IF(BV78&lt;&gt;1,"",_xlfn.IFS(OR(BC78="Above",BC78="Below"),BC78,OR(BH78="Above",BH78="Below"),BH78,TRUE,""))</f>
        <v/>
      </c>
      <c r="BX78" s="37" t="str">
        <f ca="1">_xlfn.LET(_xlpm.eqh,IFERROR(ABS((BM78-BL78)/BL78)&lt;0.15%,FALSE),_xlpm.eql,IFERROR(ABS((BR78-BQ78)/BQ78)&lt;0.15%,FALSE),IF(_xlpm.eqh,IF(_xlpm.eql,"Eqh Touch / Eql Touch","Eqh Touch"),IF(_xlpm.eql,"Eql Touch","")))</f>
        <v/>
      </c>
      <c r="BY78" s="37" t="str">
        <f>IF(AA78="","",IF(AA78&gt;0,"UP","DOWN"))</f>
        <v/>
      </c>
      <c r="BZ78" s="37" t="str">
        <f t="shared" si="38"/>
        <v/>
      </c>
      <c r="CA78" s="37" t="str">
        <f t="shared" si="39"/>
        <v/>
      </c>
      <c r="CB78" s="66" t="str">
        <f t="shared" si="40"/>
        <v/>
      </c>
      <c r="CC78" s="69" t="str">
        <f t="shared" si="48"/>
        <v/>
      </c>
      <c r="CD78" s="66" t="str">
        <f t="shared" si="49"/>
        <v/>
      </c>
      <c r="CE78" s="66" t="str">
        <f t="shared" si="41"/>
        <v/>
      </c>
      <c r="CF78" s="66" t="str">
        <f>IF(AK78="","",IF(AND(AC78&gt;0,AK78&gt;0),"Low Spike @ Uptrend",""))</f>
        <v/>
      </c>
      <c r="CG78" s="66" t="str">
        <f>IF(AND(CF78="Low Spike @ Uptrend",AV78&gt;50%),"Sig Low Spike @ Uptrend","")</f>
        <v/>
      </c>
      <c r="CH78" s="30" t="str">
        <f>IFERROR(IF(Z78&gt;(AVERAGE(Z58:Z78)+(2*_xlfn.STDEV.P(Z58:Z78))),1,""),"")</f>
        <v/>
      </c>
      <c r="CI78" s="30" t="str">
        <f>IFERROR(IF(G78&gt;(AVERAGE(G58:G78)+(2*_xlfn.STDEV.P(G58:G78))),1,""),"")</f>
        <v/>
      </c>
      <c r="CJ78" s="30" t="str">
        <f>IF(P78="","",IF(P78=1,1,""))</f>
        <v/>
      </c>
      <c r="CK78" s="11" t="str">
        <f>IF(AND(CH78="",CC78="",CF78="",CI78="",CJ78=""),"",SUM(CH78:CJ78)/5)</f>
        <v/>
      </c>
      <c r="CL78" s="38" t="str">
        <f t="shared" si="24"/>
        <v/>
      </c>
      <c r="CM78" s="10" t="str">
        <f t="shared" si="25"/>
        <v/>
      </c>
    </row>
    <row r="79" spans="1:91" x14ac:dyDescent="0.55000000000000004">
      <c r="A79" t="str">
        <f>IF('Data Validation'!$K$2&lt;&gt;TRUE,"",'Data Validation'!A79)</f>
        <v/>
      </c>
      <c r="B79" s="4" t="str">
        <f>IF('Data Validation'!$K$2&lt;&gt;TRUE,"",'Data Validation'!C79)</f>
        <v/>
      </c>
      <c r="C79" s="4" t="str">
        <f>IF('Data Validation'!$K$2&lt;&gt;TRUE,"",'Data Validation'!E79)</f>
        <v/>
      </c>
      <c r="D79" s="4" t="str">
        <f>IF('Data Validation'!$K$2&lt;&gt;TRUE,"",'Data Validation'!G79)</f>
        <v/>
      </c>
      <c r="E79" s="4" t="str">
        <f>IF($C79&lt;&gt;"M5","",Price!F79)</f>
        <v/>
      </c>
      <c r="F79" s="4" t="str">
        <f>IF($C79&lt;&gt;"M5","",Price!G79)</f>
        <v/>
      </c>
      <c r="G79" s="4" t="str">
        <f>IF($C79&lt;&gt;"M5","",Price!H79)</f>
        <v/>
      </c>
      <c r="H79" s="57" t="str">
        <f>IF($C79&lt;&gt;"M5","",SSA!E79)</f>
        <v/>
      </c>
      <c r="I79" s="57" t="str">
        <f>IF($C79&lt;&gt;"M5","",SSA!F79)</f>
        <v/>
      </c>
      <c r="J79" s="58" t="str">
        <f>IF($C79&lt;&gt;"M5","",SSA!G79)</f>
        <v/>
      </c>
      <c r="K79" s="58" t="str">
        <f>IF($C79&lt;&gt;"M5","",SSA!H79)</f>
        <v/>
      </c>
      <c r="L79" s="5" t="str">
        <f>IF($C79&lt;&gt;"M5","",Trendlines!K79)</f>
        <v/>
      </c>
      <c r="M79" s="5" t="str">
        <f>IF($C79&lt;&gt;"M5","",Trendlines!L79)</f>
        <v/>
      </c>
      <c r="N79" s="5" t="str">
        <f>IF($C79&lt;&gt;"M5","",ZigZag!E79)</f>
        <v/>
      </c>
      <c r="O79" s="5" t="str">
        <f>IF($C79&lt;&gt;"M5","",ZigZag!F79)</f>
        <v/>
      </c>
      <c r="P79" s="5" t="str">
        <f>IF($C79&lt;&gt;"M5","",Pinbar!E79)</f>
        <v/>
      </c>
      <c r="Q79" s="57" t="str">
        <f>IF($C79&lt;&gt;"M5","",Trendlines!E79)</f>
        <v/>
      </c>
      <c r="R79" s="57" t="str">
        <f>IF($C79&lt;&gt;"M5","",Trendlines!H79)</f>
        <v/>
      </c>
      <c r="S79" s="36" t="str">
        <f>IF(N79=0,""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"")))))))))))))))))))))))))))))))))))))))))))))))))</f>
        <v/>
      </c>
      <c r="T79" s="36" t="str">
        <f>IF(O79=0,""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"")))))))))))))))))))))))))))))))))))))))))))))))))</f>
        <v/>
      </c>
      <c r="U79" s="36" t="str">
        <f>IFERROR(IF(S79="N/A","N/A",((N79-S79)/S79)),"")</f>
        <v/>
      </c>
      <c r="V79" s="36" t="str">
        <f>IFERROR(IF(T79="N/A","N/A",((O79-T79)/T79)),"")</f>
        <v/>
      </c>
      <c r="W79" t="str">
        <f>IFERROR(E79-F79,"")</f>
        <v/>
      </c>
      <c r="X79" t="str">
        <f>IFERROR(ABS(E79-D78),"")</f>
        <v/>
      </c>
      <c r="Y79" t="str">
        <f>IFERROR(ABS(F79-D78),"")</f>
        <v/>
      </c>
      <c r="Z79" t="str">
        <f t="shared" si="26"/>
        <v/>
      </c>
      <c r="AA79" s="36" t="str">
        <f>IFERROR(H79-I79,"")</f>
        <v/>
      </c>
      <c r="AB79" s="36" t="str">
        <f t="shared" si="42"/>
        <v/>
      </c>
      <c r="AC79" s="66" t="str" cm="1">
        <f t="array" ref="AC79">IFERROR((AB79=AB78,AC78+AB79,AB79),"")</f>
        <v/>
      </c>
      <c r="AD79" s="65"/>
      <c r="AE79" s="65"/>
      <c r="AF79" s="65"/>
      <c r="AG79" s="65"/>
      <c r="AH79" s="36" t="str">
        <f>IF(AND(H79&gt;I79,H78&lt;I78),"crossover","")</f>
        <v/>
      </c>
      <c r="AI79" s="36" t="str">
        <f>IF(AND(H79&lt;I79,H78&gt;I78),"crossunder","")</f>
        <v/>
      </c>
      <c r="AJ79" s="67" t="str">
        <f t="shared" si="43"/>
        <v/>
      </c>
      <c r="AK79" s="68" t="str">
        <f t="shared" si="44"/>
        <v/>
      </c>
      <c r="AL79" s="71" t="str">
        <f t="shared" si="45"/>
        <v/>
      </c>
      <c r="AM79" s="71" t="str">
        <f t="shared" si="46"/>
        <v/>
      </c>
      <c r="AN79" s="72" t="str">
        <f>IF(AND(AK79&lt;&gt;"",CF79="Low Spike @ Uptrend"),AK79,"")</f>
        <v/>
      </c>
      <c r="AO79" s="72" t="str">
        <f t="shared" si="47"/>
        <v/>
      </c>
      <c r="AT79" s="75"/>
      <c r="AU79" s="75"/>
      <c r="AV79" s="75"/>
      <c r="AW79" s="75"/>
      <c r="AY79" s="21" t="str">
        <f>IF(OR(Q79=0,Q79=""),"",((H79-Q79)/Q79))</f>
        <v/>
      </c>
      <c r="AZ79" s="15" t="str">
        <f t="shared" si="30"/>
        <v/>
      </c>
      <c r="BA79" s="15" t="str">
        <f t="shared" si="50"/>
        <v/>
      </c>
      <c r="BB79" s="22" t="str">
        <f t="shared" si="31"/>
        <v/>
      </c>
      <c r="BC79" s="22" t="str">
        <f t="shared" si="32"/>
        <v/>
      </c>
      <c r="BD79" s="24" t="str">
        <f>IF(OR(R79=0,R79=""),"",((H79-R79)/R79))</f>
        <v/>
      </c>
      <c r="BE79" s="23" t="str">
        <f t="shared" si="29"/>
        <v/>
      </c>
      <c r="BF79" s="23" t="str">
        <f t="shared" si="33"/>
        <v/>
      </c>
      <c r="BG79" s="25" t="str">
        <f t="shared" si="34"/>
        <v/>
      </c>
      <c r="BH79" s="25" t="str">
        <f t="shared" si="35"/>
        <v/>
      </c>
      <c r="BI79" s="29" t="str">
        <f>IF(OR(L79="",N79=""),"",IF(AND(L79=N79,L79&gt;0,N79&gt;0),"Important High",""))</f>
        <v/>
      </c>
      <c r="BJ79" s="29" t="str">
        <f>IF(OR(M79="",O79=""),"",IF(AND(M79=O79,M79&gt;0,O79&gt;0),"Important Low",""))</f>
        <v/>
      </c>
      <c r="BK79" s="37" t="str">
        <f>IFERROR(IF(ABS(U79)&lt;0.15%,"Equal High",""),"")</f>
        <v/>
      </c>
      <c r="BL79" s="37" t="str" cm="1">
        <f t="array" aca="1" ref="BL79" ca="1">_xlfn.LET(_xlpm.lookback,MIN(ROW()-ROW(BK$50),11),_xlpm.found,IFERROR(MATCH("Equal High",OFFSET(BK79,-_xlpm.lookback,0,_xlpm.lookback+1,1),0),-1),_xlpm.offset_rows,_xlpm.lookback-_xlpm.found+1,IF(_xlpm.found&gt;0,INDEX(E:E,ROW()-_xlpm.offset_rows),""))</f>
        <v/>
      </c>
      <c r="BM79" s="37" t="str">
        <f ca="1">IF(BL79&lt;&gt;"",H79,"")</f>
        <v/>
      </c>
      <c r="BN79" s="37" t="str">
        <f ca="1">IF(BL79&lt;&gt;"",I79,"")</f>
        <v/>
      </c>
      <c r="BO79" s="37" t="str">
        <f t="shared" ca="1" si="27"/>
        <v/>
      </c>
      <c r="BP79" s="37" t="str">
        <f>IFERROR(IF(ABS(V79)&lt;0.15%,"Equal Low",""),"")</f>
        <v/>
      </c>
      <c r="BQ79" s="37" t="str" cm="1">
        <f t="array" aca="1" ref="BQ79" ca="1">_xlfn.LET(_xlpm.lookback,MIN(ROW()-ROW(BP$50),11),_xlpm.found,IFERROR(MATCH("Equal Low",OFFSET(BP79,-_xlpm.lookback,0,_xlpm.lookback+1,1),0),-1),_xlpm.offset_rows,_xlpm.lookback-_xlpm.found+1,IF(_xlpm.found&gt;0,INDEX(F:F,ROW()-_xlpm.offset_rows),""))</f>
        <v/>
      </c>
      <c r="BR79" s="37" t="str">
        <f ca="1">IF(BQ79&lt;&gt;"",H79,"")</f>
        <v/>
      </c>
      <c r="BS79" s="37" t="str">
        <f ca="1">IF(BQ79&lt;&gt;"",I79,"")</f>
        <v/>
      </c>
      <c r="BT79" s="37" t="str">
        <f t="shared" ca="1" si="28"/>
        <v/>
      </c>
      <c r="BU79" s="37" t="str">
        <f t="shared" si="36"/>
        <v/>
      </c>
      <c r="BV79" s="29" t="str">
        <f t="shared" si="37"/>
        <v/>
      </c>
      <c r="BW79" s="37" t="str" cm="1">
        <f t="array" ref="BW79">IF(BV79&lt;&gt;1,"",_xlfn.IFS(OR(BC79="Above",BC79="Below"),BC79,OR(BH79="Above",BH79="Below"),BH79,TRUE,""))</f>
        <v/>
      </c>
      <c r="BX79" s="37" t="str">
        <f ca="1">_xlfn.LET(_xlpm.eqh,IFERROR(ABS((BM79-BL79)/BL79)&lt;0.15%,FALSE),_xlpm.eql,IFERROR(ABS((BR79-BQ79)/BQ79)&lt;0.15%,FALSE),IF(_xlpm.eqh,IF(_xlpm.eql,"Eqh Touch / Eql Touch","Eqh Touch"),IF(_xlpm.eql,"Eql Touch","")))</f>
        <v/>
      </c>
      <c r="BY79" s="37" t="str">
        <f>IF(AA79="","",IF(AA79&gt;0,"UP","DOWN"))</f>
        <v/>
      </c>
      <c r="BZ79" s="37" t="str">
        <f t="shared" si="38"/>
        <v/>
      </c>
      <c r="CA79" s="37" t="str">
        <f t="shared" si="39"/>
        <v/>
      </c>
      <c r="CB79" s="66" t="str">
        <f t="shared" si="40"/>
        <v/>
      </c>
      <c r="CC79" s="69" t="str">
        <f t="shared" si="48"/>
        <v/>
      </c>
      <c r="CD79" s="66" t="str">
        <f t="shared" si="49"/>
        <v/>
      </c>
      <c r="CE79" s="66" t="str">
        <f t="shared" si="41"/>
        <v/>
      </c>
      <c r="CF79" s="66" t="str">
        <f>IF(AK79="","",IF(AND(AC79&gt;0,AK79&gt;0),"Low Spike @ Uptrend",""))</f>
        <v/>
      </c>
      <c r="CG79" s="66" t="str">
        <f>IF(AND(CF79="Low Spike @ Uptrend",AV79&gt;50%),"Sig Low Spike @ Uptrend","")</f>
        <v/>
      </c>
      <c r="CH79" s="30" t="str">
        <f>IFERROR(IF(Z79&gt;(AVERAGE(Z59:Z79)+(2*_xlfn.STDEV.P(Z59:Z79))),1,""),"")</f>
        <v/>
      </c>
      <c r="CI79" s="30" t="str">
        <f>IFERROR(IF(G79&gt;(AVERAGE(G59:G79)+(2*_xlfn.STDEV.P(G59:G79))),1,""),"")</f>
        <v/>
      </c>
      <c r="CJ79" s="30" t="str">
        <f>IF(P79="","",IF(P79=1,1,""))</f>
        <v/>
      </c>
      <c r="CK79" s="11" t="str">
        <f>IF(AND(CH79="",CC79="",CF79="",CI79="",CJ79=""),"",SUM(CH79:CJ79)/5)</f>
        <v/>
      </c>
      <c r="CL79" s="38" t="str">
        <f t="shared" si="24"/>
        <v/>
      </c>
      <c r="CM79" s="10" t="str">
        <f t="shared" si="25"/>
        <v/>
      </c>
    </row>
    <row r="80" spans="1:91" x14ac:dyDescent="0.55000000000000004">
      <c r="A80" t="str">
        <f>IF('Data Validation'!$K$2&lt;&gt;TRUE,"",'Data Validation'!A80)</f>
        <v/>
      </c>
      <c r="B80" s="4" t="str">
        <f>IF('Data Validation'!$K$2&lt;&gt;TRUE,"",'Data Validation'!C80)</f>
        <v/>
      </c>
      <c r="C80" s="4" t="str">
        <f>IF('Data Validation'!$K$2&lt;&gt;TRUE,"",'Data Validation'!E80)</f>
        <v/>
      </c>
      <c r="D80" s="4" t="str">
        <f>IF('Data Validation'!$K$2&lt;&gt;TRUE,"",'Data Validation'!G80)</f>
        <v/>
      </c>
      <c r="E80" s="4" t="str">
        <f>IF($C80&lt;&gt;"M5","",Price!F80)</f>
        <v/>
      </c>
      <c r="F80" s="4" t="str">
        <f>IF($C80&lt;&gt;"M5","",Price!G80)</f>
        <v/>
      </c>
      <c r="G80" s="4" t="str">
        <f>IF($C80&lt;&gt;"M5","",Price!H80)</f>
        <v/>
      </c>
      <c r="H80" s="57" t="str">
        <f>IF($C80&lt;&gt;"M5","",SSA!E80)</f>
        <v/>
      </c>
      <c r="I80" s="57" t="str">
        <f>IF($C80&lt;&gt;"M5","",SSA!F80)</f>
        <v/>
      </c>
      <c r="J80" s="58" t="str">
        <f>IF($C80&lt;&gt;"M5","",SSA!G80)</f>
        <v/>
      </c>
      <c r="K80" s="58" t="str">
        <f>IF($C80&lt;&gt;"M5","",SSA!H80)</f>
        <v/>
      </c>
      <c r="L80" s="5" t="str">
        <f>IF($C80&lt;&gt;"M5","",Trendlines!K80)</f>
        <v/>
      </c>
      <c r="M80" s="5" t="str">
        <f>IF($C80&lt;&gt;"M5","",Trendlines!L80)</f>
        <v/>
      </c>
      <c r="N80" s="5" t="str">
        <f>IF($C80&lt;&gt;"M5","",ZigZag!E80)</f>
        <v/>
      </c>
      <c r="O80" s="5" t="str">
        <f>IF($C80&lt;&gt;"M5","",ZigZag!F80)</f>
        <v/>
      </c>
      <c r="P80" s="5" t="str">
        <f>IF($C80&lt;&gt;"M5","",Pinbar!E80)</f>
        <v/>
      </c>
      <c r="Q80" s="57" t="str">
        <f>IF($C80&lt;&gt;"M5","",Trendlines!E80)</f>
        <v/>
      </c>
      <c r="R80" s="57" t="str">
        <f>IF($C80&lt;&gt;"M5","",Trendlines!H80)</f>
        <v/>
      </c>
      <c r="S80" s="36" t="str">
        <f>IF(N80=0,""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"")))))))))))))))))))))))))))))))))))))))))))))))))</f>
        <v/>
      </c>
      <c r="T80" s="36" t="str">
        <f>IF(O80=0,""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"")))))))))))))))))))))))))))))))))))))))))))))))))</f>
        <v/>
      </c>
      <c r="U80" s="36" t="str">
        <f>IFERROR(IF(S80="N/A","N/A",((N80-S80)/S80)),"")</f>
        <v/>
      </c>
      <c r="V80" s="36" t="str">
        <f>IFERROR(IF(T80="N/A","N/A",((O80-T80)/T80)),"")</f>
        <v/>
      </c>
      <c r="W80" t="str">
        <f>IFERROR(E80-F80,"")</f>
        <v/>
      </c>
      <c r="X80" t="str">
        <f>IFERROR(ABS(E80-D79),"")</f>
        <v/>
      </c>
      <c r="Y80" t="str">
        <f>IFERROR(ABS(F80-D79),"")</f>
        <v/>
      </c>
      <c r="Z80" t="str">
        <f t="shared" si="26"/>
        <v/>
      </c>
      <c r="AA80" s="36" t="str">
        <f>IFERROR(H80-I80,"")</f>
        <v/>
      </c>
      <c r="AB80" s="36" t="str">
        <f t="shared" si="42"/>
        <v/>
      </c>
      <c r="AC80" s="66" t="str" cm="1">
        <f t="array" ref="AC80">IFERROR((AB80=AB79,AC79+AB80,AB80),"")</f>
        <v/>
      </c>
      <c r="AD80" s="65"/>
      <c r="AE80" s="65"/>
      <c r="AF80" s="65"/>
      <c r="AG80" s="65"/>
      <c r="AH80" s="36" t="str">
        <f>IF(AND(H80&gt;I80,H79&lt;I79),"crossover","")</f>
        <v/>
      </c>
      <c r="AI80" s="36" t="str">
        <f>IF(AND(H80&lt;I80,H79&gt;I79),"crossunder","")</f>
        <v/>
      </c>
      <c r="AJ80" s="67" t="str">
        <f t="shared" si="43"/>
        <v/>
      </c>
      <c r="AK80" s="68" t="str">
        <f t="shared" si="44"/>
        <v/>
      </c>
      <c r="AL80" s="71" t="str">
        <f t="shared" si="45"/>
        <v/>
      </c>
      <c r="AM80" s="71" t="str">
        <f t="shared" si="46"/>
        <v/>
      </c>
      <c r="AN80" s="72" t="str">
        <f>IF(AND(AK80&lt;&gt;"",CF80="Low Spike @ Uptrend"),AK80,"")</f>
        <v/>
      </c>
      <c r="AO80" s="72" t="str">
        <f t="shared" si="47"/>
        <v/>
      </c>
      <c r="AT80" s="75"/>
      <c r="AU80" s="75"/>
      <c r="AV80" s="75"/>
      <c r="AW80" s="75"/>
      <c r="AY80" s="21" t="str">
        <f>IF(OR(Q80=0,Q80=""),"",((H80-Q80)/Q80))</f>
        <v/>
      </c>
      <c r="AZ80" s="15" t="str">
        <f t="shared" si="30"/>
        <v/>
      </c>
      <c r="BA80" s="15" t="str">
        <f t="shared" si="50"/>
        <v/>
      </c>
      <c r="BB80" s="22" t="str">
        <f t="shared" si="31"/>
        <v/>
      </c>
      <c r="BC80" s="22" t="str">
        <f t="shared" si="32"/>
        <v/>
      </c>
      <c r="BD80" s="24" t="str">
        <f>IF(OR(R80=0,R80=""),"",((H80-R80)/R80))</f>
        <v/>
      </c>
      <c r="BE80" s="23" t="str">
        <f t="shared" si="29"/>
        <v/>
      </c>
      <c r="BF80" s="23" t="str">
        <f t="shared" si="33"/>
        <v/>
      </c>
      <c r="BG80" s="25" t="str">
        <f t="shared" si="34"/>
        <v/>
      </c>
      <c r="BH80" s="25" t="str">
        <f t="shared" si="35"/>
        <v/>
      </c>
      <c r="BI80" s="29" t="str">
        <f>IF(OR(L80="",N80=""),"",IF(AND(L80=N80,L80&gt;0,N80&gt;0),"Important High",""))</f>
        <v/>
      </c>
      <c r="BJ80" s="29" t="str">
        <f>IF(OR(M80="",O80=""),"",IF(AND(M80=O80,M80&gt;0,O80&gt;0),"Important Low",""))</f>
        <v/>
      </c>
      <c r="BK80" s="37" t="str">
        <f>IFERROR(IF(ABS(U80)&lt;0.15%,"Equal High",""),"")</f>
        <v/>
      </c>
      <c r="BL80" s="37" t="str" cm="1">
        <f t="array" aca="1" ref="BL80" ca="1">_xlfn.LET(_xlpm.lookback,MIN(ROW()-ROW(BK$50),11),_xlpm.found,IFERROR(MATCH("Equal High",OFFSET(BK80,-_xlpm.lookback,0,_xlpm.lookback+1,1),0),-1),_xlpm.offset_rows,_xlpm.lookback-_xlpm.found+1,IF(_xlpm.found&gt;0,INDEX(E:E,ROW()-_xlpm.offset_rows),""))</f>
        <v/>
      </c>
      <c r="BM80" s="37" t="str">
        <f ca="1">IF(BL80&lt;&gt;"",H80,"")</f>
        <v/>
      </c>
      <c r="BN80" s="37" t="str">
        <f ca="1">IF(BL80&lt;&gt;"",I80,"")</f>
        <v/>
      </c>
      <c r="BO80" s="37" t="str">
        <f t="shared" ca="1" si="27"/>
        <v/>
      </c>
      <c r="BP80" s="37" t="str">
        <f>IFERROR(IF(ABS(V80)&lt;0.15%,"Equal Low",""),"")</f>
        <v/>
      </c>
      <c r="BQ80" s="37" t="str" cm="1">
        <f t="array" aca="1" ref="BQ80" ca="1">_xlfn.LET(_xlpm.lookback,MIN(ROW()-ROW(BP$50),11),_xlpm.found,IFERROR(MATCH("Equal Low",OFFSET(BP80,-_xlpm.lookback,0,_xlpm.lookback+1,1),0),-1),_xlpm.offset_rows,_xlpm.lookback-_xlpm.found+1,IF(_xlpm.found&gt;0,INDEX(F:F,ROW()-_xlpm.offset_rows),""))</f>
        <v/>
      </c>
      <c r="BR80" s="37" t="str">
        <f ca="1">IF(BQ80&lt;&gt;"",H80,"")</f>
        <v/>
      </c>
      <c r="BS80" s="37" t="str">
        <f ca="1">IF(BQ80&lt;&gt;"",I80,"")</f>
        <v/>
      </c>
      <c r="BT80" s="37" t="str">
        <f t="shared" ca="1" si="28"/>
        <v/>
      </c>
      <c r="BU80" s="37" t="str">
        <f t="shared" si="36"/>
        <v/>
      </c>
      <c r="BV80" s="29" t="str">
        <f t="shared" si="37"/>
        <v/>
      </c>
      <c r="BW80" s="37" t="str" cm="1">
        <f t="array" ref="BW80">IF(BV80&lt;&gt;1,"",_xlfn.IFS(OR(BC80="Above",BC80="Below"),BC80,OR(BH80="Above",BH80="Below"),BH80,TRUE,""))</f>
        <v/>
      </c>
      <c r="BX80" s="37" t="str">
        <f ca="1">_xlfn.LET(_xlpm.eqh,IFERROR(ABS((BM80-BL80)/BL80)&lt;0.15%,FALSE),_xlpm.eql,IFERROR(ABS((BR80-BQ80)/BQ80)&lt;0.15%,FALSE),IF(_xlpm.eqh,IF(_xlpm.eql,"Eqh Touch / Eql Touch","Eqh Touch"),IF(_xlpm.eql,"Eql Touch","")))</f>
        <v/>
      </c>
      <c r="BY80" s="37" t="str">
        <f>IF(AA80="","",IF(AA80&gt;0,"UP","DOWN"))</f>
        <v/>
      </c>
      <c r="BZ80" s="37" t="str">
        <f t="shared" si="38"/>
        <v/>
      </c>
      <c r="CA80" s="37" t="str">
        <f t="shared" si="39"/>
        <v/>
      </c>
      <c r="CB80" s="66" t="str">
        <f t="shared" si="40"/>
        <v/>
      </c>
      <c r="CC80" s="69" t="str">
        <f t="shared" si="48"/>
        <v/>
      </c>
      <c r="CD80" s="66" t="str">
        <f t="shared" si="49"/>
        <v/>
      </c>
      <c r="CE80" s="66" t="str">
        <f t="shared" si="41"/>
        <v/>
      </c>
      <c r="CF80" s="66" t="str">
        <f>IF(AK80="","",IF(AND(AC80&gt;0,AK80&gt;0),"Low Spike @ Uptrend",""))</f>
        <v/>
      </c>
      <c r="CG80" s="66" t="str">
        <f>IF(AND(CF80="Low Spike @ Uptrend",AV80&gt;50%),"Sig Low Spike @ Uptrend","")</f>
        <v/>
      </c>
      <c r="CH80" s="30" t="str">
        <f>IFERROR(IF(Z80&gt;(AVERAGE(Z60:Z80)+(2*_xlfn.STDEV.P(Z60:Z80))),1,""),"")</f>
        <v/>
      </c>
      <c r="CI80" s="30" t="str">
        <f>IFERROR(IF(G80&gt;(AVERAGE(G60:G80)+(2*_xlfn.STDEV.P(G60:G80))),1,""),"")</f>
        <v/>
      </c>
      <c r="CJ80" s="30" t="str">
        <f>IF(P80="","",IF(P80=1,1,""))</f>
        <v/>
      </c>
      <c r="CK80" s="11" t="str">
        <f>IF(AND(CH80="",CC80="",CF80="",CI80="",CJ80=""),"",SUM(CH80:CJ80)/5)</f>
        <v/>
      </c>
      <c r="CL80" s="38" t="str">
        <f t="shared" si="24"/>
        <v/>
      </c>
      <c r="CM80" s="10" t="str">
        <f t="shared" si="25"/>
        <v/>
      </c>
    </row>
    <row r="81" spans="1:91" x14ac:dyDescent="0.55000000000000004">
      <c r="A81" t="str">
        <f>IF('Data Validation'!$K$2&lt;&gt;TRUE,"",'Data Validation'!A81)</f>
        <v/>
      </c>
      <c r="B81" s="4" t="str">
        <f>IF('Data Validation'!$K$2&lt;&gt;TRUE,"",'Data Validation'!C81)</f>
        <v/>
      </c>
      <c r="C81" s="4" t="str">
        <f>IF('Data Validation'!$K$2&lt;&gt;TRUE,"",'Data Validation'!E81)</f>
        <v/>
      </c>
      <c r="D81" s="4" t="str">
        <f>IF('Data Validation'!$K$2&lt;&gt;TRUE,"",'Data Validation'!G81)</f>
        <v/>
      </c>
      <c r="E81" s="4" t="str">
        <f>IF($C81&lt;&gt;"M5","",Price!F81)</f>
        <v/>
      </c>
      <c r="F81" s="4" t="str">
        <f>IF($C81&lt;&gt;"M5","",Price!G81)</f>
        <v/>
      </c>
      <c r="G81" s="4" t="str">
        <f>IF($C81&lt;&gt;"M5","",Price!H81)</f>
        <v/>
      </c>
      <c r="H81" s="57" t="str">
        <f>IF($C81&lt;&gt;"M5","",SSA!E81)</f>
        <v/>
      </c>
      <c r="I81" s="57" t="str">
        <f>IF($C81&lt;&gt;"M5","",SSA!F81)</f>
        <v/>
      </c>
      <c r="J81" s="58" t="str">
        <f>IF($C81&lt;&gt;"M5","",SSA!G81)</f>
        <v/>
      </c>
      <c r="K81" s="58" t="str">
        <f>IF($C81&lt;&gt;"M5","",SSA!H81)</f>
        <v/>
      </c>
      <c r="L81" s="5" t="str">
        <f>IF($C81&lt;&gt;"M5","",Trendlines!K81)</f>
        <v/>
      </c>
      <c r="M81" s="5" t="str">
        <f>IF($C81&lt;&gt;"M5","",Trendlines!L81)</f>
        <v/>
      </c>
      <c r="N81" s="5" t="str">
        <f>IF($C81&lt;&gt;"M5","",ZigZag!E81)</f>
        <v/>
      </c>
      <c r="O81" s="5" t="str">
        <f>IF($C81&lt;&gt;"M5","",ZigZag!F81)</f>
        <v/>
      </c>
      <c r="P81" s="5" t="str">
        <f>IF($C81&lt;&gt;"M5","",Pinbar!E81)</f>
        <v/>
      </c>
      <c r="Q81" s="57" t="str">
        <f>IF($C81&lt;&gt;"M5","",Trendlines!E81)</f>
        <v/>
      </c>
      <c r="R81" s="57" t="str">
        <f>IF($C81&lt;&gt;"M5","",Trendlines!H81)</f>
        <v/>
      </c>
      <c r="S81" s="36" t="str">
        <f>IF(N81=0,""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"")))))))))))))))))))))))))))))))))))))))))))))))))</f>
        <v/>
      </c>
      <c r="T81" s="36" t="str">
        <f>IF(O81=0,""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"")))))))))))))))))))))))))))))))))))))))))))))))))</f>
        <v/>
      </c>
      <c r="U81" s="36" t="str">
        <f>IFERROR(IF(S81="N/A","N/A",((N81-S81)/S81)),"")</f>
        <v/>
      </c>
      <c r="V81" s="36" t="str">
        <f>IFERROR(IF(T81="N/A","N/A",((O81-T81)/T81)),"")</f>
        <v/>
      </c>
      <c r="W81" t="str">
        <f>IFERROR(E81-F81,"")</f>
        <v/>
      </c>
      <c r="X81" t="str">
        <f>IFERROR(ABS(E81-D80),"")</f>
        <v/>
      </c>
      <c r="Y81" t="str">
        <f>IFERROR(ABS(F81-D80),"")</f>
        <v/>
      </c>
      <c r="Z81" t="str">
        <f t="shared" si="26"/>
        <v/>
      </c>
      <c r="AA81" s="36" t="str">
        <f>IFERROR(H81-I81,"")</f>
        <v/>
      </c>
      <c r="AB81" s="36" t="str">
        <f t="shared" si="42"/>
        <v/>
      </c>
      <c r="AC81" s="66" t="str" cm="1">
        <f t="array" ref="AC81">IFERROR((AB81=AB80,AC80+AB81,AB81),"")</f>
        <v/>
      </c>
      <c r="AD81" s="65"/>
      <c r="AE81" s="65"/>
      <c r="AF81" s="65"/>
      <c r="AG81" s="65"/>
      <c r="AH81" s="36" t="str">
        <f>IF(AND(H81&gt;I81,H80&lt;I80),"crossover","")</f>
        <v/>
      </c>
      <c r="AI81" s="36" t="str">
        <f>IF(AND(H81&lt;I81,H80&gt;I80),"crossunder","")</f>
        <v/>
      </c>
      <c r="AJ81" s="67" t="str">
        <f t="shared" si="43"/>
        <v/>
      </c>
      <c r="AK81" s="68" t="str">
        <f t="shared" si="44"/>
        <v/>
      </c>
      <c r="AL81" s="71" t="str">
        <f t="shared" si="45"/>
        <v/>
      </c>
      <c r="AM81" s="71" t="str">
        <f t="shared" si="46"/>
        <v/>
      </c>
      <c r="AN81" s="72" t="str">
        <f>IF(AND(AK81&lt;&gt;"",CF81="Low Spike @ Uptrend"),AK81,"")</f>
        <v/>
      </c>
      <c r="AO81" s="72" t="str">
        <f t="shared" si="47"/>
        <v/>
      </c>
      <c r="AT81" s="75"/>
      <c r="AU81" s="75"/>
      <c r="AV81" s="75"/>
      <c r="AW81" s="75"/>
      <c r="AY81" s="21" t="str">
        <f>IF(OR(Q81=0,Q81=""),"",((H81-Q81)/Q81))</f>
        <v/>
      </c>
      <c r="AZ81" s="15" t="str">
        <f t="shared" si="30"/>
        <v/>
      </c>
      <c r="BA81" s="15" t="str">
        <f t="shared" si="50"/>
        <v/>
      </c>
      <c r="BB81" s="22" t="str">
        <f t="shared" si="31"/>
        <v/>
      </c>
      <c r="BC81" s="22" t="str">
        <f t="shared" si="32"/>
        <v/>
      </c>
      <c r="BD81" s="24" t="str">
        <f>IF(OR(R81=0,R81=""),"",((H81-R81)/R81))</f>
        <v/>
      </c>
      <c r="BE81" s="23" t="str">
        <f t="shared" si="29"/>
        <v/>
      </c>
      <c r="BF81" s="23" t="str">
        <f t="shared" si="33"/>
        <v/>
      </c>
      <c r="BG81" s="25" t="str">
        <f t="shared" si="34"/>
        <v/>
      </c>
      <c r="BH81" s="25" t="str">
        <f t="shared" si="35"/>
        <v/>
      </c>
      <c r="BI81" s="29" t="str">
        <f>IF(OR(L81="",N81=""),"",IF(AND(L81=N81,L81&gt;0,N81&gt;0),"Important High",""))</f>
        <v/>
      </c>
      <c r="BJ81" s="29" t="str">
        <f>IF(OR(M81="",O81=""),"",IF(AND(M81=O81,M81&gt;0,O81&gt;0),"Important Low",""))</f>
        <v/>
      </c>
      <c r="BK81" s="37" t="str">
        <f>IFERROR(IF(ABS(U81)&lt;0.15%,"Equal High",""),"")</f>
        <v/>
      </c>
      <c r="BL81" s="37" t="str" cm="1">
        <f t="array" aca="1" ref="BL81" ca="1">_xlfn.LET(_xlpm.lookback,MIN(ROW()-ROW(BK$50),11),_xlpm.found,IFERROR(MATCH("Equal High",OFFSET(BK81,-_xlpm.lookback,0,_xlpm.lookback+1,1),0),-1),_xlpm.offset_rows,_xlpm.lookback-_xlpm.found+1,IF(_xlpm.found&gt;0,INDEX(E:E,ROW()-_xlpm.offset_rows),""))</f>
        <v/>
      </c>
      <c r="BM81" s="37" t="str">
        <f ca="1">IF(BL81&lt;&gt;"",H81,"")</f>
        <v/>
      </c>
      <c r="BN81" s="37" t="str">
        <f ca="1">IF(BL81&lt;&gt;"",I81,"")</f>
        <v/>
      </c>
      <c r="BO81" s="37" t="str">
        <f t="shared" ca="1" si="27"/>
        <v/>
      </c>
      <c r="BP81" s="37" t="str">
        <f>IFERROR(IF(ABS(V81)&lt;0.15%,"Equal Low",""),"")</f>
        <v/>
      </c>
      <c r="BQ81" s="37" t="str" cm="1">
        <f t="array" aca="1" ref="BQ81" ca="1">_xlfn.LET(_xlpm.lookback,MIN(ROW()-ROW(BP$50),11),_xlpm.found,IFERROR(MATCH("Equal Low",OFFSET(BP81,-_xlpm.lookback,0,_xlpm.lookback+1,1),0),-1),_xlpm.offset_rows,_xlpm.lookback-_xlpm.found+1,IF(_xlpm.found&gt;0,INDEX(F:F,ROW()-_xlpm.offset_rows),""))</f>
        <v/>
      </c>
      <c r="BR81" s="37" t="str">
        <f ca="1">IF(BQ81&lt;&gt;"",H81,"")</f>
        <v/>
      </c>
      <c r="BS81" s="37" t="str">
        <f ca="1">IF(BQ81&lt;&gt;"",I81,"")</f>
        <v/>
      </c>
      <c r="BT81" s="37" t="str">
        <f t="shared" ca="1" si="28"/>
        <v/>
      </c>
      <c r="BU81" s="37" t="str">
        <f t="shared" si="36"/>
        <v/>
      </c>
      <c r="BV81" s="29" t="str">
        <f t="shared" si="37"/>
        <v/>
      </c>
      <c r="BW81" s="37" t="str" cm="1">
        <f t="array" ref="BW81">IF(BV81&lt;&gt;1,"",_xlfn.IFS(OR(BC81="Above",BC81="Below"),BC81,OR(BH81="Above",BH81="Below"),BH81,TRUE,""))</f>
        <v/>
      </c>
      <c r="BX81" s="37" t="str">
        <f ca="1">_xlfn.LET(_xlpm.eqh,IFERROR(ABS((BM81-BL81)/BL81)&lt;0.15%,FALSE),_xlpm.eql,IFERROR(ABS((BR81-BQ81)/BQ81)&lt;0.15%,FALSE),IF(_xlpm.eqh,IF(_xlpm.eql,"Eqh Touch / Eql Touch","Eqh Touch"),IF(_xlpm.eql,"Eql Touch","")))</f>
        <v/>
      </c>
      <c r="BY81" s="37" t="str">
        <f>IF(AA81="","",IF(AA81&gt;0,"UP","DOWN"))</f>
        <v/>
      </c>
      <c r="BZ81" s="37" t="str">
        <f t="shared" si="38"/>
        <v/>
      </c>
      <c r="CA81" s="37" t="str">
        <f t="shared" si="39"/>
        <v/>
      </c>
      <c r="CB81" s="66" t="str">
        <f t="shared" si="40"/>
        <v/>
      </c>
      <c r="CC81" s="69" t="str">
        <f t="shared" si="48"/>
        <v/>
      </c>
      <c r="CD81" s="66" t="str">
        <f t="shared" si="49"/>
        <v/>
      </c>
      <c r="CE81" s="66" t="str">
        <f t="shared" si="41"/>
        <v/>
      </c>
      <c r="CF81" s="66" t="str">
        <f>IF(AK81="","",IF(AND(AC81&gt;0,AK81&gt;0),"Low Spike @ Uptrend",""))</f>
        <v/>
      </c>
      <c r="CG81" s="66" t="str">
        <f>IF(AND(CF81="Low Spike @ Uptrend",AV81&gt;50%),"Sig Low Spike @ Uptrend","")</f>
        <v/>
      </c>
      <c r="CH81" s="30" t="str">
        <f>IFERROR(IF(Z81&gt;(AVERAGE(Z61:Z81)+(2*_xlfn.STDEV.P(Z61:Z81))),1,""),"")</f>
        <v/>
      </c>
      <c r="CI81" s="30" t="str">
        <f>IFERROR(IF(G81&gt;(AVERAGE(G61:G81)+(2*_xlfn.STDEV.P(G61:G81))),1,""),"")</f>
        <v/>
      </c>
      <c r="CJ81" s="30" t="str">
        <f>IF(P81="","",IF(P81=1,1,""))</f>
        <v/>
      </c>
      <c r="CK81" s="11" t="str">
        <f>IF(AND(CH81="",CC81="",CF81="",CI81="",CJ81=""),"",SUM(CH81:CJ81)/5)</f>
        <v/>
      </c>
      <c r="CL81" s="38" t="str">
        <f t="shared" si="24"/>
        <v/>
      </c>
      <c r="CM81" s="10" t="str">
        <f t="shared" si="25"/>
        <v/>
      </c>
    </row>
    <row r="82" spans="1:91" x14ac:dyDescent="0.55000000000000004">
      <c r="A82" t="str">
        <f>IF('Data Validation'!$K$2&lt;&gt;TRUE,"",'Data Validation'!A82)</f>
        <v/>
      </c>
      <c r="B82" s="4" t="str">
        <f>IF('Data Validation'!$K$2&lt;&gt;TRUE,"",'Data Validation'!C82)</f>
        <v/>
      </c>
      <c r="C82" s="4" t="str">
        <f>IF('Data Validation'!$K$2&lt;&gt;TRUE,"",'Data Validation'!E82)</f>
        <v/>
      </c>
      <c r="D82" s="4" t="str">
        <f>IF('Data Validation'!$K$2&lt;&gt;TRUE,"",'Data Validation'!G82)</f>
        <v/>
      </c>
      <c r="E82" s="4" t="str">
        <f>IF($C82&lt;&gt;"M5","",Price!F82)</f>
        <v/>
      </c>
      <c r="F82" s="4" t="str">
        <f>IF($C82&lt;&gt;"M5","",Price!G82)</f>
        <v/>
      </c>
      <c r="G82" s="4" t="str">
        <f>IF($C82&lt;&gt;"M5","",Price!H82)</f>
        <v/>
      </c>
      <c r="H82" s="57" t="str">
        <f>IF($C82&lt;&gt;"M5","",SSA!E82)</f>
        <v/>
      </c>
      <c r="I82" s="57" t="str">
        <f>IF($C82&lt;&gt;"M5","",SSA!F82)</f>
        <v/>
      </c>
      <c r="J82" s="58" t="str">
        <f>IF($C82&lt;&gt;"M5","",SSA!G82)</f>
        <v/>
      </c>
      <c r="K82" s="58" t="str">
        <f>IF($C82&lt;&gt;"M5","",SSA!H82)</f>
        <v/>
      </c>
      <c r="L82" s="5" t="str">
        <f>IF($C82&lt;&gt;"M5","",Trendlines!K82)</f>
        <v/>
      </c>
      <c r="M82" s="5" t="str">
        <f>IF($C82&lt;&gt;"M5","",Trendlines!L82)</f>
        <v/>
      </c>
      <c r="N82" s="5" t="str">
        <f>IF($C82&lt;&gt;"M5","",ZigZag!E82)</f>
        <v/>
      </c>
      <c r="O82" s="5" t="str">
        <f>IF($C82&lt;&gt;"M5","",ZigZag!F82)</f>
        <v/>
      </c>
      <c r="P82" s="5" t="str">
        <f>IF($C82&lt;&gt;"M5","",Pinbar!E82)</f>
        <v/>
      </c>
      <c r="Q82" s="57" t="str">
        <f>IF($C82&lt;&gt;"M5","",Trendlines!E82)</f>
        <v/>
      </c>
      <c r="R82" s="57" t="str">
        <f>IF($C82&lt;&gt;"M5","",Trendlines!H82)</f>
        <v/>
      </c>
      <c r="S82" s="36" t="str">
        <f>IF(N82=0,""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"")))))))))))))))))))))))))))))))))))))))))))))))))</f>
        <v/>
      </c>
      <c r="T82" s="36" t="str">
        <f>IF(O82=0,""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"")))))))))))))))))))))))))))))))))))))))))))))))))</f>
        <v/>
      </c>
      <c r="U82" s="36" t="str">
        <f>IFERROR(IF(S82="N/A","N/A",((N82-S82)/S82)),"")</f>
        <v/>
      </c>
      <c r="V82" s="36" t="str">
        <f>IFERROR(IF(T82="N/A","N/A",((O82-T82)/T82)),"")</f>
        <v/>
      </c>
      <c r="W82" t="str">
        <f>IFERROR(E82-F82,"")</f>
        <v/>
      </c>
      <c r="X82" t="str">
        <f>IFERROR(ABS(E82-D81),"")</f>
        <v/>
      </c>
      <c r="Y82" t="str">
        <f>IFERROR(ABS(F82-D81),"")</f>
        <v/>
      </c>
      <c r="Z82" t="str">
        <f t="shared" si="26"/>
        <v/>
      </c>
      <c r="AA82" s="36" t="str">
        <f>IFERROR(H82-I82,"")</f>
        <v/>
      </c>
      <c r="AB82" s="36" t="str">
        <f t="shared" si="42"/>
        <v/>
      </c>
      <c r="AC82" s="66" t="str" cm="1">
        <f t="array" ref="AC82">IFERROR((AB82=AB81,AC81+AB82,AB82),"")</f>
        <v/>
      </c>
      <c r="AD82" s="65"/>
      <c r="AE82" s="65"/>
      <c r="AF82" s="65"/>
      <c r="AG82" s="65"/>
      <c r="AH82" s="36" t="str">
        <f>IF(AND(H82&gt;I82,H81&lt;I81),"crossover","")</f>
        <v/>
      </c>
      <c r="AI82" s="36" t="str">
        <f>IF(AND(H82&lt;I82,H81&gt;I81),"crossunder","")</f>
        <v/>
      </c>
      <c r="AJ82" s="67" t="str">
        <f t="shared" si="43"/>
        <v/>
      </c>
      <c r="AK82" s="68" t="str">
        <f t="shared" si="44"/>
        <v/>
      </c>
      <c r="AL82" s="71" t="str">
        <f t="shared" si="45"/>
        <v/>
      </c>
      <c r="AM82" s="71" t="str">
        <f t="shared" si="46"/>
        <v/>
      </c>
      <c r="AN82" s="72" t="str">
        <f>IF(AND(AK82&lt;&gt;"",CF82="Low Spike @ Uptrend"),AK82,"")</f>
        <v/>
      </c>
      <c r="AO82" s="72" t="str">
        <f t="shared" si="47"/>
        <v/>
      </c>
      <c r="AT82" s="75"/>
      <c r="AU82" s="75"/>
      <c r="AV82" s="75"/>
      <c r="AW82" s="75"/>
      <c r="AY82" s="21" t="str">
        <f>IF(OR(Q82=0,Q82=""),"",((H82-Q82)/Q82))</f>
        <v/>
      </c>
      <c r="AZ82" s="15" t="str">
        <f t="shared" si="30"/>
        <v/>
      </c>
      <c r="BA82" s="15" t="str">
        <f t="shared" si="50"/>
        <v/>
      </c>
      <c r="BB82" s="22" t="str">
        <f t="shared" si="31"/>
        <v/>
      </c>
      <c r="BC82" s="22" t="str">
        <f t="shared" si="32"/>
        <v/>
      </c>
      <c r="BD82" s="24" t="str">
        <f>IF(OR(R82=0,R82=""),"",((H82-R82)/R82))</f>
        <v/>
      </c>
      <c r="BE82" s="23" t="str">
        <f t="shared" si="29"/>
        <v/>
      </c>
      <c r="BF82" s="23" t="str">
        <f t="shared" si="33"/>
        <v/>
      </c>
      <c r="BG82" s="25" t="str">
        <f t="shared" si="34"/>
        <v/>
      </c>
      <c r="BH82" s="25" t="str">
        <f t="shared" si="35"/>
        <v/>
      </c>
      <c r="BI82" s="29" t="str">
        <f>IF(OR(L82="",N82=""),"",IF(AND(L82=N82,L82&gt;0,N82&gt;0),"Important High",""))</f>
        <v/>
      </c>
      <c r="BJ82" s="29" t="str">
        <f>IF(OR(M82="",O82=""),"",IF(AND(M82=O82,M82&gt;0,O82&gt;0),"Important Low",""))</f>
        <v/>
      </c>
      <c r="BK82" s="37" t="str">
        <f>IFERROR(IF(ABS(U82)&lt;0.15%,"Equal High",""),"")</f>
        <v/>
      </c>
      <c r="BL82" s="37" t="str" cm="1">
        <f t="array" aca="1" ref="BL82" ca="1">_xlfn.LET(_xlpm.lookback,MIN(ROW()-ROW(BK$50),11),_xlpm.found,IFERROR(MATCH("Equal High",OFFSET(BK82,-_xlpm.lookback,0,_xlpm.lookback+1,1),0),-1),_xlpm.offset_rows,_xlpm.lookback-_xlpm.found+1,IF(_xlpm.found&gt;0,INDEX(E:E,ROW()-_xlpm.offset_rows),""))</f>
        <v/>
      </c>
      <c r="BM82" s="37" t="str">
        <f ca="1">IF(BL82&lt;&gt;"",H82,"")</f>
        <v/>
      </c>
      <c r="BN82" s="37" t="str">
        <f ca="1">IF(BL82&lt;&gt;"",I82,"")</f>
        <v/>
      </c>
      <c r="BO82" s="37" t="str">
        <f t="shared" ca="1" si="27"/>
        <v/>
      </c>
      <c r="BP82" s="37" t="str">
        <f>IFERROR(IF(ABS(V82)&lt;0.15%,"Equal Low",""),"")</f>
        <v/>
      </c>
      <c r="BQ82" s="37" t="str" cm="1">
        <f t="array" aca="1" ref="BQ82" ca="1">_xlfn.LET(_xlpm.lookback,MIN(ROW()-ROW(BP$50),11),_xlpm.found,IFERROR(MATCH("Equal Low",OFFSET(BP82,-_xlpm.lookback,0,_xlpm.lookback+1,1),0),-1),_xlpm.offset_rows,_xlpm.lookback-_xlpm.found+1,IF(_xlpm.found&gt;0,INDEX(F:F,ROW()-_xlpm.offset_rows),""))</f>
        <v/>
      </c>
      <c r="BR82" s="37" t="str">
        <f ca="1">IF(BQ82&lt;&gt;"",H82,"")</f>
        <v/>
      </c>
      <c r="BS82" s="37" t="str">
        <f ca="1">IF(BQ82&lt;&gt;"",I82,"")</f>
        <v/>
      </c>
      <c r="BT82" s="37" t="str">
        <f t="shared" ca="1" si="28"/>
        <v/>
      </c>
      <c r="BU82" s="37" t="str">
        <f t="shared" si="36"/>
        <v/>
      </c>
      <c r="BV82" s="29" t="str">
        <f t="shared" si="37"/>
        <v/>
      </c>
      <c r="BW82" s="37" t="str" cm="1">
        <f t="array" ref="BW82">IF(BV82&lt;&gt;1,"",_xlfn.IFS(OR(BC82="Above",BC82="Below"),BC82,OR(BH82="Above",BH82="Below"),BH82,TRUE,""))</f>
        <v/>
      </c>
      <c r="BX82" s="37" t="str">
        <f ca="1">_xlfn.LET(_xlpm.eqh,IFERROR(ABS((BM82-BL82)/BL82)&lt;0.15%,FALSE),_xlpm.eql,IFERROR(ABS((BR82-BQ82)/BQ82)&lt;0.15%,FALSE),IF(_xlpm.eqh,IF(_xlpm.eql,"Eqh Touch / Eql Touch","Eqh Touch"),IF(_xlpm.eql,"Eql Touch","")))</f>
        <v/>
      </c>
      <c r="BY82" s="37" t="str">
        <f>IF(AA82="","",IF(AA82&gt;0,"UP","DOWN"))</f>
        <v/>
      </c>
      <c r="BZ82" s="37" t="str">
        <f t="shared" si="38"/>
        <v/>
      </c>
      <c r="CA82" s="37" t="str">
        <f t="shared" si="39"/>
        <v/>
      </c>
      <c r="CB82" s="66" t="str">
        <f t="shared" si="40"/>
        <v/>
      </c>
      <c r="CC82" s="69" t="str">
        <f t="shared" si="48"/>
        <v/>
      </c>
      <c r="CD82" s="66" t="str">
        <f t="shared" si="49"/>
        <v/>
      </c>
      <c r="CE82" s="66" t="str">
        <f t="shared" si="41"/>
        <v/>
      </c>
      <c r="CF82" s="66" t="str">
        <f>IF(AK82="","",IF(AND(AC82&gt;0,AK82&gt;0),"Low Spike @ Uptrend",""))</f>
        <v/>
      </c>
      <c r="CG82" s="66" t="str">
        <f>IF(AND(CF82="Low Spike @ Uptrend",AV82&gt;50%),"Sig Low Spike @ Uptrend","")</f>
        <v/>
      </c>
      <c r="CH82" s="30" t="str">
        <f>IFERROR(IF(Z82&gt;(AVERAGE(Z62:Z82)+(2*_xlfn.STDEV.P(Z62:Z82))),1,""),"")</f>
        <v/>
      </c>
      <c r="CI82" s="30" t="str">
        <f>IFERROR(IF(G82&gt;(AVERAGE(G62:G82)+(2*_xlfn.STDEV.P(G62:G82))),1,""),"")</f>
        <v/>
      </c>
      <c r="CJ82" s="30" t="str">
        <f>IF(P82="","",IF(P82=1,1,""))</f>
        <v/>
      </c>
      <c r="CK82" s="11" t="str">
        <f>IF(AND(CH82="",CC82="",CF82="",CI82="",CJ82=""),"",SUM(CH82:CJ82)/5)</f>
        <v/>
      </c>
      <c r="CL82" s="38" t="str">
        <f t="shared" si="24"/>
        <v/>
      </c>
      <c r="CM82" s="10" t="str">
        <f t="shared" si="25"/>
        <v/>
      </c>
    </row>
    <row r="83" spans="1:91" x14ac:dyDescent="0.55000000000000004">
      <c r="A83" t="str">
        <f>IF('Data Validation'!$K$2&lt;&gt;TRUE,"",'Data Validation'!A83)</f>
        <v/>
      </c>
      <c r="B83" s="4" t="str">
        <f>IF('Data Validation'!$K$2&lt;&gt;TRUE,"",'Data Validation'!C83)</f>
        <v/>
      </c>
      <c r="C83" s="4" t="str">
        <f>IF('Data Validation'!$K$2&lt;&gt;TRUE,"",'Data Validation'!E83)</f>
        <v/>
      </c>
      <c r="D83" s="4" t="str">
        <f>IF('Data Validation'!$K$2&lt;&gt;TRUE,"",'Data Validation'!G83)</f>
        <v/>
      </c>
      <c r="E83" s="4" t="str">
        <f>IF($C83&lt;&gt;"M5","",Price!F83)</f>
        <v/>
      </c>
      <c r="F83" s="4" t="str">
        <f>IF($C83&lt;&gt;"M5","",Price!G83)</f>
        <v/>
      </c>
      <c r="G83" s="4" t="str">
        <f>IF($C83&lt;&gt;"M5","",Price!H83)</f>
        <v/>
      </c>
      <c r="H83" s="57" t="str">
        <f>IF($C83&lt;&gt;"M5","",SSA!E83)</f>
        <v/>
      </c>
      <c r="I83" s="57" t="str">
        <f>IF($C83&lt;&gt;"M5","",SSA!F83)</f>
        <v/>
      </c>
      <c r="J83" s="58" t="str">
        <f>IF($C83&lt;&gt;"M5","",SSA!G83)</f>
        <v/>
      </c>
      <c r="K83" s="58" t="str">
        <f>IF($C83&lt;&gt;"M5","",SSA!H83)</f>
        <v/>
      </c>
      <c r="L83" s="5" t="str">
        <f>IF($C83&lt;&gt;"M5","",Trendlines!K83)</f>
        <v/>
      </c>
      <c r="M83" s="5" t="str">
        <f>IF($C83&lt;&gt;"M5","",Trendlines!L83)</f>
        <v/>
      </c>
      <c r="N83" s="5" t="str">
        <f>IF($C83&lt;&gt;"M5","",ZigZag!E83)</f>
        <v/>
      </c>
      <c r="O83" s="5" t="str">
        <f>IF($C83&lt;&gt;"M5","",ZigZag!F83)</f>
        <v/>
      </c>
      <c r="P83" s="5" t="str">
        <f>IF($C83&lt;&gt;"M5","",Pinbar!E83)</f>
        <v/>
      </c>
      <c r="Q83" s="57" t="str">
        <f>IF($C83&lt;&gt;"M5","",Trendlines!E83)</f>
        <v/>
      </c>
      <c r="R83" s="57" t="str">
        <f>IF($C83&lt;&gt;"M5","",Trendlines!H83)</f>
        <v/>
      </c>
      <c r="S83" s="36" t="str">
        <f>IF(N83=0,""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"")))))))))))))))))))))))))))))))))))))))))))))))))</f>
        <v/>
      </c>
      <c r="T83" s="36" t="str">
        <f>IF(O83=0,""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"")))))))))))))))))))))))))))))))))))))))))))))))))</f>
        <v/>
      </c>
      <c r="U83" s="36" t="str">
        <f>IFERROR(IF(S83="N/A","N/A",((N83-S83)/S83)),"")</f>
        <v/>
      </c>
      <c r="V83" s="36" t="str">
        <f>IFERROR(IF(T83="N/A","N/A",((O83-T83)/T83)),"")</f>
        <v/>
      </c>
      <c r="W83" t="str">
        <f>IFERROR(E83-F83,"")</f>
        <v/>
      </c>
      <c r="X83" t="str">
        <f>IFERROR(ABS(E83-D82),"")</f>
        <v/>
      </c>
      <c r="Y83" t="str">
        <f>IFERROR(ABS(F83-D82),"")</f>
        <v/>
      </c>
      <c r="Z83" t="str">
        <f t="shared" si="26"/>
        <v/>
      </c>
      <c r="AA83" s="36" t="str">
        <f>IFERROR(H83-I83,"")</f>
        <v/>
      </c>
      <c r="AB83" s="36" t="str">
        <f t="shared" si="42"/>
        <v/>
      </c>
      <c r="AC83" s="66" t="str" cm="1">
        <f t="array" ref="AC83">IFERROR((AB83=AB82,AC82+AB83,AB83),"")</f>
        <v/>
      </c>
      <c r="AD83" s="65"/>
      <c r="AE83" s="65"/>
      <c r="AF83" s="65"/>
      <c r="AG83" s="65"/>
      <c r="AH83" s="36" t="str">
        <f>IF(AND(H83&gt;I83,H82&lt;I82),"crossover","")</f>
        <v/>
      </c>
      <c r="AI83" s="36" t="str">
        <f>IF(AND(H83&lt;I83,H82&gt;I82),"crossunder","")</f>
        <v/>
      </c>
      <c r="AJ83" s="67" t="str">
        <f t="shared" si="43"/>
        <v/>
      </c>
      <c r="AK83" s="68" t="str">
        <f t="shared" si="44"/>
        <v/>
      </c>
      <c r="AL83" s="71" t="str">
        <f t="shared" si="45"/>
        <v/>
      </c>
      <c r="AM83" s="71" t="str">
        <f t="shared" si="46"/>
        <v/>
      </c>
      <c r="AN83" s="72" t="str">
        <f>IF(AND(AK83&lt;&gt;"",CF83="Low Spike @ Uptrend"),AK83,"")</f>
        <v/>
      </c>
      <c r="AO83" s="72" t="str">
        <f t="shared" si="47"/>
        <v/>
      </c>
      <c r="AT83" s="75"/>
      <c r="AU83" s="75"/>
      <c r="AV83" s="75"/>
      <c r="AW83" s="75"/>
      <c r="AY83" s="21" t="str">
        <f>IF(OR(Q83=0,Q83=""),"",((H83-Q83)/Q83))</f>
        <v/>
      </c>
      <c r="AZ83" s="15" t="str">
        <f t="shared" si="30"/>
        <v/>
      </c>
      <c r="BA83" s="15" t="str">
        <f t="shared" si="50"/>
        <v/>
      </c>
      <c r="BB83" s="22" t="str">
        <f t="shared" si="31"/>
        <v/>
      </c>
      <c r="BC83" s="22" t="str">
        <f t="shared" si="32"/>
        <v/>
      </c>
      <c r="BD83" s="24" t="str">
        <f>IF(OR(R83=0,R83=""),"",((H83-R83)/R83))</f>
        <v/>
      </c>
      <c r="BE83" s="23" t="str">
        <f t="shared" si="29"/>
        <v/>
      </c>
      <c r="BF83" s="23" t="str">
        <f t="shared" si="33"/>
        <v/>
      </c>
      <c r="BG83" s="25" t="str">
        <f t="shared" si="34"/>
        <v/>
      </c>
      <c r="BH83" s="25" t="str">
        <f t="shared" si="35"/>
        <v/>
      </c>
      <c r="BI83" s="29" t="str">
        <f>IF(OR(L83="",N83=""),"",IF(AND(L83=N83,L83&gt;0,N83&gt;0),"Important High",""))</f>
        <v/>
      </c>
      <c r="BJ83" s="29" t="str">
        <f>IF(OR(M83="",O83=""),"",IF(AND(M83=O83,M83&gt;0,O83&gt;0),"Important Low",""))</f>
        <v/>
      </c>
      <c r="BK83" s="37" t="str">
        <f>IFERROR(IF(ABS(U83)&lt;0.15%,"Equal High",""),"")</f>
        <v/>
      </c>
      <c r="BL83" s="37" t="str" cm="1">
        <f t="array" aca="1" ref="BL83" ca="1">_xlfn.LET(_xlpm.lookback,MIN(ROW()-ROW(BK$50),11),_xlpm.found,IFERROR(MATCH("Equal High",OFFSET(BK83,-_xlpm.lookback,0,_xlpm.lookback+1,1),0),-1),_xlpm.offset_rows,_xlpm.lookback-_xlpm.found+1,IF(_xlpm.found&gt;0,INDEX(E:E,ROW()-_xlpm.offset_rows),""))</f>
        <v/>
      </c>
      <c r="BM83" s="37" t="str">
        <f ca="1">IF(BL83&lt;&gt;"",H83,"")</f>
        <v/>
      </c>
      <c r="BN83" s="37" t="str">
        <f ca="1">IF(BL83&lt;&gt;"",I83,"")</f>
        <v/>
      </c>
      <c r="BO83" s="37" t="str">
        <f t="shared" ca="1" si="27"/>
        <v/>
      </c>
      <c r="BP83" s="37" t="str">
        <f>IFERROR(IF(ABS(V83)&lt;0.15%,"Equal Low",""),"")</f>
        <v/>
      </c>
      <c r="BQ83" s="37" t="str" cm="1">
        <f t="array" aca="1" ref="BQ83" ca="1">_xlfn.LET(_xlpm.lookback,MIN(ROW()-ROW(BP$50),11),_xlpm.found,IFERROR(MATCH("Equal Low",OFFSET(BP83,-_xlpm.lookback,0,_xlpm.lookback+1,1),0),-1),_xlpm.offset_rows,_xlpm.lookback-_xlpm.found+1,IF(_xlpm.found&gt;0,INDEX(F:F,ROW()-_xlpm.offset_rows),""))</f>
        <v/>
      </c>
      <c r="BR83" s="37" t="str">
        <f ca="1">IF(BQ83&lt;&gt;"",H83,"")</f>
        <v/>
      </c>
      <c r="BS83" s="37" t="str">
        <f ca="1">IF(BQ83&lt;&gt;"",I83,"")</f>
        <v/>
      </c>
      <c r="BT83" s="37" t="str">
        <f t="shared" ca="1" si="28"/>
        <v/>
      </c>
      <c r="BU83" s="37" t="str">
        <f t="shared" si="36"/>
        <v/>
      </c>
      <c r="BV83" s="29" t="str">
        <f t="shared" si="37"/>
        <v/>
      </c>
      <c r="BW83" s="37" t="str" cm="1">
        <f t="array" ref="BW83">IF(BV83&lt;&gt;1,"",_xlfn.IFS(OR(BC83="Above",BC83="Below"),BC83,OR(BH83="Above",BH83="Below"),BH83,TRUE,""))</f>
        <v/>
      </c>
      <c r="BX83" s="37" t="str">
        <f ca="1">_xlfn.LET(_xlpm.eqh,IFERROR(ABS((BM83-BL83)/BL83)&lt;0.15%,FALSE),_xlpm.eql,IFERROR(ABS((BR83-BQ83)/BQ83)&lt;0.15%,FALSE),IF(_xlpm.eqh,IF(_xlpm.eql,"Eqh Touch / Eql Touch","Eqh Touch"),IF(_xlpm.eql,"Eql Touch","")))</f>
        <v/>
      </c>
      <c r="BY83" s="37" t="str">
        <f>IF(AA83="","",IF(AA83&gt;0,"UP","DOWN"))</f>
        <v/>
      </c>
      <c r="BZ83" s="37" t="str">
        <f t="shared" si="38"/>
        <v/>
      </c>
      <c r="CA83" s="37" t="str">
        <f t="shared" si="39"/>
        <v/>
      </c>
      <c r="CB83" s="66" t="str">
        <f t="shared" si="40"/>
        <v/>
      </c>
      <c r="CC83" s="69" t="str">
        <f t="shared" si="48"/>
        <v/>
      </c>
      <c r="CD83" s="66" t="str">
        <f t="shared" si="49"/>
        <v/>
      </c>
      <c r="CE83" s="66" t="str">
        <f t="shared" si="41"/>
        <v/>
      </c>
      <c r="CF83" s="66" t="str">
        <f>IF(AK83="","",IF(AND(AC83&gt;0,AK83&gt;0),"Low Spike @ Uptrend",""))</f>
        <v/>
      </c>
      <c r="CG83" s="66" t="str">
        <f>IF(AND(CF83="Low Spike @ Uptrend",AV83&gt;50%),"Sig Low Spike @ Uptrend","")</f>
        <v/>
      </c>
      <c r="CH83" s="30" t="str">
        <f>IFERROR(IF(Z83&gt;(AVERAGE(Z63:Z83)+(2*_xlfn.STDEV.P(Z63:Z83))),1,""),"")</f>
        <v/>
      </c>
      <c r="CI83" s="30" t="str">
        <f>IFERROR(IF(G83&gt;(AVERAGE(G63:G83)+(2*_xlfn.STDEV.P(G63:G83))),1,""),"")</f>
        <v/>
      </c>
      <c r="CJ83" s="30" t="str">
        <f>IF(P83="","",IF(P83=1,1,""))</f>
        <v/>
      </c>
      <c r="CK83" s="11" t="str">
        <f>IF(AND(CH83="",CC83="",CF83="",CI83="",CJ83=""),"",SUM(CH83:CJ83)/5)</f>
        <v/>
      </c>
      <c r="CL83" s="38" t="str">
        <f t="shared" si="24"/>
        <v/>
      </c>
      <c r="CM83" s="10" t="str">
        <f t="shared" si="25"/>
        <v/>
      </c>
    </row>
    <row r="84" spans="1:91" x14ac:dyDescent="0.55000000000000004">
      <c r="A84" t="str">
        <f>IF('Data Validation'!$K$2&lt;&gt;TRUE,"",'Data Validation'!A84)</f>
        <v/>
      </c>
      <c r="B84" s="4" t="str">
        <f>IF('Data Validation'!$K$2&lt;&gt;TRUE,"",'Data Validation'!C84)</f>
        <v/>
      </c>
      <c r="C84" s="4" t="str">
        <f>IF('Data Validation'!$K$2&lt;&gt;TRUE,"",'Data Validation'!E84)</f>
        <v/>
      </c>
      <c r="D84" s="4" t="str">
        <f>IF('Data Validation'!$K$2&lt;&gt;TRUE,"",'Data Validation'!G84)</f>
        <v/>
      </c>
      <c r="E84" s="4" t="str">
        <f>IF($C84&lt;&gt;"M5","",Price!F84)</f>
        <v/>
      </c>
      <c r="F84" s="4" t="str">
        <f>IF($C84&lt;&gt;"M5","",Price!G84)</f>
        <v/>
      </c>
      <c r="G84" s="4" t="str">
        <f>IF($C84&lt;&gt;"M5","",Price!H84)</f>
        <v/>
      </c>
      <c r="H84" s="57" t="str">
        <f>IF($C84&lt;&gt;"M5","",SSA!E84)</f>
        <v/>
      </c>
      <c r="I84" s="57" t="str">
        <f>IF($C84&lt;&gt;"M5","",SSA!F84)</f>
        <v/>
      </c>
      <c r="J84" s="58" t="str">
        <f>IF($C84&lt;&gt;"M5","",SSA!G84)</f>
        <v/>
      </c>
      <c r="K84" s="58" t="str">
        <f>IF($C84&lt;&gt;"M5","",SSA!H84)</f>
        <v/>
      </c>
      <c r="L84" s="5" t="str">
        <f>IF($C84&lt;&gt;"M5","",Trendlines!K84)</f>
        <v/>
      </c>
      <c r="M84" s="5" t="str">
        <f>IF($C84&lt;&gt;"M5","",Trendlines!L84)</f>
        <v/>
      </c>
      <c r="N84" s="5" t="str">
        <f>IF($C84&lt;&gt;"M5","",ZigZag!E84)</f>
        <v/>
      </c>
      <c r="O84" s="5" t="str">
        <f>IF($C84&lt;&gt;"M5","",ZigZag!F84)</f>
        <v/>
      </c>
      <c r="P84" s="5" t="str">
        <f>IF($C84&lt;&gt;"M5","",Pinbar!E84)</f>
        <v/>
      </c>
      <c r="Q84" s="57" t="str">
        <f>IF($C84&lt;&gt;"M5","",Trendlines!E84)</f>
        <v/>
      </c>
      <c r="R84" s="57" t="str">
        <f>IF($C84&lt;&gt;"M5","",Trendlines!H84)</f>
        <v/>
      </c>
      <c r="S84" s="36" t="str">
        <f>IF(N84=0,""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"")))))))))))))))))))))))))))))))))))))))))))))))))</f>
        <v/>
      </c>
      <c r="T84" s="36" t="str">
        <f>IF(O84=0,""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"")))))))))))))))))))))))))))))))))))))))))))))))))</f>
        <v/>
      </c>
      <c r="U84" s="36" t="str">
        <f>IFERROR(IF(S84="N/A","N/A",((N84-S84)/S84)),"")</f>
        <v/>
      </c>
      <c r="V84" s="36" t="str">
        <f>IFERROR(IF(T84="N/A","N/A",((O84-T84)/T84)),"")</f>
        <v/>
      </c>
      <c r="W84" t="str">
        <f>IFERROR(E84-F84,"")</f>
        <v/>
      </c>
      <c r="X84" t="str">
        <f>IFERROR(ABS(E84-D83),"")</f>
        <v/>
      </c>
      <c r="Y84" t="str">
        <f>IFERROR(ABS(F84-D83),"")</f>
        <v/>
      </c>
      <c r="Z84" t="str">
        <f t="shared" si="26"/>
        <v/>
      </c>
      <c r="AA84" s="36" t="str">
        <f>IFERROR(H84-I84,"")</f>
        <v/>
      </c>
      <c r="AB84" s="36" t="str">
        <f t="shared" si="42"/>
        <v/>
      </c>
      <c r="AC84" s="66" t="str" cm="1">
        <f t="array" ref="AC84">IFERROR((AB84=AB83,AC83+AB84,AB84),"")</f>
        <v/>
      </c>
      <c r="AD84" s="65"/>
      <c r="AE84" s="65"/>
      <c r="AF84" s="65"/>
      <c r="AG84" s="65"/>
      <c r="AH84" s="36" t="str">
        <f>IF(AND(H84&gt;I84,H83&lt;I83),"crossover","")</f>
        <v/>
      </c>
      <c r="AI84" s="36" t="str">
        <f>IF(AND(H84&lt;I84,H83&gt;I83),"crossunder","")</f>
        <v/>
      </c>
      <c r="AJ84" s="67" t="str">
        <f t="shared" si="43"/>
        <v/>
      </c>
      <c r="AK84" s="68" t="str">
        <f t="shared" si="44"/>
        <v/>
      </c>
      <c r="AL84" s="71" t="str">
        <f t="shared" si="45"/>
        <v/>
      </c>
      <c r="AM84" s="71" t="str">
        <f t="shared" si="46"/>
        <v/>
      </c>
      <c r="AN84" s="72" t="str">
        <f>IF(AND(AK84&lt;&gt;"",CF84="Low Spike @ Uptrend"),AK84,"")</f>
        <v/>
      </c>
      <c r="AO84" s="72" t="str">
        <f t="shared" si="47"/>
        <v/>
      </c>
      <c r="AT84" s="75"/>
      <c r="AU84" s="75"/>
      <c r="AV84" s="75"/>
      <c r="AW84" s="75"/>
      <c r="AY84" s="21" t="str">
        <f>IF(OR(Q84=0,Q84=""),"",((H84-Q84)/Q84))</f>
        <v/>
      </c>
      <c r="AZ84" s="15" t="str">
        <f t="shared" si="30"/>
        <v/>
      </c>
      <c r="BA84" s="15" t="str">
        <f t="shared" si="50"/>
        <v/>
      </c>
      <c r="BB84" s="22" t="str">
        <f t="shared" si="31"/>
        <v/>
      </c>
      <c r="BC84" s="22" t="str">
        <f t="shared" si="32"/>
        <v/>
      </c>
      <c r="BD84" s="24" t="str">
        <f>IF(OR(R84=0,R84=""),"",((H84-R84)/R84))</f>
        <v/>
      </c>
      <c r="BE84" s="23" t="str">
        <f t="shared" si="29"/>
        <v/>
      </c>
      <c r="BF84" s="23" t="str">
        <f t="shared" si="33"/>
        <v/>
      </c>
      <c r="BG84" s="25" t="str">
        <f t="shared" si="34"/>
        <v/>
      </c>
      <c r="BH84" s="25" t="str">
        <f t="shared" si="35"/>
        <v/>
      </c>
      <c r="BI84" s="29" t="str">
        <f>IF(OR(L84="",N84=""),"",IF(AND(L84=N84,L84&gt;0,N84&gt;0),"Important High",""))</f>
        <v/>
      </c>
      <c r="BJ84" s="29" t="str">
        <f>IF(OR(M84="",O84=""),"",IF(AND(M84=O84,M84&gt;0,O84&gt;0),"Important Low",""))</f>
        <v/>
      </c>
      <c r="BK84" s="37" t="str">
        <f>IFERROR(IF(ABS(U84)&lt;0.15%,"Equal High",""),"")</f>
        <v/>
      </c>
      <c r="BL84" s="37" t="str" cm="1">
        <f t="array" aca="1" ref="BL84" ca="1">_xlfn.LET(_xlpm.lookback,MIN(ROW()-ROW(BK$50),11),_xlpm.found,IFERROR(MATCH("Equal High",OFFSET(BK84,-_xlpm.lookback,0,_xlpm.lookback+1,1),0),-1),_xlpm.offset_rows,_xlpm.lookback-_xlpm.found+1,IF(_xlpm.found&gt;0,INDEX(E:E,ROW()-_xlpm.offset_rows),""))</f>
        <v/>
      </c>
      <c r="BM84" s="37" t="str">
        <f ca="1">IF(BL84&lt;&gt;"",H84,"")</f>
        <v/>
      </c>
      <c r="BN84" s="37" t="str">
        <f ca="1">IF(BL84&lt;&gt;"",I84,"")</f>
        <v/>
      </c>
      <c r="BO84" s="37" t="str">
        <f t="shared" ca="1" si="27"/>
        <v/>
      </c>
      <c r="BP84" s="37" t="str">
        <f>IFERROR(IF(ABS(V84)&lt;0.15%,"Equal Low",""),"")</f>
        <v/>
      </c>
      <c r="BQ84" s="37" t="str" cm="1">
        <f t="array" aca="1" ref="BQ84" ca="1">_xlfn.LET(_xlpm.lookback,MIN(ROW()-ROW(BP$50),11),_xlpm.found,IFERROR(MATCH("Equal Low",OFFSET(BP84,-_xlpm.lookback,0,_xlpm.lookback+1,1),0),-1),_xlpm.offset_rows,_xlpm.lookback-_xlpm.found+1,IF(_xlpm.found&gt;0,INDEX(F:F,ROW()-_xlpm.offset_rows),""))</f>
        <v/>
      </c>
      <c r="BR84" s="37" t="str">
        <f ca="1">IF(BQ84&lt;&gt;"",H84,"")</f>
        <v/>
      </c>
      <c r="BS84" s="37" t="str">
        <f ca="1">IF(BQ84&lt;&gt;"",I84,"")</f>
        <v/>
      </c>
      <c r="BT84" s="37" t="str">
        <f t="shared" ca="1" si="28"/>
        <v/>
      </c>
      <c r="BU84" s="37" t="str">
        <f t="shared" si="36"/>
        <v/>
      </c>
      <c r="BV84" s="29" t="str">
        <f t="shared" si="37"/>
        <v/>
      </c>
      <c r="BW84" s="37" t="str" cm="1">
        <f t="array" ref="BW84">IF(BV84&lt;&gt;1,"",_xlfn.IFS(OR(BC84="Above",BC84="Below"),BC84,OR(BH84="Above",BH84="Below"),BH84,TRUE,""))</f>
        <v/>
      </c>
      <c r="BX84" s="37" t="str">
        <f ca="1">_xlfn.LET(_xlpm.eqh,IFERROR(ABS((BM84-BL84)/BL84)&lt;0.15%,FALSE),_xlpm.eql,IFERROR(ABS((BR84-BQ84)/BQ84)&lt;0.15%,FALSE),IF(_xlpm.eqh,IF(_xlpm.eql,"Eqh Touch / Eql Touch","Eqh Touch"),IF(_xlpm.eql,"Eql Touch","")))</f>
        <v/>
      </c>
      <c r="BY84" s="37" t="str">
        <f>IF(AA84="","",IF(AA84&gt;0,"UP","DOWN"))</f>
        <v/>
      </c>
      <c r="BZ84" s="37" t="str">
        <f t="shared" si="38"/>
        <v/>
      </c>
      <c r="CA84" s="37" t="str">
        <f t="shared" si="39"/>
        <v/>
      </c>
      <c r="CB84" s="66" t="str">
        <f t="shared" si="40"/>
        <v/>
      </c>
      <c r="CC84" s="69" t="str">
        <f t="shared" si="48"/>
        <v/>
      </c>
      <c r="CD84" s="66" t="str">
        <f t="shared" si="49"/>
        <v/>
      </c>
      <c r="CE84" s="66" t="str">
        <f t="shared" si="41"/>
        <v/>
      </c>
      <c r="CF84" s="66" t="str">
        <f>IF(AK84="","",IF(AND(AC84&gt;0,AK84&gt;0),"Low Spike @ Uptrend",""))</f>
        <v/>
      </c>
      <c r="CG84" s="66" t="str">
        <f>IF(AND(CF84="Low Spike @ Uptrend",AV84&gt;50%),"Sig Low Spike @ Uptrend","")</f>
        <v/>
      </c>
      <c r="CH84" s="30" t="str">
        <f>IFERROR(IF(Z84&gt;(AVERAGE(Z64:Z84)+(2*_xlfn.STDEV.P(Z64:Z84))),1,""),"")</f>
        <v/>
      </c>
      <c r="CI84" s="30" t="str">
        <f>IFERROR(IF(G84&gt;(AVERAGE(G64:G84)+(2*_xlfn.STDEV.P(G64:G84))),1,""),"")</f>
        <v/>
      </c>
      <c r="CJ84" s="30" t="str">
        <f>IF(P84="","",IF(P84=1,1,""))</f>
        <v/>
      </c>
      <c r="CK84" s="11" t="str">
        <f>IF(AND(CH84="",CC84="",CF84="",CI84="",CJ84=""),"",SUM(CH84:CJ84)/5)</f>
        <v/>
      </c>
      <c r="CL84" s="38" t="str">
        <f t="shared" si="24"/>
        <v/>
      </c>
      <c r="CM84" s="10" t="str">
        <f t="shared" si="25"/>
        <v/>
      </c>
    </row>
    <row r="85" spans="1:91" x14ac:dyDescent="0.55000000000000004">
      <c r="A85" t="str">
        <f>IF('Data Validation'!$K$2&lt;&gt;TRUE,"",'Data Validation'!A85)</f>
        <v/>
      </c>
      <c r="B85" s="4" t="str">
        <f>IF('Data Validation'!$K$2&lt;&gt;TRUE,"",'Data Validation'!C85)</f>
        <v/>
      </c>
      <c r="C85" s="4" t="str">
        <f>IF('Data Validation'!$K$2&lt;&gt;TRUE,"",'Data Validation'!E85)</f>
        <v/>
      </c>
      <c r="D85" s="4" t="str">
        <f>IF('Data Validation'!$K$2&lt;&gt;TRUE,"",'Data Validation'!G85)</f>
        <v/>
      </c>
      <c r="E85" s="4" t="str">
        <f>IF($C85&lt;&gt;"M5","",Price!F85)</f>
        <v/>
      </c>
      <c r="F85" s="4" t="str">
        <f>IF($C85&lt;&gt;"M5","",Price!G85)</f>
        <v/>
      </c>
      <c r="G85" s="4" t="str">
        <f>IF($C85&lt;&gt;"M5","",Price!H85)</f>
        <v/>
      </c>
      <c r="H85" s="57" t="str">
        <f>IF($C85&lt;&gt;"M5","",SSA!E85)</f>
        <v/>
      </c>
      <c r="I85" s="57" t="str">
        <f>IF($C85&lt;&gt;"M5","",SSA!F85)</f>
        <v/>
      </c>
      <c r="J85" s="58" t="str">
        <f>IF($C85&lt;&gt;"M5","",SSA!G85)</f>
        <v/>
      </c>
      <c r="K85" s="58" t="str">
        <f>IF($C85&lt;&gt;"M5","",SSA!H85)</f>
        <v/>
      </c>
      <c r="L85" s="5" t="str">
        <f>IF($C85&lt;&gt;"M5","",Trendlines!K85)</f>
        <v/>
      </c>
      <c r="M85" s="5" t="str">
        <f>IF($C85&lt;&gt;"M5","",Trendlines!L85)</f>
        <v/>
      </c>
      <c r="N85" s="5" t="str">
        <f>IF($C85&lt;&gt;"M5","",ZigZag!E85)</f>
        <v/>
      </c>
      <c r="O85" s="5" t="str">
        <f>IF($C85&lt;&gt;"M5","",ZigZag!F85)</f>
        <v/>
      </c>
      <c r="P85" s="5" t="str">
        <f>IF($C85&lt;&gt;"M5","",Pinbar!E85)</f>
        <v/>
      </c>
      <c r="Q85" s="57" t="str">
        <f>IF($C85&lt;&gt;"M5","",Trendlines!E85)</f>
        <v/>
      </c>
      <c r="R85" s="57" t="str">
        <f>IF($C85&lt;&gt;"M5","",Trendlines!H85)</f>
        <v/>
      </c>
      <c r="S85" s="36" t="str">
        <f>IF(N85=0,""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IF(N37&lt;&gt;0,N37,"")))))))))))))))))))))))))))))))))))))))))))))))))</f>
        <v/>
      </c>
      <c r="T85" s="36" t="str">
        <f>IF(O85=0,""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IF(O37&lt;&gt;0,O37,"")))))))))))))))))))))))))))))))))))))))))))))))))</f>
        <v/>
      </c>
      <c r="U85" s="36" t="str">
        <f>IFERROR(IF(S85="N/A","N/A",((N85-S85)/S85)),"")</f>
        <v/>
      </c>
      <c r="V85" s="36" t="str">
        <f>IFERROR(IF(T85="N/A","N/A",((O85-T85)/T85)),"")</f>
        <v/>
      </c>
      <c r="W85" t="str">
        <f>IFERROR(E85-F85,"")</f>
        <v/>
      </c>
      <c r="X85" t="str">
        <f>IFERROR(ABS(E85-D84),"")</f>
        <v/>
      </c>
      <c r="Y85" t="str">
        <f>IFERROR(ABS(F85-D84),"")</f>
        <v/>
      </c>
      <c r="Z85" t="str">
        <f t="shared" si="26"/>
        <v/>
      </c>
      <c r="AA85" s="36" t="str">
        <f>IFERROR(H85-I85,"")</f>
        <v/>
      </c>
      <c r="AB85" s="36" t="str">
        <f t="shared" si="42"/>
        <v/>
      </c>
      <c r="AC85" s="66" t="str" cm="1">
        <f t="array" ref="AC85">IFERROR((AB85=AB84,AC84+AB85,AB85),"")</f>
        <v/>
      </c>
      <c r="AD85" s="65"/>
      <c r="AE85" s="65"/>
      <c r="AF85" s="65"/>
      <c r="AG85" s="65"/>
      <c r="AH85" s="36" t="str">
        <f>IF(AND(H85&gt;I85,H84&lt;I84),"crossover","")</f>
        <v/>
      </c>
      <c r="AI85" s="36" t="str">
        <f>IF(AND(H85&lt;I85,H84&gt;I84),"crossunder","")</f>
        <v/>
      </c>
      <c r="AJ85" s="67" t="str">
        <f t="shared" si="43"/>
        <v/>
      </c>
      <c r="AK85" s="68" t="str">
        <f t="shared" si="44"/>
        <v/>
      </c>
      <c r="AL85" s="71" t="str">
        <f t="shared" si="45"/>
        <v/>
      </c>
      <c r="AM85" s="71" t="str">
        <f t="shared" si="46"/>
        <v/>
      </c>
      <c r="AN85" s="72" t="str">
        <f>IF(AND(AK85&lt;&gt;"",CF85="Low Spike @ Uptrend"),AK85,"")</f>
        <v/>
      </c>
      <c r="AO85" s="72" t="str">
        <f t="shared" si="47"/>
        <v/>
      </c>
      <c r="AT85" s="75"/>
      <c r="AU85" s="75"/>
      <c r="AV85" s="75"/>
      <c r="AW85" s="75"/>
      <c r="AY85" s="21" t="str">
        <f>IF(OR(Q85=0,Q85=""),"",((H85-Q85)/Q85))</f>
        <v/>
      </c>
      <c r="AZ85" s="15" t="str">
        <f t="shared" si="30"/>
        <v/>
      </c>
      <c r="BA85" s="15" t="str">
        <f t="shared" si="50"/>
        <v/>
      </c>
      <c r="BB85" s="22" t="str">
        <f t="shared" si="31"/>
        <v/>
      </c>
      <c r="BC85" s="22" t="str">
        <f t="shared" si="32"/>
        <v/>
      </c>
      <c r="BD85" s="24" t="str">
        <f>IF(OR(R85=0,R85=""),"",((H85-R85)/R85))</f>
        <v/>
      </c>
      <c r="BE85" s="23" t="str">
        <f t="shared" si="29"/>
        <v/>
      </c>
      <c r="BF85" s="23" t="str">
        <f t="shared" si="33"/>
        <v/>
      </c>
      <c r="BG85" s="25" t="str">
        <f t="shared" si="34"/>
        <v/>
      </c>
      <c r="BH85" s="25" t="str">
        <f t="shared" si="35"/>
        <v/>
      </c>
      <c r="BI85" s="29" t="str">
        <f>IF(OR(L85="",N85=""),"",IF(AND(L85=N85,L85&gt;0,N85&gt;0),"Important High",""))</f>
        <v/>
      </c>
      <c r="BJ85" s="29" t="str">
        <f>IF(OR(M85="",O85=""),"",IF(AND(M85=O85,M85&gt;0,O85&gt;0),"Important Low",""))</f>
        <v/>
      </c>
      <c r="BK85" s="37" t="str">
        <f>IFERROR(IF(ABS(U85)&lt;0.15%,"Equal High",""),"")</f>
        <v/>
      </c>
      <c r="BL85" s="37" t="str" cm="1">
        <f t="array" aca="1" ref="BL85" ca="1">_xlfn.LET(_xlpm.lookback,MIN(ROW()-ROW(BK$50),11),_xlpm.found,IFERROR(MATCH("Equal High",OFFSET(BK85,-_xlpm.lookback,0,_xlpm.lookback+1,1),0),-1),_xlpm.offset_rows,_xlpm.lookback-_xlpm.found+1,IF(_xlpm.found&gt;0,INDEX(E:E,ROW()-_xlpm.offset_rows),""))</f>
        <v/>
      </c>
      <c r="BM85" s="37" t="str">
        <f ca="1">IF(BL85&lt;&gt;"",H85,"")</f>
        <v/>
      </c>
      <c r="BN85" s="37" t="str">
        <f ca="1">IF(BL85&lt;&gt;"",I85,"")</f>
        <v/>
      </c>
      <c r="BO85" s="37" t="str">
        <f t="shared" ca="1" si="27"/>
        <v/>
      </c>
      <c r="BP85" s="37" t="str">
        <f>IFERROR(IF(ABS(V85)&lt;0.15%,"Equal Low",""),"")</f>
        <v/>
      </c>
      <c r="BQ85" s="37" t="str" cm="1">
        <f t="array" aca="1" ref="BQ85" ca="1">_xlfn.LET(_xlpm.lookback,MIN(ROW()-ROW(BP$50),11),_xlpm.found,IFERROR(MATCH("Equal Low",OFFSET(BP85,-_xlpm.lookback,0,_xlpm.lookback+1,1),0),-1),_xlpm.offset_rows,_xlpm.lookback-_xlpm.found+1,IF(_xlpm.found&gt;0,INDEX(F:F,ROW()-_xlpm.offset_rows),""))</f>
        <v/>
      </c>
      <c r="BR85" s="37" t="str">
        <f ca="1">IF(BQ85&lt;&gt;"",H85,"")</f>
        <v/>
      </c>
      <c r="BS85" s="37" t="str">
        <f ca="1">IF(BQ85&lt;&gt;"",I85,"")</f>
        <v/>
      </c>
      <c r="BT85" s="37" t="str">
        <f t="shared" ca="1" si="28"/>
        <v/>
      </c>
      <c r="BU85" s="37" t="str">
        <f t="shared" si="36"/>
        <v/>
      </c>
      <c r="BV85" s="29" t="str">
        <f t="shared" si="37"/>
        <v/>
      </c>
      <c r="BW85" s="37" t="str" cm="1">
        <f t="array" ref="BW85">IF(BV85&lt;&gt;1,"",_xlfn.IFS(OR(BC85="Above",BC85="Below"),BC85,OR(BH85="Above",BH85="Below"),BH85,TRUE,""))</f>
        <v/>
      </c>
      <c r="BX85" s="37" t="str">
        <f ca="1">_xlfn.LET(_xlpm.eqh,IFERROR(ABS((BM85-BL85)/BL85)&lt;0.15%,FALSE),_xlpm.eql,IFERROR(ABS((BR85-BQ85)/BQ85)&lt;0.15%,FALSE),IF(_xlpm.eqh,IF(_xlpm.eql,"Eqh Touch / Eql Touch","Eqh Touch"),IF(_xlpm.eql,"Eql Touch","")))</f>
        <v/>
      </c>
      <c r="BY85" s="37" t="str">
        <f>IF(AA85="","",IF(AA85&gt;0,"UP","DOWN"))</f>
        <v/>
      </c>
      <c r="BZ85" s="37" t="str">
        <f t="shared" si="38"/>
        <v/>
      </c>
      <c r="CA85" s="37" t="str">
        <f t="shared" si="39"/>
        <v/>
      </c>
      <c r="CB85" s="66" t="str">
        <f t="shared" si="40"/>
        <v/>
      </c>
      <c r="CC85" s="69" t="str">
        <f t="shared" si="48"/>
        <v/>
      </c>
      <c r="CD85" s="66" t="str">
        <f t="shared" si="49"/>
        <v/>
      </c>
      <c r="CE85" s="66" t="str">
        <f t="shared" si="41"/>
        <v/>
      </c>
      <c r="CF85" s="66" t="str">
        <f>IF(AK85="","",IF(AND(AC85&gt;0,AK85&gt;0),"Low Spike @ Uptrend",""))</f>
        <v/>
      </c>
      <c r="CG85" s="66" t="str">
        <f>IF(AND(CF85="Low Spike @ Uptrend",AV85&gt;50%),"Sig Low Spike @ Uptrend","")</f>
        <v/>
      </c>
      <c r="CH85" s="30" t="str">
        <f>IFERROR(IF(Z85&gt;(AVERAGE(Z65:Z85)+(2*_xlfn.STDEV.P(Z65:Z85))),1,""),"")</f>
        <v/>
      </c>
      <c r="CI85" s="30" t="str">
        <f>IFERROR(IF(G85&gt;(AVERAGE(G65:G85)+(2*_xlfn.STDEV.P(G65:G85))),1,""),"")</f>
        <v/>
      </c>
      <c r="CJ85" s="30" t="str">
        <f>IF(P85="","",IF(P85=1,1,""))</f>
        <v/>
      </c>
      <c r="CK85" s="11" t="str">
        <f>IF(AND(CH85="",CC85="",CF85="",CI85="",CJ85=""),"",SUM(CH85:CJ85)/5)</f>
        <v/>
      </c>
      <c r="CL85" s="38" t="str">
        <f t="shared" si="24"/>
        <v/>
      </c>
      <c r="CM85" s="10" t="str">
        <f t="shared" si="25"/>
        <v/>
      </c>
    </row>
    <row r="86" spans="1:91" x14ac:dyDescent="0.55000000000000004">
      <c r="A86" t="str">
        <f>IF('Data Validation'!$K$2&lt;&gt;TRUE,"",'Data Validation'!A86)</f>
        <v/>
      </c>
      <c r="B86" s="4" t="str">
        <f>IF('Data Validation'!$K$2&lt;&gt;TRUE,"",'Data Validation'!C86)</f>
        <v/>
      </c>
      <c r="C86" s="4" t="str">
        <f>IF('Data Validation'!$K$2&lt;&gt;TRUE,"",'Data Validation'!E86)</f>
        <v/>
      </c>
      <c r="D86" s="4" t="str">
        <f>IF('Data Validation'!$K$2&lt;&gt;TRUE,"",'Data Validation'!G86)</f>
        <v/>
      </c>
      <c r="E86" s="4" t="str">
        <f>IF($C86&lt;&gt;"M5","",Price!F86)</f>
        <v/>
      </c>
      <c r="F86" s="4" t="str">
        <f>IF($C86&lt;&gt;"M5","",Price!G86)</f>
        <v/>
      </c>
      <c r="G86" s="4" t="str">
        <f>IF($C86&lt;&gt;"M5","",Price!H86)</f>
        <v/>
      </c>
      <c r="H86" s="57" t="str">
        <f>IF($C86&lt;&gt;"M5","",SSA!E86)</f>
        <v/>
      </c>
      <c r="I86" s="57" t="str">
        <f>IF($C86&lt;&gt;"M5","",SSA!F86)</f>
        <v/>
      </c>
      <c r="J86" s="58" t="str">
        <f>IF($C86&lt;&gt;"M5","",SSA!G86)</f>
        <v/>
      </c>
      <c r="K86" s="58" t="str">
        <f>IF($C86&lt;&gt;"M5","",SSA!H86)</f>
        <v/>
      </c>
      <c r="L86" s="5" t="str">
        <f>IF($C86&lt;&gt;"M5","",Trendlines!K86)</f>
        <v/>
      </c>
      <c r="M86" s="5" t="str">
        <f>IF($C86&lt;&gt;"M5","",Trendlines!L86)</f>
        <v/>
      </c>
      <c r="N86" s="5" t="str">
        <f>IF($C86&lt;&gt;"M5","",ZigZag!E86)</f>
        <v/>
      </c>
      <c r="O86" s="5" t="str">
        <f>IF($C86&lt;&gt;"M5","",ZigZag!F86)</f>
        <v/>
      </c>
      <c r="P86" s="5" t="str">
        <f>IF($C86&lt;&gt;"M5","",Pinbar!E86)</f>
        <v/>
      </c>
      <c r="Q86" s="57" t="str">
        <f>IF($C86&lt;&gt;"M5","",Trendlines!E86)</f>
        <v/>
      </c>
      <c r="R86" s="57" t="str">
        <f>IF($C86&lt;&gt;"M5","",Trendlines!H86)</f>
        <v/>
      </c>
      <c r="S86" s="36" t="str">
        <f>IF(N86=0,""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IF(N38&lt;&gt;0,N38,"")))))))))))))))))))))))))))))))))))))))))))))))))</f>
        <v/>
      </c>
      <c r="T86" s="36" t="str">
        <f>IF(O86=0,""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IF(O38&lt;&gt;0,O38,"")))))))))))))))))))))))))))))))))))))))))))))))))</f>
        <v/>
      </c>
      <c r="U86" s="36" t="str">
        <f>IFERROR(IF(S86="N/A","N/A",((N86-S86)/S86)),"")</f>
        <v/>
      </c>
      <c r="V86" s="36" t="str">
        <f>IFERROR(IF(T86="N/A","N/A",((O86-T86)/T86)),"")</f>
        <v/>
      </c>
      <c r="W86" t="str">
        <f>IFERROR(E86-F86,"")</f>
        <v/>
      </c>
      <c r="X86" t="str">
        <f>IFERROR(ABS(E86-D85),"")</f>
        <v/>
      </c>
      <c r="Y86" t="str">
        <f>IFERROR(ABS(F86-D85),"")</f>
        <v/>
      </c>
      <c r="Z86" t="str">
        <f t="shared" si="26"/>
        <v/>
      </c>
      <c r="AA86" s="36" t="str">
        <f>IFERROR(H86-I86,"")</f>
        <v/>
      </c>
      <c r="AB86" s="36" t="str">
        <f t="shared" si="42"/>
        <v/>
      </c>
      <c r="AC86" s="66" t="str" cm="1">
        <f t="array" ref="AC86">IFERROR((AB86=AB85,AC85+AB86,AB86),"")</f>
        <v/>
      </c>
      <c r="AD86" s="65"/>
      <c r="AE86" s="65"/>
      <c r="AF86" s="65"/>
      <c r="AG86" s="65"/>
      <c r="AH86" s="36" t="str">
        <f>IF(AND(H86&gt;I86,H85&lt;I85),"crossover","")</f>
        <v/>
      </c>
      <c r="AI86" s="36" t="str">
        <f>IF(AND(H86&lt;I86,H85&gt;I85),"crossunder","")</f>
        <v/>
      </c>
      <c r="AJ86" s="67" t="str">
        <f t="shared" si="43"/>
        <v/>
      </c>
      <c r="AK86" s="68" t="str">
        <f t="shared" si="44"/>
        <v/>
      </c>
      <c r="AL86" s="71" t="str">
        <f t="shared" si="45"/>
        <v/>
      </c>
      <c r="AM86" s="71" t="str">
        <f t="shared" si="46"/>
        <v/>
      </c>
      <c r="AN86" s="72" t="str">
        <f>IF(AND(AK86&lt;&gt;"",CF86="Low Spike @ Uptrend"),AK86,"")</f>
        <v/>
      </c>
      <c r="AO86" s="72" t="str">
        <f t="shared" si="47"/>
        <v/>
      </c>
      <c r="AT86" s="75"/>
      <c r="AU86" s="75"/>
      <c r="AV86" s="75"/>
      <c r="AW86" s="75"/>
      <c r="AY86" s="21" t="str">
        <f>IF(OR(Q86=0,Q86=""),"",((H86-Q86)/Q86))</f>
        <v/>
      </c>
      <c r="AZ86" s="15" t="str">
        <f t="shared" si="30"/>
        <v/>
      </c>
      <c r="BA86" s="15" t="str">
        <f t="shared" si="50"/>
        <v/>
      </c>
      <c r="BB86" s="22" t="str">
        <f t="shared" si="31"/>
        <v/>
      </c>
      <c r="BC86" s="22" t="str">
        <f t="shared" si="32"/>
        <v/>
      </c>
      <c r="BD86" s="24" t="str">
        <f>IF(OR(R86=0,R86=""),"",((H86-R86)/R86))</f>
        <v/>
      </c>
      <c r="BE86" s="23" t="str">
        <f t="shared" si="29"/>
        <v/>
      </c>
      <c r="BF86" s="23" t="str">
        <f t="shared" si="33"/>
        <v/>
      </c>
      <c r="BG86" s="25" t="str">
        <f t="shared" si="34"/>
        <v/>
      </c>
      <c r="BH86" s="25" t="str">
        <f t="shared" si="35"/>
        <v/>
      </c>
      <c r="BI86" s="29" t="str">
        <f>IF(OR(L86="",N86=""),"",IF(AND(L86=N86,L86&gt;0,N86&gt;0),"Important High",""))</f>
        <v/>
      </c>
      <c r="BJ86" s="29" t="str">
        <f>IF(OR(M86="",O86=""),"",IF(AND(M86=O86,M86&gt;0,O86&gt;0),"Important Low",""))</f>
        <v/>
      </c>
      <c r="BK86" s="37" t="str">
        <f>IFERROR(IF(ABS(U86)&lt;0.15%,"Equal High",""),"")</f>
        <v/>
      </c>
      <c r="BL86" s="37" t="str" cm="1">
        <f t="array" aca="1" ref="BL86" ca="1">_xlfn.LET(_xlpm.lookback,MIN(ROW()-ROW(BK$50),11),_xlpm.found,IFERROR(MATCH("Equal High",OFFSET(BK86,-_xlpm.lookback,0,_xlpm.lookback+1,1),0),-1),_xlpm.offset_rows,_xlpm.lookback-_xlpm.found+1,IF(_xlpm.found&gt;0,INDEX(E:E,ROW()-_xlpm.offset_rows),""))</f>
        <v/>
      </c>
      <c r="BM86" s="37" t="str">
        <f ca="1">IF(BL86&lt;&gt;"",H86,"")</f>
        <v/>
      </c>
      <c r="BN86" s="37" t="str">
        <f ca="1">IF(BL86&lt;&gt;"",I86,"")</f>
        <v/>
      </c>
      <c r="BO86" s="37" t="str">
        <f t="shared" ca="1" si="27"/>
        <v/>
      </c>
      <c r="BP86" s="37" t="str">
        <f>IFERROR(IF(ABS(V86)&lt;0.15%,"Equal Low",""),"")</f>
        <v/>
      </c>
      <c r="BQ86" s="37" t="str" cm="1">
        <f t="array" aca="1" ref="BQ86" ca="1">_xlfn.LET(_xlpm.lookback,MIN(ROW()-ROW(BP$50),11),_xlpm.found,IFERROR(MATCH("Equal Low",OFFSET(BP86,-_xlpm.lookback,0,_xlpm.lookback+1,1),0),-1),_xlpm.offset_rows,_xlpm.lookback-_xlpm.found+1,IF(_xlpm.found&gt;0,INDEX(F:F,ROW()-_xlpm.offset_rows),""))</f>
        <v/>
      </c>
      <c r="BR86" s="37" t="str">
        <f ca="1">IF(BQ86&lt;&gt;"",H86,"")</f>
        <v/>
      </c>
      <c r="BS86" s="37" t="str">
        <f ca="1">IF(BQ86&lt;&gt;"",I86,"")</f>
        <v/>
      </c>
      <c r="BT86" s="37" t="str">
        <f t="shared" ca="1" si="28"/>
        <v/>
      </c>
      <c r="BU86" s="37" t="str">
        <f t="shared" si="36"/>
        <v/>
      </c>
      <c r="BV86" s="29" t="str">
        <f t="shared" si="37"/>
        <v/>
      </c>
      <c r="BW86" s="37" t="str" cm="1">
        <f t="array" ref="BW86">IF(BV86&lt;&gt;1,"",_xlfn.IFS(OR(BC86="Above",BC86="Below"),BC86,OR(BH86="Above",BH86="Below"),BH86,TRUE,""))</f>
        <v/>
      </c>
      <c r="BX86" s="37" t="str">
        <f ca="1">_xlfn.LET(_xlpm.eqh,IFERROR(ABS((BM86-BL86)/BL86)&lt;0.15%,FALSE),_xlpm.eql,IFERROR(ABS((BR86-BQ86)/BQ86)&lt;0.15%,FALSE),IF(_xlpm.eqh,IF(_xlpm.eql,"Eqh Touch / Eql Touch","Eqh Touch"),IF(_xlpm.eql,"Eql Touch","")))</f>
        <v/>
      </c>
      <c r="BY86" s="37" t="str">
        <f>IF(AA86="","",IF(AA86&gt;0,"UP","DOWN"))</f>
        <v/>
      </c>
      <c r="BZ86" s="37" t="str">
        <f t="shared" si="38"/>
        <v/>
      </c>
      <c r="CA86" s="37" t="str">
        <f t="shared" si="39"/>
        <v/>
      </c>
      <c r="CB86" s="66" t="str">
        <f t="shared" si="40"/>
        <v/>
      </c>
      <c r="CC86" s="69" t="str">
        <f t="shared" si="48"/>
        <v/>
      </c>
      <c r="CD86" s="66" t="str">
        <f t="shared" si="49"/>
        <v/>
      </c>
      <c r="CE86" s="66" t="str">
        <f t="shared" si="41"/>
        <v/>
      </c>
      <c r="CF86" s="66" t="str">
        <f>IF(AK86="","",IF(AND(AC86&gt;0,AK86&gt;0),"Low Spike @ Uptrend",""))</f>
        <v/>
      </c>
      <c r="CG86" s="66" t="str">
        <f>IF(AND(CF86="Low Spike @ Uptrend",AV86&gt;50%),"Sig Low Spike @ Uptrend","")</f>
        <v/>
      </c>
      <c r="CH86" s="30" t="str">
        <f>IFERROR(IF(Z86&gt;(AVERAGE(Z66:Z86)+(2*_xlfn.STDEV.P(Z66:Z86))),1,""),"")</f>
        <v/>
      </c>
      <c r="CI86" s="30" t="str">
        <f>IFERROR(IF(G86&gt;(AVERAGE(G66:G86)+(2*_xlfn.STDEV.P(G66:G86))),1,""),"")</f>
        <v/>
      </c>
      <c r="CJ86" s="30" t="str">
        <f>IF(P86="","",IF(P86=1,1,""))</f>
        <v/>
      </c>
      <c r="CK86" s="11" t="str">
        <f>IF(AND(CH86="",CC86="",CF86="",CI86="",CJ86=""),"",SUM(CH86:CJ86)/5)</f>
        <v/>
      </c>
      <c r="CL86" s="38" t="str">
        <f t="shared" si="24"/>
        <v/>
      </c>
      <c r="CM86" s="10" t="str">
        <f t="shared" si="25"/>
        <v/>
      </c>
    </row>
    <row r="87" spans="1:91" x14ac:dyDescent="0.55000000000000004">
      <c r="A87" t="str">
        <f>IF('Data Validation'!$K$2&lt;&gt;TRUE,"",'Data Validation'!A87)</f>
        <v/>
      </c>
      <c r="B87" s="4" t="str">
        <f>IF('Data Validation'!$K$2&lt;&gt;TRUE,"",'Data Validation'!C87)</f>
        <v/>
      </c>
      <c r="C87" s="4" t="str">
        <f>IF('Data Validation'!$K$2&lt;&gt;TRUE,"",'Data Validation'!E87)</f>
        <v/>
      </c>
      <c r="D87" s="4" t="str">
        <f>IF('Data Validation'!$K$2&lt;&gt;TRUE,"",'Data Validation'!G87)</f>
        <v/>
      </c>
      <c r="E87" s="4" t="str">
        <f>IF($C87&lt;&gt;"M5","",Price!F87)</f>
        <v/>
      </c>
      <c r="F87" s="4" t="str">
        <f>IF($C87&lt;&gt;"M5","",Price!G87)</f>
        <v/>
      </c>
      <c r="G87" s="4" t="str">
        <f>IF($C87&lt;&gt;"M5","",Price!H87)</f>
        <v/>
      </c>
      <c r="H87" s="57" t="str">
        <f>IF($C87&lt;&gt;"M5","",SSA!E87)</f>
        <v/>
      </c>
      <c r="I87" s="57" t="str">
        <f>IF($C87&lt;&gt;"M5","",SSA!F87)</f>
        <v/>
      </c>
      <c r="J87" s="58" t="str">
        <f>IF($C87&lt;&gt;"M5","",SSA!G87)</f>
        <v/>
      </c>
      <c r="K87" s="58" t="str">
        <f>IF($C87&lt;&gt;"M5","",SSA!H87)</f>
        <v/>
      </c>
      <c r="L87" s="5" t="str">
        <f>IF($C87&lt;&gt;"M5","",Trendlines!K87)</f>
        <v/>
      </c>
      <c r="M87" s="5" t="str">
        <f>IF($C87&lt;&gt;"M5","",Trendlines!L87)</f>
        <v/>
      </c>
      <c r="N87" s="5" t="str">
        <f>IF($C87&lt;&gt;"M5","",ZigZag!E87)</f>
        <v/>
      </c>
      <c r="O87" s="5" t="str">
        <f>IF($C87&lt;&gt;"M5","",ZigZag!F87)</f>
        <v/>
      </c>
      <c r="P87" s="5" t="str">
        <f>IF($C87&lt;&gt;"M5","",Pinbar!E87)</f>
        <v/>
      </c>
      <c r="Q87" s="57" t="str">
        <f>IF($C87&lt;&gt;"M5","",Trendlines!E87)</f>
        <v/>
      </c>
      <c r="R87" s="57" t="str">
        <f>IF($C87&lt;&gt;"M5","",Trendlines!H87)</f>
        <v/>
      </c>
      <c r="S87" s="36" t="str">
        <f>IF(N87=0,""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IF(N39&lt;&gt;0,N39,"")))))))))))))))))))))))))))))))))))))))))))))))))</f>
        <v/>
      </c>
      <c r="T87" s="36" t="str">
        <f>IF(O87=0,""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IF(O39&lt;&gt;0,O39,"")))))))))))))))))))))))))))))))))))))))))))))))))</f>
        <v/>
      </c>
      <c r="U87" s="36" t="str">
        <f>IFERROR(IF(S87="N/A","N/A",((N87-S87)/S87)),"")</f>
        <v/>
      </c>
      <c r="V87" s="36" t="str">
        <f>IFERROR(IF(T87="N/A","N/A",((O87-T87)/T87)),"")</f>
        <v/>
      </c>
      <c r="W87" t="str">
        <f>IFERROR(E87-F87,"")</f>
        <v/>
      </c>
      <c r="X87" t="str">
        <f>IFERROR(ABS(E87-D86),"")</f>
        <v/>
      </c>
      <c r="Y87" t="str">
        <f>IFERROR(ABS(F87-D86),"")</f>
        <v/>
      </c>
      <c r="Z87" t="str">
        <f t="shared" si="26"/>
        <v/>
      </c>
      <c r="AA87" s="36" t="str">
        <f>IFERROR(H87-I87,"")</f>
        <v/>
      </c>
      <c r="AB87" s="36" t="str">
        <f t="shared" si="42"/>
        <v/>
      </c>
      <c r="AC87" s="66" t="str" cm="1">
        <f t="array" ref="AC87">IFERROR((AB87=AB86,AC86+AB87,AB87),"")</f>
        <v/>
      </c>
      <c r="AD87" s="65"/>
      <c r="AE87" s="65"/>
      <c r="AF87" s="65"/>
      <c r="AG87" s="65"/>
      <c r="AH87" s="36" t="str">
        <f>IF(AND(H87&gt;I87,H86&lt;I86),"crossover","")</f>
        <v/>
      </c>
      <c r="AI87" s="36" t="str">
        <f>IF(AND(H87&lt;I87,H86&gt;I86),"crossunder","")</f>
        <v/>
      </c>
      <c r="AJ87" s="67" t="str">
        <f t="shared" si="43"/>
        <v/>
      </c>
      <c r="AK87" s="68" t="str">
        <f t="shared" si="44"/>
        <v/>
      </c>
      <c r="AL87" s="71" t="str">
        <f t="shared" si="45"/>
        <v/>
      </c>
      <c r="AM87" s="71" t="str">
        <f t="shared" si="46"/>
        <v/>
      </c>
      <c r="AN87" s="72" t="str">
        <f>IF(AND(AK87&lt;&gt;"",CF87="Low Spike @ Uptrend"),AK87,"")</f>
        <v/>
      </c>
      <c r="AO87" s="72" t="str">
        <f t="shared" si="47"/>
        <v/>
      </c>
      <c r="AT87" s="75"/>
      <c r="AU87" s="75"/>
      <c r="AV87" s="75"/>
      <c r="AW87" s="75"/>
      <c r="AY87" s="21" t="str">
        <f>IF(OR(Q87=0,Q87=""),"",((H87-Q87)/Q87))</f>
        <v/>
      </c>
      <c r="AZ87" s="15" t="str">
        <f t="shared" si="30"/>
        <v/>
      </c>
      <c r="BA87" s="15" t="str">
        <f t="shared" si="50"/>
        <v/>
      </c>
      <c r="BB87" s="22" t="str">
        <f t="shared" si="31"/>
        <v/>
      </c>
      <c r="BC87" s="22" t="str">
        <f t="shared" si="32"/>
        <v/>
      </c>
      <c r="BD87" s="24" t="str">
        <f>IF(OR(R87=0,R87=""),"",((H87-R87)/R87))</f>
        <v/>
      </c>
      <c r="BE87" s="23" t="str">
        <f t="shared" si="29"/>
        <v/>
      </c>
      <c r="BF87" s="23" t="str">
        <f t="shared" si="33"/>
        <v/>
      </c>
      <c r="BG87" s="25" t="str">
        <f t="shared" si="34"/>
        <v/>
      </c>
      <c r="BH87" s="25" t="str">
        <f t="shared" si="35"/>
        <v/>
      </c>
      <c r="BI87" s="29" t="str">
        <f>IF(OR(L87="",N87=""),"",IF(AND(L87=N87,L87&gt;0,N87&gt;0),"Important High",""))</f>
        <v/>
      </c>
      <c r="BJ87" s="29" t="str">
        <f>IF(OR(M87="",O87=""),"",IF(AND(M87=O87,M87&gt;0,O87&gt;0),"Important Low",""))</f>
        <v/>
      </c>
      <c r="BK87" s="37" t="str">
        <f>IFERROR(IF(ABS(U87)&lt;0.15%,"Equal High",""),"")</f>
        <v/>
      </c>
      <c r="BL87" s="37" t="str" cm="1">
        <f t="array" aca="1" ref="BL87" ca="1">_xlfn.LET(_xlpm.lookback,MIN(ROW()-ROW(BK$50),11),_xlpm.found,IFERROR(MATCH("Equal High",OFFSET(BK87,-_xlpm.lookback,0,_xlpm.lookback+1,1),0),-1),_xlpm.offset_rows,_xlpm.lookback-_xlpm.found+1,IF(_xlpm.found&gt;0,INDEX(E:E,ROW()-_xlpm.offset_rows),""))</f>
        <v/>
      </c>
      <c r="BM87" s="37" t="str">
        <f ca="1">IF(BL87&lt;&gt;"",H87,"")</f>
        <v/>
      </c>
      <c r="BN87" s="37" t="str">
        <f ca="1">IF(BL87&lt;&gt;"",I87,"")</f>
        <v/>
      </c>
      <c r="BO87" s="37" t="str">
        <f t="shared" ca="1" si="27"/>
        <v/>
      </c>
      <c r="BP87" s="37" t="str">
        <f>IFERROR(IF(ABS(V87)&lt;0.15%,"Equal Low",""),"")</f>
        <v/>
      </c>
      <c r="BQ87" s="37" t="str" cm="1">
        <f t="array" aca="1" ref="BQ87" ca="1">_xlfn.LET(_xlpm.lookback,MIN(ROW()-ROW(BP$50),11),_xlpm.found,IFERROR(MATCH("Equal Low",OFFSET(BP87,-_xlpm.lookback,0,_xlpm.lookback+1,1),0),-1),_xlpm.offset_rows,_xlpm.lookback-_xlpm.found+1,IF(_xlpm.found&gt;0,INDEX(F:F,ROW()-_xlpm.offset_rows),""))</f>
        <v/>
      </c>
      <c r="BR87" s="37" t="str">
        <f ca="1">IF(BQ87&lt;&gt;"",H87,"")</f>
        <v/>
      </c>
      <c r="BS87" s="37" t="str">
        <f ca="1">IF(BQ87&lt;&gt;"",I87,"")</f>
        <v/>
      </c>
      <c r="BT87" s="37" t="str">
        <f t="shared" ca="1" si="28"/>
        <v/>
      </c>
      <c r="BU87" s="37" t="str">
        <f t="shared" si="36"/>
        <v/>
      </c>
      <c r="BV87" s="29" t="str">
        <f t="shared" si="37"/>
        <v/>
      </c>
      <c r="BW87" s="37" t="str" cm="1">
        <f t="array" ref="BW87">IF(BV87&lt;&gt;1,"",_xlfn.IFS(OR(BC87="Above",BC87="Below"),BC87,OR(BH87="Above",BH87="Below"),BH87,TRUE,""))</f>
        <v/>
      </c>
      <c r="BX87" s="37" t="str">
        <f ca="1">_xlfn.LET(_xlpm.eqh,IFERROR(ABS((BM87-BL87)/BL87)&lt;0.15%,FALSE),_xlpm.eql,IFERROR(ABS((BR87-BQ87)/BQ87)&lt;0.15%,FALSE),IF(_xlpm.eqh,IF(_xlpm.eql,"Eqh Touch / Eql Touch","Eqh Touch"),IF(_xlpm.eql,"Eql Touch","")))</f>
        <v/>
      </c>
      <c r="BY87" s="37" t="str">
        <f>IF(AA87="","",IF(AA87&gt;0,"UP","DOWN"))</f>
        <v/>
      </c>
      <c r="BZ87" s="37" t="str">
        <f t="shared" si="38"/>
        <v/>
      </c>
      <c r="CA87" s="37" t="str">
        <f t="shared" si="39"/>
        <v/>
      </c>
      <c r="CB87" s="66" t="str">
        <f t="shared" si="40"/>
        <v/>
      </c>
      <c r="CC87" s="69" t="str">
        <f t="shared" si="48"/>
        <v/>
      </c>
      <c r="CD87" s="66" t="str">
        <f t="shared" si="49"/>
        <v/>
      </c>
      <c r="CE87" s="66" t="str">
        <f t="shared" si="41"/>
        <v/>
      </c>
      <c r="CF87" s="66" t="str">
        <f>IF(AK87="","",IF(AND(AC87&gt;0,AK87&gt;0),"Low Spike @ Uptrend",""))</f>
        <v/>
      </c>
      <c r="CG87" s="66" t="str">
        <f>IF(AND(CF87="Low Spike @ Uptrend",AV87&gt;50%),"Sig Low Spike @ Uptrend","")</f>
        <v/>
      </c>
      <c r="CH87" s="30" t="str">
        <f>IFERROR(IF(Z87&gt;(AVERAGE(Z67:Z87)+(2*_xlfn.STDEV.P(Z67:Z87))),1,""),"")</f>
        <v/>
      </c>
      <c r="CI87" s="30" t="str">
        <f>IFERROR(IF(G87&gt;(AVERAGE(G67:G87)+(2*_xlfn.STDEV.P(G67:G87))),1,""),"")</f>
        <v/>
      </c>
      <c r="CJ87" s="30" t="str">
        <f>IF(P87="","",IF(P87=1,1,""))</f>
        <v/>
      </c>
      <c r="CK87" s="11" t="str">
        <f>IF(AND(CH87="",CC87="",CF87="",CI87="",CJ87=""),"",SUM(CH87:CJ87)/5)</f>
        <v/>
      </c>
      <c r="CL87" s="38" t="str">
        <f t="shared" si="24"/>
        <v/>
      </c>
      <c r="CM87" s="10" t="str">
        <f t="shared" si="25"/>
        <v/>
      </c>
    </row>
    <row r="88" spans="1:91" x14ac:dyDescent="0.55000000000000004">
      <c r="A88" t="str">
        <f>IF('Data Validation'!$K$2&lt;&gt;TRUE,"",'Data Validation'!A88)</f>
        <v/>
      </c>
      <c r="B88" s="4" t="str">
        <f>IF('Data Validation'!$K$2&lt;&gt;TRUE,"",'Data Validation'!C88)</f>
        <v/>
      </c>
      <c r="C88" s="4" t="str">
        <f>IF('Data Validation'!$K$2&lt;&gt;TRUE,"",'Data Validation'!E88)</f>
        <v/>
      </c>
      <c r="D88" s="4" t="str">
        <f>IF('Data Validation'!$K$2&lt;&gt;TRUE,"",'Data Validation'!G88)</f>
        <v/>
      </c>
      <c r="E88" s="4" t="str">
        <f>IF($C88&lt;&gt;"M5","",Price!F88)</f>
        <v/>
      </c>
      <c r="F88" s="4" t="str">
        <f>IF($C88&lt;&gt;"M5","",Price!G88)</f>
        <v/>
      </c>
      <c r="G88" s="4" t="str">
        <f>IF($C88&lt;&gt;"M5","",Price!H88)</f>
        <v/>
      </c>
      <c r="H88" s="57" t="str">
        <f>IF($C88&lt;&gt;"M5","",SSA!E88)</f>
        <v/>
      </c>
      <c r="I88" s="57" t="str">
        <f>IF($C88&lt;&gt;"M5","",SSA!F88)</f>
        <v/>
      </c>
      <c r="J88" s="58" t="str">
        <f>IF($C88&lt;&gt;"M5","",SSA!G88)</f>
        <v/>
      </c>
      <c r="K88" s="58" t="str">
        <f>IF($C88&lt;&gt;"M5","",SSA!H88)</f>
        <v/>
      </c>
      <c r="L88" s="5" t="str">
        <f>IF($C88&lt;&gt;"M5","",Trendlines!K88)</f>
        <v/>
      </c>
      <c r="M88" s="5" t="str">
        <f>IF($C88&lt;&gt;"M5","",Trendlines!L88)</f>
        <v/>
      </c>
      <c r="N88" s="5" t="str">
        <f>IF($C88&lt;&gt;"M5","",ZigZag!E88)</f>
        <v/>
      </c>
      <c r="O88" s="5" t="str">
        <f>IF($C88&lt;&gt;"M5","",ZigZag!F88)</f>
        <v/>
      </c>
      <c r="P88" s="5" t="str">
        <f>IF($C88&lt;&gt;"M5","",Pinbar!E88)</f>
        <v/>
      </c>
      <c r="Q88" s="57" t="str">
        <f>IF($C88&lt;&gt;"M5","",Trendlines!E88)</f>
        <v/>
      </c>
      <c r="R88" s="57" t="str">
        <f>IF($C88&lt;&gt;"M5","",Trendlines!H88)</f>
        <v/>
      </c>
      <c r="S88" s="36" t="str">
        <f>IF(N88=0,""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IF(N40&lt;&gt;0,N40,"")))))))))))))))))))))))))))))))))))))))))))))))))</f>
        <v/>
      </c>
      <c r="T88" s="36" t="str">
        <f>IF(O88=0,""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IF(O40&lt;&gt;0,O40,"")))))))))))))))))))))))))))))))))))))))))))))))))</f>
        <v/>
      </c>
      <c r="U88" s="36" t="str">
        <f>IFERROR(IF(S88="N/A","N/A",((N88-S88)/S88)),"")</f>
        <v/>
      </c>
      <c r="V88" s="36" t="str">
        <f>IFERROR(IF(T88="N/A","N/A",((O88-T88)/T88)),"")</f>
        <v/>
      </c>
      <c r="W88" t="str">
        <f>IFERROR(E88-F88,"")</f>
        <v/>
      </c>
      <c r="X88" t="str">
        <f>IFERROR(ABS(E88-D87),"")</f>
        <v/>
      </c>
      <c r="Y88" t="str">
        <f>IFERROR(ABS(F88-D87),"")</f>
        <v/>
      </c>
      <c r="Z88" t="str">
        <f t="shared" si="26"/>
        <v/>
      </c>
      <c r="AA88" s="36" t="str">
        <f>IFERROR(H88-I88,"")</f>
        <v/>
      </c>
      <c r="AB88" s="36" t="str">
        <f t="shared" si="42"/>
        <v/>
      </c>
      <c r="AC88" s="66" t="str" cm="1">
        <f t="array" ref="AC88">IFERROR((AB88=AB87,AC87+AB88,AB88),"")</f>
        <v/>
      </c>
      <c r="AD88" s="65"/>
      <c r="AE88" s="65"/>
      <c r="AF88" s="65"/>
      <c r="AG88" s="65"/>
      <c r="AH88" s="36" t="str">
        <f>IF(AND(H88&gt;I88,H87&lt;I87),"crossover","")</f>
        <v/>
      </c>
      <c r="AI88" s="36" t="str">
        <f>IF(AND(H88&lt;I88,H87&gt;I87),"crossunder","")</f>
        <v/>
      </c>
      <c r="AJ88" s="67" t="str">
        <f t="shared" si="43"/>
        <v/>
      </c>
      <c r="AK88" s="68" t="str">
        <f t="shared" si="44"/>
        <v/>
      </c>
      <c r="AL88" s="71" t="str">
        <f t="shared" si="45"/>
        <v/>
      </c>
      <c r="AM88" s="71" t="str">
        <f t="shared" si="46"/>
        <v/>
      </c>
      <c r="AN88" s="72" t="str">
        <f>IF(AND(AK88&lt;&gt;"",CF88="Low Spike @ Uptrend"),AK88,"")</f>
        <v/>
      </c>
      <c r="AO88" s="72" t="str">
        <f t="shared" si="47"/>
        <v/>
      </c>
      <c r="AT88" s="75"/>
      <c r="AU88" s="75"/>
      <c r="AV88" s="75"/>
      <c r="AW88" s="75"/>
      <c r="AY88" s="21" t="str">
        <f>IF(OR(Q88=0,Q88=""),"",((H88-Q88)/Q88))</f>
        <v/>
      </c>
      <c r="AZ88" s="15" t="str">
        <f t="shared" si="30"/>
        <v/>
      </c>
      <c r="BA88" s="15" t="str">
        <f t="shared" si="50"/>
        <v/>
      </c>
      <c r="BB88" s="22" t="str">
        <f t="shared" si="31"/>
        <v/>
      </c>
      <c r="BC88" s="22" t="str">
        <f t="shared" si="32"/>
        <v/>
      </c>
      <c r="BD88" s="24" t="str">
        <f>IF(OR(R88=0,R88=""),"",((H88-R88)/R88))</f>
        <v/>
      </c>
      <c r="BE88" s="23" t="str">
        <f t="shared" si="29"/>
        <v/>
      </c>
      <c r="BF88" s="23" t="str">
        <f t="shared" si="33"/>
        <v/>
      </c>
      <c r="BG88" s="25" t="str">
        <f t="shared" si="34"/>
        <v/>
      </c>
      <c r="BH88" s="25" t="str">
        <f t="shared" si="35"/>
        <v/>
      </c>
      <c r="BI88" s="29" t="str">
        <f>IF(OR(L88="",N88=""),"",IF(AND(L88=N88,L88&gt;0,N88&gt;0),"Important High",""))</f>
        <v/>
      </c>
      <c r="BJ88" s="29" t="str">
        <f>IF(OR(M88="",O88=""),"",IF(AND(M88=O88,M88&gt;0,O88&gt;0),"Important Low",""))</f>
        <v/>
      </c>
      <c r="BK88" s="37" t="str">
        <f>IFERROR(IF(ABS(U88)&lt;0.15%,"Equal High",""),"")</f>
        <v/>
      </c>
      <c r="BL88" s="37" t="str" cm="1">
        <f t="array" aca="1" ref="BL88" ca="1">_xlfn.LET(_xlpm.lookback,MIN(ROW()-ROW(BK$50),11),_xlpm.found,IFERROR(MATCH("Equal High",OFFSET(BK88,-_xlpm.lookback,0,_xlpm.lookback+1,1),0),-1),_xlpm.offset_rows,_xlpm.lookback-_xlpm.found+1,IF(_xlpm.found&gt;0,INDEX(E:E,ROW()-_xlpm.offset_rows),""))</f>
        <v/>
      </c>
      <c r="BM88" s="37" t="str">
        <f ca="1">IF(BL88&lt;&gt;"",H88,"")</f>
        <v/>
      </c>
      <c r="BN88" s="37" t="str">
        <f ca="1">IF(BL88&lt;&gt;"",I88,"")</f>
        <v/>
      </c>
      <c r="BO88" s="37" t="str">
        <f t="shared" ca="1" si="27"/>
        <v/>
      </c>
      <c r="BP88" s="37" t="str">
        <f>IFERROR(IF(ABS(V88)&lt;0.15%,"Equal Low",""),"")</f>
        <v/>
      </c>
      <c r="BQ88" s="37" t="str" cm="1">
        <f t="array" aca="1" ref="BQ88" ca="1">_xlfn.LET(_xlpm.lookback,MIN(ROW()-ROW(BP$50),11),_xlpm.found,IFERROR(MATCH("Equal Low",OFFSET(BP88,-_xlpm.lookback,0,_xlpm.lookback+1,1),0),-1),_xlpm.offset_rows,_xlpm.lookback-_xlpm.found+1,IF(_xlpm.found&gt;0,INDEX(F:F,ROW()-_xlpm.offset_rows),""))</f>
        <v/>
      </c>
      <c r="BR88" s="37" t="str">
        <f ca="1">IF(BQ88&lt;&gt;"",H88,"")</f>
        <v/>
      </c>
      <c r="BS88" s="37" t="str">
        <f ca="1">IF(BQ88&lt;&gt;"",I88,"")</f>
        <v/>
      </c>
      <c r="BT88" s="37" t="str">
        <f t="shared" ca="1" si="28"/>
        <v/>
      </c>
      <c r="BU88" s="37" t="str">
        <f t="shared" si="36"/>
        <v/>
      </c>
      <c r="BV88" s="29" t="str">
        <f t="shared" si="37"/>
        <v/>
      </c>
      <c r="BW88" s="37" t="str" cm="1">
        <f t="array" ref="BW88">IF(BV88&lt;&gt;1,"",_xlfn.IFS(OR(BC88="Above",BC88="Below"),BC88,OR(BH88="Above",BH88="Below"),BH88,TRUE,""))</f>
        <v/>
      </c>
      <c r="BX88" s="37" t="str">
        <f ca="1">_xlfn.LET(_xlpm.eqh,IFERROR(ABS((BM88-BL88)/BL88)&lt;0.15%,FALSE),_xlpm.eql,IFERROR(ABS((BR88-BQ88)/BQ88)&lt;0.15%,FALSE),IF(_xlpm.eqh,IF(_xlpm.eql,"Eqh Touch / Eql Touch","Eqh Touch"),IF(_xlpm.eql,"Eql Touch","")))</f>
        <v/>
      </c>
      <c r="BY88" s="37" t="str">
        <f>IF(AA88="","",IF(AA88&gt;0,"UP","DOWN"))</f>
        <v/>
      </c>
      <c r="BZ88" s="37" t="str">
        <f t="shared" si="38"/>
        <v/>
      </c>
      <c r="CA88" s="37" t="str">
        <f t="shared" si="39"/>
        <v/>
      </c>
      <c r="CB88" s="66" t="str">
        <f t="shared" si="40"/>
        <v/>
      </c>
      <c r="CC88" s="69" t="str">
        <f t="shared" si="48"/>
        <v/>
      </c>
      <c r="CD88" s="66" t="str">
        <f t="shared" si="49"/>
        <v/>
      </c>
      <c r="CE88" s="66" t="str">
        <f t="shared" si="41"/>
        <v/>
      </c>
      <c r="CF88" s="66" t="str">
        <f>IF(AK88="","",IF(AND(AC88&gt;0,AK88&gt;0),"Low Spike @ Uptrend",""))</f>
        <v/>
      </c>
      <c r="CG88" s="66" t="str">
        <f>IF(AND(CF88="Low Spike @ Uptrend",AV88&gt;50%),"Sig Low Spike @ Uptrend","")</f>
        <v/>
      </c>
      <c r="CH88" s="30" t="str">
        <f>IFERROR(IF(Z88&gt;(AVERAGE(Z68:Z88)+(2*_xlfn.STDEV.P(Z68:Z88))),1,""),"")</f>
        <v/>
      </c>
      <c r="CI88" s="30" t="str">
        <f>IFERROR(IF(G88&gt;(AVERAGE(G68:G88)+(2*_xlfn.STDEV.P(G68:G88))),1,""),"")</f>
        <v/>
      </c>
      <c r="CJ88" s="30" t="str">
        <f>IF(P88="","",IF(P88=1,1,""))</f>
        <v/>
      </c>
      <c r="CK88" s="11" t="str">
        <f>IF(AND(CH88="",CC88="",CF88="",CI88="",CJ88=""),"",SUM(CH88:CJ88)/5)</f>
        <v/>
      </c>
      <c r="CL88" s="38" t="str">
        <f t="shared" si="24"/>
        <v/>
      </c>
      <c r="CM88" s="10" t="str">
        <f t="shared" si="25"/>
        <v/>
      </c>
    </row>
    <row r="89" spans="1:91" x14ac:dyDescent="0.55000000000000004">
      <c r="A89" t="str">
        <f>IF('Data Validation'!$K$2&lt;&gt;TRUE,"",'Data Validation'!A89)</f>
        <v/>
      </c>
      <c r="B89" s="4" t="str">
        <f>IF('Data Validation'!$K$2&lt;&gt;TRUE,"",'Data Validation'!C89)</f>
        <v/>
      </c>
      <c r="C89" s="4" t="str">
        <f>IF('Data Validation'!$K$2&lt;&gt;TRUE,"",'Data Validation'!E89)</f>
        <v/>
      </c>
      <c r="D89" s="4" t="str">
        <f>IF('Data Validation'!$K$2&lt;&gt;TRUE,"",'Data Validation'!G89)</f>
        <v/>
      </c>
      <c r="E89" s="4" t="str">
        <f>IF($C89&lt;&gt;"M5","",Price!F89)</f>
        <v/>
      </c>
      <c r="F89" s="4" t="str">
        <f>IF($C89&lt;&gt;"M5","",Price!G89)</f>
        <v/>
      </c>
      <c r="G89" s="4" t="str">
        <f>IF($C89&lt;&gt;"M5","",Price!H89)</f>
        <v/>
      </c>
      <c r="H89" s="57" t="str">
        <f>IF($C89&lt;&gt;"M5","",SSA!E89)</f>
        <v/>
      </c>
      <c r="I89" s="57" t="str">
        <f>IF($C89&lt;&gt;"M5","",SSA!F89)</f>
        <v/>
      </c>
      <c r="J89" s="58" t="str">
        <f>IF($C89&lt;&gt;"M5","",SSA!G89)</f>
        <v/>
      </c>
      <c r="K89" s="58" t="str">
        <f>IF($C89&lt;&gt;"M5","",SSA!H89)</f>
        <v/>
      </c>
      <c r="L89" s="5" t="str">
        <f>IF($C89&lt;&gt;"M5","",Trendlines!K89)</f>
        <v/>
      </c>
      <c r="M89" s="5" t="str">
        <f>IF($C89&lt;&gt;"M5","",Trendlines!L89)</f>
        <v/>
      </c>
      <c r="N89" s="5" t="str">
        <f>IF($C89&lt;&gt;"M5","",ZigZag!E89)</f>
        <v/>
      </c>
      <c r="O89" s="5" t="str">
        <f>IF($C89&lt;&gt;"M5","",ZigZag!F89)</f>
        <v/>
      </c>
      <c r="P89" s="5" t="str">
        <f>IF($C89&lt;&gt;"M5","",Pinbar!E89)</f>
        <v/>
      </c>
      <c r="Q89" s="57" t="str">
        <f>IF($C89&lt;&gt;"M5","",Trendlines!E89)</f>
        <v/>
      </c>
      <c r="R89" s="57" t="str">
        <f>IF($C89&lt;&gt;"M5","",Trendlines!H89)</f>
        <v/>
      </c>
      <c r="S89" s="36" t="str">
        <f>IF(N89=0,""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IF(N41&lt;&gt;0,N41,"")))))))))))))))))))))))))))))))))))))))))))))))))</f>
        <v/>
      </c>
      <c r="T89" s="36" t="str">
        <f>IF(O89=0,""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IF(O41&lt;&gt;0,O41,"")))))))))))))))))))))))))))))))))))))))))))))))))</f>
        <v/>
      </c>
      <c r="U89" s="36" t="str">
        <f>IFERROR(IF(S89="N/A","N/A",((N89-S89)/S89)),"")</f>
        <v/>
      </c>
      <c r="V89" s="36" t="str">
        <f>IFERROR(IF(T89="N/A","N/A",((O89-T89)/T89)),"")</f>
        <v/>
      </c>
      <c r="W89" t="str">
        <f>IFERROR(E89-F89,"")</f>
        <v/>
      </c>
      <c r="X89" t="str">
        <f>IFERROR(ABS(E89-D88),"")</f>
        <v/>
      </c>
      <c r="Y89" t="str">
        <f>IFERROR(ABS(F89-D88),"")</f>
        <v/>
      </c>
      <c r="Z89" t="str">
        <f t="shared" si="26"/>
        <v/>
      </c>
      <c r="AA89" s="36" t="str">
        <f>IFERROR(H89-I89,"")</f>
        <v/>
      </c>
      <c r="AB89" s="36" t="str">
        <f t="shared" si="42"/>
        <v/>
      </c>
      <c r="AC89" s="66" t="str" cm="1">
        <f t="array" ref="AC89">IFERROR((AB89=AB88,AC88+AB89,AB89),"")</f>
        <v/>
      </c>
      <c r="AD89" s="65"/>
      <c r="AE89" s="65"/>
      <c r="AF89" s="65"/>
      <c r="AG89" s="65"/>
      <c r="AH89" s="36" t="str">
        <f>IF(AND(H89&gt;I89,H88&lt;I88),"crossover","")</f>
        <v/>
      </c>
      <c r="AI89" s="36" t="str">
        <f>IF(AND(H89&lt;I89,H88&gt;I88),"crossunder","")</f>
        <v/>
      </c>
      <c r="AJ89" s="67" t="str">
        <f t="shared" si="43"/>
        <v/>
      </c>
      <c r="AK89" s="68" t="str">
        <f t="shared" si="44"/>
        <v/>
      </c>
      <c r="AL89" s="71" t="str">
        <f t="shared" si="45"/>
        <v/>
      </c>
      <c r="AM89" s="71" t="str">
        <f t="shared" si="46"/>
        <v/>
      </c>
      <c r="AN89" s="72" t="str">
        <f>IF(AND(AK89&lt;&gt;"",CF89="Low Spike @ Uptrend"),AK89,"")</f>
        <v/>
      </c>
      <c r="AO89" s="72" t="str">
        <f t="shared" si="47"/>
        <v/>
      </c>
      <c r="AT89" s="75"/>
      <c r="AU89" s="75"/>
      <c r="AV89" s="75"/>
      <c r="AW89" s="75"/>
      <c r="AY89" s="21" t="str">
        <f>IF(OR(Q89=0,Q89=""),"",((H89-Q89)/Q89))</f>
        <v/>
      </c>
      <c r="AZ89" s="15" t="str">
        <f t="shared" si="30"/>
        <v/>
      </c>
      <c r="BA89" s="15" t="str">
        <f t="shared" si="50"/>
        <v/>
      </c>
      <c r="BB89" s="22" t="str">
        <f t="shared" si="31"/>
        <v/>
      </c>
      <c r="BC89" s="22" t="str">
        <f t="shared" si="32"/>
        <v/>
      </c>
      <c r="BD89" s="24" t="str">
        <f>IF(OR(R89=0,R89=""),"",((H89-R89)/R89))</f>
        <v/>
      </c>
      <c r="BE89" s="23" t="str">
        <f t="shared" si="29"/>
        <v/>
      </c>
      <c r="BF89" s="23" t="str">
        <f t="shared" si="33"/>
        <v/>
      </c>
      <c r="BG89" s="25" t="str">
        <f t="shared" si="34"/>
        <v/>
      </c>
      <c r="BH89" s="25" t="str">
        <f t="shared" si="35"/>
        <v/>
      </c>
      <c r="BI89" s="29" t="str">
        <f>IF(OR(L89="",N89=""),"",IF(AND(L89=N89,L89&gt;0,N89&gt;0),"Important High",""))</f>
        <v/>
      </c>
      <c r="BJ89" s="29" t="str">
        <f>IF(OR(M89="",O89=""),"",IF(AND(M89=O89,M89&gt;0,O89&gt;0),"Important Low",""))</f>
        <v/>
      </c>
      <c r="BK89" s="37" t="str">
        <f>IFERROR(IF(ABS(U89)&lt;0.15%,"Equal High",""),"")</f>
        <v/>
      </c>
      <c r="BL89" s="37" t="str" cm="1">
        <f t="array" aca="1" ref="BL89" ca="1">_xlfn.LET(_xlpm.lookback,MIN(ROW()-ROW(BK$50),11),_xlpm.found,IFERROR(MATCH("Equal High",OFFSET(BK89,-_xlpm.lookback,0,_xlpm.lookback+1,1),0),-1),_xlpm.offset_rows,_xlpm.lookback-_xlpm.found+1,IF(_xlpm.found&gt;0,INDEX(E:E,ROW()-_xlpm.offset_rows),""))</f>
        <v/>
      </c>
      <c r="BM89" s="37" t="str">
        <f ca="1">IF(BL89&lt;&gt;"",H89,"")</f>
        <v/>
      </c>
      <c r="BN89" s="37" t="str">
        <f ca="1">IF(BL89&lt;&gt;"",I89,"")</f>
        <v/>
      </c>
      <c r="BO89" s="37" t="str">
        <f t="shared" ca="1" si="27"/>
        <v/>
      </c>
      <c r="BP89" s="37" t="str">
        <f>IFERROR(IF(ABS(V89)&lt;0.15%,"Equal Low",""),"")</f>
        <v/>
      </c>
      <c r="BQ89" s="37" t="str" cm="1">
        <f t="array" aca="1" ref="BQ89" ca="1">_xlfn.LET(_xlpm.lookback,MIN(ROW()-ROW(BP$50),11),_xlpm.found,IFERROR(MATCH("Equal Low",OFFSET(BP89,-_xlpm.lookback,0,_xlpm.lookback+1,1),0),-1),_xlpm.offset_rows,_xlpm.lookback-_xlpm.found+1,IF(_xlpm.found&gt;0,INDEX(F:F,ROW()-_xlpm.offset_rows),""))</f>
        <v/>
      </c>
      <c r="BR89" s="37" t="str">
        <f ca="1">IF(BQ89&lt;&gt;"",H89,"")</f>
        <v/>
      </c>
      <c r="BS89" s="37" t="str">
        <f ca="1">IF(BQ89&lt;&gt;"",I89,"")</f>
        <v/>
      </c>
      <c r="BT89" s="37" t="str">
        <f t="shared" ca="1" si="28"/>
        <v/>
      </c>
      <c r="BU89" s="37" t="str">
        <f t="shared" si="36"/>
        <v/>
      </c>
      <c r="BV89" s="29" t="str">
        <f t="shared" si="37"/>
        <v/>
      </c>
      <c r="BW89" s="37" t="str" cm="1">
        <f t="array" ref="BW89">IF(BV89&lt;&gt;1,"",_xlfn.IFS(OR(BC89="Above",BC89="Below"),BC89,OR(BH89="Above",BH89="Below"),BH89,TRUE,""))</f>
        <v/>
      </c>
      <c r="BX89" s="37" t="str">
        <f ca="1">_xlfn.LET(_xlpm.eqh,IFERROR(ABS((BM89-BL89)/BL89)&lt;0.15%,FALSE),_xlpm.eql,IFERROR(ABS((BR89-BQ89)/BQ89)&lt;0.15%,FALSE),IF(_xlpm.eqh,IF(_xlpm.eql,"Eqh Touch / Eql Touch","Eqh Touch"),IF(_xlpm.eql,"Eql Touch","")))</f>
        <v/>
      </c>
      <c r="BY89" s="37" t="str">
        <f>IF(AA89="","",IF(AA89&gt;0,"UP","DOWN"))</f>
        <v/>
      </c>
      <c r="BZ89" s="37" t="str">
        <f t="shared" si="38"/>
        <v/>
      </c>
      <c r="CA89" s="37" t="str">
        <f t="shared" si="39"/>
        <v/>
      </c>
      <c r="CB89" s="66" t="str">
        <f t="shared" si="40"/>
        <v/>
      </c>
      <c r="CC89" s="69" t="str">
        <f t="shared" si="48"/>
        <v/>
      </c>
      <c r="CD89" s="66" t="str">
        <f t="shared" si="49"/>
        <v/>
      </c>
      <c r="CE89" s="66" t="str">
        <f t="shared" si="41"/>
        <v/>
      </c>
      <c r="CF89" s="66" t="str">
        <f>IF(AK89="","",IF(AND(AC89&gt;0,AK89&gt;0),"Low Spike @ Uptrend",""))</f>
        <v/>
      </c>
      <c r="CG89" s="66" t="str">
        <f>IF(AND(CF89="Low Spike @ Uptrend",AV89&gt;50%),"Sig Low Spike @ Uptrend","")</f>
        <v/>
      </c>
      <c r="CH89" s="30" t="str">
        <f>IFERROR(IF(Z89&gt;(AVERAGE(Z69:Z89)+(2*_xlfn.STDEV.P(Z69:Z89))),1,""),"")</f>
        <v/>
      </c>
      <c r="CI89" s="30" t="str">
        <f>IFERROR(IF(G89&gt;(AVERAGE(G69:G89)+(2*_xlfn.STDEV.P(G69:G89))),1,""),"")</f>
        <v/>
      </c>
      <c r="CJ89" s="30" t="str">
        <f>IF(P89="","",IF(P89=1,1,""))</f>
        <v/>
      </c>
      <c r="CK89" s="11" t="str">
        <f>IF(AND(CH89="",CC89="",CF89="",CI89="",CJ89=""),"",SUM(CH89:CJ89)/5)</f>
        <v/>
      </c>
      <c r="CL89" s="38" t="str">
        <f t="shared" ref="CL89:CL152" si="51">IFERROR(AVERAGE(CK87:CK89),"")</f>
        <v/>
      </c>
      <c r="CM89" s="10" t="str">
        <f t="shared" ref="CM89:CM152" si="52">IF(CL89="","",IF(CL89&gt;20%,"Turbulence",""))</f>
        <v/>
      </c>
    </row>
    <row r="90" spans="1:91" x14ac:dyDescent="0.55000000000000004">
      <c r="A90" t="str">
        <f>IF('Data Validation'!$K$2&lt;&gt;TRUE,"",'Data Validation'!A90)</f>
        <v/>
      </c>
      <c r="B90" s="4" t="str">
        <f>IF('Data Validation'!$K$2&lt;&gt;TRUE,"",'Data Validation'!C90)</f>
        <v/>
      </c>
      <c r="C90" s="4" t="str">
        <f>IF('Data Validation'!$K$2&lt;&gt;TRUE,"",'Data Validation'!E90)</f>
        <v/>
      </c>
      <c r="D90" s="4" t="str">
        <f>IF('Data Validation'!$K$2&lt;&gt;TRUE,"",'Data Validation'!G90)</f>
        <v/>
      </c>
      <c r="E90" s="4" t="str">
        <f>IF($C90&lt;&gt;"M5","",Price!F90)</f>
        <v/>
      </c>
      <c r="F90" s="4" t="str">
        <f>IF($C90&lt;&gt;"M5","",Price!G90)</f>
        <v/>
      </c>
      <c r="G90" s="4" t="str">
        <f>IF($C90&lt;&gt;"M5","",Price!H90)</f>
        <v/>
      </c>
      <c r="H90" s="57" t="str">
        <f>IF($C90&lt;&gt;"M5","",SSA!E90)</f>
        <v/>
      </c>
      <c r="I90" s="57" t="str">
        <f>IF($C90&lt;&gt;"M5","",SSA!F90)</f>
        <v/>
      </c>
      <c r="J90" s="58" t="str">
        <f>IF($C90&lt;&gt;"M5","",SSA!G90)</f>
        <v/>
      </c>
      <c r="K90" s="58" t="str">
        <f>IF($C90&lt;&gt;"M5","",SSA!H90)</f>
        <v/>
      </c>
      <c r="L90" s="5" t="str">
        <f>IF($C90&lt;&gt;"M5","",Trendlines!K90)</f>
        <v/>
      </c>
      <c r="M90" s="5" t="str">
        <f>IF($C90&lt;&gt;"M5","",Trendlines!L90)</f>
        <v/>
      </c>
      <c r="N90" s="5" t="str">
        <f>IF($C90&lt;&gt;"M5","",ZigZag!E90)</f>
        <v/>
      </c>
      <c r="O90" s="5" t="str">
        <f>IF($C90&lt;&gt;"M5","",ZigZag!F90)</f>
        <v/>
      </c>
      <c r="P90" s="5" t="str">
        <f>IF($C90&lt;&gt;"M5","",Pinbar!E90)</f>
        <v/>
      </c>
      <c r="Q90" s="57" t="str">
        <f>IF($C90&lt;&gt;"M5","",Trendlines!E90)</f>
        <v/>
      </c>
      <c r="R90" s="57" t="str">
        <f>IF($C90&lt;&gt;"M5","",Trendlines!H90)</f>
        <v/>
      </c>
      <c r="S90" s="36" t="str">
        <f>IF(N90=0,""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IF(N42&lt;&gt;0,N42,"")))))))))))))))))))))))))))))))))))))))))))))))))</f>
        <v/>
      </c>
      <c r="T90" s="36" t="str">
        <f>IF(O90=0,""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IF(O42&lt;&gt;0,O42,"")))))))))))))))))))))))))))))))))))))))))))))))))</f>
        <v/>
      </c>
      <c r="U90" s="36" t="str">
        <f>IFERROR(IF(S90="N/A","N/A",((N90-S90)/S90)),"")</f>
        <v/>
      </c>
      <c r="V90" s="36" t="str">
        <f>IFERROR(IF(T90="N/A","N/A",((O90-T90)/T90)),"")</f>
        <v/>
      </c>
      <c r="W90" t="str">
        <f>IFERROR(E90-F90,"")</f>
        <v/>
      </c>
      <c r="X90" t="str">
        <f>IFERROR(ABS(E90-D89),"")</f>
        <v/>
      </c>
      <c r="Y90" t="str">
        <f>IFERROR(ABS(F90-D89),"")</f>
        <v/>
      </c>
      <c r="Z90" t="str">
        <f t="shared" si="26"/>
        <v/>
      </c>
      <c r="AA90" s="36" t="str">
        <f>IFERROR(H90-I90,"")</f>
        <v/>
      </c>
      <c r="AB90" s="36" t="str">
        <f t="shared" si="42"/>
        <v/>
      </c>
      <c r="AC90" s="66" t="str" cm="1">
        <f t="array" ref="AC90">IFERROR((AB90=AB89,AC89+AB90,AB90),"")</f>
        <v/>
      </c>
      <c r="AD90" s="65"/>
      <c r="AE90" s="65"/>
      <c r="AF90" s="65"/>
      <c r="AG90" s="65"/>
      <c r="AH90" s="36" t="str">
        <f>IF(AND(H90&gt;I90,H89&lt;I89),"crossover","")</f>
        <v/>
      </c>
      <c r="AI90" s="36" t="str">
        <f>IF(AND(H90&lt;I90,H89&gt;I89),"crossunder","")</f>
        <v/>
      </c>
      <c r="AJ90" s="67" t="str">
        <f t="shared" si="43"/>
        <v/>
      </c>
      <c r="AK90" s="68" t="str">
        <f t="shared" si="44"/>
        <v/>
      </c>
      <c r="AL90" s="71" t="str">
        <f t="shared" si="45"/>
        <v/>
      </c>
      <c r="AM90" s="71" t="str">
        <f t="shared" si="46"/>
        <v/>
      </c>
      <c r="AN90" s="72" t="str">
        <f>IF(AND(AK90&lt;&gt;"",CF90="Low Spike @ Uptrend"),AK90,"")</f>
        <v/>
      </c>
      <c r="AO90" s="72" t="str">
        <f t="shared" si="47"/>
        <v/>
      </c>
      <c r="AT90" s="75"/>
      <c r="AU90" s="75"/>
      <c r="AV90" s="75"/>
      <c r="AW90" s="75"/>
      <c r="AY90" s="21" t="str">
        <f>IF(OR(Q90=0,Q90=""),"",((H90-Q90)/Q90))</f>
        <v/>
      </c>
      <c r="AZ90" s="15" t="str">
        <f t="shared" si="30"/>
        <v/>
      </c>
      <c r="BA90" s="15" t="str">
        <f t="shared" si="50"/>
        <v/>
      </c>
      <c r="BB90" s="22" t="str">
        <f t="shared" si="31"/>
        <v/>
      </c>
      <c r="BC90" s="22" t="str">
        <f t="shared" si="32"/>
        <v/>
      </c>
      <c r="BD90" s="24" t="str">
        <f>IF(OR(R90=0,R90=""),"",((H90-R90)/R90))</f>
        <v/>
      </c>
      <c r="BE90" s="23" t="str">
        <f t="shared" si="29"/>
        <v/>
      </c>
      <c r="BF90" s="23" t="str">
        <f t="shared" si="33"/>
        <v/>
      </c>
      <c r="BG90" s="25" t="str">
        <f t="shared" si="34"/>
        <v/>
      </c>
      <c r="BH90" s="25" t="str">
        <f t="shared" si="35"/>
        <v/>
      </c>
      <c r="BI90" s="29" t="str">
        <f>IF(OR(L90="",N90=""),"",IF(AND(L90=N90,L90&gt;0,N90&gt;0),"Important High",""))</f>
        <v/>
      </c>
      <c r="BJ90" s="29" t="str">
        <f>IF(OR(M90="",O90=""),"",IF(AND(M90=O90,M90&gt;0,O90&gt;0),"Important Low",""))</f>
        <v/>
      </c>
      <c r="BK90" s="37" t="str">
        <f>IFERROR(IF(ABS(U90)&lt;0.15%,"Equal High",""),"")</f>
        <v/>
      </c>
      <c r="BL90" s="37" t="str" cm="1">
        <f t="array" aca="1" ref="BL90" ca="1">_xlfn.LET(_xlpm.lookback,MIN(ROW()-ROW(BK$50),11),_xlpm.found,IFERROR(MATCH("Equal High",OFFSET(BK90,-_xlpm.lookback,0,_xlpm.lookback+1,1),0),-1),_xlpm.offset_rows,_xlpm.lookback-_xlpm.found+1,IF(_xlpm.found&gt;0,INDEX(E:E,ROW()-_xlpm.offset_rows),""))</f>
        <v/>
      </c>
      <c r="BM90" s="37" t="str">
        <f ca="1">IF(BL90&lt;&gt;"",H90,"")</f>
        <v/>
      </c>
      <c r="BN90" s="37" t="str">
        <f ca="1">IF(BL90&lt;&gt;"",I90,"")</f>
        <v/>
      </c>
      <c r="BO90" s="37" t="str">
        <f t="shared" ca="1" si="27"/>
        <v/>
      </c>
      <c r="BP90" s="37" t="str">
        <f>IFERROR(IF(ABS(V90)&lt;0.15%,"Equal Low",""),"")</f>
        <v/>
      </c>
      <c r="BQ90" s="37" t="str" cm="1">
        <f t="array" aca="1" ref="BQ90" ca="1">_xlfn.LET(_xlpm.lookback,MIN(ROW()-ROW(BP$50),11),_xlpm.found,IFERROR(MATCH("Equal Low",OFFSET(BP90,-_xlpm.lookback,0,_xlpm.lookback+1,1),0),-1),_xlpm.offset_rows,_xlpm.lookback-_xlpm.found+1,IF(_xlpm.found&gt;0,INDEX(F:F,ROW()-_xlpm.offset_rows),""))</f>
        <v/>
      </c>
      <c r="BR90" s="37" t="str">
        <f ca="1">IF(BQ90&lt;&gt;"",H90,"")</f>
        <v/>
      </c>
      <c r="BS90" s="37" t="str">
        <f ca="1">IF(BQ90&lt;&gt;"",I90,"")</f>
        <v/>
      </c>
      <c r="BT90" s="37" t="str">
        <f t="shared" ca="1" si="28"/>
        <v/>
      </c>
      <c r="BU90" s="37" t="str">
        <f t="shared" si="36"/>
        <v/>
      </c>
      <c r="BV90" s="29" t="str">
        <f t="shared" si="37"/>
        <v/>
      </c>
      <c r="BW90" s="37" t="str" cm="1">
        <f t="array" ref="BW90">IF(BV90&lt;&gt;1,"",_xlfn.IFS(OR(BC90="Above",BC90="Below"),BC90,OR(BH90="Above",BH90="Below"),BH90,TRUE,""))</f>
        <v/>
      </c>
      <c r="BX90" s="37" t="str">
        <f ca="1">_xlfn.LET(_xlpm.eqh,IFERROR(ABS((BM90-BL90)/BL90)&lt;0.15%,FALSE),_xlpm.eql,IFERROR(ABS((BR90-BQ90)/BQ90)&lt;0.15%,FALSE),IF(_xlpm.eqh,IF(_xlpm.eql,"Eqh Touch / Eql Touch","Eqh Touch"),IF(_xlpm.eql,"Eql Touch","")))</f>
        <v/>
      </c>
      <c r="BY90" s="37" t="str">
        <f>IF(AA90="","",IF(AA90&gt;0,"UP","DOWN"))</f>
        <v/>
      </c>
      <c r="BZ90" s="37" t="str">
        <f t="shared" si="38"/>
        <v/>
      </c>
      <c r="CA90" s="37" t="str">
        <f t="shared" si="39"/>
        <v/>
      </c>
      <c r="CB90" s="66" t="str">
        <f t="shared" si="40"/>
        <v/>
      </c>
      <c r="CC90" s="69" t="str">
        <f t="shared" si="48"/>
        <v/>
      </c>
      <c r="CD90" s="66" t="str">
        <f t="shared" si="49"/>
        <v/>
      </c>
      <c r="CE90" s="66" t="str">
        <f t="shared" si="41"/>
        <v/>
      </c>
      <c r="CF90" s="66" t="str">
        <f>IF(AK90="","",IF(AND(AC90&gt;0,AK90&gt;0),"Low Spike @ Uptrend",""))</f>
        <v/>
      </c>
      <c r="CG90" s="66" t="str">
        <f>IF(AND(CF90="Low Spike @ Uptrend",AV90&gt;50%),"Sig Low Spike @ Uptrend","")</f>
        <v/>
      </c>
      <c r="CH90" s="30" t="str">
        <f>IFERROR(IF(Z90&gt;(AVERAGE(Z70:Z90)+(2*_xlfn.STDEV.P(Z70:Z90))),1,""),"")</f>
        <v/>
      </c>
      <c r="CI90" s="30" t="str">
        <f>IFERROR(IF(G90&gt;(AVERAGE(G70:G90)+(2*_xlfn.STDEV.P(G70:G90))),1,""),"")</f>
        <v/>
      </c>
      <c r="CJ90" s="30" t="str">
        <f>IF(P90="","",IF(P90=1,1,""))</f>
        <v/>
      </c>
      <c r="CK90" s="11" t="str">
        <f>IF(AND(CH90="",CC90="",CF90="",CI90="",CJ90=""),"",SUM(CH90:CJ90)/5)</f>
        <v/>
      </c>
      <c r="CL90" s="38" t="str">
        <f t="shared" si="51"/>
        <v/>
      </c>
      <c r="CM90" s="10" t="str">
        <f t="shared" si="52"/>
        <v/>
      </c>
    </row>
    <row r="91" spans="1:91" x14ac:dyDescent="0.55000000000000004">
      <c r="A91" t="str">
        <f>IF('Data Validation'!$K$2&lt;&gt;TRUE,"",'Data Validation'!A91)</f>
        <v/>
      </c>
      <c r="B91" s="4" t="str">
        <f>IF('Data Validation'!$K$2&lt;&gt;TRUE,"",'Data Validation'!C91)</f>
        <v/>
      </c>
      <c r="C91" s="4" t="str">
        <f>IF('Data Validation'!$K$2&lt;&gt;TRUE,"",'Data Validation'!E91)</f>
        <v/>
      </c>
      <c r="D91" s="4" t="str">
        <f>IF('Data Validation'!$K$2&lt;&gt;TRUE,"",'Data Validation'!G91)</f>
        <v/>
      </c>
      <c r="E91" s="4" t="str">
        <f>IF($C91&lt;&gt;"M5","",Price!F91)</f>
        <v/>
      </c>
      <c r="F91" s="4" t="str">
        <f>IF($C91&lt;&gt;"M5","",Price!G91)</f>
        <v/>
      </c>
      <c r="G91" s="4" t="str">
        <f>IF($C91&lt;&gt;"M5","",Price!H91)</f>
        <v/>
      </c>
      <c r="H91" s="57" t="str">
        <f>IF($C91&lt;&gt;"M5","",SSA!E91)</f>
        <v/>
      </c>
      <c r="I91" s="57" t="str">
        <f>IF($C91&lt;&gt;"M5","",SSA!F91)</f>
        <v/>
      </c>
      <c r="J91" s="58" t="str">
        <f>IF($C91&lt;&gt;"M5","",SSA!G91)</f>
        <v/>
      </c>
      <c r="K91" s="58" t="str">
        <f>IF($C91&lt;&gt;"M5","",SSA!H91)</f>
        <v/>
      </c>
      <c r="L91" s="5" t="str">
        <f>IF($C91&lt;&gt;"M5","",Trendlines!K91)</f>
        <v/>
      </c>
      <c r="M91" s="5" t="str">
        <f>IF($C91&lt;&gt;"M5","",Trendlines!L91)</f>
        <v/>
      </c>
      <c r="N91" s="5" t="str">
        <f>IF($C91&lt;&gt;"M5","",ZigZag!E91)</f>
        <v/>
      </c>
      <c r="O91" s="5" t="str">
        <f>IF($C91&lt;&gt;"M5","",ZigZag!F91)</f>
        <v/>
      </c>
      <c r="P91" s="5" t="str">
        <f>IF($C91&lt;&gt;"M5","",Pinbar!E91)</f>
        <v/>
      </c>
      <c r="Q91" s="57" t="str">
        <f>IF($C91&lt;&gt;"M5","",Trendlines!E91)</f>
        <v/>
      </c>
      <c r="R91" s="57" t="str">
        <f>IF($C91&lt;&gt;"M5","",Trendlines!H91)</f>
        <v/>
      </c>
      <c r="S91" s="36" t="str">
        <f>IF(N91=0,""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IF(N43&lt;&gt;0,N43,"")))))))))))))))))))))))))))))))))))))))))))))))))</f>
        <v/>
      </c>
      <c r="T91" s="36" t="str">
        <f>IF(O91=0,""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IF(O43&lt;&gt;0,O43,"")))))))))))))))))))))))))))))))))))))))))))))))))</f>
        <v/>
      </c>
      <c r="U91" s="36" t="str">
        <f>IFERROR(IF(S91="N/A","N/A",((N91-S91)/S91)),"")</f>
        <v/>
      </c>
      <c r="V91" s="36" t="str">
        <f>IFERROR(IF(T91="N/A","N/A",((O91-T91)/T91)),"")</f>
        <v/>
      </c>
      <c r="W91" t="str">
        <f>IFERROR(E91-F91,"")</f>
        <v/>
      </c>
      <c r="X91" t="str">
        <f>IFERROR(ABS(E91-D90),"")</f>
        <v/>
      </c>
      <c r="Y91" t="str">
        <f>IFERROR(ABS(F91-D90),"")</f>
        <v/>
      </c>
      <c r="Z91" t="str">
        <f t="shared" si="26"/>
        <v/>
      </c>
      <c r="AA91" s="36" t="str">
        <f>IFERROR(H91-I91,"")</f>
        <v/>
      </c>
      <c r="AB91" s="36" t="str">
        <f t="shared" si="42"/>
        <v/>
      </c>
      <c r="AC91" s="66" t="str" cm="1">
        <f t="array" ref="AC91">IFERROR((AB91=AB90,AC90+AB91,AB91),"")</f>
        <v/>
      </c>
      <c r="AD91" s="65"/>
      <c r="AE91" s="65"/>
      <c r="AF91" s="65"/>
      <c r="AG91" s="65"/>
      <c r="AH91" s="36" t="str">
        <f>IF(AND(H91&gt;I91,H90&lt;I90),"crossover","")</f>
        <v/>
      </c>
      <c r="AI91" s="36" t="str">
        <f>IF(AND(H91&lt;I91,H90&gt;I90),"crossunder","")</f>
        <v/>
      </c>
      <c r="AJ91" s="67" t="str">
        <f t="shared" si="43"/>
        <v/>
      </c>
      <c r="AK91" s="68" t="str">
        <f t="shared" si="44"/>
        <v/>
      </c>
      <c r="AL91" s="71" t="str">
        <f t="shared" si="45"/>
        <v/>
      </c>
      <c r="AM91" s="71" t="str">
        <f t="shared" si="46"/>
        <v/>
      </c>
      <c r="AN91" s="72" t="str">
        <f>IF(AND(AK91&lt;&gt;"",CF91="Low Spike @ Uptrend"),AK91,"")</f>
        <v/>
      </c>
      <c r="AO91" s="72" t="str">
        <f t="shared" si="47"/>
        <v/>
      </c>
      <c r="AT91" s="75"/>
      <c r="AU91" s="75"/>
      <c r="AV91" s="75"/>
      <c r="AW91" s="75"/>
      <c r="AY91" s="21" t="str">
        <f>IF(OR(Q91=0,Q91=""),"",((H91-Q91)/Q91))</f>
        <v/>
      </c>
      <c r="AZ91" s="15" t="str">
        <f t="shared" si="30"/>
        <v/>
      </c>
      <c r="BA91" s="15" t="str">
        <f t="shared" si="50"/>
        <v/>
      </c>
      <c r="BB91" s="22" t="str">
        <f t="shared" si="31"/>
        <v/>
      </c>
      <c r="BC91" s="22" t="str">
        <f t="shared" si="32"/>
        <v/>
      </c>
      <c r="BD91" s="24" t="str">
        <f>IF(OR(R91=0,R91=""),"",((H91-R91)/R91))</f>
        <v/>
      </c>
      <c r="BE91" s="23" t="str">
        <f t="shared" si="29"/>
        <v/>
      </c>
      <c r="BF91" s="23" t="str">
        <f t="shared" si="33"/>
        <v/>
      </c>
      <c r="BG91" s="25" t="str">
        <f t="shared" si="34"/>
        <v/>
      </c>
      <c r="BH91" s="25" t="str">
        <f t="shared" si="35"/>
        <v/>
      </c>
      <c r="BI91" s="29" t="str">
        <f>IF(OR(L91="",N91=""),"",IF(AND(L91=N91,L91&gt;0,N91&gt;0),"Important High",""))</f>
        <v/>
      </c>
      <c r="BJ91" s="29" t="str">
        <f>IF(OR(M91="",O91=""),"",IF(AND(M91=O91,M91&gt;0,O91&gt;0),"Important Low",""))</f>
        <v/>
      </c>
      <c r="BK91" s="37" t="str">
        <f>IFERROR(IF(ABS(U91)&lt;0.15%,"Equal High",""),"")</f>
        <v/>
      </c>
      <c r="BL91" s="37" t="str" cm="1">
        <f t="array" aca="1" ref="BL91" ca="1">_xlfn.LET(_xlpm.lookback,MIN(ROW()-ROW(BK$50),11),_xlpm.found,IFERROR(MATCH("Equal High",OFFSET(BK91,-_xlpm.lookback,0,_xlpm.lookback+1,1),0),-1),_xlpm.offset_rows,_xlpm.lookback-_xlpm.found+1,IF(_xlpm.found&gt;0,INDEX(E:E,ROW()-_xlpm.offset_rows),""))</f>
        <v/>
      </c>
      <c r="BM91" s="37" t="str">
        <f ca="1">IF(BL91&lt;&gt;"",H91,"")</f>
        <v/>
      </c>
      <c r="BN91" s="37" t="str">
        <f ca="1">IF(BL91&lt;&gt;"",I91,"")</f>
        <v/>
      </c>
      <c r="BO91" s="37" t="str">
        <f t="shared" ca="1" si="27"/>
        <v/>
      </c>
      <c r="BP91" s="37" t="str">
        <f>IFERROR(IF(ABS(V91)&lt;0.15%,"Equal Low",""),"")</f>
        <v/>
      </c>
      <c r="BQ91" s="37" t="str" cm="1">
        <f t="array" aca="1" ref="BQ91" ca="1">_xlfn.LET(_xlpm.lookback,MIN(ROW()-ROW(BP$50),11),_xlpm.found,IFERROR(MATCH("Equal Low",OFFSET(BP91,-_xlpm.lookback,0,_xlpm.lookback+1,1),0),-1),_xlpm.offset_rows,_xlpm.lookback-_xlpm.found+1,IF(_xlpm.found&gt;0,INDEX(F:F,ROW()-_xlpm.offset_rows),""))</f>
        <v/>
      </c>
      <c r="BR91" s="37" t="str">
        <f ca="1">IF(BQ91&lt;&gt;"",H91,"")</f>
        <v/>
      </c>
      <c r="BS91" s="37" t="str">
        <f ca="1">IF(BQ91&lt;&gt;"",I91,"")</f>
        <v/>
      </c>
      <c r="BT91" s="37" t="str">
        <f t="shared" ca="1" si="28"/>
        <v/>
      </c>
      <c r="BU91" s="37" t="str">
        <f t="shared" si="36"/>
        <v/>
      </c>
      <c r="BV91" s="29" t="str">
        <f t="shared" si="37"/>
        <v/>
      </c>
      <c r="BW91" s="37" t="str" cm="1">
        <f t="array" ref="BW91">IF(BV91&lt;&gt;1,"",_xlfn.IFS(OR(BC91="Above",BC91="Below"),BC91,OR(BH91="Above",BH91="Below"),BH91,TRUE,""))</f>
        <v/>
      </c>
      <c r="BX91" s="37" t="str">
        <f ca="1">_xlfn.LET(_xlpm.eqh,IFERROR(ABS((BM91-BL91)/BL91)&lt;0.15%,FALSE),_xlpm.eql,IFERROR(ABS((BR91-BQ91)/BQ91)&lt;0.15%,FALSE),IF(_xlpm.eqh,IF(_xlpm.eql,"Eqh Touch / Eql Touch","Eqh Touch"),IF(_xlpm.eql,"Eql Touch","")))</f>
        <v/>
      </c>
      <c r="BY91" s="37" t="str">
        <f>IF(AA91="","",IF(AA91&gt;0,"UP","DOWN"))</f>
        <v/>
      </c>
      <c r="BZ91" s="37" t="str">
        <f t="shared" si="38"/>
        <v/>
      </c>
      <c r="CA91" s="37" t="str">
        <f t="shared" si="39"/>
        <v/>
      </c>
      <c r="CB91" s="66" t="str">
        <f t="shared" si="40"/>
        <v/>
      </c>
      <c r="CC91" s="69" t="str">
        <f t="shared" si="48"/>
        <v/>
      </c>
      <c r="CD91" s="66" t="str">
        <f t="shared" si="49"/>
        <v/>
      </c>
      <c r="CE91" s="66" t="str">
        <f t="shared" si="41"/>
        <v/>
      </c>
      <c r="CF91" s="66" t="str">
        <f>IF(AK91="","",IF(AND(AC91&gt;0,AK91&gt;0),"Low Spike @ Uptrend",""))</f>
        <v/>
      </c>
      <c r="CG91" s="66" t="str">
        <f>IF(AND(CF91="Low Spike @ Uptrend",AV91&gt;50%),"Sig Low Spike @ Uptrend","")</f>
        <v/>
      </c>
      <c r="CH91" s="30" t="str">
        <f>IFERROR(IF(Z91&gt;(AVERAGE(Z71:Z91)+(2*_xlfn.STDEV.P(Z71:Z91))),1,""),"")</f>
        <v/>
      </c>
      <c r="CI91" s="30" t="str">
        <f>IFERROR(IF(G91&gt;(AVERAGE(G71:G91)+(2*_xlfn.STDEV.P(G71:G91))),1,""),"")</f>
        <v/>
      </c>
      <c r="CJ91" s="30" t="str">
        <f>IF(P91="","",IF(P91=1,1,""))</f>
        <v/>
      </c>
      <c r="CK91" s="11" t="str">
        <f>IF(AND(CH91="",CC91="",CF91="",CI91="",CJ91=""),"",SUM(CH91:CJ91)/5)</f>
        <v/>
      </c>
      <c r="CL91" s="38" t="str">
        <f t="shared" si="51"/>
        <v/>
      </c>
      <c r="CM91" s="10" t="str">
        <f t="shared" si="52"/>
        <v/>
      </c>
    </row>
    <row r="92" spans="1:91" x14ac:dyDescent="0.55000000000000004">
      <c r="A92" t="str">
        <f>IF('Data Validation'!$K$2&lt;&gt;TRUE,"",'Data Validation'!A92)</f>
        <v/>
      </c>
      <c r="B92" s="4" t="str">
        <f>IF('Data Validation'!$K$2&lt;&gt;TRUE,"",'Data Validation'!C92)</f>
        <v/>
      </c>
      <c r="C92" s="4" t="str">
        <f>IF('Data Validation'!$K$2&lt;&gt;TRUE,"",'Data Validation'!E92)</f>
        <v/>
      </c>
      <c r="D92" s="4" t="str">
        <f>IF('Data Validation'!$K$2&lt;&gt;TRUE,"",'Data Validation'!G92)</f>
        <v/>
      </c>
      <c r="E92" s="4" t="str">
        <f>IF($C92&lt;&gt;"M5","",Price!F92)</f>
        <v/>
      </c>
      <c r="F92" s="4" t="str">
        <f>IF($C92&lt;&gt;"M5","",Price!G92)</f>
        <v/>
      </c>
      <c r="G92" s="4" t="str">
        <f>IF($C92&lt;&gt;"M5","",Price!H92)</f>
        <v/>
      </c>
      <c r="H92" s="57" t="str">
        <f>IF($C92&lt;&gt;"M5","",SSA!E92)</f>
        <v/>
      </c>
      <c r="I92" s="57" t="str">
        <f>IF($C92&lt;&gt;"M5","",SSA!F92)</f>
        <v/>
      </c>
      <c r="J92" s="58" t="str">
        <f>IF($C92&lt;&gt;"M5","",SSA!G92)</f>
        <v/>
      </c>
      <c r="K92" s="58" t="str">
        <f>IF($C92&lt;&gt;"M5","",SSA!H92)</f>
        <v/>
      </c>
      <c r="L92" s="5" t="str">
        <f>IF($C92&lt;&gt;"M5","",Trendlines!K92)</f>
        <v/>
      </c>
      <c r="M92" s="5" t="str">
        <f>IF($C92&lt;&gt;"M5","",Trendlines!L92)</f>
        <v/>
      </c>
      <c r="N92" s="5" t="str">
        <f>IF($C92&lt;&gt;"M5","",ZigZag!E92)</f>
        <v/>
      </c>
      <c r="O92" s="5" t="str">
        <f>IF($C92&lt;&gt;"M5","",ZigZag!F92)</f>
        <v/>
      </c>
      <c r="P92" s="5" t="str">
        <f>IF($C92&lt;&gt;"M5","",Pinbar!E92)</f>
        <v/>
      </c>
      <c r="Q92" s="57" t="str">
        <f>IF($C92&lt;&gt;"M5","",Trendlines!E92)</f>
        <v/>
      </c>
      <c r="R92" s="57" t="str">
        <f>IF($C92&lt;&gt;"M5","",Trendlines!H92)</f>
        <v/>
      </c>
      <c r="S92" s="36" t="str">
        <f>IF(N92=0,""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IF(N44&lt;&gt;0,N44,"")))))))))))))))))))))))))))))))))))))))))))))))))</f>
        <v/>
      </c>
      <c r="T92" s="36" t="str">
        <f>IF(O92=0,""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IF(O44&lt;&gt;0,O44,"")))))))))))))))))))))))))))))))))))))))))))))))))</f>
        <v/>
      </c>
      <c r="U92" s="36" t="str">
        <f>IFERROR(IF(S92="N/A","N/A",((N92-S92)/S92)),"")</f>
        <v/>
      </c>
      <c r="V92" s="36" t="str">
        <f>IFERROR(IF(T92="N/A","N/A",((O92-T92)/T92)),"")</f>
        <v/>
      </c>
      <c r="W92" t="str">
        <f>IFERROR(E92-F92,"")</f>
        <v/>
      </c>
      <c r="X92" t="str">
        <f>IFERROR(ABS(E92-D91),"")</f>
        <v/>
      </c>
      <c r="Y92" t="str">
        <f>IFERROR(ABS(F92-D91),"")</f>
        <v/>
      </c>
      <c r="Z92" t="str">
        <f t="shared" si="26"/>
        <v/>
      </c>
      <c r="AA92" s="36" t="str">
        <f>IFERROR(H92-I92,"")</f>
        <v/>
      </c>
      <c r="AB92" s="36" t="str">
        <f t="shared" si="42"/>
        <v/>
      </c>
      <c r="AC92" s="66" t="str" cm="1">
        <f t="array" ref="AC92">IFERROR((AB92=AB91,AC91+AB92,AB92),"")</f>
        <v/>
      </c>
      <c r="AD92" s="65"/>
      <c r="AE92" s="65"/>
      <c r="AF92" s="65"/>
      <c r="AG92" s="65"/>
      <c r="AH92" s="36" t="str">
        <f>IF(AND(H92&gt;I92,H91&lt;I91),"crossover","")</f>
        <v/>
      </c>
      <c r="AI92" s="36" t="str">
        <f>IF(AND(H92&lt;I92,H91&gt;I91),"crossunder","")</f>
        <v/>
      </c>
      <c r="AJ92" s="67" t="str">
        <f t="shared" si="43"/>
        <v/>
      </c>
      <c r="AK92" s="68" t="str">
        <f t="shared" si="44"/>
        <v/>
      </c>
      <c r="AL92" s="71" t="str">
        <f t="shared" si="45"/>
        <v/>
      </c>
      <c r="AM92" s="71" t="str">
        <f t="shared" si="46"/>
        <v/>
      </c>
      <c r="AN92" s="72" t="str">
        <f>IF(AND(AK92&lt;&gt;"",CF92="Low Spike @ Uptrend"),AK92,"")</f>
        <v/>
      </c>
      <c r="AO92" s="72" t="str">
        <f t="shared" si="47"/>
        <v/>
      </c>
      <c r="AT92" s="75"/>
      <c r="AU92" s="75"/>
      <c r="AV92" s="75"/>
      <c r="AW92" s="75"/>
      <c r="AY92" s="21" t="str">
        <f>IF(OR(Q92=0,Q92=""),"",((H92-Q92)/Q92))</f>
        <v/>
      </c>
      <c r="AZ92" s="15" t="str">
        <f t="shared" si="30"/>
        <v/>
      </c>
      <c r="BA92" s="15" t="str">
        <f t="shared" si="50"/>
        <v/>
      </c>
      <c r="BB92" s="22" t="str">
        <f t="shared" si="31"/>
        <v/>
      </c>
      <c r="BC92" s="22" t="str">
        <f t="shared" si="32"/>
        <v/>
      </c>
      <c r="BD92" s="24" t="str">
        <f>IF(OR(R92=0,R92=""),"",((H92-R92)/R92))</f>
        <v/>
      </c>
      <c r="BE92" s="23" t="str">
        <f t="shared" si="29"/>
        <v/>
      </c>
      <c r="BF92" s="23" t="str">
        <f t="shared" si="33"/>
        <v/>
      </c>
      <c r="BG92" s="25" t="str">
        <f t="shared" si="34"/>
        <v/>
      </c>
      <c r="BH92" s="25" t="str">
        <f t="shared" si="35"/>
        <v/>
      </c>
      <c r="BI92" s="29" t="str">
        <f>IF(OR(L92="",N92=""),"",IF(AND(L92=N92,L92&gt;0,N92&gt;0),"Important High",""))</f>
        <v/>
      </c>
      <c r="BJ92" s="29" t="str">
        <f>IF(OR(M92="",O92=""),"",IF(AND(M92=O92,M92&gt;0,O92&gt;0),"Important Low",""))</f>
        <v/>
      </c>
      <c r="BK92" s="37" t="str">
        <f>IFERROR(IF(ABS(U92)&lt;0.15%,"Equal High",""),"")</f>
        <v/>
      </c>
      <c r="BL92" s="37" t="str" cm="1">
        <f t="array" aca="1" ref="BL92" ca="1">_xlfn.LET(_xlpm.lookback,MIN(ROW()-ROW(BK$50),11),_xlpm.found,IFERROR(MATCH("Equal High",OFFSET(BK92,-_xlpm.lookback,0,_xlpm.lookback+1,1),0),-1),_xlpm.offset_rows,_xlpm.lookback-_xlpm.found+1,IF(_xlpm.found&gt;0,INDEX(E:E,ROW()-_xlpm.offset_rows),""))</f>
        <v/>
      </c>
      <c r="BM92" s="37" t="str">
        <f ca="1">IF(BL92&lt;&gt;"",H92,"")</f>
        <v/>
      </c>
      <c r="BN92" s="37" t="str">
        <f ca="1">IF(BL92&lt;&gt;"",I92,"")</f>
        <v/>
      </c>
      <c r="BO92" s="37" t="str">
        <f t="shared" ca="1" si="27"/>
        <v/>
      </c>
      <c r="BP92" s="37" t="str">
        <f>IFERROR(IF(ABS(V92)&lt;0.15%,"Equal Low",""),"")</f>
        <v/>
      </c>
      <c r="BQ92" s="37" t="str" cm="1">
        <f t="array" aca="1" ref="BQ92" ca="1">_xlfn.LET(_xlpm.lookback,MIN(ROW()-ROW(BP$50),11),_xlpm.found,IFERROR(MATCH("Equal Low",OFFSET(BP92,-_xlpm.lookback,0,_xlpm.lookback+1,1),0),-1),_xlpm.offset_rows,_xlpm.lookback-_xlpm.found+1,IF(_xlpm.found&gt;0,INDEX(F:F,ROW()-_xlpm.offset_rows),""))</f>
        <v/>
      </c>
      <c r="BR92" s="37" t="str">
        <f ca="1">IF(BQ92&lt;&gt;"",H92,"")</f>
        <v/>
      </c>
      <c r="BS92" s="37" t="str">
        <f ca="1">IF(BQ92&lt;&gt;"",I92,"")</f>
        <v/>
      </c>
      <c r="BT92" s="37" t="str">
        <f t="shared" ca="1" si="28"/>
        <v/>
      </c>
      <c r="BU92" s="37" t="str">
        <f t="shared" si="36"/>
        <v/>
      </c>
      <c r="BV92" s="29" t="str">
        <f t="shared" si="37"/>
        <v/>
      </c>
      <c r="BW92" s="37" t="str" cm="1">
        <f t="array" ref="BW92">IF(BV92&lt;&gt;1,"",_xlfn.IFS(OR(BC92="Above",BC92="Below"),BC92,OR(BH92="Above",BH92="Below"),BH92,TRUE,""))</f>
        <v/>
      </c>
      <c r="BX92" s="37" t="str">
        <f ca="1">_xlfn.LET(_xlpm.eqh,IFERROR(ABS((BM92-BL92)/BL92)&lt;0.15%,FALSE),_xlpm.eql,IFERROR(ABS((BR92-BQ92)/BQ92)&lt;0.15%,FALSE),IF(_xlpm.eqh,IF(_xlpm.eql,"Eqh Touch / Eql Touch","Eqh Touch"),IF(_xlpm.eql,"Eql Touch","")))</f>
        <v/>
      </c>
      <c r="BY92" s="37" t="str">
        <f>IF(AA92="","",IF(AA92&gt;0,"UP","DOWN"))</f>
        <v/>
      </c>
      <c r="BZ92" s="37" t="str">
        <f t="shared" si="38"/>
        <v/>
      </c>
      <c r="CA92" s="37" t="str">
        <f t="shared" si="39"/>
        <v/>
      </c>
      <c r="CB92" s="66" t="str">
        <f t="shared" si="40"/>
        <v/>
      </c>
      <c r="CC92" s="69" t="str">
        <f t="shared" si="48"/>
        <v/>
      </c>
      <c r="CD92" s="66" t="str">
        <f t="shared" si="49"/>
        <v/>
      </c>
      <c r="CE92" s="66" t="str">
        <f t="shared" si="41"/>
        <v/>
      </c>
      <c r="CF92" s="66" t="str">
        <f>IF(AK92="","",IF(AND(AC92&gt;0,AK92&gt;0),"Low Spike @ Uptrend",""))</f>
        <v/>
      </c>
      <c r="CG92" s="66" t="str">
        <f>IF(AND(CF92="Low Spike @ Uptrend",AV92&gt;50%),"Sig Low Spike @ Uptrend","")</f>
        <v/>
      </c>
      <c r="CH92" s="30" t="str">
        <f>IFERROR(IF(Z92&gt;(AVERAGE(Z72:Z92)+(2*_xlfn.STDEV.P(Z72:Z92))),1,""),"")</f>
        <v/>
      </c>
      <c r="CI92" s="30" t="str">
        <f>IFERROR(IF(G92&gt;(AVERAGE(G72:G92)+(2*_xlfn.STDEV.P(G72:G92))),1,""),"")</f>
        <v/>
      </c>
      <c r="CJ92" s="30" t="str">
        <f>IF(P92="","",IF(P92=1,1,""))</f>
        <v/>
      </c>
      <c r="CK92" s="11" t="str">
        <f>IF(AND(CH92="",CC92="",CF92="",CI92="",CJ92=""),"",SUM(CH92:CJ92)/5)</f>
        <v/>
      </c>
      <c r="CL92" s="38" t="str">
        <f t="shared" si="51"/>
        <v/>
      </c>
      <c r="CM92" s="10" t="str">
        <f t="shared" si="52"/>
        <v/>
      </c>
    </row>
    <row r="93" spans="1:91" x14ac:dyDescent="0.55000000000000004">
      <c r="A93" t="str">
        <f>IF('Data Validation'!$K$2&lt;&gt;TRUE,"",'Data Validation'!A93)</f>
        <v/>
      </c>
      <c r="B93" s="4" t="str">
        <f>IF('Data Validation'!$K$2&lt;&gt;TRUE,"",'Data Validation'!C93)</f>
        <v/>
      </c>
      <c r="C93" s="4" t="str">
        <f>IF('Data Validation'!$K$2&lt;&gt;TRUE,"",'Data Validation'!E93)</f>
        <v/>
      </c>
      <c r="D93" s="4" t="str">
        <f>IF('Data Validation'!$K$2&lt;&gt;TRUE,"",'Data Validation'!G93)</f>
        <v/>
      </c>
      <c r="E93" s="4" t="str">
        <f>IF($C93&lt;&gt;"M5","",Price!F93)</f>
        <v/>
      </c>
      <c r="F93" s="4" t="str">
        <f>IF($C93&lt;&gt;"M5","",Price!G93)</f>
        <v/>
      </c>
      <c r="G93" s="4" t="str">
        <f>IF($C93&lt;&gt;"M5","",Price!H93)</f>
        <v/>
      </c>
      <c r="H93" s="57" t="str">
        <f>IF($C93&lt;&gt;"M5","",SSA!E93)</f>
        <v/>
      </c>
      <c r="I93" s="57" t="str">
        <f>IF($C93&lt;&gt;"M5","",SSA!F93)</f>
        <v/>
      </c>
      <c r="J93" s="58" t="str">
        <f>IF($C93&lt;&gt;"M5","",SSA!G93)</f>
        <v/>
      </c>
      <c r="K93" s="58" t="str">
        <f>IF($C93&lt;&gt;"M5","",SSA!H93)</f>
        <v/>
      </c>
      <c r="L93" s="5" t="str">
        <f>IF($C93&lt;&gt;"M5","",Trendlines!K93)</f>
        <v/>
      </c>
      <c r="M93" s="5" t="str">
        <f>IF($C93&lt;&gt;"M5","",Trendlines!L93)</f>
        <v/>
      </c>
      <c r="N93" s="5" t="str">
        <f>IF($C93&lt;&gt;"M5","",ZigZag!E93)</f>
        <v/>
      </c>
      <c r="O93" s="5" t="str">
        <f>IF($C93&lt;&gt;"M5","",ZigZag!F93)</f>
        <v/>
      </c>
      <c r="P93" s="5" t="str">
        <f>IF($C93&lt;&gt;"M5","",Pinbar!E93)</f>
        <v/>
      </c>
      <c r="Q93" s="57" t="str">
        <f>IF($C93&lt;&gt;"M5","",Trendlines!E93)</f>
        <v/>
      </c>
      <c r="R93" s="57" t="str">
        <f>IF($C93&lt;&gt;"M5","",Trendlines!H93)</f>
        <v/>
      </c>
      <c r="S93" s="36" t="str">
        <f>IF(N93=0,""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IF(N45&lt;&gt;0,N45,"")))))))))))))))))))))))))))))))))))))))))))))))))</f>
        <v/>
      </c>
      <c r="T93" s="36" t="str">
        <f>IF(O93=0,""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IF(O45&lt;&gt;0,O45,"")))))))))))))))))))))))))))))))))))))))))))))))))</f>
        <v/>
      </c>
      <c r="U93" s="36" t="str">
        <f>IFERROR(IF(S93="N/A","N/A",((N93-S93)/S93)),"")</f>
        <v/>
      </c>
      <c r="V93" s="36" t="str">
        <f>IFERROR(IF(T93="N/A","N/A",((O93-T93)/T93)),"")</f>
        <v/>
      </c>
      <c r="W93" t="str">
        <f>IFERROR(E93-F93,"")</f>
        <v/>
      </c>
      <c r="X93" t="str">
        <f>IFERROR(ABS(E93-D92),"")</f>
        <v/>
      </c>
      <c r="Y93" t="str">
        <f>IFERROR(ABS(F93-D92),"")</f>
        <v/>
      </c>
      <c r="Z93" t="str">
        <f t="shared" si="26"/>
        <v/>
      </c>
      <c r="AA93" s="36" t="str">
        <f>IFERROR(H93-I93,"")</f>
        <v/>
      </c>
      <c r="AB93" s="36" t="str">
        <f t="shared" si="42"/>
        <v/>
      </c>
      <c r="AC93" s="66" t="str" cm="1">
        <f t="array" ref="AC93">IFERROR((AB93=AB92,AC92+AB93,AB93),"")</f>
        <v/>
      </c>
      <c r="AD93" s="65"/>
      <c r="AE93" s="65"/>
      <c r="AF93" s="65"/>
      <c r="AG93" s="65"/>
      <c r="AH93" s="36" t="str">
        <f>IF(AND(H93&gt;I93,H92&lt;I92),"crossover","")</f>
        <v/>
      </c>
      <c r="AI93" s="36" t="str">
        <f>IF(AND(H93&lt;I93,H92&gt;I92),"crossunder","")</f>
        <v/>
      </c>
      <c r="AJ93" s="67" t="str">
        <f t="shared" si="43"/>
        <v/>
      </c>
      <c r="AK93" s="68" t="str">
        <f t="shared" si="44"/>
        <v/>
      </c>
      <c r="AL93" s="71" t="str">
        <f t="shared" si="45"/>
        <v/>
      </c>
      <c r="AM93" s="71" t="str">
        <f t="shared" si="46"/>
        <v/>
      </c>
      <c r="AN93" s="72" t="str">
        <f>IF(AND(AK93&lt;&gt;"",CF93="Low Spike @ Uptrend"),AK93,"")</f>
        <v/>
      </c>
      <c r="AO93" s="72" t="str">
        <f t="shared" si="47"/>
        <v/>
      </c>
      <c r="AT93" s="75"/>
      <c r="AU93" s="75"/>
      <c r="AV93" s="75"/>
      <c r="AW93" s="75"/>
      <c r="AY93" s="21" t="str">
        <f>IF(OR(Q93=0,Q93=""),"",((H93-Q93)/Q93))</f>
        <v/>
      </c>
      <c r="AZ93" s="15" t="str">
        <f t="shared" si="30"/>
        <v/>
      </c>
      <c r="BA93" s="15" t="str">
        <f t="shared" si="50"/>
        <v/>
      </c>
      <c r="BB93" s="22" t="str">
        <f t="shared" si="31"/>
        <v/>
      </c>
      <c r="BC93" s="22" t="str">
        <f t="shared" si="32"/>
        <v/>
      </c>
      <c r="BD93" s="24" t="str">
        <f>IF(OR(R93=0,R93=""),"",((H93-R93)/R93))</f>
        <v/>
      </c>
      <c r="BE93" s="23" t="str">
        <f t="shared" si="29"/>
        <v/>
      </c>
      <c r="BF93" s="23" t="str">
        <f t="shared" si="33"/>
        <v/>
      </c>
      <c r="BG93" s="25" t="str">
        <f t="shared" si="34"/>
        <v/>
      </c>
      <c r="BH93" s="25" t="str">
        <f t="shared" si="35"/>
        <v/>
      </c>
      <c r="BI93" s="29" t="str">
        <f>IF(OR(L93="",N93=""),"",IF(AND(L93=N93,L93&gt;0,N93&gt;0),"Important High",""))</f>
        <v/>
      </c>
      <c r="BJ93" s="29" t="str">
        <f>IF(OR(M93="",O93=""),"",IF(AND(M93=O93,M93&gt;0,O93&gt;0),"Important Low",""))</f>
        <v/>
      </c>
      <c r="BK93" s="37" t="str">
        <f>IFERROR(IF(ABS(U93)&lt;0.15%,"Equal High",""),"")</f>
        <v/>
      </c>
      <c r="BL93" s="37" t="str" cm="1">
        <f t="array" aca="1" ref="BL93" ca="1">_xlfn.LET(_xlpm.lookback,MIN(ROW()-ROW(BK$50),11),_xlpm.found,IFERROR(MATCH("Equal High",OFFSET(BK93,-_xlpm.lookback,0,_xlpm.lookback+1,1),0),-1),_xlpm.offset_rows,_xlpm.lookback-_xlpm.found+1,IF(_xlpm.found&gt;0,INDEX(E:E,ROW()-_xlpm.offset_rows),""))</f>
        <v/>
      </c>
      <c r="BM93" s="37" t="str">
        <f ca="1">IF(BL93&lt;&gt;"",H93,"")</f>
        <v/>
      </c>
      <c r="BN93" s="37" t="str">
        <f ca="1">IF(BL93&lt;&gt;"",I93,"")</f>
        <v/>
      </c>
      <c r="BO93" s="37" t="str">
        <f t="shared" ca="1" si="27"/>
        <v/>
      </c>
      <c r="BP93" s="37" t="str">
        <f>IFERROR(IF(ABS(V93)&lt;0.15%,"Equal Low",""),"")</f>
        <v/>
      </c>
      <c r="BQ93" s="37" t="str" cm="1">
        <f t="array" aca="1" ref="BQ93" ca="1">_xlfn.LET(_xlpm.lookback,MIN(ROW()-ROW(BP$50),11),_xlpm.found,IFERROR(MATCH("Equal Low",OFFSET(BP93,-_xlpm.lookback,0,_xlpm.lookback+1,1),0),-1),_xlpm.offset_rows,_xlpm.lookback-_xlpm.found+1,IF(_xlpm.found&gt;0,INDEX(F:F,ROW()-_xlpm.offset_rows),""))</f>
        <v/>
      </c>
      <c r="BR93" s="37" t="str">
        <f ca="1">IF(BQ93&lt;&gt;"",H93,"")</f>
        <v/>
      </c>
      <c r="BS93" s="37" t="str">
        <f ca="1">IF(BQ93&lt;&gt;"",I93,"")</f>
        <v/>
      </c>
      <c r="BT93" s="37" t="str">
        <f t="shared" ca="1" si="28"/>
        <v/>
      </c>
      <c r="BU93" s="37" t="str">
        <f t="shared" si="36"/>
        <v/>
      </c>
      <c r="BV93" s="29" t="str">
        <f t="shared" si="37"/>
        <v/>
      </c>
      <c r="BW93" s="37" t="str" cm="1">
        <f t="array" ref="BW93">IF(BV93&lt;&gt;1,"",_xlfn.IFS(OR(BC93="Above",BC93="Below"),BC93,OR(BH93="Above",BH93="Below"),BH93,TRUE,""))</f>
        <v/>
      </c>
      <c r="BX93" s="37" t="str">
        <f ca="1">_xlfn.LET(_xlpm.eqh,IFERROR(ABS((BM93-BL93)/BL93)&lt;0.15%,FALSE),_xlpm.eql,IFERROR(ABS((BR93-BQ93)/BQ93)&lt;0.15%,FALSE),IF(_xlpm.eqh,IF(_xlpm.eql,"Eqh Touch / Eql Touch","Eqh Touch"),IF(_xlpm.eql,"Eql Touch","")))</f>
        <v/>
      </c>
      <c r="BY93" s="37" t="str">
        <f>IF(AA93="","",IF(AA93&gt;0,"UP","DOWN"))</f>
        <v/>
      </c>
      <c r="BZ93" s="37" t="str">
        <f t="shared" si="38"/>
        <v/>
      </c>
      <c r="CA93" s="37" t="str">
        <f t="shared" si="39"/>
        <v/>
      </c>
      <c r="CB93" s="66" t="str">
        <f t="shared" si="40"/>
        <v/>
      </c>
      <c r="CC93" s="69" t="str">
        <f t="shared" si="48"/>
        <v/>
      </c>
      <c r="CD93" s="66" t="str">
        <f t="shared" si="49"/>
        <v/>
      </c>
      <c r="CE93" s="66" t="str">
        <f t="shared" si="41"/>
        <v/>
      </c>
      <c r="CF93" s="66" t="str">
        <f>IF(AK93="","",IF(AND(AC93&gt;0,AK93&gt;0),"Low Spike @ Uptrend",""))</f>
        <v/>
      </c>
      <c r="CG93" s="66" t="str">
        <f>IF(AND(CF93="Low Spike @ Uptrend",AV93&gt;50%),"Sig Low Spike @ Uptrend","")</f>
        <v/>
      </c>
      <c r="CH93" s="30" t="str">
        <f>IFERROR(IF(Z93&gt;(AVERAGE(Z73:Z93)+(2*_xlfn.STDEV.P(Z73:Z93))),1,""),"")</f>
        <v/>
      </c>
      <c r="CI93" s="30" t="str">
        <f>IFERROR(IF(G93&gt;(AVERAGE(G73:G93)+(2*_xlfn.STDEV.P(G73:G93))),1,""),"")</f>
        <v/>
      </c>
      <c r="CJ93" s="30" t="str">
        <f>IF(P93="","",IF(P93=1,1,""))</f>
        <v/>
      </c>
      <c r="CK93" s="11" t="str">
        <f>IF(AND(CH93="",CC93="",CF93="",CI93="",CJ93=""),"",SUM(CH93:CJ93)/5)</f>
        <v/>
      </c>
      <c r="CL93" s="38" t="str">
        <f t="shared" si="51"/>
        <v/>
      </c>
      <c r="CM93" s="10" t="str">
        <f t="shared" si="52"/>
        <v/>
      </c>
    </row>
    <row r="94" spans="1:91" x14ac:dyDescent="0.55000000000000004">
      <c r="A94" t="str">
        <f>IF('Data Validation'!$K$2&lt;&gt;TRUE,"",'Data Validation'!A94)</f>
        <v/>
      </c>
      <c r="B94" s="4" t="str">
        <f>IF('Data Validation'!$K$2&lt;&gt;TRUE,"",'Data Validation'!C94)</f>
        <v/>
      </c>
      <c r="C94" s="4" t="str">
        <f>IF('Data Validation'!$K$2&lt;&gt;TRUE,"",'Data Validation'!E94)</f>
        <v/>
      </c>
      <c r="D94" s="4" t="str">
        <f>IF('Data Validation'!$K$2&lt;&gt;TRUE,"",'Data Validation'!G94)</f>
        <v/>
      </c>
      <c r="E94" s="4" t="str">
        <f>IF($C94&lt;&gt;"M5","",Price!F94)</f>
        <v/>
      </c>
      <c r="F94" s="4" t="str">
        <f>IF($C94&lt;&gt;"M5","",Price!G94)</f>
        <v/>
      </c>
      <c r="G94" s="4" t="str">
        <f>IF($C94&lt;&gt;"M5","",Price!H94)</f>
        <v/>
      </c>
      <c r="H94" s="57" t="str">
        <f>IF($C94&lt;&gt;"M5","",SSA!E94)</f>
        <v/>
      </c>
      <c r="I94" s="57" t="str">
        <f>IF($C94&lt;&gt;"M5","",SSA!F94)</f>
        <v/>
      </c>
      <c r="J94" s="58" t="str">
        <f>IF($C94&lt;&gt;"M5","",SSA!G94)</f>
        <v/>
      </c>
      <c r="K94" s="58" t="str">
        <f>IF($C94&lt;&gt;"M5","",SSA!H94)</f>
        <v/>
      </c>
      <c r="L94" s="5" t="str">
        <f>IF($C94&lt;&gt;"M5","",Trendlines!K94)</f>
        <v/>
      </c>
      <c r="M94" s="5" t="str">
        <f>IF($C94&lt;&gt;"M5","",Trendlines!L94)</f>
        <v/>
      </c>
      <c r="N94" s="5" t="str">
        <f>IF($C94&lt;&gt;"M5","",ZigZag!E94)</f>
        <v/>
      </c>
      <c r="O94" s="5" t="str">
        <f>IF($C94&lt;&gt;"M5","",ZigZag!F94)</f>
        <v/>
      </c>
      <c r="P94" s="5" t="str">
        <f>IF($C94&lt;&gt;"M5","",Pinbar!E94)</f>
        <v/>
      </c>
      <c r="Q94" s="57" t="str">
        <f>IF($C94&lt;&gt;"M5","",Trendlines!E94)</f>
        <v/>
      </c>
      <c r="R94" s="57" t="str">
        <f>IF($C94&lt;&gt;"M5","",Trendlines!H94)</f>
        <v/>
      </c>
      <c r="S94" s="36" t="str">
        <f>IF(N94=0,""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IF(N46&lt;&gt;0,N46,"")))))))))))))))))))))))))))))))))))))))))))))))))</f>
        <v/>
      </c>
      <c r="T94" s="36" t="str">
        <f>IF(O94=0,""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IF(O46&lt;&gt;0,O46,"")))))))))))))))))))))))))))))))))))))))))))))))))</f>
        <v/>
      </c>
      <c r="U94" s="36" t="str">
        <f>IFERROR(IF(S94="N/A","N/A",((N94-S94)/S94)),"")</f>
        <v/>
      </c>
      <c r="V94" s="36" t="str">
        <f>IFERROR(IF(T94="N/A","N/A",((O94-T94)/T94)),"")</f>
        <v/>
      </c>
      <c r="W94" t="str">
        <f>IFERROR(E94-F94,"")</f>
        <v/>
      </c>
      <c r="X94" t="str">
        <f>IFERROR(ABS(E94-D93),"")</f>
        <v/>
      </c>
      <c r="Y94" t="str">
        <f>IFERROR(ABS(F94-D93),"")</f>
        <v/>
      </c>
      <c r="Z94" t="str">
        <f t="shared" si="26"/>
        <v/>
      </c>
      <c r="AA94" s="36" t="str">
        <f>IFERROR(H94-I94,"")</f>
        <v/>
      </c>
      <c r="AB94" s="36" t="str">
        <f t="shared" si="42"/>
        <v/>
      </c>
      <c r="AC94" s="66" t="str" cm="1">
        <f t="array" ref="AC94">IFERROR((AB94=AB93,AC93+AB94,AB94),"")</f>
        <v/>
      </c>
      <c r="AD94" s="65"/>
      <c r="AE94" s="65"/>
      <c r="AF94" s="65"/>
      <c r="AG94" s="65"/>
      <c r="AH94" s="36" t="str">
        <f>IF(AND(H94&gt;I94,H93&lt;I93),"crossover","")</f>
        <v/>
      </c>
      <c r="AI94" s="36" t="str">
        <f>IF(AND(H94&lt;I94,H93&gt;I93),"crossunder","")</f>
        <v/>
      </c>
      <c r="AJ94" s="67" t="str">
        <f t="shared" si="43"/>
        <v/>
      </c>
      <c r="AK94" s="68" t="str">
        <f t="shared" si="44"/>
        <v/>
      </c>
      <c r="AL94" s="71" t="str">
        <f t="shared" si="45"/>
        <v/>
      </c>
      <c r="AM94" s="71" t="str">
        <f t="shared" si="46"/>
        <v/>
      </c>
      <c r="AN94" s="72" t="str">
        <f>IF(AND(AK94&lt;&gt;"",CF94="Low Spike @ Uptrend"),AK94,"")</f>
        <v/>
      </c>
      <c r="AO94" s="72" t="str">
        <f t="shared" si="47"/>
        <v/>
      </c>
      <c r="AT94" s="75"/>
      <c r="AU94" s="75"/>
      <c r="AV94" s="75"/>
      <c r="AW94" s="75"/>
      <c r="AY94" s="21" t="str">
        <f>IF(OR(Q94=0,Q94=""),"",((H94-Q94)/Q94))</f>
        <v/>
      </c>
      <c r="AZ94" s="15" t="str">
        <f t="shared" si="30"/>
        <v/>
      </c>
      <c r="BA94" s="15" t="str">
        <f t="shared" si="50"/>
        <v/>
      </c>
      <c r="BB94" s="22" t="str">
        <f t="shared" si="31"/>
        <v/>
      </c>
      <c r="BC94" s="22" t="str">
        <f t="shared" si="32"/>
        <v/>
      </c>
      <c r="BD94" s="24" t="str">
        <f>IF(OR(R94=0,R94=""),"",((H94-R94)/R94))</f>
        <v/>
      </c>
      <c r="BE94" s="23" t="str">
        <f t="shared" si="29"/>
        <v/>
      </c>
      <c r="BF94" s="23" t="str">
        <f t="shared" si="33"/>
        <v/>
      </c>
      <c r="BG94" s="25" t="str">
        <f t="shared" si="34"/>
        <v/>
      </c>
      <c r="BH94" s="25" t="str">
        <f t="shared" si="35"/>
        <v/>
      </c>
      <c r="BI94" s="29" t="str">
        <f>IF(OR(L94="",N94=""),"",IF(AND(L94=N94,L94&gt;0,N94&gt;0),"Important High",""))</f>
        <v/>
      </c>
      <c r="BJ94" s="29" t="str">
        <f>IF(OR(M94="",O94=""),"",IF(AND(M94=O94,M94&gt;0,O94&gt;0),"Important Low",""))</f>
        <v/>
      </c>
      <c r="BK94" s="37" t="str">
        <f>IFERROR(IF(ABS(U94)&lt;0.15%,"Equal High",""),"")</f>
        <v/>
      </c>
      <c r="BL94" s="37" t="str" cm="1">
        <f t="array" aca="1" ref="BL94" ca="1">_xlfn.LET(_xlpm.lookback,MIN(ROW()-ROW(BK$50),11),_xlpm.found,IFERROR(MATCH("Equal High",OFFSET(BK94,-_xlpm.lookback,0,_xlpm.lookback+1,1),0),-1),_xlpm.offset_rows,_xlpm.lookback-_xlpm.found+1,IF(_xlpm.found&gt;0,INDEX(E:E,ROW()-_xlpm.offset_rows),""))</f>
        <v/>
      </c>
      <c r="BM94" s="37" t="str">
        <f ca="1">IF(BL94&lt;&gt;"",H94,"")</f>
        <v/>
      </c>
      <c r="BN94" s="37" t="str">
        <f ca="1">IF(BL94&lt;&gt;"",I94,"")</f>
        <v/>
      </c>
      <c r="BO94" s="37" t="str">
        <f t="shared" ca="1" si="27"/>
        <v/>
      </c>
      <c r="BP94" s="37" t="str">
        <f>IFERROR(IF(ABS(V94)&lt;0.15%,"Equal Low",""),"")</f>
        <v/>
      </c>
      <c r="BQ94" s="37" t="str" cm="1">
        <f t="array" aca="1" ref="BQ94" ca="1">_xlfn.LET(_xlpm.lookback,MIN(ROW()-ROW(BP$50),11),_xlpm.found,IFERROR(MATCH("Equal Low",OFFSET(BP94,-_xlpm.lookback,0,_xlpm.lookback+1,1),0),-1),_xlpm.offset_rows,_xlpm.lookback-_xlpm.found+1,IF(_xlpm.found&gt;0,INDEX(F:F,ROW()-_xlpm.offset_rows),""))</f>
        <v/>
      </c>
      <c r="BR94" s="37" t="str">
        <f ca="1">IF(BQ94&lt;&gt;"",H94,"")</f>
        <v/>
      </c>
      <c r="BS94" s="37" t="str">
        <f ca="1">IF(BQ94&lt;&gt;"",I94,"")</f>
        <v/>
      </c>
      <c r="BT94" s="37" t="str">
        <f t="shared" ca="1" si="28"/>
        <v/>
      </c>
      <c r="BU94" s="37" t="str">
        <f t="shared" si="36"/>
        <v/>
      </c>
      <c r="BV94" s="29" t="str">
        <f t="shared" si="37"/>
        <v/>
      </c>
      <c r="BW94" s="37" t="str" cm="1">
        <f t="array" ref="BW94">IF(BV94&lt;&gt;1,"",_xlfn.IFS(OR(BC94="Above",BC94="Below"),BC94,OR(BH94="Above",BH94="Below"),BH94,TRUE,""))</f>
        <v/>
      </c>
      <c r="BX94" s="37" t="str">
        <f ca="1">_xlfn.LET(_xlpm.eqh,IFERROR(ABS((BM94-BL94)/BL94)&lt;0.15%,FALSE),_xlpm.eql,IFERROR(ABS((BR94-BQ94)/BQ94)&lt;0.15%,FALSE),IF(_xlpm.eqh,IF(_xlpm.eql,"Eqh Touch / Eql Touch","Eqh Touch"),IF(_xlpm.eql,"Eql Touch","")))</f>
        <v/>
      </c>
      <c r="BY94" s="37" t="str">
        <f>IF(AA94="","",IF(AA94&gt;0,"UP","DOWN"))</f>
        <v/>
      </c>
      <c r="BZ94" s="37" t="str">
        <f t="shared" si="38"/>
        <v/>
      </c>
      <c r="CA94" s="37" t="str">
        <f t="shared" si="39"/>
        <v/>
      </c>
      <c r="CB94" s="66" t="str">
        <f t="shared" si="40"/>
        <v/>
      </c>
      <c r="CC94" s="69" t="str">
        <f t="shared" si="48"/>
        <v/>
      </c>
      <c r="CD94" s="66" t="str">
        <f t="shared" si="49"/>
        <v/>
      </c>
      <c r="CE94" s="66" t="str">
        <f t="shared" si="41"/>
        <v/>
      </c>
      <c r="CF94" s="66" t="str">
        <f>IF(AK94="","",IF(AND(AC94&gt;0,AK94&gt;0),"Low Spike @ Uptrend",""))</f>
        <v/>
      </c>
      <c r="CG94" s="66" t="str">
        <f>IF(AND(CF94="Low Spike @ Uptrend",AV94&gt;50%),"Sig Low Spike @ Uptrend","")</f>
        <v/>
      </c>
      <c r="CH94" s="30" t="str">
        <f>IFERROR(IF(Z94&gt;(AVERAGE(Z74:Z94)+(2*_xlfn.STDEV.P(Z74:Z94))),1,""),"")</f>
        <v/>
      </c>
      <c r="CI94" s="30" t="str">
        <f>IFERROR(IF(G94&gt;(AVERAGE(G74:G94)+(2*_xlfn.STDEV.P(G74:G94))),1,""),"")</f>
        <v/>
      </c>
      <c r="CJ94" s="30" t="str">
        <f>IF(P94="","",IF(P94=1,1,""))</f>
        <v/>
      </c>
      <c r="CK94" s="11" t="str">
        <f>IF(AND(CH94="",CC94="",CF94="",CI94="",CJ94=""),"",SUM(CH94:CJ94)/5)</f>
        <v/>
      </c>
      <c r="CL94" s="38" t="str">
        <f t="shared" si="51"/>
        <v/>
      </c>
      <c r="CM94" s="10" t="str">
        <f t="shared" si="52"/>
        <v/>
      </c>
    </row>
    <row r="95" spans="1:91" x14ac:dyDescent="0.55000000000000004">
      <c r="A95" t="str">
        <f>IF('Data Validation'!$K$2&lt;&gt;TRUE,"",'Data Validation'!A95)</f>
        <v/>
      </c>
      <c r="B95" s="4" t="str">
        <f>IF('Data Validation'!$K$2&lt;&gt;TRUE,"",'Data Validation'!C95)</f>
        <v/>
      </c>
      <c r="C95" s="4" t="str">
        <f>IF('Data Validation'!$K$2&lt;&gt;TRUE,"",'Data Validation'!E95)</f>
        <v/>
      </c>
      <c r="D95" s="4" t="str">
        <f>IF('Data Validation'!$K$2&lt;&gt;TRUE,"",'Data Validation'!G95)</f>
        <v/>
      </c>
      <c r="E95" s="4" t="str">
        <f>IF($C95&lt;&gt;"M5","",Price!F95)</f>
        <v/>
      </c>
      <c r="F95" s="4" t="str">
        <f>IF($C95&lt;&gt;"M5","",Price!G95)</f>
        <v/>
      </c>
      <c r="G95" s="4" t="str">
        <f>IF($C95&lt;&gt;"M5","",Price!H95)</f>
        <v/>
      </c>
      <c r="H95" s="57" t="str">
        <f>IF($C95&lt;&gt;"M5","",SSA!E95)</f>
        <v/>
      </c>
      <c r="I95" s="57" t="str">
        <f>IF($C95&lt;&gt;"M5","",SSA!F95)</f>
        <v/>
      </c>
      <c r="J95" s="58" t="str">
        <f>IF($C95&lt;&gt;"M5","",SSA!G95)</f>
        <v/>
      </c>
      <c r="K95" s="58" t="str">
        <f>IF($C95&lt;&gt;"M5","",SSA!H95)</f>
        <v/>
      </c>
      <c r="L95" s="5" t="str">
        <f>IF($C95&lt;&gt;"M5","",Trendlines!K95)</f>
        <v/>
      </c>
      <c r="M95" s="5" t="str">
        <f>IF($C95&lt;&gt;"M5","",Trendlines!L95)</f>
        <v/>
      </c>
      <c r="N95" s="5" t="str">
        <f>IF($C95&lt;&gt;"M5","",ZigZag!E95)</f>
        <v/>
      </c>
      <c r="O95" s="5" t="str">
        <f>IF($C95&lt;&gt;"M5","",ZigZag!F95)</f>
        <v/>
      </c>
      <c r="P95" s="5" t="str">
        <f>IF($C95&lt;&gt;"M5","",Pinbar!E95)</f>
        <v/>
      </c>
      <c r="Q95" s="57" t="str">
        <f>IF($C95&lt;&gt;"M5","",Trendlines!E95)</f>
        <v/>
      </c>
      <c r="R95" s="57" t="str">
        <f>IF($C95&lt;&gt;"M5","",Trendlines!H95)</f>
        <v/>
      </c>
      <c r="S95" s="36" t="str">
        <f>IF(N95=0,""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IF(N47&lt;&gt;0,N47,"")))))))))))))))))))))))))))))))))))))))))))))))))</f>
        <v/>
      </c>
      <c r="T95" s="36" t="str">
        <f>IF(O95=0,""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IF(O47&lt;&gt;0,O47,"")))))))))))))))))))))))))))))))))))))))))))))))))</f>
        <v/>
      </c>
      <c r="U95" s="36" t="str">
        <f>IFERROR(IF(S95="N/A","N/A",((N95-S95)/S95)),"")</f>
        <v/>
      </c>
      <c r="V95" s="36" t="str">
        <f>IFERROR(IF(T95="N/A","N/A",((O95-T95)/T95)),"")</f>
        <v/>
      </c>
      <c r="W95" t="str">
        <f>IFERROR(E95-F95,"")</f>
        <v/>
      </c>
      <c r="X95" t="str">
        <f>IFERROR(ABS(E95-D94),"")</f>
        <v/>
      </c>
      <c r="Y95" t="str">
        <f>IFERROR(ABS(F95-D94),"")</f>
        <v/>
      </c>
      <c r="Z95" t="str">
        <f t="shared" si="26"/>
        <v/>
      </c>
      <c r="AA95" s="36" t="str">
        <f>IFERROR(H95-I95,"")</f>
        <v/>
      </c>
      <c r="AB95" s="36" t="str">
        <f t="shared" si="42"/>
        <v/>
      </c>
      <c r="AC95" s="66" t="str" cm="1">
        <f t="array" ref="AC95">IFERROR((AB95=AB94,AC94+AB95,AB95),"")</f>
        <v/>
      </c>
      <c r="AD95" s="65"/>
      <c r="AE95" s="65"/>
      <c r="AF95" s="65"/>
      <c r="AG95" s="65"/>
      <c r="AH95" s="36" t="str">
        <f>IF(AND(H95&gt;I95,H94&lt;I94),"crossover","")</f>
        <v/>
      </c>
      <c r="AI95" s="36" t="str">
        <f>IF(AND(H95&lt;I95,H94&gt;I94),"crossunder","")</f>
        <v/>
      </c>
      <c r="AJ95" s="67" t="str">
        <f t="shared" si="43"/>
        <v/>
      </c>
      <c r="AK95" s="68" t="str">
        <f t="shared" si="44"/>
        <v/>
      </c>
      <c r="AL95" s="71" t="str">
        <f t="shared" si="45"/>
        <v/>
      </c>
      <c r="AM95" s="71" t="str">
        <f t="shared" si="46"/>
        <v/>
      </c>
      <c r="AN95" s="72" t="str">
        <f>IF(AND(AK95&lt;&gt;"",CF95="Low Spike @ Uptrend"),AK95,"")</f>
        <v/>
      </c>
      <c r="AO95" s="72" t="str">
        <f t="shared" si="47"/>
        <v/>
      </c>
      <c r="AT95" s="75"/>
      <c r="AU95" s="75"/>
      <c r="AV95" s="75"/>
      <c r="AW95" s="75"/>
      <c r="AY95" s="21" t="str">
        <f>IF(OR(Q95=0,Q95=""),"",((H95-Q95)/Q95))</f>
        <v/>
      </c>
      <c r="AZ95" s="15" t="str">
        <f t="shared" si="30"/>
        <v/>
      </c>
      <c r="BA95" s="15" t="str">
        <f t="shared" si="50"/>
        <v/>
      </c>
      <c r="BB95" s="22" t="str">
        <f t="shared" si="31"/>
        <v/>
      </c>
      <c r="BC95" s="22" t="str">
        <f t="shared" si="32"/>
        <v/>
      </c>
      <c r="BD95" s="24" t="str">
        <f>IF(OR(R95=0,R95=""),"",((H95-R95)/R95))</f>
        <v/>
      </c>
      <c r="BE95" s="23" t="str">
        <f t="shared" si="29"/>
        <v/>
      </c>
      <c r="BF95" s="23" t="str">
        <f t="shared" si="33"/>
        <v/>
      </c>
      <c r="BG95" s="25" t="str">
        <f t="shared" si="34"/>
        <v/>
      </c>
      <c r="BH95" s="25" t="str">
        <f t="shared" si="35"/>
        <v/>
      </c>
      <c r="BI95" s="29" t="str">
        <f>IF(OR(L95="",N95=""),"",IF(AND(L95=N95,L95&gt;0,N95&gt;0),"Important High",""))</f>
        <v/>
      </c>
      <c r="BJ95" s="29" t="str">
        <f>IF(OR(M95="",O95=""),"",IF(AND(M95=O95,M95&gt;0,O95&gt;0),"Important Low",""))</f>
        <v/>
      </c>
      <c r="BK95" s="37" t="str">
        <f>IFERROR(IF(ABS(U95)&lt;0.15%,"Equal High",""),"")</f>
        <v/>
      </c>
      <c r="BL95" s="37" t="str" cm="1">
        <f t="array" aca="1" ref="BL95" ca="1">_xlfn.LET(_xlpm.lookback,MIN(ROW()-ROW(BK$50),11),_xlpm.found,IFERROR(MATCH("Equal High",OFFSET(BK95,-_xlpm.lookback,0,_xlpm.lookback+1,1),0),-1),_xlpm.offset_rows,_xlpm.lookback-_xlpm.found+1,IF(_xlpm.found&gt;0,INDEX(E:E,ROW()-_xlpm.offset_rows),""))</f>
        <v/>
      </c>
      <c r="BM95" s="37" t="str">
        <f ca="1">IF(BL95&lt;&gt;"",H95,"")</f>
        <v/>
      </c>
      <c r="BN95" s="37" t="str">
        <f ca="1">IF(BL95&lt;&gt;"",I95,"")</f>
        <v/>
      </c>
      <c r="BO95" s="37" t="str">
        <f t="shared" ca="1" si="27"/>
        <v/>
      </c>
      <c r="BP95" s="37" t="str">
        <f>IFERROR(IF(ABS(V95)&lt;0.15%,"Equal Low",""),"")</f>
        <v/>
      </c>
      <c r="BQ95" s="37" t="str" cm="1">
        <f t="array" aca="1" ref="BQ95" ca="1">_xlfn.LET(_xlpm.lookback,MIN(ROW()-ROW(BP$50),11),_xlpm.found,IFERROR(MATCH("Equal Low",OFFSET(BP95,-_xlpm.lookback,0,_xlpm.lookback+1,1),0),-1),_xlpm.offset_rows,_xlpm.lookback-_xlpm.found+1,IF(_xlpm.found&gt;0,INDEX(F:F,ROW()-_xlpm.offset_rows),""))</f>
        <v/>
      </c>
      <c r="BR95" s="37" t="str">
        <f ca="1">IF(BQ95&lt;&gt;"",H95,"")</f>
        <v/>
      </c>
      <c r="BS95" s="37" t="str">
        <f ca="1">IF(BQ95&lt;&gt;"",I95,"")</f>
        <v/>
      </c>
      <c r="BT95" s="37" t="str">
        <f t="shared" ca="1" si="28"/>
        <v/>
      </c>
      <c r="BU95" s="37" t="str">
        <f t="shared" si="36"/>
        <v/>
      </c>
      <c r="BV95" s="29" t="str">
        <f t="shared" si="37"/>
        <v/>
      </c>
      <c r="BW95" s="37" t="str" cm="1">
        <f t="array" ref="BW95">IF(BV95&lt;&gt;1,"",_xlfn.IFS(OR(BC95="Above",BC95="Below"),BC95,OR(BH95="Above",BH95="Below"),BH95,TRUE,""))</f>
        <v/>
      </c>
      <c r="BX95" s="37" t="str">
        <f ca="1">_xlfn.LET(_xlpm.eqh,IFERROR(ABS((BM95-BL95)/BL95)&lt;0.15%,FALSE),_xlpm.eql,IFERROR(ABS((BR95-BQ95)/BQ95)&lt;0.15%,FALSE),IF(_xlpm.eqh,IF(_xlpm.eql,"Eqh Touch / Eql Touch","Eqh Touch"),IF(_xlpm.eql,"Eql Touch","")))</f>
        <v/>
      </c>
      <c r="BY95" s="37" t="str">
        <f>IF(AA95="","",IF(AA95&gt;0,"UP","DOWN"))</f>
        <v/>
      </c>
      <c r="BZ95" s="37" t="str">
        <f t="shared" si="38"/>
        <v/>
      </c>
      <c r="CA95" s="37" t="str">
        <f t="shared" si="39"/>
        <v/>
      </c>
      <c r="CB95" s="66" t="str">
        <f t="shared" si="40"/>
        <v/>
      </c>
      <c r="CC95" s="69" t="str">
        <f t="shared" si="48"/>
        <v/>
      </c>
      <c r="CD95" s="66" t="str">
        <f t="shared" si="49"/>
        <v/>
      </c>
      <c r="CE95" s="66" t="str">
        <f t="shared" si="41"/>
        <v/>
      </c>
      <c r="CF95" s="66" t="str">
        <f>IF(AK95="","",IF(AND(AC95&gt;0,AK95&gt;0),"Low Spike @ Uptrend",""))</f>
        <v/>
      </c>
      <c r="CG95" s="66" t="str">
        <f>IF(AND(CF95="Low Spike @ Uptrend",AV95&gt;50%),"Sig Low Spike @ Uptrend","")</f>
        <v/>
      </c>
      <c r="CH95" s="30" t="str">
        <f>IFERROR(IF(Z95&gt;(AVERAGE(Z75:Z95)+(2*_xlfn.STDEV.P(Z75:Z95))),1,""),"")</f>
        <v/>
      </c>
      <c r="CI95" s="30" t="str">
        <f>IFERROR(IF(G95&gt;(AVERAGE(G75:G95)+(2*_xlfn.STDEV.P(G75:G95))),1,""),"")</f>
        <v/>
      </c>
      <c r="CJ95" s="30" t="str">
        <f>IF(P95="","",IF(P95=1,1,""))</f>
        <v/>
      </c>
      <c r="CK95" s="11" t="str">
        <f>IF(AND(CH95="",CC95="",CF95="",CI95="",CJ95=""),"",SUM(CH95:CJ95)/5)</f>
        <v/>
      </c>
      <c r="CL95" s="38" t="str">
        <f t="shared" si="51"/>
        <v/>
      </c>
      <c r="CM95" s="10" t="str">
        <f t="shared" si="52"/>
        <v/>
      </c>
    </row>
    <row r="96" spans="1:91" x14ac:dyDescent="0.55000000000000004">
      <c r="A96" t="str">
        <f>IF('Data Validation'!$K$2&lt;&gt;TRUE,"",'Data Validation'!A96)</f>
        <v/>
      </c>
      <c r="B96" s="4" t="str">
        <f>IF('Data Validation'!$K$2&lt;&gt;TRUE,"",'Data Validation'!C96)</f>
        <v/>
      </c>
      <c r="C96" s="4" t="str">
        <f>IF('Data Validation'!$K$2&lt;&gt;TRUE,"",'Data Validation'!E96)</f>
        <v/>
      </c>
      <c r="D96" s="4" t="str">
        <f>IF('Data Validation'!$K$2&lt;&gt;TRUE,"",'Data Validation'!G96)</f>
        <v/>
      </c>
      <c r="E96" s="4" t="str">
        <f>IF($C96&lt;&gt;"M5","",Price!F96)</f>
        <v/>
      </c>
      <c r="F96" s="4" t="str">
        <f>IF($C96&lt;&gt;"M5","",Price!G96)</f>
        <v/>
      </c>
      <c r="G96" s="4" t="str">
        <f>IF($C96&lt;&gt;"M5","",Price!H96)</f>
        <v/>
      </c>
      <c r="H96" s="57" t="str">
        <f>IF($C96&lt;&gt;"M5","",SSA!E96)</f>
        <v/>
      </c>
      <c r="I96" s="57" t="str">
        <f>IF($C96&lt;&gt;"M5","",SSA!F96)</f>
        <v/>
      </c>
      <c r="J96" s="58" t="str">
        <f>IF($C96&lt;&gt;"M5","",SSA!G96)</f>
        <v/>
      </c>
      <c r="K96" s="58" t="str">
        <f>IF($C96&lt;&gt;"M5","",SSA!H96)</f>
        <v/>
      </c>
      <c r="L96" s="5" t="str">
        <f>IF($C96&lt;&gt;"M5","",Trendlines!K96)</f>
        <v/>
      </c>
      <c r="M96" s="5" t="str">
        <f>IF($C96&lt;&gt;"M5","",Trendlines!L96)</f>
        <v/>
      </c>
      <c r="N96" s="5" t="str">
        <f>IF($C96&lt;&gt;"M5","",ZigZag!E96)</f>
        <v/>
      </c>
      <c r="O96" s="5" t="str">
        <f>IF($C96&lt;&gt;"M5","",ZigZag!F96)</f>
        <v/>
      </c>
      <c r="P96" s="5" t="str">
        <f>IF($C96&lt;&gt;"M5","",Pinbar!E96)</f>
        <v/>
      </c>
      <c r="Q96" s="57" t="str">
        <f>IF($C96&lt;&gt;"M5","",Trendlines!E96)</f>
        <v/>
      </c>
      <c r="R96" s="57" t="str">
        <f>IF($C96&lt;&gt;"M5","",Trendlines!H96)</f>
        <v/>
      </c>
      <c r="S96" s="36" t="str">
        <f>IF(N96=0,""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IF(N48&lt;&gt;0,N48,"")))))))))))))))))))))))))))))))))))))))))))))))))</f>
        <v/>
      </c>
      <c r="T96" s="36" t="str">
        <f>IF(O96=0,""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IF(O48&lt;&gt;0,O48,"")))))))))))))))))))))))))))))))))))))))))))))))))</f>
        <v/>
      </c>
      <c r="U96" s="36" t="str">
        <f>IFERROR(IF(S96="N/A","N/A",((N96-S96)/S96)),"")</f>
        <v/>
      </c>
      <c r="V96" s="36" t="str">
        <f>IFERROR(IF(T96="N/A","N/A",((O96-T96)/T96)),"")</f>
        <v/>
      </c>
      <c r="W96" t="str">
        <f>IFERROR(E96-F96,"")</f>
        <v/>
      </c>
      <c r="X96" t="str">
        <f>IFERROR(ABS(E96-D95),"")</f>
        <v/>
      </c>
      <c r="Y96" t="str">
        <f>IFERROR(ABS(F96-D95),"")</f>
        <v/>
      </c>
      <c r="Z96" t="str">
        <f t="shared" si="26"/>
        <v/>
      </c>
      <c r="AA96" s="36" t="str">
        <f>IFERROR(H96-I96,"")</f>
        <v/>
      </c>
      <c r="AB96" s="36" t="str">
        <f t="shared" si="42"/>
        <v/>
      </c>
      <c r="AC96" s="66" t="str" cm="1">
        <f t="array" ref="AC96">IFERROR((AB96=AB95,AC95+AB96,AB96),"")</f>
        <v/>
      </c>
      <c r="AD96" s="65"/>
      <c r="AE96" s="65"/>
      <c r="AF96" s="65"/>
      <c r="AG96" s="65"/>
      <c r="AH96" s="36" t="str">
        <f>IF(AND(H96&gt;I96,H95&lt;I95),"crossover","")</f>
        <v/>
      </c>
      <c r="AI96" s="36" t="str">
        <f>IF(AND(H96&lt;I96,H95&gt;I95),"crossunder","")</f>
        <v/>
      </c>
      <c r="AJ96" s="67" t="str">
        <f t="shared" si="43"/>
        <v/>
      </c>
      <c r="AK96" s="68" t="str">
        <f t="shared" si="44"/>
        <v/>
      </c>
      <c r="AL96" s="71" t="str">
        <f t="shared" si="45"/>
        <v/>
      </c>
      <c r="AM96" s="71" t="str">
        <f t="shared" si="46"/>
        <v/>
      </c>
      <c r="AN96" s="72" t="str">
        <f>IF(AND(AK96&lt;&gt;"",CF96="Low Spike @ Uptrend"),AK96,"")</f>
        <v/>
      </c>
      <c r="AO96" s="72" t="str">
        <f t="shared" si="47"/>
        <v/>
      </c>
      <c r="AT96" s="75"/>
      <c r="AU96" s="75"/>
      <c r="AV96" s="75"/>
      <c r="AW96" s="75"/>
      <c r="AY96" s="21" t="str">
        <f>IF(OR(Q96=0,Q96=""),"",((H96-Q96)/Q96))</f>
        <v/>
      </c>
      <c r="AZ96" s="15" t="str">
        <f t="shared" si="30"/>
        <v/>
      </c>
      <c r="BA96" s="15" t="str">
        <f t="shared" si="50"/>
        <v/>
      </c>
      <c r="BB96" s="22" t="str">
        <f t="shared" si="31"/>
        <v/>
      </c>
      <c r="BC96" s="22" t="str">
        <f t="shared" si="32"/>
        <v/>
      </c>
      <c r="BD96" s="24" t="str">
        <f>IF(OR(R96=0,R96=""),"",((H96-R96)/R96))</f>
        <v/>
      </c>
      <c r="BE96" s="23" t="str">
        <f t="shared" si="29"/>
        <v/>
      </c>
      <c r="BF96" s="23" t="str">
        <f t="shared" si="33"/>
        <v/>
      </c>
      <c r="BG96" s="25" t="str">
        <f t="shared" si="34"/>
        <v/>
      </c>
      <c r="BH96" s="25" t="str">
        <f t="shared" si="35"/>
        <v/>
      </c>
      <c r="BI96" s="29" t="str">
        <f>IF(OR(L96="",N96=""),"",IF(AND(L96=N96,L96&gt;0,N96&gt;0),"Important High",""))</f>
        <v/>
      </c>
      <c r="BJ96" s="29" t="str">
        <f>IF(OR(M96="",O96=""),"",IF(AND(M96=O96,M96&gt;0,O96&gt;0),"Important Low",""))</f>
        <v/>
      </c>
      <c r="BK96" s="37" t="str">
        <f>IFERROR(IF(ABS(U96)&lt;0.15%,"Equal High",""),"")</f>
        <v/>
      </c>
      <c r="BL96" s="37" t="str" cm="1">
        <f t="array" aca="1" ref="BL96" ca="1">_xlfn.LET(_xlpm.lookback,MIN(ROW()-ROW(BK$50),11),_xlpm.found,IFERROR(MATCH("Equal High",OFFSET(BK96,-_xlpm.lookback,0,_xlpm.lookback+1,1),0),-1),_xlpm.offset_rows,_xlpm.lookback-_xlpm.found+1,IF(_xlpm.found&gt;0,INDEX(E:E,ROW()-_xlpm.offset_rows),""))</f>
        <v/>
      </c>
      <c r="BM96" s="37" t="str">
        <f ca="1">IF(BL96&lt;&gt;"",H96,"")</f>
        <v/>
      </c>
      <c r="BN96" s="37" t="str">
        <f ca="1">IF(BL96&lt;&gt;"",I96,"")</f>
        <v/>
      </c>
      <c r="BO96" s="37" t="str">
        <f t="shared" ca="1" si="27"/>
        <v/>
      </c>
      <c r="BP96" s="37" t="str">
        <f>IFERROR(IF(ABS(V96)&lt;0.15%,"Equal Low",""),"")</f>
        <v/>
      </c>
      <c r="BQ96" s="37" t="str" cm="1">
        <f t="array" aca="1" ref="BQ96" ca="1">_xlfn.LET(_xlpm.lookback,MIN(ROW()-ROW(BP$50),11),_xlpm.found,IFERROR(MATCH("Equal Low",OFFSET(BP96,-_xlpm.lookback,0,_xlpm.lookback+1,1),0),-1),_xlpm.offset_rows,_xlpm.lookback-_xlpm.found+1,IF(_xlpm.found&gt;0,INDEX(F:F,ROW()-_xlpm.offset_rows),""))</f>
        <v/>
      </c>
      <c r="BR96" s="37" t="str">
        <f ca="1">IF(BQ96&lt;&gt;"",H96,"")</f>
        <v/>
      </c>
      <c r="BS96" s="37" t="str">
        <f ca="1">IF(BQ96&lt;&gt;"",I96,"")</f>
        <v/>
      </c>
      <c r="BT96" s="37" t="str">
        <f t="shared" ca="1" si="28"/>
        <v/>
      </c>
      <c r="BU96" s="37" t="str">
        <f t="shared" si="36"/>
        <v/>
      </c>
      <c r="BV96" s="29" t="str">
        <f t="shared" si="37"/>
        <v/>
      </c>
      <c r="BW96" s="37" t="str" cm="1">
        <f t="array" ref="BW96">IF(BV96&lt;&gt;1,"",_xlfn.IFS(OR(BC96="Above",BC96="Below"),BC96,OR(BH96="Above",BH96="Below"),BH96,TRUE,""))</f>
        <v/>
      </c>
      <c r="BX96" s="37" t="str">
        <f ca="1">_xlfn.LET(_xlpm.eqh,IFERROR(ABS((BM96-BL96)/BL96)&lt;0.15%,FALSE),_xlpm.eql,IFERROR(ABS((BR96-BQ96)/BQ96)&lt;0.15%,FALSE),IF(_xlpm.eqh,IF(_xlpm.eql,"Eqh Touch / Eql Touch","Eqh Touch"),IF(_xlpm.eql,"Eql Touch","")))</f>
        <v/>
      </c>
      <c r="BY96" s="37" t="str">
        <f>IF(AA96="","",IF(AA96&gt;0,"UP","DOWN"))</f>
        <v/>
      </c>
      <c r="BZ96" s="37" t="str">
        <f t="shared" si="38"/>
        <v/>
      </c>
      <c r="CA96" s="37" t="str">
        <f t="shared" si="39"/>
        <v/>
      </c>
      <c r="CB96" s="66" t="str">
        <f t="shared" si="40"/>
        <v/>
      </c>
      <c r="CC96" s="69" t="str">
        <f t="shared" si="48"/>
        <v/>
      </c>
      <c r="CD96" s="66" t="str">
        <f t="shared" si="49"/>
        <v/>
      </c>
      <c r="CE96" s="66" t="str">
        <f t="shared" si="41"/>
        <v/>
      </c>
      <c r="CF96" s="66" t="str">
        <f>IF(AK96="","",IF(AND(AC96&gt;0,AK96&gt;0),"Low Spike @ Uptrend",""))</f>
        <v/>
      </c>
      <c r="CG96" s="66" t="str">
        <f>IF(AND(CF96="Low Spike @ Uptrend",AV96&gt;50%),"Sig Low Spike @ Uptrend","")</f>
        <v/>
      </c>
      <c r="CH96" s="30" t="str">
        <f>IFERROR(IF(Z96&gt;(AVERAGE(Z76:Z96)+(2*_xlfn.STDEV.P(Z76:Z96))),1,""),"")</f>
        <v/>
      </c>
      <c r="CI96" s="30" t="str">
        <f>IFERROR(IF(G96&gt;(AVERAGE(G76:G96)+(2*_xlfn.STDEV.P(G76:G96))),1,""),"")</f>
        <v/>
      </c>
      <c r="CJ96" s="30" t="str">
        <f>IF(P96="","",IF(P96=1,1,""))</f>
        <v/>
      </c>
      <c r="CK96" s="11" t="str">
        <f>IF(AND(CH96="",CC96="",CF96="",CI96="",CJ96=""),"",SUM(CH96:CJ96)/5)</f>
        <v/>
      </c>
      <c r="CL96" s="38" t="str">
        <f t="shared" si="51"/>
        <v/>
      </c>
      <c r="CM96" s="10" t="str">
        <f t="shared" si="52"/>
        <v/>
      </c>
    </row>
    <row r="97" spans="1:91" x14ac:dyDescent="0.55000000000000004">
      <c r="A97" t="str">
        <f>IF('Data Validation'!$K$2&lt;&gt;TRUE,"",'Data Validation'!A97)</f>
        <v/>
      </c>
      <c r="B97" s="4" t="str">
        <f>IF('Data Validation'!$K$2&lt;&gt;TRUE,"",'Data Validation'!C97)</f>
        <v/>
      </c>
      <c r="C97" s="4" t="str">
        <f>IF('Data Validation'!$K$2&lt;&gt;TRUE,"",'Data Validation'!E97)</f>
        <v/>
      </c>
      <c r="D97" s="4" t="str">
        <f>IF('Data Validation'!$K$2&lt;&gt;TRUE,"",'Data Validation'!G97)</f>
        <v/>
      </c>
      <c r="E97" s="4" t="str">
        <f>IF($C97&lt;&gt;"M5","",Price!F97)</f>
        <v/>
      </c>
      <c r="F97" s="4" t="str">
        <f>IF($C97&lt;&gt;"M5","",Price!G97)</f>
        <v/>
      </c>
      <c r="G97" s="4" t="str">
        <f>IF($C97&lt;&gt;"M5","",Price!H97)</f>
        <v/>
      </c>
      <c r="H97" s="57" t="str">
        <f>IF($C97&lt;&gt;"M5","",SSA!E97)</f>
        <v/>
      </c>
      <c r="I97" s="57" t="str">
        <f>IF($C97&lt;&gt;"M5","",SSA!F97)</f>
        <v/>
      </c>
      <c r="J97" s="58" t="str">
        <f>IF($C97&lt;&gt;"M5","",SSA!G97)</f>
        <v/>
      </c>
      <c r="K97" s="58" t="str">
        <f>IF($C97&lt;&gt;"M5","",SSA!H97)</f>
        <v/>
      </c>
      <c r="L97" s="5" t="str">
        <f>IF($C97&lt;&gt;"M5","",Trendlines!K97)</f>
        <v/>
      </c>
      <c r="M97" s="5" t="str">
        <f>IF($C97&lt;&gt;"M5","",Trendlines!L97)</f>
        <v/>
      </c>
      <c r="N97" s="5" t="str">
        <f>IF($C97&lt;&gt;"M5","",ZigZag!E97)</f>
        <v/>
      </c>
      <c r="O97" s="5" t="str">
        <f>IF($C97&lt;&gt;"M5","",ZigZag!F97)</f>
        <v/>
      </c>
      <c r="P97" s="5" t="str">
        <f>IF($C97&lt;&gt;"M5","",Pinbar!E97)</f>
        <v/>
      </c>
      <c r="Q97" s="57" t="str">
        <f>IF($C97&lt;&gt;"M5","",Trendlines!E97)</f>
        <v/>
      </c>
      <c r="R97" s="57" t="str">
        <f>IF($C97&lt;&gt;"M5","",Trendlines!H97)</f>
        <v/>
      </c>
      <c r="S97" s="36" t="str">
        <f>IF(N97=0,""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IF(N49&lt;&gt;0,N49,"")))))))))))))))))))))))))))))))))))))))))))))))))</f>
        <v/>
      </c>
      <c r="T97" s="36" t="str">
        <f>IF(O97=0,""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IF(O49&lt;&gt;0,O49,"")))))))))))))))))))))))))))))))))))))))))))))))))</f>
        <v/>
      </c>
      <c r="U97" s="36" t="str">
        <f>IFERROR(IF(S97="N/A","N/A",((N97-S97)/S97)),"")</f>
        <v/>
      </c>
      <c r="V97" s="36" t="str">
        <f>IFERROR(IF(T97="N/A","N/A",((O97-T97)/T97)),"")</f>
        <v/>
      </c>
      <c r="W97" t="str">
        <f>IFERROR(E97-F97,"")</f>
        <v/>
      </c>
      <c r="X97" t="str">
        <f>IFERROR(ABS(E97-D96),"")</f>
        <v/>
      </c>
      <c r="Y97" t="str">
        <f>IFERROR(ABS(F97-D96),"")</f>
        <v/>
      </c>
      <c r="Z97" t="str">
        <f t="shared" si="26"/>
        <v/>
      </c>
      <c r="AA97" s="36" t="str">
        <f>IFERROR(H97-I97,"")</f>
        <v/>
      </c>
      <c r="AB97" s="36" t="str">
        <f t="shared" si="42"/>
        <v/>
      </c>
      <c r="AC97" s="66" t="str" cm="1">
        <f t="array" ref="AC97">IFERROR((AB97=AB96,AC96+AB97,AB97),"")</f>
        <v/>
      </c>
      <c r="AD97" s="65"/>
      <c r="AE97" s="65"/>
      <c r="AF97" s="65"/>
      <c r="AG97" s="65"/>
      <c r="AH97" s="36" t="str">
        <f>IF(AND(H97&gt;I97,H96&lt;I96),"crossover","")</f>
        <v/>
      </c>
      <c r="AI97" s="36" t="str">
        <f>IF(AND(H97&lt;I97,H96&gt;I96),"crossunder","")</f>
        <v/>
      </c>
      <c r="AJ97" s="67" t="str">
        <f t="shared" si="43"/>
        <v/>
      </c>
      <c r="AK97" s="68" t="str">
        <f t="shared" si="44"/>
        <v/>
      </c>
      <c r="AL97" s="71" t="str">
        <f t="shared" si="45"/>
        <v/>
      </c>
      <c r="AM97" s="71" t="str">
        <f t="shared" si="46"/>
        <v/>
      </c>
      <c r="AN97" s="72" t="str">
        <f>IF(AND(AK97&lt;&gt;"",CF97="Low Spike @ Uptrend"),AK97,"")</f>
        <v/>
      </c>
      <c r="AO97" s="72" t="str">
        <f t="shared" si="47"/>
        <v/>
      </c>
      <c r="AT97" s="75"/>
      <c r="AU97" s="75"/>
      <c r="AV97" s="75"/>
      <c r="AW97" s="75"/>
      <c r="AY97" s="21" t="str">
        <f>IF(OR(Q97=0,Q97=""),"",((H97-Q97)/Q97))</f>
        <v/>
      </c>
      <c r="AZ97" s="15" t="str">
        <f t="shared" si="30"/>
        <v/>
      </c>
      <c r="BA97" s="15" t="str">
        <f t="shared" si="50"/>
        <v/>
      </c>
      <c r="BB97" s="22" t="str">
        <f t="shared" si="31"/>
        <v/>
      </c>
      <c r="BC97" s="22" t="str">
        <f t="shared" si="32"/>
        <v/>
      </c>
      <c r="BD97" s="24" t="str">
        <f>IF(OR(R97=0,R97=""),"",((H97-R97)/R97))</f>
        <v/>
      </c>
      <c r="BE97" s="23" t="str">
        <f t="shared" si="29"/>
        <v/>
      </c>
      <c r="BF97" s="23" t="str">
        <f t="shared" si="33"/>
        <v/>
      </c>
      <c r="BG97" s="25" t="str">
        <f t="shared" si="34"/>
        <v/>
      </c>
      <c r="BH97" s="25" t="str">
        <f t="shared" si="35"/>
        <v/>
      </c>
      <c r="BI97" s="29" t="str">
        <f>IF(OR(L97="",N97=""),"",IF(AND(L97=N97,L97&gt;0,N97&gt;0),"Important High",""))</f>
        <v/>
      </c>
      <c r="BJ97" s="29" t="str">
        <f>IF(OR(M97="",O97=""),"",IF(AND(M97=O97,M97&gt;0,O97&gt;0),"Important Low",""))</f>
        <v/>
      </c>
      <c r="BK97" s="37" t="str">
        <f>IFERROR(IF(ABS(U97)&lt;0.15%,"Equal High",""),"")</f>
        <v/>
      </c>
      <c r="BL97" s="37" t="str" cm="1">
        <f t="array" aca="1" ref="BL97" ca="1">_xlfn.LET(_xlpm.lookback,MIN(ROW()-ROW(BK$50),11),_xlpm.found,IFERROR(MATCH("Equal High",OFFSET(BK97,-_xlpm.lookback,0,_xlpm.lookback+1,1),0),-1),_xlpm.offset_rows,_xlpm.lookback-_xlpm.found+1,IF(_xlpm.found&gt;0,INDEX(E:E,ROW()-_xlpm.offset_rows),""))</f>
        <v/>
      </c>
      <c r="BM97" s="37" t="str">
        <f ca="1">IF(BL97&lt;&gt;"",H97,"")</f>
        <v/>
      </c>
      <c r="BN97" s="37" t="str">
        <f ca="1">IF(BL97&lt;&gt;"",I97,"")</f>
        <v/>
      </c>
      <c r="BO97" s="37" t="str">
        <f t="shared" ca="1" si="27"/>
        <v/>
      </c>
      <c r="BP97" s="37" t="str">
        <f>IFERROR(IF(ABS(V97)&lt;0.15%,"Equal Low",""),"")</f>
        <v/>
      </c>
      <c r="BQ97" s="37" t="str" cm="1">
        <f t="array" aca="1" ref="BQ97" ca="1">_xlfn.LET(_xlpm.lookback,MIN(ROW()-ROW(BP$50),11),_xlpm.found,IFERROR(MATCH("Equal Low",OFFSET(BP97,-_xlpm.lookback,0,_xlpm.lookback+1,1),0),-1),_xlpm.offset_rows,_xlpm.lookback-_xlpm.found+1,IF(_xlpm.found&gt;0,INDEX(F:F,ROW()-_xlpm.offset_rows),""))</f>
        <v/>
      </c>
      <c r="BR97" s="37" t="str">
        <f ca="1">IF(BQ97&lt;&gt;"",H97,"")</f>
        <v/>
      </c>
      <c r="BS97" s="37" t="str">
        <f ca="1">IF(BQ97&lt;&gt;"",I97,"")</f>
        <v/>
      </c>
      <c r="BT97" s="37" t="str">
        <f t="shared" ca="1" si="28"/>
        <v/>
      </c>
      <c r="BU97" s="37" t="str">
        <f t="shared" si="36"/>
        <v/>
      </c>
      <c r="BV97" s="29" t="str">
        <f t="shared" si="37"/>
        <v/>
      </c>
      <c r="BW97" s="37" t="str" cm="1">
        <f t="array" ref="BW97">IF(BV97&lt;&gt;1,"",_xlfn.IFS(OR(BC97="Above",BC97="Below"),BC97,OR(BH97="Above",BH97="Below"),BH97,TRUE,""))</f>
        <v/>
      </c>
      <c r="BX97" s="37" t="str">
        <f ca="1">_xlfn.LET(_xlpm.eqh,IFERROR(ABS((BM97-BL97)/BL97)&lt;0.15%,FALSE),_xlpm.eql,IFERROR(ABS((BR97-BQ97)/BQ97)&lt;0.15%,FALSE),IF(_xlpm.eqh,IF(_xlpm.eql,"Eqh Touch / Eql Touch","Eqh Touch"),IF(_xlpm.eql,"Eql Touch","")))</f>
        <v/>
      </c>
      <c r="BY97" s="37" t="str">
        <f>IF(AA97="","",IF(AA97&gt;0,"UP","DOWN"))</f>
        <v/>
      </c>
      <c r="BZ97" s="37" t="str">
        <f t="shared" si="38"/>
        <v/>
      </c>
      <c r="CA97" s="37" t="str">
        <f t="shared" si="39"/>
        <v/>
      </c>
      <c r="CB97" s="66" t="str">
        <f t="shared" si="40"/>
        <v/>
      </c>
      <c r="CC97" s="69" t="str">
        <f t="shared" si="48"/>
        <v/>
      </c>
      <c r="CD97" s="66" t="str">
        <f t="shared" si="49"/>
        <v/>
      </c>
      <c r="CE97" s="66" t="str">
        <f t="shared" si="41"/>
        <v/>
      </c>
      <c r="CF97" s="66" t="str">
        <f>IF(AK97="","",IF(AND(AC97&gt;0,AK97&gt;0),"Low Spike @ Uptrend",""))</f>
        <v/>
      </c>
      <c r="CG97" s="66" t="str">
        <f>IF(AND(CF97="Low Spike @ Uptrend",AV97&gt;50%),"Sig Low Spike @ Uptrend","")</f>
        <v/>
      </c>
      <c r="CH97" s="30" t="str">
        <f>IFERROR(IF(Z97&gt;(AVERAGE(Z77:Z97)+(2*_xlfn.STDEV.P(Z77:Z97))),1,""),"")</f>
        <v/>
      </c>
      <c r="CI97" s="30" t="str">
        <f>IFERROR(IF(G97&gt;(AVERAGE(G77:G97)+(2*_xlfn.STDEV.P(G77:G97))),1,""),"")</f>
        <v/>
      </c>
      <c r="CJ97" s="30" t="str">
        <f>IF(P97="","",IF(P97=1,1,""))</f>
        <v/>
      </c>
      <c r="CK97" s="11" t="str">
        <f>IF(AND(CH97="",CC97="",CF97="",CI97="",CJ97=""),"",SUM(CH97:CJ97)/5)</f>
        <v/>
      </c>
      <c r="CL97" s="38" t="str">
        <f t="shared" si="51"/>
        <v/>
      </c>
      <c r="CM97" s="10" t="str">
        <f t="shared" si="52"/>
        <v/>
      </c>
    </row>
    <row r="98" spans="1:91" x14ac:dyDescent="0.55000000000000004">
      <c r="A98" t="str">
        <f>IF('Data Validation'!$K$2&lt;&gt;TRUE,"",'Data Validation'!A98)</f>
        <v/>
      </c>
      <c r="B98" s="4" t="str">
        <f>IF('Data Validation'!$K$2&lt;&gt;TRUE,"",'Data Validation'!C98)</f>
        <v/>
      </c>
      <c r="C98" s="4" t="str">
        <f>IF('Data Validation'!$K$2&lt;&gt;TRUE,"",'Data Validation'!E98)</f>
        <v/>
      </c>
      <c r="D98" s="4" t="str">
        <f>IF('Data Validation'!$K$2&lt;&gt;TRUE,"",'Data Validation'!G98)</f>
        <v/>
      </c>
      <c r="E98" s="4" t="str">
        <f>IF($C98&lt;&gt;"M5","",Price!F98)</f>
        <v/>
      </c>
      <c r="F98" s="4" t="str">
        <f>IF($C98&lt;&gt;"M5","",Price!G98)</f>
        <v/>
      </c>
      <c r="G98" s="4" t="str">
        <f>IF($C98&lt;&gt;"M5","",Price!H98)</f>
        <v/>
      </c>
      <c r="H98" s="57" t="str">
        <f>IF($C98&lt;&gt;"M5","",SSA!E98)</f>
        <v/>
      </c>
      <c r="I98" s="57" t="str">
        <f>IF($C98&lt;&gt;"M5","",SSA!F98)</f>
        <v/>
      </c>
      <c r="J98" s="58" t="str">
        <f>IF($C98&lt;&gt;"M5","",SSA!G98)</f>
        <v/>
      </c>
      <c r="K98" s="58" t="str">
        <f>IF($C98&lt;&gt;"M5","",SSA!H98)</f>
        <v/>
      </c>
      <c r="L98" s="5" t="str">
        <f>IF($C98&lt;&gt;"M5","",Trendlines!K98)</f>
        <v/>
      </c>
      <c r="M98" s="5" t="str">
        <f>IF($C98&lt;&gt;"M5","",Trendlines!L98)</f>
        <v/>
      </c>
      <c r="N98" s="5" t="str">
        <f>IF($C98&lt;&gt;"M5","",ZigZag!E98)</f>
        <v/>
      </c>
      <c r="O98" s="5" t="str">
        <f>IF($C98&lt;&gt;"M5","",ZigZag!F98)</f>
        <v/>
      </c>
      <c r="P98" s="5" t="str">
        <f>IF($C98&lt;&gt;"M5","",Pinbar!E98)</f>
        <v/>
      </c>
      <c r="Q98" s="57" t="str">
        <f>IF($C98&lt;&gt;"M5","",Trendlines!E98)</f>
        <v/>
      </c>
      <c r="R98" s="57" t="str">
        <f>IF($C98&lt;&gt;"M5","",Trendlines!H98)</f>
        <v/>
      </c>
      <c r="S98" s="36" t="str">
        <f>IF(N98=0,""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IF(N50&lt;&gt;0,N50,"")))))))))))))))))))))))))))))))))))))))))))))))))</f>
        <v/>
      </c>
      <c r="T98" s="36" t="str">
        <f>IF(O98=0,""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IF(O50&lt;&gt;0,O50,"")))))))))))))))))))))))))))))))))))))))))))))))))</f>
        <v/>
      </c>
      <c r="U98" s="36" t="str">
        <f>IFERROR(IF(S98="N/A","N/A",((N98-S98)/S98)),"")</f>
        <v/>
      </c>
      <c r="V98" s="36" t="str">
        <f>IFERROR(IF(T98="N/A","N/A",((O98-T98)/T98)),"")</f>
        <v/>
      </c>
      <c r="W98" t="str">
        <f>IFERROR(E98-F98,"")</f>
        <v/>
      </c>
      <c r="X98" t="str">
        <f>IFERROR(ABS(E98-D97),"")</f>
        <v/>
      </c>
      <c r="Y98" t="str">
        <f>IFERROR(ABS(F98-D97),"")</f>
        <v/>
      </c>
      <c r="Z98" t="str">
        <f t="shared" si="26"/>
        <v/>
      </c>
      <c r="AA98" s="36" t="str">
        <f>IFERROR(H98-I98,"")</f>
        <v/>
      </c>
      <c r="AB98" s="36" t="str">
        <f t="shared" si="42"/>
        <v/>
      </c>
      <c r="AC98" s="66" t="str" cm="1">
        <f t="array" ref="AC98">IFERROR((AB98=AB97,AC97+AB98,AB98),"")</f>
        <v/>
      </c>
      <c r="AD98" s="65"/>
      <c r="AE98" s="65"/>
      <c r="AF98" s="65"/>
      <c r="AG98" s="65"/>
      <c r="AH98" s="36" t="str">
        <f>IF(AND(H98&gt;I98,H97&lt;I97),"crossover","")</f>
        <v/>
      </c>
      <c r="AI98" s="36" t="str">
        <f>IF(AND(H98&lt;I98,H97&gt;I97),"crossunder","")</f>
        <v/>
      </c>
      <c r="AJ98" s="67" t="str">
        <f t="shared" si="43"/>
        <v/>
      </c>
      <c r="AK98" s="68" t="str">
        <f t="shared" si="44"/>
        <v/>
      </c>
      <c r="AL98" s="71" t="str">
        <f t="shared" si="45"/>
        <v/>
      </c>
      <c r="AM98" s="71" t="str">
        <f t="shared" si="46"/>
        <v/>
      </c>
      <c r="AN98" s="72" t="str">
        <f>IF(AND(AK98&lt;&gt;"",CF98="Low Spike @ Uptrend"),AK98,"")</f>
        <v/>
      </c>
      <c r="AO98" s="72" t="str">
        <f t="shared" si="47"/>
        <v/>
      </c>
      <c r="AT98" s="75"/>
      <c r="AU98" s="75"/>
      <c r="AV98" s="75"/>
      <c r="AW98" s="75"/>
      <c r="AY98" s="21" t="str">
        <f>IF(OR(Q98=0,Q98=""),"",((H98-Q98)/Q98))</f>
        <v/>
      </c>
      <c r="AZ98" s="15" t="str">
        <f t="shared" si="30"/>
        <v/>
      </c>
      <c r="BA98" s="15" t="str">
        <f t="shared" si="50"/>
        <v/>
      </c>
      <c r="BB98" s="22" t="str">
        <f t="shared" si="31"/>
        <v/>
      </c>
      <c r="BC98" s="22" t="str">
        <f t="shared" si="32"/>
        <v/>
      </c>
      <c r="BD98" s="24" t="str">
        <f>IF(OR(R98=0,R98=""),"",((H98-R98)/R98))</f>
        <v/>
      </c>
      <c r="BE98" s="23" t="str">
        <f t="shared" si="29"/>
        <v/>
      </c>
      <c r="BF98" s="23" t="str">
        <f t="shared" si="33"/>
        <v/>
      </c>
      <c r="BG98" s="25" t="str">
        <f t="shared" si="34"/>
        <v/>
      </c>
      <c r="BH98" s="25" t="str">
        <f t="shared" si="35"/>
        <v/>
      </c>
      <c r="BI98" s="29" t="str">
        <f>IF(OR(L98="",N98=""),"",IF(AND(L98=N98,L98&gt;0,N98&gt;0),"Important High",""))</f>
        <v/>
      </c>
      <c r="BJ98" s="29" t="str">
        <f>IF(OR(M98="",O98=""),"",IF(AND(M98=O98,M98&gt;0,O98&gt;0),"Important Low",""))</f>
        <v/>
      </c>
      <c r="BK98" s="37" t="str">
        <f>IFERROR(IF(ABS(U98)&lt;0.15%,"Equal High",""),"")</f>
        <v/>
      </c>
      <c r="BL98" s="37" t="str" cm="1">
        <f t="array" aca="1" ref="BL98" ca="1">_xlfn.LET(_xlpm.lookback,MIN(ROW()-ROW(BK$50),11),_xlpm.found,IFERROR(MATCH("Equal High",OFFSET(BK98,-_xlpm.lookback,0,_xlpm.lookback+1,1),0),-1),_xlpm.offset_rows,_xlpm.lookback-_xlpm.found+1,IF(_xlpm.found&gt;0,INDEX(E:E,ROW()-_xlpm.offset_rows),""))</f>
        <v/>
      </c>
      <c r="BM98" s="37" t="str">
        <f ca="1">IF(BL98&lt;&gt;"",H98,"")</f>
        <v/>
      </c>
      <c r="BN98" s="37" t="str">
        <f ca="1">IF(BL98&lt;&gt;"",I98,"")</f>
        <v/>
      </c>
      <c r="BO98" s="37" t="str">
        <f t="shared" ca="1" si="27"/>
        <v/>
      </c>
      <c r="BP98" s="37" t="str">
        <f>IFERROR(IF(ABS(V98)&lt;0.15%,"Equal Low",""),"")</f>
        <v/>
      </c>
      <c r="BQ98" s="37" t="str" cm="1">
        <f t="array" aca="1" ref="BQ98" ca="1">_xlfn.LET(_xlpm.lookback,MIN(ROW()-ROW(BP$50),11),_xlpm.found,IFERROR(MATCH("Equal Low",OFFSET(BP98,-_xlpm.lookback,0,_xlpm.lookback+1,1),0),-1),_xlpm.offset_rows,_xlpm.lookback-_xlpm.found+1,IF(_xlpm.found&gt;0,INDEX(F:F,ROW()-_xlpm.offset_rows),""))</f>
        <v/>
      </c>
      <c r="BR98" s="37" t="str">
        <f ca="1">IF(BQ98&lt;&gt;"",H98,"")</f>
        <v/>
      </c>
      <c r="BS98" s="37" t="str">
        <f ca="1">IF(BQ98&lt;&gt;"",I98,"")</f>
        <v/>
      </c>
      <c r="BT98" s="37" t="str">
        <f t="shared" ca="1" si="28"/>
        <v/>
      </c>
      <c r="BU98" s="37" t="str">
        <f t="shared" si="36"/>
        <v/>
      </c>
      <c r="BV98" s="29" t="str">
        <f t="shared" si="37"/>
        <v/>
      </c>
      <c r="BW98" s="37" t="str" cm="1">
        <f t="array" ref="BW98">IF(BV98&lt;&gt;1,"",_xlfn.IFS(OR(BC98="Above",BC98="Below"),BC98,OR(BH98="Above",BH98="Below"),BH98,TRUE,""))</f>
        <v/>
      </c>
      <c r="BX98" s="37" t="str">
        <f ca="1">_xlfn.LET(_xlpm.eqh,IFERROR(ABS((BM98-BL98)/BL98)&lt;0.15%,FALSE),_xlpm.eql,IFERROR(ABS((BR98-BQ98)/BQ98)&lt;0.15%,FALSE),IF(_xlpm.eqh,IF(_xlpm.eql,"Eqh Touch / Eql Touch","Eqh Touch"),IF(_xlpm.eql,"Eql Touch","")))</f>
        <v/>
      </c>
      <c r="BY98" s="37" t="str">
        <f>IF(AA98="","",IF(AA98&gt;0,"UP","DOWN"))</f>
        <v/>
      </c>
      <c r="BZ98" s="37" t="str">
        <f t="shared" si="38"/>
        <v/>
      </c>
      <c r="CA98" s="37" t="str">
        <f t="shared" si="39"/>
        <v/>
      </c>
      <c r="CB98" s="66" t="str">
        <f t="shared" si="40"/>
        <v/>
      </c>
      <c r="CC98" s="69" t="str">
        <f t="shared" si="48"/>
        <v/>
      </c>
      <c r="CD98" s="66" t="str">
        <f t="shared" si="49"/>
        <v/>
      </c>
      <c r="CE98" s="66" t="str">
        <f t="shared" si="41"/>
        <v/>
      </c>
      <c r="CF98" s="66" t="str">
        <f>IF(AK98="","",IF(AND(AC98&gt;0,AK98&gt;0),"Low Spike @ Uptrend",""))</f>
        <v/>
      </c>
      <c r="CG98" s="66" t="str">
        <f>IF(AND(CF98="Low Spike @ Uptrend",AV98&gt;50%),"Sig Low Spike @ Uptrend","")</f>
        <v/>
      </c>
      <c r="CH98" s="30" t="str">
        <f>IFERROR(IF(Z98&gt;(AVERAGE(Z78:Z98)+(2*_xlfn.STDEV.P(Z78:Z98))),1,""),"")</f>
        <v/>
      </c>
      <c r="CI98" s="30" t="str">
        <f>IFERROR(IF(G98&gt;(AVERAGE(G78:G98)+(2*_xlfn.STDEV.P(G78:G98))),1,""),"")</f>
        <v/>
      </c>
      <c r="CJ98" s="30" t="str">
        <f>IF(P98="","",IF(P98=1,1,""))</f>
        <v/>
      </c>
      <c r="CK98" s="11" t="str">
        <f>IF(AND(CH98="",CC98="",CF98="",CI98="",CJ98=""),"",SUM(CH98:CJ98)/5)</f>
        <v/>
      </c>
      <c r="CL98" s="38" t="str">
        <f t="shared" si="51"/>
        <v/>
      </c>
      <c r="CM98" s="10" t="str">
        <f t="shared" si="52"/>
        <v/>
      </c>
    </row>
    <row r="99" spans="1:91" x14ac:dyDescent="0.55000000000000004">
      <c r="A99" t="str">
        <f>IF('Data Validation'!$K$2&lt;&gt;TRUE,"",'Data Validation'!A99)</f>
        <v/>
      </c>
      <c r="B99" s="4" t="str">
        <f>IF('Data Validation'!$K$2&lt;&gt;TRUE,"",'Data Validation'!C99)</f>
        <v/>
      </c>
      <c r="C99" s="4" t="str">
        <f>IF('Data Validation'!$K$2&lt;&gt;TRUE,"",'Data Validation'!E99)</f>
        <v/>
      </c>
      <c r="D99" s="4" t="str">
        <f>IF('Data Validation'!$K$2&lt;&gt;TRUE,"",'Data Validation'!G99)</f>
        <v/>
      </c>
      <c r="E99" s="4" t="str">
        <f>IF($C99&lt;&gt;"M5","",Price!F99)</f>
        <v/>
      </c>
      <c r="F99" s="4" t="str">
        <f>IF($C99&lt;&gt;"M5","",Price!G99)</f>
        <v/>
      </c>
      <c r="G99" s="4" t="str">
        <f>IF($C99&lt;&gt;"M5","",Price!H99)</f>
        <v/>
      </c>
      <c r="H99" s="57" t="str">
        <f>IF($C99&lt;&gt;"M5","",SSA!E99)</f>
        <v/>
      </c>
      <c r="I99" s="57" t="str">
        <f>IF($C99&lt;&gt;"M5","",SSA!F99)</f>
        <v/>
      </c>
      <c r="J99" s="58" t="str">
        <f>IF($C99&lt;&gt;"M5","",SSA!G99)</f>
        <v/>
      </c>
      <c r="K99" s="58" t="str">
        <f>IF($C99&lt;&gt;"M5","",SSA!H99)</f>
        <v/>
      </c>
      <c r="L99" s="5" t="str">
        <f>IF($C99&lt;&gt;"M5","",Trendlines!K99)</f>
        <v/>
      </c>
      <c r="M99" s="5" t="str">
        <f>IF($C99&lt;&gt;"M5","",Trendlines!L99)</f>
        <v/>
      </c>
      <c r="N99" s="5" t="str">
        <f>IF($C99&lt;&gt;"M5","",ZigZag!E99)</f>
        <v/>
      </c>
      <c r="O99" s="5" t="str">
        <f>IF($C99&lt;&gt;"M5","",ZigZag!F99)</f>
        <v/>
      </c>
      <c r="P99" s="5" t="str">
        <f>IF($C99&lt;&gt;"M5","",Pinbar!E99)</f>
        <v/>
      </c>
      <c r="Q99" s="57" t="str">
        <f>IF($C99&lt;&gt;"M5","",Trendlines!E99)</f>
        <v/>
      </c>
      <c r="R99" s="57" t="str">
        <f>IF($C99&lt;&gt;"M5","",Trendlines!H99)</f>
        <v/>
      </c>
      <c r="S99" s="36" t="str">
        <f>IF(N99=0,""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IF(N51&lt;&gt;0,N51,"")))))))))))))))))))))))))))))))))))))))))))))))))</f>
        <v/>
      </c>
      <c r="T99" s="36" t="str">
        <f>IF(O99=0,""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IF(O51&lt;&gt;0,O51,"")))))))))))))))))))))))))))))))))))))))))))))))))</f>
        <v/>
      </c>
      <c r="U99" s="36" t="str">
        <f>IFERROR(IF(S99="N/A","N/A",((N99-S99)/S99)),"")</f>
        <v/>
      </c>
      <c r="V99" s="36" t="str">
        <f>IFERROR(IF(T99="N/A","N/A",((O99-T99)/T99)),"")</f>
        <v/>
      </c>
      <c r="W99" t="str">
        <f>IFERROR(E99-F99,"")</f>
        <v/>
      </c>
      <c r="X99" t="str">
        <f>IFERROR(ABS(E99-D98),"")</f>
        <v/>
      </c>
      <c r="Y99" t="str">
        <f>IFERROR(ABS(F99-D98),"")</f>
        <v/>
      </c>
      <c r="Z99" t="str">
        <f t="shared" si="26"/>
        <v/>
      </c>
      <c r="AA99" s="36" t="str">
        <f>IFERROR(H99-I99,"")</f>
        <v/>
      </c>
      <c r="AB99" s="36" t="str">
        <f t="shared" si="42"/>
        <v/>
      </c>
      <c r="AC99" s="66" t="str" cm="1">
        <f t="array" ref="AC99">IFERROR((AB99=AB98,AC98+AB99,AB99),"")</f>
        <v/>
      </c>
      <c r="AD99" s="65"/>
      <c r="AE99" s="65"/>
      <c r="AF99" s="65"/>
      <c r="AG99" s="65"/>
      <c r="AH99" s="36" t="str">
        <f>IF(AND(H99&gt;I99,H98&lt;I98),"crossover","")</f>
        <v/>
      </c>
      <c r="AI99" s="36" t="str">
        <f>IF(AND(H99&lt;I99,H98&gt;I98),"crossunder","")</f>
        <v/>
      </c>
      <c r="AJ99" s="67" t="str">
        <f t="shared" si="43"/>
        <v/>
      </c>
      <c r="AK99" s="68" t="str">
        <f t="shared" si="44"/>
        <v/>
      </c>
      <c r="AL99" s="71" t="str">
        <f t="shared" si="45"/>
        <v/>
      </c>
      <c r="AM99" s="71" t="str">
        <f t="shared" si="46"/>
        <v/>
      </c>
      <c r="AN99" s="72" t="str">
        <f>IF(AND(AK99&lt;&gt;"",CF99="Low Spike @ Uptrend"),AK99,"")</f>
        <v/>
      </c>
      <c r="AO99" s="72" t="str">
        <f t="shared" si="47"/>
        <v/>
      </c>
      <c r="AT99" s="75"/>
      <c r="AU99" s="75"/>
      <c r="AV99" s="75"/>
      <c r="AW99" s="75"/>
      <c r="AY99" s="21" t="str">
        <f>IF(OR(Q99=0,Q99=""),"",((H99-Q99)/Q99))</f>
        <v/>
      </c>
      <c r="AZ99" s="15" t="str">
        <f t="shared" si="30"/>
        <v/>
      </c>
      <c r="BA99" s="15" t="str">
        <f t="shared" si="50"/>
        <v/>
      </c>
      <c r="BB99" s="22" t="str">
        <f t="shared" si="31"/>
        <v/>
      </c>
      <c r="BC99" s="22" t="str">
        <f t="shared" si="32"/>
        <v/>
      </c>
      <c r="BD99" s="24" t="str">
        <f>IF(OR(R99=0,R99=""),"",((H99-R99)/R99))</f>
        <v/>
      </c>
      <c r="BE99" s="23" t="str">
        <f t="shared" si="29"/>
        <v/>
      </c>
      <c r="BF99" s="23" t="str">
        <f t="shared" si="33"/>
        <v/>
      </c>
      <c r="BG99" s="25" t="str">
        <f t="shared" si="34"/>
        <v/>
      </c>
      <c r="BH99" s="25" t="str">
        <f t="shared" si="35"/>
        <v/>
      </c>
      <c r="BI99" s="29" t="str">
        <f>IF(OR(L99="",N99=""),"",IF(AND(L99=N99,L99&gt;0,N99&gt;0),"Important High",""))</f>
        <v/>
      </c>
      <c r="BJ99" s="29" t="str">
        <f>IF(OR(M99="",O99=""),"",IF(AND(M99=O99,M99&gt;0,O99&gt;0),"Important Low",""))</f>
        <v/>
      </c>
      <c r="BK99" s="37" t="str">
        <f>IFERROR(IF(ABS(U99)&lt;0.15%,"Equal High",""),"")</f>
        <v/>
      </c>
      <c r="BL99" s="37" t="str" cm="1">
        <f t="array" aca="1" ref="BL99" ca="1">_xlfn.LET(_xlpm.lookback,MIN(ROW()-ROW(BK$50),11),_xlpm.found,IFERROR(MATCH("Equal High",OFFSET(BK99,-_xlpm.lookback,0,_xlpm.lookback+1,1),0),-1),_xlpm.offset_rows,_xlpm.lookback-_xlpm.found+1,IF(_xlpm.found&gt;0,INDEX(E:E,ROW()-_xlpm.offset_rows),""))</f>
        <v/>
      </c>
      <c r="BM99" s="37" t="str">
        <f ca="1">IF(BL99&lt;&gt;"",H99,"")</f>
        <v/>
      </c>
      <c r="BN99" s="37" t="str">
        <f ca="1">IF(BL99&lt;&gt;"",I99,"")</f>
        <v/>
      </c>
      <c r="BO99" s="37" t="str">
        <f t="shared" ca="1" si="27"/>
        <v/>
      </c>
      <c r="BP99" s="37" t="str">
        <f>IFERROR(IF(ABS(V99)&lt;0.15%,"Equal Low",""),"")</f>
        <v/>
      </c>
      <c r="BQ99" s="37" t="str" cm="1">
        <f t="array" aca="1" ref="BQ99" ca="1">_xlfn.LET(_xlpm.lookback,MIN(ROW()-ROW(BP$50),11),_xlpm.found,IFERROR(MATCH("Equal Low",OFFSET(BP99,-_xlpm.lookback,0,_xlpm.lookback+1,1),0),-1),_xlpm.offset_rows,_xlpm.lookback-_xlpm.found+1,IF(_xlpm.found&gt;0,INDEX(F:F,ROW()-_xlpm.offset_rows),""))</f>
        <v/>
      </c>
      <c r="BR99" s="37" t="str">
        <f ca="1">IF(BQ99&lt;&gt;"",H99,"")</f>
        <v/>
      </c>
      <c r="BS99" s="37" t="str">
        <f ca="1">IF(BQ99&lt;&gt;"",I99,"")</f>
        <v/>
      </c>
      <c r="BT99" s="37" t="str">
        <f t="shared" ca="1" si="28"/>
        <v/>
      </c>
      <c r="BU99" s="37" t="str">
        <f t="shared" si="36"/>
        <v/>
      </c>
      <c r="BV99" s="29" t="str">
        <f t="shared" si="37"/>
        <v/>
      </c>
      <c r="BW99" s="37" t="str" cm="1">
        <f t="array" ref="BW99">IF(BV99&lt;&gt;1,"",_xlfn.IFS(OR(BC99="Above",BC99="Below"),BC99,OR(BH99="Above",BH99="Below"),BH99,TRUE,""))</f>
        <v/>
      </c>
      <c r="BX99" s="37" t="str">
        <f ca="1">_xlfn.LET(_xlpm.eqh,IFERROR(ABS((BM99-BL99)/BL99)&lt;0.15%,FALSE),_xlpm.eql,IFERROR(ABS((BR99-BQ99)/BQ99)&lt;0.15%,FALSE),IF(_xlpm.eqh,IF(_xlpm.eql,"Eqh Touch / Eql Touch","Eqh Touch"),IF(_xlpm.eql,"Eql Touch","")))</f>
        <v/>
      </c>
      <c r="BY99" s="37" t="str">
        <f>IF(AA99="","",IF(AA99&gt;0,"UP","DOWN"))</f>
        <v/>
      </c>
      <c r="BZ99" s="37" t="str">
        <f t="shared" si="38"/>
        <v/>
      </c>
      <c r="CA99" s="37" t="str">
        <f t="shared" si="39"/>
        <v/>
      </c>
      <c r="CB99" s="66" t="str">
        <f t="shared" si="40"/>
        <v/>
      </c>
      <c r="CC99" s="69" t="str">
        <f t="shared" si="48"/>
        <v/>
      </c>
      <c r="CD99" s="66" t="str">
        <f t="shared" si="49"/>
        <v/>
      </c>
      <c r="CE99" s="66" t="str">
        <f t="shared" si="41"/>
        <v/>
      </c>
      <c r="CF99" s="66" t="str">
        <f>IF(AK99="","",IF(AND(AC99&gt;0,AK99&gt;0),"Low Spike @ Uptrend",""))</f>
        <v/>
      </c>
      <c r="CG99" s="66" t="str">
        <f>IF(AND(CF99="Low Spike @ Uptrend",AV99&gt;50%),"Sig Low Spike @ Uptrend","")</f>
        <v/>
      </c>
      <c r="CH99" s="30" t="str">
        <f>IFERROR(IF(Z99&gt;(AVERAGE(Z79:Z99)+(2*_xlfn.STDEV.P(Z79:Z99))),1,""),"")</f>
        <v/>
      </c>
      <c r="CI99" s="30" t="str">
        <f>IFERROR(IF(G99&gt;(AVERAGE(G79:G99)+(2*_xlfn.STDEV.P(G79:G99))),1,""),"")</f>
        <v/>
      </c>
      <c r="CJ99" s="30" t="str">
        <f>IF(P99="","",IF(P99=1,1,""))</f>
        <v/>
      </c>
      <c r="CK99" s="11" t="str">
        <f>IF(AND(CH99="",CC99="",CF99="",CI99="",CJ99=""),"",SUM(CH99:CJ99)/5)</f>
        <v/>
      </c>
      <c r="CL99" s="38" t="str">
        <f t="shared" si="51"/>
        <v/>
      </c>
      <c r="CM99" s="10" t="str">
        <f t="shared" si="52"/>
        <v/>
      </c>
    </row>
    <row r="100" spans="1:91" x14ac:dyDescent="0.55000000000000004">
      <c r="A100" t="str">
        <f>IF('Data Validation'!$K$2&lt;&gt;TRUE,"",'Data Validation'!A100)</f>
        <v/>
      </c>
      <c r="B100" s="4" t="str">
        <f>IF('Data Validation'!$K$2&lt;&gt;TRUE,"",'Data Validation'!C100)</f>
        <v/>
      </c>
      <c r="C100" s="4" t="str">
        <f>IF('Data Validation'!$K$2&lt;&gt;TRUE,"",'Data Validation'!E100)</f>
        <v/>
      </c>
      <c r="D100" s="4" t="str">
        <f>IF('Data Validation'!$K$2&lt;&gt;TRUE,"",'Data Validation'!G100)</f>
        <v/>
      </c>
      <c r="E100" s="4" t="str">
        <f>IF($C100&lt;&gt;"M5","",Price!F100)</f>
        <v/>
      </c>
      <c r="F100" s="4" t="str">
        <f>IF($C100&lt;&gt;"M5","",Price!G100)</f>
        <v/>
      </c>
      <c r="G100" s="4" t="str">
        <f>IF($C100&lt;&gt;"M5","",Price!H100)</f>
        <v/>
      </c>
      <c r="H100" s="57" t="str">
        <f>IF($C100&lt;&gt;"M5","",SSA!E100)</f>
        <v/>
      </c>
      <c r="I100" s="57" t="str">
        <f>IF($C100&lt;&gt;"M5","",SSA!F100)</f>
        <v/>
      </c>
      <c r="J100" s="58" t="str">
        <f>IF($C100&lt;&gt;"M5","",SSA!G100)</f>
        <v/>
      </c>
      <c r="K100" s="58" t="str">
        <f>IF($C100&lt;&gt;"M5","",SSA!H100)</f>
        <v/>
      </c>
      <c r="L100" s="5" t="str">
        <f>IF($C100&lt;&gt;"M5","",Trendlines!K100)</f>
        <v/>
      </c>
      <c r="M100" s="5" t="str">
        <f>IF($C100&lt;&gt;"M5","",Trendlines!L100)</f>
        <v/>
      </c>
      <c r="N100" s="5" t="str">
        <f>IF($C100&lt;&gt;"M5","",ZigZag!E100)</f>
        <v/>
      </c>
      <c r="O100" s="5" t="str">
        <f>IF($C100&lt;&gt;"M5","",ZigZag!F100)</f>
        <v/>
      </c>
      <c r="P100" s="5" t="str">
        <f>IF($C100&lt;&gt;"M5","",Pinbar!E100)</f>
        <v/>
      </c>
      <c r="Q100" s="57" t="str">
        <f>IF($C100&lt;&gt;"M5","",Trendlines!E100)</f>
        <v/>
      </c>
      <c r="R100" s="57" t="str">
        <f>IF($C100&lt;&gt;"M5","",Trendlines!H100)</f>
        <v/>
      </c>
      <c r="S100" s="36" t="str">
        <f>IF(N100=0,""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IF(N52&lt;&gt;0,N52,"")))))))))))))))))))))))))))))))))))))))))))))))))</f>
        <v/>
      </c>
      <c r="T100" s="36" t="str">
        <f>IF(O100=0,""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IF(O52&lt;&gt;0,O52,"")))))))))))))))))))))))))))))))))))))))))))))))))</f>
        <v/>
      </c>
      <c r="U100" s="36" t="str">
        <f>IFERROR(IF(S100="N/A","N/A",((N100-S100)/S100)),"")</f>
        <v/>
      </c>
      <c r="V100" s="36" t="str">
        <f>IFERROR(IF(T100="N/A","N/A",((O100-T100)/T100)),"")</f>
        <v/>
      </c>
      <c r="W100" t="str">
        <f>IFERROR(E100-F100,"")</f>
        <v/>
      </c>
      <c r="X100" t="str">
        <f>IFERROR(ABS(E100-D99),"")</f>
        <v/>
      </c>
      <c r="Y100" t="str">
        <f>IFERROR(ABS(F100-D99),"")</f>
        <v/>
      </c>
      <c r="Z100" t="str">
        <f t="shared" si="26"/>
        <v/>
      </c>
      <c r="AA100" s="36" t="str">
        <f>IFERROR(H100-I100,"")</f>
        <v/>
      </c>
      <c r="AB100" s="36" t="str">
        <f t="shared" si="42"/>
        <v/>
      </c>
      <c r="AC100" s="66" t="str" cm="1">
        <f t="array" ref="AC100">IFERROR((AB100=AB99,AC99+AB100,AB100),"")</f>
        <v/>
      </c>
      <c r="AD100" s="65"/>
      <c r="AE100" s="65"/>
      <c r="AF100" s="65"/>
      <c r="AG100" s="65"/>
      <c r="AH100" s="36" t="str">
        <f>IF(AND(H100&gt;I100,H99&lt;I99),"crossover","")</f>
        <v/>
      </c>
      <c r="AI100" s="36" t="str">
        <f>IF(AND(H100&lt;I100,H99&gt;I99),"crossunder","")</f>
        <v/>
      </c>
      <c r="AJ100" s="67" t="str">
        <f t="shared" si="43"/>
        <v/>
      </c>
      <c r="AK100" s="68" t="str">
        <f t="shared" si="44"/>
        <v/>
      </c>
      <c r="AL100" s="71" t="str">
        <f t="shared" si="45"/>
        <v/>
      </c>
      <c r="AM100" s="71" t="str">
        <f t="shared" si="46"/>
        <v/>
      </c>
      <c r="AN100" s="72" t="str">
        <f>IF(AND(AK100&lt;&gt;"",CF100="Low Spike @ Uptrend"),AK100,"")</f>
        <v/>
      </c>
      <c r="AO100" s="72" t="str">
        <f t="shared" si="47"/>
        <v/>
      </c>
      <c r="AT100" s="75"/>
      <c r="AU100" s="75"/>
      <c r="AV100" s="75"/>
      <c r="AW100" s="75"/>
      <c r="AY100" s="21" t="str">
        <f>IF(OR(Q100=0,Q100=""),"",((H100-Q100)/Q100))</f>
        <v/>
      </c>
      <c r="AZ100" s="15" t="str">
        <f t="shared" si="30"/>
        <v/>
      </c>
      <c r="BA100" s="15" t="str">
        <f t="shared" si="50"/>
        <v/>
      </c>
      <c r="BB100" s="22" t="str">
        <f t="shared" si="31"/>
        <v/>
      </c>
      <c r="BC100" s="22" t="str">
        <f t="shared" si="32"/>
        <v/>
      </c>
      <c r="BD100" s="24" t="str">
        <f>IF(OR(R100=0,R100=""),"",((H100-R100)/R100))</f>
        <v/>
      </c>
      <c r="BE100" s="23" t="str">
        <f t="shared" si="29"/>
        <v/>
      </c>
      <c r="BF100" s="23" t="str">
        <f t="shared" si="33"/>
        <v/>
      </c>
      <c r="BG100" s="25" t="str">
        <f t="shared" si="34"/>
        <v/>
      </c>
      <c r="BH100" s="25" t="str">
        <f t="shared" si="35"/>
        <v/>
      </c>
      <c r="BI100" s="29" t="str">
        <f>IF(OR(L100="",N100=""),"",IF(AND(L100=N100,L100&gt;0,N100&gt;0),"Important High",""))</f>
        <v/>
      </c>
      <c r="BJ100" s="29" t="str">
        <f>IF(OR(M100="",O100=""),"",IF(AND(M100=O100,M100&gt;0,O100&gt;0),"Important Low",""))</f>
        <v/>
      </c>
      <c r="BK100" s="37" t="str">
        <f>IFERROR(IF(ABS(U100)&lt;0.15%,"Equal High",""),"")</f>
        <v/>
      </c>
      <c r="BL100" s="37" t="str" cm="1">
        <f t="array" aca="1" ref="BL100" ca="1">_xlfn.LET(_xlpm.lookback,MIN(ROW()-ROW(BK$50),11),_xlpm.found,IFERROR(MATCH("Equal High",OFFSET(BK100,-_xlpm.lookback,0,_xlpm.lookback+1,1),0),-1),_xlpm.offset_rows,_xlpm.lookback-_xlpm.found+1,IF(_xlpm.found&gt;0,INDEX(E:E,ROW()-_xlpm.offset_rows),""))</f>
        <v/>
      </c>
      <c r="BM100" s="37" t="str">
        <f ca="1">IF(BL100&lt;&gt;"",H100,"")</f>
        <v/>
      </c>
      <c r="BN100" s="37" t="str">
        <f ca="1">IF(BL100&lt;&gt;"",I100,"")</f>
        <v/>
      </c>
      <c r="BO100" s="37" t="str">
        <f t="shared" ca="1" si="27"/>
        <v/>
      </c>
      <c r="BP100" s="37" t="str">
        <f>IFERROR(IF(ABS(V100)&lt;0.15%,"Equal Low",""),"")</f>
        <v/>
      </c>
      <c r="BQ100" s="37" t="str" cm="1">
        <f t="array" aca="1" ref="BQ100" ca="1">_xlfn.LET(_xlpm.lookback,MIN(ROW()-ROW(BP$50),11),_xlpm.found,IFERROR(MATCH("Equal Low",OFFSET(BP100,-_xlpm.lookback,0,_xlpm.lookback+1,1),0),-1),_xlpm.offset_rows,_xlpm.lookback-_xlpm.found+1,IF(_xlpm.found&gt;0,INDEX(F:F,ROW()-_xlpm.offset_rows),""))</f>
        <v/>
      </c>
      <c r="BR100" s="37" t="str">
        <f ca="1">IF(BQ100&lt;&gt;"",H100,"")</f>
        <v/>
      </c>
      <c r="BS100" s="37" t="str">
        <f ca="1">IF(BQ100&lt;&gt;"",I100,"")</f>
        <v/>
      </c>
      <c r="BT100" s="37" t="str">
        <f t="shared" ca="1" si="28"/>
        <v/>
      </c>
      <c r="BU100" s="37" t="str">
        <f t="shared" si="36"/>
        <v/>
      </c>
      <c r="BV100" s="29" t="str">
        <f t="shared" si="37"/>
        <v/>
      </c>
      <c r="BW100" s="37" t="str" cm="1">
        <f t="array" ref="BW100">IF(BV100&lt;&gt;1,"",_xlfn.IFS(OR(BC100="Above",BC100="Below"),BC100,OR(BH100="Above",BH100="Below"),BH100,TRUE,""))</f>
        <v/>
      </c>
      <c r="BX100" s="37" t="str">
        <f ca="1">_xlfn.LET(_xlpm.eqh,IFERROR(ABS((BM100-BL100)/BL100)&lt;0.15%,FALSE),_xlpm.eql,IFERROR(ABS((BR100-BQ100)/BQ100)&lt;0.15%,FALSE),IF(_xlpm.eqh,IF(_xlpm.eql,"Eqh Touch / Eql Touch","Eqh Touch"),IF(_xlpm.eql,"Eql Touch","")))</f>
        <v/>
      </c>
      <c r="BY100" s="37" t="str">
        <f>IF(AA100="","",IF(AA100&gt;0,"UP","DOWN"))</f>
        <v/>
      </c>
      <c r="BZ100" s="37" t="str">
        <f t="shared" si="38"/>
        <v/>
      </c>
      <c r="CA100" s="37" t="str">
        <f t="shared" si="39"/>
        <v/>
      </c>
      <c r="CB100" s="66" t="str">
        <f t="shared" si="40"/>
        <v/>
      </c>
      <c r="CC100" s="69" t="str">
        <f t="shared" si="48"/>
        <v/>
      </c>
      <c r="CD100" s="66" t="str">
        <f t="shared" si="49"/>
        <v/>
      </c>
      <c r="CE100" s="66" t="str">
        <f t="shared" si="41"/>
        <v/>
      </c>
      <c r="CF100" s="66" t="str">
        <f>IF(AK100="","",IF(AND(AC100&gt;0,AK100&gt;0),"Low Spike @ Uptrend",""))</f>
        <v/>
      </c>
      <c r="CG100" s="66" t="str">
        <f>IF(AND(CF100="Low Spike @ Uptrend",AV100&gt;50%),"Sig Low Spike @ Uptrend","")</f>
        <v/>
      </c>
      <c r="CH100" s="30" t="str">
        <f>IFERROR(IF(Z100&gt;(AVERAGE(Z80:Z100)+(2*_xlfn.STDEV.P(Z80:Z100))),1,""),"")</f>
        <v/>
      </c>
      <c r="CI100" s="30" t="str">
        <f>IFERROR(IF(G100&gt;(AVERAGE(G80:G100)+(2*_xlfn.STDEV.P(G80:G100))),1,""),"")</f>
        <v/>
      </c>
      <c r="CJ100" s="30" t="str">
        <f>IF(P100="","",IF(P100=1,1,""))</f>
        <v/>
      </c>
      <c r="CK100" s="11" t="str">
        <f>IF(AND(CH100="",CC100="",CF100="",CI100="",CJ100=""),"",SUM(CH100:CJ100)/5)</f>
        <v/>
      </c>
      <c r="CL100" s="38" t="str">
        <f t="shared" si="51"/>
        <v/>
      </c>
      <c r="CM100" s="10" t="str">
        <f t="shared" si="52"/>
        <v/>
      </c>
    </row>
    <row r="101" spans="1:91" x14ac:dyDescent="0.55000000000000004">
      <c r="A101" t="str">
        <f>IF('Data Validation'!$K$2&lt;&gt;TRUE,"",'Data Validation'!A101)</f>
        <v/>
      </c>
      <c r="B101" s="4" t="str">
        <f>IF('Data Validation'!$K$2&lt;&gt;TRUE,"",'Data Validation'!C101)</f>
        <v/>
      </c>
      <c r="C101" s="4" t="str">
        <f>IF('Data Validation'!$K$2&lt;&gt;TRUE,"",'Data Validation'!E101)</f>
        <v/>
      </c>
      <c r="D101" s="4" t="str">
        <f>IF('Data Validation'!$K$2&lt;&gt;TRUE,"",'Data Validation'!G101)</f>
        <v/>
      </c>
      <c r="E101" s="4" t="str">
        <f>IF($C101&lt;&gt;"M5","",Price!F101)</f>
        <v/>
      </c>
      <c r="F101" s="4" t="str">
        <f>IF($C101&lt;&gt;"M5","",Price!G101)</f>
        <v/>
      </c>
      <c r="G101" s="4" t="str">
        <f>IF($C101&lt;&gt;"M5","",Price!H101)</f>
        <v/>
      </c>
      <c r="H101" s="57" t="str">
        <f>IF($C101&lt;&gt;"M5","",SSA!E101)</f>
        <v/>
      </c>
      <c r="I101" s="57" t="str">
        <f>IF($C101&lt;&gt;"M5","",SSA!F101)</f>
        <v/>
      </c>
      <c r="J101" s="58" t="str">
        <f>IF($C101&lt;&gt;"M5","",SSA!G101)</f>
        <v/>
      </c>
      <c r="K101" s="58" t="str">
        <f>IF($C101&lt;&gt;"M5","",SSA!H101)</f>
        <v/>
      </c>
      <c r="L101" s="5" t="str">
        <f>IF($C101&lt;&gt;"M5","",Trendlines!K101)</f>
        <v/>
      </c>
      <c r="M101" s="5" t="str">
        <f>IF($C101&lt;&gt;"M5","",Trendlines!L101)</f>
        <v/>
      </c>
      <c r="N101" s="5" t="str">
        <f>IF($C101&lt;&gt;"M5","",ZigZag!E101)</f>
        <v/>
      </c>
      <c r="O101" s="5" t="str">
        <f>IF($C101&lt;&gt;"M5","",ZigZag!F101)</f>
        <v/>
      </c>
      <c r="P101" s="5" t="str">
        <f>IF($C101&lt;&gt;"M5","",Pinbar!E101)</f>
        <v/>
      </c>
      <c r="Q101" s="57" t="str">
        <f>IF($C101&lt;&gt;"M5","",Trendlines!E101)</f>
        <v/>
      </c>
      <c r="R101" s="57" t="str">
        <f>IF($C101&lt;&gt;"M5","",Trendlines!H101)</f>
        <v/>
      </c>
      <c r="S101" s="36" t="str">
        <f>IF(N101=0,""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IF(N53&lt;&gt;0,N53,"")))))))))))))))))))))))))))))))))))))))))))))))))</f>
        <v/>
      </c>
      <c r="T101" s="36" t="str">
        <f>IF(O101=0,""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IF(O53&lt;&gt;0,O53,"")))))))))))))))))))))))))))))))))))))))))))))))))</f>
        <v/>
      </c>
      <c r="U101" s="36" t="str">
        <f>IFERROR(IF(S101="N/A","N/A",((N101-S101)/S101)),"")</f>
        <v/>
      </c>
      <c r="V101" s="36" t="str">
        <f>IFERROR(IF(T101="N/A","N/A",((O101-T101)/T101)),"")</f>
        <v/>
      </c>
      <c r="W101" t="str">
        <f>IFERROR(E101-F101,"")</f>
        <v/>
      </c>
      <c r="X101" t="str">
        <f>IFERROR(ABS(E101-D100),"")</f>
        <v/>
      </c>
      <c r="Y101" t="str">
        <f>IFERROR(ABS(F101-D100),"")</f>
        <v/>
      </c>
      <c r="Z101" t="str">
        <f t="shared" si="26"/>
        <v/>
      </c>
      <c r="AA101" s="36" t="str">
        <f>IFERROR(H101-I101,"")</f>
        <v/>
      </c>
      <c r="AB101" s="36" t="str">
        <f t="shared" si="42"/>
        <v/>
      </c>
      <c r="AC101" s="66" t="str" cm="1">
        <f t="array" ref="AC101">IFERROR((AB101=AB100,AC100+AB101,AB101),"")</f>
        <v/>
      </c>
      <c r="AD101" s="65"/>
      <c r="AE101" s="65"/>
      <c r="AF101" s="65"/>
      <c r="AG101" s="65"/>
      <c r="AH101" s="36" t="str">
        <f>IF(AND(H101&gt;I101,H100&lt;I100),"crossover","")</f>
        <v/>
      </c>
      <c r="AI101" s="36" t="str">
        <f>IF(AND(H101&lt;I101,H100&gt;I100),"crossunder","")</f>
        <v/>
      </c>
      <c r="AJ101" s="67" t="str">
        <f t="shared" si="43"/>
        <v/>
      </c>
      <c r="AK101" s="68" t="str">
        <f t="shared" si="44"/>
        <v/>
      </c>
      <c r="AL101" s="71" t="str">
        <f t="shared" si="45"/>
        <v/>
      </c>
      <c r="AM101" s="71" t="str">
        <f t="shared" si="46"/>
        <v/>
      </c>
      <c r="AN101" s="72" t="str">
        <f>IF(AND(AK101&lt;&gt;"",CF101="Low Spike @ Uptrend"),AK101,"")</f>
        <v/>
      </c>
      <c r="AO101" s="72" t="str">
        <f t="shared" si="47"/>
        <v/>
      </c>
      <c r="AT101" s="75"/>
      <c r="AU101" s="75"/>
      <c r="AV101" s="75"/>
      <c r="AW101" s="75"/>
      <c r="AY101" s="21" t="str">
        <f>IF(OR(Q101=0,Q101=""),"",((H101-Q101)/Q101))</f>
        <v/>
      </c>
      <c r="AZ101" s="15" t="str">
        <f t="shared" si="30"/>
        <v/>
      </c>
      <c r="BA101" s="15" t="str">
        <f t="shared" si="50"/>
        <v/>
      </c>
      <c r="BB101" s="22" t="str">
        <f t="shared" si="31"/>
        <v/>
      </c>
      <c r="BC101" s="22" t="str">
        <f t="shared" si="32"/>
        <v/>
      </c>
      <c r="BD101" s="24" t="str">
        <f>IF(OR(R101=0,R101=""),"",((H101-R101)/R101))</f>
        <v/>
      </c>
      <c r="BE101" s="23" t="str">
        <f t="shared" si="29"/>
        <v/>
      </c>
      <c r="BF101" s="23" t="str">
        <f t="shared" si="33"/>
        <v/>
      </c>
      <c r="BG101" s="25" t="str">
        <f t="shared" si="34"/>
        <v/>
      </c>
      <c r="BH101" s="25" t="str">
        <f t="shared" si="35"/>
        <v/>
      </c>
      <c r="BI101" s="29" t="str">
        <f>IF(OR(L101="",N101=""),"",IF(AND(L101=N101,L101&gt;0,N101&gt;0),"Important High",""))</f>
        <v/>
      </c>
      <c r="BJ101" s="29" t="str">
        <f>IF(OR(M101="",O101=""),"",IF(AND(M101=O101,M101&gt;0,O101&gt;0),"Important Low",""))</f>
        <v/>
      </c>
      <c r="BK101" s="37" t="str">
        <f>IFERROR(IF(ABS(U101)&lt;0.15%,"Equal High",""),"")</f>
        <v/>
      </c>
      <c r="BL101" s="37" t="str" cm="1">
        <f t="array" aca="1" ref="BL101" ca="1">_xlfn.LET(_xlpm.lookback,MIN(ROW()-ROW(BK$50),11),_xlpm.found,IFERROR(MATCH("Equal High",OFFSET(BK101,-_xlpm.lookback,0,_xlpm.lookback+1,1),0),-1),_xlpm.offset_rows,_xlpm.lookback-_xlpm.found+1,IF(_xlpm.found&gt;0,INDEX(E:E,ROW()-_xlpm.offset_rows),""))</f>
        <v/>
      </c>
      <c r="BM101" s="37" t="str">
        <f ca="1">IF(BL101&lt;&gt;"",H101,"")</f>
        <v/>
      </c>
      <c r="BN101" s="37" t="str">
        <f ca="1">IF(BL101&lt;&gt;"",I101,"")</f>
        <v/>
      </c>
      <c r="BO101" s="37" t="str">
        <f t="shared" ca="1" si="27"/>
        <v/>
      </c>
      <c r="BP101" s="37" t="str">
        <f>IFERROR(IF(ABS(V101)&lt;0.15%,"Equal Low",""),"")</f>
        <v/>
      </c>
      <c r="BQ101" s="37" t="str" cm="1">
        <f t="array" aca="1" ref="BQ101" ca="1">_xlfn.LET(_xlpm.lookback,MIN(ROW()-ROW(BP$50),11),_xlpm.found,IFERROR(MATCH("Equal Low",OFFSET(BP101,-_xlpm.lookback,0,_xlpm.lookback+1,1),0),-1),_xlpm.offset_rows,_xlpm.lookback-_xlpm.found+1,IF(_xlpm.found&gt;0,INDEX(F:F,ROW()-_xlpm.offset_rows),""))</f>
        <v/>
      </c>
      <c r="BR101" s="37" t="str">
        <f ca="1">IF(BQ101&lt;&gt;"",H101,"")</f>
        <v/>
      </c>
      <c r="BS101" s="37" t="str">
        <f ca="1">IF(BQ101&lt;&gt;"",I101,"")</f>
        <v/>
      </c>
      <c r="BT101" s="37" t="str">
        <f t="shared" ca="1" si="28"/>
        <v/>
      </c>
      <c r="BU101" s="37" t="str">
        <f t="shared" si="36"/>
        <v/>
      </c>
      <c r="BV101" s="29" t="str">
        <f t="shared" si="37"/>
        <v/>
      </c>
      <c r="BW101" s="37" t="str" cm="1">
        <f t="array" ref="BW101">IF(BV101&lt;&gt;1,"",_xlfn.IFS(OR(BC101="Above",BC101="Below"),BC101,OR(BH101="Above",BH101="Below"),BH101,TRUE,""))</f>
        <v/>
      </c>
      <c r="BX101" s="37" t="str">
        <f ca="1">_xlfn.LET(_xlpm.eqh,IFERROR(ABS((BM101-BL101)/BL101)&lt;0.15%,FALSE),_xlpm.eql,IFERROR(ABS((BR101-BQ101)/BQ101)&lt;0.15%,FALSE),IF(_xlpm.eqh,IF(_xlpm.eql,"Eqh Touch / Eql Touch","Eqh Touch"),IF(_xlpm.eql,"Eql Touch","")))</f>
        <v/>
      </c>
      <c r="BY101" s="37" t="str">
        <f>IF(AA101="","",IF(AA101&gt;0,"UP","DOWN"))</f>
        <v/>
      </c>
      <c r="BZ101" s="37" t="str">
        <f t="shared" si="38"/>
        <v/>
      </c>
      <c r="CA101" s="37" t="str">
        <f t="shared" si="39"/>
        <v/>
      </c>
      <c r="CB101" s="66" t="str">
        <f t="shared" si="40"/>
        <v/>
      </c>
      <c r="CC101" s="69" t="str">
        <f t="shared" si="48"/>
        <v/>
      </c>
      <c r="CD101" s="66" t="str">
        <f t="shared" si="49"/>
        <v/>
      </c>
      <c r="CE101" s="66" t="str">
        <f t="shared" si="41"/>
        <v/>
      </c>
      <c r="CF101" s="66" t="str">
        <f>IF(AK101="","",IF(AND(AC101&gt;0,AK101&gt;0),"Low Spike @ Uptrend",""))</f>
        <v/>
      </c>
      <c r="CG101" s="66" t="str">
        <f>IF(AND(CF101="Low Spike @ Uptrend",AV101&gt;50%),"Sig Low Spike @ Uptrend","")</f>
        <v/>
      </c>
      <c r="CH101" s="30" t="str">
        <f>IFERROR(IF(Z101&gt;(AVERAGE(Z81:Z101)+(2*_xlfn.STDEV.P(Z81:Z101))),1,""),"")</f>
        <v/>
      </c>
      <c r="CI101" s="30" t="str">
        <f>IFERROR(IF(G101&gt;(AVERAGE(G81:G101)+(2*_xlfn.STDEV.P(G81:G101))),1,""),"")</f>
        <v/>
      </c>
      <c r="CJ101" s="30" t="str">
        <f>IF(P101="","",IF(P101=1,1,""))</f>
        <v/>
      </c>
      <c r="CK101" s="11" t="str">
        <f>IF(AND(CH101="",CC101="",CF101="",CI101="",CJ101=""),"",SUM(CH101:CJ101)/5)</f>
        <v/>
      </c>
      <c r="CL101" s="38" t="str">
        <f t="shared" si="51"/>
        <v/>
      </c>
      <c r="CM101" s="10" t="str">
        <f t="shared" si="52"/>
        <v/>
      </c>
    </row>
    <row r="102" spans="1:91" x14ac:dyDescent="0.55000000000000004">
      <c r="A102" t="str">
        <f>IF('Data Validation'!$K$2&lt;&gt;TRUE,"",'Data Validation'!A102)</f>
        <v/>
      </c>
      <c r="B102" s="4" t="str">
        <f>IF('Data Validation'!$K$2&lt;&gt;TRUE,"",'Data Validation'!C102)</f>
        <v/>
      </c>
      <c r="C102" s="4" t="str">
        <f>IF('Data Validation'!$K$2&lt;&gt;TRUE,"",'Data Validation'!E102)</f>
        <v/>
      </c>
      <c r="D102" s="4" t="str">
        <f>IF('Data Validation'!$K$2&lt;&gt;TRUE,"",'Data Validation'!G102)</f>
        <v/>
      </c>
      <c r="E102" s="4" t="str">
        <f>IF($C102&lt;&gt;"M5","",Price!F102)</f>
        <v/>
      </c>
      <c r="F102" s="4" t="str">
        <f>IF($C102&lt;&gt;"M5","",Price!G102)</f>
        <v/>
      </c>
      <c r="G102" s="4" t="str">
        <f>IF($C102&lt;&gt;"M5","",Price!H102)</f>
        <v/>
      </c>
      <c r="H102" s="57" t="str">
        <f>IF($C102&lt;&gt;"M5","",SSA!E102)</f>
        <v/>
      </c>
      <c r="I102" s="57" t="str">
        <f>IF($C102&lt;&gt;"M5","",SSA!F102)</f>
        <v/>
      </c>
      <c r="J102" s="58" t="str">
        <f>IF($C102&lt;&gt;"M5","",SSA!G102)</f>
        <v/>
      </c>
      <c r="K102" s="58" t="str">
        <f>IF($C102&lt;&gt;"M5","",SSA!H102)</f>
        <v/>
      </c>
      <c r="L102" s="5" t="str">
        <f>IF($C102&lt;&gt;"M5","",Trendlines!K102)</f>
        <v/>
      </c>
      <c r="M102" s="5" t="str">
        <f>IF($C102&lt;&gt;"M5","",Trendlines!L102)</f>
        <v/>
      </c>
      <c r="N102" s="5" t="str">
        <f>IF($C102&lt;&gt;"M5","",ZigZag!E102)</f>
        <v/>
      </c>
      <c r="O102" s="5" t="str">
        <f>IF($C102&lt;&gt;"M5","",ZigZag!F102)</f>
        <v/>
      </c>
      <c r="P102" s="5" t="str">
        <f>IF($C102&lt;&gt;"M5","",Pinbar!E102)</f>
        <v/>
      </c>
      <c r="Q102" s="57" t="str">
        <f>IF($C102&lt;&gt;"M5","",Trendlines!E102)</f>
        <v/>
      </c>
      <c r="R102" s="57" t="str">
        <f>IF($C102&lt;&gt;"M5","",Trendlines!H102)</f>
        <v/>
      </c>
      <c r="S102" s="36" t="str">
        <f>IF(N102=0,""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IF(N54&lt;&gt;0,N54,"")))))))))))))))))))))))))))))))))))))))))))))))))</f>
        <v/>
      </c>
      <c r="T102" s="36" t="str">
        <f>IF(O102=0,""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IF(O54&lt;&gt;0,O54,"")))))))))))))))))))))))))))))))))))))))))))))))))</f>
        <v/>
      </c>
      <c r="U102" s="36" t="str">
        <f>IFERROR(IF(S102="N/A","N/A",((N102-S102)/S102)),"")</f>
        <v/>
      </c>
      <c r="V102" s="36" t="str">
        <f>IFERROR(IF(T102="N/A","N/A",((O102-T102)/T102)),"")</f>
        <v/>
      </c>
      <c r="W102" t="str">
        <f>IFERROR(E102-F102,"")</f>
        <v/>
      </c>
      <c r="X102" t="str">
        <f>IFERROR(ABS(E102-D101),"")</f>
        <v/>
      </c>
      <c r="Y102" t="str">
        <f>IFERROR(ABS(F102-D101),"")</f>
        <v/>
      </c>
      <c r="Z102" t="str">
        <f t="shared" si="26"/>
        <v/>
      </c>
      <c r="AA102" s="36" t="str">
        <f>IFERROR(H102-I102,"")</f>
        <v/>
      </c>
      <c r="AB102" s="36" t="str">
        <f t="shared" si="42"/>
        <v/>
      </c>
      <c r="AC102" s="66" t="str" cm="1">
        <f t="array" ref="AC102">IFERROR((AB102=AB101,AC101+AB102,AB102),"")</f>
        <v/>
      </c>
      <c r="AD102" s="65"/>
      <c r="AE102" s="65"/>
      <c r="AF102" s="65"/>
      <c r="AG102" s="65"/>
      <c r="AH102" s="36" t="str">
        <f>IF(AND(H102&gt;I102,H101&lt;I101),"crossover","")</f>
        <v/>
      </c>
      <c r="AI102" s="36" t="str">
        <f>IF(AND(H102&lt;I102,H101&gt;I101),"crossunder","")</f>
        <v/>
      </c>
      <c r="AJ102" s="67" t="str">
        <f t="shared" si="43"/>
        <v/>
      </c>
      <c r="AK102" s="68" t="str">
        <f t="shared" si="44"/>
        <v/>
      </c>
      <c r="AL102" s="71" t="str">
        <f t="shared" si="45"/>
        <v/>
      </c>
      <c r="AM102" s="71" t="str">
        <f t="shared" si="46"/>
        <v/>
      </c>
      <c r="AN102" s="72" t="str">
        <f>IF(AND(AK102&lt;&gt;"",CF102="Low Spike @ Uptrend"),AK102,"")</f>
        <v/>
      </c>
      <c r="AO102" s="72" t="str">
        <f t="shared" si="47"/>
        <v/>
      </c>
      <c r="AT102" s="75"/>
      <c r="AU102" s="75"/>
      <c r="AV102" s="75"/>
      <c r="AW102" s="75"/>
      <c r="AY102" s="21" t="str">
        <f>IF(OR(Q102=0,Q102=""),"",((H102-Q102)/Q102))</f>
        <v/>
      </c>
      <c r="AZ102" s="15" t="str">
        <f t="shared" si="30"/>
        <v/>
      </c>
      <c r="BA102" s="15" t="str">
        <f t="shared" si="50"/>
        <v/>
      </c>
      <c r="BB102" s="22" t="str">
        <f t="shared" si="31"/>
        <v/>
      </c>
      <c r="BC102" s="22" t="str">
        <f t="shared" si="32"/>
        <v/>
      </c>
      <c r="BD102" s="24" t="str">
        <f>IF(OR(R102=0,R102=""),"",((H102-R102)/R102))</f>
        <v/>
      </c>
      <c r="BE102" s="23" t="str">
        <f t="shared" si="29"/>
        <v/>
      </c>
      <c r="BF102" s="23" t="str">
        <f t="shared" si="33"/>
        <v/>
      </c>
      <c r="BG102" s="25" t="str">
        <f t="shared" si="34"/>
        <v/>
      </c>
      <c r="BH102" s="25" t="str">
        <f t="shared" si="35"/>
        <v/>
      </c>
      <c r="BI102" s="29" t="str">
        <f>IF(OR(L102="",N102=""),"",IF(AND(L102=N102,L102&gt;0,N102&gt;0),"Important High",""))</f>
        <v/>
      </c>
      <c r="BJ102" s="29" t="str">
        <f>IF(OR(M102="",O102=""),"",IF(AND(M102=O102,M102&gt;0,O102&gt;0),"Important Low",""))</f>
        <v/>
      </c>
      <c r="BK102" s="37" t="str">
        <f>IFERROR(IF(ABS(U102)&lt;0.15%,"Equal High",""),"")</f>
        <v/>
      </c>
      <c r="BL102" s="37" t="str" cm="1">
        <f t="array" aca="1" ref="BL102" ca="1">_xlfn.LET(_xlpm.lookback,MIN(ROW()-ROW(BK$50),11),_xlpm.found,IFERROR(MATCH("Equal High",OFFSET(BK102,-_xlpm.lookback,0,_xlpm.lookback+1,1),0),-1),_xlpm.offset_rows,_xlpm.lookback-_xlpm.found+1,IF(_xlpm.found&gt;0,INDEX(E:E,ROW()-_xlpm.offset_rows),""))</f>
        <v/>
      </c>
      <c r="BM102" s="37" t="str">
        <f ca="1">IF(BL102&lt;&gt;"",H102,"")</f>
        <v/>
      </c>
      <c r="BN102" s="37" t="str">
        <f ca="1">IF(BL102&lt;&gt;"",I102,"")</f>
        <v/>
      </c>
      <c r="BO102" s="37" t="str">
        <f t="shared" ca="1" si="27"/>
        <v/>
      </c>
      <c r="BP102" s="37" t="str">
        <f>IFERROR(IF(ABS(V102)&lt;0.15%,"Equal Low",""),"")</f>
        <v/>
      </c>
      <c r="BQ102" s="37" t="str" cm="1">
        <f t="array" aca="1" ref="BQ102" ca="1">_xlfn.LET(_xlpm.lookback,MIN(ROW()-ROW(BP$50),11),_xlpm.found,IFERROR(MATCH("Equal Low",OFFSET(BP102,-_xlpm.lookback,0,_xlpm.lookback+1,1),0),-1),_xlpm.offset_rows,_xlpm.lookback-_xlpm.found+1,IF(_xlpm.found&gt;0,INDEX(F:F,ROW()-_xlpm.offset_rows),""))</f>
        <v/>
      </c>
      <c r="BR102" s="37" t="str">
        <f ca="1">IF(BQ102&lt;&gt;"",H102,"")</f>
        <v/>
      </c>
      <c r="BS102" s="37" t="str">
        <f ca="1">IF(BQ102&lt;&gt;"",I102,"")</f>
        <v/>
      </c>
      <c r="BT102" s="37" t="str">
        <f t="shared" ca="1" si="28"/>
        <v/>
      </c>
      <c r="BU102" s="37" t="str">
        <f t="shared" si="36"/>
        <v/>
      </c>
      <c r="BV102" s="29" t="str">
        <f t="shared" si="37"/>
        <v/>
      </c>
      <c r="BW102" s="37" t="str" cm="1">
        <f t="array" ref="BW102">IF(BV102&lt;&gt;1,"",_xlfn.IFS(OR(BC102="Above",BC102="Below"),BC102,OR(BH102="Above",BH102="Below"),BH102,TRUE,""))</f>
        <v/>
      </c>
      <c r="BX102" s="37" t="str">
        <f ca="1">_xlfn.LET(_xlpm.eqh,IFERROR(ABS((BM102-BL102)/BL102)&lt;0.15%,FALSE),_xlpm.eql,IFERROR(ABS((BR102-BQ102)/BQ102)&lt;0.15%,FALSE),IF(_xlpm.eqh,IF(_xlpm.eql,"Eqh Touch / Eql Touch","Eqh Touch"),IF(_xlpm.eql,"Eql Touch","")))</f>
        <v/>
      </c>
      <c r="BY102" s="37" t="str">
        <f>IF(AA102="","",IF(AA102&gt;0,"UP","DOWN"))</f>
        <v/>
      </c>
      <c r="BZ102" s="37" t="str">
        <f t="shared" si="38"/>
        <v/>
      </c>
      <c r="CA102" s="37" t="str">
        <f t="shared" si="39"/>
        <v/>
      </c>
      <c r="CB102" s="66" t="str">
        <f t="shared" si="40"/>
        <v/>
      </c>
      <c r="CC102" s="69" t="str">
        <f t="shared" si="48"/>
        <v/>
      </c>
      <c r="CD102" s="66" t="str">
        <f t="shared" si="49"/>
        <v/>
      </c>
      <c r="CE102" s="66" t="str">
        <f t="shared" si="41"/>
        <v/>
      </c>
      <c r="CF102" s="66" t="str">
        <f>IF(AK102="","",IF(AND(AC102&gt;0,AK102&gt;0),"Low Spike @ Uptrend",""))</f>
        <v/>
      </c>
      <c r="CG102" s="66" t="str">
        <f>IF(AND(CF102="Low Spike @ Uptrend",AV102&gt;50%),"Sig Low Spike @ Uptrend","")</f>
        <v/>
      </c>
      <c r="CH102" s="30" t="str">
        <f>IFERROR(IF(Z102&gt;(AVERAGE(Z82:Z102)+(2*_xlfn.STDEV.P(Z82:Z102))),1,""),"")</f>
        <v/>
      </c>
      <c r="CI102" s="30" t="str">
        <f>IFERROR(IF(G102&gt;(AVERAGE(G82:G102)+(2*_xlfn.STDEV.P(G82:G102))),1,""),"")</f>
        <v/>
      </c>
      <c r="CJ102" s="30" t="str">
        <f>IF(P102="","",IF(P102=1,1,""))</f>
        <v/>
      </c>
      <c r="CK102" s="11" t="str">
        <f>IF(AND(CH102="",CC102="",CF102="",CI102="",CJ102=""),"",SUM(CH102:CJ102)/5)</f>
        <v/>
      </c>
      <c r="CL102" s="38" t="str">
        <f t="shared" si="51"/>
        <v/>
      </c>
      <c r="CM102" s="10" t="str">
        <f t="shared" si="52"/>
        <v/>
      </c>
    </row>
    <row r="103" spans="1:91" x14ac:dyDescent="0.55000000000000004">
      <c r="A103" t="str">
        <f>IF('Data Validation'!$K$2&lt;&gt;TRUE,"",'Data Validation'!A103)</f>
        <v/>
      </c>
      <c r="B103" s="4" t="str">
        <f>IF('Data Validation'!$K$2&lt;&gt;TRUE,"",'Data Validation'!C103)</f>
        <v/>
      </c>
      <c r="C103" s="4" t="str">
        <f>IF('Data Validation'!$K$2&lt;&gt;TRUE,"",'Data Validation'!E103)</f>
        <v/>
      </c>
      <c r="D103" s="4" t="str">
        <f>IF('Data Validation'!$K$2&lt;&gt;TRUE,"",'Data Validation'!G103)</f>
        <v/>
      </c>
      <c r="E103" s="4" t="str">
        <f>IF($C103&lt;&gt;"M5","",Price!F103)</f>
        <v/>
      </c>
      <c r="F103" s="4" t="str">
        <f>IF($C103&lt;&gt;"M5","",Price!G103)</f>
        <v/>
      </c>
      <c r="G103" s="4" t="str">
        <f>IF($C103&lt;&gt;"M5","",Price!H103)</f>
        <v/>
      </c>
      <c r="H103" s="57" t="str">
        <f>IF($C103&lt;&gt;"M5","",SSA!E103)</f>
        <v/>
      </c>
      <c r="I103" s="57" t="str">
        <f>IF($C103&lt;&gt;"M5","",SSA!F103)</f>
        <v/>
      </c>
      <c r="J103" s="58" t="str">
        <f>IF($C103&lt;&gt;"M5","",SSA!G103)</f>
        <v/>
      </c>
      <c r="K103" s="58" t="str">
        <f>IF($C103&lt;&gt;"M5","",SSA!H103)</f>
        <v/>
      </c>
      <c r="L103" s="5" t="str">
        <f>IF($C103&lt;&gt;"M5","",Trendlines!K103)</f>
        <v/>
      </c>
      <c r="M103" s="5" t="str">
        <f>IF($C103&lt;&gt;"M5","",Trendlines!L103)</f>
        <v/>
      </c>
      <c r="N103" s="5" t="str">
        <f>IF($C103&lt;&gt;"M5","",ZigZag!E103)</f>
        <v/>
      </c>
      <c r="O103" s="5" t="str">
        <f>IF($C103&lt;&gt;"M5","",ZigZag!F103)</f>
        <v/>
      </c>
      <c r="P103" s="5" t="str">
        <f>IF($C103&lt;&gt;"M5","",Pinbar!E103)</f>
        <v/>
      </c>
      <c r="Q103" s="57" t="str">
        <f>IF($C103&lt;&gt;"M5","",Trendlines!E103)</f>
        <v/>
      </c>
      <c r="R103" s="57" t="str">
        <f>IF($C103&lt;&gt;"M5","",Trendlines!H103)</f>
        <v/>
      </c>
      <c r="S103" s="36" t="str">
        <f>IF(N103=0,""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IF(N55&lt;&gt;0,N55,"")))))))))))))))))))))))))))))))))))))))))))))))))</f>
        <v/>
      </c>
      <c r="T103" s="36" t="str">
        <f>IF(O103=0,""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IF(O55&lt;&gt;0,O55,"")))))))))))))))))))))))))))))))))))))))))))))))))</f>
        <v/>
      </c>
      <c r="U103" s="36" t="str">
        <f>IFERROR(IF(S103="N/A","N/A",((N103-S103)/S103)),"")</f>
        <v/>
      </c>
      <c r="V103" s="36" t="str">
        <f>IFERROR(IF(T103="N/A","N/A",((O103-T103)/T103)),"")</f>
        <v/>
      </c>
      <c r="W103" t="str">
        <f>IFERROR(E103-F103,"")</f>
        <v/>
      </c>
      <c r="X103" t="str">
        <f>IFERROR(ABS(E103-D102),"")</f>
        <v/>
      </c>
      <c r="Y103" t="str">
        <f>IFERROR(ABS(F103-D102),"")</f>
        <v/>
      </c>
      <c r="Z103" t="str">
        <f t="shared" si="26"/>
        <v/>
      </c>
      <c r="AA103" s="36" t="str">
        <f>IFERROR(H103-I103,"")</f>
        <v/>
      </c>
      <c r="AB103" s="36" t="str">
        <f t="shared" si="42"/>
        <v/>
      </c>
      <c r="AC103" s="66" t="str" cm="1">
        <f t="array" ref="AC103">IFERROR((AB103=AB102,AC102+AB103,AB103),"")</f>
        <v/>
      </c>
      <c r="AD103" s="65"/>
      <c r="AE103" s="65"/>
      <c r="AF103" s="65"/>
      <c r="AG103" s="65"/>
      <c r="AH103" s="36" t="str">
        <f>IF(AND(H103&gt;I103,H102&lt;I102),"crossover","")</f>
        <v/>
      </c>
      <c r="AI103" s="36" t="str">
        <f>IF(AND(H103&lt;I103,H102&gt;I102),"crossunder","")</f>
        <v/>
      </c>
      <c r="AJ103" s="67" t="str">
        <f t="shared" si="43"/>
        <v/>
      </c>
      <c r="AK103" s="68" t="str">
        <f t="shared" si="44"/>
        <v/>
      </c>
      <c r="AL103" s="71" t="str">
        <f t="shared" si="45"/>
        <v/>
      </c>
      <c r="AM103" s="71" t="str">
        <f t="shared" si="46"/>
        <v/>
      </c>
      <c r="AN103" s="72" t="str">
        <f>IF(AND(AK103&lt;&gt;"",CF103="Low Spike @ Uptrend"),AK103,"")</f>
        <v/>
      </c>
      <c r="AO103" s="72" t="str">
        <f t="shared" si="47"/>
        <v/>
      </c>
      <c r="AT103" s="75"/>
      <c r="AU103" s="75"/>
      <c r="AV103" s="75"/>
      <c r="AW103" s="75"/>
      <c r="AY103" s="21" t="str">
        <f>IF(OR(Q103=0,Q103=""),"",((H103-Q103)/Q103))</f>
        <v/>
      </c>
      <c r="AZ103" s="15" t="str">
        <f t="shared" si="30"/>
        <v/>
      </c>
      <c r="BA103" s="15" t="str">
        <f t="shared" si="50"/>
        <v/>
      </c>
      <c r="BB103" s="22" t="str">
        <f t="shared" si="31"/>
        <v/>
      </c>
      <c r="BC103" s="22" t="str">
        <f t="shared" si="32"/>
        <v/>
      </c>
      <c r="BD103" s="24" t="str">
        <f>IF(OR(R103=0,R103=""),"",((H103-R103)/R103))</f>
        <v/>
      </c>
      <c r="BE103" s="23" t="str">
        <f t="shared" si="29"/>
        <v/>
      </c>
      <c r="BF103" s="23" t="str">
        <f t="shared" si="33"/>
        <v/>
      </c>
      <c r="BG103" s="25" t="str">
        <f t="shared" si="34"/>
        <v/>
      </c>
      <c r="BH103" s="25" t="str">
        <f t="shared" si="35"/>
        <v/>
      </c>
      <c r="BI103" s="29" t="str">
        <f>IF(OR(L103="",N103=""),"",IF(AND(L103=N103,L103&gt;0,N103&gt;0),"Important High",""))</f>
        <v/>
      </c>
      <c r="BJ103" s="29" t="str">
        <f>IF(OR(M103="",O103=""),"",IF(AND(M103=O103,M103&gt;0,O103&gt;0),"Important Low",""))</f>
        <v/>
      </c>
      <c r="BK103" s="37" t="str">
        <f>IFERROR(IF(ABS(U103)&lt;0.15%,"Equal High",""),"")</f>
        <v/>
      </c>
      <c r="BL103" s="37" t="str" cm="1">
        <f t="array" aca="1" ref="BL103" ca="1">_xlfn.LET(_xlpm.lookback,MIN(ROW()-ROW(BK$50),11),_xlpm.found,IFERROR(MATCH("Equal High",OFFSET(BK103,-_xlpm.lookback,0,_xlpm.lookback+1,1),0),-1),_xlpm.offset_rows,_xlpm.lookback-_xlpm.found+1,IF(_xlpm.found&gt;0,INDEX(E:E,ROW()-_xlpm.offset_rows),""))</f>
        <v/>
      </c>
      <c r="BM103" s="37" t="str">
        <f ca="1">IF(BL103&lt;&gt;"",H103,"")</f>
        <v/>
      </c>
      <c r="BN103" s="37" t="str">
        <f ca="1">IF(BL103&lt;&gt;"",I103,"")</f>
        <v/>
      </c>
      <c r="BO103" s="37" t="str">
        <f t="shared" ca="1" si="27"/>
        <v/>
      </c>
      <c r="BP103" s="37" t="str">
        <f>IFERROR(IF(ABS(V103)&lt;0.15%,"Equal Low",""),"")</f>
        <v/>
      </c>
      <c r="BQ103" s="37" t="str" cm="1">
        <f t="array" aca="1" ref="BQ103" ca="1">_xlfn.LET(_xlpm.lookback,MIN(ROW()-ROW(BP$50),11),_xlpm.found,IFERROR(MATCH("Equal Low",OFFSET(BP103,-_xlpm.lookback,0,_xlpm.lookback+1,1),0),-1),_xlpm.offset_rows,_xlpm.lookback-_xlpm.found+1,IF(_xlpm.found&gt;0,INDEX(F:F,ROW()-_xlpm.offset_rows),""))</f>
        <v/>
      </c>
      <c r="BR103" s="37" t="str">
        <f ca="1">IF(BQ103&lt;&gt;"",H103,"")</f>
        <v/>
      </c>
      <c r="BS103" s="37" t="str">
        <f ca="1">IF(BQ103&lt;&gt;"",I103,"")</f>
        <v/>
      </c>
      <c r="BT103" s="37" t="str">
        <f t="shared" ca="1" si="28"/>
        <v/>
      </c>
      <c r="BU103" s="37" t="str">
        <f t="shared" si="36"/>
        <v/>
      </c>
      <c r="BV103" s="29" t="str">
        <f t="shared" si="37"/>
        <v/>
      </c>
      <c r="BW103" s="37" t="str" cm="1">
        <f t="array" ref="BW103">IF(BV103&lt;&gt;1,"",_xlfn.IFS(OR(BC103="Above",BC103="Below"),BC103,OR(BH103="Above",BH103="Below"),BH103,TRUE,""))</f>
        <v/>
      </c>
      <c r="BX103" s="37" t="str">
        <f ca="1">_xlfn.LET(_xlpm.eqh,IFERROR(ABS((BM103-BL103)/BL103)&lt;0.15%,FALSE),_xlpm.eql,IFERROR(ABS((BR103-BQ103)/BQ103)&lt;0.15%,FALSE),IF(_xlpm.eqh,IF(_xlpm.eql,"Eqh Touch / Eql Touch","Eqh Touch"),IF(_xlpm.eql,"Eql Touch","")))</f>
        <v/>
      </c>
      <c r="BY103" s="37" t="str">
        <f>IF(AA103="","",IF(AA103&gt;0,"UP","DOWN"))</f>
        <v/>
      </c>
      <c r="BZ103" s="37" t="str">
        <f t="shared" si="38"/>
        <v/>
      </c>
      <c r="CA103" s="37" t="str">
        <f t="shared" si="39"/>
        <v/>
      </c>
      <c r="CB103" s="66" t="str">
        <f t="shared" si="40"/>
        <v/>
      </c>
      <c r="CC103" s="69" t="str">
        <f t="shared" si="48"/>
        <v/>
      </c>
      <c r="CD103" s="66" t="str">
        <f t="shared" si="49"/>
        <v/>
      </c>
      <c r="CE103" s="66" t="str">
        <f t="shared" si="41"/>
        <v/>
      </c>
      <c r="CF103" s="66" t="str">
        <f>IF(AK103="","",IF(AND(AC103&gt;0,AK103&gt;0),"Low Spike @ Uptrend",""))</f>
        <v/>
      </c>
      <c r="CG103" s="66" t="str">
        <f>IF(AND(CF103="Low Spike @ Uptrend",AV103&gt;50%),"Sig Low Spike @ Uptrend","")</f>
        <v/>
      </c>
      <c r="CH103" s="30" t="str">
        <f>IFERROR(IF(Z103&gt;(AVERAGE(Z83:Z103)+(2*_xlfn.STDEV.P(Z83:Z103))),1,""),"")</f>
        <v/>
      </c>
      <c r="CI103" s="30" t="str">
        <f>IFERROR(IF(G103&gt;(AVERAGE(G83:G103)+(2*_xlfn.STDEV.P(G83:G103))),1,""),"")</f>
        <v/>
      </c>
      <c r="CJ103" s="30" t="str">
        <f>IF(P103="","",IF(P103=1,1,""))</f>
        <v/>
      </c>
      <c r="CK103" s="11" t="str">
        <f>IF(AND(CH103="",CC103="",CF103="",CI103="",CJ103=""),"",SUM(CH103:CJ103)/5)</f>
        <v/>
      </c>
      <c r="CL103" s="38" t="str">
        <f t="shared" si="51"/>
        <v/>
      </c>
      <c r="CM103" s="10" t="str">
        <f t="shared" si="52"/>
        <v/>
      </c>
    </row>
    <row r="104" spans="1:91" x14ac:dyDescent="0.55000000000000004">
      <c r="A104" t="str">
        <f>IF('Data Validation'!$K$2&lt;&gt;TRUE,"",'Data Validation'!A104)</f>
        <v/>
      </c>
      <c r="B104" s="4" t="str">
        <f>IF('Data Validation'!$K$2&lt;&gt;TRUE,"",'Data Validation'!C104)</f>
        <v/>
      </c>
      <c r="C104" s="4" t="str">
        <f>IF('Data Validation'!$K$2&lt;&gt;TRUE,"",'Data Validation'!E104)</f>
        <v/>
      </c>
      <c r="D104" s="4" t="str">
        <f>IF('Data Validation'!$K$2&lt;&gt;TRUE,"",'Data Validation'!G104)</f>
        <v/>
      </c>
      <c r="E104" s="4" t="str">
        <f>IF($C104&lt;&gt;"M5","",Price!F104)</f>
        <v/>
      </c>
      <c r="F104" s="4" t="str">
        <f>IF($C104&lt;&gt;"M5","",Price!G104)</f>
        <v/>
      </c>
      <c r="G104" s="4" t="str">
        <f>IF($C104&lt;&gt;"M5","",Price!H104)</f>
        <v/>
      </c>
      <c r="H104" s="57" t="str">
        <f>IF($C104&lt;&gt;"M5","",SSA!E104)</f>
        <v/>
      </c>
      <c r="I104" s="57" t="str">
        <f>IF($C104&lt;&gt;"M5","",SSA!F104)</f>
        <v/>
      </c>
      <c r="J104" s="58" t="str">
        <f>IF($C104&lt;&gt;"M5","",SSA!G104)</f>
        <v/>
      </c>
      <c r="K104" s="58" t="str">
        <f>IF($C104&lt;&gt;"M5","",SSA!H104)</f>
        <v/>
      </c>
      <c r="L104" s="5" t="str">
        <f>IF($C104&lt;&gt;"M5","",Trendlines!K104)</f>
        <v/>
      </c>
      <c r="M104" s="5" t="str">
        <f>IF($C104&lt;&gt;"M5","",Trendlines!L104)</f>
        <v/>
      </c>
      <c r="N104" s="5" t="str">
        <f>IF($C104&lt;&gt;"M5","",ZigZag!E104)</f>
        <v/>
      </c>
      <c r="O104" s="5" t="str">
        <f>IF($C104&lt;&gt;"M5","",ZigZag!F104)</f>
        <v/>
      </c>
      <c r="P104" s="5" t="str">
        <f>IF($C104&lt;&gt;"M5","",Pinbar!E104)</f>
        <v/>
      </c>
      <c r="Q104" s="57" t="str">
        <f>IF($C104&lt;&gt;"M5","",Trendlines!E104)</f>
        <v/>
      </c>
      <c r="R104" s="57" t="str">
        <f>IF($C104&lt;&gt;"M5","",Trendlines!H104)</f>
        <v/>
      </c>
      <c r="S104" s="36" t="str">
        <f>IF(N104=0,""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IF(N56&lt;&gt;0,N56,"")))))))))))))))))))))))))))))))))))))))))))))))))</f>
        <v/>
      </c>
      <c r="T104" s="36" t="str">
        <f>IF(O104=0,""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IF(O56&lt;&gt;0,O56,"")))))))))))))))))))))))))))))))))))))))))))))))))</f>
        <v/>
      </c>
      <c r="U104" s="36" t="str">
        <f>IFERROR(IF(S104="N/A","N/A",((N104-S104)/S104)),"")</f>
        <v/>
      </c>
      <c r="V104" s="36" t="str">
        <f>IFERROR(IF(T104="N/A","N/A",((O104-T104)/T104)),"")</f>
        <v/>
      </c>
      <c r="W104" t="str">
        <f>IFERROR(E104-F104,"")</f>
        <v/>
      </c>
      <c r="X104" t="str">
        <f>IFERROR(ABS(E104-D103),"")</f>
        <v/>
      </c>
      <c r="Y104" t="str">
        <f>IFERROR(ABS(F104-D103),"")</f>
        <v/>
      </c>
      <c r="Z104" t="str">
        <f t="shared" si="26"/>
        <v/>
      </c>
      <c r="AA104" s="36" t="str">
        <f>IFERROR(H104-I104,"")</f>
        <v/>
      </c>
      <c r="AB104" s="36" t="str">
        <f t="shared" si="42"/>
        <v/>
      </c>
      <c r="AC104" s="66" t="str" cm="1">
        <f t="array" ref="AC104">IFERROR((AB104=AB103,AC103+AB104,AB104),"")</f>
        <v/>
      </c>
      <c r="AD104" s="65"/>
      <c r="AE104" s="65"/>
      <c r="AF104" s="65"/>
      <c r="AG104" s="65"/>
      <c r="AH104" s="36" t="str">
        <f>IF(AND(H104&gt;I104,H103&lt;I103),"crossover","")</f>
        <v/>
      </c>
      <c r="AI104" s="36" t="str">
        <f>IF(AND(H104&lt;I104,H103&gt;I103),"crossunder","")</f>
        <v/>
      </c>
      <c r="AJ104" s="67" t="str">
        <f t="shared" si="43"/>
        <v/>
      </c>
      <c r="AK104" s="68" t="str">
        <f t="shared" si="44"/>
        <v/>
      </c>
      <c r="AL104" s="71" t="str">
        <f t="shared" si="45"/>
        <v/>
      </c>
      <c r="AM104" s="71" t="str">
        <f t="shared" si="46"/>
        <v/>
      </c>
      <c r="AN104" s="72" t="str">
        <f>IF(AND(AK104&lt;&gt;"",CF104="Low Spike @ Uptrend"),AK104,"")</f>
        <v/>
      </c>
      <c r="AO104" s="72" t="str">
        <f t="shared" si="47"/>
        <v/>
      </c>
      <c r="AT104" s="75"/>
      <c r="AU104" s="75"/>
      <c r="AV104" s="75"/>
      <c r="AW104" s="75"/>
      <c r="AY104" s="21" t="str">
        <f>IF(OR(Q104=0,Q104=""),"",((H104-Q104)/Q104))</f>
        <v/>
      </c>
      <c r="AZ104" s="15" t="str">
        <f t="shared" si="30"/>
        <v/>
      </c>
      <c r="BA104" s="15" t="str">
        <f t="shared" si="50"/>
        <v/>
      </c>
      <c r="BB104" s="22" t="str">
        <f t="shared" si="31"/>
        <v/>
      </c>
      <c r="BC104" s="22" t="str">
        <f t="shared" si="32"/>
        <v/>
      </c>
      <c r="BD104" s="24" t="str">
        <f>IF(OR(R104=0,R104=""),"",((H104-R104)/R104))</f>
        <v/>
      </c>
      <c r="BE104" s="23" t="str">
        <f t="shared" si="29"/>
        <v/>
      </c>
      <c r="BF104" s="23" t="str">
        <f t="shared" si="33"/>
        <v/>
      </c>
      <c r="BG104" s="25" t="str">
        <f t="shared" si="34"/>
        <v/>
      </c>
      <c r="BH104" s="25" t="str">
        <f t="shared" si="35"/>
        <v/>
      </c>
      <c r="BI104" s="29" t="str">
        <f>IF(OR(L104="",N104=""),"",IF(AND(L104=N104,L104&gt;0,N104&gt;0),"Important High",""))</f>
        <v/>
      </c>
      <c r="BJ104" s="29" t="str">
        <f>IF(OR(M104="",O104=""),"",IF(AND(M104=O104,M104&gt;0,O104&gt;0),"Important Low",""))</f>
        <v/>
      </c>
      <c r="BK104" s="37" t="str">
        <f>IFERROR(IF(ABS(U104)&lt;0.15%,"Equal High",""),"")</f>
        <v/>
      </c>
      <c r="BL104" s="37" t="str" cm="1">
        <f t="array" aca="1" ref="BL104" ca="1">_xlfn.LET(_xlpm.lookback,MIN(ROW()-ROW(BK$50),11),_xlpm.found,IFERROR(MATCH("Equal High",OFFSET(BK104,-_xlpm.lookback,0,_xlpm.lookback+1,1),0),-1),_xlpm.offset_rows,_xlpm.lookback-_xlpm.found+1,IF(_xlpm.found&gt;0,INDEX(E:E,ROW()-_xlpm.offset_rows),""))</f>
        <v/>
      </c>
      <c r="BM104" s="37" t="str">
        <f ca="1">IF(BL104&lt;&gt;"",H104,"")</f>
        <v/>
      </c>
      <c r="BN104" s="37" t="str">
        <f ca="1">IF(BL104&lt;&gt;"",I104,"")</f>
        <v/>
      </c>
      <c r="BO104" s="37" t="str">
        <f t="shared" ca="1" si="27"/>
        <v/>
      </c>
      <c r="BP104" s="37" t="str">
        <f>IFERROR(IF(ABS(V104)&lt;0.15%,"Equal Low",""),"")</f>
        <v/>
      </c>
      <c r="BQ104" s="37" t="str" cm="1">
        <f t="array" aca="1" ref="BQ104" ca="1">_xlfn.LET(_xlpm.lookback,MIN(ROW()-ROW(BP$50),11),_xlpm.found,IFERROR(MATCH("Equal Low",OFFSET(BP104,-_xlpm.lookback,0,_xlpm.lookback+1,1),0),-1),_xlpm.offset_rows,_xlpm.lookback-_xlpm.found+1,IF(_xlpm.found&gt;0,INDEX(F:F,ROW()-_xlpm.offset_rows),""))</f>
        <v/>
      </c>
      <c r="BR104" s="37" t="str">
        <f ca="1">IF(BQ104&lt;&gt;"",H104,"")</f>
        <v/>
      </c>
      <c r="BS104" s="37" t="str">
        <f ca="1">IF(BQ104&lt;&gt;"",I104,"")</f>
        <v/>
      </c>
      <c r="BT104" s="37" t="str">
        <f t="shared" ca="1" si="28"/>
        <v/>
      </c>
      <c r="BU104" s="37" t="str">
        <f t="shared" si="36"/>
        <v/>
      </c>
      <c r="BV104" s="29" t="str">
        <f t="shared" si="37"/>
        <v/>
      </c>
      <c r="BW104" s="37" t="str" cm="1">
        <f t="array" ref="BW104">IF(BV104&lt;&gt;1,"",_xlfn.IFS(OR(BC104="Above",BC104="Below"),BC104,OR(BH104="Above",BH104="Below"),BH104,TRUE,""))</f>
        <v/>
      </c>
      <c r="BX104" s="37" t="str">
        <f ca="1">_xlfn.LET(_xlpm.eqh,IFERROR(ABS((BM104-BL104)/BL104)&lt;0.15%,FALSE),_xlpm.eql,IFERROR(ABS((BR104-BQ104)/BQ104)&lt;0.15%,FALSE),IF(_xlpm.eqh,IF(_xlpm.eql,"Eqh Touch / Eql Touch","Eqh Touch"),IF(_xlpm.eql,"Eql Touch","")))</f>
        <v/>
      </c>
      <c r="BY104" s="37" t="str">
        <f>IF(AA104="","",IF(AA104&gt;0,"UP","DOWN"))</f>
        <v/>
      </c>
      <c r="BZ104" s="37" t="str">
        <f t="shared" si="38"/>
        <v/>
      </c>
      <c r="CA104" s="37" t="str">
        <f t="shared" si="39"/>
        <v/>
      </c>
      <c r="CB104" s="66" t="str">
        <f t="shared" si="40"/>
        <v/>
      </c>
      <c r="CC104" s="69" t="str">
        <f t="shared" si="48"/>
        <v/>
      </c>
      <c r="CD104" s="66" t="str">
        <f t="shared" si="49"/>
        <v/>
      </c>
      <c r="CE104" s="66" t="str">
        <f t="shared" si="41"/>
        <v/>
      </c>
      <c r="CF104" s="66" t="str">
        <f>IF(AK104="","",IF(AND(AC104&gt;0,AK104&gt;0),"Low Spike @ Uptrend",""))</f>
        <v/>
      </c>
      <c r="CG104" s="66" t="str">
        <f>IF(AND(CF104="Low Spike @ Uptrend",AV104&gt;50%),"Sig Low Spike @ Uptrend","")</f>
        <v/>
      </c>
      <c r="CH104" s="30" t="str">
        <f>IFERROR(IF(Z104&gt;(AVERAGE(Z84:Z104)+(2*_xlfn.STDEV.P(Z84:Z104))),1,""),"")</f>
        <v/>
      </c>
      <c r="CI104" s="30" t="str">
        <f>IFERROR(IF(G104&gt;(AVERAGE(G84:G104)+(2*_xlfn.STDEV.P(G84:G104))),1,""),"")</f>
        <v/>
      </c>
      <c r="CJ104" s="30" t="str">
        <f>IF(P104="","",IF(P104=1,1,""))</f>
        <v/>
      </c>
      <c r="CK104" s="11" t="str">
        <f>IF(AND(CH104="",CC104="",CF104="",CI104="",CJ104=""),"",SUM(CH104:CJ104)/5)</f>
        <v/>
      </c>
      <c r="CL104" s="38" t="str">
        <f t="shared" si="51"/>
        <v/>
      </c>
      <c r="CM104" s="10" t="str">
        <f t="shared" si="52"/>
        <v/>
      </c>
    </row>
    <row r="105" spans="1:91" x14ac:dyDescent="0.55000000000000004">
      <c r="A105" t="str">
        <f>IF('Data Validation'!$K$2&lt;&gt;TRUE,"",'Data Validation'!A105)</f>
        <v/>
      </c>
      <c r="B105" s="4" t="str">
        <f>IF('Data Validation'!$K$2&lt;&gt;TRUE,"",'Data Validation'!C105)</f>
        <v/>
      </c>
      <c r="C105" s="4" t="str">
        <f>IF('Data Validation'!$K$2&lt;&gt;TRUE,"",'Data Validation'!E105)</f>
        <v/>
      </c>
      <c r="D105" s="4" t="str">
        <f>IF('Data Validation'!$K$2&lt;&gt;TRUE,"",'Data Validation'!G105)</f>
        <v/>
      </c>
      <c r="E105" s="4" t="str">
        <f>IF($C105&lt;&gt;"M5","",Price!F105)</f>
        <v/>
      </c>
      <c r="F105" s="4" t="str">
        <f>IF($C105&lt;&gt;"M5","",Price!G105)</f>
        <v/>
      </c>
      <c r="G105" s="4" t="str">
        <f>IF($C105&lt;&gt;"M5","",Price!H105)</f>
        <v/>
      </c>
      <c r="H105" s="57" t="str">
        <f>IF($C105&lt;&gt;"M5","",SSA!E105)</f>
        <v/>
      </c>
      <c r="I105" s="57" t="str">
        <f>IF($C105&lt;&gt;"M5","",SSA!F105)</f>
        <v/>
      </c>
      <c r="J105" s="58" t="str">
        <f>IF($C105&lt;&gt;"M5","",SSA!G105)</f>
        <v/>
      </c>
      <c r="K105" s="58" t="str">
        <f>IF($C105&lt;&gt;"M5","",SSA!H105)</f>
        <v/>
      </c>
      <c r="L105" s="5" t="str">
        <f>IF($C105&lt;&gt;"M5","",Trendlines!K105)</f>
        <v/>
      </c>
      <c r="M105" s="5" t="str">
        <f>IF($C105&lt;&gt;"M5","",Trendlines!L105)</f>
        <v/>
      </c>
      <c r="N105" s="5" t="str">
        <f>IF($C105&lt;&gt;"M5","",ZigZag!E105)</f>
        <v/>
      </c>
      <c r="O105" s="5" t="str">
        <f>IF($C105&lt;&gt;"M5","",ZigZag!F105)</f>
        <v/>
      </c>
      <c r="P105" s="5" t="str">
        <f>IF($C105&lt;&gt;"M5","",Pinbar!E105)</f>
        <v/>
      </c>
      <c r="Q105" s="57" t="str">
        <f>IF($C105&lt;&gt;"M5","",Trendlines!E105)</f>
        <v/>
      </c>
      <c r="R105" s="57" t="str">
        <f>IF($C105&lt;&gt;"M5","",Trendlines!H105)</f>
        <v/>
      </c>
      <c r="S105" s="36" t="str">
        <f>IF(N105=0,""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IF(N57&lt;&gt;0,N57,"")))))))))))))))))))))))))))))))))))))))))))))))))</f>
        <v/>
      </c>
      <c r="T105" s="36" t="str">
        <f>IF(O105=0,""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IF(O57&lt;&gt;0,O57,"")))))))))))))))))))))))))))))))))))))))))))))))))</f>
        <v/>
      </c>
      <c r="U105" s="36" t="str">
        <f>IFERROR(IF(S105="N/A","N/A",((N105-S105)/S105)),"")</f>
        <v/>
      </c>
      <c r="V105" s="36" t="str">
        <f>IFERROR(IF(T105="N/A","N/A",((O105-T105)/T105)),"")</f>
        <v/>
      </c>
      <c r="W105" t="str">
        <f>IFERROR(E105-F105,"")</f>
        <v/>
      </c>
      <c r="X105" t="str">
        <f>IFERROR(ABS(E105-D104),"")</f>
        <v/>
      </c>
      <c r="Y105" t="str">
        <f>IFERROR(ABS(F105-D104),"")</f>
        <v/>
      </c>
      <c r="Z105" t="str">
        <f t="shared" ref="Z105:Z168" si="53">IF(MAX(W105:Y105)=0,"",MAX(W105:Y105))</f>
        <v/>
      </c>
      <c r="AA105" s="36" t="str">
        <f>IFERROR(H105-I105,"")</f>
        <v/>
      </c>
      <c r="AB105" s="36" t="str">
        <f t="shared" si="42"/>
        <v/>
      </c>
      <c r="AC105" s="66" t="str" cm="1">
        <f t="array" ref="AC105">IFERROR((AB105=AB104,AC104+AB105,AB105),"")</f>
        <v/>
      </c>
      <c r="AD105" s="65"/>
      <c r="AE105" s="65"/>
      <c r="AF105" s="65"/>
      <c r="AG105" s="65"/>
      <c r="AH105" s="36" t="str">
        <f>IF(AND(H105&gt;I105,H104&lt;I104),"crossover","")</f>
        <v/>
      </c>
      <c r="AI105" s="36" t="str">
        <f>IF(AND(H105&lt;I105,H104&gt;I104),"crossunder","")</f>
        <v/>
      </c>
      <c r="AJ105" s="67" t="str">
        <f t="shared" si="43"/>
        <v/>
      </c>
      <c r="AK105" s="68" t="str">
        <f t="shared" si="44"/>
        <v/>
      </c>
      <c r="AL105" s="71" t="str">
        <f t="shared" si="45"/>
        <v/>
      </c>
      <c r="AM105" s="71" t="str">
        <f t="shared" si="46"/>
        <v/>
      </c>
      <c r="AN105" s="72" t="str">
        <f>IF(AND(AK105&lt;&gt;"",CF105="Low Spike @ Uptrend"),AK105,"")</f>
        <v/>
      </c>
      <c r="AO105" s="72" t="str">
        <f t="shared" si="47"/>
        <v/>
      </c>
      <c r="AT105" s="75"/>
      <c r="AU105" s="75"/>
      <c r="AV105" s="75"/>
      <c r="AW105" s="75"/>
      <c r="AY105" s="21" t="str">
        <f>IF(OR(Q105=0,Q105=""),"",((H105-Q105)/Q105))</f>
        <v/>
      </c>
      <c r="AZ105" s="15" t="str">
        <f t="shared" si="30"/>
        <v/>
      </c>
      <c r="BA105" s="15" t="str">
        <f t="shared" si="50"/>
        <v/>
      </c>
      <c r="BB105" s="22" t="str">
        <f t="shared" si="31"/>
        <v/>
      </c>
      <c r="BC105" s="22" t="str">
        <f t="shared" si="32"/>
        <v/>
      </c>
      <c r="BD105" s="24" t="str">
        <f>IF(OR(R105=0,R105=""),"",((H105-R105)/R105))</f>
        <v/>
      </c>
      <c r="BE105" s="23" t="str">
        <f t="shared" si="29"/>
        <v/>
      </c>
      <c r="BF105" s="23" t="str">
        <f t="shared" si="33"/>
        <v/>
      </c>
      <c r="BG105" s="25" t="str">
        <f t="shared" si="34"/>
        <v/>
      </c>
      <c r="BH105" s="25" t="str">
        <f t="shared" si="35"/>
        <v/>
      </c>
      <c r="BI105" s="29" t="str">
        <f>IF(OR(L105="",N105=""),"",IF(AND(L105=N105,L105&gt;0,N105&gt;0),"Important High",""))</f>
        <v/>
      </c>
      <c r="BJ105" s="29" t="str">
        <f>IF(OR(M105="",O105=""),"",IF(AND(M105=O105,M105&gt;0,O105&gt;0),"Important Low",""))</f>
        <v/>
      </c>
      <c r="BK105" s="37" t="str">
        <f>IFERROR(IF(ABS(U105)&lt;0.15%,"Equal High",""),"")</f>
        <v/>
      </c>
      <c r="BL105" s="37" t="str" cm="1">
        <f t="array" aca="1" ref="BL105" ca="1">_xlfn.LET(_xlpm.lookback,MIN(ROW()-ROW(BK$50),11),_xlpm.found,IFERROR(MATCH("Equal High",OFFSET(BK105,-_xlpm.lookback,0,_xlpm.lookback+1,1),0),-1),_xlpm.offset_rows,_xlpm.lookback-_xlpm.found+1,IF(_xlpm.found&gt;0,INDEX(E:E,ROW()-_xlpm.offset_rows),""))</f>
        <v/>
      </c>
      <c r="BM105" s="37" t="str">
        <f ca="1">IF(BL105&lt;&gt;"",H105,"")</f>
        <v/>
      </c>
      <c r="BN105" s="37" t="str">
        <f ca="1">IF(BL105&lt;&gt;"",I105,"")</f>
        <v/>
      </c>
      <c r="BO105" s="37" t="str">
        <f t="shared" ca="1" si="27"/>
        <v/>
      </c>
      <c r="BP105" s="37" t="str">
        <f>IFERROR(IF(ABS(V105)&lt;0.15%,"Equal Low",""),"")</f>
        <v/>
      </c>
      <c r="BQ105" s="37" t="str" cm="1">
        <f t="array" aca="1" ref="BQ105" ca="1">_xlfn.LET(_xlpm.lookback,MIN(ROW()-ROW(BP$50),11),_xlpm.found,IFERROR(MATCH("Equal Low",OFFSET(BP105,-_xlpm.lookback,0,_xlpm.lookback+1,1),0),-1),_xlpm.offset_rows,_xlpm.lookback-_xlpm.found+1,IF(_xlpm.found&gt;0,INDEX(F:F,ROW()-_xlpm.offset_rows),""))</f>
        <v/>
      </c>
      <c r="BR105" s="37" t="str">
        <f ca="1">IF(BQ105&lt;&gt;"",H105,"")</f>
        <v/>
      </c>
      <c r="BS105" s="37" t="str">
        <f ca="1">IF(BQ105&lt;&gt;"",I105,"")</f>
        <v/>
      </c>
      <c r="BT105" s="37" t="str">
        <f t="shared" ca="1" si="28"/>
        <v/>
      </c>
      <c r="BU105" s="37" t="str">
        <f t="shared" si="36"/>
        <v/>
      </c>
      <c r="BV105" s="29" t="str">
        <f t="shared" si="37"/>
        <v/>
      </c>
      <c r="BW105" s="37" t="str" cm="1">
        <f t="array" ref="BW105">IF(BV105&lt;&gt;1,"",_xlfn.IFS(OR(BC105="Above",BC105="Below"),BC105,OR(BH105="Above",BH105="Below"),BH105,TRUE,""))</f>
        <v/>
      </c>
      <c r="BX105" s="37" t="str">
        <f ca="1">_xlfn.LET(_xlpm.eqh,IFERROR(ABS((BM105-BL105)/BL105)&lt;0.15%,FALSE),_xlpm.eql,IFERROR(ABS((BR105-BQ105)/BQ105)&lt;0.15%,FALSE),IF(_xlpm.eqh,IF(_xlpm.eql,"Eqh Touch / Eql Touch","Eqh Touch"),IF(_xlpm.eql,"Eql Touch","")))</f>
        <v/>
      </c>
      <c r="BY105" s="37" t="str">
        <f>IF(AA105="","",IF(AA105&gt;0,"UP","DOWN"))</f>
        <v/>
      </c>
      <c r="BZ105" s="37" t="str">
        <f t="shared" si="38"/>
        <v/>
      </c>
      <c r="CA105" s="37" t="str">
        <f t="shared" si="39"/>
        <v/>
      </c>
      <c r="CB105" s="66" t="str">
        <f t="shared" si="40"/>
        <v/>
      </c>
      <c r="CC105" s="69" t="str">
        <f t="shared" si="48"/>
        <v/>
      </c>
      <c r="CD105" s="66" t="str">
        <f t="shared" si="49"/>
        <v/>
      </c>
      <c r="CE105" s="66" t="str">
        <f t="shared" si="41"/>
        <v/>
      </c>
      <c r="CF105" s="66" t="str">
        <f>IF(AK105="","",IF(AND(AC105&gt;0,AK105&gt;0),"Low Spike @ Uptrend",""))</f>
        <v/>
      </c>
      <c r="CG105" s="66" t="str">
        <f>IF(AND(CF105="Low Spike @ Uptrend",AV105&gt;50%),"Sig Low Spike @ Uptrend","")</f>
        <v/>
      </c>
      <c r="CH105" s="30" t="str">
        <f>IFERROR(IF(Z105&gt;(AVERAGE(Z85:Z105)+(2*_xlfn.STDEV.P(Z85:Z105))),1,""),"")</f>
        <v/>
      </c>
      <c r="CI105" s="30" t="str">
        <f>IFERROR(IF(G105&gt;(AVERAGE(G85:G105)+(2*_xlfn.STDEV.P(G85:G105))),1,""),"")</f>
        <v/>
      </c>
      <c r="CJ105" s="30" t="str">
        <f>IF(P105="","",IF(P105=1,1,""))</f>
        <v/>
      </c>
      <c r="CK105" s="11" t="str">
        <f>IF(AND(CH105="",CC105="",CF105="",CI105="",CJ105=""),"",SUM(CH105:CJ105)/5)</f>
        <v/>
      </c>
      <c r="CL105" s="38" t="str">
        <f t="shared" si="51"/>
        <v/>
      </c>
      <c r="CM105" s="10" t="str">
        <f t="shared" si="52"/>
        <v/>
      </c>
    </row>
    <row r="106" spans="1:91" x14ac:dyDescent="0.55000000000000004">
      <c r="A106" t="str">
        <f>IF('Data Validation'!$K$2&lt;&gt;TRUE,"",'Data Validation'!A106)</f>
        <v/>
      </c>
      <c r="B106" s="4" t="str">
        <f>IF('Data Validation'!$K$2&lt;&gt;TRUE,"",'Data Validation'!C106)</f>
        <v/>
      </c>
      <c r="C106" s="4" t="str">
        <f>IF('Data Validation'!$K$2&lt;&gt;TRUE,"",'Data Validation'!E106)</f>
        <v/>
      </c>
      <c r="D106" s="4" t="str">
        <f>IF('Data Validation'!$K$2&lt;&gt;TRUE,"",'Data Validation'!G106)</f>
        <v/>
      </c>
      <c r="E106" s="4" t="str">
        <f>IF($C106&lt;&gt;"M5","",Price!F106)</f>
        <v/>
      </c>
      <c r="F106" s="4" t="str">
        <f>IF($C106&lt;&gt;"M5","",Price!G106)</f>
        <v/>
      </c>
      <c r="G106" s="4" t="str">
        <f>IF($C106&lt;&gt;"M5","",Price!H106)</f>
        <v/>
      </c>
      <c r="H106" s="57" t="str">
        <f>IF($C106&lt;&gt;"M5","",SSA!E106)</f>
        <v/>
      </c>
      <c r="I106" s="57" t="str">
        <f>IF($C106&lt;&gt;"M5","",SSA!F106)</f>
        <v/>
      </c>
      <c r="J106" s="58" t="str">
        <f>IF($C106&lt;&gt;"M5","",SSA!G106)</f>
        <v/>
      </c>
      <c r="K106" s="58" t="str">
        <f>IF($C106&lt;&gt;"M5","",SSA!H106)</f>
        <v/>
      </c>
      <c r="L106" s="5" t="str">
        <f>IF($C106&lt;&gt;"M5","",Trendlines!K106)</f>
        <v/>
      </c>
      <c r="M106" s="5" t="str">
        <f>IF($C106&lt;&gt;"M5","",Trendlines!L106)</f>
        <v/>
      </c>
      <c r="N106" s="5" t="str">
        <f>IF($C106&lt;&gt;"M5","",ZigZag!E106)</f>
        <v/>
      </c>
      <c r="O106" s="5" t="str">
        <f>IF($C106&lt;&gt;"M5","",ZigZag!F106)</f>
        <v/>
      </c>
      <c r="P106" s="5" t="str">
        <f>IF($C106&lt;&gt;"M5","",Pinbar!E106)</f>
        <v/>
      </c>
      <c r="Q106" s="57" t="str">
        <f>IF($C106&lt;&gt;"M5","",Trendlines!E106)</f>
        <v/>
      </c>
      <c r="R106" s="57" t="str">
        <f>IF($C106&lt;&gt;"M5","",Trendlines!H106)</f>
        <v/>
      </c>
      <c r="S106" s="36" t="str">
        <f>IF(N106=0,""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IF(N58&lt;&gt;0,N58,"")))))))))))))))))))))))))))))))))))))))))))))))))</f>
        <v/>
      </c>
      <c r="T106" s="36" t="str">
        <f>IF(O106=0,""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IF(O58&lt;&gt;0,O58,"")))))))))))))))))))))))))))))))))))))))))))))))))</f>
        <v/>
      </c>
      <c r="U106" s="36" t="str">
        <f>IFERROR(IF(S106="N/A","N/A",((N106-S106)/S106)),"")</f>
        <v/>
      </c>
      <c r="V106" s="36" t="str">
        <f>IFERROR(IF(T106="N/A","N/A",((O106-T106)/T106)),"")</f>
        <v/>
      </c>
      <c r="W106" t="str">
        <f>IFERROR(E106-F106,"")</f>
        <v/>
      </c>
      <c r="X106" t="str">
        <f>IFERROR(ABS(E106-D105),"")</f>
        <v/>
      </c>
      <c r="Y106" t="str">
        <f>IFERROR(ABS(F106-D105),"")</f>
        <v/>
      </c>
      <c r="Z106" t="str">
        <f t="shared" si="53"/>
        <v/>
      </c>
      <c r="AA106" s="36" t="str">
        <f>IFERROR(H106-I106,"")</f>
        <v/>
      </c>
      <c r="AB106" s="36" t="str">
        <f t="shared" si="42"/>
        <v/>
      </c>
      <c r="AC106" s="66" t="str" cm="1">
        <f t="array" ref="AC106">IFERROR((AB106=AB105,AC105+AB106,AB106),"")</f>
        <v/>
      </c>
      <c r="AD106" s="65"/>
      <c r="AE106" s="65"/>
      <c r="AF106" s="65"/>
      <c r="AG106" s="65"/>
      <c r="AH106" s="36" t="str">
        <f>IF(AND(H106&gt;I106,H105&lt;I105),"crossover","")</f>
        <v/>
      </c>
      <c r="AI106" s="36" t="str">
        <f>IF(AND(H106&lt;I106,H105&gt;I105),"crossunder","")</f>
        <v/>
      </c>
      <c r="AJ106" s="67" t="str">
        <f t="shared" si="43"/>
        <v/>
      </c>
      <c r="AK106" s="68" t="str">
        <f t="shared" si="44"/>
        <v/>
      </c>
      <c r="AL106" s="71" t="str">
        <f t="shared" si="45"/>
        <v/>
      </c>
      <c r="AM106" s="71" t="str">
        <f t="shared" si="46"/>
        <v/>
      </c>
      <c r="AN106" s="72" t="str">
        <f>IF(AND(AK106&lt;&gt;"",CF106="Low Spike @ Uptrend"),AK106,"")</f>
        <v/>
      </c>
      <c r="AO106" s="72" t="str">
        <f t="shared" si="47"/>
        <v/>
      </c>
      <c r="AT106" s="75"/>
      <c r="AU106" s="75"/>
      <c r="AV106" s="75"/>
      <c r="AW106" s="75"/>
      <c r="AY106" s="21" t="str">
        <f>IF(OR(Q106=0,Q106=""),"",((H106-Q106)/Q106))</f>
        <v/>
      </c>
      <c r="AZ106" s="15" t="str">
        <f t="shared" si="30"/>
        <v/>
      </c>
      <c r="BA106" s="15" t="str">
        <f t="shared" si="50"/>
        <v/>
      </c>
      <c r="BB106" s="22" t="str">
        <f t="shared" si="31"/>
        <v/>
      </c>
      <c r="BC106" s="22" t="str">
        <f t="shared" si="32"/>
        <v/>
      </c>
      <c r="BD106" s="24" t="str">
        <f>IF(OR(R106=0,R106=""),"",((H106-R106)/R106))</f>
        <v/>
      </c>
      <c r="BE106" s="23" t="str">
        <f t="shared" si="29"/>
        <v/>
      </c>
      <c r="BF106" s="23" t="str">
        <f t="shared" si="33"/>
        <v/>
      </c>
      <c r="BG106" s="25" t="str">
        <f t="shared" si="34"/>
        <v/>
      </c>
      <c r="BH106" s="25" t="str">
        <f t="shared" si="35"/>
        <v/>
      </c>
      <c r="BI106" s="29" t="str">
        <f>IF(OR(L106="",N106=""),"",IF(AND(L106=N106,L106&gt;0,N106&gt;0),"Important High",""))</f>
        <v/>
      </c>
      <c r="BJ106" s="29" t="str">
        <f>IF(OR(M106="",O106=""),"",IF(AND(M106=O106,M106&gt;0,O106&gt;0),"Important Low",""))</f>
        <v/>
      </c>
      <c r="BK106" s="37" t="str">
        <f>IFERROR(IF(ABS(U106)&lt;0.15%,"Equal High",""),"")</f>
        <v/>
      </c>
      <c r="BL106" s="37" t="str" cm="1">
        <f t="array" aca="1" ref="BL106" ca="1">_xlfn.LET(_xlpm.lookback,MIN(ROW()-ROW(BK$50),11),_xlpm.found,IFERROR(MATCH("Equal High",OFFSET(BK106,-_xlpm.lookback,0,_xlpm.lookback+1,1),0),-1),_xlpm.offset_rows,_xlpm.lookback-_xlpm.found+1,IF(_xlpm.found&gt;0,INDEX(E:E,ROW()-_xlpm.offset_rows),""))</f>
        <v/>
      </c>
      <c r="BM106" s="37" t="str">
        <f ca="1">IF(BL106&lt;&gt;"",H106,"")</f>
        <v/>
      </c>
      <c r="BN106" s="37" t="str">
        <f ca="1">IF(BL106&lt;&gt;"",I106,"")</f>
        <v/>
      </c>
      <c r="BO106" s="37" t="str">
        <f t="shared" ca="1" si="27"/>
        <v/>
      </c>
      <c r="BP106" s="37" t="str">
        <f>IFERROR(IF(ABS(V106)&lt;0.15%,"Equal Low",""),"")</f>
        <v/>
      </c>
      <c r="BQ106" s="37" t="str" cm="1">
        <f t="array" aca="1" ref="BQ106" ca="1">_xlfn.LET(_xlpm.lookback,MIN(ROW()-ROW(BP$50),11),_xlpm.found,IFERROR(MATCH("Equal Low",OFFSET(BP106,-_xlpm.lookback,0,_xlpm.lookback+1,1),0),-1),_xlpm.offset_rows,_xlpm.lookback-_xlpm.found+1,IF(_xlpm.found&gt;0,INDEX(F:F,ROW()-_xlpm.offset_rows),""))</f>
        <v/>
      </c>
      <c r="BR106" s="37" t="str">
        <f ca="1">IF(BQ106&lt;&gt;"",H106,"")</f>
        <v/>
      </c>
      <c r="BS106" s="37" t="str">
        <f ca="1">IF(BQ106&lt;&gt;"",I106,"")</f>
        <v/>
      </c>
      <c r="BT106" s="37" t="str">
        <f t="shared" ca="1" si="28"/>
        <v/>
      </c>
      <c r="BU106" s="37" t="str">
        <f t="shared" si="36"/>
        <v/>
      </c>
      <c r="BV106" s="29" t="str">
        <f t="shared" si="37"/>
        <v/>
      </c>
      <c r="BW106" s="37" t="str" cm="1">
        <f t="array" ref="BW106">IF(BV106&lt;&gt;1,"",_xlfn.IFS(OR(BC106="Above",BC106="Below"),BC106,OR(BH106="Above",BH106="Below"),BH106,TRUE,""))</f>
        <v/>
      </c>
      <c r="BX106" s="37" t="str">
        <f ca="1">_xlfn.LET(_xlpm.eqh,IFERROR(ABS((BM106-BL106)/BL106)&lt;0.15%,FALSE),_xlpm.eql,IFERROR(ABS((BR106-BQ106)/BQ106)&lt;0.15%,FALSE),IF(_xlpm.eqh,IF(_xlpm.eql,"Eqh Touch / Eql Touch","Eqh Touch"),IF(_xlpm.eql,"Eql Touch","")))</f>
        <v/>
      </c>
      <c r="BY106" s="37" t="str">
        <f>IF(AA106="","",IF(AA106&gt;0,"UP","DOWN"))</f>
        <v/>
      </c>
      <c r="BZ106" s="37" t="str">
        <f t="shared" si="38"/>
        <v/>
      </c>
      <c r="CA106" s="37" t="str">
        <f t="shared" si="39"/>
        <v/>
      </c>
      <c r="CB106" s="66" t="str">
        <f t="shared" si="40"/>
        <v/>
      </c>
      <c r="CC106" s="69" t="str">
        <f t="shared" si="48"/>
        <v/>
      </c>
      <c r="CD106" s="66" t="str">
        <f t="shared" si="49"/>
        <v/>
      </c>
      <c r="CE106" s="66" t="str">
        <f t="shared" si="41"/>
        <v/>
      </c>
      <c r="CF106" s="66" t="str">
        <f>IF(AK106="","",IF(AND(AC106&gt;0,AK106&gt;0),"Low Spike @ Uptrend",""))</f>
        <v/>
      </c>
      <c r="CG106" s="66" t="str">
        <f>IF(AND(CF106="Low Spike @ Uptrend",AV106&gt;50%),"Sig Low Spike @ Uptrend","")</f>
        <v/>
      </c>
      <c r="CH106" s="30" t="str">
        <f>IFERROR(IF(Z106&gt;(AVERAGE(Z86:Z106)+(2*_xlfn.STDEV.P(Z86:Z106))),1,""),"")</f>
        <v/>
      </c>
      <c r="CI106" s="30" t="str">
        <f>IFERROR(IF(G106&gt;(AVERAGE(G86:G106)+(2*_xlfn.STDEV.P(G86:G106))),1,""),"")</f>
        <v/>
      </c>
      <c r="CJ106" s="30" t="str">
        <f>IF(P106="","",IF(P106=1,1,""))</f>
        <v/>
      </c>
      <c r="CK106" s="11" t="str">
        <f>IF(AND(CH106="",CC106="",CF106="",CI106="",CJ106=""),"",SUM(CH106:CJ106)/5)</f>
        <v/>
      </c>
      <c r="CL106" s="38" t="str">
        <f t="shared" si="51"/>
        <v/>
      </c>
      <c r="CM106" s="10" t="str">
        <f t="shared" si="52"/>
        <v/>
      </c>
    </row>
    <row r="107" spans="1:91" x14ac:dyDescent="0.55000000000000004">
      <c r="A107" t="str">
        <f>IF('Data Validation'!$K$2&lt;&gt;TRUE,"",'Data Validation'!A107)</f>
        <v/>
      </c>
      <c r="B107" s="4" t="str">
        <f>IF('Data Validation'!$K$2&lt;&gt;TRUE,"",'Data Validation'!C107)</f>
        <v/>
      </c>
      <c r="C107" s="4" t="str">
        <f>IF('Data Validation'!$K$2&lt;&gt;TRUE,"",'Data Validation'!E107)</f>
        <v/>
      </c>
      <c r="D107" s="4" t="str">
        <f>IF('Data Validation'!$K$2&lt;&gt;TRUE,"",'Data Validation'!G107)</f>
        <v/>
      </c>
      <c r="E107" s="4" t="str">
        <f>IF($C107&lt;&gt;"M5","",Price!F107)</f>
        <v/>
      </c>
      <c r="F107" s="4" t="str">
        <f>IF($C107&lt;&gt;"M5","",Price!G107)</f>
        <v/>
      </c>
      <c r="G107" s="4" t="str">
        <f>IF($C107&lt;&gt;"M5","",Price!H107)</f>
        <v/>
      </c>
      <c r="H107" s="57" t="str">
        <f>IF($C107&lt;&gt;"M5","",SSA!E107)</f>
        <v/>
      </c>
      <c r="I107" s="57" t="str">
        <f>IF($C107&lt;&gt;"M5","",SSA!F107)</f>
        <v/>
      </c>
      <c r="J107" s="58" t="str">
        <f>IF($C107&lt;&gt;"M5","",SSA!G107)</f>
        <v/>
      </c>
      <c r="K107" s="58" t="str">
        <f>IF($C107&lt;&gt;"M5","",SSA!H107)</f>
        <v/>
      </c>
      <c r="L107" s="5" t="str">
        <f>IF($C107&lt;&gt;"M5","",Trendlines!K107)</f>
        <v/>
      </c>
      <c r="M107" s="5" t="str">
        <f>IF($C107&lt;&gt;"M5","",Trendlines!L107)</f>
        <v/>
      </c>
      <c r="N107" s="5" t="str">
        <f>IF($C107&lt;&gt;"M5","",ZigZag!E107)</f>
        <v/>
      </c>
      <c r="O107" s="5" t="str">
        <f>IF($C107&lt;&gt;"M5","",ZigZag!F107)</f>
        <v/>
      </c>
      <c r="P107" s="5" t="str">
        <f>IF($C107&lt;&gt;"M5","",Pinbar!E107)</f>
        <v/>
      </c>
      <c r="Q107" s="57" t="str">
        <f>IF($C107&lt;&gt;"M5","",Trendlines!E107)</f>
        <v/>
      </c>
      <c r="R107" s="57" t="str">
        <f>IF($C107&lt;&gt;"M5","",Trendlines!H107)</f>
        <v/>
      </c>
      <c r="S107" s="36" t="str">
        <f>IF(N107=0,""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IF(N59&lt;&gt;0,N59,"")))))))))))))))))))))))))))))))))))))))))))))))))</f>
        <v/>
      </c>
      <c r="T107" s="36" t="str">
        <f>IF(O107=0,""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IF(O59&lt;&gt;0,O59,"")))))))))))))))))))))))))))))))))))))))))))))))))</f>
        <v/>
      </c>
      <c r="U107" s="36" t="str">
        <f>IFERROR(IF(S107="N/A","N/A",((N107-S107)/S107)),"")</f>
        <v/>
      </c>
      <c r="V107" s="36" t="str">
        <f>IFERROR(IF(T107="N/A","N/A",((O107-T107)/T107)),"")</f>
        <v/>
      </c>
      <c r="W107" t="str">
        <f>IFERROR(E107-F107,"")</f>
        <v/>
      </c>
      <c r="X107" t="str">
        <f>IFERROR(ABS(E107-D106),"")</f>
        <v/>
      </c>
      <c r="Y107" t="str">
        <f>IFERROR(ABS(F107-D106),"")</f>
        <v/>
      </c>
      <c r="Z107" t="str">
        <f t="shared" si="53"/>
        <v/>
      </c>
      <c r="AA107" s="36" t="str">
        <f>IFERROR(H107-I107,"")</f>
        <v/>
      </c>
      <c r="AB107" s="36" t="str">
        <f t="shared" si="42"/>
        <v/>
      </c>
      <c r="AC107" s="66" t="str" cm="1">
        <f t="array" ref="AC107">IFERROR((AB107=AB106,AC106+AB107,AB107),"")</f>
        <v/>
      </c>
      <c r="AD107" s="65"/>
      <c r="AE107" s="65"/>
      <c r="AF107" s="65"/>
      <c r="AG107" s="65"/>
      <c r="AH107" s="36" t="str">
        <f>IF(AND(H107&gt;I107,H106&lt;I106),"crossover","")</f>
        <v/>
      </c>
      <c r="AI107" s="36" t="str">
        <f>IF(AND(H107&lt;I107,H106&gt;I106),"crossunder","")</f>
        <v/>
      </c>
      <c r="AJ107" s="67" t="str">
        <f t="shared" si="43"/>
        <v/>
      </c>
      <c r="AK107" s="68" t="str">
        <f t="shared" si="44"/>
        <v/>
      </c>
      <c r="AL107" s="71" t="str">
        <f t="shared" si="45"/>
        <v/>
      </c>
      <c r="AM107" s="71" t="str">
        <f t="shared" si="46"/>
        <v/>
      </c>
      <c r="AN107" s="72" t="str">
        <f>IF(AND(AK107&lt;&gt;"",CF107="Low Spike @ Uptrend"),AK107,"")</f>
        <v/>
      </c>
      <c r="AO107" s="72" t="str">
        <f t="shared" si="47"/>
        <v/>
      </c>
      <c r="AT107" s="75"/>
      <c r="AU107" s="75"/>
      <c r="AV107" s="75"/>
      <c r="AW107" s="75"/>
      <c r="AY107" s="21" t="str">
        <f>IF(OR(Q107=0,Q107=""),"",((H107-Q107)/Q107))</f>
        <v/>
      </c>
      <c r="AZ107" s="15" t="str">
        <f t="shared" si="30"/>
        <v/>
      </c>
      <c r="BA107" s="15" t="str">
        <f t="shared" si="50"/>
        <v/>
      </c>
      <c r="BB107" s="22" t="str">
        <f t="shared" si="31"/>
        <v/>
      </c>
      <c r="BC107" s="22" t="str">
        <f t="shared" si="32"/>
        <v/>
      </c>
      <c r="BD107" s="24" t="str">
        <f>IF(OR(R107=0,R107=""),"",((H107-R107)/R107))</f>
        <v/>
      </c>
      <c r="BE107" s="23" t="str">
        <f t="shared" si="29"/>
        <v/>
      </c>
      <c r="BF107" s="23" t="str">
        <f t="shared" si="33"/>
        <v/>
      </c>
      <c r="BG107" s="25" t="str">
        <f t="shared" si="34"/>
        <v/>
      </c>
      <c r="BH107" s="25" t="str">
        <f t="shared" si="35"/>
        <v/>
      </c>
      <c r="BI107" s="29" t="str">
        <f>IF(OR(L107="",N107=""),"",IF(AND(L107=N107,L107&gt;0,N107&gt;0),"Important High",""))</f>
        <v/>
      </c>
      <c r="BJ107" s="29" t="str">
        <f>IF(OR(M107="",O107=""),"",IF(AND(M107=O107,M107&gt;0,O107&gt;0),"Important Low",""))</f>
        <v/>
      </c>
      <c r="BK107" s="37" t="str">
        <f>IFERROR(IF(ABS(U107)&lt;0.15%,"Equal High",""),"")</f>
        <v/>
      </c>
      <c r="BL107" s="37" t="str" cm="1">
        <f t="array" aca="1" ref="BL107" ca="1">_xlfn.LET(_xlpm.lookback,MIN(ROW()-ROW(BK$50),11),_xlpm.found,IFERROR(MATCH("Equal High",OFFSET(BK107,-_xlpm.lookback,0,_xlpm.lookback+1,1),0),-1),_xlpm.offset_rows,_xlpm.lookback-_xlpm.found+1,IF(_xlpm.found&gt;0,INDEX(E:E,ROW()-_xlpm.offset_rows),""))</f>
        <v/>
      </c>
      <c r="BM107" s="37" t="str">
        <f ca="1">IF(BL107&lt;&gt;"",H107,"")</f>
        <v/>
      </c>
      <c r="BN107" s="37" t="str">
        <f ca="1">IF(BL107&lt;&gt;"",I107,"")</f>
        <v/>
      </c>
      <c r="BO107" s="37" t="str">
        <f t="shared" ca="1" si="27"/>
        <v/>
      </c>
      <c r="BP107" s="37" t="str">
        <f>IFERROR(IF(ABS(V107)&lt;0.15%,"Equal Low",""),"")</f>
        <v/>
      </c>
      <c r="BQ107" s="37" t="str" cm="1">
        <f t="array" aca="1" ref="BQ107" ca="1">_xlfn.LET(_xlpm.lookback,MIN(ROW()-ROW(BP$50),11),_xlpm.found,IFERROR(MATCH("Equal Low",OFFSET(BP107,-_xlpm.lookback,0,_xlpm.lookback+1,1),0),-1),_xlpm.offset_rows,_xlpm.lookback-_xlpm.found+1,IF(_xlpm.found&gt;0,INDEX(F:F,ROW()-_xlpm.offset_rows),""))</f>
        <v/>
      </c>
      <c r="BR107" s="37" t="str">
        <f ca="1">IF(BQ107&lt;&gt;"",H107,"")</f>
        <v/>
      </c>
      <c r="BS107" s="37" t="str">
        <f ca="1">IF(BQ107&lt;&gt;"",I107,"")</f>
        <v/>
      </c>
      <c r="BT107" s="37" t="str">
        <f t="shared" ca="1" si="28"/>
        <v/>
      </c>
      <c r="BU107" s="37" t="str">
        <f t="shared" si="36"/>
        <v/>
      </c>
      <c r="BV107" s="29" t="str">
        <f t="shared" si="37"/>
        <v/>
      </c>
      <c r="BW107" s="37" t="str" cm="1">
        <f t="array" ref="BW107">IF(BV107&lt;&gt;1,"",_xlfn.IFS(OR(BC107="Above",BC107="Below"),BC107,OR(BH107="Above",BH107="Below"),BH107,TRUE,""))</f>
        <v/>
      </c>
      <c r="BX107" s="37" t="str">
        <f ca="1">_xlfn.LET(_xlpm.eqh,IFERROR(ABS((BM107-BL107)/BL107)&lt;0.15%,FALSE),_xlpm.eql,IFERROR(ABS((BR107-BQ107)/BQ107)&lt;0.15%,FALSE),IF(_xlpm.eqh,IF(_xlpm.eql,"Eqh Touch / Eql Touch","Eqh Touch"),IF(_xlpm.eql,"Eql Touch","")))</f>
        <v/>
      </c>
      <c r="BY107" s="37" t="str">
        <f>IF(AA107="","",IF(AA107&gt;0,"UP","DOWN"))</f>
        <v/>
      </c>
      <c r="BZ107" s="37" t="str">
        <f t="shared" si="38"/>
        <v/>
      </c>
      <c r="CA107" s="37" t="str">
        <f t="shared" si="39"/>
        <v/>
      </c>
      <c r="CB107" s="66" t="str">
        <f t="shared" si="40"/>
        <v/>
      </c>
      <c r="CC107" s="69" t="str">
        <f t="shared" si="48"/>
        <v/>
      </c>
      <c r="CD107" s="66" t="str">
        <f t="shared" si="49"/>
        <v/>
      </c>
      <c r="CE107" s="66" t="str">
        <f t="shared" si="41"/>
        <v/>
      </c>
      <c r="CF107" s="66" t="str">
        <f>IF(AK107="","",IF(AND(AC107&gt;0,AK107&gt;0),"Low Spike @ Uptrend",""))</f>
        <v/>
      </c>
      <c r="CG107" s="66" t="str">
        <f>IF(AND(CF107="Low Spike @ Uptrend",AV107&gt;50%),"Sig Low Spike @ Uptrend","")</f>
        <v/>
      </c>
      <c r="CH107" s="30" t="str">
        <f>IFERROR(IF(Z107&gt;(AVERAGE(Z87:Z107)+(2*_xlfn.STDEV.P(Z87:Z107))),1,""),"")</f>
        <v/>
      </c>
      <c r="CI107" s="30" t="str">
        <f>IFERROR(IF(G107&gt;(AVERAGE(G87:G107)+(2*_xlfn.STDEV.P(G87:G107))),1,""),"")</f>
        <v/>
      </c>
      <c r="CJ107" s="30" t="str">
        <f>IF(P107="","",IF(P107=1,1,""))</f>
        <v/>
      </c>
      <c r="CK107" s="11" t="str">
        <f>IF(AND(CH107="",CC107="",CF107="",CI107="",CJ107=""),"",SUM(CH107:CJ107)/5)</f>
        <v/>
      </c>
      <c r="CL107" s="38" t="str">
        <f t="shared" si="51"/>
        <v/>
      </c>
      <c r="CM107" s="10" t="str">
        <f t="shared" si="52"/>
        <v/>
      </c>
    </row>
    <row r="108" spans="1:91" x14ac:dyDescent="0.55000000000000004">
      <c r="A108" t="str">
        <f>IF('Data Validation'!$K$2&lt;&gt;TRUE,"",'Data Validation'!A108)</f>
        <v/>
      </c>
      <c r="B108" s="4" t="str">
        <f>IF('Data Validation'!$K$2&lt;&gt;TRUE,"",'Data Validation'!C108)</f>
        <v/>
      </c>
      <c r="C108" s="4" t="str">
        <f>IF('Data Validation'!$K$2&lt;&gt;TRUE,"",'Data Validation'!E108)</f>
        <v/>
      </c>
      <c r="D108" s="4" t="str">
        <f>IF('Data Validation'!$K$2&lt;&gt;TRUE,"",'Data Validation'!G108)</f>
        <v/>
      </c>
      <c r="E108" s="4" t="str">
        <f>IF($C108&lt;&gt;"M5","",Price!F108)</f>
        <v/>
      </c>
      <c r="F108" s="4" t="str">
        <f>IF($C108&lt;&gt;"M5","",Price!G108)</f>
        <v/>
      </c>
      <c r="G108" s="4" t="str">
        <f>IF($C108&lt;&gt;"M5","",Price!H108)</f>
        <v/>
      </c>
      <c r="H108" s="57" t="str">
        <f>IF($C108&lt;&gt;"M5","",SSA!E108)</f>
        <v/>
      </c>
      <c r="I108" s="57" t="str">
        <f>IF($C108&lt;&gt;"M5","",SSA!F108)</f>
        <v/>
      </c>
      <c r="J108" s="58" t="str">
        <f>IF($C108&lt;&gt;"M5","",SSA!G108)</f>
        <v/>
      </c>
      <c r="K108" s="58" t="str">
        <f>IF($C108&lt;&gt;"M5","",SSA!H108)</f>
        <v/>
      </c>
      <c r="L108" s="5" t="str">
        <f>IF($C108&lt;&gt;"M5","",Trendlines!K108)</f>
        <v/>
      </c>
      <c r="M108" s="5" t="str">
        <f>IF($C108&lt;&gt;"M5","",Trendlines!L108)</f>
        <v/>
      </c>
      <c r="N108" s="5" t="str">
        <f>IF($C108&lt;&gt;"M5","",ZigZag!E108)</f>
        <v/>
      </c>
      <c r="O108" s="5" t="str">
        <f>IF($C108&lt;&gt;"M5","",ZigZag!F108)</f>
        <v/>
      </c>
      <c r="P108" s="5" t="str">
        <f>IF($C108&lt;&gt;"M5","",Pinbar!E108)</f>
        <v/>
      </c>
      <c r="Q108" s="57" t="str">
        <f>IF($C108&lt;&gt;"M5","",Trendlines!E108)</f>
        <v/>
      </c>
      <c r="R108" s="57" t="str">
        <f>IF($C108&lt;&gt;"M5","",Trendlines!H108)</f>
        <v/>
      </c>
      <c r="S108" s="36" t="str">
        <f>IF(N108=0,""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IF(N60&lt;&gt;0,N60,"")))))))))))))))))))))))))))))))))))))))))))))))))</f>
        <v/>
      </c>
      <c r="T108" s="36" t="str">
        <f>IF(O108=0,""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IF(O60&lt;&gt;0,O60,"")))))))))))))))))))))))))))))))))))))))))))))))))</f>
        <v/>
      </c>
      <c r="U108" s="36" t="str">
        <f>IFERROR(IF(S108="N/A","N/A",((N108-S108)/S108)),"")</f>
        <v/>
      </c>
      <c r="V108" s="36" t="str">
        <f>IFERROR(IF(T108="N/A","N/A",((O108-T108)/T108)),"")</f>
        <v/>
      </c>
      <c r="W108" t="str">
        <f>IFERROR(E108-F108,"")</f>
        <v/>
      </c>
      <c r="X108" t="str">
        <f>IFERROR(ABS(E108-D107),"")</f>
        <v/>
      </c>
      <c r="Y108" t="str">
        <f>IFERROR(ABS(F108-D107),"")</f>
        <v/>
      </c>
      <c r="Z108" t="str">
        <f t="shared" si="53"/>
        <v/>
      </c>
      <c r="AA108" s="36" t="str">
        <f>IFERROR(H108-I108,"")</f>
        <v/>
      </c>
      <c r="AB108" s="36" t="str">
        <f t="shared" si="42"/>
        <v/>
      </c>
      <c r="AC108" s="66" t="str" cm="1">
        <f t="array" ref="AC108">IFERROR((AB108=AB107,AC107+AB108,AB108),"")</f>
        <v/>
      </c>
      <c r="AD108" s="65"/>
      <c r="AE108" s="65"/>
      <c r="AF108" s="65"/>
      <c r="AG108" s="65"/>
      <c r="AH108" s="36" t="str">
        <f>IF(AND(H108&gt;I108,H107&lt;I107),"crossover","")</f>
        <v/>
      </c>
      <c r="AI108" s="36" t="str">
        <f>IF(AND(H108&lt;I108,H107&gt;I107),"crossunder","")</f>
        <v/>
      </c>
      <c r="AJ108" s="67" t="str">
        <f t="shared" si="43"/>
        <v/>
      </c>
      <c r="AK108" s="68" t="str">
        <f t="shared" si="44"/>
        <v/>
      </c>
      <c r="AL108" s="71" t="str">
        <f t="shared" si="45"/>
        <v/>
      </c>
      <c r="AM108" s="71" t="str">
        <f t="shared" si="46"/>
        <v/>
      </c>
      <c r="AN108" s="72" t="str">
        <f>IF(AND(AK108&lt;&gt;"",CF108="Low Spike @ Uptrend"),AK108,"")</f>
        <v/>
      </c>
      <c r="AO108" s="72" t="str">
        <f t="shared" si="47"/>
        <v/>
      </c>
      <c r="AT108" s="75"/>
      <c r="AU108" s="75"/>
      <c r="AV108" s="75"/>
      <c r="AW108" s="75"/>
      <c r="AY108" s="21" t="str">
        <f>IF(OR(Q108=0,Q108=""),"",((H108-Q108)/Q108))</f>
        <v/>
      </c>
      <c r="AZ108" s="15" t="str">
        <f t="shared" si="30"/>
        <v/>
      </c>
      <c r="BA108" s="15" t="str">
        <f t="shared" si="50"/>
        <v/>
      </c>
      <c r="BB108" s="22" t="str">
        <f t="shared" si="31"/>
        <v/>
      </c>
      <c r="BC108" s="22" t="str">
        <f t="shared" si="32"/>
        <v/>
      </c>
      <c r="BD108" s="24" t="str">
        <f>IF(OR(R108=0,R108=""),"",((H108-R108)/R108))</f>
        <v/>
      </c>
      <c r="BE108" s="23" t="str">
        <f t="shared" si="29"/>
        <v/>
      </c>
      <c r="BF108" s="23" t="str">
        <f t="shared" si="33"/>
        <v/>
      </c>
      <c r="BG108" s="25" t="str">
        <f t="shared" si="34"/>
        <v/>
      </c>
      <c r="BH108" s="25" t="str">
        <f t="shared" si="35"/>
        <v/>
      </c>
      <c r="BI108" s="29" t="str">
        <f>IF(OR(L108="",N108=""),"",IF(AND(L108=N108,L108&gt;0,N108&gt;0),"Important High",""))</f>
        <v/>
      </c>
      <c r="BJ108" s="29" t="str">
        <f>IF(OR(M108="",O108=""),"",IF(AND(M108=O108,M108&gt;0,O108&gt;0),"Important Low",""))</f>
        <v/>
      </c>
      <c r="BK108" s="37" t="str">
        <f>IFERROR(IF(ABS(U108)&lt;0.15%,"Equal High",""),"")</f>
        <v/>
      </c>
      <c r="BL108" s="37" t="str" cm="1">
        <f t="array" aca="1" ref="BL108" ca="1">_xlfn.LET(_xlpm.lookback,MIN(ROW()-ROW(BK$50),11),_xlpm.found,IFERROR(MATCH("Equal High",OFFSET(BK108,-_xlpm.lookback,0,_xlpm.lookback+1,1),0),-1),_xlpm.offset_rows,_xlpm.lookback-_xlpm.found+1,IF(_xlpm.found&gt;0,INDEX(E:E,ROW()-_xlpm.offset_rows),""))</f>
        <v/>
      </c>
      <c r="BM108" s="37" t="str">
        <f ca="1">IF(BL108&lt;&gt;"",H108,"")</f>
        <v/>
      </c>
      <c r="BN108" s="37" t="str">
        <f ca="1">IF(BL108&lt;&gt;"",I108,"")</f>
        <v/>
      </c>
      <c r="BO108" s="37" t="str">
        <f t="shared" ca="1" si="27"/>
        <v/>
      </c>
      <c r="BP108" s="37" t="str">
        <f>IFERROR(IF(ABS(V108)&lt;0.15%,"Equal Low",""),"")</f>
        <v/>
      </c>
      <c r="BQ108" s="37" t="str" cm="1">
        <f t="array" aca="1" ref="BQ108" ca="1">_xlfn.LET(_xlpm.lookback,MIN(ROW()-ROW(BP$50),11),_xlpm.found,IFERROR(MATCH("Equal Low",OFFSET(BP108,-_xlpm.lookback,0,_xlpm.lookback+1,1),0),-1),_xlpm.offset_rows,_xlpm.lookback-_xlpm.found+1,IF(_xlpm.found&gt;0,INDEX(F:F,ROW()-_xlpm.offset_rows),""))</f>
        <v/>
      </c>
      <c r="BR108" s="37" t="str">
        <f ca="1">IF(BQ108&lt;&gt;"",H108,"")</f>
        <v/>
      </c>
      <c r="BS108" s="37" t="str">
        <f ca="1">IF(BQ108&lt;&gt;"",I108,"")</f>
        <v/>
      </c>
      <c r="BT108" s="37" t="str">
        <f t="shared" ca="1" si="28"/>
        <v/>
      </c>
      <c r="BU108" s="37" t="str">
        <f t="shared" si="36"/>
        <v/>
      </c>
      <c r="BV108" s="29" t="str">
        <f t="shared" si="37"/>
        <v/>
      </c>
      <c r="BW108" s="37" t="str" cm="1">
        <f t="array" ref="BW108">IF(BV108&lt;&gt;1,"",_xlfn.IFS(OR(BC108="Above",BC108="Below"),BC108,OR(BH108="Above",BH108="Below"),BH108,TRUE,""))</f>
        <v/>
      </c>
      <c r="BX108" s="37" t="str">
        <f ca="1">_xlfn.LET(_xlpm.eqh,IFERROR(ABS((BM108-BL108)/BL108)&lt;0.15%,FALSE),_xlpm.eql,IFERROR(ABS((BR108-BQ108)/BQ108)&lt;0.15%,FALSE),IF(_xlpm.eqh,IF(_xlpm.eql,"Eqh Touch / Eql Touch","Eqh Touch"),IF(_xlpm.eql,"Eql Touch","")))</f>
        <v/>
      </c>
      <c r="BY108" s="37" t="str">
        <f>IF(AA108="","",IF(AA108&gt;0,"UP","DOWN"))</f>
        <v/>
      </c>
      <c r="BZ108" s="37" t="str">
        <f t="shared" si="38"/>
        <v/>
      </c>
      <c r="CA108" s="37" t="str">
        <f t="shared" si="39"/>
        <v/>
      </c>
      <c r="CB108" s="66" t="str">
        <f t="shared" si="40"/>
        <v/>
      </c>
      <c r="CC108" s="69" t="str">
        <f t="shared" si="48"/>
        <v/>
      </c>
      <c r="CD108" s="66" t="str">
        <f t="shared" si="49"/>
        <v/>
      </c>
      <c r="CE108" s="66" t="str">
        <f t="shared" si="41"/>
        <v/>
      </c>
      <c r="CF108" s="66" t="str">
        <f>IF(AK108="","",IF(AND(AC108&gt;0,AK108&gt;0),"Low Spike @ Uptrend",""))</f>
        <v/>
      </c>
      <c r="CG108" s="66" t="str">
        <f>IF(AND(CF108="Low Spike @ Uptrend",AV108&gt;50%),"Sig Low Spike @ Uptrend","")</f>
        <v/>
      </c>
      <c r="CH108" s="30" t="str">
        <f>IFERROR(IF(Z108&gt;(AVERAGE(Z88:Z108)+(2*_xlfn.STDEV.P(Z88:Z108))),1,""),"")</f>
        <v/>
      </c>
      <c r="CI108" s="30" t="str">
        <f>IFERROR(IF(G108&gt;(AVERAGE(G88:G108)+(2*_xlfn.STDEV.P(G88:G108))),1,""),"")</f>
        <v/>
      </c>
      <c r="CJ108" s="30" t="str">
        <f>IF(P108="","",IF(P108=1,1,""))</f>
        <v/>
      </c>
      <c r="CK108" s="11" t="str">
        <f>IF(AND(CH108="",CC108="",CF108="",CI108="",CJ108=""),"",SUM(CH108:CJ108)/5)</f>
        <v/>
      </c>
      <c r="CL108" s="38" t="str">
        <f t="shared" si="51"/>
        <v/>
      </c>
      <c r="CM108" s="10" t="str">
        <f t="shared" si="52"/>
        <v/>
      </c>
    </row>
    <row r="109" spans="1:91" x14ac:dyDescent="0.55000000000000004">
      <c r="A109" t="str">
        <f>IF('Data Validation'!$K$2&lt;&gt;TRUE,"",'Data Validation'!A109)</f>
        <v/>
      </c>
      <c r="B109" s="4" t="str">
        <f>IF('Data Validation'!$K$2&lt;&gt;TRUE,"",'Data Validation'!C109)</f>
        <v/>
      </c>
      <c r="C109" s="4" t="str">
        <f>IF('Data Validation'!$K$2&lt;&gt;TRUE,"",'Data Validation'!E109)</f>
        <v/>
      </c>
      <c r="D109" s="4" t="str">
        <f>IF('Data Validation'!$K$2&lt;&gt;TRUE,"",'Data Validation'!G109)</f>
        <v/>
      </c>
      <c r="E109" s="4" t="str">
        <f>IF($C109&lt;&gt;"M5","",Price!F109)</f>
        <v/>
      </c>
      <c r="F109" s="4" t="str">
        <f>IF($C109&lt;&gt;"M5","",Price!G109)</f>
        <v/>
      </c>
      <c r="G109" s="4" t="str">
        <f>IF($C109&lt;&gt;"M5","",Price!H109)</f>
        <v/>
      </c>
      <c r="H109" s="57" t="str">
        <f>IF($C109&lt;&gt;"M5","",SSA!E109)</f>
        <v/>
      </c>
      <c r="I109" s="57" t="str">
        <f>IF($C109&lt;&gt;"M5","",SSA!F109)</f>
        <v/>
      </c>
      <c r="J109" s="58" t="str">
        <f>IF($C109&lt;&gt;"M5","",SSA!G109)</f>
        <v/>
      </c>
      <c r="K109" s="58" t="str">
        <f>IF($C109&lt;&gt;"M5","",SSA!H109)</f>
        <v/>
      </c>
      <c r="L109" s="5" t="str">
        <f>IF($C109&lt;&gt;"M5","",Trendlines!K109)</f>
        <v/>
      </c>
      <c r="M109" s="5" t="str">
        <f>IF($C109&lt;&gt;"M5","",Trendlines!L109)</f>
        <v/>
      </c>
      <c r="N109" s="5" t="str">
        <f>IF($C109&lt;&gt;"M5","",ZigZag!E109)</f>
        <v/>
      </c>
      <c r="O109" s="5" t="str">
        <f>IF($C109&lt;&gt;"M5","",ZigZag!F109)</f>
        <v/>
      </c>
      <c r="P109" s="5" t="str">
        <f>IF($C109&lt;&gt;"M5","",Pinbar!E109)</f>
        <v/>
      </c>
      <c r="Q109" s="57" t="str">
        <f>IF($C109&lt;&gt;"M5","",Trendlines!E109)</f>
        <v/>
      </c>
      <c r="R109" s="57" t="str">
        <f>IF($C109&lt;&gt;"M5","",Trendlines!H109)</f>
        <v/>
      </c>
      <c r="S109" s="36" t="str">
        <f>IF(N109=0,""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IF(N61&lt;&gt;0,N61,"")))))))))))))))))))))))))))))))))))))))))))))))))</f>
        <v/>
      </c>
      <c r="T109" s="36" t="str">
        <f>IF(O109=0,""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IF(O61&lt;&gt;0,O61,"")))))))))))))))))))))))))))))))))))))))))))))))))</f>
        <v/>
      </c>
      <c r="U109" s="36" t="str">
        <f>IFERROR(IF(S109="N/A","N/A",((N109-S109)/S109)),"")</f>
        <v/>
      </c>
      <c r="V109" s="36" t="str">
        <f>IFERROR(IF(T109="N/A","N/A",((O109-T109)/T109)),"")</f>
        <v/>
      </c>
      <c r="W109" t="str">
        <f>IFERROR(E109-F109,"")</f>
        <v/>
      </c>
      <c r="X109" t="str">
        <f>IFERROR(ABS(E109-D108),"")</f>
        <v/>
      </c>
      <c r="Y109" t="str">
        <f>IFERROR(ABS(F109-D108),"")</f>
        <v/>
      </c>
      <c r="Z109" t="str">
        <f t="shared" si="53"/>
        <v/>
      </c>
      <c r="AA109" s="36" t="str">
        <f>IFERROR(H109-I109,"")</f>
        <v/>
      </c>
      <c r="AB109" s="36" t="str">
        <f t="shared" si="42"/>
        <v/>
      </c>
      <c r="AC109" s="66" t="str" cm="1">
        <f t="array" ref="AC109">IFERROR((AB109=AB108,AC108+AB109,AB109),"")</f>
        <v/>
      </c>
      <c r="AD109" s="65"/>
      <c r="AE109" s="65"/>
      <c r="AF109" s="65"/>
      <c r="AG109" s="65"/>
      <c r="AH109" s="36" t="str">
        <f>IF(AND(H109&gt;I109,H108&lt;I108),"crossover","")</f>
        <v/>
      </c>
      <c r="AI109" s="36" t="str">
        <f>IF(AND(H109&lt;I109,H108&gt;I108),"crossunder","")</f>
        <v/>
      </c>
      <c r="AJ109" s="67" t="str">
        <f t="shared" si="43"/>
        <v/>
      </c>
      <c r="AK109" s="68" t="str">
        <f t="shared" si="44"/>
        <v/>
      </c>
      <c r="AL109" s="71" t="str">
        <f t="shared" si="45"/>
        <v/>
      </c>
      <c r="AM109" s="71" t="str">
        <f t="shared" si="46"/>
        <v/>
      </c>
      <c r="AN109" s="72" t="str">
        <f>IF(AND(AK109&lt;&gt;"",CF109="Low Spike @ Uptrend"),AK109,"")</f>
        <v/>
      </c>
      <c r="AO109" s="72" t="str">
        <f t="shared" si="47"/>
        <v/>
      </c>
      <c r="AT109" s="75"/>
      <c r="AU109" s="75"/>
      <c r="AV109" s="75"/>
      <c r="AW109" s="75"/>
      <c r="AY109" s="21" t="str">
        <f>IF(OR(Q109=0,Q109=""),"",((H109-Q109)/Q109))</f>
        <v/>
      </c>
      <c r="AZ109" s="15" t="str">
        <f t="shared" si="30"/>
        <v/>
      </c>
      <c r="BA109" s="15" t="str">
        <f t="shared" si="50"/>
        <v/>
      </c>
      <c r="BB109" s="22" t="str">
        <f t="shared" si="31"/>
        <v/>
      </c>
      <c r="BC109" s="22" t="str">
        <f t="shared" si="32"/>
        <v/>
      </c>
      <c r="BD109" s="24" t="str">
        <f>IF(OR(R109=0,R109=""),"",((H109-R109)/R109))</f>
        <v/>
      </c>
      <c r="BE109" s="23" t="str">
        <f t="shared" si="29"/>
        <v/>
      </c>
      <c r="BF109" s="23" t="str">
        <f t="shared" si="33"/>
        <v/>
      </c>
      <c r="BG109" s="25" t="str">
        <f t="shared" si="34"/>
        <v/>
      </c>
      <c r="BH109" s="25" t="str">
        <f t="shared" si="35"/>
        <v/>
      </c>
      <c r="BI109" s="29" t="str">
        <f>IF(OR(L109="",N109=""),"",IF(AND(L109=N109,L109&gt;0,N109&gt;0),"Important High",""))</f>
        <v/>
      </c>
      <c r="BJ109" s="29" t="str">
        <f>IF(OR(M109="",O109=""),"",IF(AND(M109=O109,M109&gt;0,O109&gt;0),"Important Low",""))</f>
        <v/>
      </c>
      <c r="BK109" s="37" t="str">
        <f>IFERROR(IF(ABS(U109)&lt;0.15%,"Equal High",""),"")</f>
        <v/>
      </c>
      <c r="BL109" s="37" t="str" cm="1">
        <f t="array" aca="1" ref="BL109" ca="1">_xlfn.LET(_xlpm.lookback,MIN(ROW()-ROW(BK$50),11),_xlpm.found,IFERROR(MATCH("Equal High",OFFSET(BK109,-_xlpm.lookback,0,_xlpm.lookback+1,1),0),-1),_xlpm.offset_rows,_xlpm.lookback-_xlpm.found+1,IF(_xlpm.found&gt;0,INDEX(E:E,ROW()-_xlpm.offset_rows),""))</f>
        <v/>
      </c>
      <c r="BM109" s="37" t="str">
        <f ca="1">IF(BL109&lt;&gt;"",H109,"")</f>
        <v/>
      </c>
      <c r="BN109" s="37" t="str">
        <f ca="1">IF(BL109&lt;&gt;"",I109,"")</f>
        <v/>
      </c>
      <c r="BO109" s="37" t="str">
        <f t="shared" ca="1" si="27"/>
        <v/>
      </c>
      <c r="BP109" s="37" t="str">
        <f>IFERROR(IF(ABS(V109)&lt;0.15%,"Equal Low",""),"")</f>
        <v/>
      </c>
      <c r="BQ109" s="37" t="str" cm="1">
        <f t="array" aca="1" ref="BQ109" ca="1">_xlfn.LET(_xlpm.lookback,MIN(ROW()-ROW(BP$50),11),_xlpm.found,IFERROR(MATCH("Equal Low",OFFSET(BP109,-_xlpm.lookback,0,_xlpm.lookback+1,1),0),-1),_xlpm.offset_rows,_xlpm.lookback-_xlpm.found+1,IF(_xlpm.found&gt;0,INDEX(F:F,ROW()-_xlpm.offset_rows),""))</f>
        <v/>
      </c>
      <c r="BR109" s="37" t="str">
        <f ca="1">IF(BQ109&lt;&gt;"",H109,"")</f>
        <v/>
      </c>
      <c r="BS109" s="37" t="str">
        <f ca="1">IF(BQ109&lt;&gt;"",I109,"")</f>
        <v/>
      </c>
      <c r="BT109" s="37" t="str">
        <f t="shared" ca="1" si="28"/>
        <v/>
      </c>
      <c r="BU109" s="37" t="str">
        <f t="shared" si="36"/>
        <v/>
      </c>
      <c r="BV109" s="29" t="str">
        <f t="shared" si="37"/>
        <v/>
      </c>
      <c r="BW109" s="37" t="str" cm="1">
        <f t="array" ref="BW109">IF(BV109&lt;&gt;1,"",_xlfn.IFS(OR(BC109="Above",BC109="Below"),BC109,OR(BH109="Above",BH109="Below"),BH109,TRUE,""))</f>
        <v/>
      </c>
      <c r="BX109" s="37" t="str">
        <f ca="1">_xlfn.LET(_xlpm.eqh,IFERROR(ABS((BM109-BL109)/BL109)&lt;0.15%,FALSE),_xlpm.eql,IFERROR(ABS((BR109-BQ109)/BQ109)&lt;0.15%,FALSE),IF(_xlpm.eqh,IF(_xlpm.eql,"Eqh Touch / Eql Touch","Eqh Touch"),IF(_xlpm.eql,"Eql Touch","")))</f>
        <v/>
      </c>
      <c r="BY109" s="37" t="str">
        <f>IF(AA109="","",IF(AA109&gt;0,"UP","DOWN"))</f>
        <v/>
      </c>
      <c r="BZ109" s="37" t="str">
        <f t="shared" si="38"/>
        <v/>
      </c>
      <c r="CA109" s="37" t="str">
        <f t="shared" si="39"/>
        <v/>
      </c>
      <c r="CB109" s="66" t="str">
        <f t="shared" si="40"/>
        <v/>
      </c>
      <c r="CC109" s="69" t="str">
        <f t="shared" si="48"/>
        <v/>
      </c>
      <c r="CD109" s="66" t="str">
        <f t="shared" si="49"/>
        <v/>
      </c>
      <c r="CE109" s="66" t="str">
        <f t="shared" si="41"/>
        <v/>
      </c>
      <c r="CF109" s="66" t="str">
        <f>IF(AK109="","",IF(AND(AC109&gt;0,AK109&gt;0),"Low Spike @ Uptrend",""))</f>
        <v/>
      </c>
      <c r="CG109" s="66" t="str">
        <f>IF(AND(CF109="Low Spike @ Uptrend",AV109&gt;50%),"Sig Low Spike @ Uptrend","")</f>
        <v/>
      </c>
      <c r="CH109" s="30" t="str">
        <f>IFERROR(IF(Z109&gt;(AVERAGE(Z89:Z109)+(2*_xlfn.STDEV.P(Z89:Z109))),1,""),"")</f>
        <v/>
      </c>
      <c r="CI109" s="30" t="str">
        <f>IFERROR(IF(G109&gt;(AVERAGE(G89:G109)+(2*_xlfn.STDEV.P(G89:G109))),1,""),"")</f>
        <v/>
      </c>
      <c r="CJ109" s="30" t="str">
        <f>IF(P109="","",IF(P109=1,1,""))</f>
        <v/>
      </c>
      <c r="CK109" s="11" t="str">
        <f>IF(AND(CH109="",CC109="",CF109="",CI109="",CJ109=""),"",SUM(CH109:CJ109)/5)</f>
        <v/>
      </c>
      <c r="CL109" s="38" t="str">
        <f t="shared" si="51"/>
        <v/>
      </c>
      <c r="CM109" s="10" t="str">
        <f t="shared" si="52"/>
        <v/>
      </c>
    </row>
    <row r="110" spans="1:91" x14ac:dyDescent="0.55000000000000004">
      <c r="A110" t="str">
        <f>IF('Data Validation'!$K$2&lt;&gt;TRUE,"",'Data Validation'!A110)</f>
        <v/>
      </c>
      <c r="B110" s="4" t="str">
        <f>IF('Data Validation'!$K$2&lt;&gt;TRUE,"",'Data Validation'!C110)</f>
        <v/>
      </c>
      <c r="C110" s="4" t="str">
        <f>IF('Data Validation'!$K$2&lt;&gt;TRUE,"",'Data Validation'!E110)</f>
        <v/>
      </c>
      <c r="D110" s="4" t="str">
        <f>IF('Data Validation'!$K$2&lt;&gt;TRUE,"",'Data Validation'!G110)</f>
        <v/>
      </c>
      <c r="E110" s="4" t="str">
        <f>IF($C110&lt;&gt;"M5","",Price!F110)</f>
        <v/>
      </c>
      <c r="F110" s="4" t="str">
        <f>IF($C110&lt;&gt;"M5","",Price!G110)</f>
        <v/>
      </c>
      <c r="G110" s="4" t="str">
        <f>IF($C110&lt;&gt;"M5","",Price!H110)</f>
        <v/>
      </c>
      <c r="H110" s="57" t="str">
        <f>IF($C110&lt;&gt;"M5","",SSA!E110)</f>
        <v/>
      </c>
      <c r="I110" s="57" t="str">
        <f>IF($C110&lt;&gt;"M5","",SSA!F110)</f>
        <v/>
      </c>
      <c r="J110" s="58" t="str">
        <f>IF($C110&lt;&gt;"M5","",SSA!G110)</f>
        <v/>
      </c>
      <c r="K110" s="58" t="str">
        <f>IF($C110&lt;&gt;"M5","",SSA!H110)</f>
        <v/>
      </c>
      <c r="L110" s="5" t="str">
        <f>IF($C110&lt;&gt;"M5","",Trendlines!K110)</f>
        <v/>
      </c>
      <c r="M110" s="5" t="str">
        <f>IF($C110&lt;&gt;"M5","",Trendlines!L110)</f>
        <v/>
      </c>
      <c r="N110" s="5" t="str">
        <f>IF($C110&lt;&gt;"M5","",ZigZag!E110)</f>
        <v/>
      </c>
      <c r="O110" s="5" t="str">
        <f>IF($C110&lt;&gt;"M5","",ZigZag!F110)</f>
        <v/>
      </c>
      <c r="P110" s="5" t="str">
        <f>IF($C110&lt;&gt;"M5","",Pinbar!E110)</f>
        <v/>
      </c>
      <c r="Q110" s="57" t="str">
        <f>IF($C110&lt;&gt;"M5","",Trendlines!E110)</f>
        <v/>
      </c>
      <c r="R110" s="57" t="str">
        <f>IF($C110&lt;&gt;"M5","",Trendlines!H110)</f>
        <v/>
      </c>
      <c r="S110" s="36" t="str">
        <f>IF(N110=0,""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IF(N62&lt;&gt;0,N62,"")))))))))))))))))))))))))))))))))))))))))))))))))</f>
        <v/>
      </c>
      <c r="T110" s="36" t="str">
        <f>IF(O110=0,""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IF(O62&lt;&gt;0,O62,"")))))))))))))))))))))))))))))))))))))))))))))))))</f>
        <v/>
      </c>
      <c r="U110" s="36" t="str">
        <f>IFERROR(IF(S110="N/A","N/A",((N110-S110)/S110)),"")</f>
        <v/>
      </c>
      <c r="V110" s="36" t="str">
        <f>IFERROR(IF(T110="N/A","N/A",((O110-T110)/T110)),"")</f>
        <v/>
      </c>
      <c r="W110" t="str">
        <f>IFERROR(E110-F110,"")</f>
        <v/>
      </c>
      <c r="X110" t="str">
        <f>IFERROR(ABS(E110-D109),"")</f>
        <v/>
      </c>
      <c r="Y110" t="str">
        <f>IFERROR(ABS(F110-D109),"")</f>
        <v/>
      </c>
      <c r="Z110" t="str">
        <f t="shared" si="53"/>
        <v/>
      </c>
      <c r="AA110" s="36" t="str">
        <f>IFERROR(H110-I110,"")</f>
        <v/>
      </c>
      <c r="AB110" s="36" t="str">
        <f t="shared" si="42"/>
        <v/>
      </c>
      <c r="AC110" s="66" t="str" cm="1">
        <f t="array" ref="AC110">IFERROR((AB110=AB109,AC109+AB110,AB110),"")</f>
        <v/>
      </c>
      <c r="AD110" s="65"/>
      <c r="AE110" s="65"/>
      <c r="AF110" s="65"/>
      <c r="AG110" s="65"/>
      <c r="AH110" s="36" t="str">
        <f>IF(AND(H110&gt;I110,H109&lt;I109),"crossover","")</f>
        <v/>
      </c>
      <c r="AI110" s="36" t="str">
        <f>IF(AND(H110&lt;I110,H109&gt;I109),"crossunder","")</f>
        <v/>
      </c>
      <c r="AJ110" s="67" t="str">
        <f t="shared" si="43"/>
        <v/>
      </c>
      <c r="AK110" s="68" t="str">
        <f t="shared" si="44"/>
        <v/>
      </c>
      <c r="AL110" s="71" t="str">
        <f t="shared" si="45"/>
        <v/>
      </c>
      <c r="AM110" s="71" t="str">
        <f t="shared" si="46"/>
        <v/>
      </c>
      <c r="AN110" s="72" t="str">
        <f>IF(AND(AK110&lt;&gt;"",CF110="Low Spike @ Uptrend"),AK110,"")</f>
        <v/>
      </c>
      <c r="AO110" s="72" t="str">
        <f t="shared" si="47"/>
        <v/>
      </c>
      <c r="AT110" s="75"/>
      <c r="AU110" s="75"/>
      <c r="AV110" s="75"/>
      <c r="AW110" s="75"/>
      <c r="AY110" s="21" t="str">
        <f>IF(OR(Q110=0,Q110=""),"",((H110-Q110)/Q110))</f>
        <v/>
      </c>
      <c r="AZ110" s="15" t="str">
        <f t="shared" si="30"/>
        <v/>
      </c>
      <c r="BA110" s="15" t="str">
        <f t="shared" si="50"/>
        <v/>
      </c>
      <c r="BB110" s="22" t="str">
        <f t="shared" si="31"/>
        <v/>
      </c>
      <c r="BC110" s="22" t="str">
        <f t="shared" si="32"/>
        <v/>
      </c>
      <c r="BD110" s="24" t="str">
        <f>IF(OR(R110=0,R110=""),"",((H110-R110)/R110))</f>
        <v/>
      </c>
      <c r="BE110" s="23" t="str">
        <f t="shared" si="29"/>
        <v/>
      </c>
      <c r="BF110" s="23" t="str">
        <f t="shared" si="33"/>
        <v/>
      </c>
      <c r="BG110" s="25" t="str">
        <f t="shared" si="34"/>
        <v/>
      </c>
      <c r="BH110" s="25" t="str">
        <f t="shared" si="35"/>
        <v/>
      </c>
      <c r="BI110" s="29" t="str">
        <f>IF(OR(L110="",N110=""),"",IF(AND(L110=N110,L110&gt;0,N110&gt;0),"Important High",""))</f>
        <v/>
      </c>
      <c r="BJ110" s="29" t="str">
        <f>IF(OR(M110="",O110=""),"",IF(AND(M110=O110,M110&gt;0,O110&gt;0),"Important Low",""))</f>
        <v/>
      </c>
      <c r="BK110" s="37" t="str">
        <f>IFERROR(IF(ABS(U110)&lt;0.15%,"Equal High",""),"")</f>
        <v/>
      </c>
      <c r="BL110" s="37" t="str" cm="1">
        <f t="array" aca="1" ref="BL110" ca="1">_xlfn.LET(_xlpm.lookback,MIN(ROW()-ROW(BK$50),11),_xlpm.found,IFERROR(MATCH("Equal High",OFFSET(BK110,-_xlpm.lookback,0,_xlpm.lookback+1,1),0),-1),_xlpm.offset_rows,_xlpm.lookback-_xlpm.found+1,IF(_xlpm.found&gt;0,INDEX(E:E,ROW()-_xlpm.offset_rows),""))</f>
        <v/>
      </c>
      <c r="BM110" s="37" t="str">
        <f ca="1">IF(BL110&lt;&gt;"",H110,"")</f>
        <v/>
      </c>
      <c r="BN110" s="37" t="str">
        <f ca="1">IF(BL110&lt;&gt;"",I110,"")</f>
        <v/>
      </c>
      <c r="BO110" s="37" t="str">
        <f t="shared" ca="1" si="27"/>
        <v/>
      </c>
      <c r="BP110" s="37" t="str">
        <f>IFERROR(IF(ABS(V110)&lt;0.15%,"Equal Low",""),"")</f>
        <v/>
      </c>
      <c r="BQ110" s="37" t="str" cm="1">
        <f t="array" aca="1" ref="BQ110" ca="1">_xlfn.LET(_xlpm.lookback,MIN(ROW()-ROW(BP$50),11),_xlpm.found,IFERROR(MATCH("Equal Low",OFFSET(BP110,-_xlpm.lookback,0,_xlpm.lookback+1,1),0),-1),_xlpm.offset_rows,_xlpm.lookback-_xlpm.found+1,IF(_xlpm.found&gt;0,INDEX(F:F,ROW()-_xlpm.offset_rows),""))</f>
        <v/>
      </c>
      <c r="BR110" s="37" t="str">
        <f ca="1">IF(BQ110&lt;&gt;"",H110,"")</f>
        <v/>
      </c>
      <c r="BS110" s="37" t="str">
        <f ca="1">IF(BQ110&lt;&gt;"",I110,"")</f>
        <v/>
      </c>
      <c r="BT110" s="37" t="str">
        <f t="shared" ca="1" si="28"/>
        <v/>
      </c>
      <c r="BU110" s="37" t="str">
        <f t="shared" si="36"/>
        <v/>
      </c>
      <c r="BV110" s="29" t="str">
        <f t="shared" si="37"/>
        <v/>
      </c>
      <c r="BW110" s="37" t="str" cm="1">
        <f t="array" ref="BW110">IF(BV110&lt;&gt;1,"",_xlfn.IFS(OR(BC110="Above",BC110="Below"),BC110,OR(BH110="Above",BH110="Below"),BH110,TRUE,""))</f>
        <v/>
      </c>
      <c r="BX110" s="37" t="str">
        <f ca="1">_xlfn.LET(_xlpm.eqh,IFERROR(ABS((BM110-BL110)/BL110)&lt;0.15%,FALSE),_xlpm.eql,IFERROR(ABS((BR110-BQ110)/BQ110)&lt;0.15%,FALSE),IF(_xlpm.eqh,IF(_xlpm.eql,"Eqh Touch / Eql Touch","Eqh Touch"),IF(_xlpm.eql,"Eql Touch","")))</f>
        <v/>
      </c>
      <c r="BY110" s="37" t="str">
        <f>IF(AA110="","",IF(AA110&gt;0,"UP","DOWN"))</f>
        <v/>
      </c>
      <c r="BZ110" s="37" t="str">
        <f t="shared" si="38"/>
        <v/>
      </c>
      <c r="CA110" s="37" t="str">
        <f t="shared" si="39"/>
        <v/>
      </c>
      <c r="CB110" s="66" t="str">
        <f t="shared" si="40"/>
        <v/>
      </c>
      <c r="CC110" s="69" t="str">
        <f t="shared" si="48"/>
        <v/>
      </c>
      <c r="CD110" s="66" t="str">
        <f t="shared" si="49"/>
        <v/>
      </c>
      <c r="CE110" s="66" t="str">
        <f t="shared" si="41"/>
        <v/>
      </c>
      <c r="CF110" s="66" t="str">
        <f>IF(AK110="","",IF(AND(AC110&gt;0,AK110&gt;0),"Low Spike @ Uptrend",""))</f>
        <v/>
      </c>
      <c r="CG110" s="66" t="str">
        <f>IF(AND(CF110="Low Spike @ Uptrend",AV110&gt;50%),"Sig Low Spike @ Uptrend","")</f>
        <v/>
      </c>
      <c r="CH110" s="30" t="str">
        <f>IFERROR(IF(Z110&gt;(AVERAGE(Z90:Z110)+(2*_xlfn.STDEV.P(Z90:Z110))),1,""),"")</f>
        <v/>
      </c>
      <c r="CI110" s="30" t="str">
        <f>IFERROR(IF(G110&gt;(AVERAGE(G90:G110)+(2*_xlfn.STDEV.P(G90:G110))),1,""),"")</f>
        <v/>
      </c>
      <c r="CJ110" s="30" t="str">
        <f>IF(P110="","",IF(P110=1,1,""))</f>
        <v/>
      </c>
      <c r="CK110" s="11" t="str">
        <f>IF(AND(CH110="",CC110="",CF110="",CI110="",CJ110=""),"",SUM(CH110:CJ110)/5)</f>
        <v/>
      </c>
      <c r="CL110" s="38" t="str">
        <f t="shared" si="51"/>
        <v/>
      </c>
      <c r="CM110" s="10" t="str">
        <f t="shared" si="52"/>
        <v/>
      </c>
    </row>
    <row r="111" spans="1:91" x14ac:dyDescent="0.55000000000000004">
      <c r="A111" t="str">
        <f>IF('Data Validation'!$K$2&lt;&gt;TRUE,"",'Data Validation'!A111)</f>
        <v/>
      </c>
      <c r="B111" s="4" t="str">
        <f>IF('Data Validation'!$K$2&lt;&gt;TRUE,"",'Data Validation'!C111)</f>
        <v/>
      </c>
      <c r="C111" s="4" t="str">
        <f>IF('Data Validation'!$K$2&lt;&gt;TRUE,"",'Data Validation'!E111)</f>
        <v/>
      </c>
      <c r="D111" s="4" t="str">
        <f>IF('Data Validation'!$K$2&lt;&gt;TRUE,"",'Data Validation'!G111)</f>
        <v/>
      </c>
      <c r="E111" s="4" t="str">
        <f>IF($C111&lt;&gt;"M5","",Price!F111)</f>
        <v/>
      </c>
      <c r="F111" s="4" t="str">
        <f>IF($C111&lt;&gt;"M5","",Price!G111)</f>
        <v/>
      </c>
      <c r="G111" s="4" t="str">
        <f>IF($C111&lt;&gt;"M5","",Price!H111)</f>
        <v/>
      </c>
      <c r="H111" s="57" t="str">
        <f>IF($C111&lt;&gt;"M5","",SSA!E111)</f>
        <v/>
      </c>
      <c r="I111" s="57" t="str">
        <f>IF($C111&lt;&gt;"M5","",SSA!F111)</f>
        <v/>
      </c>
      <c r="J111" s="58" t="str">
        <f>IF($C111&lt;&gt;"M5","",SSA!G111)</f>
        <v/>
      </c>
      <c r="K111" s="58" t="str">
        <f>IF($C111&lt;&gt;"M5","",SSA!H111)</f>
        <v/>
      </c>
      <c r="L111" s="5" t="str">
        <f>IF($C111&lt;&gt;"M5","",Trendlines!K111)</f>
        <v/>
      </c>
      <c r="M111" s="5" t="str">
        <f>IF($C111&lt;&gt;"M5","",Trendlines!L111)</f>
        <v/>
      </c>
      <c r="N111" s="5" t="str">
        <f>IF($C111&lt;&gt;"M5","",ZigZag!E111)</f>
        <v/>
      </c>
      <c r="O111" s="5" t="str">
        <f>IF($C111&lt;&gt;"M5","",ZigZag!F111)</f>
        <v/>
      </c>
      <c r="P111" s="5" t="str">
        <f>IF($C111&lt;&gt;"M5","",Pinbar!E111)</f>
        <v/>
      </c>
      <c r="Q111" s="57" t="str">
        <f>IF($C111&lt;&gt;"M5","",Trendlines!E111)</f>
        <v/>
      </c>
      <c r="R111" s="57" t="str">
        <f>IF($C111&lt;&gt;"M5","",Trendlines!H111)</f>
        <v/>
      </c>
      <c r="S111" s="36" t="str">
        <f>IF(N111=0,""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IF(N63&lt;&gt;0,N63,"")))))))))))))))))))))))))))))))))))))))))))))))))</f>
        <v/>
      </c>
      <c r="T111" s="36" t="str">
        <f>IF(O111=0,""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IF(O63&lt;&gt;0,O63,"")))))))))))))))))))))))))))))))))))))))))))))))))</f>
        <v/>
      </c>
      <c r="U111" s="36" t="str">
        <f>IFERROR(IF(S111="N/A","N/A",((N111-S111)/S111)),"")</f>
        <v/>
      </c>
      <c r="V111" s="36" t="str">
        <f>IFERROR(IF(T111="N/A","N/A",((O111-T111)/T111)),"")</f>
        <v/>
      </c>
      <c r="W111" t="str">
        <f>IFERROR(E111-F111,"")</f>
        <v/>
      </c>
      <c r="X111" t="str">
        <f>IFERROR(ABS(E111-D110),"")</f>
        <v/>
      </c>
      <c r="Y111" t="str">
        <f>IFERROR(ABS(F111-D110),"")</f>
        <v/>
      </c>
      <c r="Z111" t="str">
        <f t="shared" si="53"/>
        <v/>
      </c>
      <c r="AA111" s="36" t="str">
        <f>IFERROR(H111-I111,"")</f>
        <v/>
      </c>
      <c r="AB111" s="36" t="str">
        <f t="shared" si="42"/>
        <v/>
      </c>
      <c r="AC111" s="66" t="str" cm="1">
        <f t="array" ref="AC111">IFERROR((AB111=AB110,AC110+AB111,AB111),"")</f>
        <v/>
      </c>
      <c r="AD111" s="65"/>
      <c r="AE111" s="65"/>
      <c r="AF111" s="65"/>
      <c r="AG111" s="65"/>
      <c r="AH111" s="36" t="str">
        <f>IF(AND(H111&gt;I111,H110&lt;I110),"crossover","")</f>
        <v/>
      </c>
      <c r="AI111" s="36" t="str">
        <f>IF(AND(H111&lt;I111,H110&gt;I110),"crossunder","")</f>
        <v/>
      </c>
      <c r="AJ111" s="67" t="str">
        <f t="shared" si="43"/>
        <v/>
      </c>
      <c r="AK111" s="68" t="str">
        <f t="shared" si="44"/>
        <v/>
      </c>
      <c r="AL111" s="71" t="str">
        <f t="shared" si="45"/>
        <v/>
      </c>
      <c r="AM111" s="71" t="str">
        <f t="shared" si="46"/>
        <v/>
      </c>
      <c r="AN111" s="72" t="str">
        <f>IF(AND(AK111&lt;&gt;"",CF111="Low Spike @ Uptrend"),AK111,"")</f>
        <v/>
      </c>
      <c r="AO111" s="72" t="str">
        <f t="shared" si="47"/>
        <v/>
      </c>
      <c r="AT111" s="75"/>
      <c r="AU111" s="75"/>
      <c r="AV111" s="75"/>
      <c r="AW111" s="75"/>
      <c r="AY111" s="21" t="str">
        <f>IF(OR(Q111=0,Q111=""),"",((H111-Q111)/Q111))</f>
        <v/>
      </c>
      <c r="AZ111" s="15" t="str">
        <f t="shared" si="30"/>
        <v/>
      </c>
      <c r="BA111" s="15" t="str">
        <f t="shared" si="50"/>
        <v/>
      </c>
      <c r="BB111" s="22" t="str">
        <f t="shared" si="31"/>
        <v/>
      </c>
      <c r="BC111" s="22" t="str">
        <f t="shared" si="32"/>
        <v/>
      </c>
      <c r="BD111" s="24" t="str">
        <f>IF(OR(R111=0,R111=""),"",((H111-R111)/R111))</f>
        <v/>
      </c>
      <c r="BE111" s="23" t="str">
        <f t="shared" si="29"/>
        <v/>
      </c>
      <c r="BF111" s="23" t="str">
        <f t="shared" si="33"/>
        <v/>
      </c>
      <c r="BG111" s="25" t="str">
        <f t="shared" si="34"/>
        <v/>
      </c>
      <c r="BH111" s="25" t="str">
        <f t="shared" si="35"/>
        <v/>
      </c>
      <c r="BI111" s="29" t="str">
        <f>IF(OR(L111="",N111=""),"",IF(AND(L111=N111,L111&gt;0,N111&gt;0),"Important High",""))</f>
        <v/>
      </c>
      <c r="BJ111" s="29" t="str">
        <f>IF(OR(M111="",O111=""),"",IF(AND(M111=O111,M111&gt;0,O111&gt;0),"Important Low",""))</f>
        <v/>
      </c>
      <c r="BK111" s="37" t="str">
        <f>IFERROR(IF(ABS(U111)&lt;0.15%,"Equal High",""),"")</f>
        <v/>
      </c>
      <c r="BL111" s="37" t="str" cm="1">
        <f t="array" aca="1" ref="BL111" ca="1">_xlfn.LET(_xlpm.lookback,MIN(ROW()-ROW(BK$50),11),_xlpm.found,IFERROR(MATCH("Equal High",OFFSET(BK111,-_xlpm.lookback,0,_xlpm.lookback+1,1),0),-1),_xlpm.offset_rows,_xlpm.lookback-_xlpm.found+1,IF(_xlpm.found&gt;0,INDEX(E:E,ROW()-_xlpm.offset_rows),""))</f>
        <v/>
      </c>
      <c r="BM111" s="37" t="str">
        <f ca="1">IF(BL111&lt;&gt;"",H111,"")</f>
        <v/>
      </c>
      <c r="BN111" s="37" t="str">
        <f ca="1">IF(BL111&lt;&gt;"",I111,"")</f>
        <v/>
      </c>
      <c r="BO111" s="37" t="str">
        <f t="shared" ca="1" si="27"/>
        <v/>
      </c>
      <c r="BP111" s="37" t="str">
        <f>IFERROR(IF(ABS(V111)&lt;0.15%,"Equal Low",""),"")</f>
        <v/>
      </c>
      <c r="BQ111" s="37" t="str" cm="1">
        <f t="array" aca="1" ref="BQ111" ca="1">_xlfn.LET(_xlpm.lookback,MIN(ROW()-ROW(BP$50),11),_xlpm.found,IFERROR(MATCH("Equal Low",OFFSET(BP111,-_xlpm.lookback,0,_xlpm.lookback+1,1),0),-1),_xlpm.offset_rows,_xlpm.lookback-_xlpm.found+1,IF(_xlpm.found&gt;0,INDEX(F:F,ROW()-_xlpm.offset_rows),""))</f>
        <v/>
      </c>
      <c r="BR111" s="37" t="str">
        <f ca="1">IF(BQ111&lt;&gt;"",H111,"")</f>
        <v/>
      </c>
      <c r="BS111" s="37" t="str">
        <f ca="1">IF(BQ111&lt;&gt;"",I111,"")</f>
        <v/>
      </c>
      <c r="BT111" s="37" t="str">
        <f t="shared" ca="1" si="28"/>
        <v/>
      </c>
      <c r="BU111" s="37" t="str">
        <f t="shared" si="36"/>
        <v/>
      </c>
      <c r="BV111" s="29" t="str">
        <f t="shared" si="37"/>
        <v/>
      </c>
      <c r="BW111" s="37" t="str" cm="1">
        <f t="array" ref="BW111">IF(BV111&lt;&gt;1,"",_xlfn.IFS(OR(BC111="Above",BC111="Below"),BC111,OR(BH111="Above",BH111="Below"),BH111,TRUE,""))</f>
        <v/>
      </c>
      <c r="BX111" s="37" t="str">
        <f ca="1">_xlfn.LET(_xlpm.eqh,IFERROR(ABS((BM111-BL111)/BL111)&lt;0.15%,FALSE),_xlpm.eql,IFERROR(ABS((BR111-BQ111)/BQ111)&lt;0.15%,FALSE),IF(_xlpm.eqh,IF(_xlpm.eql,"Eqh Touch / Eql Touch","Eqh Touch"),IF(_xlpm.eql,"Eql Touch","")))</f>
        <v/>
      </c>
      <c r="BY111" s="37" t="str">
        <f>IF(AA111="","",IF(AA111&gt;0,"UP","DOWN"))</f>
        <v/>
      </c>
      <c r="BZ111" s="37" t="str">
        <f t="shared" si="38"/>
        <v/>
      </c>
      <c r="CA111" s="37" t="str">
        <f t="shared" si="39"/>
        <v/>
      </c>
      <c r="CB111" s="66" t="str">
        <f t="shared" si="40"/>
        <v/>
      </c>
      <c r="CC111" s="69" t="str">
        <f t="shared" si="48"/>
        <v/>
      </c>
      <c r="CD111" s="66" t="str">
        <f t="shared" si="49"/>
        <v/>
      </c>
      <c r="CE111" s="66" t="str">
        <f t="shared" si="41"/>
        <v/>
      </c>
      <c r="CF111" s="66" t="str">
        <f>IF(AK111="","",IF(AND(AC111&gt;0,AK111&gt;0),"Low Spike @ Uptrend",""))</f>
        <v/>
      </c>
      <c r="CG111" s="66" t="str">
        <f>IF(AND(CF111="Low Spike @ Uptrend",AV111&gt;50%),"Sig Low Spike @ Uptrend","")</f>
        <v/>
      </c>
      <c r="CH111" s="30" t="str">
        <f>IFERROR(IF(Z111&gt;(AVERAGE(Z91:Z111)+(2*_xlfn.STDEV.P(Z91:Z111))),1,""),"")</f>
        <v/>
      </c>
      <c r="CI111" s="30" t="str">
        <f>IFERROR(IF(G111&gt;(AVERAGE(G91:G111)+(2*_xlfn.STDEV.P(G91:G111))),1,""),"")</f>
        <v/>
      </c>
      <c r="CJ111" s="30" t="str">
        <f>IF(P111="","",IF(P111=1,1,""))</f>
        <v/>
      </c>
      <c r="CK111" s="11" t="str">
        <f>IF(AND(CH111="",CC111="",CF111="",CI111="",CJ111=""),"",SUM(CH111:CJ111)/5)</f>
        <v/>
      </c>
      <c r="CL111" s="38" t="str">
        <f t="shared" si="51"/>
        <v/>
      </c>
      <c r="CM111" s="10" t="str">
        <f t="shared" si="52"/>
        <v/>
      </c>
    </row>
    <row r="112" spans="1:91" x14ac:dyDescent="0.55000000000000004">
      <c r="A112" t="str">
        <f>IF('Data Validation'!$K$2&lt;&gt;TRUE,"",'Data Validation'!A112)</f>
        <v/>
      </c>
      <c r="B112" s="4" t="str">
        <f>IF('Data Validation'!$K$2&lt;&gt;TRUE,"",'Data Validation'!C112)</f>
        <v/>
      </c>
      <c r="C112" s="4" t="str">
        <f>IF('Data Validation'!$K$2&lt;&gt;TRUE,"",'Data Validation'!E112)</f>
        <v/>
      </c>
      <c r="D112" s="4" t="str">
        <f>IF('Data Validation'!$K$2&lt;&gt;TRUE,"",'Data Validation'!G112)</f>
        <v/>
      </c>
      <c r="E112" s="4" t="str">
        <f>IF($C112&lt;&gt;"M5","",Price!F112)</f>
        <v/>
      </c>
      <c r="F112" s="4" t="str">
        <f>IF($C112&lt;&gt;"M5","",Price!G112)</f>
        <v/>
      </c>
      <c r="G112" s="4" t="str">
        <f>IF($C112&lt;&gt;"M5","",Price!H112)</f>
        <v/>
      </c>
      <c r="H112" s="57" t="str">
        <f>IF($C112&lt;&gt;"M5","",SSA!E112)</f>
        <v/>
      </c>
      <c r="I112" s="57" t="str">
        <f>IF($C112&lt;&gt;"M5","",SSA!F112)</f>
        <v/>
      </c>
      <c r="J112" s="58" t="str">
        <f>IF($C112&lt;&gt;"M5","",SSA!G112)</f>
        <v/>
      </c>
      <c r="K112" s="58" t="str">
        <f>IF($C112&lt;&gt;"M5","",SSA!H112)</f>
        <v/>
      </c>
      <c r="L112" s="5" t="str">
        <f>IF($C112&lt;&gt;"M5","",Trendlines!K112)</f>
        <v/>
      </c>
      <c r="M112" s="5" t="str">
        <f>IF($C112&lt;&gt;"M5","",Trendlines!L112)</f>
        <v/>
      </c>
      <c r="N112" s="5" t="str">
        <f>IF($C112&lt;&gt;"M5","",ZigZag!E112)</f>
        <v/>
      </c>
      <c r="O112" s="5" t="str">
        <f>IF($C112&lt;&gt;"M5","",ZigZag!F112)</f>
        <v/>
      </c>
      <c r="P112" s="5" t="str">
        <f>IF($C112&lt;&gt;"M5","",Pinbar!E112)</f>
        <v/>
      </c>
      <c r="Q112" s="57" t="str">
        <f>IF($C112&lt;&gt;"M5","",Trendlines!E112)</f>
        <v/>
      </c>
      <c r="R112" s="57" t="str">
        <f>IF($C112&lt;&gt;"M5","",Trendlines!H112)</f>
        <v/>
      </c>
      <c r="S112" s="36" t="str">
        <f>IF(N112=0,""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IF(N64&lt;&gt;0,N64,"")))))))))))))))))))))))))))))))))))))))))))))))))</f>
        <v/>
      </c>
      <c r="T112" s="36" t="str">
        <f>IF(O112=0,""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IF(O64&lt;&gt;0,O64,"")))))))))))))))))))))))))))))))))))))))))))))))))</f>
        <v/>
      </c>
      <c r="U112" s="36" t="str">
        <f>IFERROR(IF(S112="N/A","N/A",((N112-S112)/S112)),"")</f>
        <v/>
      </c>
      <c r="V112" s="36" t="str">
        <f>IFERROR(IF(T112="N/A","N/A",((O112-T112)/T112)),"")</f>
        <v/>
      </c>
      <c r="W112" t="str">
        <f>IFERROR(E112-F112,"")</f>
        <v/>
      </c>
      <c r="X112" t="str">
        <f>IFERROR(ABS(E112-D111),"")</f>
        <v/>
      </c>
      <c r="Y112" t="str">
        <f>IFERROR(ABS(F112-D111),"")</f>
        <v/>
      </c>
      <c r="Z112" t="str">
        <f t="shared" si="53"/>
        <v/>
      </c>
      <c r="AA112" s="36" t="str">
        <f>IFERROR(H112-I112,"")</f>
        <v/>
      </c>
      <c r="AB112" s="36" t="str">
        <f t="shared" si="42"/>
        <v/>
      </c>
      <c r="AC112" s="66" t="str" cm="1">
        <f t="array" ref="AC112">IFERROR((AB112=AB111,AC111+AB112,AB112),"")</f>
        <v/>
      </c>
      <c r="AD112" s="65"/>
      <c r="AE112" s="65"/>
      <c r="AF112" s="65"/>
      <c r="AG112" s="65"/>
      <c r="AH112" s="36" t="str">
        <f>IF(AND(H112&gt;I112,H111&lt;I111),"crossover","")</f>
        <v/>
      </c>
      <c r="AI112" s="36" t="str">
        <f>IF(AND(H112&lt;I112,H111&gt;I111),"crossunder","")</f>
        <v/>
      </c>
      <c r="AJ112" s="67" t="str">
        <f t="shared" si="43"/>
        <v/>
      </c>
      <c r="AK112" s="68" t="str">
        <f t="shared" si="44"/>
        <v/>
      </c>
      <c r="AL112" s="71" t="str">
        <f t="shared" si="45"/>
        <v/>
      </c>
      <c r="AM112" s="71" t="str">
        <f t="shared" si="46"/>
        <v/>
      </c>
      <c r="AN112" s="72" t="str">
        <f>IF(AND(AK112&lt;&gt;"",CF112="Low Spike @ Uptrend"),AK112,"")</f>
        <v/>
      </c>
      <c r="AO112" s="72" t="str">
        <f t="shared" si="47"/>
        <v/>
      </c>
      <c r="AT112" s="75"/>
      <c r="AU112" s="75"/>
      <c r="AV112" s="75"/>
      <c r="AW112" s="75"/>
      <c r="AY112" s="21" t="str">
        <f>IF(OR(Q112=0,Q112=""),"",((H112-Q112)/Q112))</f>
        <v/>
      </c>
      <c r="AZ112" s="15" t="str">
        <f t="shared" si="30"/>
        <v/>
      </c>
      <c r="BA112" s="15" t="str">
        <f t="shared" si="50"/>
        <v/>
      </c>
      <c r="BB112" s="22" t="str">
        <f t="shared" si="31"/>
        <v/>
      </c>
      <c r="BC112" s="22" t="str">
        <f t="shared" si="32"/>
        <v/>
      </c>
      <c r="BD112" s="24" t="str">
        <f>IF(OR(R112=0,R112=""),"",((H112-R112)/R112))</f>
        <v/>
      </c>
      <c r="BE112" s="23" t="str">
        <f t="shared" si="29"/>
        <v/>
      </c>
      <c r="BF112" s="23" t="str">
        <f t="shared" si="33"/>
        <v/>
      </c>
      <c r="BG112" s="25" t="str">
        <f t="shared" si="34"/>
        <v/>
      </c>
      <c r="BH112" s="25" t="str">
        <f t="shared" si="35"/>
        <v/>
      </c>
      <c r="BI112" s="29" t="str">
        <f>IF(OR(L112="",N112=""),"",IF(AND(L112=N112,L112&gt;0,N112&gt;0),"Important High",""))</f>
        <v/>
      </c>
      <c r="BJ112" s="29" t="str">
        <f>IF(OR(M112="",O112=""),"",IF(AND(M112=O112,M112&gt;0,O112&gt;0),"Important Low",""))</f>
        <v/>
      </c>
      <c r="BK112" s="37" t="str">
        <f>IFERROR(IF(ABS(U112)&lt;0.15%,"Equal High",""),"")</f>
        <v/>
      </c>
      <c r="BL112" s="37" t="str" cm="1">
        <f t="array" aca="1" ref="BL112" ca="1">_xlfn.LET(_xlpm.lookback,MIN(ROW()-ROW(BK$50),11),_xlpm.found,IFERROR(MATCH("Equal High",OFFSET(BK112,-_xlpm.lookback,0,_xlpm.lookback+1,1),0),-1),_xlpm.offset_rows,_xlpm.lookback-_xlpm.found+1,IF(_xlpm.found&gt;0,INDEX(E:E,ROW()-_xlpm.offset_rows),""))</f>
        <v/>
      </c>
      <c r="BM112" s="37" t="str">
        <f ca="1">IF(BL112&lt;&gt;"",H112,"")</f>
        <v/>
      </c>
      <c r="BN112" s="37" t="str">
        <f ca="1">IF(BL112&lt;&gt;"",I112,"")</f>
        <v/>
      </c>
      <c r="BO112" s="37" t="str">
        <f t="shared" ca="1" si="27"/>
        <v/>
      </c>
      <c r="BP112" s="37" t="str">
        <f>IFERROR(IF(ABS(V112)&lt;0.15%,"Equal Low",""),"")</f>
        <v/>
      </c>
      <c r="BQ112" s="37" t="str" cm="1">
        <f t="array" aca="1" ref="BQ112" ca="1">_xlfn.LET(_xlpm.lookback,MIN(ROW()-ROW(BP$50),11),_xlpm.found,IFERROR(MATCH("Equal Low",OFFSET(BP112,-_xlpm.lookback,0,_xlpm.lookback+1,1),0),-1),_xlpm.offset_rows,_xlpm.lookback-_xlpm.found+1,IF(_xlpm.found&gt;0,INDEX(F:F,ROW()-_xlpm.offset_rows),""))</f>
        <v/>
      </c>
      <c r="BR112" s="37" t="str">
        <f ca="1">IF(BQ112&lt;&gt;"",H112,"")</f>
        <v/>
      </c>
      <c r="BS112" s="37" t="str">
        <f ca="1">IF(BQ112&lt;&gt;"",I112,"")</f>
        <v/>
      </c>
      <c r="BT112" s="37" t="str">
        <f t="shared" ca="1" si="28"/>
        <v/>
      </c>
      <c r="BU112" s="37" t="str">
        <f t="shared" si="36"/>
        <v/>
      </c>
      <c r="BV112" s="29" t="str">
        <f t="shared" si="37"/>
        <v/>
      </c>
      <c r="BW112" s="37" t="str" cm="1">
        <f t="array" ref="BW112">IF(BV112&lt;&gt;1,"",_xlfn.IFS(OR(BC112="Above",BC112="Below"),BC112,OR(BH112="Above",BH112="Below"),BH112,TRUE,""))</f>
        <v/>
      </c>
      <c r="BX112" s="37" t="str">
        <f ca="1">_xlfn.LET(_xlpm.eqh,IFERROR(ABS((BM112-BL112)/BL112)&lt;0.15%,FALSE),_xlpm.eql,IFERROR(ABS((BR112-BQ112)/BQ112)&lt;0.15%,FALSE),IF(_xlpm.eqh,IF(_xlpm.eql,"Eqh Touch / Eql Touch","Eqh Touch"),IF(_xlpm.eql,"Eql Touch","")))</f>
        <v/>
      </c>
      <c r="BY112" s="37" t="str">
        <f>IF(AA112="","",IF(AA112&gt;0,"UP","DOWN"))</f>
        <v/>
      </c>
      <c r="BZ112" s="37" t="str">
        <f t="shared" si="38"/>
        <v/>
      </c>
      <c r="CA112" s="37" t="str">
        <f t="shared" si="39"/>
        <v/>
      </c>
      <c r="CB112" s="66" t="str">
        <f t="shared" si="40"/>
        <v/>
      </c>
      <c r="CC112" s="69" t="str">
        <f t="shared" si="48"/>
        <v/>
      </c>
      <c r="CD112" s="66" t="str">
        <f t="shared" si="49"/>
        <v/>
      </c>
      <c r="CE112" s="66" t="str">
        <f t="shared" si="41"/>
        <v/>
      </c>
      <c r="CF112" s="66" t="str">
        <f>IF(AK112="","",IF(AND(AC112&gt;0,AK112&gt;0),"Low Spike @ Uptrend",""))</f>
        <v/>
      </c>
      <c r="CG112" s="66" t="str">
        <f>IF(AND(CF112="Low Spike @ Uptrend",AV112&gt;50%),"Sig Low Spike @ Uptrend","")</f>
        <v/>
      </c>
      <c r="CH112" s="30" t="str">
        <f>IFERROR(IF(Z112&gt;(AVERAGE(Z92:Z112)+(2*_xlfn.STDEV.P(Z92:Z112))),1,""),"")</f>
        <v/>
      </c>
      <c r="CI112" s="30" t="str">
        <f>IFERROR(IF(G112&gt;(AVERAGE(G92:G112)+(2*_xlfn.STDEV.P(G92:G112))),1,""),"")</f>
        <v/>
      </c>
      <c r="CJ112" s="30" t="str">
        <f>IF(P112="","",IF(P112=1,1,""))</f>
        <v/>
      </c>
      <c r="CK112" s="11" t="str">
        <f>IF(AND(CH112="",CC112="",CF112="",CI112="",CJ112=""),"",SUM(CH112:CJ112)/5)</f>
        <v/>
      </c>
      <c r="CL112" s="38" t="str">
        <f t="shared" si="51"/>
        <v/>
      </c>
      <c r="CM112" s="10" t="str">
        <f t="shared" si="52"/>
        <v/>
      </c>
    </row>
    <row r="113" spans="1:91" x14ac:dyDescent="0.55000000000000004">
      <c r="A113" t="str">
        <f>IF('Data Validation'!$K$2&lt;&gt;TRUE,"",'Data Validation'!A113)</f>
        <v/>
      </c>
      <c r="B113" s="4" t="str">
        <f>IF('Data Validation'!$K$2&lt;&gt;TRUE,"",'Data Validation'!C113)</f>
        <v/>
      </c>
      <c r="C113" s="4" t="str">
        <f>IF('Data Validation'!$K$2&lt;&gt;TRUE,"",'Data Validation'!E113)</f>
        <v/>
      </c>
      <c r="D113" s="4" t="str">
        <f>IF('Data Validation'!$K$2&lt;&gt;TRUE,"",'Data Validation'!G113)</f>
        <v/>
      </c>
      <c r="E113" s="4" t="str">
        <f>IF($C113&lt;&gt;"M5","",Price!F113)</f>
        <v/>
      </c>
      <c r="F113" s="4" t="str">
        <f>IF($C113&lt;&gt;"M5","",Price!G113)</f>
        <v/>
      </c>
      <c r="G113" s="4" t="str">
        <f>IF($C113&lt;&gt;"M5","",Price!H113)</f>
        <v/>
      </c>
      <c r="H113" s="57" t="str">
        <f>IF($C113&lt;&gt;"M5","",SSA!E113)</f>
        <v/>
      </c>
      <c r="I113" s="57" t="str">
        <f>IF($C113&lt;&gt;"M5","",SSA!F113)</f>
        <v/>
      </c>
      <c r="J113" s="58" t="str">
        <f>IF($C113&lt;&gt;"M5","",SSA!G113)</f>
        <v/>
      </c>
      <c r="K113" s="58" t="str">
        <f>IF($C113&lt;&gt;"M5","",SSA!H113)</f>
        <v/>
      </c>
      <c r="L113" s="5" t="str">
        <f>IF($C113&lt;&gt;"M5","",Trendlines!K113)</f>
        <v/>
      </c>
      <c r="M113" s="5" t="str">
        <f>IF($C113&lt;&gt;"M5","",Trendlines!L113)</f>
        <v/>
      </c>
      <c r="N113" s="5" t="str">
        <f>IF($C113&lt;&gt;"M5","",ZigZag!E113)</f>
        <v/>
      </c>
      <c r="O113" s="5" t="str">
        <f>IF($C113&lt;&gt;"M5","",ZigZag!F113)</f>
        <v/>
      </c>
      <c r="P113" s="5" t="str">
        <f>IF($C113&lt;&gt;"M5","",Pinbar!E113)</f>
        <v/>
      </c>
      <c r="Q113" s="57" t="str">
        <f>IF($C113&lt;&gt;"M5","",Trendlines!E113)</f>
        <v/>
      </c>
      <c r="R113" s="57" t="str">
        <f>IF($C113&lt;&gt;"M5","",Trendlines!H113)</f>
        <v/>
      </c>
      <c r="S113" s="36" t="str">
        <f>IF(N113=0,""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IF(N65&lt;&gt;0,N65,"")))))))))))))))))))))))))))))))))))))))))))))))))</f>
        <v/>
      </c>
      <c r="T113" s="36" t="str">
        <f>IF(O113=0,""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IF(O65&lt;&gt;0,O65,"")))))))))))))))))))))))))))))))))))))))))))))))))</f>
        <v/>
      </c>
      <c r="U113" s="36" t="str">
        <f>IFERROR(IF(S113="N/A","N/A",((N113-S113)/S113)),"")</f>
        <v/>
      </c>
      <c r="V113" s="36" t="str">
        <f>IFERROR(IF(T113="N/A","N/A",((O113-T113)/T113)),"")</f>
        <v/>
      </c>
      <c r="W113" t="str">
        <f>IFERROR(E113-F113,"")</f>
        <v/>
      </c>
      <c r="X113" t="str">
        <f>IFERROR(ABS(E113-D112),"")</f>
        <v/>
      </c>
      <c r="Y113" t="str">
        <f>IFERROR(ABS(F113-D112),"")</f>
        <v/>
      </c>
      <c r="Z113" t="str">
        <f t="shared" si="53"/>
        <v/>
      </c>
      <c r="AA113" s="36" t="str">
        <f>IFERROR(H113-I113,"")</f>
        <v/>
      </c>
      <c r="AB113" s="36" t="str">
        <f t="shared" si="42"/>
        <v/>
      </c>
      <c r="AC113" s="66" t="str" cm="1">
        <f t="array" ref="AC113">IFERROR((AB113=AB112,AC112+AB113,AB113),"")</f>
        <v/>
      </c>
      <c r="AD113" s="65"/>
      <c r="AE113" s="65"/>
      <c r="AF113" s="65"/>
      <c r="AG113" s="65"/>
      <c r="AH113" s="36" t="str">
        <f>IF(AND(H113&gt;I113,H112&lt;I112),"crossover","")</f>
        <v/>
      </c>
      <c r="AI113" s="36" t="str">
        <f>IF(AND(H113&lt;I113,H112&gt;I112),"crossunder","")</f>
        <v/>
      </c>
      <c r="AJ113" s="67" t="str">
        <f t="shared" si="43"/>
        <v/>
      </c>
      <c r="AK113" s="68" t="str">
        <f t="shared" si="44"/>
        <v/>
      </c>
      <c r="AL113" s="71" t="str">
        <f t="shared" si="45"/>
        <v/>
      </c>
      <c r="AM113" s="71" t="str">
        <f t="shared" si="46"/>
        <v/>
      </c>
      <c r="AN113" s="72" t="str">
        <f>IF(AND(AK113&lt;&gt;"",CF113="Low Spike @ Uptrend"),AK113,"")</f>
        <v/>
      </c>
      <c r="AO113" s="72" t="str">
        <f t="shared" si="47"/>
        <v/>
      </c>
      <c r="AT113" s="75"/>
      <c r="AU113" s="75"/>
      <c r="AV113" s="75"/>
      <c r="AW113" s="75"/>
      <c r="AY113" s="21" t="str">
        <f>IF(OR(Q113=0,Q113=""),"",((H113-Q113)/Q113))</f>
        <v/>
      </c>
      <c r="AZ113" s="15" t="str">
        <f t="shared" si="30"/>
        <v/>
      </c>
      <c r="BA113" s="15" t="str">
        <f t="shared" si="50"/>
        <v/>
      </c>
      <c r="BB113" s="22" t="str">
        <f t="shared" si="31"/>
        <v/>
      </c>
      <c r="BC113" s="22" t="str">
        <f t="shared" si="32"/>
        <v/>
      </c>
      <c r="BD113" s="24" t="str">
        <f>IF(OR(R113=0,R113=""),"",((H113-R113)/R113))</f>
        <v/>
      </c>
      <c r="BE113" s="23" t="str">
        <f t="shared" si="29"/>
        <v/>
      </c>
      <c r="BF113" s="23" t="str">
        <f t="shared" si="33"/>
        <v/>
      </c>
      <c r="BG113" s="25" t="str">
        <f t="shared" si="34"/>
        <v/>
      </c>
      <c r="BH113" s="25" t="str">
        <f t="shared" si="35"/>
        <v/>
      </c>
      <c r="BI113" s="29" t="str">
        <f>IF(OR(L113="",N113=""),"",IF(AND(L113=N113,L113&gt;0,N113&gt;0),"Important High",""))</f>
        <v/>
      </c>
      <c r="BJ113" s="29" t="str">
        <f>IF(OR(M113="",O113=""),"",IF(AND(M113=O113,M113&gt;0,O113&gt;0),"Important Low",""))</f>
        <v/>
      </c>
      <c r="BK113" s="37" t="str">
        <f>IFERROR(IF(ABS(U113)&lt;0.15%,"Equal High",""),"")</f>
        <v/>
      </c>
      <c r="BL113" s="37" t="str" cm="1">
        <f t="array" aca="1" ref="BL113" ca="1">_xlfn.LET(_xlpm.lookback,MIN(ROW()-ROW(BK$50),11),_xlpm.found,IFERROR(MATCH("Equal High",OFFSET(BK113,-_xlpm.lookback,0,_xlpm.lookback+1,1),0),-1),_xlpm.offset_rows,_xlpm.lookback-_xlpm.found+1,IF(_xlpm.found&gt;0,INDEX(E:E,ROW()-_xlpm.offset_rows),""))</f>
        <v/>
      </c>
      <c r="BM113" s="37" t="str">
        <f ca="1">IF(BL113&lt;&gt;"",H113,"")</f>
        <v/>
      </c>
      <c r="BN113" s="37" t="str">
        <f ca="1">IF(BL113&lt;&gt;"",I113,"")</f>
        <v/>
      </c>
      <c r="BO113" s="37" t="str">
        <f t="shared" ca="1" si="27"/>
        <v/>
      </c>
      <c r="BP113" s="37" t="str">
        <f>IFERROR(IF(ABS(V113)&lt;0.15%,"Equal Low",""),"")</f>
        <v/>
      </c>
      <c r="BQ113" s="37" t="str" cm="1">
        <f t="array" aca="1" ref="BQ113" ca="1">_xlfn.LET(_xlpm.lookback,MIN(ROW()-ROW(BP$50),11),_xlpm.found,IFERROR(MATCH("Equal Low",OFFSET(BP113,-_xlpm.lookback,0,_xlpm.lookback+1,1),0),-1),_xlpm.offset_rows,_xlpm.lookback-_xlpm.found+1,IF(_xlpm.found&gt;0,INDEX(F:F,ROW()-_xlpm.offset_rows),""))</f>
        <v/>
      </c>
      <c r="BR113" s="37" t="str">
        <f ca="1">IF(BQ113&lt;&gt;"",H113,"")</f>
        <v/>
      </c>
      <c r="BS113" s="37" t="str">
        <f ca="1">IF(BQ113&lt;&gt;"",I113,"")</f>
        <v/>
      </c>
      <c r="BT113" s="37" t="str">
        <f t="shared" ca="1" si="28"/>
        <v/>
      </c>
      <c r="BU113" s="37" t="str">
        <f t="shared" si="36"/>
        <v/>
      </c>
      <c r="BV113" s="29" t="str">
        <f t="shared" si="37"/>
        <v/>
      </c>
      <c r="BW113" s="37" t="str" cm="1">
        <f t="array" ref="BW113">IF(BV113&lt;&gt;1,"",_xlfn.IFS(OR(BC113="Above",BC113="Below"),BC113,OR(BH113="Above",BH113="Below"),BH113,TRUE,""))</f>
        <v/>
      </c>
      <c r="BX113" s="37" t="str">
        <f ca="1">_xlfn.LET(_xlpm.eqh,IFERROR(ABS((BM113-BL113)/BL113)&lt;0.15%,FALSE),_xlpm.eql,IFERROR(ABS((BR113-BQ113)/BQ113)&lt;0.15%,FALSE),IF(_xlpm.eqh,IF(_xlpm.eql,"Eqh Touch / Eql Touch","Eqh Touch"),IF(_xlpm.eql,"Eql Touch","")))</f>
        <v/>
      </c>
      <c r="BY113" s="37" t="str">
        <f>IF(AA113="","",IF(AA113&gt;0,"UP","DOWN"))</f>
        <v/>
      </c>
      <c r="BZ113" s="37" t="str">
        <f t="shared" si="38"/>
        <v/>
      </c>
      <c r="CA113" s="37" t="str">
        <f t="shared" si="39"/>
        <v/>
      </c>
      <c r="CB113" s="66" t="str">
        <f t="shared" si="40"/>
        <v/>
      </c>
      <c r="CC113" s="69" t="str">
        <f t="shared" si="48"/>
        <v/>
      </c>
      <c r="CD113" s="66" t="str">
        <f t="shared" si="49"/>
        <v/>
      </c>
      <c r="CE113" s="66" t="str">
        <f t="shared" si="41"/>
        <v/>
      </c>
      <c r="CF113" s="66" t="str">
        <f>IF(AK113="","",IF(AND(AC113&gt;0,AK113&gt;0),"Low Spike @ Uptrend",""))</f>
        <v/>
      </c>
      <c r="CG113" s="66" t="str">
        <f>IF(AND(CF113="Low Spike @ Uptrend",AV113&gt;50%),"Sig Low Spike @ Uptrend","")</f>
        <v/>
      </c>
      <c r="CH113" s="30" t="str">
        <f>IFERROR(IF(Z113&gt;(AVERAGE(Z93:Z113)+(2*_xlfn.STDEV.P(Z93:Z113))),1,""),"")</f>
        <v/>
      </c>
      <c r="CI113" s="30" t="str">
        <f>IFERROR(IF(G113&gt;(AVERAGE(G93:G113)+(2*_xlfn.STDEV.P(G93:G113))),1,""),"")</f>
        <v/>
      </c>
      <c r="CJ113" s="30" t="str">
        <f>IF(P113="","",IF(P113=1,1,""))</f>
        <v/>
      </c>
      <c r="CK113" s="11" t="str">
        <f>IF(AND(CH113="",CC113="",CF113="",CI113="",CJ113=""),"",SUM(CH113:CJ113)/5)</f>
        <v/>
      </c>
      <c r="CL113" s="38" t="str">
        <f t="shared" si="51"/>
        <v/>
      </c>
      <c r="CM113" s="10" t="str">
        <f t="shared" si="52"/>
        <v/>
      </c>
    </row>
    <row r="114" spans="1:91" x14ac:dyDescent="0.55000000000000004">
      <c r="A114" t="str">
        <f>IF('Data Validation'!$K$2&lt;&gt;TRUE,"",'Data Validation'!A114)</f>
        <v/>
      </c>
      <c r="B114" s="4" t="str">
        <f>IF('Data Validation'!$K$2&lt;&gt;TRUE,"",'Data Validation'!C114)</f>
        <v/>
      </c>
      <c r="C114" s="4" t="str">
        <f>IF('Data Validation'!$K$2&lt;&gt;TRUE,"",'Data Validation'!E114)</f>
        <v/>
      </c>
      <c r="D114" s="4" t="str">
        <f>IF('Data Validation'!$K$2&lt;&gt;TRUE,"",'Data Validation'!G114)</f>
        <v/>
      </c>
      <c r="E114" s="4" t="str">
        <f>IF($C114&lt;&gt;"M5","",Price!F114)</f>
        <v/>
      </c>
      <c r="F114" s="4" t="str">
        <f>IF($C114&lt;&gt;"M5","",Price!G114)</f>
        <v/>
      </c>
      <c r="G114" s="4" t="str">
        <f>IF($C114&lt;&gt;"M5","",Price!H114)</f>
        <v/>
      </c>
      <c r="H114" s="57" t="str">
        <f>IF($C114&lt;&gt;"M5","",SSA!E114)</f>
        <v/>
      </c>
      <c r="I114" s="57" t="str">
        <f>IF($C114&lt;&gt;"M5","",SSA!F114)</f>
        <v/>
      </c>
      <c r="J114" s="58" t="str">
        <f>IF($C114&lt;&gt;"M5","",SSA!G114)</f>
        <v/>
      </c>
      <c r="K114" s="58" t="str">
        <f>IF($C114&lt;&gt;"M5","",SSA!H114)</f>
        <v/>
      </c>
      <c r="L114" s="5" t="str">
        <f>IF($C114&lt;&gt;"M5","",Trendlines!K114)</f>
        <v/>
      </c>
      <c r="M114" s="5" t="str">
        <f>IF($C114&lt;&gt;"M5","",Trendlines!L114)</f>
        <v/>
      </c>
      <c r="N114" s="5" t="str">
        <f>IF($C114&lt;&gt;"M5","",ZigZag!E114)</f>
        <v/>
      </c>
      <c r="O114" s="5" t="str">
        <f>IF($C114&lt;&gt;"M5","",ZigZag!F114)</f>
        <v/>
      </c>
      <c r="P114" s="5" t="str">
        <f>IF($C114&lt;&gt;"M5","",Pinbar!E114)</f>
        <v/>
      </c>
      <c r="Q114" s="57" t="str">
        <f>IF($C114&lt;&gt;"M5","",Trendlines!E114)</f>
        <v/>
      </c>
      <c r="R114" s="57" t="str">
        <f>IF($C114&lt;&gt;"M5","",Trendlines!H114)</f>
        <v/>
      </c>
      <c r="S114" s="36" t="str">
        <f>IF(N114=0,""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"")))))))))))))))))))))))))))))))))))))))))))))))))</f>
        <v/>
      </c>
      <c r="T114" s="36" t="str">
        <f>IF(O114=0,""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"")))))))))))))))))))))))))))))))))))))))))))))))))</f>
        <v/>
      </c>
      <c r="U114" s="36" t="str">
        <f>IFERROR(IF(S114="N/A","N/A",((N114-S114)/S114)),"")</f>
        <v/>
      </c>
      <c r="V114" s="36" t="str">
        <f>IFERROR(IF(T114="N/A","N/A",((O114-T114)/T114)),"")</f>
        <v/>
      </c>
      <c r="W114" t="str">
        <f>IFERROR(E114-F114,"")</f>
        <v/>
      </c>
      <c r="X114" t="str">
        <f>IFERROR(ABS(E114-D113),"")</f>
        <v/>
      </c>
      <c r="Y114" t="str">
        <f>IFERROR(ABS(F114-D113),"")</f>
        <v/>
      </c>
      <c r="Z114" t="str">
        <f t="shared" si="53"/>
        <v/>
      </c>
      <c r="AA114" s="36" t="str">
        <f>IFERROR(H114-I114,"")</f>
        <v/>
      </c>
      <c r="AB114" s="36" t="str">
        <f t="shared" si="42"/>
        <v/>
      </c>
      <c r="AC114" s="66" t="str" cm="1">
        <f t="array" ref="AC114">IFERROR((AB114=AB113,AC113+AB114,AB114),"")</f>
        <v/>
      </c>
      <c r="AD114" s="65"/>
      <c r="AE114" s="65"/>
      <c r="AF114" s="65"/>
      <c r="AG114" s="65"/>
      <c r="AH114" s="36" t="str">
        <f>IF(AND(H114&gt;I114,H113&lt;I113),"crossover","")</f>
        <v/>
      </c>
      <c r="AI114" s="36" t="str">
        <f>IF(AND(H114&lt;I114,H113&gt;I113),"crossunder","")</f>
        <v/>
      </c>
      <c r="AJ114" s="67" t="str">
        <f t="shared" si="43"/>
        <v/>
      </c>
      <c r="AK114" s="68" t="str">
        <f t="shared" si="44"/>
        <v/>
      </c>
      <c r="AL114" s="71" t="str">
        <f t="shared" si="45"/>
        <v/>
      </c>
      <c r="AM114" s="71" t="str">
        <f t="shared" si="46"/>
        <v/>
      </c>
      <c r="AN114" s="72" t="str">
        <f>IF(AND(AK114&lt;&gt;"",CF114="Low Spike @ Uptrend"),AK114,"")</f>
        <v/>
      </c>
      <c r="AO114" s="72" t="str">
        <f t="shared" si="47"/>
        <v/>
      </c>
      <c r="AT114" s="75"/>
      <c r="AU114" s="75"/>
      <c r="AV114" s="75"/>
      <c r="AW114" s="75"/>
      <c r="AY114" s="21" t="str">
        <f>IF(OR(Q114=0,Q114=""),"",((H114-Q114)/Q114))</f>
        <v/>
      </c>
      <c r="AZ114" s="15" t="str">
        <f t="shared" si="30"/>
        <v/>
      </c>
      <c r="BA114" s="15" t="str">
        <f t="shared" si="50"/>
        <v/>
      </c>
      <c r="BB114" s="22" t="str">
        <f t="shared" si="31"/>
        <v/>
      </c>
      <c r="BC114" s="22" t="str">
        <f t="shared" si="32"/>
        <v/>
      </c>
      <c r="BD114" s="24" t="str">
        <f>IF(OR(R114=0,R114=""),"",((H114-R114)/R114))</f>
        <v/>
      </c>
      <c r="BE114" s="23" t="str">
        <f t="shared" si="29"/>
        <v/>
      </c>
      <c r="BF114" s="23" t="str">
        <f t="shared" si="33"/>
        <v/>
      </c>
      <c r="BG114" s="25" t="str">
        <f t="shared" si="34"/>
        <v/>
      </c>
      <c r="BH114" s="25" t="str">
        <f t="shared" si="35"/>
        <v/>
      </c>
      <c r="BI114" s="29" t="str">
        <f>IF(OR(L114="",N114=""),"",IF(AND(L114=N114,L114&gt;0,N114&gt;0),"Important High",""))</f>
        <v/>
      </c>
      <c r="BJ114" s="29" t="str">
        <f>IF(OR(M114="",O114=""),"",IF(AND(M114=O114,M114&gt;0,O114&gt;0),"Important Low",""))</f>
        <v/>
      </c>
      <c r="BK114" s="37" t="str">
        <f>IFERROR(IF(ABS(U114)&lt;0.15%,"Equal High",""),"")</f>
        <v/>
      </c>
      <c r="BL114" s="37" t="str" cm="1">
        <f t="array" aca="1" ref="BL114" ca="1">_xlfn.LET(_xlpm.lookback,MIN(ROW()-ROW(BK$50),11),_xlpm.found,IFERROR(MATCH("Equal High",OFFSET(BK114,-_xlpm.lookback,0,_xlpm.lookback+1,1),0),-1),_xlpm.offset_rows,_xlpm.lookback-_xlpm.found+1,IF(_xlpm.found&gt;0,INDEX(E:E,ROW()-_xlpm.offset_rows),""))</f>
        <v/>
      </c>
      <c r="BM114" s="37" t="str">
        <f ca="1">IF(BL114&lt;&gt;"",H114,"")</f>
        <v/>
      </c>
      <c r="BN114" s="37" t="str">
        <f ca="1">IF(BL114&lt;&gt;"",I114,"")</f>
        <v/>
      </c>
      <c r="BO114" s="37" t="str">
        <f t="shared" ca="1" si="27"/>
        <v/>
      </c>
      <c r="BP114" s="37" t="str">
        <f>IFERROR(IF(ABS(V114)&lt;0.15%,"Equal Low",""),"")</f>
        <v/>
      </c>
      <c r="BQ114" s="37" t="str" cm="1">
        <f t="array" aca="1" ref="BQ114" ca="1">_xlfn.LET(_xlpm.lookback,MIN(ROW()-ROW(BP$50),11),_xlpm.found,IFERROR(MATCH("Equal Low",OFFSET(BP114,-_xlpm.lookback,0,_xlpm.lookback+1,1),0),-1),_xlpm.offset_rows,_xlpm.lookback-_xlpm.found+1,IF(_xlpm.found&gt;0,INDEX(F:F,ROW()-_xlpm.offset_rows),""))</f>
        <v/>
      </c>
      <c r="BR114" s="37" t="str">
        <f ca="1">IF(BQ114&lt;&gt;"",H114,"")</f>
        <v/>
      </c>
      <c r="BS114" s="37" t="str">
        <f ca="1">IF(BQ114&lt;&gt;"",I114,"")</f>
        <v/>
      </c>
      <c r="BT114" s="37" t="str">
        <f t="shared" ca="1" si="28"/>
        <v/>
      </c>
      <c r="BU114" s="37" t="str">
        <f t="shared" si="36"/>
        <v/>
      </c>
      <c r="BV114" s="29" t="str">
        <f t="shared" si="37"/>
        <v/>
      </c>
      <c r="BW114" s="37" t="str" cm="1">
        <f t="array" ref="BW114">IF(BV114&lt;&gt;1,"",_xlfn.IFS(OR(BC114="Above",BC114="Below"),BC114,OR(BH114="Above",BH114="Below"),BH114,TRUE,""))</f>
        <v/>
      </c>
      <c r="BX114" s="37" t="str">
        <f ca="1">_xlfn.LET(_xlpm.eqh,IFERROR(ABS((BM114-BL114)/BL114)&lt;0.15%,FALSE),_xlpm.eql,IFERROR(ABS((BR114-BQ114)/BQ114)&lt;0.15%,FALSE),IF(_xlpm.eqh,IF(_xlpm.eql,"Eqh Touch / Eql Touch","Eqh Touch"),IF(_xlpm.eql,"Eql Touch","")))</f>
        <v/>
      </c>
      <c r="BY114" s="37" t="str">
        <f>IF(AA114="","",IF(AA114&gt;0,"UP","DOWN"))</f>
        <v/>
      </c>
      <c r="BZ114" s="37" t="str">
        <f t="shared" si="38"/>
        <v/>
      </c>
      <c r="CA114" s="37" t="str">
        <f t="shared" si="39"/>
        <v/>
      </c>
      <c r="CB114" s="66" t="str">
        <f t="shared" si="40"/>
        <v/>
      </c>
      <c r="CC114" s="69" t="str">
        <f t="shared" si="48"/>
        <v/>
      </c>
      <c r="CD114" s="66" t="str">
        <f t="shared" si="49"/>
        <v/>
      </c>
      <c r="CE114" s="66" t="str">
        <f t="shared" si="41"/>
        <v/>
      </c>
      <c r="CF114" s="66" t="str">
        <f>IF(AK114="","",IF(AND(AC114&gt;0,AK114&gt;0),"Low Spike @ Uptrend",""))</f>
        <v/>
      </c>
      <c r="CG114" s="66" t="str">
        <f>IF(AND(CF114="Low Spike @ Uptrend",AV114&gt;50%),"Sig Low Spike @ Uptrend","")</f>
        <v/>
      </c>
      <c r="CH114" s="30" t="str">
        <f>IFERROR(IF(Z114&gt;(AVERAGE(Z94:Z114)+(2*_xlfn.STDEV.P(Z94:Z114))),1,""),"")</f>
        <v/>
      </c>
      <c r="CI114" s="30" t="str">
        <f>IFERROR(IF(G114&gt;(AVERAGE(G94:G114)+(2*_xlfn.STDEV.P(G94:G114))),1,""),"")</f>
        <v/>
      </c>
      <c r="CJ114" s="30" t="str">
        <f>IF(P114="","",IF(P114=1,1,""))</f>
        <v/>
      </c>
      <c r="CK114" s="11" t="str">
        <f>IF(AND(CH114="",CC114="",CF114="",CI114="",CJ114=""),"",SUM(CH114:CJ114)/5)</f>
        <v/>
      </c>
      <c r="CL114" s="38" t="str">
        <f t="shared" si="51"/>
        <v/>
      </c>
      <c r="CM114" s="10" t="str">
        <f t="shared" si="52"/>
        <v/>
      </c>
    </row>
    <row r="115" spans="1:91" x14ac:dyDescent="0.55000000000000004">
      <c r="A115" t="str">
        <f>IF('Data Validation'!$K$2&lt;&gt;TRUE,"",'Data Validation'!A115)</f>
        <v/>
      </c>
      <c r="B115" s="4" t="str">
        <f>IF('Data Validation'!$K$2&lt;&gt;TRUE,"",'Data Validation'!C115)</f>
        <v/>
      </c>
      <c r="C115" s="4" t="str">
        <f>IF('Data Validation'!$K$2&lt;&gt;TRUE,"",'Data Validation'!E115)</f>
        <v/>
      </c>
      <c r="D115" s="4" t="str">
        <f>IF('Data Validation'!$K$2&lt;&gt;TRUE,"",'Data Validation'!G115)</f>
        <v/>
      </c>
      <c r="E115" s="4" t="str">
        <f>IF($C115&lt;&gt;"M5","",Price!F115)</f>
        <v/>
      </c>
      <c r="F115" s="4" t="str">
        <f>IF($C115&lt;&gt;"M5","",Price!G115)</f>
        <v/>
      </c>
      <c r="G115" s="4" t="str">
        <f>IF($C115&lt;&gt;"M5","",Price!H115)</f>
        <v/>
      </c>
      <c r="H115" s="57" t="str">
        <f>IF($C115&lt;&gt;"M5","",SSA!E115)</f>
        <v/>
      </c>
      <c r="I115" s="57" t="str">
        <f>IF($C115&lt;&gt;"M5","",SSA!F115)</f>
        <v/>
      </c>
      <c r="J115" s="58" t="str">
        <f>IF($C115&lt;&gt;"M5","",SSA!G115)</f>
        <v/>
      </c>
      <c r="K115" s="58" t="str">
        <f>IF($C115&lt;&gt;"M5","",SSA!H115)</f>
        <v/>
      </c>
      <c r="L115" s="5" t="str">
        <f>IF($C115&lt;&gt;"M5","",Trendlines!K115)</f>
        <v/>
      </c>
      <c r="M115" s="5" t="str">
        <f>IF($C115&lt;&gt;"M5","",Trendlines!L115)</f>
        <v/>
      </c>
      <c r="N115" s="5" t="str">
        <f>IF($C115&lt;&gt;"M5","",ZigZag!E115)</f>
        <v/>
      </c>
      <c r="O115" s="5" t="str">
        <f>IF($C115&lt;&gt;"M5","",ZigZag!F115)</f>
        <v/>
      </c>
      <c r="P115" s="5" t="str">
        <f>IF($C115&lt;&gt;"M5","",Pinbar!E115)</f>
        <v/>
      </c>
      <c r="Q115" s="57" t="str">
        <f>IF($C115&lt;&gt;"M5","",Trendlines!E115)</f>
        <v/>
      </c>
      <c r="R115" s="57" t="str">
        <f>IF($C115&lt;&gt;"M5","",Trendlines!H115)</f>
        <v/>
      </c>
      <c r="S115" s="36" t="str">
        <f>IF(N115=0,""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"")))))))))))))))))))))))))))))))))))))))))))))))))</f>
        <v/>
      </c>
      <c r="T115" s="36" t="str">
        <f>IF(O115=0,""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"")))))))))))))))))))))))))))))))))))))))))))))))))</f>
        <v/>
      </c>
      <c r="U115" s="36" t="str">
        <f>IFERROR(IF(S115="N/A","N/A",((N115-S115)/S115)),"")</f>
        <v/>
      </c>
      <c r="V115" s="36" t="str">
        <f>IFERROR(IF(T115="N/A","N/A",((O115-T115)/T115)),"")</f>
        <v/>
      </c>
      <c r="W115" t="str">
        <f>IFERROR(E115-F115,"")</f>
        <v/>
      </c>
      <c r="X115" t="str">
        <f>IFERROR(ABS(E115-D114),"")</f>
        <v/>
      </c>
      <c r="Y115" t="str">
        <f>IFERROR(ABS(F115-D114),"")</f>
        <v/>
      </c>
      <c r="Z115" t="str">
        <f t="shared" si="53"/>
        <v/>
      </c>
      <c r="AA115" s="36" t="str">
        <f>IFERROR(H115-I115,"")</f>
        <v/>
      </c>
      <c r="AB115" s="36" t="str">
        <f t="shared" si="42"/>
        <v/>
      </c>
      <c r="AC115" s="66" t="str" cm="1">
        <f t="array" ref="AC115">IFERROR((AB115=AB114,AC114+AB115,AB115),"")</f>
        <v/>
      </c>
      <c r="AD115" s="65"/>
      <c r="AE115" s="65"/>
      <c r="AF115" s="65"/>
      <c r="AG115" s="65"/>
      <c r="AH115" s="36" t="str">
        <f>IF(AND(H115&gt;I115,H114&lt;I114),"crossover","")</f>
        <v/>
      </c>
      <c r="AI115" s="36" t="str">
        <f>IF(AND(H115&lt;I115,H114&gt;I114),"crossunder","")</f>
        <v/>
      </c>
      <c r="AJ115" s="67" t="str">
        <f t="shared" si="43"/>
        <v/>
      </c>
      <c r="AK115" s="68" t="str">
        <f t="shared" si="44"/>
        <v/>
      </c>
      <c r="AL115" s="71" t="str">
        <f t="shared" si="45"/>
        <v/>
      </c>
      <c r="AM115" s="71" t="str">
        <f t="shared" si="46"/>
        <v/>
      </c>
      <c r="AN115" s="72" t="str">
        <f>IF(AND(AK115&lt;&gt;"",CF115="Low Spike @ Uptrend"),AK115,"")</f>
        <v/>
      </c>
      <c r="AO115" s="72" t="str">
        <f t="shared" si="47"/>
        <v/>
      </c>
      <c r="AT115" s="75"/>
      <c r="AU115" s="75"/>
      <c r="AV115" s="75"/>
      <c r="AW115" s="75"/>
      <c r="AY115" s="21" t="str">
        <f>IF(OR(Q115=0,Q115=""),"",((H115-Q115)/Q115))</f>
        <v/>
      </c>
      <c r="AZ115" s="15" t="str">
        <f t="shared" si="30"/>
        <v/>
      </c>
      <c r="BA115" s="15" t="str">
        <f t="shared" si="50"/>
        <v/>
      </c>
      <c r="BB115" s="22" t="str">
        <f t="shared" si="31"/>
        <v/>
      </c>
      <c r="BC115" s="22" t="str">
        <f t="shared" si="32"/>
        <v/>
      </c>
      <c r="BD115" s="24" t="str">
        <f>IF(OR(R115=0,R115=""),"",((H115-R115)/R115))</f>
        <v/>
      </c>
      <c r="BE115" s="23" t="str">
        <f t="shared" si="29"/>
        <v/>
      </c>
      <c r="BF115" s="23" t="str">
        <f t="shared" si="33"/>
        <v/>
      </c>
      <c r="BG115" s="25" t="str">
        <f t="shared" si="34"/>
        <v/>
      </c>
      <c r="BH115" s="25" t="str">
        <f t="shared" si="35"/>
        <v/>
      </c>
      <c r="BI115" s="29" t="str">
        <f>IF(OR(L115="",N115=""),"",IF(AND(L115=N115,L115&gt;0,N115&gt;0),"Important High",""))</f>
        <v/>
      </c>
      <c r="BJ115" s="29" t="str">
        <f>IF(OR(M115="",O115=""),"",IF(AND(M115=O115,M115&gt;0,O115&gt;0),"Important Low",""))</f>
        <v/>
      </c>
      <c r="BK115" s="37" t="str">
        <f>IFERROR(IF(ABS(U115)&lt;0.15%,"Equal High",""),"")</f>
        <v/>
      </c>
      <c r="BL115" s="37" t="str" cm="1">
        <f t="array" aca="1" ref="BL115" ca="1">_xlfn.LET(_xlpm.lookback,MIN(ROW()-ROW(BK$50),11),_xlpm.found,IFERROR(MATCH("Equal High",OFFSET(BK115,-_xlpm.lookback,0,_xlpm.lookback+1,1),0),-1),_xlpm.offset_rows,_xlpm.lookback-_xlpm.found+1,IF(_xlpm.found&gt;0,INDEX(E:E,ROW()-_xlpm.offset_rows),""))</f>
        <v/>
      </c>
      <c r="BM115" s="37" t="str">
        <f ca="1">IF(BL115&lt;&gt;"",H115,"")</f>
        <v/>
      </c>
      <c r="BN115" s="37" t="str">
        <f ca="1">IF(BL115&lt;&gt;"",I115,"")</f>
        <v/>
      </c>
      <c r="BO115" s="37" t="str">
        <f t="shared" ref="BO115:BO178" ca="1" si="54">IFERROR(IF(ABS((BM115-BL115)/BL115)&lt;0.15%,"Eqh Touch",""),"")</f>
        <v/>
      </c>
      <c r="BP115" s="37" t="str">
        <f>IFERROR(IF(ABS(V115)&lt;0.15%,"Equal Low",""),"")</f>
        <v/>
      </c>
      <c r="BQ115" s="37" t="str" cm="1">
        <f t="array" aca="1" ref="BQ115" ca="1">_xlfn.LET(_xlpm.lookback,MIN(ROW()-ROW(BP$50),11),_xlpm.found,IFERROR(MATCH("Equal Low",OFFSET(BP115,-_xlpm.lookback,0,_xlpm.lookback+1,1),0),-1),_xlpm.offset_rows,_xlpm.lookback-_xlpm.found+1,IF(_xlpm.found&gt;0,INDEX(F:F,ROW()-_xlpm.offset_rows),""))</f>
        <v/>
      </c>
      <c r="BR115" s="37" t="str">
        <f ca="1">IF(BQ115&lt;&gt;"",H115,"")</f>
        <v/>
      </c>
      <c r="BS115" s="37" t="str">
        <f ca="1">IF(BQ115&lt;&gt;"",I115,"")</f>
        <v/>
      </c>
      <c r="BT115" s="37" t="str">
        <f t="shared" ref="BT115:BT178" ca="1" si="55">IFERROR(IF(ABS((BR115-BQ115)/BQ115)&lt;0.15%,"Eql Touch",""),"")</f>
        <v/>
      </c>
      <c r="BU115" s="37" t="str">
        <f t="shared" si="36"/>
        <v/>
      </c>
      <c r="BV115" s="29" t="str">
        <f t="shared" si="37"/>
        <v/>
      </c>
      <c r="BW115" s="37" t="str" cm="1">
        <f t="array" ref="BW115">IF(BV115&lt;&gt;1,"",_xlfn.IFS(OR(BC115="Above",BC115="Below"),BC115,OR(BH115="Above",BH115="Below"),BH115,TRUE,""))</f>
        <v/>
      </c>
      <c r="BX115" s="37" t="str">
        <f ca="1">_xlfn.LET(_xlpm.eqh,IFERROR(ABS((BM115-BL115)/BL115)&lt;0.15%,FALSE),_xlpm.eql,IFERROR(ABS((BR115-BQ115)/BQ115)&lt;0.15%,FALSE),IF(_xlpm.eqh,IF(_xlpm.eql,"Eqh Touch / Eql Touch","Eqh Touch"),IF(_xlpm.eql,"Eql Touch","")))</f>
        <v/>
      </c>
      <c r="BY115" s="37" t="str">
        <f>IF(AA115="","",IF(AA115&gt;0,"UP","DOWN"))</f>
        <v/>
      </c>
      <c r="BZ115" s="37" t="str">
        <f t="shared" si="38"/>
        <v/>
      </c>
      <c r="CA115" s="37" t="str">
        <f t="shared" si="39"/>
        <v/>
      </c>
      <c r="CB115" s="66" t="str">
        <f t="shared" si="40"/>
        <v/>
      </c>
      <c r="CC115" s="69" t="str">
        <f t="shared" si="48"/>
        <v/>
      </c>
      <c r="CD115" s="66" t="str">
        <f t="shared" si="49"/>
        <v/>
      </c>
      <c r="CE115" s="66" t="str">
        <f t="shared" si="41"/>
        <v/>
      </c>
      <c r="CF115" s="66" t="str">
        <f>IF(AK115="","",IF(AND(AC115&gt;0,AK115&gt;0),"Low Spike @ Uptrend",""))</f>
        <v/>
      </c>
      <c r="CG115" s="66" t="str">
        <f>IF(AND(CF115="Low Spike @ Uptrend",AV115&gt;50%),"Sig Low Spike @ Uptrend","")</f>
        <v/>
      </c>
      <c r="CH115" s="30" t="str">
        <f>IFERROR(IF(Z115&gt;(AVERAGE(Z95:Z115)+(2*_xlfn.STDEV.P(Z95:Z115))),1,""),"")</f>
        <v/>
      </c>
      <c r="CI115" s="30" t="str">
        <f>IFERROR(IF(G115&gt;(AVERAGE(G95:G115)+(2*_xlfn.STDEV.P(G95:G115))),1,""),"")</f>
        <v/>
      </c>
      <c r="CJ115" s="30" t="str">
        <f>IF(P115="","",IF(P115=1,1,""))</f>
        <v/>
      </c>
      <c r="CK115" s="11" t="str">
        <f>IF(AND(CH115="",CC115="",CF115="",CI115="",CJ115=""),"",SUM(CH115:CJ115)/5)</f>
        <v/>
      </c>
      <c r="CL115" s="38" t="str">
        <f t="shared" si="51"/>
        <v/>
      </c>
      <c r="CM115" s="10" t="str">
        <f t="shared" si="52"/>
        <v/>
      </c>
    </row>
    <row r="116" spans="1:91" x14ac:dyDescent="0.55000000000000004">
      <c r="A116" t="str">
        <f>IF('Data Validation'!$K$2&lt;&gt;TRUE,"",'Data Validation'!A116)</f>
        <v/>
      </c>
      <c r="B116" s="4" t="str">
        <f>IF('Data Validation'!$K$2&lt;&gt;TRUE,"",'Data Validation'!C116)</f>
        <v/>
      </c>
      <c r="C116" s="4" t="str">
        <f>IF('Data Validation'!$K$2&lt;&gt;TRUE,"",'Data Validation'!E116)</f>
        <v/>
      </c>
      <c r="D116" s="4" t="str">
        <f>IF('Data Validation'!$K$2&lt;&gt;TRUE,"",'Data Validation'!G116)</f>
        <v/>
      </c>
      <c r="E116" s="4" t="str">
        <f>IF($C116&lt;&gt;"M5","",Price!F116)</f>
        <v/>
      </c>
      <c r="F116" s="4" t="str">
        <f>IF($C116&lt;&gt;"M5","",Price!G116)</f>
        <v/>
      </c>
      <c r="G116" s="4" t="str">
        <f>IF($C116&lt;&gt;"M5","",Price!H116)</f>
        <v/>
      </c>
      <c r="H116" s="57" t="str">
        <f>IF($C116&lt;&gt;"M5","",SSA!E116)</f>
        <v/>
      </c>
      <c r="I116" s="57" t="str">
        <f>IF($C116&lt;&gt;"M5","",SSA!F116)</f>
        <v/>
      </c>
      <c r="J116" s="58" t="str">
        <f>IF($C116&lt;&gt;"M5","",SSA!G116)</f>
        <v/>
      </c>
      <c r="K116" s="58" t="str">
        <f>IF($C116&lt;&gt;"M5","",SSA!H116)</f>
        <v/>
      </c>
      <c r="L116" s="5" t="str">
        <f>IF($C116&lt;&gt;"M5","",Trendlines!K116)</f>
        <v/>
      </c>
      <c r="M116" s="5" t="str">
        <f>IF($C116&lt;&gt;"M5","",Trendlines!L116)</f>
        <v/>
      </c>
      <c r="N116" s="5" t="str">
        <f>IF($C116&lt;&gt;"M5","",ZigZag!E116)</f>
        <v/>
      </c>
      <c r="O116" s="5" t="str">
        <f>IF($C116&lt;&gt;"M5","",ZigZag!F116)</f>
        <v/>
      </c>
      <c r="P116" s="5" t="str">
        <f>IF($C116&lt;&gt;"M5","",Pinbar!E116)</f>
        <v/>
      </c>
      <c r="Q116" s="57" t="str">
        <f>IF($C116&lt;&gt;"M5","",Trendlines!E116)</f>
        <v/>
      </c>
      <c r="R116" s="57" t="str">
        <f>IF($C116&lt;&gt;"M5","",Trendlines!H116)</f>
        <v/>
      </c>
      <c r="S116" s="36" t="str">
        <f>IF(N116=0,""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"")))))))))))))))))))))))))))))))))))))))))))))))))</f>
        <v/>
      </c>
      <c r="T116" s="36" t="str">
        <f>IF(O116=0,""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"")))))))))))))))))))))))))))))))))))))))))))))))))</f>
        <v/>
      </c>
      <c r="U116" s="36" t="str">
        <f>IFERROR(IF(S116="N/A","N/A",((N116-S116)/S116)),"")</f>
        <v/>
      </c>
      <c r="V116" s="36" t="str">
        <f>IFERROR(IF(T116="N/A","N/A",((O116-T116)/T116)),"")</f>
        <v/>
      </c>
      <c r="W116" t="str">
        <f>IFERROR(E116-F116,"")</f>
        <v/>
      </c>
      <c r="X116" t="str">
        <f>IFERROR(ABS(E116-D115),"")</f>
        <v/>
      </c>
      <c r="Y116" t="str">
        <f>IFERROR(ABS(F116-D115),"")</f>
        <v/>
      </c>
      <c r="Z116" t="str">
        <f t="shared" si="53"/>
        <v/>
      </c>
      <c r="AA116" s="36" t="str">
        <f>IFERROR(H116-I116,"")</f>
        <v/>
      </c>
      <c r="AB116" s="36" t="str">
        <f t="shared" si="42"/>
        <v/>
      </c>
      <c r="AC116" s="66" t="str" cm="1">
        <f t="array" ref="AC116">IFERROR((AB116=AB115,AC115+AB116,AB116),"")</f>
        <v/>
      </c>
      <c r="AD116" s="65"/>
      <c r="AE116" s="65"/>
      <c r="AF116" s="65"/>
      <c r="AG116" s="65"/>
      <c r="AH116" s="36" t="str">
        <f>IF(AND(H116&gt;I116,H115&lt;I115),"crossover","")</f>
        <v/>
      </c>
      <c r="AI116" s="36" t="str">
        <f>IF(AND(H116&lt;I116,H115&gt;I115),"crossunder","")</f>
        <v/>
      </c>
      <c r="AJ116" s="67" t="str">
        <f t="shared" si="43"/>
        <v/>
      </c>
      <c r="AK116" s="68" t="str">
        <f t="shared" si="44"/>
        <v/>
      </c>
      <c r="AL116" s="71" t="str">
        <f t="shared" si="45"/>
        <v/>
      </c>
      <c r="AM116" s="71" t="str">
        <f t="shared" si="46"/>
        <v/>
      </c>
      <c r="AN116" s="72" t="str">
        <f>IF(AND(AK116&lt;&gt;"",CF116="Low Spike @ Uptrend"),AK116,"")</f>
        <v/>
      </c>
      <c r="AO116" s="72" t="str">
        <f t="shared" si="47"/>
        <v/>
      </c>
      <c r="AT116" s="75"/>
      <c r="AU116" s="75"/>
      <c r="AV116" s="75"/>
      <c r="AW116" s="75"/>
      <c r="AY116" s="21" t="str">
        <f>IF(OR(Q116=0,Q116=""),"",((H116-Q116)/Q116))</f>
        <v/>
      </c>
      <c r="AZ116" s="15" t="str">
        <f t="shared" si="30"/>
        <v/>
      </c>
      <c r="BA116" s="15" t="str">
        <f t="shared" si="50"/>
        <v/>
      </c>
      <c r="BB116" s="22" t="str">
        <f t="shared" si="31"/>
        <v/>
      </c>
      <c r="BC116" s="22" t="str">
        <f t="shared" si="32"/>
        <v/>
      </c>
      <c r="BD116" s="24" t="str">
        <f>IF(OR(R116=0,R116=""),"",((H116-R116)/R116))</f>
        <v/>
      </c>
      <c r="BE116" s="23" t="str">
        <f t="shared" si="29"/>
        <v/>
      </c>
      <c r="BF116" s="23" t="str">
        <f t="shared" si="33"/>
        <v/>
      </c>
      <c r="BG116" s="25" t="str">
        <f t="shared" si="34"/>
        <v/>
      </c>
      <c r="BH116" s="25" t="str">
        <f t="shared" si="35"/>
        <v/>
      </c>
      <c r="BI116" s="29" t="str">
        <f>IF(OR(L116="",N116=""),"",IF(AND(L116=N116,L116&gt;0,N116&gt;0),"Important High",""))</f>
        <v/>
      </c>
      <c r="BJ116" s="29" t="str">
        <f>IF(OR(M116="",O116=""),"",IF(AND(M116=O116,M116&gt;0,O116&gt;0),"Important Low",""))</f>
        <v/>
      </c>
      <c r="BK116" s="37" t="str">
        <f>IFERROR(IF(ABS(U116)&lt;0.15%,"Equal High",""),"")</f>
        <v/>
      </c>
      <c r="BL116" s="37" t="str" cm="1">
        <f t="array" aca="1" ref="BL116" ca="1">_xlfn.LET(_xlpm.lookback,MIN(ROW()-ROW(BK$50),11),_xlpm.found,IFERROR(MATCH("Equal High",OFFSET(BK116,-_xlpm.lookback,0,_xlpm.lookback+1,1),0),-1),_xlpm.offset_rows,_xlpm.lookback-_xlpm.found+1,IF(_xlpm.found&gt;0,INDEX(E:E,ROW()-_xlpm.offset_rows),""))</f>
        <v/>
      </c>
      <c r="BM116" s="37" t="str">
        <f ca="1">IF(BL116&lt;&gt;"",H116,"")</f>
        <v/>
      </c>
      <c r="BN116" s="37" t="str">
        <f ca="1">IF(BL116&lt;&gt;"",I116,"")</f>
        <v/>
      </c>
      <c r="BO116" s="37" t="str">
        <f t="shared" ca="1" si="54"/>
        <v/>
      </c>
      <c r="BP116" s="37" t="str">
        <f>IFERROR(IF(ABS(V116)&lt;0.15%,"Equal Low",""),"")</f>
        <v/>
      </c>
      <c r="BQ116" s="37" t="str" cm="1">
        <f t="array" aca="1" ref="BQ116" ca="1">_xlfn.LET(_xlpm.lookback,MIN(ROW()-ROW(BP$50),11),_xlpm.found,IFERROR(MATCH("Equal Low",OFFSET(BP116,-_xlpm.lookback,0,_xlpm.lookback+1,1),0),-1),_xlpm.offset_rows,_xlpm.lookback-_xlpm.found+1,IF(_xlpm.found&gt;0,INDEX(F:F,ROW()-_xlpm.offset_rows),""))</f>
        <v/>
      </c>
      <c r="BR116" s="37" t="str">
        <f ca="1">IF(BQ116&lt;&gt;"",H116,"")</f>
        <v/>
      </c>
      <c r="BS116" s="37" t="str">
        <f ca="1">IF(BQ116&lt;&gt;"",I116,"")</f>
        <v/>
      </c>
      <c r="BT116" s="37" t="str">
        <f t="shared" ca="1" si="55"/>
        <v/>
      </c>
      <c r="BU116" s="37" t="str">
        <f t="shared" si="36"/>
        <v/>
      </c>
      <c r="BV116" s="29" t="str">
        <f t="shared" si="37"/>
        <v/>
      </c>
      <c r="BW116" s="37" t="str" cm="1">
        <f t="array" ref="BW116">IF(BV116&lt;&gt;1,"",_xlfn.IFS(OR(BC116="Above",BC116="Below"),BC116,OR(BH116="Above",BH116="Below"),BH116,TRUE,""))</f>
        <v/>
      </c>
      <c r="BX116" s="37" t="str">
        <f ca="1">_xlfn.LET(_xlpm.eqh,IFERROR(ABS((BM116-BL116)/BL116)&lt;0.15%,FALSE),_xlpm.eql,IFERROR(ABS((BR116-BQ116)/BQ116)&lt;0.15%,FALSE),IF(_xlpm.eqh,IF(_xlpm.eql,"Eqh Touch / Eql Touch","Eqh Touch"),IF(_xlpm.eql,"Eql Touch","")))</f>
        <v/>
      </c>
      <c r="BY116" s="37" t="str">
        <f>IF(AA116="","",IF(AA116&gt;0,"UP","DOWN"))</f>
        <v/>
      </c>
      <c r="BZ116" s="37" t="str">
        <f t="shared" si="38"/>
        <v/>
      </c>
      <c r="CA116" s="37" t="str">
        <f t="shared" si="39"/>
        <v/>
      </c>
      <c r="CB116" s="66" t="str">
        <f t="shared" si="40"/>
        <v/>
      </c>
      <c r="CC116" s="69" t="str">
        <f t="shared" si="48"/>
        <v/>
      </c>
      <c r="CD116" s="66" t="str">
        <f t="shared" si="49"/>
        <v/>
      </c>
      <c r="CE116" s="66" t="str">
        <f t="shared" si="41"/>
        <v/>
      </c>
      <c r="CF116" s="66" t="str">
        <f>IF(AK116="","",IF(AND(AC116&gt;0,AK116&gt;0),"Low Spike @ Uptrend",""))</f>
        <v/>
      </c>
      <c r="CG116" s="66" t="str">
        <f>IF(AND(CF116="Low Spike @ Uptrend",AV116&gt;50%),"Sig Low Spike @ Uptrend","")</f>
        <v/>
      </c>
      <c r="CH116" s="30" t="str">
        <f>IFERROR(IF(Z116&gt;(AVERAGE(Z96:Z116)+(2*_xlfn.STDEV.P(Z96:Z116))),1,""),"")</f>
        <v/>
      </c>
      <c r="CI116" s="30" t="str">
        <f>IFERROR(IF(G116&gt;(AVERAGE(G96:G116)+(2*_xlfn.STDEV.P(G96:G116))),1,""),"")</f>
        <v/>
      </c>
      <c r="CJ116" s="30" t="str">
        <f>IF(P116="","",IF(P116=1,1,""))</f>
        <v/>
      </c>
      <c r="CK116" s="11" t="str">
        <f>IF(AND(CH116="",CC116="",CF116="",CI116="",CJ116=""),"",SUM(CH116:CJ116)/5)</f>
        <v/>
      </c>
      <c r="CL116" s="38" t="str">
        <f t="shared" si="51"/>
        <v/>
      </c>
      <c r="CM116" s="10" t="str">
        <f t="shared" si="52"/>
        <v/>
      </c>
    </row>
    <row r="117" spans="1:91" x14ac:dyDescent="0.55000000000000004">
      <c r="A117" t="str">
        <f>IF('Data Validation'!$K$2&lt;&gt;TRUE,"",'Data Validation'!A117)</f>
        <v/>
      </c>
      <c r="B117" s="4" t="str">
        <f>IF('Data Validation'!$K$2&lt;&gt;TRUE,"",'Data Validation'!C117)</f>
        <v/>
      </c>
      <c r="C117" s="4" t="str">
        <f>IF('Data Validation'!$K$2&lt;&gt;TRUE,"",'Data Validation'!E117)</f>
        <v/>
      </c>
      <c r="D117" s="4" t="str">
        <f>IF('Data Validation'!$K$2&lt;&gt;TRUE,"",'Data Validation'!G117)</f>
        <v/>
      </c>
      <c r="E117" s="4" t="str">
        <f>IF($C117&lt;&gt;"M5","",Price!F117)</f>
        <v/>
      </c>
      <c r="F117" s="4" t="str">
        <f>IF($C117&lt;&gt;"M5","",Price!G117)</f>
        <v/>
      </c>
      <c r="G117" s="4" t="str">
        <f>IF($C117&lt;&gt;"M5","",Price!H117)</f>
        <v/>
      </c>
      <c r="H117" s="57" t="str">
        <f>IF($C117&lt;&gt;"M5","",SSA!E117)</f>
        <v/>
      </c>
      <c r="I117" s="57" t="str">
        <f>IF($C117&lt;&gt;"M5","",SSA!F117)</f>
        <v/>
      </c>
      <c r="J117" s="58" t="str">
        <f>IF($C117&lt;&gt;"M5","",SSA!G117)</f>
        <v/>
      </c>
      <c r="K117" s="58" t="str">
        <f>IF($C117&lt;&gt;"M5","",SSA!H117)</f>
        <v/>
      </c>
      <c r="L117" s="5" t="str">
        <f>IF($C117&lt;&gt;"M5","",Trendlines!K117)</f>
        <v/>
      </c>
      <c r="M117" s="5" t="str">
        <f>IF($C117&lt;&gt;"M5","",Trendlines!L117)</f>
        <v/>
      </c>
      <c r="N117" s="5" t="str">
        <f>IF($C117&lt;&gt;"M5","",ZigZag!E117)</f>
        <v/>
      </c>
      <c r="O117" s="5" t="str">
        <f>IF($C117&lt;&gt;"M5","",ZigZag!F117)</f>
        <v/>
      </c>
      <c r="P117" s="5" t="str">
        <f>IF($C117&lt;&gt;"M5","",Pinbar!E117)</f>
        <v/>
      </c>
      <c r="Q117" s="57" t="str">
        <f>IF($C117&lt;&gt;"M5","",Trendlines!E117)</f>
        <v/>
      </c>
      <c r="R117" s="57" t="str">
        <f>IF($C117&lt;&gt;"M5","",Trendlines!H117)</f>
        <v/>
      </c>
      <c r="S117" s="36" t="str">
        <f>IF(N117=0,""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"")))))))))))))))))))))))))))))))))))))))))))))))))</f>
        <v/>
      </c>
      <c r="T117" s="36" t="str">
        <f>IF(O117=0,""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"")))))))))))))))))))))))))))))))))))))))))))))))))</f>
        <v/>
      </c>
      <c r="U117" s="36" t="str">
        <f>IFERROR(IF(S117="N/A","N/A",((N117-S117)/S117)),"")</f>
        <v/>
      </c>
      <c r="V117" s="36" t="str">
        <f>IFERROR(IF(T117="N/A","N/A",((O117-T117)/T117)),"")</f>
        <v/>
      </c>
      <c r="W117" t="str">
        <f>IFERROR(E117-F117,"")</f>
        <v/>
      </c>
      <c r="X117" t="str">
        <f>IFERROR(ABS(E117-D116),"")</f>
        <v/>
      </c>
      <c r="Y117" t="str">
        <f>IFERROR(ABS(F117-D116),"")</f>
        <v/>
      </c>
      <c r="Z117" t="str">
        <f t="shared" si="53"/>
        <v/>
      </c>
      <c r="AA117" s="36" t="str">
        <f>IFERROR(H117-I117,"")</f>
        <v/>
      </c>
      <c r="AB117" s="36" t="str">
        <f t="shared" si="42"/>
        <v/>
      </c>
      <c r="AC117" s="66" t="str" cm="1">
        <f t="array" ref="AC117">IFERROR((AB117=AB116,AC116+AB117,AB117),"")</f>
        <v/>
      </c>
      <c r="AD117" s="65"/>
      <c r="AE117" s="65"/>
      <c r="AF117" s="65"/>
      <c r="AG117" s="65"/>
      <c r="AH117" s="36" t="str">
        <f>IF(AND(H117&gt;I117,H116&lt;I116),"crossover","")</f>
        <v/>
      </c>
      <c r="AI117" s="36" t="str">
        <f>IF(AND(H117&lt;I117,H116&gt;I116),"crossunder","")</f>
        <v/>
      </c>
      <c r="AJ117" s="67" t="str">
        <f t="shared" si="43"/>
        <v/>
      </c>
      <c r="AK117" s="68" t="str">
        <f t="shared" si="44"/>
        <v/>
      </c>
      <c r="AL117" s="71" t="str">
        <f t="shared" si="45"/>
        <v/>
      </c>
      <c r="AM117" s="71" t="str">
        <f t="shared" si="46"/>
        <v/>
      </c>
      <c r="AN117" s="72" t="str">
        <f>IF(AND(AK117&lt;&gt;"",CF117="Low Spike @ Uptrend"),AK117,"")</f>
        <v/>
      </c>
      <c r="AO117" s="72" t="str">
        <f t="shared" si="47"/>
        <v/>
      </c>
      <c r="AT117" s="75"/>
      <c r="AU117" s="75"/>
      <c r="AV117" s="75"/>
      <c r="AW117" s="75"/>
      <c r="AY117" s="21" t="str">
        <f>IF(OR(Q117=0,Q117=""),"",((H117-Q117)/Q117))</f>
        <v/>
      </c>
      <c r="AZ117" s="15" t="str">
        <f t="shared" si="30"/>
        <v/>
      </c>
      <c r="BA117" s="15" t="str">
        <f t="shared" si="50"/>
        <v/>
      </c>
      <c r="BB117" s="22" t="str">
        <f t="shared" si="31"/>
        <v/>
      </c>
      <c r="BC117" s="22" t="str">
        <f t="shared" si="32"/>
        <v/>
      </c>
      <c r="BD117" s="24" t="str">
        <f>IF(OR(R117=0,R117=""),"",((H117-R117)/R117))</f>
        <v/>
      </c>
      <c r="BE117" s="23" t="str">
        <f t="shared" si="29"/>
        <v/>
      </c>
      <c r="BF117" s="23" t="str">
        <f t="shared" si="33"/>
        <v/>
      </c>
      <c r="BG117" s="25" t="str">
        <f t="shared" si="34"/>
        <v/>
      </c>
      <c r="BH117" s="25" t="str">
        <f t="shared" si="35"/>
        <v/>
      </c>
      <c r="BI117" s="29" t="str">
        <f>IF(OR(L117="",N117=""),"",IF(AND(L117=N117,L117&gt;0,N117&gt;0),"Important High",""))</f>
        <v/>
      </c>
      <c r="BJ117" s="29" t="str">
        <f>IF(OR(M117="",O117=""),"",IF(AND(M117=O117,M117&gt;0,O117&gt;0),"Important Low",""))</f>
        <v/>
      </c>
      <c r="BK117" s="37" t="str">
        <f>IFERROR(IF(ABS(U117)&lt;0.15%,"Equal High",""),"")</f>
        <v/>
      </c>
      <c r="BL117" s="37" t="str" cm="1">
        <f t="array" aca="1" ref="BL117" ca="1">_xlfn.LET(_xlpm.lookback,MIN(ROW()-ROW(BK$50),11),_xlpm.found,IFERROR(MATCH("Equal High",OFFSET(BK117,-_xlpm.lookback,0,_xlpm.lookback+1,1),0),-1),_xlpm.offset_rows,_xlpm.lookback-_xlpm.found+1,IF(_xlpm.found&gt;0,INDEX(E:E,ROW()-_xlpm.offset_rows),""))</f>
        <v/>
      </c>
      <c r="BM117" s="37" t="str">
        <f ca="1">IF(BL117&lt;&gt;"",H117,"")</f>
        <v/>
      </c>
      <c r="BN117" s="37" t="str">
        <f ca="1">IF(BL117&lt;&gt;"",I117,"")</f>
        <v/>
      </c>
      <c r="BO117" s="37" t="str">
        <f t="shared" ca="1" si="54"/>
        <v/>
      </c>
      <c r="BP117" s="37" t="str">
        <f>IFERROR(IF(ABS(V117)&lt;0.15%,"Equal Low",""),"")</f>
        <v/>
      </c>
      <c r="BQ117" s="37" t="str" cm="1">
        <f t="array" aca="1" ref="BQ117" ca="1">_xlfn.LET(_xlpm.lookback,MIN(ROW()-ROW(BP$50),11),_xlpm.found,IFERROR(MATCH("Equal Low",OFFSET(BP117,-_xlpm.lookback,0,_xlpm.lookback+1,1),0),-1),_xlpm.offset_rows,_xlpm.lookback-_xlpm.found+1,IF(_xlpm.found&gt;0,INDEX(F:F,ROW()-_xlpm.offset_rows),""))</f>
        <v/>
      </c>
      <c r="BR117" s="37" t="str">
        <f ca="1">IF(BQ117&lt;&gt;"",H117,"")</f>
        <v/>
      </c>
      <c r="BS117" s="37" t="str">
        <f ca="1">IF(BQ117&lt;&gt;"",I117,"")</f>
        <v/>
      </c>
      <c r="BT117" s="37" t="str">
        <f t="shared" ca="1" si="55"/>
        <v/>
      </c>
      <c r="BU117" s="37" t="str">
        <f t="shared" si="36"/>
        <v/>
      </c>
      <c r="BV117" s="29" t="str">
        <f t="shared" si="37"/>
        <v/>
      </c>
      <c r="BW117" s="37" t="str" cm="1">
        <f t="array" ref="BW117">IF(BV117&lt;&gt;1,"",_xlfn.IFS(OR(BC117="Above",BC117="Below"),BC117,OR(BH117="Above",BH117="Below"),BH117,TRUE,""))</f>
        <v/>
      </c>
      <c r="BX117" s="37" t="str">
        <f ca="1">_xlfn.LET(_xlpm.eqh,IFERROR(ABS((BM117-BL117)/BL117)&lt;0.15%,FALSE),_xlpm.eql,IFERROR(ABS((BR117-BQ117)/BQ117)&lt;0.15%,FALSE),IF(_xlpm.eqh,IF(_xlpm.eql,"Eqh Touch / Eql Touch","Eqh Touch"),IF(_xlpm.eql,"Eql Touch","")))</f>
        <v/>
      </c>
      <c r="BY117" s="37" t="str">
        <f>IF(AA117="","",IF(AA117&gt;0,"UP","DOWN"))</f>
        <v/>
      </c>
      <c r="BZ117" s="37" t="str">
        <f t="shared" si="38"/>
        <v/>
      </c>
      <c r="CA117" s="37" t="str">
        <f t="shared" si="39"/>
        <v/>
      </c>
      <c r="CB117" s="66" t="str">
        <f t="shared" si="40"/>
        <v/>
      </c>
      <c r="CC117" s="69" t="str">
        <f t="shared" si="48"/>
        <v/>
      </c>
      <c r="CD117" s="66" t="str">
        <f t="shared" si="49"/>
        <v/>
      </c>
      <c r="CE117" s="66" t="str">
        <f t="shared" si="41"/>
        <v/>
      </c>
      <c r="CF117" s="66" t="str">
        <f>IF(AK117="","",IF(AND(AC117&gt;0,AK117&gt;0),"Low Spike @ Uptrend",""))</f>
        <v/>
      </c>
      <c r="CG117" s="66" t="str">
        <f>IF(AND(CF117="Low Spike @ Uptrend",AV117&gt;50%),"Sig Low Spike @ Uptrend","")</f>
        <v/>
      </c>
      <c r="CH117" s="30" t="str">
        <f>IFERROR(IF(Z117&gt;(AVERAGE(Z97:Z117)+(2*_xlfn.STDEV.P(Z97:Z117))),1,""),"")</f>
        <v/>
      </c>
      <c r="CI117" s="30" t="str">
        <f>IFERROR(IF(G117&gt;(AVERAGE(G97:G117)+(2*_xlfn.STDEV.P(G97:G117))),1,""),"")</f>
        <v/>
      </c>
      <c r="CJ117" s="30" t="str">
        <f>IF(P117="","",IF(P117=1,1,""))</f>
        <v/>
      </c>
      <c r="CK117" s="11" t="str">
        <f>IF(AND(CH117="",CC117="",CF117="",CI117="",CJ117=""),"",SUM(CH117:CJ117)/5)</f>
        <v/>
      </c>
      <c r="CL117" s="38" t="str">
        <f t="shared" si="51"/>
        <v/>
      </c>
      <c r="CM117" s="10" t="str">
        <f t="shared" si="52"/>
        <v/>
      </c>
    </row>
    <row r="118" spans="1:91" x14ac:dyDescent="0.55000000000000004">
      <c r="A118" t="str">
        <f>IF('Data Validation'!$K$2&lt;&gt;TRUE,"",'Data Validation'!A118)</f>
        <v/>
      </c>
      <c r="B118" s="4" t="str">
        <f>IF('Data Validation'!$K$2&lt;&gt;TRUE,"",'Data Validation'!C118)</f>
        <v/>
      </c>
      <c r="C118" s="4" t="str">
        <f>IF('Data Validation'!$K$2&lt;&gt;TRUE,"",'Data Validation'!E118)</f>
        <v/>
      </c>
      <c r="D118" s="4" t="str">
        <f>IF('Data Validation'!$K$2&lt;&gt;TRUE,"",'Data Validation'!G118)</f>
        <v/>
      </c>
      <c r="E118" s="4" t="str">
        <f>IF($C118&lt;&gt;"M5","",Price!F118)</f>
        <v/>
      </c>
      <c r="F118" s="4" t="str">
        <f>IF($C118&lt;&gt;"M5","",Price!G118)</f>
        <v/>
      </c>
      <c r="G118" s="4" t="str">
        <f>IF($C118&lt;&gt;"M5","",Price!H118)</f>
        <v/>
      </c>
      <c r="H118" s="57" t="str">
        <f>IF($C118&lt;&gt;"M5","",SSA!E118)</f>
        <v/>
      </c>
      <c r="I118" s="57" t="str">
        <f>IF($C118&lt;&gt;"M5","",SSA!F118)</f>
        <v/>
      </c>
      <c r="J118" s="58" t="str">
        <f>IF($C118&lt;&gt;"M5","",SSA!G118)</f>
        <v/>
      </c>
      <c r="K118" s="58" t="str">
        <f>IF($C118&lt;&gt;"M5","",SSA!H118)</f>
        <v/>
      </c>
      <c r="L118" s="5" t="str">
        <f>IF($C118&lt;&gt;"M5","",Trendlines!K118)</f>
        <v/>
      </c>
      <c r="M118" s="5" t="str">
        <f>IF($C118&lt;&gt;"M5","",Trendlines!L118)</f>
        <v/>
      </c>
      <c r="N118" s="5" t="str">
        <f>IF($C118&lt;&gt;"M5","",ZigZag!E118)</f>
        <v/>
      </c>
      <c r="O118" s="5" t="str">
        <f>IF($C118&lt;&gt;"M5","",ZigZag!F118)</f>
        <v/>
      </c>
      <c r="P118" s="5" t="str">
        <f>IF($C118&lt;&gt;"M5","",Pinbar!E118)</f>
        <v/>
      </c>
      <c r="Q118" s="57" t="str">
        <f>IF($C118&lt;&gt;"M5","",Trendlines!E118)</f>
        <v/>
      </c>
      <c r="R118" s="57" t="str">
        <f>IF($C118&lt;&gt;"M5","",Trendlines!H118)</f>
        <v/>
      </c>
      <c r="S118" s="36" t="str">
        <f>IF(N118=0,""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"")))))))))))))))))))))))))))))))))))))))))))))))))</f>
        <v/>
      </c>
      <c r="T118" s="36" t="str">
        <f>IF(O118=0,""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"")))))))))))))))))))))))))))))))))))))))))))))))))</f>
        <v/>
      </c>
      <c r="U118" s="36" t="str">
        <f>IFERROR(IF(S118="N/A","N/A",((N118-S118)/S118)),"")</f>
        <v/>
      </c>
      <c r="V118" s="36" t="str">
        <f>IFERROR(IF(T118="N/A","N/A",((O118-T118)/T118)),"")</f>
        <v/>
      </c>
      <c r="W118" t="str">
        <f>IFERROR(E118-F118,"")</f>
        <v/>
      </c>
      <c r="X118" t="str">
        <f>IFERROR(ABS(E118-D117),"")</f>
        <v/>
      </c>
      <c r="Y118" t="str">
        <f>IFERROR(ABS(F118-D117),"")</f>
        <v/>
      </c>
      <c r="Z118" t="str">
        <f t="shared" si="53"/>
        <v/>
      </c>
      <c r="AA118" s="36" t="str">
        <f>IFERROR(H118-I118,"")</f>
        <v/>
      </c>
      <c r="AB118" s="36" t="str">
        <f t="shared" si="42"/>
        <v/>
      </c>
      <c r="AC118" s="66" t="str" cm="1">
        <f t="array" ref="AC118">IFERROR((AB118=AB117,AC117+AB118,AB118),"")</f>
        <v/>
      </c>
      <c r="AD118" s="65"/>
      <c r="AE118" s="65"/>
      <c r="AF118" s="65"/>
      <c r="AG118" s="65"/>
      <c r="AH118" s="36" t="str">
        <f>IF(AND(H118&gt;I118,H117&lt;I117),"crossover","")</f>
        <v/>
      </c>
      <c r="AI118" s="36" t="str">
        <f>IF(AND(H118&lt;I118,H117&gt;I117),"crossunder","")</f>
        <v/>
      </c>
      <c r="AJ118" s="67" t="str">
        <f t="shared" si="43"/>
        <v/>
      </c>
      <c r="AK118" s="68" t="str">
        <f t="shared" si="44"/>
        <v/>
      </c>
      <c r="AL118" s="71" t="str">
        <f t="shared" si="45"/>
        <v/>
      </c>
      <c r="AM118" s="71" t="str">
        <f t="shared" si="46"/>
        <v/>
      </c>
      <c r="AN118" s="72" t="str">
        <f>IF(AND(AK118&lt;&gt;"",CF118="Low Spike @ Uptrend"),AK118,"")</f>
        <v/>
      </c>
      <c r="AO118" s="72" t="str">
        <f t="shared" si="47"/>
        <v/>
      </c>
      <c r="AT118" s="75"/>
      <c r="AU118" s="75"/>
      <c r="AV118" s="75"/>
      <c r="AW118" s="75"/>
      <c r="AY118" s="21" t="str">
        <f>IF(OR(Q118=0,Q118=""),"",((H118-Q118)/Q118))</f>
        <v/>
      </c>
      <c r="AZ118" s="15" t="str">
        <f t="shared" si="30"/>
        <v/>
      </c>
      <c r="BA118" s="15" t="str">
        <f t="shared" si="50"/>
        <v/>
      </c>
      <c r="BB118" s="22" t="str">
        <f t="shared" si="31"/>
        <v/>
      </c>
      <c r="BC118" s="22" t="str">
        <f t="shared" si="32"/>
        <v/>
      </c>
      <c r="BD118" s="24" t="str">
        <f>IF(OR(R118=0,R118=""),"",((H118-R118)/R118))</f>
        <v/>
      </c>
      <c r="BE118" s="23" t="str">
        <f t="shared" si="29"/>
        <v/>
      </c>
      <c r="BF118" s="23" t="str">
        <f t="shared" si="33"/>
        <v/>
      </c>
      <c r="BG118" s="25" t="str">
        <f t="shared" si="34"/>
        <v/>
      </c>
      <c r="BH118" s="25" t="str">
        <f t="shared" si="35"/>
        <v/>
      </c>
      <c r="BI118" s="29" t="str">
        <f>IF(OR(L118="",N118=""),"",IF(AND(L118=N118,L118&gt;0,N118&gt;0),"Important High",""))</f>
        <v/>
      </c>
      <c r="BJ118" s="29" t="str">
        <f>IF(OR(M118="",O118=""),"",IF(AND(M118=O118,M118&gt;0,O118&gt;0),"Important Low",""))</f>
        <v/>
      </c>
      <c r="BK118" s="37" t="str">
        <f>IFERROR(IF(ABS(U118)&lt;0.15%,"Equal High",""),"")</f>
        <v/>
      </c>
      <c r="BL118" s="37" t="str" cm="1">
        <f t="array" aca="1" ref="BL118" ca="1">_xlfn.LET(_xlpm.lookback,MIN(ROW()-ROW(BK$50),11),_xlpm.found,IFERROR(MATCH("Equal High",OFFSET(BK118,-_xlpm.lookback,0,_xlpm.lookback+1,1),0),-1),_xlpm.offset_rows,_xlpm.lookback-_xlpm.found+1,IF(_xlpm.found&gt;0,INDEX(E:E,ROW()-_xlpm.offset_rows),""))</f>
        <v/>
      </c>
      <c r="BM118" s="37" t="str">
        <f ca="1">IF(BL118&lt;&gt;"",H118,"")</f>
        <v/>
      </c>
      <c r="BN118" s="37" t="str">
        <f ca="1">IF(BL118&lt;&gt;"",I118,"")</f>
        <v/>
      </c>
      <c r="BO118" s="37" t="str">
        <f t="shared" ca="1" si="54"/>
        <v/>
      </c>
      <c r="BP118" s="37" t="str">
        <f>IFERROR(IF(ABS(V118)&lt;0.15%,"Equal Low",""),"")</f>
        <v/>
      </c>
      <c r="BQ118" s="37" t="str" cm="1">
        <f t="array" aca="1" ref="BQ118" ca="1">_xlfn.LET(_xlpm.lookback,MIN(ROW()-ROW(BP$50),11),_xlpm.found,IFERROR(MATCH("Equal Low",OFFSET(BP118,-_xlpm.lookback,0,_xlpm.lookback+1,1),0),-1),_xlpm.offset_rows,_xlpm.lookback-_xlpm.found+1,IF(_xlpm.found&gt;0,INDEX(F:F,ROW()-_xlpm.offset_rows),""))</f>
        <v/>
      </c>
      <c r="BR118" s="37" t="str">
        <f ca="1">IF(BQ118&lt;&gt;"",H118,"")</f>
        <v/>
      </c>
      <c r="BS118" s="37" t="str">
        <f ca="1">IF(BQ118&lt;&gt;"",I118,"")</f>
        <v/>
      </c>
      <c r="BT118" s="37" t="str">
        <f t="shared" ca="1" si="55"/>
        <v/>
      </c>
      <c r="BU118" s="37" t="str">
        <f t="shared" si="36"/>
        <v/>
      </c>
      <c r="BV118" s="29" t="str">
        <f t="shared" si="37"/>
        <v/>
      </c>
      <c r="BW118" s="37" t="str" cm="1">
        <f t="array" ref="BW118">IF(BV118&lt;&gt;1,"",_xlfn.IFS(OR(BC118="Above",BC118="Below"),BC118,OR(BH118="Above",BH118="Below"),BH118,TRUE,""))</f>
        <v/>
      </c>
      <c r="BX118" s="37" t="str">
        <f ca="1">_xlfn.LET(_xlpm.eqh,IFERROR(ABS((BM118-BL118)/BL118)&lt;0.15%,FALSE),_xlpm.eql,IFERROR(ABS((BR118-BQ118)/BQ118)&lt;0.15%,FALSE),IF(_xlpm.eqh,IF(_xlpm.eql,"Eqh Touch / Eql Touch","Eqh Touch"),IF(_xlpm.eql,"Eql Touch","")))</f>
        <v/>
      </c>
      <c r="BY118" s="37" t="str">
        <f>IF(AA118="","",IF(AA118&gt;0,"UP","DOWN"))</f>
        <v/>
      </c>
      <c r="BZ118" s="37" t="str">
        <f t="shared" si="38"/>
        <v/>
      </c>
      <c r="CA118" s="37" t="str">
        <f t="shared" si="39"/>
        <v/>
      </c>
      <c r="CB118" s="66" t="str">
        <f t="shared" si="40"/>
        <v/>
      </c>
      <c r="CC118" s="69" t="str">
        <f t="shared" si="48"/>
        <v/>
      </c>
      <c r="CD118" s="66" t="str">
        <f t="shared" si="49"/>
        <v/>
      </c>
      <c r="CE118" s="66" t="str">
        <f t="shared" si="41"/>
        <v/>
      </c>
      <c r="CF118" s="66" t="str">
        <f>IF(AK118="","",IF(AND(AC118&gt;0,AK118&gt;0),"Low Spike @ Uptrend",""))</f>
        <v/>
      </c>
      <c r="CG118" s="66" t="str">
        <f>IF(AND(CF118="Low Spike @ Uptrend",AV118&gt;50%),"Sig Low Spike @ Uptrend","")</f>
        <v/>
      </c>
      <c r="CH118" s="30" t="str">
        <f>IFERROR(IF(Z118&gt;(AVERAGE(Z98:Z118)+(2*_xlfn.STDEV.P(Z98:Z118))),1,""),"")</f>
        <v/>
      </c>
      <c r="CI118" s="30" t="str">
        <f>IFERROR(IF(G118&gt;(AVERAGE(G98:G118)+(2*_xlfn.STDEV.P(G98:G118))),1,""),"")</f>
        <v/>
      </c>
      <c r="CJ118" s="30" t="str">
        <f>IF(P118="","",IF(P118=1,1,""))</f>
        <v/>
      </c>
      <c r="CK118" s="11" t="str">
        <f>IF(AND(CH118="",CC118="",CF118="",CI118="",CJ118=""),"",SUM(CH118:CJ118)/5)</f>
        <v/>
      </c>
      <c r="CL118" s="38" t="str">
        <f t="shared" si="51"/>
        <v/>
      </c>
      <c r="CM118" s="10" t="str">
        <f t="shared" si="52"/>
        <v/>
      </c>
    </row>
    <row r="119" spans="1:91" x14ac:dyDescent="0.55000000000000004">
      <c r="A119" t="str">
        <f>IF('Data Validation'!$K$2&lt;&gt;TRUE,"",'Data Validation'!A119)</f>
        <v/>
      </c>
      <c r="B119" s="4" t="str">
        <f>IF('Data Validation'!$K$2&lt;&gt;TRUE,"",'Data Validation'!C119)</f>
        <v/>
      </c>
      <c r="C119" s="4" t="str">
        <f>IF('Data Validation'!$K$2&lt;&gt;TRUE,"",'Data Validation'!E119)</f>
        <v/>
      </c>
      <c r="D119" s="4" t="str">
        <f>IF('Data Validation'!$K$2&lt;&gt;TRUE,"",'Data Validation'!G119)</f>
        <v/>
      </c>
      <c r="E119" s="4" t="str">
        <f>IF($C119&lt;&gt;"M5","",Price!F119)</f>
        <v/>
      </c>
      <c r="F119" s="4" t="str">
        <f>IF($C119&lt;&gt;"M5","",Price!G119)</f>
        <v/>
      </c>
      <c r="G119" s="4" t="str">
        <f>IF($C119&lt;&gt;"M5","",Price!H119)</f>
        <v/>
      </c>
      <c r="H119" s="57" t="str">
        <f>IF($C119&lt;&gt;"M5","",SSA!E119)</f>
        <v/>
      </c>
      <c r="I119" s="57" t="str">
        <f>IF($C119&lt;&gt;"M5","",SSA!F119)</f>
        <v/>
      </c>
      <c r="J119" s="58" t="str">
        <f>IF($C119&lt;&gt;"M5","",SSA!G119)</f>
        <v/>
      </c>
      <c r="K119" s="58" t="str">
        <f>IF($C119&lt;&gt;"M5","",SSA!H119)</f>
        <v/>
      </c>
      <c r="L119" s="5" t="str">
        <f>IF($C119&lt;&gt;"M5","",Trendlines!K119)</f>
        <v/>
      </c>
      <c r="M119" s="5" t="str">
        <f>IF($C119&lt;&gt;"M5","",Trendlines!L119)</f>
        <v/>
      </c>
      <c r="N119" s="5" t="str">
        <f>IF($C119&lt;&gt;"M5","",ZigZag!E119)</f>
        <v/>
      </c>
      <c r="O119" s="5" t="str">
        <f>IF($C119&lt;&gt;"M5","",ZigZag!F119)</f>
        <v/>
      </c>
      <c r="P119" s="5" t="str">
        <f>IF($C119&lt;&gt;"M5","",Pinbar!E119)</f>
        <v/>
      </c>
      <c r="Q119" s="57" t="str">
        <f>IF($C119&lt;&gt;"M5","",Trendlines!E119)</f>
        <v/>
      </c>
      <c r="R119" s="57" t="str">
        <f>IF($C119&lt;&gt;"M5","",Trendlines!H119)</f>
        <v/>
      </c>
      <c r="S119" s="36" t="str">
        <f>IF(N119=0,""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"")))))))))))))))))))))))))))))))))))))))))))))))))</f>
        <v/>
      </c>
      <c r="T119" s="36" t="str">
        <f>IF(O119=0,""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"")))))))))))))))))))))))))))))))))))))))))))))))))</f>
        <v/>
      </c>
      <c r="U119" s="36" t="str">
        <f>IFERROR(IF(S119="N/A","N/A",((N119-S119)/S119)),"")</f>
        <v/>
      </c>
      <c r="V119" s="36" t="str">
        <f>IFERROR(IF(T119="N/A","N/A",((O119-T119)/T119)),"")</f>
        <v/>
      </c>
      <c r="W119" t="str">
        <f>IFERROR(E119-F119,"")</f>
        <v/>
      </c>
      <c r="X119" t="str">
        <f>IFERROR(ABS(E119-D118),"")</f>
        <v/>
      </c>
      <c r="Y119" t="str">
        <f>IFERROR(ABS(F119-D118),"")</f>
        <v/>
      </c>
      <c r="Z119" t="str">
        <f t="shared" si="53"/>
        <v/>
      </c>
      <c r="AA119" s="36" t="str">
        <f>IFERROR(H119-I119,"")</f>
        <v/>
      </c>
      <c r="AB119" s="36" t="str">
        <f t="shared" si="42"/>
        <v/>
      </c>
      <c r="AC119" s="66" t="str" cm="1">
        <f t="array" ref="AC119">IFERROR((AB119=AB118,AC118+AB119,AB119),"")</f>
        <v/>
      </c>
      <c r="AD119" s="65"/>
      <c r="AE119" s="65"/>
      <c r="AF119" s="65"/>
      <c r="AG119" s="65"/>
      <c r="AH119" s="36" t="str">
        <f>IF(AND(H119&gt;I119,H118&lt;I118),"crossover","")</f>
        <v/>
      </c>
      <c r="AI119" s="36" t="str">
        <f>IF(AND(H119&lt;I119,H118&gt;I118),"crossunder","")</f>
        <v/>
      </c>
      <c r="AJ119" s="67" t="str">
        <f t="shared" si="43"/>
        <v/>
      </c>
      <c r="AK119" s="68" t="str">
        <f t="shared" si="44"/>
        <v/>
      </c>
      <c r="AL119" s="71" t="str">
        <f t="shared" si="45"/>
        <v/>
      </c>
      <c r="AM119" s="71" t="str">
        <f t="shared" si="46"/>
        <v/>
      </c>
      <c r="AN119" s="72" t="str">
        <f>IF(AND(AK119&lt;&gt;"",CF119="Low Spike @ Uptrend"),AK119,"")</f>
        <v/>
      </c>
      <c r="AO119" s="72" t="str">
        <f t="shared" si="47"/>
        <v/>
      </c>
      <c r="AT119" s="75"/>
      <c r="AU119" s="75"/>
      <c r="AV119" s="75"/>
      <c r="AW119" s="75"/>
      <c r="AY119" s="21" t="str">
        <f>IF(OR(Q119=0,Q119=""),"",((H119-Q119)/Q119))</f>
        <v/>
      </c>
      <c r="AZ119" s="15" t="str">
        <f t="shared" si="30"/>
        <v/>
      </c>
      <c r="BA119" s="15" t="str">
        <f t="shared" si="50"/>
        <v/>
      </c>
      <c r="BB119" s="22" t="str">
        <f t="shared" si="31"/>
        <v/>
      </c>
      <c r="BC119" s="22" t="str">
        <f t="shared" si="32"/>
        <v/>
      </c>
      <c r="BD119" s="24" t="str">
        <f>IF(OR(R119=0,R119=""),"",((H119-R119)/R119))</f>
        <v/>
      </c>
      <c r="BE119" s="23" t="str">
        <f t="shared" si="29"/>
        <v/>
      </c>
      <c r="BF119" s="23" t="str">
        <f t="shared" si="33"/>
        <v/>
      </c>
      <c r="BG119" s="25" t="str">
        <f t="shared" si="34"/>
        <v/>
      </c>
      <c r="BH119" s="25" t="str">
        <f t="shared" si="35"/>
        <v/>
      </c>
      <c r="BI119" s="29" t="str">
        <f>IF(OR(L119="",N119=""),"",IF(AND(L119=N119,L119&gt;0,N119&gt;0),"Important High",""))</f>
        <v/>
      </c>
      <c r="BJ119" s="29" t="str">
        <f>IF(OR(M119="",O119=""),"",IF(AND(M119=O119,M119&gt;0,O119&gt;0),"Important Low",""))</f>
        <v/>
      </c>
      <c r="BK119" s="37" t="str">
        <f>IFERROR(IF(ABS(U119)&lt;0.15%,"Equal High",""),"")</f>
        <v/>
      </c>
      <c r="BL119" s="37" t="str" cm="1">
        <f t="array" aca="1" ref="BL119" ca="1">_xlfn.LET(_xlpm.lookback,MIN(ROW()-ROW(BK$50),11),_xlpm.found,IFERROR(MATCH("Equal High",OFFSET(BK119,-_xlpm.lookback,0,_xlpm.lookback+1,1),0),-1),_xlpm.offset_rows,_xlpm.lookback-_xlpm.found+1,IF(_xlpm.found&gt;0,INDEX(E:E,ROW()-_xlpm.offset_rows),""))</f>
        <v/>
      </c>
      <c r="BM119" s="37" t="str">
        <f ca="1">IF(BL119&lt;&gt;"",H119,"")</f>
        <v/>
      </c>
      <c r="BN119" s="37" t="str">
        <f ca="1">IF(BL119&lt;&gt;"",I119,"")</f>
        <v/>
      </c>
      <c r="BO119" s="37" t="str">
        <f t="shared" ca="1" si="54"/>
        <v/>
      </c>
      <c r="BP119" s="37" t="str">
        <f>IFERROR(IF(ABS(V119)&lt;0.15%,"Equal Low",""),"")</f>
        <v/>
      </c>
      <c r="BQ119" s="37" t="str" cm="1">
        <f t="array" aca="1" ref="BQ119" ca="1">_xlfn.LET(_xlpm.lookback,MIN(ROW()-ROW(BP$50),11),_xlpm.found,IFERROR(MATCH("Equal Low",OFFSET(BP119,-_xlpm.lookback,0,_xlpm.lookback+1,1),0),-1),_xlpm.offset_rows,_xlpm.lookback-_xlpm.found+1,IF(_xlpm.found&gt;0,INDEX(F:F,ROW()-_xlpm.offset_rows),""))</f>
        <v/>
      </c>
      <c r="BR119" s="37" t="str">
        <f ca="1">IF(BQ119&lt;&gt;"",H119,"")</f>
        <v/>
      </c>
      <c r="BS119" s="37" t="str">
        <f ca="1">IF(BQ119&lt;&gt;"",I119,"")</f>
        <v/>
      </c>
      <c r="BT119" s="37" t="str">
        <f t="shared" ca="1" si="55"/>
        <v/>
      </c>
      <c r="BU119" s="37" t="str">
        <f t="shared" si="36"/>
        <v/>
      </c>
      <c r="BV119" s="29" t="str">
        <f t="shared" si="37"/>
        <v/>
      </c>
      <c r="BW119" s="37" t="str" cm="1">
        <f t="array" ref="BW119">IF(BV119&lt;&gt;1,"",_xlfn.IFS(OR(BC119="Above",BC119="Below"),BC119,OR(BH119="Above",BH119="Below"),BH119,TRUE,""))</f>
        <v/>
      </c>
      <c r="BX119" s="37" t="str">
        <f ca="1">_xlfn.LET(_xlpm.eqh,IFERROR(ABS((BM119-BL119)/BL119)&lt;0.15%,FALSE),_xlpm.eql,IFERROR(ABS((BR119-BQ119)/BQ119)&lt;0.15%,FALSE),IF(_xlpm.eqh,IF(_xlpm.eql,"Eqh Touch / Eql Touch","Eqh Touch"),IF(_xlpm.eql,"Eql Touch","")))</f>
        <v/>
      </c>
      <c r="BY119" s="37" t="str">
        <f>IF(AA119="","",IF(AA119&gt;0,"UP","DOWN"))</f>
        <v/>
      </c>
      <c r="BZ119" s="37" t="str">
        <f t="shared" si="38"/>
        <v/>
      </c>
      <c r="CA119" s="37" t="str">
        <f t="shared" si="39"/>
        <v/>
      </c>
      <c r="CB119" s="66" t="str">
        <f t="shared" si="40"/>
        <v/>
      </c>
      <c r="CC119" s="69" t="str">
        <f t="shared" si="48"/>
        <v/>
      </c>
      <c r="CD119" s="66" t="str">
        <f t="shared" si="49"/>
        <v/>
      </c>
      <c r="CE119" s="66" t="str">
        <f t="shared" si="41"/>
        <v/>
      </c>
      <c r="CF119" s="66" t="str">
        <f>IF(AK119="","",IF(AND(AC119&gt;0,AK119&gt;0),"Low Spike @ Uptrend",""))</f>
        <v/>
      </c>
      <c r="CG119" s="66" t="str">
        <f>IF(AND(CF119="Low Spike @ Uptrend",AV119&gt;50%),"Sig Low Spike @ Uptrend","")</f>
        <v/>
      </c>
      <c r="CH119" s="30" t="str">
        <f>IFERROR(IF(Z119&gt;(AVERAGE(Z99:Z119)+(2*_xlfn.STDEV.P(Z99:Z119))),1,""),"")</f>
        <v/>
      </c>
      <c r="CI119" s="30" t="str">
        <f>IFERROR(IF(G119&gt;(AVERAGE(G99:G119)+(2*_xlfn.STDEV.P(G99:G119))),1,""),"")</f>
        <v/>
      </c>
      <c r="CJ119" s="30" t="str">
        <f>IF(P119="","",IF(P119=1,1,""))</f>
        <v/>
      </c>
      <c r="CK119" s="11" t="str">
        <f>IF(AND(CH119="",CC119="",CF119="",CI119="",CJ119=""),"",SUM(CH119:CJ119)/5)</f>
        <v/>
      </c>
      <c r="CL119" s="38" t="str">
        <f t="shared" si="51"/>
        <v/>
      </c>
      <c r="CM119" s="10" t="str">
        <f t="shared" si="52"/>
        <v/>
      </c>
    </row>
    <row r="120" spans="1:91" x14ac:dyDescent="0.55000000000000004">
      <c r="A120" t="str">
        <f>IF('Data Validation'!$K$2&lt;&gt;TRUE,"",'Data Validation'!A120)</f>
        <v/>
      </c>
      <c r="B120" s="4" t="str">
        <f>IF('Data Validation'!$K$2&lt;&gt;TRUE,"",'Data Validation'!C120)</f>
        <v/>
      </c>
      <c r="C120" s="4" t="str">
        <f>IF('Data Validation'!$K$2&lt;&gt;TRUE,"",'Data Validation'!E120)</f>
        <v/>
      </c>
      <c r="D120" s="4" t="str">
        <f>IF('Data Validation'!$K$2&lt;&gt;TRUE,"",'Data Validation'!G120)</f>
        <v/>
      </c>
      <c r="E120" s="4" t="str">
        <f>IF($C120&lt;&gt;"M5","",Price!F120)</f>
        <v/>
      </c>
      <c r="F120" s="4" t="str">
        <f>IF($C120&lt;&gt;"M5","",Price!G120)</f>
        <v/>
      </c>
      <c r="G120" s="4" t="str">
        <f>IF($C120&lt;&gt;"M5","",Price!H120)</f>
        <v/>
      </c>
      <c r="H120" s="57" t="str">
        <f>IF($C120&lt;&gt;"M5","",SSA!E120)</f>
        <v/>
      </c>
      <c r="I120" s="57" t="str">
        <f>IF($C120&lt;&gt;"M5","",SSA!F120)</f>
        <v/>
      </c>
      <c r="J120" s="58" t="str">
        <f>IF($C120&lt;&gt;"M5","",SSA!G120)</f>
        <v/>
      </c>
      <c r="K120" s="58" t="str">
        <f>IF($C120&lt;&gt;"M5","",SSA!H120)</f>
        <v/>
      </c>
      <c r="L120" s="5" t="str">
        <f>IF($C120&lt;&gt;"M5","",Trendlines!K120)</f>
        <v/>
      </c>
      <c r="M120" s="5" t="str">
        <f>IF($C120&lt;&gt;"M5","",Trendlines!L120)</f>
        <v/>
      </c>
      <c r="N120" s="5" t="str">
        <f>IF($C120&lt;&gt;"M5","",ZigZag!E120)</f>
        <v/>
      </c>
      <c r="O120" s="5" t="str">
        <f>IF($C120&lt;&gt;"M5","",ZigZag!F120)</f>
        <v/>
      </c>
      <c r="P120" s="5" t="str">
        <f>IF($C120&lt;&gt;"M5","",Pinbar!E120)</f>
        <v/>
      </c>
      <c r="Q120" s="57" t="str">
        <f>IF($C120&lt;&gt;"M5","",Trendlines!E120)</f>
        <v/>
      </c>
      <c r="R120" s="57" t="str">
        <f>IF($C120&lt;&gt;"M5","",Trendlines!H120)</f>
        <v/>
      </c>
      <c r="S120" s="36" t="str">
        <f>IF(N120=0,""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"")))))))))))))))))))))))))))))))))))))))))))))))))</f>
        <v/>
      </c>
      <c r="T120" s="36" t="str">
        <f>IF(O120=0,""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"")))))))))))))))))))))))))))))))))))))))))))))))))</f>
        <v/>
      </c>
      <c r="U120" s="36" t="str">
        <f>IFERROR(IF(S120="N/A","N/A",((N120-S120)/S120)),"")</f>
        <v/>
      </c>
      <c r="V120" s="36" t="str">
        <f>IFERROR(IF(T120="N/A","N/A",((O120-T120)/T120)),"")</f>
        <v/>
      </c>
      <c r="W120" t="str">
        <f>IFERROR(E120-F120,"")</f>
        <v/>
      </c>
      <c r="X120" t="str">
        <f>IFERROR(ABS(E120-D119),"")</f>
        <v/>
      </c>
      <c r="Y120" t="str">
        <f>IFERROR(ABS(F120-D119),"")</f>
        <v/>
      </c>
      <c r="Z120" t="str">
        <f t="shared" si="53"/>
        <v/>
      </c>
      <c r="AA120" s="36" t="str">
        <f>IFERROR(H120-I120,"")</f>
        <v/>
      </c>
      <c r="AB120" s="36" t="str">
        <f t="shared" si="42"/>
        <v/>
      </c>
      <c r="AC120" s="66" t="str" cm="1">
        <f t="array" ref="AC120">IFERROR((AB120=AB119,AC119+AB120,AB120),"")</f>
        <v/>
      </c>
      <c r="AD120" s="65"/>
      <c r="AE120" s="65"/>
      <c r="AF120" s="65"/>
      <c r="AG120" s="65"/>
      <c r="AH120" s="36" t="str">
        <f>IF(AND(H120&gt;I120,H119&lt;I119),"crossover","")</f>
        <v/>
      </c>
      <c r="AI120" s="36" t="str">
        <f>IF(AND(H120&lt;I120,H119&gt;I119),"crossunder","")</f>
        <v/>
      </c>
      <c r="AJ120" s="67" t="str">
        <f t="shared" si="43"/>
        <v/>
      </c>
      <c r="AK120" s="68" t="str">
        <f t="shared" si="44"/>
        <v/>
      </c>
      <c r="AL120" s="71" t="str">
        <f t="shared" si="45"/>
        <v/>
      </c>
      <c r="AM120" s="71" t="str">
        <f t="shared" si="46"/>
        <v/>
      </c>
      <c r="AN120" s="72" t="str">
        <f>IF(AND(AK120&lt;&gt;"",CF120="Low Spike @ Uptrend"),AK120,"")</f>
        <v/>
      </c>
      <c r="AO120" s="72" t="str">
        <f t="shared" si="47"/>
        <v/>
      </c>
      <c r="AT120" s="75"/>
      <c r="AU120" s="75"/>
      <c r="AV120" s="75"/>
      <c r="AW120" s="75"/>
      <c r="AY120" s="21" t="str">
        <f>IF(OR(Q120=0,Q120=""),"",((H120-Q120)/Q120))</f>
        <v/>
      </c>
      <c r="AZ120" s="15" t="str">
        <f t="shared" si="30"/>
        <v/>
      </c>
      <c r="BA120" s="15" t="str">
        <f t="shared" si="50"/>
        <v/>
      </c>
      <c r="BB120" s="22" t="str">
        <f t="shared" si="31"/>
        <v/>
      </c>
      <c r="BC120" s="22" t="str">
        <f t="shared" si="32"/>
        <v/>
      </c>
      <c r="BD120" s="24" t="str">
        <f>IF(OR(R120=0,R120=""),"",((H120-R120)/R120))</f>
        <v/>
      </c>
      <c r="BE120" s="23" t="str">
        <f t="shared" si="29"/>
        <v/>
      </c>
      <c r="BF120" s="23" t="str">
        <f t="shared" si="33"/>
        <v/>
      </c>
      <c r="BG120" s="25" t="str">
        <f t="shared" si="34"/>
        <v/>
      </c>
      <c r="BH120" s="25" t="str">
        <f t="shared" si="35"/>
        <v/>
      </c>
      <c r="BI120" s="29" t="str">
        <f>IF(OR(L120="",N120=""),"",IF(AND(L120=N120,L120&gt;0,N120&gt;0),"Important High",""))</f>
        <v/>
      </c>
      <c r="BJ120" s="29" t="str">
        <f>IF(OR(M120="",O120=""),"",IF(AND(M120=O120,M120&gt;0,O120&gt;0),"Important Low",""))</f>
        <v/>
      </c>
      <c r="BK120" s="37" t="str">
        <f>IFERROR(IF(ABS(U120)&lt;0.15%,"Equal High",""),"")</f>
        <v/>
      </c>
      <c r="BL120" s="37" t="str" cm="1">
        <f t="array" aca="1" ref="BL120" ca="1">_xlfn.LET(_xlpm.lookback,MIN(ROW()-ROW(BK$50),11),_xlpm.found,IFERROR(MATCH("Equal High",OFFSET(BK120,-_xlpm.lookback,0,_xlpm.lookback+1,1),0),-1),_xlpm.offset_rows,_xlpm.lookback-_xlpm.found+1,IF(_xlpm.found&gt;0,INDEX(E:E,ROW()-_xlpm.offset_rows),""))</f>
        <v/>
      </c>
      <c r="BM120" s="37" t="str">
        <f ca="1">IF(BL120&lt;&gt;"",H120,"")</f>
        <v/>
      </c>
      <c r="BN120" s="37" t="str">
        <f ca="1">IF(BL120&lt;&gt;"",I120,"")</f>
        <v/>
      </c>
      <c r="BO120" s="37" t="str">
        <f t="shared" ca="1" si="54"/>
        <v/>
      </c>
      <c r="BP120" s="37" t="str">
        <f>IFERROR(IF(ABS(V120)&lt;0.15%,"Equal Low",""),"")</f>
        <v/>
      </c>
      <c r="BQ120" s="37" t="str" cm="1">
        <f t="array" aca="1" ref="BQ120" ca="1">_xlfn.LET(_xlpm.lookback,MIN(ROW()-ROW(BP$50),11),_xlpm.found,IFERROR(MATCH("Equal Low",OFFSET(BP120,-_xlpm.lookback,0,_xlpm.lookback+1,1),0),-1),_xlpm.offset_rows,_xlpm.lookback-_xlpm.found+1,IF(_xlpm.found&gt;0,INDEX(F:F,ROW()-_xlpm.offset_rows),""))</f>
        <v/>
      </c>
      <c r="BR120" s="37" t="str">
        <f ca="1">IF(BQ120&lt;&gt;"",H120,"")</f>
        <v/>
      </c>
      <c r="BS120" s="37" t="str">
        <f ca="1">IF(BQ120&lt;&gt;"",I120,"")</f>
        <v/>
      </c>
      <c r="BT120" s="37" t="str">
        <f t="shared" ca="1" si="55"/>
        <v/>
      </c>
      <c r="BU120" s="37" t="str">
        <f t="shared" si="36"/>
        <v/>
      </c>
      <c r="BV120" s="29" t="str">
        <f t="shared" si="37"/>
        <v/>
      </c>
      <c r="BW120" s="37" t="str" cm="1">
        <f t="array" ref="BW120">IF(BV120&lt;&gt;1,"",_xlfn.IFS(OR(BC120="Above",BC120="Below"),BC120,OR(BH120="Above",BH120="Below"),BH120,TRUE,""))</f>
        <v/>
      </c>
      <c r="BX120" s="37" t="str">
        <f ca="1">_xlfn.LET(_xlpm.eqh,IFERROR(ABS((BM120-BL120)/BL120)&lt;0.15%,FALSE),_xlpm.eql,IFERROR(ABS((BR120-BQ120)/BQ120)&lt;0.15%,FALSE),IF(_xlpm.eqh,IF(_xlpm.eql,"Eqh Touch / Eql Touch","Eqh Touch"),IF(_xlpm.eql,"Eql Touch","")))</f>
        <v/>
      </c>
      <c r="BY120" s="37" t="str">
        <f>IF(AA120="","",IF(AA120&gt;0,"UP","DOWN"))</f>
        <v/>
      </c>
      <c r="BZ120" s="37" t="str">
        <f t="shared" si="38"/>
        <v/>
      </c>
      <c r="CA120" s="37" t="str">
        <f t="shared" si="39"/>
        <v/>
      </c>
      <c r="CB120" s="66" t="str">
        <f t="shared" si="40"/>
        <v/>
      </c>
      <c r="CC120" s="69" t="str">
        <f t="shared" si="48"/>
        <v/>
      </c>
      <c r="CD120" s="66" t="str">
        <f t="shared" si="49"/>
        <v/>
      </c>
      <c r="CE120" s="66" t="str">
        <f t="shared" si="41"/>
        <v/>
      </c>
      <c r="CF120" s="66" t="str">
        <f>IF(AK120="","",IF(AND(AC120&gt;0,AK120&gt;0),"Low Spike @ Uptrend",""))</f>
        <v/>
      </c>
      <c r="CG120" s="66" t="str">
        <f>IF(AND(CF120="Low Spike @ Uptrend",AV120&gt;50%),"Sig Low Spike @ Uptrend","")</f>
        <v/>
      </c>
      <c r="CH120" s="30" t="str">
        <f>IFERROR(IF(Z120&gt;(AVERAGE(Z100:Z120)+(2*_xlfn.STDEV.P(Z100:Z120))),1,""),"")</f>
        <v/>
      </c>
      <c r="CI120" s="30" t="str">
        <f>IFERROR(IF(G120&gt;(AVERAGE(G100:G120)+(2*_xlfn.STDEV.P(G100:G120))),1,""),"")</f>
        <v/>
      </c>
      <c r="CJ120" s="30" t="str">
        <f>IF(P120="","",IF(P120=1,1,""))</f>
        <v/>
      </c>
      <c r="CK120" s="11" t="str">
        <f>IF(AND(CH120="",CC120="",CF120="",CI120="",CJ120=""),"",SUM(CH120:CJ120)/5)</f>
        <v/>
      </c>
      <c r="CL120" s="38" t="str">
        <f t="shared" si="51"/>
        <v/>
      </c>
      <c r="CM120" s="10" t="str">
        <f t="shared" si="52"/>
        <v/>
      </c>
    </row>
    <row r="121" spans="1:91" x14ac:dyDescent="0.55000000000000004">
      <c r="A121" t="str">
        <f>IF('Data Validation'!$K$2&lt;&gt;TRUE,"",'Data Validation'!A121)</f>
        <v/>
      </c>
      <c r="B121" s="4" t="str">
        <f>IF('Data Validation'!$K$2&lt;&gt;TRUE,"",'Data Validation'!C121)</f>
        <v/>
      </c>
      <c r="C121" s="4" t="str">
        <f>IF('Data Validation'!$K$2&lt;&gt;TRUE,"",'Data Validation'!E121)</f>
        <v/>
      </c>
      <c r="D121" s="4" t="str">
        <f>IF('Data Validation'!$K$2&lt;&gt;TRUE,"",'Data Validation'!G121)</f>
        <v/>
      </c>
      <c r="E121" s="4" t="str">
        <f>IF($C121&lt;&gt;"M5","",Price!F121)</f>
        <v/>
      </c>
      <c r="F121" s="4" t="str">
        <f>IF($C121&lt;&gt;"M5","",Price!G121)</f>
        <v/>
      </c>
      <c r="G121" s="4" t="str">
        <f>IF($C121&lt;&gt;"M5","",Price!H121)</f>
        <v/>
      </c>
      <c r="H121" s="57" t="str">
        <f>IF($C121&lt;&gt;"M5","",SSA!E121)</f>
        <v/>
      </c>
      <c r="I121" s="57" t="str">
        <f>IF($C121&lt;&gt;"M5","",SSA!F121)</f>
        <v/>
      </c>
      <c r="J121" s="58" t="str">
        <f>IF($C121&lt;&gt;"M5","",SSA!G121)</f>
        <v/>
      </c>
      <c r="K121" s="58" t="str">
        <f>IF($C121&lt;&gt;"M5","",SSA!H121)</f>
        <v/>
      </c>
      <c r="L121" s="5" t="str">
        <f>IF($C121&lt;&gt;"M5","",Trendlines!K121)</f>
        <v/>
      </c>
      <c r="M121" s="5" t="str">
        <f>IF($C121&lt;&gt;"M5","",Trendlines!L121)</f>
        <v/>
      </c>
      <c r="N121" s="5" t="str">
        <f>IF($C121&lt;&gt;"M5","",ZigZag!E121)</f>
        <v/>
      </c>
      <c r="O121" s="5" t="str">
        <f>IF($C121&lt;&gt;"M5","",ZigZag!F121)</f>
        <v/>
      </c>
      <c r="P121" s="5" t="str">
        <f>IF($C121&lt;&gt;"M5","",Pinbar!E121)</f>
        <v/>
      </c>
      <c r="Q121" s="57" t="str">
        <f>IF($C121&lt;&gt;"M5","",Trendlines!E121)</f>
        <v/>
      </c>
      <c r="R121" s="57" t="str">
        <f>IF($C121&lt;&gt;"M5","",Trendlines!H121)</f>
        <v/>
      </c>
      <c r="S121" s="36" t="str">
        <f>IF(N121=0,""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"")))))))))))))))))))))))))))))))))))))))))))))))))</f>
        <v/>
      </c>
      <c r="T121" s="36" t="str">
        <f>IF(O121=0,""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"")))))))))))))))))))))))))))))))))))))))))))))))))</f>
        <v/>
      </c>
      <c r="U121" s="36" t="str">
        <f>IFERROR(IF(S121="N/A","N/A",((N121-S121)/S121)),"")</f>
        <v/>
      </c>
      <c r="V121" s="36" t="str">
        <f>IFERROR(IF(T121="N/A","N/A",((O121-T121)/T121)),"")</f>
        <v/>
      </c>
      <c r="W121" t="str">
        <f>IFERROR(E121-F121,"")</f>
        <v/>
      </c>
      <c r="X121" t="str">
        <f>IFERROR(ABS(E121-D120),"")</f>
        <v/>
      </c>
      <c r="Y121" t="str">
        <f>IFERROR(ABS(F121-D120),"")</f>
        <v/>
      </c>
      <c r="Z121" t="str">
        <f t="shared" si="53"/>
        <v/>
      </c>
      <c r="AA121" s="36" t="str">
        <f>IFERROR(H121-I121,"")</f>
        <v/>
      </c>
      <c r="AB121" s="36" t="str">
        <f t="shared" si="42"/>
        <v/>
      </c>
      <c r="AC121" s="66" t="str" cm="1">
        <f t="array" ref="AC121">IFERROR((AB121=AB120,AC120+AB121,AB121),"")</f>
        <v/>
      </c>
      <c r="AD121" s="65"/>
      <c r="AE121" s="65"/>
      <c r="AF121" s="65"/>
      <c r="AG121" s="65"/>
      <c r="AH121" s="36" t="str">
        <f>IF(AND(H121&gt;I121,H120&lt;I120),"crossover","")</f>
        <v/>
      </c>
      <c r="AI121" s="36" t="str">
        <f>IF(AND(H121&lt;I121,H120&gt;I120),"crossunder","")</f>
        <v/>
      </c>
      <c r="AJ121" s="67" t="str">
        <f t="shared" si="43"/>
        <v/>
      </c>
      <c r="AK121" s="68" t="str">
        <f t="shared" si="44"/>
        <v/>
      </c>
      <c r="AL121" s="71" t="str">
        <f t="shared" si="45"/>
        <v/>
      </c>
      <c r="AM121" s="71" t="str">
        <f t="shared" si="46"/>
        <v/>
      </c>
      <c r="AN121" s="72" t="str">
        <f>IF(AND(AK121&lt;&gt;"",CF121="Low Spike @ Uptrend"),AK121,"")</f>
        <v/>
      </c>
      <c r="AO121" s="72" t="str">
        <f t="shared" si="47"/>
        <v/>
      </c>
      <c r="AT121" s="75"/>
      <c r="AU121" s="75"/>
      <c r="AV121" s="75"/>
      <c r="AW121" s="75"/>
      <c r="AY121" s="21" t="str">
        <f>IF(OR(Q121=0,Q121=""),"",((H121-Q121)/Q121))</f>
        <v/>
      </c>
      <c r="AZ121" s="15" t="str">
        <f t="shared" si="30"/>
        <v/>
      </c>
      <c r="BA121" s="15" t="str">
        <f t="shared" si="50"/>
        <v/>
      </c>
      <c r="BB121" s="22" t="str">
        <f t="shared" si="31"/>
        <v/>
      </c>
      <c r="BC121" s="22" t="str">
        <f t="shared" si="32"/>
        <v/>
      </c>
      <c r="BD121" s="24" t="str">
        <f>IF(OR(R121=0,R121=""),"",((H121-R121)/R121))</f>
        <v/>
      </c>
      <c r="BE121" s="23" t="str">
        <f t="shared" si="29"/>
        <v/>
      </c>
      <c r="BF121" s="23" t="str">
        <f t="shared" si="33"/>
        <v/>
      </c>
      <c r="BG121" s="25" t="str">
        <f t="shared" si="34"/>
        <v/>
      </c>
      <c r="BH121" s="25" t="str">
        <f t="shared" si="35"/>
        <v/>
      </c>
      <c r="BI121" s="29" t="str">
        <f>IF(OR(L121="",N121=""),"",IF(AND(L121=N121,L121&gt;0,N121&gt;0),"Important High",""))</f>
        <v/>
      </c>
      <c r="BJ121" s="29" t="str">
        <f>IF(OR(M121="",O121=""),"",IF(AND(M121=O121,M121&gt;0,O121&gt;0),"Important Low",""))</f>
        <v/>
      </c>
      <c r="BK121" s="37" t="str">
        <f>IFERROR(IF(ABS(U121)&lt;0.15%,"Equal High",""),"")</f>
        <v/>
      </c>
      <c r="BL121" s="37" t="str" cm="1">
        <f t="array" aca="1" ref="BL121" ca="1">_xlfn.LET(_xlpm.lookback,MIN(ROW()-ROW(BK$50),11),_xlpm.found,IFERROR(MATCH("Equal High",OFFSET(BK121,-_xlpm.lookback,0,_xlpm.lookback+1,1),0),-1),_xlpm.offset_rows,_xlpm.lookback-_xlpm.found+1,IF(_xlpm.found&gt;0,INDEX(E:E,ROW()-_xlpm.offset_rows),""))</f>
        <v/>
      </c>
      <c r="BM121" s="37" t="str">
        <f ca="1">IF(BL121&lt;&gt;"",H121,"")</f>
        <v/>
      </c>
      <c r="BN121" s="37" t="str">
        <f ca="1">IF(BL121&lt;&gt;"",I121,"")</f>
        <v/>
      </c>
      <c r="BO121" s="37" t="str">
        <f t="shared" ca="1" si="54"/>
        <v/>
      </c>
      <c r="BP121" s="37" t="str">
        <f>IFERROR(IF(ABS(V121)&lt;0.15%,"Equal Low",""),"")</f>
        <v/>
      </c>
      <c r="BQ121" s="37" t="str" cm="1">
        <f t="array" aca="1" ref="BQ121" ca="1">_xlfn.LET(_xlpm.lookback,MIN(ROW()-ROW(BP$50),11),_xlpm.found,IFERROR(MATCH("Equal Low",OFFSET(BP121,-_xlpm.lookback,0,_xlpm.lookback+1,1),0),-1),_xlpm.offset_rows,_xlpm.lookback-_xlpm.found+1,IF(_xlpm.found&gt;0,INDEX(F:F,ROW()-_xlpm.offset_rows),""))</f>
        <v/>
      </c>
      <c r="BR121" s="37" t="str">
        <f ca="1">IF(BQ121&lt;&gt;"",H121,"")</f>
        <v/>
      </c>
      <c r="BS121" s="37" t="str">
        <f ca="1">IF(BQ121&lt;&gt;"",I121,"")</f>
        <v/>
      </c>
      <c r="BT121" s="37" t="str">
        <f t="shared" ca="1" si="55"/>
        <v/>
      </c>
      <c r="BU121" s="37" t="str">
        <f t="shared" si="36"/>
        <v/>
      </c>
      <c r="BV121" s="29" t="str">
        <f t="shared" si="37"/>
        <v/>
      </c>
      <c r="BW121" s="37" t="str" cm="1">
        <f t="array" ref="BW121">IF(BV121&lt;&gt;1,"",_xlfn.IFS(OR(BC121="Above",BC121="Below"),BC121,OR(BH121="Above",BH121="Below"),BH121,TRUE,""))</f>
        <v/>
      </c>
      <c r="BX121" s="37" t="str">
        <f ca="1">_xlfn.LET(_xlpm.eqh,IFERROR(ABS((BM121-BL121)/BL121)&lt;0.15%,FALSE),_xlpm.eql,IFERROR(ABS((BR121-BQ121)/BQ121)&lt;0.15%,FALSE),IF(_xlpm.eqh,IF(_xlpm.eql,"Eqh Touch / Eql Touch","Eqh Touch"),IF(_xlpm.eql,"Eql Touch","")))</f>
        <v/>
      </c>
      <c r="BY121" s="37" t="str">
        <f>IF(AA121="","",IF(AA121&gt;0,"UP","DOWN"))</f>
        <v/>
      </c>
      <c r="BZ121" s="37" t="str">
        <f t="shared" si="38"/>
        <v/>
      </c>
      <c r="CA121" s="37" t="str">
        <f t="shared" si="39"/>
        <v/>
      </c>
      <c r="CB121" s="66" t="str">
        <f t="shared" si="40"/>
        <v/>
      </c>
      <c r="CC121" s="69" t="str">
        <f t="shared" si="48"/>
        <v/>
      </c>
      <c r="CD121" s="66" t="str">
        <f t="shared" si="49"/>
        <v/>
      </c>
      <c r="CE121" s="66" t="str">
        <f t="shared" si="41"/>
        <v/>
      </c>
      <c r="CF121" s="66" t="str">
        <f>IF(AK121="","",IF(AND(AC121&gt;0,AK121&gt;0),"Low Spike @ Uptrend",""))</f>
        <v/>
      </c>
      <c r="CG121" s="66" t="str">
        <f>IF(AND(CF121="Low Spike @ Uptrend",AV121&gt;50%),"Sig Low Spike @ Uptrend","")</f>
        <v/>
      </c>
      <c r="CH121" s="30" t="str">
        <f>IFERROR(IF(Z121&gt;(AVERAGE(Z101:Z121)+(2*_xlfn.STDEV.P(Z101:Z121))),1,""),"")</f>
        <v/>
      </c>
      <c r="CI121" s="30" t="str">
        <f>IFERROR(IF(G121&gt;(AVERAGE(G101:G121)+(2*_xlfn.STDEV.P(G101:G121))),1,""),"")</f>
        <v/>
      </c>
      <c r="CJ121" s="30" t="str">
        <f>IF(P121="","",IF(P121=1,1,""))</f>
        <v/>
      </c>
      <c r="CK121" s="11" t="str">
        <f>IF(AND(CH121="",CC121="",CF121="",CI121="",CJ121=""),"",SUM(CH121:CJ121)/5)</f>
        <v/>
      </c>
      <c r="CL121" s="38" t="str">
        <f t="shared" si="51"/>
        <v/>
      </c>
      <c r="CM121" s="10" t="str">
        <f t="shared" si="52"/>
        <v/>
      </c>
    </row>
    <row r="122" spans="1:91" x14ac:dyDescent="0.55000000000000004">
      <c r="A122" t="str">
        <f>IF('Data Validation'!$K$2&lt;&gt;TRUE,"",'Data Validation'!A122)</f>
        <v/>
      </c>
      <c r="B122" s="4" t="str">
        <f>IF('Data Validation'!$K$2&lt;&gt;TRUE,"",'Data Validation'!C122)</f>
        <v/>
      </c>
      <c r="C122" s="4" t="str">
        <f>IF('Data Validation'!$K$2&lt;&gt;TRUE,"",'Data Validation'!E122)</f>
        <v/>
      </c>
      <c r="D122" s="4" t="str">
        <f>IF('Data Validation'!$K$2&lt;&gt;TRUE,"",'Data Validation'!G122)</f>
        <v/>
      </c>
      <c r="E122" s="4" t="str">
        <f>IF($C122&lt;&gt;"M5","",Price!F122)</f>
        <v/>
      </c>
      <c r="F122" s="4" t="str">
        <f>IF($C122&lt;&gt;"M5","",Price!G122)</f>
        <v/>
      </c>
      <c r="G122" s="4" t="str">
        <f>IF($C122&lt;&gt;"M5","",Price!H122)</f>
        <v/>
      </c>
      <c r="H122" s="57" t="str">
        <f>IF($C122&lt;&gt;"M5","",SSA!E122)</f>
        <v/>
      </c>
      <c r="I122" s="57" t="str">
        <f>IF($C122&lt;&gt;"M5","",SSA!F122)</f>
        <v/>
      </c>
      <c r="J122" s="58" t="str">
        <f>IF($C122&lt;&gt;"M5","",SSA!G122)</f>
        <v/>
      </c>
      <c r="K122" s="58" t="str">
        <f>IF($C122&lt;&gt;"M5","",SSA!H122)</f>
        <v/>
      </c>
      <c r="L122" s="5" t="str">
        <f>IF($C122&lt;&gt;"M5","",Trendlines!K122)</f>
        <v/>
      </c>
      <c r="M122" s="5" t="str">
        <f>IF($C122&lt;&gt;"M5","",Trendlines!L122)</f>
        <v/>
      </c>
      <c r="N122" s="5" t="str">
        <f>IF($C122&lt;&gt;"M5","",ZigZag!E122)</f>
        <v/>
      </c>
      <c r="O122" s="5" t="str">
        <f>IF($C122&lt;&gt;"M5","",ZigZag!F122)</f>
        <v/>
      </c>
      <c r="P122" s="5" t="str">
        <f>IF($C122&lt;&gt;"M5","",Pinbar!E122)</f>
        <v/>
      </c>
      <c r="Q122" s="57" t="str">
        <f>IF($C122&lt;&gt;"M5","",Trendlines!E122)</f>
        <v/>
      </c>
      <c r="R122" s="57" t="str">
        <f>IF($C122&lt;&gt;"M5","",Trendlines!H122)</f>
        <v/>
      </c>
      <c r="S122" s="36" t="str">
        <f>IF(N122=0,""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"")))))))))))))))))))))))))))))))))))))))))))))))))</f>
        <v/>
      </c>
      <c r="T122" s="36" t="str">
        <f>IF(O122=0,""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"")))))))))))))))))))))))))))))))))))))))))))))))))</f>
        <v/>
      </c>
      <c r="U122" s="36" t="str">
        <f>IFERROR(IF(S122="N/A","N/A",((N122-S122)/S122)),"")</f>
        <v/>
      </c>
      <c r="V122" s="36" t="str">
        <f>IFERROR(IF(T122="N/A","N/A",((O122-T122)/T122)),"")</f>
        <v/>
      </c>
      <c r="W122" t="str">
        <f>IFERROR(E122-F122,"")</f>
        <v/>
      </c>
      <c r="X122" t="str">
        <f>IFERROR(ABS(E122-D121),"")</f>
        <v/>
      </c>
      <c r="Y122" t="str">
        <f>IFERROR(ABS(F122-D121),"")</f>
        <v/>
      </c>
      <c r="Z122" t="str">
        <f t="shared" si="53"/>
        <v/>
      </c>
      <c r="AA122" s="36" t="str">
        <f>IFERROR(H122-I122,"")</f>
        <v/>
      </c>
      <c r="AB122" s="36" t="str">
        <f t="shared" si="42"/>
        <v/>
      </c>
      <c r="AC122" s="66" t="str" cm="1">
        <f t="array" ref="AC122">IFERROR((AB122=AB121,AC121+AB122,AB122),"")</f>
        <v/>
      </c>
      <c r="AD122" s="65"/>
      <c r="AE122" s="65"/>
      <c r="AF122" s="65"/>
      <c r="AG122" s="65"/>
      <c r="AH122" s="36" t="str">
        <f>IF(AND(H122&gt;I122,H121&lt;I121),"crossover","")</f>
        <v/>
      </c>
      <c r="AI122" s="36" t="str">
        <f>IF(AND(H122&lt;I122,H121&gt;I121),"crossunder","")</f>
        <v/>
      </c>
      <c r="AJ122" s="67" t="str">
        <f t="shared" si="43"/>
        <v/>
      </c>
      <c r="AK122" s="68" t="str">
        <f t="shared" si="44"/>
        <v/>
      </c>
      <c r="AL122" s="71" t="str">
        <f t="shared" si="45"/>
        <v/>
      </c>
      <c r="AM122" s="71" t="str">
        <f t="shared" si="46"/>
        <v/>
      </c>
      <c r="AN122" s="72" t="str">
        <f>IF(AND(AK122&lt;&gt;"",CF122="Low Spike @ Uptrend"),AK122,"")</f>
        <v/>
      </c>
      <c r="AO122" s="72" t="str">
        <f t="shared" si="47"/>
        <v/>
      </c>
      <c r="AT122" s="75"/>
      <c r="AU122" s="75"/>
      <c r="AV122" s="75"/>
      <c r="AW122" s="75"/>
      <c r="AY122" s="21" t="str">
        <f>IF(OR(Q122=0,Q122=""),"",((H122-Q122)/Q122))</f>
        <v/>
      </c>
      <c r="AZ122" s="15" t="str">
        <f t="shared" si="30"/>
        <v/>
      </c>
      <c r="BA122" s="15" t="str">
        <f t="shared" si="50"/>
        <v/>
      </c>
      <c r="BB122" s="22" t="str">
        <f t="shared" si="31"/>
        <v/>
      </c>
      <c r="BC122" s="22" t="str">
        <f t="shared" si="32"/>
        <v/>
      </c>
      <c r="BD122" s="24" t="str">
        <f>IF(OR(R122=0,R122=""),"",((H122-R122)/R122))</f>
        <v/>
      </c>
      <c r="BE122" s="23" t="str">
        <f t="shared" si="29"/>
        <v/>
      </c>
      <c r="BF122" s="23" t="str">
        <f t="shared" si="33"/>
        <v/>
      </c>
      <c r="BG122" s="25" t="str">
        <f t="shared" si="34"/>
        <v/>
      </c>
      <c r="BH122" s="25" t="str">
        <f t="shared" si="35"/>
        <v/>
      </c>
      <c r="BI122" s="29" t="str">
        <f>IF(OR(L122="",N122=""),"",IF(AND(L122=N122,L122&gt;0,N122&gt;0),"Important High",""))</f>
        <v/>
      </c>
      <c r="BJ122" s="29" t="str">
        <f>IF(OR(M122="",O122=""),"",IF(AND(M122=O122,M122&gt;0,O122&gt;0),"Important Low",""))</f>
        <v/>
      </c>
      <c r="BK122" s="37" t="str">
        <f>IFERROR(IF(ABS(U122)&lt;0.15%,"Equal High",""),"")</f>
        <v/>
      </c>
      <c r="BL122" s="37" t="str" cm="1">
        <f t="array" aca="1" ref="BL122" ca="1">_xlfn.LET(_xlpm.lookback,MIN(ROW()-ROW(BK$50),11),_xlpm.found,IFERROR(MATCH("Equal High",OFFSET(BK122,-_xlpm.lookback,0,_xlpm.lookback+1,1),0),-1),_xlpm.offset_rows,_xlpm.lookback-_xlpm.found+1,IF(_xlpm.found&gt;0,INDEX(E:E,ROW()-_xlpm.offset_rows),""))</f>
        <v/>
      </c>
      <c r="BM122" s="37" t="str">
        <f ca="1">IF(BL122&lt;&gt;"",H122,"")</f>
        <v/>
      </c>
      <c r="BN122" s="37" t="str">
        <f ca="1">IF(BL122&lt;&gt;"",I122,"")</f>
        <v/>
      </c>
      <c r="BO122" s="37" t="str">
        <f t="shared" ca="1" si="54"/>
        <v/>
      </c>
      <c r="BP122" s="37" t="str">
        <f>IFERROR(IF(ABS(V122)&lt;0.15%,"Equal Low",""),"")</f>
        <v/>
      </c>
      <c r="BQ122" s="37" t="str" cm="1">
        <f t="array" aca="1" ref="BQ122" ca="1">_xlfn.LET(_xlpm.lookback,MIN(ROW()-ROW(BP$50),11),_xlpm.found,IFERROR(MATCH("Equal Low",OFFSET(BP122,-_xlpm.lookback,0,_xlpm.lookback+1,1),0),-1),_xlpm.offset_rows,_xlpm.lookback-_xlpm.found+1,IF(_xlpm.found&gt;0,INDEX(F:F,ROW()-_xlpm.offset_rows),""))</f>
        <v/>
      </c>
      <c r="BR122" s="37" t="str">
        <f ca="1">IF(BQ122&lt;&gt;"",H122,"")</f>
        <v/>
      </c>
      <c r="BS122" s="37" t="str">
        <f ca="1">IF(BQ122&lt;&gt;"",I122,"")</f>
        <v/>
      </c>
      <c r="BT122" s="37" t="str">
        <f t="shared" ca="1" si="55"/>
        <v/>
      </c>
      <c r="BU122" s="37" t="str">
        <f t="shared" si="36"/>
        <v/>
      </c>
      <c r="BV122" s="29" t="str">
        <f t="shared" si="37"/>
        <v/>
      </c>
      <c r="BW122" s="37" t="str" cm="1">
        <f t="array" ref="BW122">IF(BV122&lt;&gt;1,"",_xlfn.IFS(OR(BC122="Above",BC122="Below"),BC122,OR(BH122="Above",BH122="Below"),BH122,TRUE,""))</f>
        <v/>
      </c>
      <c r="BX122" s="37" t="str">
        <f ca="1">_xlfn.LET(_xlpm.eqh,IFERROR(ABS((BM122-BL122)/BL122)&lt;0.15%,FALSE),_xlpm.eql,IFERROR(ABS((BR122-BQ122)/BQ122)&lt;0.15%,FALSE),IF(_xlpm.eqh,IF(_xlpm.eql,"Eqh Touch / Eql Touch","Eqh Touch"),IF(_xlpm.eql,"Eql Touch","")))</f>
        <v/>
      </c>
      <c r="BY122" s="37" t="str">
        <f>IF(AA122="","",IF(AA122&gt;0,"UP","DOWN"))</f>
        <v/>
      </c>
      <c r="BZ122" s="37" t="str">
        <f t="shared" si="38"/>
        <v/>
      </c>
      <c r="CA122" s="37" t="str">
        <f t="shared" si="39"/>
        <v/>
      </c>
      <c r="CB122" s="66" t="str">
        <f t="shared" si="40"/>
        <v/>
      </c>
      <c r="CC122" s="69" t="str">
        <f t="shared" si="48"/>
        <v/>
      </c>
      <c r="CD122" s="66" t="str">
        <f t="shared" si="49"/>
        <v/>
      </c>
      <c r="CE122" s="66" t="str">
        <f t="shared" si="41"/>
        <v/>
      </c>
      <c r="CF122" s="66" t="str">
        <f>IF(AK122="","",IF(AND(AC122&gt;0,AK122&gt;0),"Low Spike @ Uptrend",""))</f>
        <v/>
      </c>
      <c r="CG122" s="66" t="str">
        <f>IF(AND(CF122="Low Spike @ Uptrend",AV122&gt;50%),"Sig Low Spike @ Uptrend","")</f>
        <v/>
      </c>
      <c r="CH122" s="30" t="str">
        <f>IFERROR(IF(Z122&gt;(AVERAGE(Z102:Z122)+(2*_xlfn.STDEV.P(Z102:Z122))),1,""),"")</f>
        <v/>
      </c>
      <c r="CI122" s="30" t="str">
        <f>IFERROR(IF(G122&gt;(AVERAGE(G102:G122)+(2*_xlfn.STDEV.P(G102:G122))),1,""),"")</f>
        <v/>
      </c>
      <c r="CJ122" s="30" t="str">
        <f>IF(P122="","",IF(P122=1,1,""))</f>
        <v/>
      </c>
      <c r="CK122" s="11" t="str">
        <f>IF(AND(CH122="",CC122="",CF122="",CI122="",CJ122=""),"",SUM(CH122:CJ122)/5)</f>
        <v/>
      </c>
      <c r="CL122" s="38" t="str">
        <f t="shared" si="51"/>
        <v/>
      </c>
      <c r="CM122" s="10" t="str">
        <f t="shared" si="52"/>
        <v/>
      </c>
    </row>
    <row r="123" spans="1:91" x14ac:dyDescent="0.55000000000000004">
      <c r="A123" t="str">
        <f>IF('Data Validation'!$K$2&lt;&gt;TRUE,"",'Data Validation'!A123)</f>
        <v/>
      </c>
      <c r="B123" s="4" t="str">
        <f>IF('Data Validation'!$K$2&lt;&gt;TRUE,"",'Data Validation'!C123)</f>
        <v/>
      </c>
      <c r="C123" s="4" t="str">
        <f>IF('Data Validation'!$K$2&lt;&gt;TRUE,"",'Data Validation'!E123)</f>
        <v/>
      </c>
      <c r="D123" s="4" t="str">
        <f>IF('Data Validation'!$K$2&lt;&gt;TRUE,"",'Data Validation'!G123)</f>
        <v/>
      </c>
      <c r="E123" s="4" t="str">
        <f>IF($C123&lt;&gt;"M5","",Price!F123)</f>
        <v/>
      </c>
      <c r="F123" s="4" t="str">
        <f>IF($C123&lt;&gt;"M5","",Price!G123)</f>
        <v/>
      </c>
      <c r="G123" s="4" t="str">
        <f>IF($C123&lt;&gt;"M5","",Price!H123)</f>
        <v/>
      </c>
      <c r="H123" s="57" t="str">
        <f>IF($C123&lt;&gt;"M5","",SSA!E123)</f>
        <v/>
      </c>
      <c r="I123" s="57" t="str">
        <f>IF($C123&lt;&gt;"M5","",SSA!F123)</f>
        <v/>
      </c>
      <c r="J123" s="58" t="str">
        <f>IF($C123&lt;&gt;"M5","",SSA!G123)</f>
        <v/>
      </c>
      <c r="K123" s="58" t="str">
        <f>IF($C123&lt;&gt;"M5","",SSA!H123)</f>
        <v/>
      </c>
      <c r="L123" s="5" t="str">
        <f>IF($C123&lt;&gt;"M5","",Trendlines!K123)</f>
        <v/>
      </c>
      <c r="M123" s="5" t="str">
        <f>IF($C123&lt;&gt;"M5","",Trendlines!L123)</f>
        <v/>
      </c>
      <c r="N123" s="5" t="str">
        <f>IF($C123&lt;&gt;"M5","",ZigZag!E123)</f>
        <v/>
      </c>
      <c r="O123" s="5" t="str">
        <f>IF($C123&lt;&gt;"M5","",ZigZag!F123)</f>
        <v/>
      </c>
      <c r="P123" s="5" t="str">
        <f>IF($C123&lt;&gt;"M5","",Pinbar!E123)</f>
        <v/>
      </c>
      <c r="Q123" s="57" t="str">
        <f>IF($C123&lt;&gt;"M5","",Trendlines!E123)</f>
        <v/>
      </c>
      <c r="R123" s="57" t="str">
        <f>IF($C123&lt;&gt;"M5","",Trendlines!H123)</f>
        <v/>
      </c>
      <c r="S123" s="36" t="str">
        <f>IF(N123=0,""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"")))))))))))))))))))))))))))))))))))))))))))))))))</f>
        <v/>
      </c>
      <c r="T123" s="36" t="str">
        <f>IF(O123=0,""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"")))))))))))))))))))))))))))))))))))))))))))))))))</f>
        <v/>
      </c>
      <c r="U123" s="36" t="str">
        <f>IFERROR(IF(S123="N/A","N/A",((N123-S123)/S123)),"")</f>
        <v/>
      </c>
      <c r="V123" s="36" t="str">
        <f>IFERROR(IF(T123="N/A","N/A",((O123-T123)/T123)),"")</f>
        <v/>
      </c>
      <c r="W123" t="str">
        <f>IFERROR(E123-F123,"")</f>
        <v/>
      </c>
      <c r="X123" t="str">
        <f>IFERROR(ABS(E123-D122),"")</f>
        <v/>
      </c>
      <c r="Y123" t="str">
        <f>IFERROR(ABS(F123-D122),"")</f>
        <v/>
      </c>
      <c r="Z123" t="str">
        <f t="shared" si="53"/>
        <v/>
      </c>
      <c r="AA123" s="36" t="str">
        <f>IFERROR(H123-I123,"")</f>
        <v/>
      </c>
      <c r="AB123" s="36" t="str">
        <f t="shared" si="42"/>
        <v/>
      </c>
      <c r="AC123" s="66" t="str" cm="1">
        <f t="array" ref="AC123">IFERROR((AB123=AB122,AC122+AB123,AB123),"")</f>
        <v/>
      </c>
      <c r="AD123" s="65"/>
      <c r="AE123" s="65"/>
      <c r="AF123" s="65"/>
      <c r="AG123" s="65"/>
      <c r="AH123" s="36" t="str">
        <f>IF(AND(H123&gt;I123,H122&lt;I122),"crossover","")</f>
        <v/>
      </c>
      <c r="AI123" s="36" t="str">
        <f>IF(AND(H123&lt;I123,H122&gt;I122),"crossunder","")</f>
        <v/>
      </c>
      <c r="AJ123" s="67" t="str">
        <f t="shared" si="43"/>
        <v/>
      </c>
      <c r="AK123" s="68" t="str">
        <f t="shared" si="44"/>
        <v/>
      </c>
      <c r="AL123" s="71" t="str">
        <f t="shared" si="45"/>
        <v/>
      </c>
      <c r="AM123" s="71" t="str">
        <f t="shared" si="46"/>
        <v/>
      </c>
      <c r="AN123" s="72" t="str">
        <f>IF(AND(AK123&lt;&gt;"",CF123="Low Spike @ Uptrend"),AK123,"")</f>
        <v/>
      </c>
      <c r="AO123" s="72" t="str">
        <f t="shared" si="47"/>
        <v/>
      </c>
      <c r="AT123" s="75"/>
      <c r="AU123" s="75"/>
      <c r="AV123" s="75"/>
      <c r="AW123" s="75"/>
      <c r="AY123" s="21" t="str">
        <f>IF(OR(Q123=0,Q123=""),"",((H123-Q123)/Q123))</f>
        <v/>
      </c>
      <c r="AZ123" s="15" t="str">
        <f t="shared" si="30"/>
        <v/>
      </c>
      <c r="BA123" s="15" t="str">
        <f t="shared" si="50"/>
        <v/>
      </c>
      <c r="BB123" s="22" t="str">
        <f t="shared" si="31"/>
        <v/>
      </c>
      <c r="BC123" s="22" t="str">
        <f t="shared" si="32"/>
        <v/>
      </c>
      <c r="BD123" s="24" t="str">
        <f>IF(OR(R123=0,R123=""),"",((H123-R123)/R123))</f>
        <v/>
      </c>
      <c r="BE123" s="23" t="str">
        <f t="shared" si="29"/>
        <v/>
      </c>
      <c r="BF123" s="23" t="str">
        <f t="shared" si="33"/>
        <v/>
      </c>
      <c r="BG123" s="25" t="str">
        <f t="shared" si="34"/>
        <v/>
      </c>
      <c r="BH123" s="25" t="str">
        <f t="shared" si="35"/>
        <v/>
      </c>
      <c r="BI123" s="29" t="str">
        <f>IF(OR(L123="",N123=""),"",IF(AND(L123=N123,L123&gt;0,N123&gt;0),"Important High",""))</f>
        <v/>
      </c>
      <c r="BJ123" s="29" t="str">
        <f>IF(OR(M123="",O123=""),"",IF(AND(M123=O123,M123&gt;0,O123&gt;0),"Important Low",""))</f>
        <v/>
      </c>
      <c r="BK123" s="37" t="str">
        <f>IFERROR(IF(ABS(U123)&lt;0.15%,"Equal High",""),"")</f>
        <v/>
      </c>
      <c r="BL123" s="37" t="str" cm="1">
        <f t="array" aca="1" ref="BL123" ca="1">_xlfn.LET(_xlpm.lookback,MIN(ROW()-ROW(BK$50),11),_xlpm.found,IFERROR(MATCH("Equal High",OFFSET(BK123,-_xlpm.lookback,0,_xlpm.lookback+1,1),0),-1),_xlpm.offset_rows,_xlpm.lookback-_xlpm.found+1,IF(_xlpm.found&gt;0,INDEX(E:E,ROW()-_xlpm.offset_rows),""))</f>
        <v/>
      </c>
      <c r="BM123" s="37" t="str">
        <f ca="1">IF(BL123&lt;&gt;"",H123,"")</f>
        <v/>
      </c>
      <c r="BN123" s="37" t="str">
        <f ca="1">IF(BL123&lt;&gt;"",I123,"")</f>
        <v/>
      </c>
      <c r="BO123" s="37" t="str">
        <f t="shared" ca="1" si="54"/>
        <v/>
      </c>
      <c r="BP123" s="37" t="str">
        <f>IFERROR(IF(ABS(V123)&lt;0.15%,"Equal Low",""),"")</f>
        <v/>
      </c>
      <c r="BQ123" s="37" t="str" cm="1">
        <f t="array" aca="1" ref="BQ123" ca="1">_xlfn.LET(_xlpm.lookback,MIN(ROW()-ROW(BP$50),11),_xlpm.found,IFERROR(MATCH("Equal Low",OFFSET(BP123,-_xlpm.lookback,0,_xlpm.lookback+1,1),0),-1),_xlpm.offset_rows,_xlpm.lookback-_xlpm.found+1,IF(_xlpm.found&gt;0,INDEX(F:F,ROW()-_xlpm.offset_rows),""))</f>
        <v/>
      </c>
      <c r="BR123" s="37" t="str">
        <f ca="1">IF(BQ123&lt;&gt;"",H123,"")</f>
        <v/>
      </c>
      <c r="BS123" s="37" t="str">
        <f ca="1">IF(BQ123&lt;&gt;"",I123,"")</f>
        <v/>
      </c>
      <c r="BT123" s="37" t="str">
        <f t="shared" ca="1" si="55"/>
        <v/>
      </c>
      <c r="BU123" s="37" t="str">
        <f t="shared" si="36"/>
        <v/>
      </c>
      <c r="BV123" s="29" t="str">
        <f t="shared" si="37"/>
        <v/>
      </c>
      <c r="BW123" s="37" t="str" cm="1">
        <f t="array" ref="BW123">IF(BV123&lt;&gt;1,"",_xlfn.IFS(OR(BC123="Above",BC123="Below"),BC123,OR(BH123="Above",BH123="Below"),BH123,TRUE,""))</f>
        <v/>
      </c>
      <c r="BX123" s="37" t="str">
        <f ca="1">_xlfn.LET(_xlpm.eqh,IFERROR(ABS((BM123-BL123)/BL123)&lt;0.15%,FALSE),_xlpm.eql,IFERROR(ABS((BR123-BQ123)/BQ123)&lt;0.15%,FALSE),IF(_xlpm.eqh,IF(_xlpm.eql,"Eqh Touch / Eql Touch","Eqh Touch"),IF(_xlpm.eql,"Eql Touch","")))</f>
        <v/>
      </c>
      <c r="BY123" s="37" t="str">
        <f>IF(AA123="","",IF(AA123&gt;0,"UP","DOWN"))</f>
        <v/>
      </c>
      <c r="BZ123" s="37" t="str">
        <f t="shared" si="38"/>
        <v/>
      </c>
      <c r="CA123" s="37" t="str">
        <f t="shared" si="39"/>
        <v/>
      </c>
      <c r="CB123" s="66" t="str">
        <f t="shared" si="40"/>
        <v/>
      </c>
      <c r="CC123" s="69" t="str">
        <f t="shared" si="48"/>
        <v/>
      </c>
      <c r="CD123" s="66" t="str">
        <f t="shared" si="49"/>
        <v/>
      </c>
      <c r="CE123" s="66" t="str">
        <f t="shared" si="41"/>
        <v/>
      </c>
      <c r="CF123" s="66" t="str">
        <f>IF(AK123="","",IF(AND(AC123&gt;0,AK123&gt;0),"Low Spike @ Uptrend",""))</f>
        <v/>
      </c>
      <c r="CG123" s="66" t="str">
        <f>IF(AND(CF123="Low Spike @ Uptrend",AV123&gt;50%),"Sig Low Spike @ Uptrend","")</f>
        <v/>
      </c>
      <c r="CH123" s="30" t="str">
        <f>IFERROR(IF(Z123&gt;(AVERAGE(Z103:Z123)+(2*_xlfn.STDEV.P(Z103:Z123))),1,""),"")</f>
        <v/>
      </c>
      <c r="CI123" s="30" t="str">
        <f>IFERROR(IF(G123&gt;(AVERAGE(G103:G123)+(2*_xlfn.STDEV.P(G103:G123))),1,""),"")</f>
        <v/>
      </c>
      <c r="CJ123" s="30" t="str">
        <f>IF(P123="","",IF(P123=1,1,""))</f>
        <v/>
      </c>
      <c r="CK123" s="11" t="str">
        <f>IF(AND(CH123="",CC123="",CF123="",CI123="",CJ123=""),"",SUM(CH123:CJ123)/5)</f>
        <v/>
      </c>
      <c r="CL123" s="38" t="str">
        <f t="shared" si="51"/>
        <v/>
      </c>
      <c r="CM123" s="10" t="str">
        <f t="shared" si="52"/>
        <v/>
      </c>
    </row>
    <row r="124" spans="1:91" x14ac:dyDescent="0.55000000000000004">
      <c r="A124" t="str">
        <f>IF('Data Validation'!$K$2&lt;&gt;TRUE,"",'Data Validation'!A124)</f>
        <v/>
      </c>
      <c r="B124" s="4" t="str">
        <f>IF('Data Validation'!$K$2&lt;&gt;TRUE,"",'Data Validation'!C124)</f>
        <v/>
      </c>
      <c r="C124" s="4" t="str">
        <f>IF('Data Validation'!$K$2&lt;&gt;TRUE,"",'Data Validation'!E124)</f>
        <v/>
      </c>
      <c r="D124" s="4" t="str">
        <f>IF('Data Validation'!$K$2&lt;&gt;TRUE,"",'Data Validation'!G124)</f>
        <v/>
      </c>
      <c r="E124" s="4" t="str">
        <f>IF($C124&lt;&gt;"M5","",Price!F124)</f>
        <v/>
      </c>
      <c r="F124" s="4" t="str">
        <f>IF($C124&lt;&gt;"M5","",Price!G124)</f>
        <v/>
      </c>
      <c r="G124" s="4" t="str">
        <f>IF($C124&lt;&gt;"M5","",Price!H124)</f>
        <v/>
      </c>
      <c r="H124" s="57" t="str">
        <f>IF($C124&lt;&gt;"M5","",SSA!E124)</f>
        <v/>
      </c>
      <c r="I124" s="57" t="str">
        <f>IF($C124&lt;&gt;"M5","",SSA!F124)</f>
        <v/>
      </c>
      <c r="J124" s="58" t="str">
        <f>IF($C124&lt;&gt;"M5","",SSA!G124)</f>
        <v/>
      </c>
      <c r="K124" s="58" t="str">
        <f>IF($C124&lt;&gt;"M5","",SSA!H124)</f>
        <v/>
      </c>
      <c r="L124" s="5" t="str">
        <f>IF($C124&lt;&gt;"M5","",Trendlines!K124)</f>
        <v/>
      </c>
      <c r="M124" s="5" t="str">
        <f>IF($C124&lt;&gt;"M5","",Trendlines!L124)</f>
        <v/>
      </c>
      <c r="N124" s="5" t="str">
        <f>IF($C124&lt;&gt;"M5","",ZigZag!E124)</f>
        <v/>
      </c>
      <c r="O124" s="5" t="str">
        <f>IF($C124&lt;&gt;"M5","",ZigZag!F124)</f>
        <v/>
      </c>
      <c r="P124" s="5" t="str">
        <f>IF($C124&lt;&gt;"M5","",Pinbar!E124)</f>
        <v/>
      </c>
      <c r="Q124" s="57" t="str">
        <f>IF($C124&lt;&gt;"M5","",Trendlines!E124)</f>
        <v/>
      </c>
      <c r="R124" s="57" t="str">
        <f>IF($C124&lt;&gt;"M5","",Trendlines!H124)</f>
        <v/>
      </c>
      <c r="S124" s="36" t="str">
        <f>IF(N124=0,""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"")))))))))))))))))))))))))))))))))))))))))))))))))</f>
        <v/>
      </c>
      <c r="T124" s="36" t="str">
        <f>IF(O124=0,""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"")))))))))))))))))))))))))))))))))))))))))))))))))</f>
        <v/>
      </c>
      <c r="U124" s="36" t="str">
        <f>IFERROR(IF(S124="N/A","N/A",((N124-S124)/S124)),"")</f>
        <v/>
      </c>
      <c r="V124" s="36" t="str">
        <f>IFERROR(IF(T124="N/A","N/A",((O124-T124)/T124)),"")</f>
        <v/>
      </c>
      <c r="W124" t="str">
        <f>IFERROR(E124-F124,"")</f>
        <v/>
      </c>
      <c r="X124" t="str">
        <f>IFERROR(ABS(E124-D123),"")</f>
        <v/>
      </c>
      <c r="Y124" t="str">
        <f>IFERROR(ABS(F124-D123),"")</f>
        <v/>
      </c>
      <c r="Z124" t="str">
        <f t="shared" si="53"/>
        <v/>
      </c>
      <c r="AA124" s="36" t="str">
        <f>IFERROR(H124-I124,"")</f>
        <v/>
      </c>
      <c r="AB124" s="36" t="str">
        <f t="shared" si="42"/>
        <v/>
      </c>
      <c r="AC124" s="66" t="str" cm="1">
        <f t="array" ref="AC124">IFERROR((AB124=AB123,AC123+AB124,AB124),"")</f>
        <v/>
      </c>
      <c r="AD124" s="65"/>
      <c r="AE124" s="65"/>
      <c r="AF124" s="65"/>
      <c r="AG124" s="65"/>
      <c r="AH124" s="36" t="str">
        <f>IF(AND(H124&gt;I124,H123&lt;I123),"crossover","")</f>
        <v/>
      </c>
      <c r="AI124" s="36" t="str">
        <f>IF(AND(H124&lt;I124,H123&gt;I123),"crossunder","")</f>
        <v/>
      </c>
      <c r="AJ124" s="67" t="str">
        <f t="shared" si="43"/>
        <v/>
      </c>
      <c r="AK124" s="68" t="str">
        <f t="shared" si="44"/>
        <v/>
      </c>
      <c r="AL124" s="71" t="str">
        <f t="shared" si="45"/>
        <v/>
      </c>
      <c r="AM124" s="71" t="str">
        <f t="shared" si="46"/>
        <v/>
      </c>
      <c r="AN124" s="72" t="str">
        <f>IF(AND(AK124&lt;&gt;"",CF124="Low Spike @ Uptrend"),AK124,"")</f>
        <v/>
      </c>
      <c r="AO124" s="72" t="str">
        <f t="shared" si="47"/>
        <v/>
      </c>
      <c r="AT124" s="75"/>
      <c r="AU124" s="75"/>
      <c r="AV124" s="75"/>
      <c r="AW124" s="75"/>
      <c r="AY124" s="21" t="str">
        <f>IF(OR(Q124=0,Q124=""),"",((H124-Q124)/Q124))</f>
        <v/>
      </c>
      <c r="AZ124" s="15" t="str">
        <f t="shared" si="30"/>
        <v/>
      </c>
      <c r="BA124" s="15" t="str">
        <f t="shared" si="50"/>
        <v/>
      </c>
      <c r="BB124" s="22" t="str">
        <f t="shared" si="31"/>
        <v/>
      </c>
      <c r="BC124" s="22" t="str">
        <f t="shared" si="32"/>
        <v/>
      </c>
      <c r="BD124" s="24" t="str">
        <f>IF(OR(R124=0,R124=""),"",((H124-R124)/R124))</f>
        <v/>
      </c>
      <c r="BE124" s="23" t="str">
        <f t="shared" si="29"/>
        <v/>
      </c>
      <c r="BF124" s="23" t="str">
        <f t="shared" si="33"/>
        <v/>
      </c>
      <c r="BG124" s="25" t="str">
        <f t="shared" si="34"/>
        <v/>
      </c>
      <c r="BH124" s="25" t="str">
        <f t="shared" si="35"/>
        <v/>
      </c>
      <c r="BI124" s="29" t="str">
        <f>IF(OR(L124="",N124=""),"",IF(AND(L124=N124,L124&gt;0,N124&gt;0),"Important High",""))</f>
        <v/>
      </c>
      <c r="BJ124" s="29" t="str">
        <f>IF(OR(M124="",O124=""),"",IF(AND(M124=O124,M124&gt;0,O124&gt;0),"Important Low",""))</f>
        <v/>
      </c>
      <c r="BK124" s="37" t="str">
        <f>IFERROR(IF(ABS(U124)&lt;0.15%,"Equal High",""),"")</f>
        <v/>
      </c>
      <c r="BL124" s="37" t="str" cm="1">
        <f t="array" aca="1" ref="BL124" ca="1">_xlfn.LET(_xlpm.lookback,MIN(ROW()-ROW(BK$50),11),_xlpm.found,IFERROR(MATCH("Equal High",OFFSET(BK124,-_xlpm.lookback,0,_xlpm.lookback+1,1),0),-1),_xlpm.offset_rows,_xlpm.lookback-_xlpm.found+1,IF(_xlpm.found&gt;0,INDEX(E:E,ROW()-_xlpm.offset_rows),""))</f>
        <v/>
      </c>
      <c r="BM124" s="37" t="str">
        <f ca="1">IF(BL124&lt;&gt;"",H124,"")</f>
        <v/>
      </c>
      <c r="BN124" s="37" t="str">
        <f ca="1">IF(BL124&lt;&gt;"",I124,"")</f>
        <v/>
      </c>
      <c r="BO124" s="37" t="str">
        <f t="shared" ca="1" si="54"/>
        <v/>
      </c>
      <c r="BP124" s="37" t="str">
        <f>IFERROR(IF(ABS(V124)&lt;0.15%,"Equal Low",""),"")</f>
        <v/>
      </c>
      <c r="BQ124" s="37" t="str" cm="1">
        <f t="array" aca="1" ref="BQ124" ca="1">_xlfn.LET(_xlpm.lookback,MIN(ROW()-ROW(BP$50),11),_xlpm.found,IFERROR(MATCH("Equal Low",OFFSET(BP124,-_xlpm.lookback,0,_xlpm.lookback+1,1),0),-1),_xlpm.offset_rows,_xlpm.lookback-_xlpm.found+1,IF(_xlpm.found&gt;0,INDEX(F:F,ROW()-_xlpm.offset_rows),""))</f>
        <v/>
      </c>
      <c r="BR124" s="37" t="str">
        <f ca="1">IF(BQ124&lt;&gt;"",H124,"")</f>
        <v/>
      </c>
      <c r="BS124" s="37" t="str">
        <f ca="1">IF(BQ124&lt;&gt;"",I124,"")</f>
        <v/>
      </c>
      <c r="BT124" s="37" t="str">
        <f t="shared" ca="1" si="55"/>
        <v/>
      </c>
      <c r="BU124" s="37" t="str">
        <f t="shared" si="36"/>
        <v/>
      </c>
      <c r="BV124" s="29" t="str">
        <f t="shared" si="37"/>
        <v/>
      </c>
      <c r="BW124" s="37" t="str" cm="1">
        <f t="array" ref="BW124">IF(BV124&lt;&gt;1,"",_xlfn.IFS(OR(BC124="Above",BC124="Below"),BC124,OR(BH124="Above",BH124="Below"),BH124,TRUE,""))</f>
        <v/>
      </c>
      <c r="BX124" s="37" t="str">
        <f ca="1">_xlfn.LET(_xlpm.eqh,IFERROR(ABS((BM124-BL124)/BL124)&lt;0.15%,FALSE),_xlpm.eql,IFERROR(ABS((BR124-BQ124)/BQ124)&lt;0.15%,FALSE),IF(_xlpm.eqh,IF(_xlpm.eql,"Eqh Touch / Eql Touch","Eqh Touch"),IF(_xlpm.eql,"Eql Touch","")))</f>
        <v/>
      </c>
      <c r="BY124" s="37" t="str">
        <f>IF(AA124="","",IF(AA124&gt;0,"UP","DOWN"))</f>
        <v/>
      </c>
      <c r="BZ124" s="37" t="str">
        <f t="shared" si="38"/>
        <v/>
      </c>
      <c r="CA124" s="37" t="str">
        <f t="shared" si="39"/>
        <v/>
      </c>
      <c r="CB124" s="66" t="str">
        <f t="shared" si="40"/>
        <v/>
      </c>
      <c r="CC124" s="69" t="str">
        <f t="shared" si="48"/>
        <v/>
      </c>
      <c r="CD124" s="66" t="str">
        <f t="shared" si="49"/>
        <v/>
      </c>
      <c r="CE124" s="66" t="str">
        <f t="shared" si="41"/>
        <v/>
      </c>
      <c r="CF124" s="66" t="str">
        <f>IF(AK124="","",IF(AND(AC124&gt;0,AK124&gt;0),"Low Spike @ Uptrend",""))</f>
        <v/>
      </c>
      <c r="CG124" s="66" t="str">
        <f>IF(AND(CF124="Low Spike @ Uptrend",AV124&gt;50%),"Sig Low Spike @ Uptrend","")</f>
        <v/>
      </c>
      <c r="CH124" s="30" t="str">
        <f>IFERROR(IF(Z124&gt;(AVERAGE(Z104:Z124)+(2*_xlfn.STDEV.P(Z104:Z124))),1,""),"")</f>
        <v/>
      </c>
      <c r="CI124" s="30" t="str">
        <f>IFERROR(IF(G124&gt;(AVERAGE(G104:G124)+(2*_xlfn.STDEV.P(G104:G124))),1,""),"")</f>
        <v/>
      </c>
      <c r="CJ124" s="30" t="str">
        <f>IF(P124="","",IF(P124=1,1,""))</f>
        <v/>
      </c>
      <c r="CK124" s="11" t="str">
        <f>IF(AND(CH124="",CC124="",CF124="",CI124="",CJ124=""),"",SUM(CH124:CJ124)/5)</f>
        <v/>
      </c>
      <c r="CL124" s="38" t="str">
        <f t="shared" si="51"/>
        <v/>
      </c>
      <c r="CM124" s="10" t="str">
        <f t="shared" si="52"/>
        <v/>
      </c>
    </row>
    <row r="125" spans="1:91" x14ac:dyDescent="0.55000000000000004">
      <c r="A125" t="str">
        <f>IF('Data Validation'!$K$2&lt;&gt;TRUE,"",'Data Validation'!A125)</f>
        <v/>
      </c>
      <c r="B125" s="4" t="str">
        <f>IF('Data Validation'!$K$2&lt;&gt;TRUE,"",'Data Validation'!C125)</f>
        <v/>
      </c>
      <c r="C125" s="4" t="str">
        <f>IF('Data Validation'!$K$2&lt;&gt;TRUE,"",'Data Validation'!E125)</f>
        <v/>
      </c>
      <c r="D125" s="4" t="str">
        <f>IF('Data Validation'!$K$2&lt;&gt;TRUE,"",'Data Validation'!G125)</f>
        <v/>
      </c>
      <c r="E125" s="4" t="str">
        <f>IF($C125&lt;&gt;"M5","",Price!F125)</f>
        <v/>
      </c>
      <c r="F125" s="4" t="str">
        <f>IF($C125&lt;&gt;"M5","",Price!G125)</f>
        <v/>
      </c>
      <c r="G125" s="4" t="str">
        <f>IF($C125&lt;&gt;"M5","",Price!H125)</f>
        <v/>
      </c>
      <c r="H125" s="57" t="str">
        <f>IF($C125&lt;&gt;"M5","",SSA!E125)</f>
        <v/>
      </c>
      <c r="I125" s="57" t="str">
        <f>IF($C125&lt;&gt;"M5","",SSA!F125)</f>
        <v/>
      </c>
      <c r="J125" s="58" t="str">
        <f>IF($C125&lt;&gt;"M5","",SSA!G125)</f>
        <v/>
      </c>
      <c r="K125" s="58" t="str">
        <f>IF($C125&lt;&gt;"M5","",SSA!H125)</f>
        <v/>
      </c>
      <c r="L125" s="5" t="str">
        <f>IF($C125&lt;&gt;"M5","",Trendlines!K125)</f>
        <v/>
      </c>
      <c r="M125" s="5" t="str">
        <f>IF($C125&lt;&gt;"M5","",Trendlines!L125)</f>
        <v/>
      </c>
      <c r="N125" s="5" t="str">
        <f>IF($C125&lt;&gt;"M5","",ZigZag!E125)</f>
        <v/>
      </c>
      <c r="O125" s="5" t="str">
        <f>IF($C125&lt;&gt;"M5","",ZigZag!F125)</f>
        <v/>
      </c>
      <c r="P125" s="5" t="str">
        <f>IF($C125&lt;&gt;"M5","",Pinbar!E125)</f>
        <v/>
      </c>
      <c r="Q125" s="57" t="str">
        <f>IF($C125&lt;&gt;"M5","",Trendlines!E125)</f>
        <v/>
      </c>
      <c r="R125" s="57" t="str">
        <f>IF($C125&lt;&gt;"M5","",Trendlines!H125)</f>
        <v/>
      </c>
      <c r="S125" s="36" t="str">
        <f>IF(N125=0,""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"")))))))))))))))))))))))))))))))))))))))))))))))))</f>
        <v/>
      </c>
      <c r="T125" s="36" t="str">
        <f>IF(O125=0,""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"")))))))))))))))))))))))))))))))))))))))))))))))))</f>
        <v/>
      </c>
      <c r="U125" s="36" t="str">
        <f>IFERROR(IF(S125="N/A","N/A",((N125-S125)/S125)),"")</f>
        <v/>
      </c>
      <c r="V125" s="36" t="str">
        <f>IFERROR(IF(T125="N/A","N/A",((O125-T125)/T125)),"")</f>
        <v/>
      </c>
      <c r="W125" t="str">
        <f>IFERROR(E125-F125,"")</f>
        <v/>
      </c>
      <c r="X125" t="str">
        <f>IFERROR(ABS(E125-D124),"")</f>
        <v/>
      </c>
      <c r="Y125" t="str">
        <f>IFERROR(ABS(F125-D124),"")</f>
        <v/>
      </c>
      <c r="Z125" t="str">
        <f t="shared" si="53"/>
        <v/>
      </c>
      <c r="AA125" s="36" t="str">
        <f>IFERROR(H125-I125,"")</f>
        <v/>
      </c>
      <c r="AB125" s="36" t="str">
        <f t="shared" si="42"/>
        <v/>
      </c>
      <c r="AC125" s="66" t="str" cm="1">
        <f t="array" ref="AC125">IFERROR((AB125=AB124,AC124+AB125,AB125),"")</f>
        <v/>
      </c>
      <c r="AD125" s="65"/>
      <c r="AE125" s="65"/>
      <c r="AF125" s="65"/>
      <c r="AG125" s="65"/>
      <c r="AH125" s="36" t="str">
        <f>IF(AND(H125&gt;I125,H124&lt;I124),"crossover","")</f>
        <v/>
      </c>
      <c r="AI125" s="36" t="str">
        <f>IF(AND(H125&lt;I125,H124&gt;I124),"crossunder","")</f>
        <v/>
      </c>
      <c r="AJ125" s="67" t="str">
        <f t="shared" si="43"/>
        <v/>
      </c>
      <c r="AK125" s="68" t="str">
        <f t="shared" si="44"/>
        <v/>
      </c>
      <c r="AL125" s="71" t="str">
        <f t="shared" si="45"/>
        <v/>
      </c>
      <c r="AM125" s="71" t="str">
        <f t="shared" si="46"/>
        <v/>
      </c>
      <c r="AN125" s="72" t="str">
        <f>IF(AND(AK125&lt;&gt;"",CF125="Low Spike @ Uptrend"),AK125,"")</f>
        <v/>
      </c>
      <c r="AO125" s="72" t="str">
        <f t="shared" si="47"/>
        <v/>
      </c>
      <c r="AT125" s="75"/>
      <c r="AU125" s="75"/>
      <c r="AV125" s="75"/>
      <c r="AW125" s="75"/>
      <c r="AY125" s="21" t="str">
        <f>IF(OR(Q125=0,Q125=""),"",((H125-Q125)/Q125))</f>
        <v/>
      </c>
      <c r="AZ125" s="15" t="str">
        <f t="shared" si="30"/>
        <v/>
      </c>
      <c r="BA125" s="15" t="str">
        <f t="shared" si="50"/>
        <v/>
      </c>
      <c r="BB125" s="22" t="str">
        <f t="shared" si="31"/>
        <v/>
      </c>
      <c r="BC125" s="22" t="str">
        <f t="shared" si="32"/>
        <v/>
      </c>
      <c r="BD125" s="24" t="str">
        <f>IF(OR(R125=0,R125=""),"",((H125-R125)/R125))</f>
        <v/>
      </c>
      <c r="BE125" s="23" t="str">
        <f t="shared" si="29"/>
        <v/>
      </c>
      <c r="BF125" s="23" t="str">
        <f t="shared" si="33"/>
        <v/>
      </c>
      <c r="BG125" s="25" t="str">
        <f t="shared" si="34"/>
        <v/>
      </c>
      <c r="BH125" s="25" t="str">
        <f t="shared" si="35"/>
        <v/>
      </c>
      <c r="BI125" s="29" t="str">
        <f>IF(OR(L125="",N125=""),"",IF(AND(L125=N125,L125&gt;0,N125&gt;0),"Important High",""))</f>
        <v/>
      </c>
      <c r="BJ125" s="29" t="str">
        <f>IF(OR(M125="",O125=""),"",IF(AND(M125=O125,M125&gt;0,O125&gt;0),"Important Low",""))</f>
        <v/>
      </c>
      <c r="BK125" s="37" t="str">
        <f>IFERROR(IF(ABS(U125)&lt;0.15%,"Equal High",""),"")</f>
        <v/>
      </c>
      <c r="BL125" s="37" t="str" cm="1">
        <f t="array" aca="1" ref="BL125" ca="1">_xlfn.LET(_xlpm.lookback,MIN(ROW()-ROW(BK$50),11),_xlpm.found,IFERROR(MATCH("Equal High",OFFSET(BK125,-_xlpm.lookback,0,_xlpm.lookback+1,1),0),-1),_xlpm.offset_rows,_xlpm.lookback-_xlpm.found+1,IF(_xlpm.found&gt;0,INDEX(E:E,ROW()-_xlpm.offset_rows),""))</f>
        <v/>
      </c>
      <c r="BM125" s="37" t="str">
        <f ca="1">IF(BL125&lt;&gt;"",H125,"")</f>
        <v/>
      </c>
      <c r="BN125" s="37" t="str">
        <f ca="1">IF(BL125&lt;&gt;"",I125,"")</f>
        <v/>
      </c>
      <c r="BO125" s="37" t="str">
        <f t="shared" ca="1" si="54"/>
        <v/>
      </c>
      <c r="BP125" s="37" t="str">
        <f>IFERROR(IF(ABS(V125)&lt;0.15%,"Equal Low",""),"")</f>
        <v/>
      </c>
      <c r="BQ125" s="37" t="str" cm="1">
        <f t="array" aca="1" ref="BQ125" ca="1">_xlfn.LET(_xlpm.lookback,MIN(ROW()-ROW(BP$50),11),_xlpm.found,IFERROR(MATCH("Equal Low",OFFSET(BP125,-_xlpm.lookback,0,_xlpm.lookback+1,1),0),-1),_xlpm.offset_rows,_xlpm.lookback-_xlpm.found+1,IF(_xlpm.found&gt;0,INDEX(F:F,ROW()-_xlpm.offset_rows),""))</f>
        <v/>
      </c>
      <c r="BR125" s="37" t="str">
        <f ca="1">IF(BQ125&lt;&gt;"",H125,"")</f>
        <v/>
      </c>
      <c r="BS125" s="37" t="str">
        <f ca="1">IF(BQ125&lt;&gt;"",I125,"")</f>
        <v/>
      </c>
      <c r="BT125" s="37" t="str">
        <f t="shared" ca="1" si="55"/>
        <v/>
      </c>
      <c r="BU125" s="37" t="str">
        <f t="shared" si="36"/>
        <v/>
      </c>
      <c r="BV125" s="29" t="str">
        <f t="shared" si="37"/>
        <v/>
      </c>
      <c r="BW125" s="37" t="str" cm="1">
        <f t="array" ref="BW125">IF(BV125&lt;&gt;1,"",_xlfn.IFS(OR(BC125="Above",BC125="Below"),BC125,OR(BH125="Above",BH125="Below"),BH125,TRUE,""))</f>
        <v/>
      </c>
      <c r="BX125" s="37" t="str">
        <f ca="1">_xlfn.LET(_xlpm.eqh,IFERROR(ABS((BM125-BL125)/BL125)&lt;0.15%,FALSE),_xlpm.eql,IFERROR(ABS((BR125-BQ125)/BQ125)&lt;0.15%,FALSE),IF(_xlpm.eqh,IF(_xlpm.eql,"Eqh Touch / Eql Touch","Eqh Touch"),IF(_xlpm.eql,"Eql Touch","")))</f>
        <v/>
      </c>
      <c r="BY125" s="37" t="str">
        <f>IF(AA125="","",IF(AA125&gt;0,"UP","DOWN"))</f>
        <v/>
      </c>
      <c r="BZ125" s="37" t="str">
        <f t="shared" si="38"/>
        <v/>
      </c>
      <c r="CA125" s="37" t="str">
        <f t="shared" si="39"/>
        <v/>
      </c>
      <c r="CB125" s="66" t="str">
        <f t="shared" si="40"/>
        <v/>
      </c>
      <c r="CC125" s="69" t="str">
        <f t="shared" si="48"/>
        <v/>
      </c>
      <c r="CD125" s="66" t="str">
        <f t="shared" si="49"/>
        <v/>
      </c>
      <c r="CE125" s="66" t="str">
        <f t="shared" si="41"/>
        <v/>
      </c>
      <c r="CF125" s="66" t="str">
        <f>IF(AK125="","",IF(AND(AC125&gt;0,AK125&gt;0),"Low Spike @ Uptrend",""))</f>
        <v/>
      </c>
      <c r="CG125" s="66" t="str">
        <f>IF(AND(CF125="Low Spike @ Uptrend",AV125&gt;50%),"Sig Low Spike @ Uptrend","")</f>
        <v/>
      </c>
      <c r="CH125" s="30" t="str">
        <f>IFERROR(IF(Z125&gt;(AVERAGE(Z105:Z125)+(2*_xlfn.STDEV.P(Z105:Z125))),1,""),"")</f>
        <v/>
      </c>
      <c r="CI125" s="30" t="str">
        <f>IFERROR(IF(G125&gt;(AVERAGE(G105:G125)+(2*_xlfn.STDEV.P(G105:G125))),1,""),"")</f>
        <v/>
      </c>
      <c r="CJ125" s="30" t="str">
        <f>IF(P125="","",IF(P125=1,1,""))</f>
        <v/>
      </c>
      <c r="CK125" s="11" t="str">
        <f>IF(AND(CH125="",CC125="",CF125="",CI125="",CJ125=""),"",SUM(CH125:CJ125)/5)</f>
        <v/>
      </c>
      <c r="CL125" s="38" t="str">
        <f t="shared" si="51"/>
        <v/>
      </c>
      <c r="CM125" s="10" t="str">
        <f t="shared" si="52"/>
        <v/>
      </c>
    </row>
    <row r="126" spans="1:91" x14ac:dyDescent="0.55000000000000004">
      <c r="A126" t="str">
        <f>IF('Data Validation'!$K$2&lt;&gt;TRUE,"",'Data Validation'!A126)</f>
        <v/>
      </c>
      <c r="B126" s="4" t="str">
        <f>IF('Data Validation'!$K$2&lt;&gt;TRUE,"",'Data Validation'!C126)</f>
        <v/>
      </c>
      <c r="C126" s="4" t="str">
        <f>IF('Data Validation'!$K$2&lt;&gt;TRUE,"",'Data Validation'!E126)</f>
        <v/>
      </c>
      <c r="D126" s="4" t="str">
        <f>IF('Data Validation'!$K$2&lt;&gt;TRUE,"",'Data Validation'!G126)</f>
        <v/>
      </c>
      <c r="E126" s="4" t="str">
        <f>IF($C126&lt;&gt;"M5","",Price!F126)</f>
        <v/>
      </c>
      <c r="F126" s="4" t="str">
        <f>IF($C126&lt;&gt;"M5","",Price!G126)</f>
        <v/>
      </c>
      <c r="G126" s="4" t="str">
        <f>IF($C126&lt;&gt;"M5","",Price!H126)</f>
        <v/>
      </c>
      <c r="H126" s="57" t="str">
        <f>IF($C126&lt;&gt;"M5","",SSA!E126)</f>
        <v/>
      </c>
      <c r="I126" s="57" t="str">
        <f>IF($C126&lt;&gt;"M5","",SSA!F126)</f>
        <v/>
      </c>
      <c r="J126" s="58" t="str">
        <f>IF($C126&lt;&gt;"M5","",SSA!G126)</f>
        <v/>
      </c>
      <c r="K126" s="58" t="str">
        <f>IF($C126&lt;&gt;"M5","",SSA!H126)</f>
        <v/>
      </c>
      <c r="L126" s="5" t="str">
        <f>IF($C126&lt;&gt;"M5","",Trendlines!K126)</f>
        <v/>
      </c>
      <c r="M126" s="5" t="str">
        <f>IF($C126&lt;&gt;"M5","",Trendlines!L126)</f>
        <v/>
      </c>
      <c r="N126" s="5" t="str">
        <f>IF($C126&lt;&gt;"M5","",ZigZag!E126)</f>
        <v/>
      </c>
      <c r="O126" s="5" t="str">
        <f>IF($C126&lt;&gt;"M5","",ZigZag!F126)</f>
        <v/>
      </c>
      <c r="P126" s="5" t="str">
        <f>IF($C126&lt;&gt;"M5","",Pinbar!E126)</f>
        <v/>
      </c>
      <c r="Q126" s="57" t="str">
        <f>IF($C126&lt;&gt;"M5","",Trendlines!E126)</f>
        <v/>
      </c>
      <c r="R126" s="57" t="str">
        <f>IF($C126&lt;&gt;"M5","",Trendlines!H126)</f>
        <v/>
      </c>
      <c r="S126" s="36" t="str">
        <f>IF(N126=0,""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"")))))))))))))))))))))))))))))))))))))))))))))))))</f>
        <v/>
      </c>
      <c r="T126" s="36" t="str">
        <f>IF(O126=0,""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"")))))))))))))))))))))))))))))))))))))))))))))))))</f>
        <v/>
      </c>
      <c r="U126" s="36" t="str">
        <f>IFERROR(IF(S126="N/A","N/A",((N126-S126)/S126)),"")</f>
        <v/>
      </c>
      <c r="V126" s="36" t="str">
        <f>IFERROR(IF(T126="N/A","N/A",((O126-T126)/T126)),"")</f>
        <v/>
      </c>
      <c r="W126" t="str">
        <f>IFERROR(E126-F126,"")</f>
        <v/>
      </c>
      <c r="X126" t="str">
        <f>IFERROR(ABS(E126-D125),"")</f>
        <v/>
      </c>
      <c r="Y126" t="str">
        <f>IFERROR(ABS(F126-D125),"")</f>
        <v/>
      </c>
      <c r="Z126" t="str">
        <f t="shared" si="53"/>
        <v/>
      </c>
      <c r="AA126" s="36" t="str">
        <f>IFERROR(H126-I126,"")</f>
        <v/>
      </c>
      <c r="AB126" s="36" t="str">
        <f t="shared" si="42"/>
        <v/>
      </c>
      <c r="AC126" s="66" t="str" cm="1">
        <f t="array" ref="AC126">IFERROR((AB126=AB125,AC125+AB126,AB126),"")</f>
        <v/>
      </c>
      <c r="AD126" s="65"/>
      <c r="AE126" s="65"/>
      <c r="AF126" s="65"/>
      <c r="AG126" s="65"/>
      <c r="AH126" s="36" t="str">
        <f>IF(AND(H126&gt;I126,H125&lt;I125),"crossover","")</f>
        <v/>
      </c>
      <c r="AI126" s="36" t="str">
        <f>IF(AND(H126&lt;I126,H125&gt;I125),"crossunder","")</f>
        <v/>
      </c>
      <c r="AJ126" s="67" t="str">
        <f t="shared" si="43"/>
        <v/>
      </c>
      <c r="AK126" s="68" t="str">
        <f t="shared" si="44"/>
        <v/>
      </c>
      <c r="AL126" s="71" t="str">
        <f t="shared" si="45"/>
        <v/>
      </c>
      <c r="AM126" s="71" t="str">
        <f t="shared" si="46"/>
        <v/>
      </c>
      <c r="AN126" s="72" t="str">
        <f>IF(AND(AK126&lt;&gt;"",CF126="Low Spike @ Uptrend"),AK126,"")</f>
        <v/>
      </c>
      <c r="AO126" s="72" t="str">
        <f t="shared" si="47"/>
        <v/>
      </c>
      <c r="AT126" s="75"/>
      <c r="AU126" s="75"/>
      <c r="AV126" s="75"/>
      <c r="AW126" s="75"/>
      <c r="AY126" s="21" t="str">
        <f>IF(OR(Q126=0,Q126=""),"",((H126-Q126)/Q126))</f>
        <v/>
      </c>
      <c r="AZ126" s="15" t="str">
        <f t="shared" si="30"/>
        <v/>
      </c>
      <c r="BA126" s="15" t="str">
        <f t="shared" si="50"/>
        <v/>
      </c>
      <c r="BB126" s="22" t="str">
        <f t="shared" si="31"/>
        <v/>
      </c>
      <c r="BC126" s="22" t="str">
        <f t="shared" si="32"/>
        <v/>
      </c>
      <c r="BD126" s="24" t="str">
        <f>IF(OR(R126=0,R126=""),"",((H126-R126)/R126))</f>
        <v/>
      </c>
      <c r="BE126" s="23" t="str">
        <f t="shared" si="29"/>
        <v/>
      </c>
      <c r="BF126" s="23" t="str">
        <f t="shared" si="33"/>
        <v/>
      </c>
      <c r="BG126" s="25" t="str">
        <f t="shared" si="34"/>
        <v/>
      </c>
      <c r="BH126" s="25" t="str">
        <f t="shared" si="35"/>
        <v/>
      </c>
      <c r="BI126" s="29" t="str">
        <f>IF(OR(L126="",N126=""),"",IF(AND(L126=N126,L126&gt;0,N126&gt;0),"Important High",""))</f>
        <v/>
      </c>
      <c r="BJ126" s="29" t="str">
        <f>IF(OR(M126="",O126=""),"",IF(AND(M126=O126,M126&gt;0,O126&gt;0),"Important Low",""))</f>
        <v/>
      </c>
      <c r="BK126" s="37" t="str">
        <f>IFERROR(IF(ABS(U126)&lt;0.15%,"Equal High",""),"")</f>
        <v/>
      </c>
      <c r="BL126" s="37" t="str" cm="1">
        <f t="array" aca="1" ref="BL126" ca="1">_xlfn.LET(_xlpm.lookback,MIN(ROW()-ROW(BK$50),11),_xlpm.found,IFERROR(MATCH("Equal High",OFFSET(BK126,-_xlpm.lookback,0,_xlpm.lookback+1,1),0),-1),_xlpm.offset_rows,_xlpm.lookback-_xlpm.found+1,IF(_xlpm.found&gt;0,INDEX(E:E,ROW()-_xlpm.offset_rows),""))</f>
        <v/>
      </c>
      <c r="BM126" s="37" t="str">
        <f ca="1">IF(BL126&lt;&gt;"",H126,"")</f>
        <v/>
      </c>
      <c r="BN126" s="37" t="str">
        <f ca="1">IF(BL126&lt;&gt;"",I126,"")</f>
        <v/>
      </c>
      <c r="BO126" s="37" t="str">
        <f t="shared" ca="1" si="54"/>
        <v/>
      </c>
      <c r="BP126" s="37" t="str">
        <f>IFERROR(IF(ABS(V126)&lt;0.15%,"Equal Low",""),"")</f>
        <v/>
      </c>
      <c r="BQ126" s="37" t="str" cm="1">
        <f t="array" aca="1" ref="BQ126" ca="1">_xlfn.LET(_xlpm.lookback,MIN(ROW()-ROW(BP$50),11),_xlpm.found,IFERROR(MATCH("Equal Low",OFFSET(BP126,-_xlpm.lookback,0,_xlpm.lookback+1,1),0),-1),_xlpm.offset_rows,_xlpm.lookback-_xlpm.found+1,IF(_xlpm.found&gt;0,INDEX(F:F,ROW()-_xlpm.offset_rows),""))</f>
        <v/>
      </c>
      <c r="BR126" s="37" t="str">
        <f ca="1">IF(BQ126&lt;&gt;"",H126,"")</f>
        <v/>
      </c>
      <c r="BS126" s="37" t="str">
        <f ca="1">IF(BQ126&lt;&gt;"",I126,"")</f>
        <v/>
      </c>
      <c r="BT126" s="37" t="str">
        <f t="shared" ca="1" si="55"/>
        <v/>
      </c>
      <c r="BU126" s="37" t="str">
        <f t="shared" si="36"/>
        <v/>
      </c>
      <c r="BV126" s="29" t="str">
        <f t="shared" si="37"/>
        <v/>
      </c>
      <c r="BW126" s="37" t="str" cm="1">
        <f t="array" ref="BW126">IF(BV126&lt;&gt;1,"",_xlfn.IFS(OR(BC126="Above",BC126="Below"),BC126,OR(BH126="Above",BH126="Below"),BH126,TRUE,""))</f>
        <v/>
      </c>
      <c r="BX126" s="37" t="str">
        <f ca="1">_xlfn.LET(_xlpm.eqh,IFERROR(ABS((BM126-BL126)/BL126)&lt;0.15%,FALSE),_xlpm.eql,IFERROR(ABS((BR126-BQ126)/BQ126)&lt;0.15%,FALSE),IF(_xlpm.eqh,IF(_xlpm.eql,"Eqh Touch / Eql Touch","Eqh Touch"),IF(_xlpm.eql,"Eql Touch","")))</f>
        <v/>
      </c>
      <c r="BY126" s="37" t="str">
        <f>IF(AA126="","",IF(AA126&gt;0,"UP","DOWN"))</f>
        <v/>
      </c>
      <c r="BZ126" s="37" t="str">
        <f t="shared" si="38"/>
        <v/>
      </c>
      <c r="CA126" s="37" t="str">
        <f t="shared" si="39"/>
        <v/>
      </c>
      <c r="CB126" s="66" t="str">
        <f t="shared" si="40"/>
        <v/>
      </c>
      <c r="CC126" s="69" t="str">
        <f t="shared" si="48"/>
        <v/>
      </c>
      <c r="CD126" s="66" t="str">
        <f t="shared" si="49"/>
        <v/>
      </c>
      <c r="CE126" s="66" t="str">
        <f t="shared" si="41"/>
        <v/>
      </c>
      <c r="CF126" s="66" t="str">
        <f>IF(AK126="","",IF(AND(AC126&gt;0,AK126&gt;0),"Low Spike @ Uptrend",""))</f>
        <v/>
      </c>
      <c r="CG126" s="66" t="str">
        <f>IF(AND(CF126="Low Spike @ Uptrend",AV126&gt;50%),"Sig Low Spike @ Uptrend","")</f>
        <v/>
      </c>
      <c r="CH126" s="30" t="str">
        <f>IFERROR(IF(Z126&gt;(AVERAGE(Z106:Z126)+(2*_xlfn.STDEV.P(Z106:Z126))),1,""),"")</f>
        <v/>
      </c>
      <c r="CI126" s="30" t="str">
        <f>IFERROR(IF(G126&gt;(AVERAGE(G106:G126)+(2*_xlfn.STDEV.P(G106:G126))),1,""),"")</f>
        <v/>
      </c>
      <c r="CJ126" s="30" t="str">
        <f>IF(P126="","",IF(P126=1,1,""))</f>
        <v/>
      </c>
      <c r="CK126" s="11" t="str">
        <f>IF(AND(CH126="",CC126="",CF126="",CI126="",CJ126=""),"",SUM(CH126:CJ126)/5)</f>
        <v/>
      </c>
      <c r="CL126" s="38" t="str">
        <f t="shared" si="51"/>
        <v/>
      </c>
      <c r="CM126" s="10" t="str">
        <f t="shared" si="52"/>
        <v/>
      </c>
    </row>
    <row r="127" spans="1:91" x14ac:dyDescent="0.55000000000000004">
      <c r="A127" t="str">
        <f>IF('Data Validation'!$K$2&lt;&gt;TRUE,"",'Data Validation'!A127)</f>
        <v/>
      </c>
      <c r="B127" s="4" t="str">
        <f>IF('Data Validation'!$K$2&lt;&gt;TRUE,"",'Data Validation'!C127)</f>
        <v/>
      </c>
      <c r="C127" s="4" t="str">
        <f>IF('Data Validation'!$K$2&lt;&gt;TRUE,"",'Data Validation'!E127)</f>
        <v/>
      </c>
      <c r="D127" s="4" t="str">
        <f>IF('Data Validation'!$K$2&lt;&gt;TRUE,"",'Data Validation'!G127)</f>
        <v/>
      </c>
      <c r="E127" s="4" t="str">
        <f>IF($C127&lt;&gt;"M5","",Price!F127)</f>
        <v/>
      </c>
      <c r="F127" s="4" t="str">
        <f>IF($C127&lt;&gt;"M5","",Price!G127)</f>
        <v/>
      </c>
      <c r="G127" s="4" t="str">
        <f>IF($C127&lt;&gt;"M5","",Price!H127)</f>
        <v/>
      </c>
      <c r="H127" s="57" t="str">
        <f>IF($C127&lt;&gt;"M5","",SSA!E127)</f>
        <v/>
      </c>
      <c r="I127" s="57" t="str">
        <f>IF($C127&lt;&gt;"M5","",SSA!F127)</f>
        <v/>
      </c>
      <c r="J127" s="58" t="str">
        <f>IF($C127&lt;&gt;"M5","",SSA!G127)</f>
        <v/>
      </c>
      <c r="K127" s="58" t="str">
        <f>IF($C127&lt;&gt;"M5","",SSA!H127)</f>
        <v/>
      </c>
      <c r="L127" s="5" t="str">
        <f>IF($C127&lt;&gt;"M5","",Trendlines!K127)</f>
        <v/>
      </c>
      <c r="M127" s="5" t="str">
        <f>IF($C127&lt;&gt;"M5","",Trendlines!L127)</f>
        <v/>
      </c>
      <c r="N127" s="5" t="str">
        <f>IF($C127&lt;&gt;"M5","",ZigZag!E127)</f>
        <v/>
      </c>
      <c r="O127" s="5" t="str">
        <f>IF($C127&lt;&gt;"M5","",ZigZag!F127)</f>
        <v/>
      </c>
      <c r="P127" s="5" t="str">
        <f>IF($C127&lt;&gt;"M5","",Pinbar!E127)</f>
        <v/>
      </c>
      <c r="Q127" s="57" t="str">
        <f>IF($C127&lt;&gt;"M5","",Trendlines!E127)</f>
        <v/>
      </c>
      <c r="R127" s="57" t="str">
        <f>IF($C127&lt;&gt;"M5","",Trendlines!H127)</f>
        <v/>
      </c>
      <c r="S127" s="36" t="str">
        <f>IF(N127=0,""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"")))))))))))))))))))))))))))))))))))))))))))))))))</f>
        <v/>
      </c>
      <c r="T127" s="36" t="str">
        <f>IF(O127=0,""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"")))))))))))))))))))))))))))))))))))))))))))))))))</f>
        <v/>
      </c>
      <c r="U127" s="36" t="str">
        <f>IFERROR(IF(S127="N/A","N/A",((N127-S127)/S127)),"")</f>
        <v/>
      </c>
      <c r="V127" s="36" t="str">
        <f>IFERROR(IF(T127="N/A","N/A",((O127-T127)/T127)),"")</f>
        <v/>
      </c>
      <c r="W127" t="str">
        <f>IFERROR(E127-F127,"")</f>
        <v/>
      </c>
      <c r="X127" t="str">
        <f>IFERROR(ABS(E127-D126),"")</f>
        <v/>
      </c>
      <c r="Y127" t="str">
        <f>IFERROR(ABS(F127-D126),"")</f>
        <v/>
      </c>
      <c r="Z127" t="str">
        <f t="shared" si="53"/>
        <v/>
      </c>
      <c r="AA127" s="36" t="str">
        <f>IFERROR(H127-I127,"")</f>
        <v/>
      </c>
      <c r="AB127" s="36" t="str">
        <f t="shared" si="42"/>
        <v/>
      </c>
      <c r="AC127" s="66" t="str" cm="1">
        <f t="array" ref="AC127">IFERROR((AB127=AB126,AC126+AB127,AB127),"")</f>
        <v/>
      </c>
      <c r="AD127" s="65"/>
      <c r="AE127" s="65"/>
      <c r="AF127" s="65"/>
      <c r="AG127" s="65"/>
      <c r="AH127" s="36" t="str">
        <f>IF(AND(H127&gt;I127,H126&lt;I126),"crossover","")</f>
        <v/>
      </c>
      <c r="AI127" s="36" t="str">
        <f>IF(AND(H127&lt;I127,H126&gt;I126),"crossunder","")</f>
        <v/>
      </c>
      <c r="AJ127" s="67" t="str">
        <f t="shared" si="43"/>
        <v/>
      </c>
      <c r="AK127" s="68" t="str">
        <f t="shared" si="44"/>
        <v/>
      </c>
      <c r="AL127" s="71" t="str">
        <f t="shared" si="45"/>
        <v/>
      </c>
      <c r="AM127" s="71" t="str">
        <f t="shared" si="46"/>
        <v/>
      </c>
      <c r="AN127" s="72" t="str">
        <f>IF(AND(AK127&lt;&gt;"",CF127="Low Spike @ Uptrend"),AK127,"")</f>
        <v/>
      </c>
      <c r="AO127" s="72" t="str">
        <f t="shared" si="47"/>
        <v/>
      </c>
      <c r="AT127" s="75"/>
      <c r="AU127" s="75"/>
      <c r="AV127" s="75"/>
      <c r="AW127" s="75"/>
      <c r="AY127" s="21" t="str">
        <f>IF(OR(Q127=0,Q127=""),"",((H127-Q127)/Q127))</f>
        <v/>
      </c>
      <c r="AZ127" s="15" t="str">
        <f t="shared" si="30"/>
        <v/>
      </c>
      <c r="BA127" s="15" t="str">
        <f t="shared" si="50"/>
        <v/>
      </c>
      <c r="BB127" s="22" t="str">
        <f t="shared" si="31"/>
        <v/>
      </c>
      <c r="BC127" s="22" t="str">
        <f t="shared" si="32"/>
        <v/>
      </c>
      <c r="BD127" s="24" t="str">
        <f>IF(OR(R127=0,R127=""),"",((H127-R127)/R127))</f>
        <v/>
      </c>
      <c r="BE127" s="23" t="str">
        <f t="shared" si="29"/>
        <v/>
      </c>
      <c r="BF127" s="23" t="str">
        <f t="shared" si="33"/>
        <v/>
      </c>
      <c r="BG127" s="25" t="str">
        <f t="shared" si="34"/>
        <v/>
      </c>
      <c r="BH127" s="25" t="str">
        <f t="shared" si="35"/>
        <v/>
      </c>
      <c r="BI127" s="29" t="str">
        <f>IF(OR(L127="",N127=""),"",IF(AND(L127=N127,L127&gt;0,N127&gt;0),"Important High",""))</f>
        <v/>
      </c>
      <c r="BJ127" s="29" t="str">
        <f>IF(OR(M127="",O127=""),"",IF(AND(M127=O127,M127&gt;0,O127&gt;0),"Important Low",""))</f>
        <v/>
      </c>
      <c r="BK127" s="37" t="str">
        <f>IFERROR(IF(ABS(U127)&lt;0.15%,"Equal High",""),"")</f>
        <v/>
      </c>
      <c r="BL127" s="37" t="str" cm="1">
        <f t="array" aca="1" ref="BL127" ca="1">_xlfn.LET(_xlpm.lookback,MIN(ROW()-ROW(BK$50),11),_xlpm.found,IFERROR(MATCH("Equal High",OFFSET(BK127,-_xlpm.lookback,0,_xlpm.lookback+1,1),0),-1),_xlpm.offset_rows,_xlpm.lookback-_xlpm.found+1,IF(_xlpm.found&gt;0,INDEX(E:E,ROW()-_xlpm.offset_rows),""))</f>
        <v/>
      </c>
      <c r="BM127" s="37" t="str">
        <f ca="1">IF(BL127&lt;&gt;"",H127,"")</f>
        <v/>
      </c>
      <c r="BN127" s="37" t="str">
        <f ca="1">IF(BL127&lt;&gt;"",I127,"")</f>
        <v/>
      </c>
      <c r="BO127" s="37" t="str">
        <f t="shared" ca="1" si="54"/>
        <v/>
      </c>
      <c r="BP127" s="37" t="str">
        <f>IFERROR(IF(ABS(V127)&lt;0.15%,"Equal Low",""),"")</f>
        <v/>
      </c>
      <c r="BQ127" s="37" t="str" cm="1">
        <f t="array" aca="1" ref="BQ127" ca="1">_xlfn.LET(_xlpm.lookback,MIN(ROW()-ROW(BP$50),11),_xlpm.found,IFERROR(MATCH("Equal Low",OFFSET(BP127,-_xlpm.lookback,0,_xlpm.lookback+1,1),0),-1),_xlpm.offset_rows,_xlpm.lookback-_xlpm.found+1,IF(_xlpm.found&gt;0,INDEX(F:F,ROW()-_xlpm.offset_rows),""))</f>
        <v/>
      </c>
      <c r="BR127" s="37" t="str">
        <f ca="1">IF(BQ127&lt;&gt;"",H127,"")</f>
        <v/>
      </c>
      <c r="BS127" s="37" t="str">
        <f ca="1">IF(BQ127&lt;&gt;"",I127,"")</f>
        <v/>
      </c>
      <c r="BT127" s="37" t="str">
        <f t="shared" ca="1" si="55"/>
        <v/>
      </c>
      <c r="BU127" s="37" t="str">
        <f t="shared" si="36"/>
        <v/>
      </c>
      <c r="BV127" s="29" t="str">
        <f t="shared" si="37"/>
        <v/>
      </c>
      <c r="BW127" s="37" t="str" cm="1">
        <f t="array" ref="BW127">IF(BV127&lt;&gt;1,"",_xlfn.IFS(OR(BC127="Above",BC127="Below"),BC127,OR(BH127="Above",BH127="Below"),BH127,TRUE,""))</f>
        <v/>
      </c>
      <c r="BX127" s="37" t="str">
        <f ca="1">_xlfn.LET(_xlpm.eqh,IFERROR(ABS((BM127-BL127)/BL127)&lt;0.15%,FALSE),_xlpm.eql,IFERROR(ABS((BR127-BQ127)/BQ127)&lt;0.15%,FALSE),IF(_xlpm.eqh,IF(_xlpm.eql,"Eqh Touch / Eql Touch","Eqh Touch"),IF(_xlpm.eql,"Eql Touch","")))</f>
        <v/>
      </c>
      <c r="BY127" s="37" t="str">
        <f>IF(AA127="","",IF(AA127&gt;0,"UP","DOWN"))</f>
        <v/>
      </c>
      <c r="BZ127" s="37" t="str">
        <f t="shared" si="38"/>
        <v/>
      </c>
      <c r="CA127" s="37" t="str">
        <f t="shared" si="39"/>
        <v/>
      </c>
      <c r="CB127" s="66" t="str">
        <f t="shared" si="40"/>
        <v/>
      </c>
      <c r="CC127" s="69" t="str">
        <f t="shared" si="48"/>
        <v/>
      </c>
      <c r="CD127" s="66" t="str">
        <f t="shared" si="49"/>
        <v/>
      </c>
      <c r="CE127" s="66" t="str">
        <f t="shared" si="41"/>
        <v/>
      </c>
      <c r="CF127" s="66" t="str">
        <f>IF(AK127="","",IF(AND(AC127&gt;0,AK127&gt;0),"Low Spike @ Uptrend",""))</f>
        <v/>
      </c>
      <c r="CG127" s="66" t="str">
        <f>IF(AND(CF127="Low Spike @ Uptrend",AV127&gt;50%),"Sig Low Spike @ Uptrend","")</f>
        <v/>
      </c>
      <c r="CH127" s="30" t="str">
        <f>IFERROR(IF(Z127&gt;(AVERAGE(Z107:Z127)+(2*_xlfn.STDEV.P(Z107:Z127))),1,""),"")</f>
        <v/>
      </c>
      <c r="CI127" s="30" t="str">
        <f>IFERROR(IF(G127&gt;(AVERAGE(G107:G127)+(2*_xlfn.STDEV.P(G107:G127))),1,""),"")</f>
        <v/>
      </c>
      <c r="CJ127" s="30" t="str">
        <f>IF(P127="","",IF(P127=1,1,""))</f>
        <v/>
      </c>
      <c r="CK127" s="11" t="str">
        <f>IF(AND(CH127="",CC127="",CF127="",CI127="",CJ127=""),"",SUM(CH127:CJ127)/5)</f>
        <v/>
      </c>
      <c r="CL127" s="38" t="str">
        <f t="shared" si="51"/>
        <v/>
      </c>
      <c r="CM127" s="10" t="str">
        <f t="shared" si="52"/>
        <v/>
      </c>
    </row>
    <row r="128" spans="1:91" x14ac:dyDescent="0.55000000000000004">
      <c r="A128" t="str">
        <f>IF('Data Validation'!$K$2&lt;&gt;TRUE,"",'Data Validation'!A128)</f>
        <v/>
      </c>
      <c r="B128" s="4" t="str">
        <f>IF('Data Validation'!$K$2&lt;&gt;TRUE,"",'Data Validation'!C128)</f>
        <v/>
      </c>
      <c r="C128" s="4" t="str">
        <f>IF('Data Validation'!$K$2&lt;&gt;TRUE,"",'Data Validation'!E128)</f>
        <v/>
      </c>
      <c r="D128" s="4" t="str">
        <f>IF('Data Validation'!$K$2&lt;&gt;TRUE,"",'Data Validation'!G128)</f>
        <v/>
      </c>
      <c r="E128" s="4" t="str">
        <f>IF($C128&lt;&gt;"M5","",Price!F128)</f>
        <v/>
      </c>
      <c r="F128" s="4" t="str">
        <f>IF($C128&lt;&gt;"M5","",Price!G128)</f>
        <v/>
      </c>
      <c r="G128" s="4" t="str">
        <f>IF($C128&lt;&gt;"M5","",Price!H128)</f>
        <v/>
      </c>
      <c r="H128" s="57" t="str">
        <f>IF($C128&lt;&gt;"M5","",SSA!E128)</f>
        <v/>
      </c>
      <c r="I128" s="57" t="str">
        <f>IF($C128&lt;&gt;"M5","",SSA!F128)</f>
        <v/>
      </c>
      <c r="J128" s="58" t="str">
        <f>IF($C128&lt;&gt;"M5","",SSA!G128)</f>
        <v/>
      </c>
      <c r="K128" s="58" t="str">
        <f>IF($C128&lt;&gt;"M5","",SSA!H128)</f>
        <v/>
      </c>
      <c r="L128" s="5" t="str">
        <f>IF($C128&lt;&gt;"M5","",Trendlines!K128)</f>
        <v/>
      </c>
      <c r="M128" s="5" t="str">
        <f>IF($C128&lt;&gt;"M5","",Trendlines!L128)</f>
        <v/>
      </c>
      <c r="N128" s="5" t="str">
        <f>IF($C128&lt;&gt;"M5","",ZigZag!E128)</f>
        <v/>
      </c>
      <c r="O128" s="5" t="str">
        <f>IF($C128&lt;&gt;"M5","",ZigZag!F128)</f>
        <v/>
      </c>
      <c r="P128" s="5" t="str">
        <f>IF($C128&lt;&gt;"M5","",Pinbar!E128)</f>
        <v/>
      </c>
      <c r="Q128" s="57" t="str">
        <f>IF($C128&lt;&gt;"M5","",Trendlines!E128)</f>
        <v/>
      </c>
      <c r="R128" s="57" t="str">
        <f>IF($C128&lt;&gt;"M5","",Trendlines!H128)</f>
        <v/>
      </c>
      <c r="S128" s="36" t="str">
        <f>IF(N128=0,""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"")))))))))))))))))))))))))))))))))))))))))))))))))</f>
        <v/>
      </c>
      <c r="T128" s="36" t="str">
        <f>IF(O128=0,""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"")))))))))))))))))))))))))))))))))))))))))))))))))</f>
        <v/>
      </c>
      <c r="U128" s="36" t="str">
        <f>IFERROR(IF(S128="N/A","N/A",((N128-S128)/S128)),"")</f>
        <v/>
      </c>
      <c r="V128" s="36" t="str">
        <f>IFERROR(IF(T128="N/A","N/A",((O128-T128)/T128)),"")</f>
        <v/>
      </c>
      <c r="W128" t="str">
        <f>IFERROR(E128-F128,"")</f>
        <v/>
      </c>
      <c r="X128" t="str">
        <f>IFERROR(ABS(E128-D127),"")</f>
        <v/>
      </c>
      <c r="Y128" t="str">
        <f>IFERROR(ABS(F128-D127),"")</f>
        <v/>
      </c>
      <c r="Z128" t="str">
        <f t="shared" si="53"/>
        <v/>
      </c>
      <c r="AA128" s="36" t="str">
        <f>IFERROR(H128-I128,"")</f>
        <v/>
      </c>
      <c r="AB128" s="36" t="str">
        <f t="shared" si="42"/>
        <v/>
      </c>
      <c r="AC128" s="66" t="str" cm="1">
        <f t="array" ref="AC128">IFERROR((AB128=AB127,AC127+AB128,AB128),"")</f>
        <v/>
      </c>
      <c r="AD128" s="65"/>
      <c r="AE128" s="65"/>
      <c r="AF128" s="65"/>
      <c r="AG128" s="65"/>
      <c r="AH128" s="36" t="str">
        <f>IF(AND(H128&gt;I128,H127&lt;I127),"crossover","")</f>
        <v/>
      </c>
      <c r="AI128" s="36" t="str">
        <f>IF(AND(H128&lt;I128,H127&gt;I127),"crossunder","")</f>
        <v/>
      </c>
      <c r="AJ128" s="67" t="str">
        <f t="shared" si="43"/>
        <v/>
      </c>
      <c r="AK128" s="68" t="str">
        <f t="shared" si="44"/>
        <v/>
      </c>
      <c r="AL128" s="71" t="str">
        <f t="shared" si="45"/>
        <v/>
      </c>
      <c r="AM128" s="71" t="str">
        <f t="shared" si="46"/>
        <v/>
      </c>
      <c r="AN128" s="72" t="str">
        <f>IF(AND(AK128&lt;&gt;"",CF128="Low Spike @ Uptrend"),AK128,"")</f>
        <v/>
      </c>
      <c r="AO128" s="72" t="str">
        <f t="shared" si="47"/>
        <v/>
      </c>
      <c r="AT128" s="75"/>
      <c r="AU128" s="75"/>
      <c r="AV128" s="75"/>
      <c r="AW128" s="75"/>
      <c r="AY128" s="21" t="str">
        <f>IF(OR(Q128=0,Q128=""),"",((H128-Q128)/Q128))</f>
        <v/>
      </c>
      <c r="AZ128" s="15" t="str">
        <f t="shared" si="30"/>
        <v/>
      </c>
      <c r="BA128" s="15" t="str">
        <f t="shared" ref="BA128:BA191" si="56">IF(AZ128="","",IF(AZ128=AZ127,BA127+AZ128,AZ128))</f>
        <v/>
      </c>
      <c r="BB128" s="22" t="str">
        <f t="shared" si="31"/>
        <v/>
      </c>
      <c r="BC128" s="22" t="str">
        <f t="shared" si="32"/>
        <v/>
      </c>
      <c r="BD128" s="24" t="str">
        <f>IF(OR(R128=0,R128=""),"",((H128-R128)/R128))</f>
        <v/>
      </c>
      <c r="BE128" s="23" t="str">
        <f t="shared" si="29"/>
        <v/>
      </c>
      <c r="BF128" s="23" t="str">
        <f t="shared" si="33"/>
        <v/>
      </c>
      <c r="BG128" s="25" t="str">
        <f t="shared" si="34"/>
        <v/>
      </c>
      <c r="BH128" s="25" t="str">
        <f t="shared" si="35"/>
        <v/>
      </c>
      <c r="BI128" s="29" t="str">
        <f>IF(OR(L128="",N128=""),"",IF(AND(L128=N128,L128&gt;0,N128&gt;0),"Important High",""))</f>
        <v/>
      </c>
      <c r="BJ128" s="29" t="str">
        <f>IF(OR(M128="",O128=""),"",IF(AND(M128=O128,M128&gt;0,O128&gt;0),"Important Low",""))</f>
        <v/>
      </c>
      <c r="BK128" s="37" t="str">
        <f>IFERROR(IF(ABS(U128)&lt;0.15%,"Equal High",""),"")</f>
        <v/>
      </c>
      <c r="BL128" s="37" t="str" cm="1">
        <f t="array" aca="1" ref="BL128" ca="1">_xlfn.LET(_xlpm.lookback,MIN(ROW()-ROW(BK$50),11),_xlpm.found,IFERROR(MATCH("Equal High",OFFSET(BK128,-_xlpm.lookback,0,_xlpm.lookback+1,1),0),-1),_xlpm.offset_rows,_xlpm.lookback-_xlpm.found+1,IF(_xlpm.found&gt;0,INDEX(E:E,ROW()-_xlpm.offset_rows),""))</f>
        <v/>
      </c>
      <c r="BM128" s="37" t="str">
        <f ca="1">IF(BL128&lt;&gt;"",H128,"")</f>
        <v/>
      </c>
      <c r="BN128" s="37" t="str">
        <f ca="1">IF(BL128&lt;&gt;"",I128,"")</f>
        <v/>
      </c>
      <c r="BO128" s="37" t="str">
        <f t="shared" ca="1" si="54"/>
        <v/>
      </c>
      <c r="BP128" s="37" t="str">
        <f>IFERROR(IF(ABS(V128)&lt;0.15%,"Equal Low",""),"")</f>
        <v/>
      </c>
      <c r="BQ128" s="37" t="str" cm="1">
        <f t="array" aca="1" ref="BQ128" ca="1">_xlfn.LET(_xlpm.lookback,MIN(ROW()-ROW(BP$50),11),_xlpm.found,IFERROR(MATCH("Equal Low",OFFSET(BP128,-_xlpm.lookback,0,_xlpm.lookback+1,1),0),-1),_xlpm.offset_rows,_xlpm.lookback-_xlpm.found+1,IF(_xlpm.found&gt;0,INDEX(F:F,ROW()-_xlpm.offset_rows),""))</f>
        <v/>
      </c>
      <c r="BR128" s="37" t="str">
        <f ca="1">IF(BQ128&lt;&gt;"",H128,"")</f>
        <v/>
      </c>
      <c r="BS128" s="37" t="str">
        <f ca="1">IF(BQ128&lt;&gt;"",I128,"")</f>
        <v/>
      </c>
      <c r="BT128" s="37" t="str">
        <f t="shared" ca="1" si="55"/>
        <v/>
      </c>
      <c r="BU128" s="37" t="str">
        <f t="shared" si="36"/>
        <v/>
      </c>
      <c r="BV128" s="29" t="str">
        <f t="shared" si="37"/>
        <v/>
      </c>
      <c r="BW128" s="37" t="str" cm="1">
        <f t="array" ref="BW128">IF(BV128&lt;&gt;1,"",_xlfn.IFS(OR(BC128="Above",BC128="Below"),BC128,OR(BH128="Above",BH128="Below"),BH128,TRUE,""))</f>
        <v/>
      </c>
      <c r="BX128" s="37" t="str">
        <f ca="1">_xlfn.LET(_xlpm.eqh,IFERROR(ABS((BM128-BL128)/BL128)&lt;0.15%,FALSE),_xlpm.eql,IFERROR(ABS((BR128-BQ128)/BQ128)&lt;0.15%,FALSE),IF(_xlpm.eqh,IF(_xlpm.eql,"Eqh Touch / Eql Touch","Eqh Touch"),IF(_xlpm.eql,"Eql Touch","")))</f>
        <v/>
      </c>
      <c r="BY128" s="37" t="str">
        <f>IF(AA128="","",IF(AA128&gt;0,"UP","DOWN"))</f>
        <v/>
      </c>
      <c r="BZ128" s="37" t="str">
        <f t="shared" si="38"/>
        <v/>
      </c>
      <c r="CA128" s="37" t="str">
        <f t="shared" si="39"/>
        <v/>
      </c>
      <c r="CB128" s="66" t="str">
        <f t="shared" si="40"/>
        <v/>
      </c>
      <c r="CC128" s="69" t="str">
        <f t="shared" si="48"/>
        <v/>
      </c>
      <c r="CD128" s="66" t="str">
        <f t="shared" si="49"/>
        <v/>
      </c>
      <c r="CE128" s="66" t="str">
        <f t="shared" si="41"/>
        <v/>
      </c>
      <c r="CF128" s="66" t="str">
        <f>IF(AK128="","",IF(AND(AC128&gt;0,AK128&gt;0),"Low Spike @ Uptrend",""))</f>
        <v/>
      </c>
      <c r="CG128" s="66" t="str">
        <f>IF(AND(CF128="Low Spike @ Uptrend",AV128&gt;50%),"Sig Low Spike @ Uptrend","")</f>
        <v/>
      </c>
      <c r="CH128" s="30" t="str">
        <f>IFERROR(IF(Z128&gt;(AVERAGE(Z108:Z128)+(2*_xlfn.STDEV.P(Z108:Z128))),1,""),"")</f>
        <v/>
      </c>
      <c r="CI128" s="30" t="str">
        <f>IFERROR(IF(G128&gt;(AVERAGE(G108:G128)+(2*_xlfn.STDEV.P(G108:G128))),1,""),"")</f>
        <v/>
      </c>
      <c r="CJ128" s="30" t="str">
        <f>IF(P128="","",IF(P128=1,1,""))</f>
        <v/>
      </c>
      <c r="CK128" s="11" t="str">
        <f>IF(AND(CH128="",CC128="",CF128="",CI128="",CJ128=""),"",SUM(CH128:CJ128)/5)</f>
        <v/>
      </c>
      <c r="CL128" s="38" t="str">
        <f t="shared" si="51"/>
        <v/>
      </c>
      <c r="CM128" s="10" t="str">
        <f t="shared" si="52"/>
        <v/>
      </c>
    </row>
    <row r="129" spans="1:91" x14ac:dyDescent="0.55000000000000004">
      <c r="A129" t="str">
        <f>IF('Data Validation'!$K$2&lt;&gt;TRUE,"",'Data Validation'!A129)</f>
        <v/>
      </c>
      <c r="B129" s="4" t="str">
        <f>IF('Data Validation'!$K$2&lt;&gt;TRUE,"",'Data Validation'!C129)</f>
        <v/>
      </c>
      <c r="C129" s="4" t="str">
        <f>IF('Data Validation'!$K$2&lt;&gt;TRUE,"",'Data Validation'!E129)</f>
        <v/>
      </c>
      <c r="D129" s="4" t="str">
        <f>IF('Data Validation'!$K$2&lt;&gt;TRUE,"",'Data Validation'!G129)</f>
        <v/>
      </c>
      <c r="E129" s="4" t="str">
        <f>IF($C129&lt;&gt;"M5","",Price!F129)</f>
        <v/>
      </c>
      <c r="F129" s="4" t="str">
        <f>IF($C129&lt;&gt;"M5","",Price!G129)</f>
        <v/>
      </c>
      <c r="G129" s="4" t="str">
        <f>IF($C129&lt;&gt;"M5","",Price!H129)</f>
        <v/>
      </c>
      <c r="H129" s="57" t="str">
        <f>IF($C129&lt;&gt;"M5","",SSA!E129)</f>
        <v/>
      </c>
      <c r="I129" s="57" t="str">
        <f>IF($C129&lt;&gt;"M5","",SSA!F129)</f>
        <v/>
      </c>
      <c r="J129" s="58" t="str">
        <f>IF($C129&lt;&gt;"M5","",SSA!G129)</f>
        <v/>
      </c>
      <c r="K129" s="58" t="str">
        <f>IF($C129&lt;&gt;"M5","",SSA!H129)</f>
        <v/>
      </c>
      <c r="L129" s="5" t="str">
        <f>IF($C129&lt;&gt;"M5","",Trendlines!K129)</f>
        <v/>
      </c>
      <c r="M129" s="5" t="str">
        <f>IF($C129&lt;&gt;"M5","",Trendlines!L129)</f>
        <v/>
      </c>
      <c r="N129" s="5" t="str">
        <f>IF($C129&lt;&gt;"M5","",ZigZag!E129)</f>
        <v/>
      </c>
      <c r="O129" s="5" t="str">
        <f>IF($C129&lt;&gt;"M5","",ZigZag!F129)</f>
        <v/>
      </c>
      <c r="P129" s="5" t="str">
        <f>IF($C129&lt;&gt;"M5","",Pinbar!E129)</f>
        <v/>
      </c>
      <c r="Q129" s="57" t="str">
        <f>IF($C129&lt;&gt;"M5","",Trendlines!E129)</f>
        <v/>
      </c>
      <c r="R129" s="57" t="str">
        <f>IF($C129&lt;&gt;"M5","",Trendlines!H129)</f>
        <v/>
      </c>
      <c r="S129" s="36" t="str">
        <f>IF(N129=0,""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"")))))))))))))))))))))))))))))))))))))))))))))))))</f>
        <v/>
      </c>
      <c r="T129" s="36" t="str">
        <f>IF(O129=0,""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"")))))))))))))))))))))))))))))))))))))))))))))))))</f>
        <v/>
      </c>
      <c r="U129" s="36" t="str">
        <f>IFERROR(IF(S129="N/A","N/A",((N129-S129)/S129)),"")</f>
        <v/>
      </c>
      <c r="V129" s="36" t="str">
        <f>IFERROR(IF(T129="N/A","N/A",((O129-T129)/T129)),"")</f>
        <v/>
      </c>
      <c r="W129" t="str">
        <f>IFERROR(E129-F129,"")</f>
        <v/>
      </c>
      <c r="X129" t="str">
        <f>IFERROR(ABS(E129-D128),"")</f>
        <v/>
      </c>
      <c r="Y129" t="str">
        <f>IFERROR(ABS(F129-D128),"")</f>
        <v/>
      </c>
      <c r="Z129" t="str">
        <f t="shared" si="53"/>
        <v/>
      </c>
      <c r="AA129" s="36" t="str">
        <f>IFERROR(H129-I129,"")</f>
        <v/>
      </c>
      <c r="AB129" s="36" t="str">
        <f t="shared" si="42"/>
        <v/>
      </c>
      <c r="AC129" s="66" t="str" cm="1">
        <f t="array" ref="AC129">IFERROR((AB129=AB128,AC128+AB129,AB129),"")</f>
        <v/>
      </c>
      <c r="AD129" s="65"/>
      <c r="AE129" s="65"/>
      <c r="AF129" s="65"/>
      <c r="AG129" s="65"/>
      <c r="AH129" s="36" t="str">
        <f>IF(AND(H129&gt;I129,H128&lt;I128),"crossover","")</f>
        <v/>
      </c>
      <c r="AI129" s="36" t="str">
        <f>IF(AND(H129&lt;I129,H128&gt;I128),"crossunder","")</f>
        <v/>
      </c>
      <c r="AJ129" s="67" t="str">
        <f t="shared" si="43"/>
        <v/>
      </c>
      <c r="AK129" s="68" t="str">
        <f t="shared" si="44"/>
        <v/>
      </c>
      <c r="AL129" s="71" t="str">
        <f t="shared" si="45"/>
        <v/>
      </c>
      <c r="AM129" s="71" t="str">
        <f t="shared" si="46"/>
        <v/>
      </c>
      <c r="AN129" s="72" t="str">
        <f>IF(AND(AK129&lt;&gt;"",CF129="Low Spike @ Uptrend"),AK129,"")</f>
        <v/>
      </c>
      <c r="AO129" s="72" t="str">
        <f t="shared" si="47"/>
        <v/>
      </c>
      <c r="AT129" s="75"/>
      <c r="AU129" s="75"/>
      <c r="AV129" s="75"/>
      <c r="AW129" s="75"/>
      <c r="AY129" s="21" t="str">
        <f>IF(OR(Q129=0,Q129=""),"",((H129-Q129)/Q129))</f>
        <v/>
      </c>
      <c r="AZ129" s="15" t="str">
        <f t="shared" si="30"/>
        <v/>
      </c>
      <c r="BA129" s="15" t="str">
        <f t="shared" si="56"/>
        <v/>
      </c>
      <c r="BB129" s="22" t="str">
        <f t="shared" si="31"/>
        <v/>
      </c>
      <c r="BC129" s="22" t="str">
        <f t="shared" si="32"/>
        <v/>
      </c>
      <c r="BD129" s="24" t="str">
        <f>IF(OR(R129=0,R129=""),"",((H129-R129)/R129))</f>
        <v/>
      </c>
      <c r="BE129" s="23" t="str">
        <f t="shared" si="29"/>
        <v/>
      </c>
      <c r="BF129" s="23" t="str">
        <f t="shared" si="33"/>
        <v/>
      </c>
      <c r="BG129" s="25" t="str">
        <f t="shared" si="34"/>
        <v/>
      </c>
      <c r="BH129" s="25" t="str">
        <f t="shared" si="35"/>
        <v/>
      </c>
      <c r="BI129" s="29" t="str">
        <f>IF(OR(L129="",N129=""),"",IF(AND(L129=N129,L129&gt;0,N129&gt;0),"Important High",""))</f>
        <v/>
      </c>
      <c r="BJ129" s="29" t="str">
        <f>IF(OR(M129="",O129=""),"",IF(AND(M129=O129,M129&gt;0,O129&gt;0),"Important Low",""))</f>
        <v/>
      </c>
      <c r="BK129" s="37" t="str">
        <f>IFERROR(IF(ABS(U129)&lt;0.15%,"Equal High",""),"")</f>
        <v/>
      </c>
      <c r="BL129" s="37" t="str" cm="1">
        <f t="array" aca="1" ref="BL129" ca="1">_xlfn.LET(_xlpm.lookback,MIN(ROW()-ROW(BK$50),11),_xlpm.found,IFERROR(MATCH("Equal High",OFFSET(BK129,-_xlpm.lookback,0,_xlpm.lookback+1,1),0),-1),_xlpm.offset_rows,_xlpm.lookback-_xlpm.found+1,IF(_xlpm.found&gt;0,INDEX(E:E,ROW()-_xlpm.offset_rows),""))</f>
        <v/>
      </c>
      <c r="BM129" s="37" t="str">
        <f ca="1">IF(BL129&lt;&gt;"",H129,"")</f>
        <v/>
      </c>
      <c r="BN129" s="37" t="str">
        <f ca="1">IF(BL129&lt;&gt;"",I129,"")</f>
        <v/>
      </c>
      <c r="BO129" s="37" t="str">
        <f t="shared" ca="1" si="54"/>
        <v/>
      </c>
      <c r="BP129" s="37" t="str">
        <f>IFERROR(IF(ABS(V129)&lt;0.15%,"Equal Low",""),"")</f>
        <v/>
      </c>
      <c r="BQ129" s="37" t="str" cm="1">
        <f t="array" aca="1" ref="BQ129" ca="1">_xlfn.LET(_xlpm.lookback,MIN(ROW()-ROW(BP$50),11),_xlpm.found,IFERROR(MATCH("Equal Low",OFFSET(BP129,-_xlpm.lookback,0,_xlpm.lookback+1,1),0),-1),_xlpm.offset_rows,_xlpm.lookback-_xlpm.found+1,IF(_xlpm.found&gt;0,INDEX(F:F,ROW()-_xlpm.offset_rows),""))</f>
        <v/>
      </c>
      <c r="BR129" s="37" t="str">
        <f ca="1">IF(BQ129&lt;&gt;"",H129,"")</f>
        <v/>
      </c>
      <c r="BS129" s="37" t="str">
        <f ca="1">IF(BQ129&lt;&gt;"",I129,"")</f>
        <v/>
      </c>
      <c r="BT129" s="37" t="str">
        <f t="shared" ca="1" si="55"/>
        <v/>
      </c>
      <c r="BU129" s="37" t="str">
        <f t="shared" si="36"/>
        <v/>
      </c>
      <c r="BV129" s="29" t="str">
        <f t="shared" si="37"/>
        <v/>
      </c>
      <c r="BW129" s="37" t="str" cm="1">
        <f t="array" ref="BW129">IF(BV129&lt;&gt;1,"",_xlfn.IFS(OR(BC129="Above",BC129="Below"),BC129,OR(BH129="Above",BH129="Below"),BH129,TRUE,""))</f>
        <v/>
      </c>
      <c r="BX129" s="37" t="str">
        <f ca="1">_xlfn.LET(_xlpm.eqh,IFERROR(ABS((BM129-BL129)/BL129)&lt;0.15%,FALSE),_xlpm.eql,IFERROR(ABS((BR129-BQ129)/BQ129)&lt;0.15%,FALSE),IF(_xlpm.eqh,IF(_xlpm.eql,"Eqh Touch / Eql Touch","Eqh Touch"),IF(_xlpm.eql,"Eql Touch","")))</f>
        <v/>
      </c>
      <c r="BY129" s="37" t="str">
        <f>IF(AA129="","",IF(AA129&gt;0,"UP","DOWN"))</f>
        <v/>
      </c>
      <c r="BZ129" s="37" t="str">
        <f t="shared" si="38"/>
        <v/>
      </c>
      <c r="CA129" s="37" t="str">
        <f t="shared" si="39"/>
        <v/>
      </c>
      <c r="CB129" s="66" t="str">
        <f t="shared" si="40"/>
        <v/>
      </c>
      <c r="CC129" s="69" t="str">
        <f t="shared" si="48"/>
        <v/>
      </c>
      <c r="CD129" s="66" t="str">
        <f t="shared" si="49"/>
        <v/>
      </c>
      <c r="CE129" s="66" t="str">
        <f t="shared" si="41"/>
        <v/>
      </c>
      <c r="CF129" s="66" t="str">
        <f>IF(AK129="","",IF(AND(AC129&gt;0,AK129&gt;0),"Low Spike @ Uptrend",""))</f>
        <v/>
      </c>
      <c r="CG129" s="66" t="str">
        <f>IF(AND(CF129="Low Spike @ Uptrend",AV129&gt;50%),"Sig Low Spike @ Uptrend","")</f>
        <v/>
      </c>
      <c r="CH129" s="30" t="str">
        <f>IFERROR(IF(Z129&gt;(AVERAGE(Z109:Z129)+(2*_xlfn.STDEV.P(Z109:Z129))),1,""),"")</f>
        <v/>
      </c>
      <c r="CI129" s="30" t="str">
        <f>IFERROR(IF(G129&gt;(AVERAGE(G109:G129)+(2*_xlfn.STDEV.P(G109:G129))),1,""),"")</f>
        <v/>
      </c>
      <c r="CJ129" s="30" t="str">
        <f>IF(P129="","",IF(P129=1,1,""))</f>
        <v/>
      </c>
      <c r="CK129" s="11" t="str">
        <f>IF(AND(CH129="",CC129="",CF129="",CI129="",CJ129=""),"",SUM(CH129:CJ129)/5)</f>
        <v/>
      </c>
      <c r="CL129" s="38" t="str">
        <f t="shared" si="51"/>
        <v/>
      </c>
      <c r="CM129" s="10" t="str">
        <f t="shared" si="52"/>
        <v/>
      </c>
    </row>
    <row r="130" spans="1:91" x14ac:dyDescent="0.55000000000000004">
      <c r="A130" t="str">
        <f>IF('Data Validation'!$K$2&lt;&gt;TRUE,"",'Data Validation'!A130)</f>
        <v/>
      </c>
      <c r="B130" s="4" t="str">
        <f>IF('Data Validation'!$K$2&lt;&gt;TRUE,"",'Data Validation'!C130)</f>
        <v/>
      </c>
      <c r="C130" s="4" t="str">
        <f>IF('Data Validation'!$K$2&lt;&gt;TRUE,"",'Data Validation'!E130)</f>
        <v/>
      </c>
      <c r="D130" s="4" t="str">
        <f>IF('Data Validation'!$K$2&lt;&gt;TRUE,"",'Data Validation'!G130)</f>
        <v/>
      </c>
      <c r="E130" s="4" t="str">
        <f>IF($C130&lt;&gt;"M5","",Price!F130)</f>
        <v/>
      </c>
      <c r="F130" s="4" t="str">
        <f>IF($C130&lt;&gt;"M5","",Price!G130)</f>
        <v/>
      </c>
      <c r="G130" s="4" t="str">
        <f>IF($C130&lt;&gt;"M5","",Price!H130)</f>
        <v/>
      </c>
      <c r="H130" s="57" t="str">
        <f>IF($C130&lt;&gt;"M5","",SSA!E130)</f>
        <v/>
      </c>
      <c r="I130" s="57" t="str">
        <f>IF($C130&lt;&gt;"M5","",SSA!F130)</f>
        <v/>
      </c>
      <c r="J130" s="58" t="str">
        <f>IF($C130&lt;&gt;"M5","",SSA!G130)</f>
        <v/>
      </c>
      <c r="K130" s="58" t="str">
        <f>IF($C130&lt;&gt;"M5","",SSA!H130)</f>
        <v/>
      </c>
      <c r="L130" s="5" t="str">
        <f>IF($C130&lt;&gt;"M5","",Trendlines!K130)</f>
        <v/>
      </c>
      <c r="M130" s="5" t="str">
        <f>IF($C130&lt;&gt;"M5","",Trendlines!L130)</f>
        <v/>
      </c>
      <c r="N130" s="5" t="str">
        <f>IF($C130&lt;&gt;"M5","",ZigZag!E130)</f>
        <v/>
      </c>
      <c r="O130" s="5" t="str">
        <f>IF($C130&lt;&gt;"M5","",ZigZag!F130)</f>
        <v/>
      </c>
      <c r="P130" s="5" t="str">
        <f>IF($C130&lt;&gt;"M5","",Pinbar!E130)</f>
        <v/>
      </c>
      <c r="Q130" s="57" t="str">
        <f>IF($C130&lt;&gt;"M5","",Trendlines!E130)</f>
        <v/>
      </c>
      <c r="R130" s="57" t="str">
        <f>IF($C130&lt;&gt;"M5","",Trendlines!H130)</f>
        <v/>
      </c>
      <c r="S130" s="36" t="str">
        <f>IF(N130=0,""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"")))))))))))))))))))))))))))))))))))))))))))))))))</f>
        <v/>
      </c>
      <c r="T130" s="36" t="str">
        <f>IF(O130=0,""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"")))))))))))))))))))))))))))))))))))))))))))))))))</f>
        <v/>
      </c>
      <c r="U130" s="36" t="str">
        <f>IFERROR(IF(S130="N/A","N/A",((N130-S130)/S130)),"")</f>
        <v/>
      </c>
      <c r="V130" s="36" t="str">
        <f>IFERROR(IF(T130="N/A","N/A",((O130-T130)/T130)),"")</f>
        <v/>
      </c>
      <c r="W130" t="str">
        <f>IFERROR(E130-F130,"")</f>
        <v/>
      </c>
      <c r="X130" t="str">
        <f>IFERROR(ABS(E130-D129),"")</f>
        <v/>
      </c>
      <c r="Y130" t="str">
        <f>IFERROR(ABS(F130-D129),"")</f>
        <v/>
      </c>
      <c r="Z130" t="str">
        <f t="shared" si="53"/>
        <v/>
      </c>
      <c r="AA130" s="36" t="str">
        <f>IFERROR(H130-I130,"")</f>
        <v/>
      </c>
      <c r="AB130" s="36" t="str">
        <f t="shared" si="42"/>
        <v/>
      </c>
      <c r="AC130" s="66" t="str" cm="1">
        <f t="array" ref="AC130">IFERROR((AB130=AB129,AC129+AB130,AB130),"")</f>
        <v/>
      </c>
      <c r="AD130" s="65"/>
      <c r="AE130" s="65"/>
      <c r="AF130" s="65"/>
      <c r="AG130" s="65"/>
      <c r="AH130" s="36" t="str">
        <f>IF(AND(H130&gt;I130,H129&lt;I129),"crossover","")</f>
        <v/>
      </c>
      <c r="AI130" s="36" t="str">
        <f>IF(AND(H130&lt;I130,H129&gt;I129),"crossunder","")</f>
        <v/>
      </c>
      <c r="AJ130" s="67" t="str">
        <f t="shared" si="43"/>
        <v/>
      </c>
      <c r="AK130" s="68" t="str">
        <f t="shared" si="44"/>
        <v/>
      </c>
      <c r="AL130" s="71" t="str">
        <f t="shared" si="45"/>
        <v/>
      </c>
      <c r="AM130" s="71" t="str">
        <f t="shared" si="46"/>
        <v/>
      </c>
      <c r="AN130" s="72" t="str">
        <f>IF(AND(AK130&lt;&gt;"",CF130="Low Spike @ Uptrend"),AK130,"")</f>
        <v/>
      </c>
      <c r="AO130" s="72" t="str">
        <f t="shared" si="47"/>
        <v/>
      </c>
      <c r="AT130" s="75"/>
      <c r="AU130" s="75"/>
      <c r="AV130" s="75"/>
      <c r="AW130" s="75"/>
      <c r="AY130" s="21" t="str">
        <f>IF(OR(Q130=0,Q130=""),"",((H130-Q130)/Q130))</f>
        <v/>
      </c>
      <c r="AZ130" s="15" t="str">
        <f t="shared" si="30"/>
        <v/>
      </c>
      <c r="BA130" s="15" t="str">
        <f t="shared" si="56"/>
        <v/>
      </c>
      <c r="BB130" s="22" t="str">
        <f t="shared" si="31"/>
        <v/>
      </c>
      <c r="BC130" s="22" t="str">
        <f t="shared" si="32"/>
        <v/>
      </c>
      <c r="BD130" s="24" t="str">
        <f>IF(OR(R130=0,R130=""),"",((H130-R130)/R130))</f>
        <v/>
      </c>
      <c r="BE130" s="23" t="str">
        <f t="shared" ref="BE130:BE193" si="57">IF(BD130="","",IF(BD130&gt;=0,1,-1))</f>
        <v/>
      </c>
      <c r="BF130" s="23" t="str">
        <f t="shared" si="33"/>
        <v/>
      </c>
      <c r="BG130" s="25" t="str">
        <f t="shared" si="34"/>
        <v/>
      </c>
      <c r="BH130" s="25" t="str">
        <f t="shared" si="35"/>
        <v/>
      </c>
      <c r="BI130" s="29" t="str">
        <f>IF(OR(L130="",N130=""),"",IF(AND(L130=N130,L130&gt;0,N130&gt;0),"Important High",""))</f>
        <v/>
      </c>
      <c r="BJ130" s="29" t="str">
        <f>IF(OR(M130="",O130=""),"",IF(AND(M130=O130,M130&gt;0,O130&gt;0),"Important Low",""))</f>
        <v/>
      </c>
      <c r="BK130" s="37" t="str">
        <f>IFERROR(IF(ABS(U130)&lt;0.15%,"Equal High",""),"")</f>
        <v/>
      </c>
      <c r="BL130" s="37" t="str" cm="1">
        <f t="array" aca="1" ref="BL130" ca="1">_xlfn.LET(_xlpm.lookback,MIN(ROW()-ROW(BK$50),11),_xlpm.found,IFERROR(MATCH("Equal High",OFFSET(BK130,-_xlpm.lookback,0,_xlpm.lookback+1,1),0),-1),_xlpm.offset_rows,_xlpm.lookback-_xlpm.found+1,IF(_xlpm.found&gt;0,INDEX(E:E,ROW()-_xlpm.offset_rows),""))</f>
        <v/>
      </c>
      <c r="BM130" s="37" t="str">
        <f ca="1">IF(BL130&lt;&gt;"",H130,"")</f>
        <v/>
      </c>
      <c r="BN130" s="37" t="str">
        <f ca="1">IF(BL130&lt;&gt;"",I130,"")</f>
        <v/>
      </c>
      <c r="BO130" s="37" t="str">
        <f t="shared" ca="1" si="54"/>
        <v/>
      </c>
      <c r="BP130" s="37" t="str">
        <f>IFERROR(IF(ABS(V130)&lt;0.15%,"Equal Low",""),"")</f>
        <v/>
      </c>
      <c r="BQ130" s="37" t="str" cm="1">
        <f t="array" aca="1" ref="BQ130" ca="1">_xlfn.LET(_xlpm.lookback,MIN(ROW()-ROW(BP$50),11),_xlpm.found,IFERROR(MATCH("Equal Low",OFFSET(BP130,-_xlpm.lookback,0,_xlpm.lookback+1,1),0),-1),_xlpm.offset_rows,_xlpm.lookback-_xlpm.found+1,IF(_xlpm.found&gt;0,INDEX(F:F,ROW()-_xlpm.offset_rows),""))</f>
        <v/>
      </c>
      <c r="BR130" s="37" t="str">
        <f ca="1">IF(BQ130&lt;&gt;"",H130,"")</f>
        <v/>
      </c>
      <c r="BS130" s="37" t="str">
        <f ca="1">IF(BQ130&lt;&gt;"",I130,"")</f>
        <v/>
      </c>
      <c r="BT130" s="37" t="str">
        <f t="shared" ca="1" si="55"/>
        <v/>
      </c>
      <c r="BU130" s="37" t="str">
        <f t="shared" si="36"/>
        <v/>
      </c>
      <c r="BV130" s="29" t="str">
        <f t="shared" si="37"/>
        <v/>
      </c>
      <c r="BW130" s="37" t="str" cm="1">
        <f t="array" ref="BW130">IF(BV130&lt;&gt;1,"",_xlfn.IFS(OR(BC130="Above",BC130="Below"),BC130,OR(BH130="Above",BH130="Below"),BH130,TRUE,""))</f>
        <v/>
      </c>
      <c r="BX130" s="37" t="str">
        <f ca="1">_xlfn.LET(_xlpm.eqh,IFERROR(ABS((BM130-BL130)/BL130)&lt;0.15%,FALSE),_xlpm.eql,IFERROR(ABS((BR130-BQ130)/BQ130)&lt;0.15%,FALSE),IF(_xlpm.eqh,IF(_xlpm.eql,"Eqh Touch / Eql Touch","Eqh Touch"),IF(_xlpm.eql,"Eql Touch","")))</f>
        <v/>
      </c>
      <c r="BY130" s="37" t="str">
        <f>IF(AA130="","",IF(AA130&gt;0,"UP","DOWN"))</f>
        <v/>
      </c>
      <c r="BZ130" s="37" t="str">
        <f t="shared" si="38"/>
        <v/>
      </c>
      <c r="CA130" s="37" t="str">
        <f t="shared" si="39"/>
        <v/>
      </c>
      <c r="CB130" s="66" t="str">
        <f t="shared" si="40"/>
        <v/>
      </c>
      <c r="CC130" s="69" t="str">
        <f t="shared" si="48"/>
        <v/>
      </c>
      <c r="CD130" s="66" t="str">
        <f t="shared" si="49"/>
        <v/>
      </c>
      <c r="CE130" s="66" t="str">
        <f t="shared" si="41"/>
        <v/>
      </c>
      <c r="CF130" s="66" t="str">
        <f>IF(AK130="","",IF(AND(AC130&gt;0,AK130&gt;0),"Low Spike @ Uptrend",""))</f>
        <v/>
      </c>
      <c r="CG130" s="66" t="str">
        <f>IF(AND(CF130="Low Spike @ Uptrend",AV130&gt;50%),"Sig Low Spike @ Uptrend","")</f>
        <v/>
      </c>
      <c r="CH130" s="30" t="str">
        <f>IFERROR(IF(Z130&gt;(AVERAGE(Z110:Z130)+(2*_xlfn.STDEV.P(Z110:Z130))),1,""),"")</f>
        <v/>
      </c>
      <c r="CI130" s="30" t="str">
        <f>IFERROR(IF(G130&gt;(AVERAGE(G110:G130)+(2*_xlfn.STDEV.P(G110:G130))),1,""),"")</f>
        <v/>
      </c>
      <c r="CJ130" s="30" t="str">
        <f>IF(P130="","",IF(P130=1,1,""))</f>
        <v/>
      </c>
      <c r="CK130" s="11" t="str">
        <f>IF(AND(CH130="",CC130="",CF130="",CI130="",CJ130=""),"",SUM(CH130:CJ130)/5)</f>
        <v/>
      </c>
      <c r="CL130" s="38" t="str">
        <f t="shared" si="51"/>
        <v/>
      </c>
      <c r="CM130" s="10" t="str">
        <f t="shared" si="52"/>
        <v/>
      </c>
    </row>
    <row r="131" spans="1:91" x14ac:dyDescent="0.55000000000000004">
      <c r="A131" t="str">
        <f>IF('Data Validation'!$K$2&lt;&gt;TRUE,"",'Data Validation'!A131)</f>
        <v/>
      </c>
      <c r="B131" s="4" t="str">
        <f>IF('Data Validation'!$K$2&lt;&gt;TRUE,"",'Data Validation'!C131)</f>
        <v/>
      </c>
      <c r="C131" s="4" t="str">
        <f>IF('Data Validation'!$K$2&lt;&gt;TRUE,"",'Data Validation'!E131)</f>
        <v/>
      </c>
      <c r="D131" s="4" t="str">
        <f>IF('Data Validation'!$K$2&lt;&gt;TRUE,"",'Data Validation'!G131)</f>
        <v/>
      </c>
      <c r="E131" s="4" t="str">
        <f>IF($C131&lt;&gt;"M5","",Price!F131)</f>
        <v/>
      </c>
      <c r="F131" s="4" t="str">
        <f>IF($C131&lt;&gt;"M5","",Price!G131)</f>
        <v/>
      </c>
      <c r="G131" s="4" t="str">
        <f>IF($C131&lt;&gt;"M5","",Price!H131)</f>
        <v/>
      </c>
      <c r="H131" s="57" t="str">
        <f>IF($C131&lt;&gt;"M5","",SSA!E131)</f>
        <v/>
      </c>
      <c r="I131" s="57" t="str">
        <f>IF($C131&lt;&gt;"M5","",SSA!F131)</f>
        <v/>
      </c>
      <c r="J131" s="58" t="str">
        <f>IF($C131&lt;&gt;"M5","",SSA!G131)</f>
        <v/>
      </c>
      <c r="K131" s="58" t="str">
        <f>IF($C131&lt;&gt;"M5","",SSA!H131)</f>
        <v/>
      </c>
      <c r="L131" s="5" t="str">
        <f>IF($C131&lt;&gt;"M5","",Trendlines!K131)</f>
        <v/>
      </c>
      <c r="M131" s="5" t="str">
        <f>IF($C131&lt;&gt;"M5","",Trendlines!L131)</f>
        <v/>
      </c>
      <c r="N131" s="5" t="str">
        <f>IF($C131&lt;&gt;"M5","",ZigZag!E131)</f>
        <v/>
      </c>
      <c r="O131" s="5" t="str">
        <f>IF($C131&lt;&gt;"M5","",ZigZag!F131)</f>
        <v/>
      </c>
      <c r="P131" s="5" t="str">
        <f>IF($C131&lt;&gt;"M5","",Pinbar!E131)</f>
        <v/>
      </c>
      <c r="Q131" s="57" t="str">
        <f>IF($C131&lt;&gt;"M5","",Trendlines!E131)</f>
        <v/>
      </c>
      <c r="R131" s="57" t="str">
        <f>IF($C131&lt;&gt;"M5","",Trendlines!H131)</f>
        <v/>
      </c>
      <c r="S131" s="36" t="str">
        <f>IF(N131=0,""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"")))))))))))))))))))))))))))))))))))))))))))))))))</f>
        <v/>
      </c>
      <c r="T131" s="36" t="str">
        <f>IF(O131=0,""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"")))))))))))))))))))))))))))))))))))))))))))))))))</f>
        <v/>
      </c>
      <c r="U131" s="36" t="str">
        <f>IFERROR(IF(S131="N/A","N/A",((N131-S131)/S131)),"")</f>
        <v/>
      </c>
      <c r="V131" s="36" t="str">
        <f>IFERROR(IF(T131="N/A","N/A",((O131-T131)/T131)),"")</f>
        <v/>
      </c>
      <c r="W131" t="str">
        <f>IFERROR(E131-F131,"")</f>
        <v/>
      </c>
      <c r="X131" t="str">
        <f>IFERROR(ABS(E131-D130),"")</f>
        <v/>
      </c>
      <c r="Y131" t="str">
        <f>IFERROR(ABS(F131-D130),"")</f>
        <v/>
      </c>
      <c r="Z131" t="str">
        <f t="shared" si="53"/>
        <v/>
      </c>
      <c r="AA131" s="36" t="str">
        <f>IFERROR(H131-I131,"")</f>
        <v/>
      </c>
      <c r="AB131" s="36" t="str">
        <f t="shared" si="42"/>
        <v/>
      </c>
      <c r="AC131" s="66" t="str" cm="1">
        <f t="array" ref="AC131">IFERROR((AB131=AB130,AC130+AB131,AB131),"")</f>
        <v/>
      </c>
      <c r="AD131" s="65"/>
      <c r="AE131" s="65"/>
      <c r="AF131" s="65"/>
      <c r="AG131" s="65"/>
      <c r="AH131" s="36" t="str">
        <f>IF(AND(H131&gt;I131,H130&lt;I130),"crossover","")</f>
        <v/>
      </c>
      <c r="AI131" s="36" t="str">
        <f>IF(AND(H131&lt;I131,H130&gt;I130),"crossunder","")</f>
        <v/>
      </c>
      <c r="AJ131" s="67" t="str">
        <f t="shared" si="43"/>
        <v/>
      </c>
      <c r="AK131" s="68" t="str">
        <f t="shared" si="44"/>
        <v/>
      </c>
      <c r="AL131" s="71" t="str">
        <f t="shared" si="45"/>
        <v/>
      </c>
      <c r="AM131" s="71" t="str">
        <f t="shared" si="46"/>
        <v/>
      </c>
      <c r="AN131" s="72" t="str">
        <f>IF(AND(AK131&lt;&gt;"",CF131="Low Spike @ Uptrend"),AK131,"")</f>
        <v/>
      </c>
      <c r="AO131" s="72" t="str">
        <f t="shared" si="47"/>
        <v/>
      </c>
      <c r="AT131" s="75"/>
      <c r="AU131" s="75"/>
      <c r="AV131" s="75"/>
      <c r="AW131" s="75"/>
      <c r="AY131" s="21" t="str">
        <f>IF(OR(Q131=0,Q131=""),"",((H131-Q131)/Q131))</f>
        <v/>
      </c>
      <c r="AZ131" s="15" t="str">
        <f t="shared" ref="AZ131:AZ194" si="58">IF(AY131="","",IF(AY131&gt;=0,1,-1))</f>
        <v/>
      </c>
      <c r="BA131" s="15" t="str">
        <f t="shared" si="56"/>
        <v/>
      </c>
      <c r="BB131" s="22" t="str">
        <f t="shared" ref="BB131:BB194" si="59">IF(AY131="","",IF(AND(AY131&gt;-0.1%,AY131&lt;0.1%),"Touch Zone",""))</f>
        <v/>
      </c>
      <c r="BC131" s="22" t="str">
        <f t="shared" ref="BC131:BC194" si="60">IF(AY131="","",IF(AND(BB131="Touch Zone",AY131&gt;0%),"Above",IF(AND(BB131="Touch Zone",AY131&lt;0%),"Below","")))</f>
        <v/>
      </c>
      <c r="BD131" s="24" t="str">
        <f>IF(OR(R131=0,R131=""),"",((H131-R131)/R131))</f>
        <v/>
      </c>
      <c r="BE131" s="23" t="str">
        <f t="shared" si="57"/>
        <v/>
      </c>
      <c r="BF131" s="23" t="str">
        <f t="shared" ref="BF131:BF194" si="61">IF(BE131="","",IF(BE131=BE130,BF130+BE131,BE131))</f>
        <v/>
      </c>
      <c r="BG131" s="25" t="str">
        <f t="shared" ref="BG131:BG194" si="62">IF(BD131="","",IF(AND(BD131&gt;-0.1%,BD131&lt;0.1%),"Touch Zone",""))</f>
        <v/>
      </c>
      <c r="BH131" s="25" t="str">
        <f t="shared" ref="BH131:BH194" si="63">IF(BD131="","",IF(AND(BG131="Touch Zone",BD131&gt;0%),"Above",IF(AND(BG131="Touch Zone",BD131&lt;0%),"Below","")))</f>
        <v/>
      </c>
      <c r="BI131" s="29" t="str">
        <f>IF(OR(L131="",N131=""),"",IF(AND(L131=N131,L131&gt;0,N131&gt;0),"Important High",""))</f>
        <v/>
      </c>
      <c r="BJ131" s="29" t="str">
        <f>IF(OR(M131="",O131=""),"",IF(AND(M131=O131,M131&gt;0,O131&gt;0),"Important Low",""))</f>
        <v/>
      </c>
      <c r="BK131" s="37" t="str">
        <f>IFERROR(IF(ABS(U131)&lt;0.15%,"Equal High",""),"")</f>
        <v/>
      </c>
      <c r="BL131" s="37" t="str" cm="1">
        <f t="array" aca="1" ref="BL131" ca="1">_xlfn.LET(_xlpm.lookback,MIN(ROW()-ROW(BK$50),11),_xlpm.found,IFERROR(MATCH("Equal High",OFFSET(BK131,-_xlpm.lookback,0,_xlpm.lookback+1,1),0),-1),_xlpm.offset_rows,_xlpm.lookback-_xlpm.found+1,IF(_xlpm.found&gt;0,INDEX(E:E,ROW()-_xlpm.offset_rows),""))</f>
        <v/>
      </c>
      <c r="BM131" s="37" t="str">
        <f ca="1">IF(BL131&lt;&gt;"",H131,"")</f>
        <v/>
      </c>
      <c r="BN131" s="37" t="str">
        <f ca="1">IF(BL131&lt;&gt;"",I131,"")</f>
        <v/>
      </c>
      <c r="BO131" s="37" t="str">
        <f t="shared" ca="1" si="54"/>
        <v/>
      </c>
      <c r="BP131" s="37" t="str">
        <f>IFERROR(IF(ABS(V131)&lt;0.15%,"Equal Low",""),"")</f>
        <v/>
      </c>
      <c r="BQ131" s="37" t="str" cm="1">
        <f t="array" aca="1" ref="BQ131" ca="1">_xlfn.LET(_xlpm.lookback,MIN(ROW()-ROW(BP$50),11),_xlpm.found,IFERROR(MATCH("Equal Low",OFFSET(BP131,-_xlpm.lookback,0,_xlpm.lookback+1,1),0),-1),_xlpm.offset_rows,_xlpm.lookback-_xlpm.found+1,IF(_xlpm.found&gt;0,INDEX(F:F,ROW()-_xlpm.offset_rows),""))</f>
        <v/>
      </c>
      <c r="BR131" s="37" t="str">
        <f ca="1">IF(BQ131&lt;&gt;"",H131,"")</f>
        <v/>
      </c>
      <c r="BS131" s="37" t="str">
        <f ca="1">IF(BQ131&lt;&gt;"",I131,"")</f>
        <v/>
      </c>
      <c r="BT131" s="37" t="str">
        <f t="shared" ca="1" si="55"/>
        <v/>
      </c>
      <c r="BU131" s="37" t="str">
        <f t="shared" ref="BU131:BU194" si="64">IF(OR(BB131="Touch Zone",BG131="Touch Zone"),"TL Touch Zone","")</f>
        <v/>
      </c>
      <c r="BV131" s="29" t="str">
        <f t="shared" ref="BV131:BV194" si="65">IF(AND(BC131="",BH131=""),"",COUNTIF(BC131,"Above")+COUNTIF(BC131,"Below")+COUNTIF(BH131,"Above")+COUNTIF(BH131,"Below"))</f>
        <v/>
      </c>
      <c r="BW131" s="37" t="str" cm="1">
        <f t="array" ref="BW131">IF(BV131&lt;&gt;1,"",_xlfn.IFS(OR(BC131="Above",BC131="Below"),BC131,OR(BH131="Above",BH131="Below"),BH131,TRUE,""))</f>
        <v/>
      </c>
      <c r="BX131" s="37" t="str">
        <f ca="1">_xlfn.LET(_xlpm.eqh,IFERROR(ABS((BM131-BL131)/BL131)&lt;0.15%,FALSE),_xlpm.eql,IFERROR(ABS((BR131-BQ131)/BQ131)&lt;0.15%,FALSE),IF(_xlpm.eqh,IF(_xlpm.eql,"Eqh Touch / Eql Touch","Eqh Touch"),IF(_xlpm.eql,"Eql Touch","")))</f>
        <v/>
      </c>
      <c r="BY131" s="37" t="str">
        <f>IF(AA131="","",IF(AA131&gt;0,"UP","DOWN"))</f>
        <v/>
      </c>
      <c r="BZ131" s="37" t="str">
        <f t="shared" ref="BZ131:BZ194" si="66">IF(AF131="","",IF(AF131&lt;50%,"Early Up Stage",IF(AF131&gt;100%,"Extended Up Stage","Late Up Stage")))</f>
        <v/>
      </c>
      <c r="CA131" s="37" t="str">
        <f t="shared" ref="CA131:CA194" si="67">IF(AG131="","",IF(AG131&lt;50%,"Early Down Stage",IF(AG131&gt;100%,"Extended Down Stage","Late Down Stage")))</f>
        <v/>
      </c>
      <c r="CB131" s="66" t="str">
        <f t="shared" ref="CB131:CB194" si="68">IF(AS131="","",IF(AS131&gt;90%,"Sig High Spike @ Uptrend",""))</f>
        <v/>
      </c>
      <c r="CC131" s="69" t="str">
        <f t="shared" si="48"/>
        <v/>
      </c>
      <c r="CD131" s="66" t="str">
        <f t="shared" si="49"/>
        <v/>
      </c>
      <c r="CE131" s="66" t="str">
        <f t="shared" ref="CE131:CE194" si="69">IF(AW131="","",IF(AW131&gt;90%,"Sig Low Spike @ Downtrend",""))</f>
        <v/>
      </c>
      <c r="CF131" s="66" t="str">
        <f>IF(AK131="","",IF(AND(AC131&gt;0,AK131&gt;0),"Low Spike @ Uptrend",""))</f>
        <v/>
      </c>
      <c r="CG131" s="66" t="str">
        <f>IF(AND(CF131="Low Spike @ Uptrend",AV131&gt;50%),"Sig Low Spike @ Uptrend","")</f>
        <v/>
      </c>
      <c r="CH131" s="30" t="str">
        <f>IFERROR(IF(Z131&gt;(AVERAGE(Z111:Z131)+(2*_xlfn.STDEV.P(Z111:Z131))),1,""),"")</f>
        <v/>
      </c>
      <c r="CI131" s="30" t="str">
        <f>IFERROR(IF(G131&gt;(AVERAGE(G111:G131)+(2*_xlfn.STDEV.P(G111:G131))),1,""),"")</f>
        <v/>
      </c>
      <c r="CJ131" s="30" t="str">
        <f>IF(P131="","",IF(P131=1,1,""))</f>
        <v/>
      </c>
      <c r="CK131" s="11" t="str">
        <f>IF(AND(CH131="",CC131="",CF131="",CI131="",CJ131=""),"",SUM(CH131:CJ131)/5)</f>
        <v/>
      </c>
      <c r="CL131" s="38" t="str">
        <f t="shared" si="51"/>
        <v/>
      </c>
      <c r="CM131" s="10" t="str">
        <f t="shared" si="52"/>
        <v/>
      </c>
    </row>
    <row r="132" spans="1:91" x14ac:dyDescent="0.55000000000000004">
      <c r="A132" t="str">
        <f>IF('Data Validation'!$K$2&lt;&gt;TRUE,"",'Data Validation'!A132)</f>
        <v/>
      </c>
      <c r="B132" s="4" t="str">
        <f>IF('Data Validation'!$K$2&lt;&gt;TRUE,"",'Data Validation'!C132)</f>
        <v/>
      </c>
      <c r="C132" s="4" t="str">
        <f>IF('Data Validation'!$K$2&lt;&gt;TRUE,"",'Data Validation'!E132)</f>
        <v/>
      </c>
      <c r="D132" s="4" t="str">
        <f>IF('Data Validation'!$K$2&lt;&gt;TRUE,"",'Data Validation'!G132)</f>
        <v/>
      </c>
      <c r="E132" s="4" t="str">
        <f>IF($C132&lt;&gt;"M5","",Price!F132)</f>
        <v/>
      </c>
      <c r="F132" s="4" t="str">
        <f>IF($C132&lt;&gt;"M5","",Price!G132)</f>
        <v/>
      </c>
      <c r="G132" s="4" t="str">
        <f>IF($C132&lt;&gt;"M5","",Price!H132)</f>
        <v/>
      </c>
      <c r="H132" s="57" t="str">
        <f>IF($C132&lt;&gt;"M5","",SSA!E132)</f>
        <v/>
      </c>
      <c r="I132" s="57" t="str">
        <f>IF($C132&lt;&gt;"M5","",SSA!F132)</f>
        <v/>
      </c>
      <c r="J132" s="58" t="str">
        <f>IF($C132&lt;&gt;"M5","",SSA!G132)</f>
        <v/>
      </c>
      <c r="K132" s="58" t="str">
        <f>IF($C132&lt;&gt;"M5","",SSA!H132)</f>
        <v/>
      </c>
      <c r="L132" s="5" t="str">
        <f>IF($C132&lt;&gt;"M5","",Trendlines!K132)</f>
        <v/>
      </c>
      <c r="M132" s="5" t="str">
        <f>IF($C132&lt;&gt;"M5","",Trendlines!L132)</f>
        <v/>
      </c>
      <c r="N132" s="5" t="str">
        <f>IF($C132&lt;&gt;"M5","",ZigZag!E132)</f>
        <v/>
      </c>
      <c r="O132" s="5" t="str">
        <f>IF($C132&lt;&gt;"M5","",ZigZag!F132)</f>
        <v/>
      </c>
      <c r="P132" s="5" t="str">
        <f>IF($C132&lt;&gt;"M5","",Pinbar!E132)</f>
        <v/>
      </c>
      <c r="Q132" s="57" t="str">
        <f>IF($C132&lt;&gt;"M5","",Trendlines!E132)</f>
        <v/>
      </c>
      <c r="R132" s="57" t="str">
        <f>IF($C132&lt;&gt;"M5","",Trendlines!H132)</f>
        <v/>
      </c>
      <c r="S132" s="36" t="str">
        <f>IF(N132=0,""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"")))))))))))))))))))))))))))))))))))))))))))))))))</f>
        <v/>
      </c>
      <c r="T132" s="36" t="str">
        <f>IF(O132=0,""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"")))))))))))))))))))))))))))))))))))))))))))))))))</f>
        <v/>
      </c>
      <c r="U132" s="36" t="str">
        <f>IFERROR(IF(S132="N/A","N/A",((N132-S132)/S132)),"")</f>
        <v/>
      </c>
      <c r="V132" s="36" t="str">
        <f>IFERROR(IF(T132="N/A","N/A",((O132-T132)/T132)),"")</f>
        <v/>
      </c>
      <c r="W132" t="str">
        <f>IFERROR(E132-F132,"")</f>
        <v/>
      </c>
      <c r="X132" t="str">
        <f>IFERROR(ABS(E132-D131),"")</f>
        <v/>
      </c>
      <c r="Y132" t="str">
        <f>IFERROR(ABS(F132-D131),"")</f>
        <v/>
      </c>
      <c r="Z132" t="str">
        <f t="shared" si="53"/>
        <v/>
      </c>
      <c r="AA132" s="36" t="str">
        <f>IFERROR(H132-I132,"")</f>
        <v/>
      </c>
      <c r="AB132" s="36" t="str">
        <f t="shared" ref="AB132:AB195" si="70">IF(AA132="","",IF(AA132&gt;=0,1,-1))</f>
        <v/>
      </c>
      <c r="AC132" s="66" t="str" cm="1">
        <f t="array" ref="AC132">IFERROR((AB132=AB131,AC131+AB132,AB132),"")</f>
        <v/>
      </c>
      <c r="AD132" s="65"/>
      <c r="AE132" s="65"/>
      <c r="AF132" s="65"/>
      <c r="AG132" s="65"/>
      <c r="AH132" s="36" t="str">
        <f>IF(AND(H132&gt;I132,H131&lt;I131),"crossover","")</f>
        <v/>
      </c>
      <c r="AI132" s="36" t="str">
        <f>IF(AND(H132&lt;I132,H131&gt;I131),"crossunder","")</f>
        <v/>
      </c>
      <c r="AJ132" s="67" t="str">
        <f t="shared" ref="AJ132:AJ195" si="71">IFERROR(IF(E132-J132&lt;0,"",(E132-J132)/J132),"")</f>
        <v/>
      </c>
      <c r="AK132" s="68" t="str">
        <f t="shared" ref="AK132:AK195" si="72">IFERROR(IF(F132-K132&gt;0,"",(F132-K132)/K132),"")</f>
        <v/>
      </c>
      <c r="AL132" s="71" t="str">
        <f t="shared" ref="AL132:AL195" si="73">IF(AND(AJ132&lt;&gt;"",CC132="High Spike @ Downtrend"),AJ132,"")</f>
        <v/>
      </c>
      <c r="AM132" s="71" t="str">
        <f t="shared" ref="AM132:AM195" si="74">IF(AND(AJ132&lt;&gt;"",AL132=""),AJ132,"")</f>
        <v/>
      </c>
      <c r="AN132" s="72" t="str">
        <f>IF(AND(AK132&lt;&gt;"",CF132="Low Spike @ Uptrend"),AK132,"")</f>
        <v/>
      </c>
      <c r="AO132" s="72" t="str">
        <f t="shared" ref="AO132:AO195" si="75">IF(AND(AK132&lt;&gt;"",AN132=""),AK132,"")</f>
        <v/>
      </c>
      <c r="AT132" s="75"/>
      <c r="AU132" s="75"/>
      <c r="AV132" s="75"/>
      <c r="AW132" s="75"/>
      <c r="AY132" s="21" t="str">
        <f>IF(OR(Q132=0,Q132=""),"",((H132-Q132)/Q132))</f>
        <v/>
      </c>
      <c r="AZ132" s="15" t="str">
        <f t="shared" si="58"/>
        <v/>
      </c>
      <c r="BA132" s="15" t="str">
        <f t="shared" si="56"/>
        <v/>
      </c>
      <c r="BB132" s="22" t="str">
        <f t="shared" si="59"/>
        <v/>
      </c>
      <c r="BC132" s="22" t="str">
        <f t="shared" si="60"/>
        <v/>
      </c>
      <c r="BD132" s="24" t="str">
        <f>IF(OR(R132=0,R132=""),"",((H132-R132)/R132))</f>
        <v/>
      </c>
      <c r="BE132" s="23" t="str">
        <f t="shared" si="57"/>
        <v/>
      </c>
      <c r="BF132" s="23" t="str">
        <f t="shared" si="61"/>
        <v/>
      </c>
      <c r="BG132" s="25" t="str">
        <f t="shared" si="62"/>
        <v/>
      </c>
      <c r="BH132" s="25" t="str">
        <f t="shared" si="63"/>
        <v/>
      </c>
      <c r="BI132" s="29" t="str">
        <f>IF(OR(L132="",N132=""),"",IF(AND(L132=N132,L132&gt;0,N132&gt;0),"Important High",""))</f>
        <v/>
      </c>
      <c r="BJ132" s="29" t="str">
        <f>IF(OR(M132="",O132=""),"",IF(AND(M132=O132,M132&gt;0,O132&gt;0),"Important Low",""))</f>
        <v/>
      </c>
      <c r="BK132" s="37" t="str">
        <f>IFERROR(IF(ABS(U132)&lt;0.15%,"Equal High",""),"")</f>
        <v/>
      </c>
      <c r="BL132" s="37" t="str" cm="1">
        <f t="array" aca="1" ref="BL132" ca="1">_xlfn.LET(_xlpm.lookback,MIN(ROW()-ROW(BK$50),11),_xlpm.found,IFERROR(MATCH("Equal High",OFFSET(BK132,-_xlpm.lookback,0,_xlpm.lookback+1,1),0),-1),_xlpm.offset_rows,_xlpm.lookback-_xlpm.found+1,IF(_xlpm.found&gt;0,INDEX(E:E,ROW()-_xlpm.offset_rows),""))</f>
        <v/>
      </c>
      <c r="BM132" s="37" t="str">
        <f ca="1">IF(BL132&lt;&gt;"",H132,"")</f>
        <v/>
      </c>
      <c r="BN132" s="37" t="str">
        <f ca="1">IF(BL132&lt;&gt;"",I132,"")</f>
        <v/>
      </c>
      <c r="BO132" s="37" t="str">
        <f t="shared" ca="1" si="54"/>
        <v/>
      </c>
      <c r="BP132" s="37" t="str">
        <f>IFERROR(IF(ABS(V132)&lt;0.15%,"Equal Low",""),"")</f>
        <v/>
      </c>
      <c r="BQ132" s="37" t="str" cm="1">
        <f t="array" aca="1" ref="BQ132" ca="1">_xlfn.LET(_xlpm.lookback,MIN(ROW()-ROW(BP$50),11),_xlpm.found,IFERROR(MATCH("Equal Low",OFFSET(BP132,-_xlpm.lookback,0,_xlpm.lookback+1,1),0),-1),_xlpm.offset_rows,_xlpm.lookback-_xlpm.found+1,IF(_xlpm.found&gt;0,INDEX(F:F,ROW()-_xlpm.offset_rows),""))</f>
        <v/>
      </c>
      <c r="BR132" s="37" t="str">
        <f ca="1">IF(BQ132&lt;&gt;"",H132,"")</f>
        <v/>
      </c>
      <c r="BS132" s="37" t="str">
        <f ca="1">IF(BQ132&lt;&gt;"",I132,"")</f>
        <v/>
      </c>
      <c r="BT132" s="37" t="str">
        <f t="shared" ca="1" si="55"/>
        <v/>
      </c>
      <c r="BU132" s="37" t="str">
        <f t="shared" si="64"/>
        <v/>
      </c>
      <c r="BV132" s="29" t="str">
        <f t="shared" si="65"/>
        <v/>
      </c>
      <c r="BW132" s="37" t="str" cm="1">
        <f t="array" ref="BW132">IF(BV132&lt;&gt;1,"",_xlfn.IFS(OR(BC132="Above",BC132="Below"),BC132,OR(BH132="Above",BH132="Below"),BH132,TRUE,""))</f>
        <v/>
      </c>
      <c r="BX132" s="37" t="str">
        <f ca="1">_xlfn.LET(_xlpm.eqh,IFERROR(ABS((BM132-BL132)/BL132)&lt;0.15%,FALSE),_xlpm.eql,IFERROR(ABS((BR132-BQ132)/BQ132)&lt;0.15%,FALSE),IF(_xlpm.eqh,IF(_xlpm.eql,"Eqh Touch / Eql Touch","Eqh Touch"),IF(_xlpm.eql,"Eql Touch","")))</f>
        <v/>
      </c>
      <c r="BY132" s="37" t="str">
        <f>IF(AA132="","",IF(AA132&gt;0,"UP","DOWN"))</f>
        <v/>
      </c>
      <c r="BZ132" s="37" t="str">
        <f t="shared" si="66"/>
        <v/>
      </c>
      <c r="CA132" s="37" t="str">
        <f t="shared" si="67"/>
        <v/>
      </c>
      <c r="CB132" s="66" t="str">
        <f t="shared" si="68"/>
        <v/>
      </c>
      <c r="CC132" s="69" t="str">
        <f t="shared" ref="CC132:CC195" si="76">IF(AJ132="","",IF(AND(AC132&lt;0,AJ132&gt;0),"High Spike @ Downtrend",""))</f>
        <v/>
      </c>
      <c r="CD132" s="66" t="str">
        <f t="shared" ref="CD132:CD195" si="77">IF(AND(CC132="High Spike @ Downtrend",AR132&gt;50%),"Sig High Spike @ Downtrend","")</f>
        <v/>
      </c>
      <c r="CE132" s="66" t="str">
        <f t="shared" si="69"/>
        <v/>
      </c>
      <c r="CF132" s="66" t="str">
        <f>IF(AK132="","",IF(AND(AC132&gt;0,AK132&gt;0),"Low Spike @ Uptrend",""))</f>
        <v/>
      </c>
      <c r="CG132" s="66" t="str">
        <f>IF(AND(CF132="Low Spike @ Uptrend",AV132&gt;50%),"Sig Low Spike @ Uptrend","")</f>
        <v/>
      </c>
      <c r="CH132" s="30" t="str">
        <f>IFERROR(IF(Z132&gt;(AVERAGE(Z112:Z132)+(2*_xlfn.STDEV.P(Z112:Z132))),1,""),"")</f>
        <v/>
      </c>
      <c r="CI132" s="30" t="str">
        <f>IFERROR(IF(G132&gt;(AVERAGE(G112:G132)+(2*_xlfn.STDEV.P(G112:G132))),1,""),"")</f>
        <v/>
      </c>
      <c r="CJ132" s="30" t="str">
        <f>IF(P132="","",IF(P132=1,1,""))</f>
        <v/>
      </c>
      <c r="CK132" s="11" t="str">
        <f>IF(AND(CH132="",CC132="",CF132="",CI132="",CJ132=""),"",SUM(CH132:CJ132)/5)</f>
        <v/>
      </c>
      <c r="CL132" s="38" t="str">
        <f t="shared" si="51"/>
        <v/>
      </c>
      <c r="CM132" s="10" t="str">
        <f t="shared" si="52"/>
        <v/>
      </c>
    </row>
    <row r="133" spans="1:91" x14ac:dyDescent="0.55000000000000004">
      <c r="A133" t="str">
        <f>IF('Data Validation'!$K$2&lt;&gt;TRUE,"",'Data Validation'!A133)</f>
        <v/>
      </c>
      <c r="B133" s="4" t="str">
        <f>IF('Data Validation'!$K$2&lt;&gt;TRUE,"",'Data Validation'!C133)</f>
        <v/>
      </c>
      <c r="C133" s="4" t="str">
        <f>IF('Data Validation'!$K$2&lt;&gt;TRUE,"",'Data Validation'!E133)</f>
        <v/>
      </c>
      <c r="D133" s="4" t="str">
        <f>IF('Data Validation'!$K$2&lt;&gt;TRUE,"",'Data Validation'!G133)</f>
        <v/>
      </c>
      <c r="E133" s="4" t="str">
        <f>IF($C133&lt;&gt;"M5","",Price!F133)</f>
        <v/>
      </c>
      <c r="F133" s="4" t="str">
        <f>IF($C133&lt;&gt;"M5","",Price!G133)</f>
        <v/>
      </c>
      <c r="G133" s="4" t="str">
        <f>IF($C133&lt;&gt;"M5","",Price!H133)</f>
        <v/>
      </c>
      <c r="H133" s="57" t="str">
        <f>IF($C133&lt;&gt;"M5","",SSA!E133)</f>
        <v/>
      </c>
      <c r="I133" s="57" t="str">
        <f>IF($C133&lt;&gt;"M5","",SSA!F133)</f>
        <v/>
      </c>
      <c r="J133" s="58" t="str">
        <f>IF($C133&lt;&gt;"M5","",SSA!G133)</f>
        <v/>
      </c>
      <c r="K133" s="58" t="str">
        <f>IF($C133&lt;&gt;"M5","",SSA!H133)</f>
        <v/>
      </c>
      <c r="L133" s="5" t="str">
        <f>IF($C133&lt;&gt;"M5","",Trendlines!K133)</f>
        <v/>
      </c>
      <c r="M133" s="5" t="str">
        <f>IF($C133&lt;&gt;"M5","",Trendlines!L133)</f>
        <v/>
      </c>
      <c r="N133" s="5" t="str">
        <f>IF($C133&lt;&gt;"M5","",ZigZag!E133)</f>
        <v/>
      </c>
      <c r="O133" s="5" t="str">
        <f>IF($C133&lt;&gt;"M5","",ZigZag!F133)</f>
        <v/>
      </c>
      <c r="P133" s="5" t="str">
        <f>IF($C133&lt;&gt;"M5","",Pinbar!E133)</f>
        <v/>
      </c>
      <c r="Q133" s="57" t="str">
        <f>IF($C133&lt;&gt;"M5","",Trendlines!E133)</f>
        <v/>
      </c>
      <c r="R133" s="57" t="str">
        <f>IF($C133&lt;&gt;"M5","",Trendlines!H133)</f>
        <v/>
      </c>
      <c r="S133" s="36" t="str">
        <f>IF(N133=0,""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"")))))))))))))))))))))))))))))))))))))))))))))))))</f>
        <v/>
      </c>
      <c r="T133" s="36" t="str">
        <f>IF(O133=0,""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"")))))))))))))))))))))))))))))))))))))))))))))))))</f>
        <v/>
      </c>
      <c r="U133" s="36" t="str">
        <f>IFERROR(IF(S133="N/A","N/A",((N133-S133)/S133)),"")</f>
        <v/>
      </c>
      <c r="V133" s="36" t="str">
        <f>IFERROR(IF(T133="N/A","N/A",((O133-T133)/T133)),"")</f>
        <v/>
      </c>
      <c r="W133" t="str">
        <f>IFERROR(E133-F133,"")</f>
        <v/>
      </c>
      <c r="X133" t="str">
        <f>IFERROR(ABS(E133-D132),"")</f>
        <v/>
      </c>
      <c r="Y133" t="str">
        <f>IFERROR(ABS(F133-D132),"")</f>
        <v/>
      </c>
      <c r="Z133" t="str">
        <f t="shared" si="53"/>
        <v/>
      </c>
      <c r="AA133" s="36" t="str">
        <f>IFERROR(H133-I133,"")</f>
        <v/>
      </c>
      <c r="AB133" s="36" t="str">
        <f t="shared" si="70"/>
        <v/>
      </c>
      <c r="AC133" s="66" t="str" cm="1">
        <f t="array" ref="AC133">IFERROR((AB133=AB132,AC132+AB133,AB133),"")</f>
        <v/>
      </c>
      <c r="AD133" s="65"/>
      <c r="AE133" s="65"/>
      <c r="AF133" s="65"/>
      <c r="AG133" s="65"/>
      <c r="AH133" s="36" t="str">
        <f>IF(AND(H133&gt;I133,H132&lt;I132),"crossover","")</f>
        <v/>
      </c>
      <c r="AI133" s="36" t="str">
        <f>IF(AND(H133&lt;I133,H132&gt;I132),"crossunder","")</f>
        <v/>
      </c>
      <c r="AJ133" s="67" t="str">
        <f t="shared" si="71"/>
        <v/>
      </c>
      <c r="AK133" s="68" t="str">
        <f t="shared" si="72"/>
        <v/>
      </c>
      <c r="AL133" s="71" t="str">
        <f t="shared" si="73"/>
        <v/>
      </c>
      <c r="AM133" s="71" t="str">
        <f t="shared" si="74"/>
        <v/>
      </c>
      <c r="AN133" s="72" t="str">
        <f>IF(AND(AK133&lt;&gt;"",CF133="Low Spike @ Uptrend"),AK133,"")</f>
        <v/>
      </c>
      <c r="AO133" s="72" t="str">
        <f t="shared" si="75"/>
        <v/>
      </c>
      <c r="AT133" s="75"/>
      <c r="AU133" s="75"/>
      <c r="AV133" s="75"/>
      <c r="AW133" s="75"/>
      <c r="AY133" s="21" t="str">
        <f>IF(OR(Q133=0,Q133=""),"",((H133-Q133)/Q133))</f>
        <v/>
      </c>
      <c r="AZ133" s="15" t="str">
        <f t="shared" si="58"/>
        <v/>
      </c>
      <c r="BA133" s="15" t="str">
        <f t="shared" si="56"/>
        <v/>
      </c>
      <c r="BB133" s="22" t="str">
        <f t="shared" si="59"/>
        <v/>
      </c>
      <c r="BC133" s="22" t="str">
        <f t="shared" si="60"/>
        <v/>
      </c>
      <c r="BD133" s="24" t="str">
        <f>IF(OR(R133=0,R133=""),"",((H133-R133)/R133))</f>
        <v/>
      </c>
      <c r="BE133" s="23" t="str">
        <f t="shared" si="57"/>
        <v/>
      </c>
      <c r="BF133" s="23" t="str">
        <f t="shared" si="61"/>
        <v/>
      </c>
      <c r="BG133" s="25" t="str">
        <f t="shared" si="62"/>
        <v/>
      </c>
      <c r="BH133" s="25" t="str">
        <f t="shared" si="63"/>
        <v/>
      </c>
      <c r="BI133" s="29" t="str">
        <f>IF(OR(L133="",N133=""),"",IF(AND(L133=N133,L133&gt;0,N133&gt;0),"Important High",""))</f>
        <v/>
      </c>
      <c r="BJ133" s="29" t="str">
        <f>IF(OR(M133="",O133=""),"",IF(AND(M133=O133,M133&gt;0,O133&gt;0),"Important Low",""))</f>
        <v/>
      </c>
      <c r="BK133" s="37" t="str">
        <f>IFERROR(IF(ABS(U133)&lt;0.15%,"Equal High",""),"")</f>
        <v/>
      </c>
      <c r="BL133" s="37" t="str" cm="1">
        <f t="array" aca="1" ref="BL133" ca="1">_xlfn.LET(_xlpm.lookback,MIN(ROW()-ROW(BK$50),11),_xlpm.found,IFERROR(MATCH("Equal High",OFFSET(BK133,-_xlpm.lookback,0,_xlpm.lookback+1,1),0),-1),_xlpm.offset_rows,_xlpm.lookback-_xlpm.found+1,IF(_xlpm.found&gt;0,INDEX(E:E,ROW()-_xlpm.offset_rows),""))</f>
        <v/>
      </c>
      <c r="BM133" s="37" t="str">
        <f ca="1">IF(BL133&lt;&gt;"",H133,"")</f>
        <v/>
      </c>
      <c r="BN133" s="37" t="str">
        <f ca="1">IF(BL133&lt;&gt;"",I133,"")</f>
        <v/>
      </c>
      <c r="BO133" s="37" t="str">
        <f t="shared" ca="1" si="54"/>
        <v/>
      </c>
      <c r="BP133" s="37" t="str">
        <f>IFERROR(IF(ABS(V133)&lt;0.15%,"Equal Low",""),"")</f>
        <v/>
      </c>
      <c r="BQ133" s="37" t="str" cm="1">
        <f t="array" aca="1" ref="BQ133" ca="1">_xlfn.LET(_xlpm.lookback,MIN(ROW()-ROW(BP$50),11),_xlpm.found,IFERROR(MATCH("Equal Low",OFFSET(BP133,-_xlpm.lookback,0,_xlpm.lookback+1,1),0),-1),_xlpm.offset_rows,_xlpm.lookback-_xlpm.found+1,IF(_xlpm.found&gt;0,INDEX(F:F,ROW()-_xlpm.offset_rows),""))</f>
        <v/>
      </c>
      <c r="BR133" s="37" t="str">
        <f ca="1">IF(BQ133&lt;&gt;"",H133,"")</f>
        <v/>
      </c>
      <c r="BS133" s="37" t="str">
        <f ca="1">IF(BQ133&lt;&gt;"",I133,"")</f>
        <v/>
      </c>
      <c r="BT133" s="37" t="str">
        <f t="shared" ca="1" si="55"/>
        <v/>
      </c>
      <c r="BU133" s="37" t="str">
        <f t="shared" si="64"/>
        <v/>
      </c>
      <c r="BV133" s="29" t="str">
        <f t="shared" si="65"/>
        <v/>
      </c>
      <c r="BW133" s="37" t="str" cm="1">
        <f t="array" ref="BW133">IF(BV133&lt;&gt;1,"",_xlfn.IFS(OR(BC133="Above",BC133="Below"),BC133,OR(BH133="Above",BH133="Below"),BH133,TRUE,""))</f>
        <v/>
      </c>
      <c r="BX133" s="37" t="str">
        <f ca="1">_xlfn.LET(_xlpm.eqh,IFERROR(ABS((BM133-BL133)/BL133)&lt;0.15%,FALSE),_xlpm.eql,IFERROR(ABS((BR133-BQ133)/BQ133)&lt;0.15%,FALSE),IF(_xlpm.eqh,IF(_xlpm.eql,"Eqh Touch / Eql Touch","Eqh Touch"),IF(_xlpm.eql,"Eql Touch","")))</f>
        <v/>
      </c>
      <c r="BY133" s="37" t="str">
        <f>IF(AA133="","",IF(AA133&gt;0,"UP","DOWN"))</f>
        <v/>
      </c>
      <c r="BZ133" s="37" t="str">
        <f t="shared" si="66"/>
        <v/>
      </c>
      <c r="CA133" s="37" t="str">
        <f t="shared" si="67"/>
        <v/>
      </c>
      <c r="CB133" s="66" t="str">
        <f t="shared" si="68"/>
        <v/>
      </c>
      <c r="CC133" s="69" t="str">
        <f t="shared" si="76"/>
        <v/>
      </c>
      <c r="CD133" s="66" t="str">
        <f t="shared" si="77"/>
        <v/>
      </c>
      <c r="CE133" s="66" t="str">
        <f t="shared" si="69"/>
        <v/>
      </c>
      <c r="CF133" s="66" t="str">
        <f>IF(AK133="","",IF(AND(AC133&gt;0,AK133&gt;0),"Low Spike @ Uptrend",""))</f>
        <v/>
      </c>
      <c r="CG133" s="66" t="str">
        <f>IF(AND(CF133="Low Spike @ Uptrend",AV133&gt;50%),"Sig Low Spike @ Uptrend","")</f>
        <v/>
      </c>
      <c r="CH133" s="30" t="str">
        <f>IFERROR(IF(Z133&gt;(AVERAGE(Z113:Z133)+(2*_xlfn.STDEV.P(Z113:Z133))),1,""),"")</f>
        <v/>
      </c>
      <c r="CI133" s="30" t="str">
        <f>IFERROR(IF(G133&gt;(AVERAGE(G113:G133)+(2*_xlfn.STDEV.P(G113:G133))),1,""),"")</f>
        <v/>
      </c>
      <c r="CJ133" s="30" t="str">
        <f>IF(P133="","",IF(P133=1,1,""))</f>
        <v/>
      </c>
      <c r="CK133" s="11" t="str">
        <f>IF(AND(CH133="",CC133="",CF133="",CI133="",CJ133=""),"",SUM(CH133:CJ133)/5)</f>
        <v/>
      </c>
      <c r="CL133" s="38" t="str">
        <f t="shared" si="51"/>
        <v/>
      </c>
      <c r="CM133" s="10" t="str">
        <f t="shared" si="52"/>
        <v/>
      </c>
    </row>
    <row r="134" spans="1:91" x14ac:dyDescent="0.55000000000000004">
      <c r="A134" t="str">
        <f>IF('Data Validation'!$K$2&lt;&gt;TRUE,"",'Data Validation'!A134)</f>
        <v/>
      </c>
      <c r="B134" s="4" t="str">
        <f>IF('Data Validation'!$K$2&lt;&gt;TRUE,"",'Data Validation'!C134)</f>
        <v/>
      </c>
      <c r="C134" s="4" t="str">
        <f>IF('Data Validation'!$K$2&lt;&gt;TRUE,"",'Data Validation'!E134)</f>
        <v/>
      </c>
      <c r="D134" s="4" t="str">
        <f>IF('Data Validation'!$K$2&lt;&gt;TRUE,"",'Data Validation'!G134)</f>
        <v/>
      </c>
      <c r="E134" s="4" t="str">
        <f>IF($C134&lt;&gt;"M5","",Price!F134)</f>
        <v/>
      </c>
      <c r="F134" s="4" t="str">
        <f>IF($C134&lt;&gt;"M5","",Price!G134)</f>
        <v/>
      </c>
      <c r="G134" s="4" t="str">
        <f>IF($C134&lt;&gt;"M5","",Price!H134)</f>
        <v/>
      </c>
      <c r="H134" s="57" t="str">
        <f>IF($C134&lt;&gt;"M5","",SSA!E134)</f>
        <v/>
      </c>
      <c r="I134" s="57" t="str">
        <f>IF($C134&lt;&gt;"M5","",SSA!F134)</f>
        <v/>
      </c>
      <c r="J134" s="58" t="str">
        <f>IF($C134&lt;&gt;"M5","",SSA!G134)</f>
        <v/>
      </c>
      <c r="K134" s="58" t="str">
        <f>IF($C134&lt;&gt;"M5","",SSA!H134)</f>
        <v/>
      </c>
      <c r="L134" s="5" t="str">
        <f>IF($C134&lt;&gt;"M5","",Trendlines!K134)</f>
        <v/>
      </c>
      <c r="M134" s="5" t="str">
        <f>IF($C134&lt;&gt;"M5","",Trendlines!L134)</f>
        <v/>
      </c>
      <c r="N134" s="5" t="str">
        <f>IF($C134&lt;&gt;"M5","",ZigZag!E134)</f>
        <v/>
      </c>
      <c r="O134" s="5" t="str">
        <f>IF($C134&lt;&gt;"M5","",ZigZag!F134)</f>
        <v/>
      </c>
      <c r="P134" s="5" t="str">
        <f>IF($C134&lt;&gt;"M5","",Pinbar!E134)</f>
        <v/>
      </c>
      <c r="Q134" s="57" t="str">
        <f>IF($C134&lt;&gt;"M5","",Trendlines!E134)</f>
        <v/>
      </c>
      <c r="R134" s="57" t="str">
        <f>IF($C134&lt;&gt;"M5","",Trendlines!H134)</f>
        <v/>
      </c>
      <c r="S134" s="36" t="str">
        <f>IF(N134=0,""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"")))))))))))))))))))))))))))))))))))))))))))))))))</f>
        <v/>
      </c>
      <c r="T134" s="36" t="str">
        <f>IF(O134=0,""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"")))))))))))))))))))))))))))))))))))))))))))))))))</f>
        <v/>
      </c>
      <c r="U134" s="36" t="str">
        <f>IFERROR(IF(S134="N/A","N/A",((N134-S134)/S134)),"")</f>
        <v/>
      </c>
      <c r="V134" s="36" t="str">
        <f>IFERROR(IF(T134="N/A","N/A",((O134-T134)/T134)),"")</f>
        <v/>
      </c>
      <c r="W134" t="str">
        <f>IFERROR(E134-F134,"")</f>
        <v/>
      </c>
      <c r="X134" t="str">
        <f>IFERROR(ABS(E134-D133),"")</f>
        <v/>
      </c>
      <c r="Y134" t="str">
        <f>IFERROR(ABS(F134-D133),"")</f>
        <v/>
      </c>
      <c r="Z134" t="str">
        <f t="shared" si="53"/>
        <v/>
      </c>
      <c r="AA134" s="36" t="str">
        <f>IFERROR(H134-I134,"")</f>
        <v/>
      </c>
      <c r="AB134" s="36" t="str">
        <f t="shared" si="70"/>
        <v/>
      </c>
      <c r="AC134" s="66" t="str" cm="1">
        <f t="array" ref="AC134">IFERROR((AB134=AB133,AC133+AB134,AB134),"")</f>
        <v/>
      </c>
      <c r="AD134" s="65"/>
      <c r="AE134" s="65"/>
      <c r="AF134" s="65"/>
      <c r="AG134" s="65"/>
      <c r="AH134" s="36" t="str">
        <f>IF(AND(H134&gt;I134,H133&lt;I133),"crossover","")</f>
        <v/>
      </c>
      <c r="AI134" s="36" t="str">
        <f>IF(AND(H134&lt;I134,H133&gt;I133),"crossunder","")</f>
        <v/>
      </c>
      <c r="AJ134" s="67" t="str">
        <f t="shared" si="71"/>
        <v/>
      </c>
      <c r="AK134" s="68" t="str">
        <f t="shared" si="72"/>
        <v/>
      </c>
      <c r="AL134" s="71" t="str">
        <f t="shared" si="73"/>
        <v/>
      </c>
      <c r="AM134" s="71" t="str">
        <f t="shared" si="74"/>
        <v/>
      </c>
      <c r="AN134" s="72" t="str">
        <f>IF(AND(AK134&lt;&gt;"",CF134="Low Spike @ Uptrend"),AK134,"")</f>
        <v/>
      </c>
      <c r="AO134" s="72" t="str">
        <f t="shared" si="75"/>
        <v/>
      </c>
      <c r="AT134" s="75"/>
      <c r="AU134" s="75"/>
      <c r="AV134" s="75"/>
      <c r="AW134" s="75"/>
      <c r="AY134" s="21" t="str">
        <f>IF(OR(Q134=0,Q134=""),"",((H134-Q134)/Q134))</f>
        <v/>
      </c>
      <c r="AZ134" s="15" t="str">
        <f t="shared" si="58"/>
        <v/>
      </c>
      <c r="BA134" s="15" t="str">
        <f t="shared" si="56"/>
        <v/>
      </c>
      <c r="BB134" s="22" t="str">
        <f t="shared" si="59"/>
        <v/>
      </c>
      <c r="BC134" s="22" t="str">
        <f t="shared" si="60"/>
        <v/>
      </c>
      <c r="BD134" s="24" t="str">
        <f>IF(OR(R134=0,R134=""),"",((H134-R134)/R134))</f>
        <v/>
      </c>
      <c r="BE134" s="23" t="str">
        <f t="shared" si="57"/>
        <v/>
      </c>
      <c r="BF134" s="23" t="str">
        <f t="shared" si="61"/>
        <v/>
      </c>
      <c r="BG134" s="25" t="str">
        <f t="shared" si="62"/>
        <v/>
      </c>
      <c r="BH134" s="25" t="str">
        <f t="shared" si="63"/>
        <v/>
      </c>
      <c r="BI134" s="29" t="str">
        <f>IF(OR(L134="",N134=""),"",IF(AND(L134=N134,L134&gt;0,N134&gt;0),"Important High",""))</f>
        <v/>
      </c>
      <c r="BJ134" s="29" t="str">
        <f>IF(OR(M134="",O134=""),"",IF(AND(M134=O134,M134&gt;0,O134&gt;0),"Important Low",""))</f>
        <v/>
      </c>
      <c r="BK134" s="37" t="str">
        <f>IFERROR(IF(ABS(U134)&lt;0.15%,"Equal High",""),"")</f>
        <v/>
      </c>
      <c r="BL134" s="37" t="str" cm="1">
        <f t="array" aca="1" ref="BL134" ca="1">_xlfn.LET(_xlpm.lookback,MIN(ROW()-ROW(BK$50),11),_xlpm.found,IFERROR(MATCH("Equal High",OFFSET(BK134,-_xlpm.lookback,0,_xlpm.lookback+1,1),0),-1),_xlpm.offset_rows,_xlpm.lookback-_xlpm.found+1,IF(_xlpm.found&gt;0,INDEX(E:E,ROW()-_xlpm.offset_rows),""))</f>
        <v/>
      </c>
      <c r="BM134" s="37" t="str">
        <f ca="1">IF(BL134&lt;&gt;"",H134,"")</f>
        <v/>
      </c>
      <c r="BN134" s="37" t="str">
        <f ca="1">IF(BL134&lt;&gt;"",I134,"")</f>
        <v/>
      </c>
      <c r="BO134" s="37" t="str">
        <f t="shared" ca="1" si="54"/>
        <v/>
      </c>
      <c r="BP134" s="37" t="str">
        <f>IFERROR(IF(ABS(V134)&lt;0.15%,"Equal Low",""),"")</f>
        <v/>
      </c>
      <c r="BQ134" s="37" t="str" cm="1">
        <f t="array" aca="1" ref="BQ134" ca="1">_xlfn.LET(_xlpm.lookback,MIN(ROW()-ROW(BP$50),11),_xlpm.found,IFERROR(MATCH("Equal Low",OFFSET(BP134,-_xlpm.lookback,0,_xlpm.lookback+1,1),0),-1),_xlpm.offset_rows,_xlpm.lookback-_xlpm.found+1,IF(_xlpm.found&gt;0,INDEX(F:F,ROW()-_xlpm.offset_rows),""))</f>
        <v/>
      </c>
      <c r="BR134" s="37" t="str">
        <f ca="1">IF(BQ134&lt;&gt;"",H134,"")</f>
        <v/>
      </c>
      <c r="BS134" s="37" t="str">
        <f ca="1">IF(BQ134&lt;&gt;"",I134,"")</f>
        <v/>
      </c>
      <c r="BT134" s="37" t="str">
        <f t="shared" ca="1" si="55"/>
        <v/>
      </c>
      <c r="BU134" s="37" t="str">
        <f t="shared" si="64"/>
        <v/>
      </c>
      <c r="BV134" s="29" t="str">
        <f t="shared" si="65"/>
        <v/>
      </c>
      <c r="BW134" s="37" t="str" cm="1">
        <f t="array" ref="BW134">IF(BV134&lt;&gt;1,"",_xlfn.IFS(OR(BC134="Above",BC134="Below"),BC134,OR(BH134="Above",BH134="Below"),BH134,TRUE,""))</f>
        <v/>
      </c>
      <c r="BX134" s="37" t="str">
        <f ca="1">_xlfn.LET(_xlpm.eqh,IFERROR(ABS((BM134-BL134)/BL134)&lt;0.15%,FALSE),_xlpm.eql,IFERROR(ABS((BR134-BQ134)/BQ134)&lt;0.15%,FALSE),IF(_xlpm.eqh,IF(_xlpm.eql,"Eqh Touch / Eql Touch","Eqh Touch"),IF(_xlpm.eql,"Eql Touch","")))</f>
        <v/>
      </c>
      <c r="BY134" s="37" t="str">
        <f>IF(AA134="","",IF(AA134&gt;0,"UP","DOWN"))</f>
        <v/>
      </c>
      <c r="BZ134" s="37" t="str">
        <f t="shared" si="66"/>
        <v/>
      </c>
      <c r="CA134" s="37" t="str">
        <f t="shared" si="67"/>
        <v/>
      </c>
      <c r="CB134" s="66" t="str">
        <f t="shared" si="68"/>
        <v/>
      </c>
      <c r="CC134" s="69" t="str">
        <f t="shared" si="76"/>
        <v/>
      </c>
      <c r="CD134" s="66" t="str">
        <f t="shared" si="77"/>
        <v/>
      </c>
      <c r="CE134" s="66" t="str">
        <f t="shared" si="69"/>
        <v/>
      </c>
      <c r="CF134" s="66" t="str">
        <f>IF(AK134="","",IF(AND(AC134&gt;0,AK134&gt;0),"Low Spike @ Uptrend",""))</f>
        <v/>
      </c>
      <c r="CG134" s="66" t="str">
        <f>IF(AND(CF134="Low Spike @ Uptrend",AV134&gt;50%),"Sig Low Spike @ Uptrend","")</f>
        <v/>
      </c>
      <c r="CH134" s="30" t="str">
        <f>IFERROR(IF(Z134&gt;(AVERAGE(Z114:Z134)+(2*_xlfn.STDEV.P(Z114:Z134))),1,""),"")</f>
        <v/>
      </c>
      <c r="CI134" s="30" t="str">
        <f>IFERROR(IF(G134&gt;(AVERAGE(G114:G134)+(2*_xlfn.STDEV.P(G114:G134))),1,""),"")</f>
        <v/>
      </c>
      <c r="CJ134" s="30" t="str">
        <f>IF(P134="","",IF(P134=1,1,""))</f>
        <v/>
      </c>
      <c r="CK134" s="11" t="str">
        <f>IF(AND(CH134="",CC134="",CF134="",CI134="",CJ134=""),"",SUM(CH134:CJ134)/5)</f>
        <v/>
      </c>
      <c r="CL134" s="38" t="str">
        <f t="shared" si="51"/>
        <v/>
      </c>
      <c r="CM134" s="10" t="str">
        <f t="shared" si="52"/>
        <v/>
      </c>
    </row>
    <row r="135" spans="1:91" x14ac:dyDescent="0.55000000000000004">
      <c r="A135" t="str">
        <f>IF('Data Validation'!$K$2&lt;&gt;TRUE,"",'Data Validation'!A135)</f>
        <v/>
      </c>
      <c r="B135" s="4" t="str">
        <f>IF('Data Validation'!$K$2&lt;&gt;TRUE,"",'Data Validation'!C135)</f>
        <v/>
      </c>
      <c r="C135" s="4" t="str">
        <f>IF('Data Validation'!$K$2&lt;&gt;TRUE,"",'Data Validation'!E135)</f>
        <v/>
      </c>
      <c r="D135" s="4" t="str">
        <f>IF('Data Validation'!$K$2&lt;&gt;TRUE,"",'Data Validation'!G135)</f>
        <v/>
      </c>
      <c r="E135" s="4" t="str">
        <f>IF($C135&lt;&gt;"M5","",Price!F135)</f>
        <v/>
      </c>
      <c r="F135" s="4" t="str">
        <f>IF($C135&lt;&gt;"M5","",Price!G135)</f>
        <v/>
      </c>
      <c r="G135" s="4" t="str">
        <f>IF($C135&lt;&gt;"M5","",Price!H135)</f>
        <v/>
      </c>
      <c r="H135" s="57" t="str">
        <f>IF($C135&lt;&gt;"M5","",SSA!E135)</f>
        <v/>
      </c>
      <c r="I135" s="57" t="str">
        <f>IF($C135&lt;&gt;"M5","",SSA!F135)</f>
        <v/>
      </c>
      <c r="J135" s="58" t="str">
        <f>IF($C135&lt;&gt;"M5","",SSA!G135)</f>
        <v/>
      </c>
      <c r="K135" s="58" t="str">
        <f>IF($C135&lt;&gt;"M5","",SSA!H135)</f>
        <v/>
      </c>
      <c r="L135" s="5" t="str">
        <f>IF($C135&lt;&gt;"M5","",Trendlines!K135)</f>
        <v/>
      </c>
      <c r="M135" s="5" t="str">
        <f>IF($C135&lt;&gt;"M5","",Trendlines!L135)</f>
        <v/>
      </c>
      <c r="N135" s="5" t="str">
        <f>IF($C135&lt;&gt;"M5","",ZigZag!E135)</f>
        <v/>
      </c>
      <c r="O135" s="5" t="str">
        <f>IF($C135&lt;&gt;"M5","",ZigZag!F135)</f>
        <v/>
      </c>
      <c r="P135" s="5" t="str">
        <f>IF($C135&lt;&gt;"M5","",Pinbar!E135)</f>
        <v/>
      </c>
      <c r="Q135" s="57" t="str">
        <f>IF($C135&lt;&gt;"M5","",Trendlines!E135)</f>
        <v/>
      </c>
      <c r="R135" s="57" t="str">
        <f>IF($C135&lt;&gt;"M5","",Trendlines!H135)</f>
        <v/>
      </c>
      <c r="S135" s="36" t="str">
        <f>IF(N135=0,""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"")))))))))))))))))))))))))))))))))))))))))))))))))</f>
        <v/>
      </c>
      <c r="T135" s="36" t="str">
        <f>IF(O135=0,""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"")))))))))))))))))))))))))))))))))))))))))))))))))</f>
        <v/>
      </c>
      <c r="U135" s="36" t="str">
        <f>IFERROR(IF(S135="N/A","N/A",((N135-S135)/S135)),"")</f>
        <v/>
      </c>
      <c r="V135" s="36" t="str">
        <f>IFERROR(IF(T135="N/A","N/A",((O135-T135)/T135)),"")</f>
        <v/>
      </c>
      <c r="W135" t="str">
        <f>IFERROR(E135-F135,"")</f>
        <v/>
      </c>
      <c r="X135" t="str">
        <f>IFERROR(ABS(E135-D134),"")</f>
        <v/>
      </c>
      <c r="Y135" t="str">
        <f>IFERROR(ABS(F135-D134),"")</f>
        <v/>
      </c>
      <c r="Z135" t="str">
        <f t="shared" si="53"/>
        <v/>
      </c>
      <c r="AA135" s="36" t="str">
        <f>IFERROR(H135-I135,"")</f>
        <v/>
      </c>
      <c r="AB135" s="36" t="str">
        <f t="shared" si="70"/>
        <v/>
      </c>
      <c r="AC135" s="66" t="str" cm="1">
        <f t="array" ref="AC135">IFERROR((AB135=AB134,AC134+AB135,AB135),"")</f>
        <v/>
      </c>
      <c r="AD135" s="65"/>
      <c r="AE135" s="65"/>
      <c r="AF135" s="65"/>
      <c r="AG135" s="65"/>
      <c r="AH135" s="36" t="str">
        <f>IF(AND(H135&gt;I135,H134&lt;I134),"crossover","")</f>
        <v/>
      </c>
      <c r="AI135" s="36" t="str">
        <f>IF(AND(H135&lt;I135,H134&gt;I134),"crossunder","")</f>
        <v/>
      </c>
      <c r="AJ135" s="67" t="str">
        <f t="shared" si="71"/>
        <v/>
      </c>
      <c r="AK135" s="68" t="str">
        <f t="shared" si="72"/>
        <v/>
      </c>
      <c r="AL135" s="71" t="str">
        <f t="shared" si="73"/>
        <v/>
      </c>
      <c r="AM135" s="71" t="str">
        <f t="shared" si="74"/>
        <v/>
      </c>
      <c r="AN135" s="72" t="str">
        <f>IF(AND(AK135&lt;&gt;"",CF135="Low Spike @ Uptrend"),AK135,"")</f>
        <v/>
      </c>
      <c r="AO135" s="72" t="str">
        <f t="shared" si="75"/>
        <v/>
      </c>
      <c r="AT135" s="75"/>
      <c r="AU135" s="75"/>
      <c r="AV135" s="75"/>
      <c r="AW135" s="75"/>
      <c r="AY135" s="21" t="str">
        <f>IF(OR(Q135=0,Q135=""),"",((H135-Q135)/Q135))</f>
        <v/>
      </c>
      <c r="AZ135" s="15" t="str">
        <f t="shared" si="58"/>
        <v/>
      </c>
      <c r="BA135" s="15" t="str">
        <f t="shared" si="56"/>
        <v/>
      </c>
      <c r="BB135" s="22" t="str">
        <f t="shared" si="59"/>
        <v/>
      </c>
      <c r="BC135" s="22" t="str">
        <f t="shared" si="60"/>
        <v/>
      </c>
      <c r="BD135" s="24" t="str">
        <f>IF(OR(R135=0,R135=""),"",((H135-R135)/R135))</f>
        <v/>
      </c>
      <c r="BE135" s="23" t="str">
        <f t="shared" si="57"/>
        <v/>
      </c>
      <c r="BF135" s="23" t="str">
        <f t="shared" si="61"/>
        <v/>
      </c>
      <c r="BG135" s="25" t="str">
        <f t="shared" si="62"/>
        <v/>
      </c>
      <c r="BH135" s="25" t="str">
        <f t="shared" si="63"/>
        <v/>
      </c>
      <c r="BI135" s="29" t="str">
        <f>IF(OR(L135="",N135=""),"",IF(AND(L135=N135,L135&gt;0,N135&gt;0),"Important High",""))</f>
        <v/>
      </c>
      <c r="BJ135" s="29" t="str">
        <f>IF(OR(M135="",O135=""),"",IF(AND(M135=O135,M135&gt;0,O135&gt;0),"Important Low",""))</f>
        <v/>
      </c>
      <c r="BK135" s="37" t="str">
        <f>IFERROR(IF(ABS(U135)&lt;0.15%,"Equal High",""),"")</f>
        <v/>
      </c>
      <c r="BL135" s="37" t="str" cm="1">
        <f t="array" aca="1" ref="BL135" ca="1">_xlfn.LET(_xlpm.lookback,MIN(ROW()-ROW(BK$50),11),_xlpm.found,IFERROR(MATCH("Equal High",OFFSET(BK135,-_xlpm.lookback,0,_xlpm.lookback+1,1),0),-1),_xlpm.offset_rows,_xlpm.lookback-_xlpm.found+1,IF(_xlpm.found&gt;0,INDEX(E:E,ROW()-_xlpm.offset_rows),""))</f>
        <v/>
      </c>
      <c r="BM135" s="37" t="str">
        <f ca="1">IF(BL135&lt;&gt;"",H135,"")</f>
        <v/>
      </c>
      <c r="BN135" s="37" t="str">
        <f ca="1">IF(BL135&lt;&gt;"",I135,"")</f>
        <v/>
      </c>
      <c r="BO135" s="37" t="str">
        <f t="shared" ca="1" si="54"/>
        <v/>
      </c>
      <c r="BP135" s="37" t="str">
        <f>IFERROR(IF(ABS(V135)&lt;0.15%,"Equal Low",""),"")</f>
        <v/>
      </c>
      <c r="BQ135" s="37" t="str" cm="1">
        <f t="array" aca="1" ref="BQ135" ca="1">_xlfn.LET(_xlpm.lookback,MIN(ROW()-ROW(BP$50),11),_xlpm.found,IFERROR(MATCH("Equal Low",OFFSET(BP135,-_xlpm.lookback,0,_xlpm.lookback+1,1),0),-1),_xlpm.offset_rows,_xlpm.lookback-_xlpm.found+1,IF(_xlpm.found&gt;0,INDEX(F:F,ROW()-_xlpm.offset_rows),""))</f>
        <v/>
      </c>
      <c r="BR135" s="37" t="str">
        <f ca="1">IF(BQ135&lt;&gt;"",H135,"")</f>
        <v/>
      </c>
      <c r="BS135" s="37" t="str">
        <f ca="1">IF(BQ135&lt;&gt;"",I135,"")</f>
        <v/>
      </c>
      <c r="BT135" s="37" t="str">
        <f t="shared" ca="1" si="55"/>
        <v/>
      </c>
      <c r="BU135" s="37" t="str">
        <f t="shared" si="64"/>
        <v/>
      </c>
      <c r="BV135" s="29" t="str">
        <f t="shared" si="65"/>
        <v/>
      </c>
      <c r="BW135" s="37" t="str" cm="1">
        <f t="array" ref="BW135">IF(BV135&lt;&gt;1,"",_xlfn.IFS(OR(BC135="Above",BC135="Below"),BC135,OR(BH135="Above",BH135="Below"),BH135,TRUE,""))</f>
        <v/>
      </c>
      <c r="BX135" s="37" t="str">
        <f ca="1">_xlfn.LET(_xlpm.eqh,IFERROR(ABS((BM135-BL135)/BL135)&lt;0.15%,FALSE),_xlpm.eql,IFERROR(ABS((BR135-BQ135)/BQ135)&lt;0.15%,FALSE),IF(_xlpm.eqh,IF(_xlpm.eql,"Eqh Touch / Eql Touch","Eqh Touch"),IF(_xlpm.eql,"Eql Touch","")))</f>
        <v/>
      </c>
      <c r="BY135" s="37" t="str">
        <f>IF(AA135="","",IF(AA135&gt;0,"UP","DOWN"))</f>
        <v/>
      </c>
      <c r="BZ135" s="37" t="str">
        <f t="shared" si="66"/>
        <v/>
      </c>
      <c r="CA135" s="37" t="str">
        <f t="shared" si="67"/>
        <v/>
      </c>
      <c r="CB135" s="66" t="str">
        <f t="shared" si="68"/>
        <v/>
      </c>
      <c r="CC135" s="69" t="str">
        <f t="shared" si="76"/>
        <v/>
      </c>
      <c r="CD135" s="66" t="str">
        <f t="shared" si="77"/>
        <v/>
      </c>
      <c r="CE135" s="66" t="str">
        <f t="shared" si="69"/>
        <v/>
      </c>
      <c r="CF135" s="66" t="str">
        <f>IF(AK135="","",IF(AND(AC135&gt;0,AK135&gt;0),"Low Spike @ Uptrend",""))</f>
        <v/>
      </c>
      <c r="CG135" s="66" t="str">
        <f>IF(AND(CF135="Low Spike @ Uptrend",AV135&gt;50%),"Sig Low Spike @ Uptrend","")</f>
        <v/>
      </c>
      <c r="CH135" s="30" t="str">
        <f>IFERROR(IF(Z135&gt;(AVERAGE(Z115:Z135)+(2*_xlfn.STDEV.P(Z115:Z135))),1,""),"")</f>
        <v/>
      </c>
      <c r="CI135" s="30" t="str">
        <f>IFERROR(IF(G135&gt;(AVERAGE(G115:G135)+(2*_xlfn.STDEV.P(G115:G135))),1,""),"")</f>
        <v/>
      </c>
      <c r="CJ135" s="30" t="str">
        <f>IF(P135="","",IF(P135=1,1,""))</f>
        <v/>
      </c>
      <c r="CK135" s="11" t="str">
        <f>IF(AND(CH135="",CC135="",CF135="",CI135="",CJ135=""),"",SUM(CH135:CJ135)/5)</f>
        <v/>
      </c>
      <c r="CL135" s="38" t="str">
        <f t="shared" si="51"/>
        <v/>
      </c>
      <c r="CM135" s="10" t="str">
        <f t="shared" si="52"/>
        <v/>
      </c>
    </row>
    <row r="136" spans="1:91" x14ac:dyDescent="0.55000000000000004">
      <c r="A136" t="str">
        <f>IF('Data Validation'!$K$2&lt;&gt;TRUE,"",'Data Validation'!A136)</f>
        <v/>
      </c>
      <c r="B136" s="4" t="str">
        <f>IF('Data Validation'!$K$2&lt;&gt;TRUE,"",'Data Validation'!C136)</f>
        <v/>
      </c>
      <c r="C136" s="4" t="str">
        <f>IF('Data Validation'!$K$2&lt;&gt;TRUE,"",'Data Validation'!E136)</f>
        <v/>
      </c>
      <c r="D136" s="4" t="str">
        <f>IF('Data Validation'!$K$2&lt;&gt;TRUE,"",'Data Validation'!G136)</f>
        <v/>
      </c>
      <c r="E136" s="4" t="str">
        <f>IF($C136&lt;&gt;"M5","",Price!F136)</f>
        <v/>
      </c>
      <c r="F136" s="4" t="str">
        <f>IF($C136&lt;&gt;"M5","",Price!G136)</f>
        <v/>
      </c>
      <c r="G136" s="4" t="str">
        <f>IF($C136&lt;&gt;"M5","",Price!H136)</f>
        <v/>
      </c>
      <c r="H136" s="57" t="str">
        <f>IF($C136&lt;&gt;"M5","",SSA!E136)</f>
        <v/>
      </c>
      <c r="I136" s="57" t="str">
        <f>IF($C136&lt;&gt;"M5","",SSA!F136)</f>
        <v/>
      </c>
      <c r="J136" s="58" t="str">
        <f>IF($C136&lt;&gt;"M5","",SSA!G136)</f>
        <v/>
      </c>
      <c r="K136" s="58" t="str">
        <f>IF($C136&lt;&gt;"M5","",SSA!H136)</f>
        <v/>
      </c>
      <c r="L136" s="5" t="str">
        <f>IF($C136&lt;&gt;"M5","",Trendlines!K136)</f>
        <v/>
      </c>
      <c r="M136" s="5" t="str">
        <f>IF($C136&lt;&gt;"M5","",Trendlines!L136)</f>
        <v/>
      </c>
      <c r="N136" s="5" t="str">
        <f>IF($C136&lt;&gt;"M5","",ZigZag!E136)</f>
        <v/>
      </c>
      <c r="O136" s="5" t="str">
        <f>IF($C136&lt;&gt;"M5","",ZigZag!F136)</f>
        <v/>
      </c>
      <c r="P136" s="5" t="str">
        <f>IF($C136&lt;&gt;"M5","",Pinbar!E136)</f>
        <v/>
      </c>
      <c r="Q136" s="57" t="str">
        <f>IF($C136&lt;&gt;"M5","",Trendlines!E136)</f>
        <v/>
      </c>
      <c r="R136" s="57" t="str">
        <f>IF($C136&lt;&gt;"M5","",Trendlines!H136)</f>
        <v/>
      </c>
      <c r="S136" s="36" t="str">
        <f>IF(N136=0,""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"")))))))))))))))))))))))))))))))))))))))))))))))))</f>
        <v/>
      </c>
      <c r="T136" s="36" t="str">
        <f>IF(O136=0,""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"")))))))))))))))))))))))))))))))))))))))))))))))))</f>
        <v/>
      </c>
      <c r="U136" s="36" t="str">
        <f>IFERROR(IF(S136="N/A","N/A",((N136-S136)/S136)),"")</f>
        <v/>
      </c>
      <c r="V136" s="36" t="str">
        <f>IFERROR(IF(T136="N/A","N/A",((O136-T136)/T136)),"")</f>
        <v/>
      </c>
      <c r="W136" t="str">
        <f>IFERROR(E136-F136,"")</f>
        <v/>
      </c>
      <c r="X136" t="str">
        <f>IFERROR(ABS(E136-D135),"")</f>
        <v/>
      </c>
      <c r="Y136" t="str">
        <f>IFERROR(ABS(F136-D135),"")</f>
        <v/>
      </c>
      <c r="Z136" t="str">
        <f t="shared" si="53"/>
        <v/>
      </c>
      <c r="AA136" s="36" t="str">
        <f>IFERROR(H136-I136,"")</f>
        <v/>
      </c>
      <c r="AB136" s="36" t="str">
        <f t="shared" si="70"/>
        <v/>
      </c>
      <c r="AC136" s="66" t="str" cm="1">
        <f t="array" ref="AC136">IFERROR((AB136=AB135,AC135+AB136,AB136),"")</f>
        <v/>
      </c>
      <c r="AD136" s="65"/>
      <c r="AE136" s="65"/>
      <c r="AF136" s="65"/>
      <c r="AG136" s="65"/>
      <c r="AH136" s="36" t="str">
        <f>IF(AND(H136&gt;I136,H135&lt;I135),"crossover","")</f>
        <v/>
      </c>
      <c r="AI136" s="36" t="str">
        <f>IF(AND(H136&lt;I136,H135&gt;I135),"crossunder","")</f>
        <v/>
      </c>
      <c r="AJ136" s="67" t="str">
        <f t="shared" si="71"/>
        <v/>
      </c>
      <c r="AK136" s="68" t="str">
        <f t="shared" si="72"/>
        <v/>
      </c>
      <c r="AL136" s="71" t="str">
        <f t="shared" si="73"/>
        <v/>
      </c>
      <c r="AM136" s="71" t="str">
        <f t="shared" si="74"/>
        <v/>
      </c>
      <c r="AN136" s="72" t="str">
        <f>IF(AND(AK136&lt;&gt;"",CF136="Low Spike @ Uptrend"),AK136,"")</f>
        <v/>
      </c>
      <c r="AO136" s="72" t="str">
        <f t="shared" si="75"/>
        <v/>
      </c>
      <c r="AT136" s="75"/>
      <c r="AU136" s="75"/>
      <c r="AV136" s="75"/>
      <c r="AW136" s="75"/>
      <c r="AY136" s="21" t="str">
        <f>IF(OR(Q136=0,Q136=""),"",((H136-Q136)/Q136))</f>
        <v/>
      </c>
      <c r="AZ136" s="15" t="str">
        <f t="shared" si="58"/>
        <v/>
      </c>
      <c r="BA136" s="15" t="str">
        <f t="shared" si="56"/>
        <v/>
      </c>
      <c r="BB136" s="22" t="str">
        <f t="shared" si="59"/>
        <v/>
      </c>
      <c r="BC136" s="22" t="str">
        <f t="shared" si="60"/>
        <v/>
      </c>
      <c r="BD136" s="24" t="str">
        <f>IF(OR(R136=0,R136=""),"",((H136-R136)/R136))</f>
        <v/>
      </c>
      <c r="BE136" s="23" t="str">
        <f t="shared" si="57"/>
        <v/>
      </c>
      <c r="BF136" s="23" t="str">
        <f t="shared" si="61"/>
        <v/>
      </c>
      <c r="BG136" s="25" t="str">
        <f t="shared" si="62"/>
        <v/>
      </c>
      <c r="BH136" s="25" t="str">
        <f t="shared" si="63"/>
        <v/>
      </c>
      <c r="BI136" s="29" t="str">
        <f>IF(OR(L136="",N136=""),"",IF(AND(L136=N136,L136&gt;0,N136&gt;0),"Important High",""))</f>
        <v/>
      </c>
      <c r="BJ136" s="29" t="str">
        <f>IF(OR(M136="",O136=""),"",IF(AND(M136=O136,M136&gt;0,O136&gt;0),"Important Low",""))</f>
        <v/>
      </c>
      <c r="BK136" s="37" t="str">
        <f>IFERROR(IF(ABS(U136)&lt;0.15%,"Equal High",""),"")</f>
        <v/>
      </c>
      <c r="BL136" s="37" t="str" cm="1">
        <f t="array" aca="1" ref="BL136" ca="1">_xlfn.LET(_xlpm.lookback,MIN(ROW()-ROW(BK$50),11),_xlpm.found,IFERROR(MATCH("Equal High",OFFSET(BK136,-_xlpm.lookback,0,_xlpm.lookback+1,1),0),-1),_xlpm.offset_rows,_xlpm.lookback-_xlpm.found+1,IF(_xlpm.found&gt;0,INDEX(E:E,ROW()-_xlpm.offset_rows),""))</f>
        <v/>
      </c>
      <c r="BM136" s="37" t="str">
        <f ca="1">IF(BL136&lt;&gt;"",H136,"")</f>
        <v/>
      </c>
      <c r="BN136" s="37" t="str">
        <f ca="1">IF(BL136&lt;&gt;"",I136,"")</f>
        <v/>
      </c>
      <c r="BO136" s="37" t="str">
        <f t="shared" ca="1" si="54"/>
        <v/>
      </c>
      <c r="BP136" s="37" t="str">
        <f>IFERROR(IF(ABS(V136)&lt;0.15%,"Equal Low",""),"")</f>
        <v/>
      </c>
      <c r="BQ136" s="37" t="str" cm="1">
        <f t="array" aca="1" ref="BQ136" ca="1">_xlfn.LET(_xlpm.lookback,MIN(ROW()-ROW(BP$50),11),_xlpm.found,IFERROR(MATCH("Equal Low",OFFSET(BP136,-_xlpm.lookback,0,_xlpm.lookback+1,1),0),-1),_xlpm.offset_rows,_xlpm.lookback-_xlpm.found+1,IF(_xlpm.found&gt;0,INDEX(F:F,ROW()-_xlpm.offset_rows),""))</f>
        <v/>
      </c>
      <c r="BR136" s="37" t="str">
        <f ca="1">IF(BQ136&lt;&gt;"",H136,"")</f>
        <v/>
      </c>
      <c r="BS136" s="37" t="str">
        <f ca="1">IF(BQ136&lt;&gt;"",I136,"")</f>
        <v/>
      </c>
      <c r="BT136" s="37" t="str">
        <f t="shared" ca="1" si="55"/>
        <v/>
      </c>
      <c r="BU136" s="37" t="str">
        <f t="shared" si="64"/>
        <v/>
      </c>
      <c r="BV136" s="29" t="str">
        <f t="shared" si="65"/>
        <v/>
      </c>
      <c r="BW136" s="37" t="str" cm="1">
        <f t="array" ref="BW136">IF(BV136&lt;&gt;1,"",_xlfn.IFS(OR(BC136="Above",BC136="Below"),BC136,OR(BH136="Above",BH136="Below"),BH136,TRUE,""))</f>
        <v/>
      </c>
      <c r="BX136" s="37" t="str">
        <f ca="1">_xlfn.LET(_xlpm.eqh,IFERROR(ABS((BM136-BL136)/BL136)&lt;0.15%,FALSE),_xlpm.eql,IFERROR(ABS((BR136-BQ136)/BQ136)&lt;0.15%,FALSE),IF(_xlpm.eqh,IF(_xlpm.eql,"Eqh Touch / Eql Touch","Eqh Touch"),IF(_xlpm.eql,"Eql Touch","")))</f>
        <v/>
      </c>
      <c r="BY136" s="37" t="str">
        <f>IF(AA136="","",IF(AA136&gt;0,"UP","DOWN"))</f>
        <v/>
      </c>
      <c r="BZ136" s="37" t="str">
        <f t="shared" si="66"/>
        <v/>
      </c>
      <c r="CA136" s="37" t="str">
        <f t="shared" si="67"/>
        <v/>
      </c>
      <c r="CB136" s="66" t="str">
        <f t="shared" si="68"/>
        <v/>
      </c>
      <c r="CC136" s="69" t="str">
        <f t="shared" si="76"/>
        <v/>
      </c>
      <c r="CD136" s="66" t="str">
        <f t="shared" si="77"/>
        <v/>
      </c>
      <c r="CE136" s="66" t="str">
        <f t="shared" si="69"/>
        <v/>
      </c>
      <c r="CF136" s="66" t="str">
        <f>IF(AK136="","",IF(AND(AC136&gt;0,AK136&gt;0),"Low Spike @ Uptrend",""))</f>
        <v/>
      </c>
      <c r="CG136" s="66" t="str">
        <f>IF(AND(CF136="Low Spike @ Uptrend",AV136&gt;50%),"Sig Low Spike @ Uptrend","")</f>
        <v/>
      </c>
      <c r="CH136" s="30" t="str">
        <f>IFERROR(IF(Z136&gt;(AVERAGE(Z116:Z136)+(2*_xlfn.STDEV.P(Z116:Z136))),1,""),"")</f>
        <v/>
      </c>
      <c r="CI136" s="30" t="str">
        <f>IFERROR(IF(G136&gt;(AVERAGE(G116:G136)+(2*_xlfn.STDEV.P(G116:G136))),1,""),"")</f>
        <v/>
      </c>
      <c r="CJ136" s="30" t="str">
        <f>IF(P136="","",IF(P136=1,1,""))</f>
        <v/>
      </c>
      <c r="CK136" s="11" t="str">
        <f>IF(AND(CH136="",CC136="",CF136="",CI136="",CJ136=""),"",SUM(CH136:CJ136)/5)</f>
        <v/>
      </c>
      <c r="CL136" s="38" t="str">
        <f t="shared" si="51"/>
        <v/>
      </c>
      <c r="CM136" s="10" t="str">
        <f t="shared" si="52"/>
        <v/>
      </c>
    </row>
    <row r="137" spans="1:91" x14ac:dyDescent="0.55000000000000004">
      <c r="A137" t="str">
        <f>IF('Data Validation'!$K$2&lt;&gt;TRUE,"",'Data Validation'!A137)</f>
        <v/>
      </c>
      <c r="B137" s="4" t="str">
        <f>IF('Data Validation'!$K$2&lt;&gt;TRUE,"",'Data Validation'!C137)</f>
        <v/>
      </c>
      <c r="C137" s="4" t="str">
        <f>IF('Data Validation'!$K$2&lt;&gt;TRUE,"",'Data Validation'!E137)</f>
        <v/>
      </c>
      <c r="D137" s="4" t="str">
        <f>IF('Data Validation'!$K$2&lt;&gt;TRUE,"",'Data Validation'!G137)</f>
        <v/>
      </c>
      <c r="E137" s="4" t="str">
        <f>IF($C137&lt;&gt;"M5","",Price!F137)</f>
        <v/>
      </c>
      <c r="F137" s="4" t="str">
        <f>IF($C137&lt;&gt;"M5","",Price!G137)</f>
        <v/>
      </c>
      <c r="G137" s="4" t="str">
        <f>IF($C137&lt;&gt;"M5","",Price!H137)</f>
        <v/>
      </c>
      <c r="H137" s="57" t="str">
        <f>IF($C137&lt;&gt;"M5","",SSA!E137)</f>
        <v/>
      </c>
      <c r="I137" s="57" t="str">
        <f>IF($C137&lt;&gt;"M5","",SSA!F137)</f>
        <v/>
      </c>
      <c r="J137" s="58" t="str">
        <f>IF($C137&lt;&gt;"M5","",SSA!G137)</f>
        <v/>
      </c>
      <c r="K137" s="58" t="str">
        <f>IF($C137&lt;&gt;"M5","",SSA!H137)</f>
        <v/>
      </c>
      <c r="L137" s="5" t="str">
        <f>IF($C137&lt;&gt;"M5","",Trendlines!K137)</f>
        <v/>
      </c>
      <c r="M137" s="5" t="str">
        <f>IF($C137&lt;&gt;"M5","",Trendlines!L137)</f>
        <v/>
      </c>
      <c r="N137" s="5" t="str">
        <f>IF($C137&lt;&gt;"M5","",ZigZag!E137)</f>
        <v/>
      </c>
      <c r="O137" s="5" t="str">
        <f>IF($C137&lt;&gt;"M5","",ZigZag!F137)</f>
        <v/>
      </c>
      <c r="P137" s="5" t="str">
        <f>IF($C137&lt;&gt;"M5","",Pinbar!E137)</f>
        <v/>
      </c>
      <c r="Q137" s="57" t="str">
        <f>IF($C137&lt;&gt;"M5","",Trendlines!E137)</f>
        <v/>
      </c>
      <c r="R137" s="57" t="str">
        <f>IF($C137&lt;&gt;"M5","",Trendlines!H137)</f>
        <v/>
      </c>
      <c r="S137" s="36" t="str">
        <f>IF(N137=0,""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"")))))))))))))))))))))))))))))))))))))))))))))))))</f>
        <v/>
      </c>
      <c r="T137" s="36" t="str">
        <f>IF(O137=0,""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"")))))))))))))))))))))))))))))))))))))))))))))))))</f>
        <v/>
      </c>
      <c r="U137" s="36" t="str">
        <f>IFERROR(IF(S137="N/A","N/A",((N137-S137)/S137)),"")</f>
        <v/>
      </c>
      <c r="V137" s="36" t="str">
        <f>IFERROR(IF(T137="N/A","N/A",((O137-T137)/T137)),"")</f>
        <v/>
      </c>
      <c r="W137" t="str">
        <f>IFERROR(E137-F137,"")</f>
        <v/>
      </c>
      <c r="X137" t="str">
        <f>IFERROR(ABS(E137-D136),"")</f>
        <v/>
      </c>
      <c r="Y137" t="str">
        <f>IFERROR(ABS(F137-D136),"")</f>
        <v/>
      </c>
      <c r="Z137" t="str">
        <f t="shared" si="53"/>
        <v/>
      </c>
      <c r="AA137" s="36" t="str">
        <f>IFERROR(H137-I137,"")</f>
        <v/>
      </c>
      <c r="AB137" s="36" t="str">
        <f t="shared" si="70"/>
        <v/>
      </c>
      <c r="AC137" s="66" t="str" cm="1">
        <f t="array" ref="AC137">IFERROR((AB137=AB136,AC136+AB137,AB137),"")</f>
        <v/>
      </c>
      <c r="AD137" s="65"/>
      <c r="AE137" s="65"/>
      <c r="AF137" s="65"/>
      <c r="AG137" s="65"/>
      <c r="AH137" s="36" t="str">
        <f>IF(AND(H137&gt;I137,H136&lt;I136),"crossover","")</f>
        <v/>
      </c>
      <c r="AI137" s="36" t="str">
        <f>IF(AND(H137&lt;I137,H136&gt;I136),"crossunder","")</f>
        <v/>
      </c>
      <c r="AJ137" s="67" t="str">
        <f t="shared" si="71"/>
        <v/>
      </c>
      <c r="AK137" s="68" t="str">
        <f t="shared" si="72"/>
        <v/>
      </c>
      <c r="AL137" s="71" t="str">
        <f t="shared" si="73"/>
        <v/>
      </c>
      <c r="AM137" s="71" t="str">
        <f t="shared" si="74"/>
        <v/>
      </c>
      <c r="AN137" s="72" t="str">
        <f>IF(AND(AK137&lt;&gt;"",CF137="Low Spike @ Uptrend"),AK137,"")</f>
        <v/>
      </c>
      <c r="AO137" s="72" t="str">
        <f t="shared" si="75"/>
        <v/>
      </c>
      <c r="AT137" s="75"/>
      <c r="AU137" s="75"/>
      <c r="AV137" s="75"/>
      <c r="AW137" s="75"/>
      <c r="AY137" s="21" t="str">
        <f>IF(OR(Q137=0,Q137=""),"",((H137-Q137)/Q137))</f>
        <v/>
      </c>
      <c r="AZ137" s="15" t="str">
        <f t="shared" si="58"/>
        <v/>
      </c>
      <c r="BA137" s="15" t="str">
        <f t="shared" si="56"/>
        <v/>
      </c>
      <c r="BB137" s="22" t="str">
        <f t="shared" si="59"/>
        <v/>
      </c>
      <c r="BC137" s="22" t="str">
        <f t="shared" si="60"/>
        <v/>
      </c>
      <c r="BD137" s="24" t="str">
        <f>IF(OR(R137=0,R137=""),"",((H137-R137)/R137))</f>
        <v/>
      </c>
      <c r="BE137" s="23" t="str">
        <f t="shared" si="57"/>
        <v/>
      </c>
      <c r="BF137" s="23" t="str">
        <f t="shared" si="61"/>
        <v/>
      </c>
      <c r="BG137" s="25" t="str">
        <f t="shared" si="62"/>
        <v/>
      </c>
      <c r="BH137" s="25" t="str">
        <f t="shared" si="63"/>
        <v/>
      </c>
      <c r="BI137" s="29" t="str">
        <f>IF(OR(L137="",N137=""),"",IF(AND(L137=N137,L137&gt;0,N137&gt;0),"Important High",""))</f>
        <v/>
      </c>
      <c r="BJ137" s="29" t="str">
        <f>IF(OR(M137="",O137=""),"",IF(AND(M137=O137,M137&gt;0,O137&gt;0),"Important Low",""))</f>
        <v/>
      </c>
      <c r="BK137" s="37" t="str">
        <f>IFERROR(IF(ABS(U137)&lt;0.15%,"Equal High",""),"")</f>
        <v/>
      </c>
      <c r="BL137" s="37" t="str" cm="1">
        <f t="array" aca="1" ref="BL137" ca="1">_xlfn.LET(_xlpm.lookback,MIN(ROW()-ROW(BK$50),11),_xlpm.found,IFERROR(MATCH("Equal High",OFFSET(BK137,-_xlpm.lookback,0,_xlpm.lookback+1,1),0),-1),_xlpm.offset_rows,_xlpm.lookback-_xlpm.found+1,IF(_xlpm.found&gt;0,INDEX(E:E,ROW()-_xlpm.offset_rows),""))</f>
        <v/>
      </c>
      <c r="BM137" s="37" t="str">
        <f ca="1">IF(BL137&lt;&gt;"",H137,"")</f>
        <v/>
      </c>
      <c r="BN137" s="37" t="str">
        <f ca="1">IF(BL137&lt;&gt;"",I137,"")</f>
        <v/>
      </c>
      <c r="BO137" s="37" t="str">
        <f t="shared" ca="1" si="54"/>
        <v/>
      </c>
      <c r="BP137" s="37" t="str">
        <f>IFERROR(IF(ABS(V137)&lt;0.15%,"Equal Low",""),"")</f>
        <v/>
      </c>
      <c r="BQ137" s="37" t="str" cm="1">
        <f t="array" aca="1" ref="BQ137" ca="1">_xlfn.LET(_xlpm.lookback,MIN(ROW()-ROW(BP$50),11),_xlpm.found,IFERROR(MATCH("Equal Low",OFFSET(BP137,-_xlpm.lookback,0,_xlpm.lookback+1,1),0),-1),_xlpm.offset_rows,_xlpm.lookback-_xlpm.found+1,IF(_xlpm.found&gt;0,INDEX(F:F,ROW()-_xlpm.offset_rows),""))</f>
        <v/>
      </c>
      <c r="BR137" s="37" t="str">
        <f ca="1">IF(BQ137&lt;&gt;"",H137,"")</f>
        <v/>
      </c>
      <c r="BS137" s="37" t="str">
        <f ca="1">IF(BQ137&lt;&gt;"",I137,"")</f>
        <v/>
      </c>
      <c r="BT137" s="37" t="str">
        <f t="shared" ca="1" si="55"/>
        <v/>
      </c>
      <c r="BU137" s="37" t="str">
        <f t="shared" si="64"/>
        <v/>
      </c>
      <c r="BV137" s="29" t="str">
        <f t="shared" si="65"/>
        <v/>
      </c>
      <c r="BW137" s="37" t="str" cm="1">
        <f t="array" ref="BW137">IF(BV137&lt;&gt;1,"",_xlfn.IFS(OR(BC137="Above",BC137="Below"),BC137,OR(BH137="Above",BH137="Below"),BH137,TRUE,""))</f>
        <v/>
      </c>
      <c r="BX137" s="37" t="str">
        <f ca="1">_xlfn.LET(_xlpm.eqh,IFERROR(ABS((BM137-BL137)/BL137)&lt;0.15%,FALSE),_xlpm.eql,IFERROR(ABS((BR137-BQ137)/BQ137)&lt;0.15%,FALSE),IF(_xlpm.eqh,IF(_xlpm.eql,"Eqh Touch / Eql Touch","Eqh Touch"),IF(_xlpm.eql,"Eql Touch","")))</f>
        <v/>
      </c>
      <c r="BY137" s="37" t="str">
        <f>IF(AA137="","",IF(AA137&gt;0,"UP","DOWN"))</f>
        <v/>
      </c>
      <c r="BZ137" s="37" t="str">
        <f t="shared" si="66"/>
        <v/>
      </c>
      <c r="CA137" s="37" t="str">
        <f t="shared" si="67"/>
        <v/>
      </c>
      <c r="CB137" s="66" t="str">
        <f t="shared" si="68"/>
        <v/>
      </c>
      <c r="CC137" s="69" t="str">
        <f t="shared" si="76"/>
        <v/>
      </c>
      <c r="CD137" s="66" t="str">
        <f t="shared" si="77"/>
        <v/>
      </c>
      <c r="CE137" s="66" t="str">
        <f t="shared" si="69"/>
        <v/>
      </c>
      <c r="CF137" s="66" t="str">
        <f>IF(AK137="","",IF(AND(AC137&gt;0,AK137&gt;0),"Low Spike @ Uptrend",""))</f>
        <v/>
      </c>
      <c r="CG137" s="66" t="str">
        <f>IF(AND(CF137="Low Spike @ Uptrend",AV137&gt;50%),"Sig Low Spike @ Uptrend","")</f>
        <v/>
      </c>
      <c r="CH137" s="30" t="str">
        <f>IFERROR(IF(Z137&gt;(AVERAGE(Z117:Z137)+(2*_xlfn.STDEV.P(Z117:Z137))),1,""),"")</f>
        <v/>
      </c>
      <c r="CI137" s="30" t="str">
        <f>IFERROR(IF(G137&gt;(AVERAGE(G117:G137)+(2*_xlfn.STDEV.P(G117:G137))),1,""),"")</f>
        <v/>
      </c>
      <c r="CJ137" s="30" t="str">
        <f>IF(P137="","",IF(P137=1,1,""))</f>
        <v/>
      </c>
      <c r="CK137" s="11" t="str">
        <f>IF(AND(CH137="",CC137="",CF137="",CI137="",CJ137=""),"",SUM(CH137:CJ137)/5)</f>
        <v/>
      </c>
      <c r="CL137" s="38" t="str">
        <f t="shared" si="51"/>
        <v/>
      </c>
      <c r="CM137" s="10" t="str">
        <f t="shared" si="52"/>
        <v/>
      </c>
    </row>
    <row r="138" spans="1:91" x14ac:dyDescent="0.55000000000000004">
      <c r="A138" t="str">
        <f>IF('Data Validation'!$K$2&lt;&gt;TRUE,"",'Data Validation'!A138)</f>
        <v/>
      </c>
      <c r="B138" s="4" t="str">
        <f>IF('Data Validation'!$K$2&lt;&gt;TRUE,"",'Data Validation'!C138)</f>
        <v/>
      </c>
      <c r="C138" s="4" t="str">
        <f>IF('Data Validation'!$K$2&lt;&gt;TRUE,"",'Data Validation'!E138)</f>
        <v/>
      </c>
      <c r="D138" s="4" t="str">
        <f>IF('Data Validation'!$K$2&lt;&gt;TRUE,"",'Data Validation'!G138)</f>
        <v/>
      </c>
      <c r="E138" s="4" t="str">
        <f>IF($C138&lt;&gt;"M5","",Price!F138)</f>
        <v/>
      </c>
      <c r="F138" s="4" t="str">
        <f>IF($C138&lt;&gt;"M5","",Price!G138)</f>
        <v/>
      </c>
      <c r="G138" s="4" t="str">
        <f>IF($C138&lt;&gt;"M5","",Price!H138)</f>
        <v/>
      </c>
      <c r="H138" s="57" t="str">
        <f>IF($C138&lt;&gt;"M5","",SSA!E138)</f>
        <v/>
      </c>
      <c r="I138" s="57" t="str">
        <f>IF($C138&lt;&gt;"M5","",SSA!F138)</f>
        <v/>
      </c>
      <c r="J138" s="58" t="str">
        <f>IF($C138&lt;&gt;"M5","",SSA!G138)</f>
        <v/>
      </c>
      <c r="K138" s="58" t="str">
        <f>IF($C138&lt;&gt;"M5","",SSA!H138)</f>
        <v/>
      </c>
      <c r="L138" s="5" t="str">
        <f>IF($C138&lt;&gt;"M5","",Trendlines!K138)</f>
        <v/>
      </c>
      <c r="M138" s="5" t="str">
        <f>IF($C138&lt;&gt;"M5","",Trendlines!L138)</f>
        <v/>
      </c>
      <c r="N138" s="5" t="str">
        <f>IF($C138&lt;&gt;"M5","",ZigZag!E138)</f>
        <v/>
      </c>
      <c r="O138" s="5" t="str">
        <f>IF($C138&lt;&gt;"M5","",ZigZag!F138)</f>
        <v/>
      </c>
      <c r="P138" s="5" t="str">
        <f>IF($C138&lt;&gt;"M5","",Pinbar!E138)</f>
        <v/>
      </c>
      <c r="Q138" s="57" t="str">
        <f>IF($C138&lt;&gt;"M5","",Trendlines!E138)</f>
        <v/>
      </c>
      <c r="R138" s="57" t="str">
        <f>IF($C138&lt;&gt;"M5","",Trendlines!H138)</f>
        <v/>
      </c>
      <c r="S138" s="36" t="str">
        <f>IF(N138=0,""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"")))))))))))))))))))))))))))))))))))))))))))))))))</f>
        <v/>
      </c>
      <c r="T138" s="36" t="str">
        <f>IF(O138=0,""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"")))))))))))))))))))))))))))))))))))))))))))))))))</f>
        <v/>
      </c>
      <c r="U138" s="36" t="str">
        <f>IFERROR(IF(S138="N/A","N/A",((N138-S138)/S138)),"")</f>
        <v/>
      </c>
      <c r="V138" s="36" t="str">
        <f>IFERROR(IF(T138="N/A","N/A",((O138-T138)/T138)),"")</f>
        <v/>
      </c>
      <c r="W138" t="str">
        <f>IFERROR(E138-F138,"")</f>
        <v/>
      </c>
      <c r="X138" t="str">
        <f>IFERROR(ABS(E138-D137),"")</f>
        <v/>
      </c>
      <c r="Y138" t="str">
        <f>IFERROR(ABS(F138-D137),"")</f>
        <v/>
      </c>
      <c r="Z138" t="str">
        <f t="shared" si="53"/>
        <v/>
      </c>
      <c r="AA138" s="36" t="str">
        <f>IFERROR(H138-I138,"")</f>
        <v/>
      </c>
      <c r="AB138" s="36" t="str">
        <f t="shared" si="70"/>
        <v/>
      </c>
      <c r="AC138" s="66" t="str" cm="1">
        <f t="array" ref="AC138">IFERROR((AB138=AB137,AC137+AB138,AB138),"")</f>
        <v/>
      </c>
      <c r="AD138" s="65"/>
      <c r="AE138" s="65"/>
      <c r="AF138" s="65"/>
      <c r="AG138" s="65"/>
      <c r="AH138" s="36" t="str">
        <f>IF(AND(H138&gt;I138,H137&lt;I137),"crossover","")</f>
        <v/>
      </c>
      <c r="AI138" s="36" t="str">
        <f>IF(AND(H138&lt;I138,H137&gt;I137),"crossunder","")</f>
        <v/>
      </c>
      <c r="AJ138" s="67" t="str">
        <f t="shared" si="71"/>
        <v/>
      </c>
      <c r="AK138" s="68" t="str">
        <f t="shared" si="72"/>
        <v/>
      </c>
      <c r="AL138" s="71" t="str">
        <f t="shared" si="73"/>
        <v/>
      </c>
      <c r="AM138" s="71" t="str">
        <f t="shared" si="74"/>
        <v/>
      </c>
      <c r="AN138" s="72" t="str">
        <f>IF(AND(AK138&lt;&gt;"",CF138="Low Spike @ Uptrend"),AK138,"")</f>
        <v/>
      </c>
      <c r="AO138" s="72" t="str">
        <f t="shared" si="75"/>
        <v/>
      </c>
      <c r="AT138" s="75"/>
      <c r="AU138" s="75"/>
      <c r="AV138" s="75"/>
      <c r="AW138" s="75"/>
      <c r="AY138" s="21" t="str">
        <f>IF(OR(Q138=0,Q138=""),"",((H138-Q138)/Q138))</f>
        <v/>
      </c>
      <c r="AZ138" s="15" t="str">
        <f t="shared" si="58"/>
        <v/>
      </c>
      <c r="BA138" s="15" t="str">
        <f t="shared" si="56"/>
        <v/>
      </c>
      <c r="BB138" s="22" t="str">
        <f t="shared" si="59"/>
        <v/>
      </c>
      <c r="BC138" s="22" t="str">
        <f t="shared" si="60"/>
        <v/>
      </c>
      <c r="BD138" s="24" t="str">
        <f>IF(OR(R138=0,R138=""),"",((H138-R138)/R138))</f>
        <v/>
      </c>
      <c r="BE138" s="23" t="str">
        <f t="shared" si="57"/>
        <v/>
      </c>
      <c r="BF138" s="23" t="str">
        <f t="shared" si="61"/>
        <v/>
      </c>
      <c r="BG138" s="25" t="str">
        <f t="shared" si="62"/>
        <v/>
      </c>
      <c r="BH138" s="25" t="str">
        <f t="shared" si="63"/>
        <v/>
      </c>
      <c r="BI138" s="29" t="str">
        <f>IF(OR(L138="",N138=""),"",IF(AND(L138=N138,L138&gt;0,N138&gt;0),"Important High",""))</f>
        <v/>
      </c>
      <c r="BJ138" s="29" t="str">
        <f>IF(OR(M138="",O138=""),"",IF(AND(M138=O138,M138&gt;0,O138&gt;0),"Important Low",""))</f>
        <v/>
      </c>
      <c r="BK138" s="37" t="str">
        <f>IFERROR(IF(ABS(U138)&lt;0.15%,"Equal High",""),"")</f>
        <v/>
      </c>
      <c r="BL138" s="37" t="str" cm="1">
        <f t="array" aca="1" ref="BL138" ca="1">_xlfn.LET(_xlpm.lookback,MIN(ROW()-ROW(BK$50),11),_xlpm.found,IFERROR(MATCH("Equal High",OFFSET(BK138,-_xlpm.lookback,0,_xlpm.lookback+1,1),0),-1),_xlpm.offset_rows,_xlpm.lookback-_xlpm.found+1,IF(_xlpm.found&gt;0,INDEX(E:E,ROW()-_xlpm.offset_rows),""))</f>
        <v/>
      </c>
      <c r="BM138" s="37" t="str">
        <f ca="1">IF(BL138&lt;&gt;"",H138,"")</f>
        <v/>
      </c>
      <c r="BN138" s="37" t="str">
        <f ca="1">IF(BL138&lt;&gt;"",I138,"")</f>
        <v/>
      </c>
      <c r="BO138" s="37" t="str">
        <f t="shared" ca="1" si="54"/>
        <v/>
      </c>
      <c r="BP138" s="37" t="str">
        <f>IFERROR(IF(ABS(V138)&lt;0.15%,"Equal Low",""),"")</f>
        <v/>
      </c>
      <c r="BQ138" s="37" t="str" cm="1">
        <f t="array" aca="1" ref="BQ138" ca="1">_xlfn.LET(_xlpm.lookback,MIN(ROW()-ROW(BP$50),11),_xlpm.found,IFERROR(MATCH("Equal Low",OFFSET(BP138,-_xlpm.lookback,0,_xlpm.lookback+1,1),0),-1),_xlpm.offset_rows,_xlpm.lookback-_xlpm.found+1,IF(_xlpm.found&gt;0,INDEX(F:F,ROW()-_xlpm.offset_rows),""))</f>
        <v/>
      </c>
      <c r="BR138" s="37" t="str">
        <f ca="1">IF(BQ138&lt;&gt;"",H138,"")</f>
        <v/>
      </c>
      <c r="BS138" s="37" t="str">
        <f ca="1">IF(BQ138&lt;&gt;"",I138,"")</f>
        <v/>
      </c>
      <c r="BT138" s="37" t="str">
        <f t="shared" ca="1" si="55"/>
        <v/>
      </c>
      <c r="BU138" s="37" t="str">
        <f t="shared" si="64"/>
        <v/>
      </c>
      <c r="BV138" s="29" t="str">
        <f t="shared" si="65"/>
        <v/>
      </c>
      <c r="BW138" s="37" t="str" cm="1">
        <f t="array" ref="BW138">IF(BV138&lt;&gt;1,"",_xlfn.IFS(OR(BC138="Above",BC138="Below"),BC138,OR(BH138="Above",BH138="Below"),BH138,TRUE,""))</f>
        <v/>
      </c>
      <c r="BX138" s="37" t="str">
        <f ca="1">_xlfn.LET(_xlpm.eqh,IFERROR(ABS((BM138-BL138)/BL138)&lt;0.15%,FALSE),_xlpm.eql,IFERROR(ABS((BR138-BQ138)/BQ138)&lt;0.15%,FALSE),IF(_xlpm.eqh,IF(_xlpm.eql,"Eqh Touch / Eql Touch","Eqh Touch"),IF(_xlpm.eql,"Eql Touch","")))</f>
        <v/>
      </c>
      <c r="BY138" s="37" t="str">
        <f>IF(AA138="","",IF(AA138&gt;0,"UP","DOWN"))</f>
        <v/>
      </c>
      <c r="BZ138" s="37" t="str">
        <f t="shared" si="66"/>
        <v/>
      </c>
      <c r="CA138" s="37" t="str">
        <f t="shared" si="67"/>
        <v/>
      </c>
      <c r="CB138" s="66" t="str">
        <f t="shared" si="68"/>
        <v/>
      </c>
      <c r="CC138" s="69" t="str">
        <f t="shared" si="76"/>
        <v/>
      </c>
      <c r="CD138" s="66" t="str">
        <f t="shared" si="77"/>
        <v/>
      </c>
      <c r="CE138" s="66" t="str">
        <f t="shared" si="69"/>
        <v/>
      </c>
      <c r="CF138" s="66" t="str">
        <f>IF(AK138="","",IF(AND(AC138&gt;0,AK138&gt;0),"Low Spike @ Uptrend",""))</f>
        <v/>
      </c>
      <c r="CG138" s="66" t="str">
        <f>IF(AND(CF138="Low Spike @ Uptrend",AV138&gt;50%),"Sig Low Spike @ Uptrend","")</f>
        <v/>
      </c>
      <c r="CH138" s="30" t="str">
        <f>IFERROR(IF(Z138&gt;(AVERAGE(Z118:Z138)+(2*_xlfn.STDEV.P(Z118:Z138))),1,""),"")</f>
        <v/>
      </c>
      <c r="CI138" s="30" t="str">
        <f>IFERROR(IF(G138&gt;(AVERAGE(G118:G138)+(2*_xlfn.STDEV.P(G118:G138))),1,""),"")</f>
        <v/>
      </c>
      <c r="CJ138" s="30" t="str">
        <f>IF(P138="","",IF(P138=1,1,""))</f>
        <v/>
      </c>
      <c r="CK138" s="11" t="str">
        <f>IF(AND(CH138="",CC138="",CF138="",CI138="",CJ138=""),"",SUM(CH138:CJ138)/5)</f>
        <v/>
      </c>
      <c r="CL138" s="38" t="str">
        <f t="shared" si="51"/>
        <v/>
      </c>
      <c r="CM138" s="10" t="str">
        <f t="shared" si="52"/>
        <v/>
      </c>
    </row>
    <row r="139" spans="1:91" x14ac:dyDescent="0.55000000000000004">
      <c r="A139" t="str">
        <f>IF('Data Validation'!$K$2&lt;&gt;TRUE,"",'Data Validation'!A139)</f>
        <v/>
      </c>
      <c r="B139" s="4" t="str">
        <f>IF('Data Validation'!$K$2&lt;&gt;TRUE,"",'Data Validation'!C139)</f>
        <v/>
      </c>
      <c r="C139" s="4" t="str">
        <f>IF('Data Validation'!$K$2&lt;&gt;TRUE,"",'Data Validation'!E139)</f>
        <v/>
      </c>
      <c r="D139" s="4" t="str">
        <f>IF('Data Validation'!$K$2&lt;&gt;TRUE,"",'Data Validation'!G139)</f>
        <v/>
      </c>
      <c r="E139" s="4" t="str">
        <f>IF($C139&lt;&gt;"M5","",Price!F139)</f>
        <v/>
      </c>
      <c r="F139" s="4" t="str">
        <f>IF($C139&lt;&gt;"M5","",Price!G139)</f>
        <v/>
      </c>
      <c r="G139" s="4" t="str">
        <f>IF($C139&lt;&gt;"M5","",Price!H139)</f>
        <v/>
      </c>
      <c r="H139" s="57" t="str">
        <f>IF($C139&lt;&gt;"M5","",SSA!E139)</f>
        <v/>
      </c>
      <c r="I139" s="57" t="str">
        <f>IF($C139&lt;&gt;"M5","",SSA!F139)</f>
        <v/>
      </c>
      <c r="J139" s="58" t="str">
        <f>IF($C139&lt;&gt;"M5","",SSA!G139)</f>
        <v/>
      </c>
      <c r="K139" s="58" t="str">
        <f>IF($C139&lt;&gt;"M5","",SSA!H139)</f>
        <v/>
      </c>
      <c r="L139" s="5" t="str">
        <f>IF($C139&lt;&gt;"M5","",Trendlines!K139)</f>
        <v/>
      </c>
      <c r="M139" s="5" t="str">
        <f>IF($C139&lt;&gt;"M5","",Trendlines!L139)</f>
        <v/>
      </c>
      <c r="N139" s="5" t="str">
        <f>IF($C139&lt;&gt;"M5","",ZigZag!E139)</f>
        <v/>
      </c>
      <c r="O139" s="5" t="str">
        <f>IF($C139&lt;&gt;"M5","",ZigZag!F139)</f>
        <v/>
      </c>
      <c r="P139" s="5" t="str">
        <f>IF($C139&lt;&gt;"M5","",Pinbar!E139)</f>
        <v/>
      </c>
      <c r="Q139" s="57" t="str">
        <f>IF($C139&lt;&gt;"M5","",Trendlines!E139)</f>
        <v/>
      </c>
      <c r="R139" s="57" t="str">
        <f>IF($C139&lt;&gt;"M5","",Trendlines!H139)</f>
        <v/>
      </c>
      <c r="S139" s="36" t="str">
        <f>IF(N139=0,""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"")))))))))))))))))))))))))))))))))))))))))))))))))</f>
        <v/>
      </c>
      <c r="T139" s="36" t="str">
        <f>IF(O139=0,""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"")))))))))))))))))))))))))))))))))))))))))))))))))</f>
        <v/>
      </c>
      <c r="U139" s="36" t="str">
        <f>IFERROR(IF(S139="N/A","N/A",((N139-S139)/S139)),"")</f>
        <v/>
      </c>
      <c r="V139" s="36" t="str">
        <f>IFERROR(IF(T139="N/A","N/A",((O139-T139)/T139)),"")</f>
        <v/>
      </c>
      <c r="W139" t="str">
        <f>IFERROR(E139-F139,"")</f>
        <v/>
      </c>
      <c r="X139" t="str">
        <f>IFERROR(ABS(E139-D138),"")</f>
        <v/>
      </c>
      <c r="Y139" t="str">
        <f>IFERROR(ABS(F139-D138),"")</f>
        <v/>
      </c>
      <c r="Z139" t="str">
        <f t="shared" si="53"/>
        <v/>
      </c>
      <c r="AA139" s="36" t="str">
        <f>IFERROR(H139-I139,"")</f>
        <v/>
      </c>
      <c r="AB139" s="36" t="str">
        <f t="shared" si="70"/>
        <v/>
      </c>
      <c r="AC139" s="66" t="str" cm="1">
        <f t="array" ref="AC139">IFERROR((AB139=AB138,AC138+AB139,AB139),"")</f>
        <v/>
      </c>
      <c r="AD139" s="65"/>
      <c r="AE139" s="65"/>
      <c r="AF139" s="65"/>
      <c r="AG139" s="65"/>
      <c r="AH139" s="36" t="str">
        <f>IF(AND(H139&gt;I139,H138&lt;I138),"crossover","")</f>
        <v/>
      </c>
      <c r="AI139" s="36" t="str">
        <f>IF(AND(H139&lt;I139,H138&gt;I138),"crossunder","")</f>
        <v/>
      </c>
      <c r="AJ139" s="67" t="str">
        <f t="shared" si="71"/>
        <v/>
      </c>
      <c r="AK139" s="68" t="str">
        <f t="shared" si="72"/>
        <v/>
      </c>
      <c r="AL139" s="71" t="str">
        <f t="shared" si="73"/>
        <v/>
      </c>
      <c r="AM139" s="71" t="str">
        <f t="shared" si="74"/>
        <v/>
      </c>
      <c r="AN139" s="72" t="str">
        <f>IF(AND(AK139&lt;&gt;"",CF139="Low Spike @ Uptrend"),AK139,"")</f>
        <v/>
      </c>
      <c r="AO139" s="72" t="str">
        <f t="shared" si="75"/>
        <v/>
      </c>
      <c r="AT139" s="75"/>
      <c r="AU139" s="75"/>
      <c r="AV139" s="75"/>
      <c r="AW139" s="75"/>
      <c r="AY139" s="21" t="str">
        <f>IF(OR(Q139=0,Q139=""),"",((H139-Q139)/Q139))</f>
        <v/>
      </c>
      <c r="AZ139" s="15" t="str">
        <f t="shared" si="58"/>
        <v/>
      </c>
      <c r="BA139" s="15" t="str">
        <f t="shared" si="56"/>
        <v/>
      </c>
      <c r="BB139" s="22" t="str">
        <f t="shared" si="59"/>
        <v/>
      </c>
      <c r="BC139" s="22" t="str">
        <f t="shared" si="60"/>
        <v/>
      </c>
      <c r="BD139" s="24" t="str">
        <f>IF(OR(R139=0,R139=""),"",((H139-R139)/R139))</f>
        <v/>
      </c>
      <c r="BE139" s="23" t="str">
        <f t="shared" si="57"/>
        <v/>
      </c>
      <c r="BF139" s="23" t="str">
        <f t="shared" si="61"/>
        <v/>
      </c>
      <c r="BG139" s="25" t="str">
        <f t="shared" si="62"/>
        <v/>
      </c>
      <c r="BH139" s="25" t="str">
        <f t="shared" si="63"/>
        <v/>
      </c>
      <c r="BI139" s="29" t="str">
        <f>IF(OR(L139="",N139=""),"",IF(AND(L139=N139,L139&gt;0,N139&gt;0),"Important High",""))</f>
        <v/>
      </c>
      <c r="BJ139" s="29" t="str">
        <f>IF(OR(M139="",O139=""),"",IF(AND(M139=O139,M139&gt;0,O139&gt;0),"Important Low",""))</f>
        <v/>
      </c>
      <c r="BK139" s="37" t="str">
        <f>IFERROR(IF(ABS(U139)&lt;0.15%,"Equal High",""),"")</f>
        <v/>
      </c>
      <c r="BL139" s="37" t="str" cm="1">
        <f t="array" aca="1" ref="BL139" ca="1">_xlfn.LET(_xlpm.lookback,MIN(ROW()-ROW(BK$50),11),_xlpm.found,IFERROR(MATCH("Equal High",OFFSET(BK139,-_xlpm.lookback,0,_xlpm.lookback+1,1),0),-1),_xlpm.offset_rows,_xlpm.lookback-_xlpm.found+1,IF(_xlpm.found&gt;0,INDEX(E:E,ROW()-_xlpm.offset_rows),""))</f>
        <v/>
      </c>
      <c r="BM139" s="37" t="str">
        <f ca="1">IF(BL139&lt;&gt;"",H139,"")</f>
        <v/>
      </c>
      <c r="BN139" s="37" t="str">
        <f ca="1">IF(BL139&lt;&gt;"",I139,"")</f>
        <v/>
      </c>
      <c r="BO139" s="37" t="str">
        <f t="shared" ca="1" si="54"/>
        <v/>
      </c>
      <c r="BP139" s="37" t="str">
        <f>IFERROR(IF(ABS(V139)&lt;0.15%,"Equal Low",""),"")</f>
        <v/>
      </c>
      <c r="BQ139" s="37" t="str" cm="1">
        <f t="array" aca="1" ref="BQ139" ca="1">_xlfn.LET(_xlpm.lookback,MIN(ROW()-ROW(BP$50),11),_xlpm.found,IFERROR(MATCH("Equal Low",OFFSET(BP139,-_xlpm.lookback,0,_xlpm.lookback+1,1),0),-1),_xlpm.offset_rows,_xlpm.lookback-_xlpm.found+1,IF(_xlpm.found&gt;0,INDEX(F:F,ROW()-_xlpm.offset_rows),""))</f>
        <v/>
      </c>
      <c r="BR139" s="37" t="str">
        <f ca="1">IF(BQ139&lt;&gt;"",H139,"")</f>
        <v/>
      </c>
      <c r="BS139" s="37" t="str">
        <f ca="1">IF(BQ139&lt;&gt;"",I139,"")</f>
        <v/>
      </c>
      <c r="BT139" s="37" t="str">
        <f t="shared" ca="1" si="55"/>
        <v/>
      </c>
      <c r="BU139" s="37" t="str">
        <f t="shared" si="64"/>
        <v/>
      </c>
      <c r="BV139" s="29" t="str">
        <f t="shared" si="65"/>
        <v/>
      </c>
      <c r="BW139" s="37" t="str" cm="1">
        <f t="array" ref="BW139">IF(BV139&lt;&gt;1,"",_xlfn.IFS(OR(BC139="Above",BC139="Below"),BC139,OR(BH139="Above",BH139="Below"),BH139,TRUE,""))</f>
        <v/>
      </c>
      <c r="BX139" s="37" t="str">
        <f ca="1">_xlfn.LET(_xlpm.eqh,IFERROR(ABS((BM139-BL139)/BL139)&lt;0.15%,FALSE),_xlpm.eql,IFERROR(ABS((BR139-BQ139)/BQ139)&lt;0.15%,FALSE),IF(_xlpm.eqh,IF(_xlpm.eql,"Eqh Touch / Eql Touch","Eqh Touch"),IF(_xlpm.eql,"Eql Touch","")))</f>
        <v/>
      </c>
      <c r="BY139" s="37" t="str">
        <f>IF(AA139="","",IF(AA139&gt;0,"UP","DOWN"))</f>
        <v/>
      </c>
      <c r="BZ139" s="37" t="str">
        <f t="shared" si="66"/>
        <v/>
      </c>
      <c r="CA139" s="37" t="str">
        <f t="shared" si="67"/>
        <v/>
      </c>
      <c r="CB139" s="66" t="str">
        <f t="shared" si="68"/>
        <v/>
      </c>
      <c r="CC139" s="69" t="str">
        <f t="shared" si="76"/>
        <v/>
      </c>
      <c r="CD139" s="66" t="str">
        <f t="shared" si="77"/>
        <v/>
      </c>
      <c r="CE139" s="66" t="str">
        <f t="shared" si="69"/>
        <v/>
      </c>
      <c r="CF139" s="66" t="str">
        <f>IF(AK139="","",IF(AND(AC139&gt;0,AK139&gt;0),"Low Spike @ Uptrend",""))</f>
        <v/>
      </c>
      <c r="CG139" s="66" t="str">
        <f>IF(AND(CF139="Low Spike @ Uptrend",AV139&gt;50%),"Sig Low Spike @ Uptrend","")</f>
        <v/>
      </c>
      <c r="CH139" s="30" t="str">
        <f>IFERROR(IF(Z139&gt;(AVERAGE(Z119:Z139)+(2*_xlfn.STDEV.P(Z119:Z139))),1,""),"")</f>
        <v/>
      </c>
      <c r="CI139" s="30" t="str">
        <f>IFERROR(IF(G139&gt;(AVERAGE(G119:G139)+(2*_xlfn.STDEV.P(G119:G139))),1,""),"")</f>
        <v/>
      </c>
      <c r="CJ139" s="30" t="str">
        <f>IF(P139="","",IF(P139=1,1,""))</f>
        <v/>
      </c>
      <c r="CK139" s="11" t="str">
        <f>IF(AND(CH139="",CC139="",CF139="",CI139="",CJ139=""),"",SUM(CH139:CJ139)/5)</f>
        <v/>
      </c>
      <c r="CL139" s="38" t="str">
        <f t="shared" si="51"/>
        <v/>
      </c>
      <c r="CM139" s="10" t="str">
        <f t="shared" si="52"/>
        <v/>
      </c>
    </row>
    <row r="140" spans="1:91" x14ac:dyDescent="0.55000000000000004">
      <c r="A140" t="str">
        <f>IF('Data Validation'!$K$2&lt;&gt;TRUE,"",'Data Validation'!A140)</f>
        <v/>
      </c>
      <c r="B140" s="4" t="str">
        <f>IF('Data Validation'!$K$2&lt;&gt;TRUE,"",'Data Validation'!C140)</f>
        <v/>
      </c>
      <c r="C140" s="4" t="str">
        <f>IF('Data Validation'!$K$2&lt;&gt;TRUE,"",'Data Validation'!E140)</f>
        <v/>
      </c>
      <c r="D140" s="4" t="str">
        <f>IF('Data Validation'!$K$2&lt;&gt;TRUE,"",'Data Validation'!G140)</f>
        <v/>
      </c>
      <c r="E140" s="4" t="str">
        <f>IF($C140&lt;&gt;"M5","",Price!F140)</f>
        <v/>
      </c>
      <c r="F140" s="4" t="str">
        <f>IF($C140&lt;&gt;"M5","",Price!G140)</f>
        <v/>
      </c>
      <c r="G140" s="4" t="str">
        <f>IF($C140&lt;&gt;"M5","",Price!H140)</f>
        <v/>
      </c>
      <c r="H140" s="57" t="str">
        <f>IF($C140&lt;&gt;"M5","",SSA!E140)</f>
        <v/>
      </c>
      <c r="I140" s="57" t="str">
        <f>IF($C140&lt;&gt;"M5","",SSA!F140)</f>
        <v/>
      </c>
      <c r="J140" s="58" t="str">
        <f>IF($C140&lt;&gt;"M5","",SSA!G140)</f>
        <v/>
      </c>
      <c r="K140" s="58" t="str">
        <f>IF($C140&lt;&gt;"M5","",SSA!H140)</f>
        <v/>
      </c>
      <c r="L140" s="5" t="str">
        <f>IF($C140&lt;&gt;"M5","",Trendlines!K140)</f>
        <v/>
      </c>
      <c r="M140" s="5" t="str">
        <f>IF($C140&lt;&gt;"M5","",Trendlines!L140)</f>
        <v/>
      </c>
      <c r="N140" s="5" t="str">
        <f>IF($C140&lt;&gt;"M5","",ZigZag!E140)</f>
        <v/>
      </c>
      <c r="O140" s="5" t="str">
        <f>IF($C140&lt;&gt;"M5","",ZigZag!F140)</f>
        <v/>
      </c>
      <c r="P140" s="5" t="str">
        <f>IF($C140&lt;&gt;"M5","",Pinbar!E140)</f>
        <v/>
      </c>
      <c r="Q140" s="57" t="str">
        <f>IF($C140&lt;&gt;"M5","",Trendlines!E140)</f>
        <v/>
      </c>
      <c r="R140" s="57" t="str">
        <f>IF($C140&lt;&gt;"M5","",Trendlines!H140)</f>
        <v/>
      </c>
      <c r="S140" s="36" t="str">
        <f>IF(N140=0,""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"")))))))))))))))))))))))))))))))))))))))))))))))))</f>
        <v/>
      </c>
      <c r="T140" s="36" t="str">
        <f>IF(O140=0,""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"")))))))))))))))))))))))))))))))))))))))))))))))))</f>
        <v/>
      </c>
      <c r="U140" s="36" t="str">
        <f>IFERROR(IF(S140="N/A","N/A",((N140-S140)/S140)),"")</f>
        <v/>
      </c>
      <c r="V140" s="36" t="str">
        <f>IFERROR(IF(T140="N/A","N/A",((O140-T140)/T140)),"")</f>
        <v/>
      </c>
      <c r="W140" t="str">
        <f>IFERROR(E140-F140,"")</f>
        <v/>
      </c>
      <c r="X140" t="str">
        <f>IFERROR(ABS(E140-D139),"")</f>
        <v/>
      </c>
      <c r="Y140" t="str">
        <f>IFERROR(ABS(F140-D139),"")</f>
        <v/>
      </c>
      <c r="Z140" t="str">
        <f t="shared" si="53"/>
        <v/>
      </c>
      <c r="AA140" s="36" t="str">
        <f>IFERROR(H140-I140,"")</f>
        <v/>
      </c>
      <c r="AB140" s="36" t="str">
        <f t="shared" si="70"/>
        <v/>
      </c>
      <c r="AC140" s="66" t="str" cm="1">
        <f t="array" ref="AC140">IFERROR((AB140=AB139,AC139+AB140,AB140),"")</f>
        <v/>
      </c>
      <c r="AD140" s="65"/>
      <c r="AE140" s="65"/>
      <c r="AF140" s="65"/>
      <c r="AG140" s="65"/>
      <c r="AH140" s="36" t="str">
        <f>IF(AND(H140&gt;I140,H139&lt;I139),"crossover","")</f>
        <v/>
      </c>
      <c r="AI140" s="36" t="str">
        <f>IF(AND(H140&lt;I140,H139&gt;I139),"crossunder","")</f>
        <v/>
      </c>
      <c r="AJ140" s="67" t="str">
        <f t="shared" si="71"/>
        <v/>
      </c>
      <c r="AK140" s="68" t="str">
        <f t="shared" si="72"/>
        <v/>
      </c>
      <c r="AL140" s="71" t="str">
        <f t="shared" si="73"/>
        <v/>
      </c>
      <c r="AM140" s="71" t="str">
        <f t="shared" si="74"/>
        <v/>
      </c>
      <c r="AN140" s="72" t="str">
        <f>IF(AND(AK140&lt;&gt;"",CF140="Low Spike @ Uptrend"),AK140,"")</f>
        <v/>
      </c>
      <c r="AO140" s="72" t="str">
        <f t="shared" si="75"/>
        <v/>
      </c>
      <c r="AT140" s="75"/>
      <c r="AU140" s="75"/>
      <c r="AV140" s="75"/>
      <c r="AW140" s="75"/>
      <c r="AY140" s="21" t="str">
        <f>IF(OR(Q140=0,Q140=""),"",((H140-Q140)/Q140))</f>
        <v/>
      </c>
      <c r="AZ140" s="15" t="str">
        <f t="shared" si="58"/>
        <v/>
      </c>
      <c r="BA140" s="15" t="str">
        <f t="shared" si="56"/>
        <v/>
      </c>
      <c r="BB140" s="22" t="str">
        <f t="shared" si="59"/>
        <v/>
      </c>
      <c r="BC140" s="22" t="str">
        <f t="shared" si="60"/>
        <v/>
      </c>
      <c r="BD140" s="24" t="str">
        <f>IF(OR(R140=0,R140=""),"",((H140-R140)/R140))</f>
        <v/>
      </c>
      <c r="BE140" s="23" t="str">
        <f t="shared" si="57"/>
        <v/>
      </c>
      <c r="BF140" s="23" t="str">
        <f t="shared" si="61"/>
        <v/>
      </c>
      <c r="BG140" s="25" t="str">
        <f t="shared" si="62"/>
        <v/>
      </c>
      <c r="BH140" s="25" t="str">
        <f t="shared" si="63"/>
        <v/>
      </c>
      <c r="BI140" s="29" t="str">
        <f>IF(OR(L140="",N140=""),"",IF(AND(L140=N140,L140&gt;0,N140&gt;0),"Important High",""))</f>
        <v/>
      </c>
      <c r="BJ140" s="29" t="str">
        <f>IF(OR(M140="",O140=""),"",IF(AND(M140=O140,M140&gt;0,O140&gt;0),"Important Low",""))</f>
        <v/>
      </c>
      <c r="BK140" s="37" t="str">
        <f>IFERROR(IF(ABS(U140)&lt;0.15%,"Equal High",""),"")</f>
        <v/>
      </c>
      <c r="BL140" s="37" t="str" cm="1">
        <f t="array" aca="1" ref="BL140" ca="1">_xlfn.LET(_xlpm.lookback,MIN(ROW()-ROW(BK$50),11),_xlpm.found,IFERROR(MATCH("Equal High",OFFSET(BK140,-_xlpm.lookback,0,_xlpm.lookback+1,1),0),-1),_xlpm.offset_rows,_xlpm.lookback-_xlpm.found+1,IF(_xlpm.found&gt;0,INDEX(E:E,ROW()-_xlpm.offset_rows),""))</f>
        <v/>
      </c>
      <c r="BM140" s="37" t="str">
        <f ca="1">IF(BL140&lt;&gt;"",H140,"")</f>
        <v/>
      </c>
      <c r="BN140" s="37" t="str">
        <f ca="1">IF(BL140&lt;&gt;"",I140,"")</f>
        <v/>
      </c>
      <c r="BO140" s="37" t="str">
        <f t="shared" ca="1" si="54"/>
        <v/>
      </c>
      <c r="BP140" s="37" t="str">
        <f>IFERROR(IF(ABS(V140)&lt;0.15%,"Equal Low",""),"")</f>
        <v/>
      </c>
      <c r="BQ140" s="37" t="str" cm="1">
        <f t="array" aca="1" ref="BQ140" ca="1">_xlfn.LET(_xlpm.lookback,MIN(ROW()-ROW(BP$50),11),_xlpm.found,IFERROR(MATCH("Equal Low",OFFSET(BP140,-_xlpm.lookback,0,_xlpm.lookback+1,1),0),-1),_xlpm.offset_rows,_xlpm.lookback-_xlpm.found+1,IF(_xlpm.found&gt;0,INDEX(F:F,ROW()-_xlpm.offset_rows),""))</f>
        <v/>
      </c>
      <c r="BR140" s="37" t="str">
        <f ca="1">IF(BQ140&lt;&gt;"",H140,"")</f>
        <v/>
      </c>
      <c r="BS140" s="37" t="str">
        <f ca="1">IF(BQ140&lt;&gt;"",I140,"")</f>
        <v/>
      </c>
      <c r="BT140" s="37" t="str">
        <f t="shared" ca="1" si="55"/>
        <v/>
      </c>
      <c r="BU140" s="37" t="str">
        <f t="shared" si="64"/>
        <v/>
      </c>
      <c r="BV140" s="29" t="str">
        <f t="shared" si="65"/>
        <v/>
      </c>
      <c r="BW140" s="37" t="str" cm="1">
        <f t="array" ref="BW140">IF(BV140&lt;&gt;1,"",_xlfn.IFS(OR(BC140="Above",BC140="Below"),BC140,OR(BH140="Above",BH140="Below"),BH140,TRUE,""))</f>
        <v/>
      </c>
      <c r="BX140" s="37" t="str">
        <f ca="1">_xlfn.LET(_xlpm.eqh,IFERROR(ABS((BM140-BL140)/BL140)&lt;0.15%,FALSE),_xlpm.eql,IFERROR(ABS((BR140-BQ140)/BQ140)&lt;0.15%,FALSE),IF(_xlpm.eqh,IF(_xlpm.eql,"Eqh Touch / Eql Touch","Eqh Touch"),IF(_xlpm.eql,"Eql Touch","")))</f>
        <v/>
      </c>
      <c r="BY140" s="37" t="str">
        <f>IF(AA140="","",IF(AA140&gt;0,"UP","DOWN"))</f>
        <v/>
      </c>
      <c r="BZ140" s="37" t="str">
        <f t="shared" si="66"/>
        <v/>
      </c>
      <c r="CA140" s="37" t="str">
        <f t="shared" si="67"/>
        <v/>
      </c>
      <c r="CB140" s="66" t="str">
        <f t="shared" si="68"/>
        <v/>
      </c>
      <c r="CC140" s="69" t="str">
        <f t="shared" si="76"/>
        <v/>
      </c>
      <c r="CD140" s="66" t="str">
        <f t="shared" si="77"/>
        <v/>
      </c>
      <c r="CE140" s="66" t="str">
        <f t="shared" si="69"/>
        <v/>
      </c>
      <c r="CF140" s="66" t="str">
        <f>IF(AK140="","",IF(AND(AC140&gt;0,AK140&gt;0),"Low Spike @ Uptrend",""))</f>
        <v/>
      </c>
      <c r="CG140" s="66" t="str">
        <f>IF(AND(CF140="Low Spike @ Uptrend",AV140&gt;50%),"Sig Low Spike @ Uptrend","")</f>
        <v/>
      </c>
      <c r="CH140" s="30" t="str">
        <f>IFERROR(IF(Z140&gt;(AVERAGE(Z120:Z140)+(2*_xlfn.STDEV.P(Z120:Z140))),1,""),"")</f>
        <v/>
      </c>
      <c r="CI140" s="30" t="str">
        <f>IFERROR(IF(G140&gt;(AVERAGE(G120:G140)+(2*_xlfn.STDEV.P(G120:G140))),1,""),"")</f>
        <v/>
      </c>
      <c r="CJ140" s="30" t="str">
        <f>IF(P140="","",IF(P140=1,1,""))</f>
        <v/>
      </c>
      <c r="CK140" s="11" t="str">
        <f>IF(AND(CH140="",CC140="",CF140="",CI140="",CJ140=""),"",SUM(CH140:CJ140)/5)</f>
        <v/>
      </c>
      <c r="CL140" s="38" t="str">
        <f t="shared" si="51"/>
        <v/>
      </c>
      <c r="CM140" s="10" t="str">
        <f t="shared" si="52"/>
        <v/>
      </c>
    </row>
    <row r="141" spans="1:91" x14ac:dyDescent="0.55000000000000004">
      <c r="A141" t="str">
        <f>IF('Data Validation'!$K$2&lt;&gt;TRUE,"",'Data Validation'!A141)</f>
        <v/>
      </c>
      <c r="B141" s="4" t="str">
        <f>IF('Data Validation'!$K$2&lt;&gt;TRUE,"",'Data Validation'!C141)</f>
        <v/>
      </c>
      <c r="C141" s="4" t="str">
        <f>IF('Data Validation'!$K$2&lt;&gt;TRUE,"",'Data Validation'!E141)</f>
        <v/>
      </c>
      <c r="D141" s="4" t="str">
        <f>IF('Data Validation'!$K$2&lt;&gt;TRUE,"",'Data Validation'!G141)</f>
        <v/>
      </c>
      <c r="E141" s="4" t="str">
        <f>IF($C141&lt;&gt;"M5","",Price!F141)</f>
        <v/>
      </c>
      <c r="F141" s="4" t="str">
        <f>IF($C141&lt;&gt;"M5","",Price!G141)</f>
        <v/>
      </c>
      <c r="G141" s="4" t="str">
        <f>IF($C141&lt;&gt;"M5","",Price!H141)</f>
        <v/>
      </c>
      <c r="H141" s="57" t="str">
        <f>IF($C141&lt;&gt;"M5","",SSA!E141)</f>
        <v/>
      </c>
      <c r="I141" s="57" t="str">
        <f>IF($C141&lt;&gt;"M5","",SSA!F141)</f>
        <v/>
      </c>
      <c r="J141" s="58" t="str">
        <f>IF($C141&lt;&gt;"M5","",SSA!G141)</f>
        <v/>
      </c>
      <c r="K141" s="58" t="str">
        <f>IF($C141&lt;&gt;"M5","",SSA!H141)</f>
        <v/>
      </c>
      <c r="L141" s="5" t="str">
        <f>IF($C141&lt;&gt;"M5","",Trendlines!K141)</f>
        <v/>
      </c>
      <c r="M141" s="5" t="str">
        <f>IF($C141&lt;&gt;"M5","",Trendlines!L141)</f>
        <v/>
      </c>
      <c r="N141" s="5" t="str">
        <f>IF($C141&lt;&gt;"M5","",ZigZag!E141)</f>
        <v/>
      </c>
      <c r="O141" s="5" t="str">
        <f>IF($C141&lt;&gt;"M5","",ZigZag!F141)</f>
        <v/>
      </c>
      <c r="P141" s="5" t="str">
        <f>IF($C141&lt;&gt;"M5","",Pinbar!E141)</f>
        <v/>
      </c>
      <c r="Q141" s="57" t="str">
        <f>IF($C141&lt;&gt;"M5","",Trendlines!E141)</f>
        <v/>
      </c>
      <c r="R141" s="57" t="str">
        <f>IF($C141&lt;&gt;"M5","",Trendlines!H141)</f>
        <v/>
      </c>
      <c r="S141" s="36" t="str">
        <f>IF(N141=0,""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"")))))))))))))))))))))))))))))))))))))))))))))))))</f>
        <v/>
      </c>
      <c r="T141" s="36" t="str">
        <f>IF(O141=0,""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"")))))))))))))))))))))))))))))))))))))))))))))))))</f>
        <v/>
      </c>
      <c r="U141" s="36" t="str">
        <f>IFERROR(IF(S141="N/A","N/A",((N141-S141)/S141)),"")</f>
        <v/>
      </c>
      <c r="V141" s="36" t="str">
        <f>IFERROR(IF(T141="N/A","N/A",((O141-T141)/T141)),"")</f>
        <v/>
      </c>
      <c r="W141" t="str">
        <f>IFERROR(E141-F141,"")</f>
        <v/>
      </c>
      <c r="X141" t="str">
        <f>IFERROR(ABS(E141-D140),"")</f>
        <v/>
      </c>
      <c r="Y141" t="str">
        <f>IFERROR(ABS(F141-D140),"")</f>
        <v/>
      </c>
      <c r="Z141" t="str">
        <f t="shared" si="53"/>
        <v/>
      </c>
      <c r="AA141" s="36" t="str">
        <f>IFERROR(H141-I141,"")</f>
        <v/>
      </c>
      <c r="AB141" s="36" t="str">
        <f t="shared" si="70"/>
        <v/>
      </c>
      <c r="AC141" s="66" t="str" cm="1">
        <f t="array" ref="AC141">IFERROR((AB141=AB140,AC140+AB141,AB141),"")</f>
        <v/>
      </c>
      <c r="AD141" s="65"/>
      <c r="AE141" s="65"/>
      <c r="AF141" s="65"/>
      <c r="AG141" s="65"/>
      <c r="AH141" s="36" t="str">
        <f>IF(AND(H141&gt;I141,H140&lt;I140),"crossover","")</f>
        <v/>
      </c>
      <c r="AI141" s="36" t="str">
        <f>IF(AND(H141&lt;I141,H140&gt;I140),"crossunder","")</f>
        <v/>
      </c>
      <c r="AJ141" s="67" t="str">
        <f t="shared" si="71"/>
        <v/>
      </c>
      <c r="AK141" s="68" t="str">
        <f t="shared" si="72"/>
        <v/>
      </c>
      <c r="AL141" s="71" t="str">
        <f t="shared" si="73"/>
        <v/>
      </c>
      <c r="AM141" s="71" t="str">
        <f t="shared" si="74"/>
        <v/>
      </c>
      <c r="AN141" s="72" t="str">
        <f>IF(AND(AK141&lt;&gt;"",CF141="Low Spike @ Uptrend"),AK141,"")</f>
        <v/>
      </c>
      <c r="AO141" s="72" t="str">
        <f t="shared" si="75"/>
        <v/>
      </c>
      <c r="AT141" s="75"/>
      <c r="AU141" s="75"/>
      <c r="AV141" s="75"/>
      <c r="AW141" s="75"/>
      <c r="AY141" s="21" t="str">
        <f>IF(OR(Q141=0,Q141=""),"",((H141-Q141)/Q141))</f>
        <v/>
      </c>
      <c r="AZ141" s="15" t="str">
        <f t="shared" si="58"/>
        <v/>
      </c>
      <c r="BA141" s="15" t="str">
        <f t="shared" si="56"/>
        <v/>
      </c>
      <c r="BB141" s="22" t="str">
        <f t="shared" si="59"/>
        <v/>
      </c>
      <c r="BC141" s="22" t="str">
        <f t="shared" si="60"/>
        <v/>
      </c>
      <c r="BD141" s="24" t="str">
        <f>IF(OR(R141=0,R141=""),"",((H141-R141)/R141))</f>
        <v/>
      </c>
      <c r="BE141" s="23" t="str">
        <f t="shared" si="57"/>
        <v/>
      </c>
      <c r="BF141" s="23" t="str">
        <f t="shared" si="61"/>
        <v/>
      </c>
      <c r="BG141" s="25" t="str">
        <f t="shared" si="62"/>
        <v/>
      </c>
      <c r="BH141" s="25" t="str">
        <f t="shared" si="63"/>
        <v/>
      </c>
      <c r="BI141" s="29" t="str">
        <f>IF(OR(L141="",N141=""),"",IF(AND(L141=N141,L141&gt;0,N141&gt;0),"Important High",""))</f>
        <v/>
      </c>
      <c r="BJ141" s="29" t="str">
        <f>IF(OR(M141="",O141=""),"",IF(AND(M141=O141,M141&gt;0,O141&gt;0),"Important Low",""))</f>
        <v/>
      </c>
      <c r="BK141" s="37" t="str">
        <f>IFERROR(IF(ABS(U141)&lt;0.15%,"Equal High",""),"")</f>
        <v/>
      </c>
      <c r="BL141" s="37" t="str" cm="1">
        <f t="array" aca="1" ref="BL141" ca="1">_xlfn.LET(_xlpm.lookback,MIN(ROW()-ROW(BK$50),11),_xlpm.found,IFERROR(MATCH("Equal High",OFFSET(BK141,-_xlpm.lookback,0,_xlpm.lookback+1,1),0),-1),_xlpm.offset_rows,_xlpm.lookback-_xlpm.found+1,IF(_xlpm.found&gt;0,INDEX(E:E,ROW()-_xlpm.offset_rows),""))</f>
        <v/>
      </c>
      <c r="BM141" s="37" t="str">
        <f ca="1">IF(BL141&lt;&gt;"",H141,"")</f>
        <v/>
      </c>
      <c r="BN141" s="37" t="str">
        <f ca="1">IF(BL141&lt;&gt;"",I141,"")</f>
        <v/>
      </c>
      <c r="BO141" s="37" t="str">
        <f t="shared" ca="1" si="54"/>
        <v/>
      </c>
      <c r="BP141" s="37" t="str">
        <f>IFERROR(IF(ABS(V141)&lt;0.15%,"Equal Low",""),"")</f>
        <v/>
      </c>
      <c r="BQ141" s="37" t="str" cm="1">
        <f t="array" aca="1" ref="BQ141" ca="1">_xlfn.LET(_xlpm.lookback,MIN(ROW()-ROW(BP$50),11),_xlpm.found,IFERROR(MATCH("Equal Low",OFFSET(BP141,-_xlpm.lookback,0,_xlpm.lookback+1,1),0),-1),_xlpm.offset_rows,_xlpm.lookback-_xlpm.found+1,IF(_xlpm.found&gt;0,INDEX(F:F,ROW()-_xlpm.offset_rows),""))</f>
        <v/>
      </c>
      <c r="BR141" s="37" t="str">
        <f ca="1">IF(BQ141&lt;&gt;"",H141,"")</f>
        <v/>
      </c>
      <c r="BS141" s="37" t="str">
        <f ca="1">IF(BQ141&lt;&gt;"",I141,"")</f>
        <v/>
      </c>
      <c r="BT141" s="37" t="str">
        <f t="shared" ca="1" si="55"/>
        <v/>
      </c>
      <c r="BU141" s="37" t="str">
        <f t="shared" si="64"/>
        <v/>
      </c>
      <c r="BV141" s="29" t="str">
        <f t="shared" si="65"/>
        <v/>
      </c>
      <c r="BW141" s="37" t="str" cm="1">
        <f t="array" ref="BW141">IF(BV141&lt;&gt;1,"",_xlfn.IFS(OR(BC141="Above",BC141="Below"),BC141,OR(BH141="Above",BH141="Below"),BH141,TRUE,""))</f>
        <v/>
      </c>
      <c r="BX141" s="37" t="str">
        <f ca="1">_xlfn.LET(_xlpm.eqh,IFERROR(ABS((BM141-BL141)/BL141)&lt;0.15%,FALSE),_xlpm.eql,IFERROR(ABS((BR141-BQ141)/BQ141)&lt;0.15%,FALSE),IF(_xlpm.eqh,IF(_xlpm.eql,"Eqh Touch / Eql Touch","Eqh Touch"),IF(_xlpm.eql,"Eql Touch","")))</f>
        <v/>
      </c>
      <c r="BY141" s="37" t="str">
        <f>IF(AA141="","",IF(AA141&gt;0,"UP","DOWN"))</f>
        <v/>
      </c>
      <c r="BZ141" s="37" t="str">
        <f t="shared" si="66"/>
        <v/>
      </c>
      <c r="CA141" s="37" t="str">
        <f t="shared" si="67"/>
        <v/>
      </c>
      <c r="CB141" s="66" t="str">
        <f t="shared" si="68"/>
        <v/>
      </c>
      <c r="CC141" s="69" t="str">
        <f t="shared" si="76"/>
        <v/>
      </c>
      <c r="CD141" s="66" t="str">
        <f t="shared" si="77"/>
        <v/>
      </c>
      <c r="CE141" s="66" t="str">
        <f t="shared" si="69"/>
        <v/>
      </c>
      <c r="CF141" s="66" t="str">
        <f>IF(AK141="","",IF(AND(AC141&gt;0,AK141&gt;0),"Low Spike @ Uptrend",""))</f>
        <v/>
      </c>
      <c r="CG141" s="66" t="str">
        <f>IF(AND(CF141="Low Spike @ Uptrend",AV141&gt;50%),"Sig Low Spike @ Uptrend","")</f>
        <v/>
      </c>
      <c r="CH141" s="30" t="str">
        <f>IFERROR(IF(Z141&gt;(AVERAGE(Z121:Z141)+(2*_xlfn.STDEV.P(Z121:Z141))),1,""),"")</f>
        <v/>
      </c>
      <c r="CI141" s="30" t="str">
        <f>IFERROR(IF(G141&gt;(AVERAGE(G121:G141)+(2*_xlfn.STDEV.P(G121:G141))),1,""),"")</f>
        <v/>
      </c>
      <c r="CJ141" s="30" t="str">
        <f>IF(P141="","",IF(P141=1,1,""))</f>
        <v/>
      </c>
      <c r="CK141" s="11" t="str">
        <f>IF(AND(CH141="",CC141="",CF141="",CI141="",CJ141=""),"",SUM(CH141:CJ141)/5)</f>
        <v/>
      </c>
      <c r="CL141" s="38" t="str">
        <f t="shared" si="51"/>
        <v/>
      </c>
      <c r="CM141" s="10" t="str">
        <f t="shared" si="52"/>
        <v/>
      </c>
    </row>
    <row r="142" spans="1:91" x14ac:dyDescent="0.55000000000000004">
      <c r="A142" t="str">
        <f>IF('Data Validation'!$K$2&lt;&gt;TRUE,"",'Data Validation'!A142)</f>
        <v/>
      </c>
      <c r="B142" s="4" t="str">
        <f>IF('Data Validation'!$K$2&lt;&gt;TRUE,"",'Data Validation'!C142)</f>
        <v/>
      </c>
      <c r="C142" s="4" t="str">
        <f>IF('Data Validation'!$K$2&lt;&gt;TRUE,"",'Data Validation'!E142)</f>
        <v/>
      </c>
      <c r="D142" s="4" t="str">
        <f>IF('Data Validation'!$K$2&lt;&gt;TRUE,"",'Data Validation'!G142)</f>
        <v/>
      </c>
      <c r="E142" s="4" t="str">
        <f>IF($C142&lt;&gt;"M5","",Price!F142)</f>
        <v/>
      </c>
      <c r="F142" s="4" t="str">
        <f>IF($C142&lt;&gt;"M5","",Price!G142)</f>
        <v/>
      </c>
      <c r="G142" s="4" t="str">
        <f>IF($C142&lt;&gt;"M5","",Price!H142)</f>
        <v/>
      </c>
      <c r="H142" s="57" t="str">
        <f>IF($C142&lt;&gt;"M5","",SSA!E142)</f>
        <v/>
      </c>
      <c r="I142" s="57" t="str">
        <f>IF($C142&lt;&gt;"M5","",SSA!F142)</f>
        <v/>
      </c>
      <c r="J142" s="58" t="str">
        <f>IF($C142&lt;&gt;"M5","",SSA!G142)</f>
        <v/>
      </c>
      <c r="K142" s="58" t="str">
        <f>IF($C142&lt;&gt;"M5","",SSA!H142)</f>
        <v/>
      </c>
      <c r="L142" s="5" t="str">
        <f>IF($C142&lt;&gt;"M5","",Trendlines!K142)</f>
        <v/>
      </c>
      <c r="M142" s="5" t="str">
        <f>IF($C142&lt;&gt;"M5","",Trendlines!L142)</f>
        <v/>
      </c>
      <c r="N142" s="5" t="str">
        <f>IF($C142&lt;&gt;"M5","",ZigZag!E142)</f>
        <v/>
      </c>
      <c r="O142" s="5" t="str">
        <f>IF($C142&lt;&gt;"M5","",ZigZag!F142)</f>
        <v/>
      </c>
      <c r="P142" s="5" t="str">
        <f>IF($C142&lt;&gt;"M5","",Pinbar!E142)</f>
        <v/>
      </c>
      <c r="Q142" s="57" t="str">
        <f>IF($C142&lt;&gt;"M5","",Trendlines!E142)</f>
        <v/>
      </c>
      <c r="R142" s="57" t="str">
        <f>IF($C142&lt;&gt;"M5","",Trendlines!H142)</f>
        <v/>
      </c>
      <c r="S142" s="36" t="str">
        <f>IF(N142=0,""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"")))))))))))))))))))))))))))))))))))))))))))))))))</f>
        <v/>
      </c>
      <c r="T142" s="36" t="str">
        <f>IF(O142=0,""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"")))))))))))))))))))))))))))))))))))))))))))))))))</f>
        <v/>
      </c>
      <c r="U142" s="36" t="str">
        <f>IFERROR(IF(S142="N/A","N/A",((N142-S142)/S142)),"")</f>
        <v/>
      </c>
      <c r="V142" s="36" t="str">
        <f>IFERROR(IF(T142="N/A","N/A",((O142-T142)/T142)),"")</f>
        <v/>
      </c>
      <c r="W142" t="str">
        <f>IFERROR(E142-F142,"")</f>
        <v/>
      </c>
      <c r="X142" t="str">
        <f>IFERROR(ABS(E142-D141),"")</f>
        <v/>
      </c>
      <c r="Y142" t="str">
        <f>IFERROR(ABS(F142-D141),"")</f>
        <v/>
      </c>
      <c r="Z142" t="str">
        <f t="shared" si="53"/>
        <v/>
      </c>
      <c r="AA142" s="36" t="str">
        <f>IFERROR(H142-I142,"")</f>
        <v/>
      </c>
      <c r="AB142" s="36" t="str">
        <f t="shared" si="70"/>
        <v/>
      </c>
      <c r="AC142" s="66" t="str" cm="1">
        <f t="array" ref="AC142">IFERROR((AB142=AB141,AC141+AB142,AB142),"")</f>
        <v/>
      </c>
      <c r="AD142" s="65"/>
      <c r="AE142" s="65"/>
      <c r="AF142" s="65"/>
      <c r="AG142" s="65"/>
      <c r="AH142" s="36" t="str">
        <f>IF(AND(H142&gt;I142,H141&lt;I141),"crossover","")</f>
        <v/>
      </c>
      <c r="AI142" s="36" t="str">
        <f>IF(AND(H142&lt;I142,H141&gt;I141),"crossunder","")</f>
        <v/>
      </c>
      <c r="AJ142" s="67" t="str">
        <f t="shared" si="71"/>
        <v/>
      </c>
      <c r="AK142" s="68" t="str">
        <f t="shared" si="72"/>
        <v/>
      </c>
      <c r="AL142" s="71" t="str">
        <f t="shared" si="73"/>
        <v/>
      </c>
      <c r="AM142" s="71" t="str">
        <f t="shared" si="74"/>
        <v/>
      </c>
      <c r="AN142" s="72" t="str">
        <f>IF(AND(AK142&lt;&gt;"",CF142="Low Spike @ Uptrend"),AK142,"")</f>
        <v/>
      </c>
      <c r="AO142" s="72" t="str">
        <f t="shared" si="75"/>
        <v/>
      </c>
      <c r="AT142" s="75"/>
      <c r="AU142" s="75"/>
      <c r="AV142" s="75"/>
      <c r="AW142" s="75"/>
      <c r="AY142" s="21" t="str">
        <f>IF(OR(Q142=0,Q142=""),"",((H142-Q142)/Q142))</f>
        <v/>
      </c>
      <c r="AZ142" s="15" t="str">
        <f t="shared" si="58"/>
        <v/>
      </c>
      <c r="BA142" s="15" t="str">
        <f t="shared" si="56"/>
        <v/>
      </c>
      <c r="BB142" s="22" t="str">
        <f t="shared" si="59"/>
        <v/>
      </c>
      <c r="BC142" s="22" t="str">
        <f t="shared" si="60"/>
        <v/>
      </c>
      <c r="BD142" s="24" t="str">
        <f>IF(OR(R142=0,R142=""),"",((H142-R142)/R142))</f>
        <v/>
      </c>
      <c r="BE142" s="23" t="str">
        <f t="shared" si="57"/>
        <v/>
      </c>
      <c r="BF142" s="23" t="str">
        <f t="shared" si="61"/>
        <v/>
      </c>
      <c r="BG142" s="25" t="str">
        <f t="shared" si="62"/>
        <v/>
      </c>
      <c r="BH142" s="25" t="str">
        <f t="shared" si="63"/>
        <v/>
      </c>
      <c r="BI142" s="29" t="str">
        <f>IF(OR(L142="",N142=""),"",IF(AND(L142=N142,L142&gt;0,N142&gt;0),"Important High",""))</f>
        <v/>
      </c>
      <c r="BJ142" s="29" t="str">
        <f>IF(OR(M142="",O142=""),"",IF(AND(M142=O142,M142&gt;0,O142&gt;0),"Important Low",""))</f>
        <v/>
      </c>
      <c r="BK142" s="37" t="str">
        <f>IFERROR(IF(ABS(U142)&lt;0.15%,"Equal High",""),"")</f>
        <v/>
      </c>
      <c r="BL142" s="37" t="str" cm="1">
        <f t="array" aca="1" ref="BL142" ca="1">_xlfn.LET(_xlpm.lookback,MIN(ROW()-ROW(BK$50),11),_xlpm.found,IFERROR(MATCH("Equal High",OFFSET(BK142,-_xlpm.lookback,0,_xlpm.lookback+1,1),0),-1),_xlpm.offset_rows,_xlpm.lookback-_xlpm.found+1,IF(_xlpm.found&gt;0,INDEX(E:E,ROW()-_xlpm.offset_rows),""))</f>
        <v/>
      </c>
      <c r="BM142" s="37" t="str">
        <f ca="1">IF(BL142&lt;&gt;"",H142,"")</f>
        <v/>
      </c>
      <c r="BN142" s="37" t="str">
        <f ca="1">IF(BL142&lt;&gt;"",I142,"")</f>
        <v/>
      </c>
      <c r="BO142" s="37" t="str">
        <f t="shared" ca="1" si="54"/>
        <v/>
      </c>
      <c r="BP142" s="37" t="str">
        <f>IFERROR(IF(ABS(V142)&lt;0.15%,"Equal Low",""),"")</f>
        <v/>
      </c>
      <c r="BQ142" s="37" t="str" cm="1">
        <f t="array" aca="1" ref="BQ142" ca="1">_xlfn.LET(_xlpm.lookback,MIN(ROW()-ROW(BP$50),11),_xlpm.found,IFERROR(MATCH("Equal Low",OFFSET(BP142,-_xlpm.lookback,0,_xlpm.lookback+1,1),0),-1),_xlpm.offset_rows,_xlpm.lookback-_xlpm.found+1,IF(_xlpm.found&gt;0,INDEX(F:F,ROW()-_xlpm.offset_rows),""))</f>
        <v/>
      </c>
      <c r="BR142" s="37" t="str">
        <f ca="1">IF(BQ142&lt;&gt;"",H142,"")</f>
        <v/>
      </c>
      <c r="BS142" s="37" t="str">
        <f ca="1">IF(BQ142&lt;&gt;"",I142,"")</f>
        <v/>
      </c>
      <c r="BT142" s="37" t="str">
        <f t="shared" ca="1" si="55"/>
        <v/>
      </c>
      <c r="BU142" s="37" t="str">
        <f t="shared" si="64"/>
        <v/>
      </c>
      <c r="BV142" s="29" t="str">
        <f t="shared" si="65"/>
        <v/>
      </c>
      <c r="BW142" s="37" t="str" cm="1">
        <f t="array" ref="BW142">IF(BV142&lt;&gt;1,"",_xlfn.IFS(OR(BC142="Above",BC142="Below"),BC142,OR(BH142="Above",BH142="Below"),BH142,TRUE,""))</f>
        <v/>
      </c>
      <c r="BX142" s="37" t="str">
        <f ca="1">_xlfn.LET(_xlpm.eqh,IFERROR(ABS((BM142-BL142)/BL142)&lt;0.15%,FALSE),_xlpm.eql,IFERROR(ABS((BR142-BQ142)/BQ142)&lt;0.15%,FALSE),IF(_xlpm.eqh,IF(_xlpm.eql,"Eqh Touch / Eql Touch","Eqh Touch"),IF(_xlpm.eql,"Eql Touch","")))</f>
        <v/>
      </c>
      <c r="BY142" s="37" t="str">
        <f>IF(AA142="","",IF(AA142&gt;0,"UP","DOWN"))</f>
        <v/>
      </c>
      <c r="BZ142" s="37" t="str">
        <f t="shared" si="66"/>
        <v/>
      </c>
      <c r="CA142" s="37" t="str">
        <f t="shared" si="67"/>
        <v/>
      </c>
      <c r="CB142" s="66" t="str">
        <f t="shared" si="68"/>
        <v/>
      </c>
      <c r="CC142" s="69" t="str">
        <f t="shared" si="76"/>
        <v/>
      </c>
      <c r="CD142" s="66" t="str">
        <f t="shared" si="77"/>
        <v/>
      </c>
      <c r="CE142" s="66" t="str">
        <f t="shared" si="69"/>
        <v/>
      </c>
      <c r="CF142" s="66" t="str">
        <f>IF(AK142="","",IF(AND(AC142&gt;0,AK142&gt;0),"Low Spike @ Uptrend",""))</f>
        <v/>
      </c>
      <c r="CG142" s="66" t="str">
        <f>IF(AND(CF142="Low Spike @ Uptrend",AV142&gt;50%),"Sig Low Spike @ Uptrend","")</f>
        <v/>
      </c>
      <c r="CH142" s="30" t="str">
        <f>IFERROR(IF(Z142&gt;(AVERAGE(Z122:Z142)+(2*_xlfn.STDEV.P(Z122:Z142))),1,""),"")</f>
        <v/>
      </c>
      <c r="CI142" s="30" t="str">
        <f>IFERROR(IF(G142&gt;(AVERAGE(G122:G142)+(2*_xlfn.STDEV.P(G122:G142))),1,""),"")</f>
        <v/>
      </c>
      <c r="CJ142" s="30" t="str">
        <f>IF(P142="","",IF(P142=1,1,""))</f>
        <v/>
      </c>
      <c r="CK142" s="11" t="str">
        <f>IF(AND(CH142="",CC142="",CF142="",CI142="",CJ142=""),"",SUM(CH142:CJ142)/5)</f>
        <v/>
      </c>
      <c r="CL142" s="38" t="str">
        <f t="shared" si="51"/>
        <v/>
      </c>
      <c r="CM142" s="10" t="str">
        <f t="shared" si="52"/>
        <v/>
      </c>
    </row>
    <row r="143" spans="1:91" x14ac:dyDescent="0.55000000000000004">
      <c r="A143" t="str">
        <f>IF('Data Validation'!$K$2&lt;&gt;TRUE,"",'Data Validation'!A143)</f>
        <v/>
      </c>
      <c r="B143" s="4" t="str">
        <f>IF('Data Validation'!$K$2&lt;&gt;TRUE,"",'Data Validation'!C143)</f>
        <v/>
      </c>
      <c r="C143" s="4" t="str">
        <f>IF('Data Validation'!$K$2&lt;&gt;TRUE,"",'Data Validation'!E143)</f>
        <v/>
      </c>
      <c r="D143" s="4" t="str">
        <f>IF('Data Validation'!$K$2&lt;&gt;TRUE,"",'Data Validation'!G143)</f>
        <v/>
      </c>
      <c r="E143" s="4" t="str">
        <f>IF($C143&lt;&gt;"M5","",Price!F143)</f>
        <v/>
      </c>
      <c r="F143" s="4" t="str">
        <f>IF($C143&lt;&gt;"M5","",Price!G143)</f>
        <v/>
      </c>
      <c r="G143" s="4" t="str">
        <f>IF($C143&lt;&gt;"M5","",Price!H143)</f>
        <v/>
      </c>
      <c r="H143" s="57" t="str">
        <f>IF($C143&lt;&gt;"M5","",SSA!E143)</f>
        <v/>
      </c>
      <c r="I143" s="57" t="str">
        <f>IF($C143&lt;&gt;"M5","",SSA!F143)</f>
        <v/>
      </c>
      <c r="J143" s="58" t="str">
        <f>IF($C143&lt;&gt;"M5","",SSA!G143)</f>
        <v/>
      </c>
      <c r="K143" s="58" t="str">
        <f>IF($C143&lt;&gt;"M5","",SSA!H143)</f>
        <v/>
      </c>
      <c r="L143" s="5" t="str">
        <f>IF($C143&lt;&gt;"M5","",Trendlines!K143)</f>
        <v/>
      </c>
      <c r="M143" s="5" t="str">
        <f>IF($C143&lt;&gt;"M5","",Trendlines!L143)</f>
        <v/>
      </c>
      <c r="N143" s="5" t="str">
        <f>IF($C143&lt;&gt;"M5","",ZigZag!E143)</f>
        <v/>
      </c>
      <c r="O143" s="5" t="str">
        <f>IF($C143&lt;&gt;"M5","",ZigZag!F143)</f>
        <v/>
      </c>
      <c r="P143" s="5" t="str">
        <f>IF($C143&lt;&gt;"M5","",Pinbar!E143)</f>
        <v/>
      </c>
      <c r="Q143" s="57" t="str">
        <f>IF($C143&lt;&gt;"M5","",Trendlines!E143)</f>
        <v/>
      </c>
      <c r="R143" s="57" t="str">
        <f>IF($C143&lt;&gt;"M5","",Trendlines!H143)</f>
        <v/>
      </c>
      <c r="S143" s="36" t="str">
        <f>IF(N143=0,""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"")))))))))))))))))))))))))))))))))))))))))))))))))</f>
        <v/>
      </c>
      <c r="T143" s="36" t="str">
        <f>IF(O143=0,""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"")))))))))))))))))))))))))))))))))))))))))))))))))</f>
        <v/>
      </c>
      <c r="U143" s="36" t="str">
        <f>IFERROR(IF(S143="N/A","N/A",((N143-S143)/S143)),"")</f>
        <v/>
      </c>
      <c r="V143" s="36" t="str">
        <f>IFERROR(IF(T143="N/A","N/A",((O143-T143)/T143)),"")</f>
        <v/>
      </c>
      <c r="W143" t="str">
        <f>IFERROR(E143-F143,"")</f>
        <v/>
      </c>
      <c r="X143" t="str">
        <f>IFERROR(ABS(E143-D142),"")</f>
        <v/>
      </c>
      <c r="Y143" t="str">
        <f>IFERROR(ABS(F143-D142),"")</f>
        <v/>
      </c>
      <c r="Z143" t="str">
        <f t="shared" si="53"/>
        <v/>
      </c>
      <c r="AA143" s="36" t="str">
        <f>IFERROR(H143-I143,"")</f>
        <v/>
      </c>
      <c r="AB143" s="36" t="str">
        <f t="shared" si="70"/>
        <v/>
      </c>
      <c r="AC143" s="66" t="str" cm="1">
        <f t="array" ref="AC143">IFERROR((AB143=AB142,AC142+AB143,AB143),"")</f>
        <v/>
      </c>
      <c r="AD143" s="65"/>
      <c r="AE143" s="65"/>
      <c r="AF143" s="65"/>
      <c r="AG143" s="65"/>
      <c r="AH143" s="36" t="str">
        <f>IF(AND(H143&gt;I143,H142&lt;I142),"crossover","")</f>
        <v/>
      </c>
      <c r="AI143" s="36" t="str">
        <f>IF(AND(H143&lt;I143,H142&gt;I142),"crossunder","")</f>
        <v/>
      </c>
      <c r="AJ143" s="67" t="str">
        <f t="shared" si="71"/>
        <v/>
      </c>
      <c r="AK143" s="68" t="str">
        <f t="shared" si="72"/>
        <v/>
      </c>
      <c r="AL143" s="71" t="str">
        <f t="shared" si="73"/>
        <v/>
      </c>
      <c r="AM143" s="71" t="str">
        <f t="shared" si="74"/>
        <v/>
      </c>
      <c r="AN143" s="72" t="str">
        <f>IF(AND(AK143&lt;&gt;"",CF143="Low Spike @ Uptrend"),AK143,"")</f>
        <v/>
      </c>
      <c r="AO143" s="72" t="str">
        <f t="shared" si="75"/>
        <v/>
      </c>
      <c r="AT143" s="75"/>
      <c r="AU143" s="75"/>
      <c r="AV143" s="75"/>
      <c r="AW143" s="75"/>
      <c r="AY143" s="21" t="str">
        <f>IF(OR(Q143=0,Q143=""),"",((H143-Q143)/Q143))</f>
        <v/>
      </c>
      <c r="AZ143" s="15" t="str">
        <f t="shared" si="58"/>
        <v/>
      </c>
      <c r="BA143" s="15" t="str">
        <f t="shared" si="56"/>
        <v/>
      </c>
      <c r="BB143" s="22" t="str">
        <f t="shared" si="59"/>
        <v/>
      </c>
      <c r="BC143" s="22" t="str">
        <f t="shared" si="60"/>
        <v/>
      </c>
      <c r="BD143" s="24" t="str">
        <f>IF(OR(R143=0,R143=""),"",((H143-R143)/R143))</f>
        <v/>
      </c>
      <c r="BE143" s="23" t="str">
        <f t="shared" si="57"/>
        <v/>
      </c>
      <c r="BF143" s="23" t="str">
        <f t="shared" si="61"/>
        <v/>
      </c>
      <c r="BG143" s="25" t="str">
        <f t="shared" si="62"/>
        <v/>
      </c>
      <c r="BH143" s="25" t="str">
        <f t="shared" si="63"/>
        <v/>
      </c>
      <c r="BI143" s="29" t="str">
        <f>IF(OR(L143="",N143=""),"",IF(AND(L143=N143,L143&gt;0,N143&gt;0),"Important High",""))</f>
        <v/>
      </c>
      <c r="BJ143" s="29" t="str">
        <f>IF(OR(M143="",O143=""),"",IF(AND(M143=O143,M143&gt;0,O143&gt;0),"Important Low",""))</f>
        <v/>
      </c>
      <c r="BK143" s="37" t="str">
        <f>IFERROR(IF(ABS(U143)&lt;0.15%,"Equal High",""),"")</f>
        <v/>
      </c>
      <c r="BL143" s="37" t="str" cm="1">
        <f t="array" aca="1" ref="BL143" ca="1">_xlfn.LET(_xlpm.lookback,MIN(ROW()-ROW(BK$50),11),_xlpm.found,IFERROR(MATCH("Equal High",OFFSET(BK143,-_xlpm.lookback,0,_xlpm.lookback+1,1),0),-1),_xlpm.offset_rows,_xlpm.lookback-_xlpm.found+1,IF(_xlpm.found&gt;0,INDEX(E:E,ROW()-_xlpm.offset_rows),""))</f>
        <v/>
      </c>
      <c r="BM143" s="37" t="str">
        <f ca="1">IF(BL143&lt;&gt;"",H143,"")</f>
        <v/>
      </c>
      <c r="BN143" s="37" t="str">
        <f ca="1">IF(BL143&lt;&gt;"",I143,"")</f>
        <v/>
      </c>
      <c r="BO143" s="37" t="str">
        <f t="shared" ca="1" si="54"/>
        <v/>
      </c>
      <c r="BP143" s="37" t="str">
        <f>IFERROR(IF(ABS(V143)&lt;0.15%,"Equal Low",""),"")</f>
        <v/>
      </c>
      <c r="BQ143" s="37" t="str" cm="1">
        <f t="array" aca="1" ref="BQ143" ca="1">_xlfn.LET(_xlpm.lookback,MIN(ROW()-ROW(BP$50),11),_xlpm.found,IFERROR(MATCH("Equal Low",OFFSET(BP143,-_xlpm.lookback,0,_xlpm.lookback+1,1),0),-1),_xlpm.offset_rows,_xlpm.lookback-_xlpm.found+1,IF(_xlpm.found&gt;0,INDEX(F:F,ROW()-_xlpm.offset_rows),""))</f>
        <v/>
      </c>
      <c r="BR143" s="37" t="str">
        <f ca="1">IF(BQ143&lt;&gt;"",H143,"")</f>
        <v/>
      </c>
      <c r="BS143" s="37" t="str">
        <f ca="1">IF(BQ143&lt;&gt;"",I143,"")</f>
        <v/>
      </c>
      <c r="BT143" s="37" t="str">
        <f t="shared" ca="1" si="55"/>
        <v/>
      </c>
      <c r="BU143" s="37" t="str">
        <f t="shared" si="64"/>
        <v/>
      </c>
      <c r="BV143" s="29" t="str">
        <f t="shared" si="65"/>
        <v/>
      </c>
      <c r="BW143" s="37" t="str" cm="1">
        <f t="array" ref="BW143">IF(BV143&lt;&gt;1,"",_xlfn.IFS(OR(BC143="Above",BC143="Below"),BC143,OR(BH143="Above",BH143="Below"),BH143,TRUE,""))</f>
        <v/>
      </c>
      <c r="BX143" s="37" t="str">
        <f ca="1">_xlfn.LET(_xlpm.eqh,IFERROR(ABS((BM143-BL143)/BL143)&lt;0.15%,FALSE),_xlpm.eql,IFERROR(ABS((BR143-BQ143)/BQ143)&lt;0.15%,FALSE),IF(_xlpm.eqh,IF(_xlpm.eql,"Eqh Touch / Eql Touch","Eqh Touch"),IF(_xlpm.eql,"Eql Touch","")))</f>
        <v/>
      </c>
      <c r="BY143" s="37" t="str">
        <f>IF(AA143="","",IF(AA143&gt;0,"UP","DOWN"))</f>
        <v/>
      </c>
      <c r="BZ143" s="37" t="str">
        <f t="shared" si="66"/>
        <v/>
      </c>
      <c r="CA143" s="37" t="str">
        <f t="shared" si="67"/>
        <v/>
      </c>
      <c r="CB143" s="66" t="str">
        <f t="shared" si="68"/>
        <v/>
      </c>
      <c r="CC143" s="69" t="str">
        <f t="shared" si="76"/>
        <v/>
      </c>
      <c r="CD143" s="66" t="str">
        <f t="shared" si="77"/>
        <v/>
      </c>
      <c r="CE143" s="66" t="str">
        <f t="shared" si="69"/>
        <v/>
      </c>
      <c r="CF143" s="66" t="str">
        <f>IF(AK143="","",IF(AND(AC143&gt;0,AK143&gt;0),"Low Spike @ Uptrend",""))</f>
        <v/>
      </c>
      <c r="CG143" s="66" t="str">
        <f>IF(AND(CF143="Low Spike @ Uptrend",AV143&gt;50%),"Sig Low Spike @ Uptrend","")</f>
        <v/>
      </c>
      <c r="CH143" s="30" t="str">
        <f>IFERROR(IF(Z143&gt;(AVERAGE(Z123:Z143)+(2*_xlfn.STDEV.P(Z123:Z143))),1,""),"")</f>
        <v/>
      </c>
      <c r="CI143" s="30" t="str">
        <f>IFERROR(IF(G143&gt;(AVERAGE(G123:G143)+(2*_xlfn.STDEV.P(G123:G143))),1,""),"")</f>
        <v/>
      </c>
      <c r="CJ143" s="30" t="str">
        <f>IF(P143="","",IF(P143=1,1,""))</f>
        <v/>
      </c>
      <c r="CK143" s="11" t="str">
        <f>IF(AND(CH143="",CC143="",CF143="",CI143="",CJ143=""),"",SUM(CH143:CJ143)/5)</f>
        <v/>
      </c>
      <c r="CL143" s="38" t="str">
        <f t="shared" si="51"/>
        <v/>
      </c>
      <c r="CM143" s="10" t="str">
        <f t="shared" si="52"/>
        <v/>
      </c>
    </row>
    <row r="144" spans="1:91" x14ac:dyDescent="0.55000000000000004">
      <c r="A144" t="str">
        <f>IF('Data Validation'!$K$2&lt;&gt;TRUE,"",'Data Validation'!A144)</f>
        <v/>
      </c>
      <c r="B144" s="4" t="str">
        <f>IF('Data Validation'!$K$2&lt;&gt;TRUE,"",'Data Validation'!C144)</f>
        <v/>
      </c>
      <c r="C144" s="4" t="str">
        <f>IF('Data Validation'!$K$2&lt;&gt;TRUE,"",'Data Validation'!E144)</f>
        <v/>
      </c>
      <c r="D144" s="4" t="str">
        <f>IF('Data Validation'!$K$2&lt;&gt;TRUE,"",'Data Validation'!G144)</f>
        <v/>
      </c>
      <c r="E144" s="4" t="str">
        <f>IF($C144&lt;&gt;"M5","",Price!F144)</f>
        <v/>
      </c>
      <c r="F144" s="4" t="str">
        <f>IF($C144&lt;&gt;"M5","",Price!G144)</f>
        <v/>
      </c>
      <c r="G144" s="4" t="str">
        <f>IF($C144&lt;&gt;"M5","",Price!H144)</f>
        <v/>
      </c>
      <c r="H144" s="57" t="str">
        <f>IF($C144&lt;&gt;"M5","",SSA!E144)</f>
        <v/>
      </c>
      <c r="I144" s="57" t="str">
        <f>IF($C144&lt;&gt;"M5","",SSA!F144)</f>
        <v/>
      </c>
      <c r="J144" s="58" t="str">
        <f>IF($C144&lt;&gt;"M5","",SSA!G144)</f>
        <v/>
      </c>
      <c r="K144" s="58" t="str">
        <f>IF($C144&lt;&gt;"M5","",SSA!H144)</f>
        <v/>
      </c>
      <c r="L144" s="5" t="str">
        <f>IF($C144&lt;&gt;"M5","",Trendlines!K144)</f>
        <v/>
      </c>
      <c r="M144" s="5" t="str">
        <f>IF($C144&lt;&gt;"M5","",Trendlines!L144)</f>
        <v/>
      </c>
      <c r="N144" s="5" t="str">
        <f>IF($C144&lt;&gt;"M5","",ZigZag!E144)</f>
        <v/>
      </c>
      <c r="O144" s="5" t="str">
        <f>IF($C144&lt;&gt;"M5","",ZigZag!F144)</f>
        <v/>
      </c>
      <c r="P144" s="5" t="str">
        <f>IF($C144&lt;&gt;"M5","",Pinbar!E144)</f>
        <v/>
      </c>
      <c r="Q144" s="57" t="str">
        <f>IF($C144&lt;&gt;"M5","",Trendlines!E144)</f>
        <v/>
      </c>
      <c r="R144" s="57" t="str">
        <f>IF($C144&lt;&gt;"M5","",Trendlines!H144)</f>
        <v/>
      </c>
      <c r="S144" s="36" t="str">
        <f>IF(N144=0,""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"")))))))))))))))))))))))))))))))))))))))))))))))))</f>
        <v/>
      </c>
      <c r="T144" s="36" t="str">
        <f>IF(O144=0,""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"")))))))))))))))))))))))))))))))))))))))))))))))))</f>
        <v/>
      </c>
      <c r="U144" s="36" t="str">
        <f>IFERROR(IF(S144="N/A","N/A",((N144-S144)/S144)),"")</f>
        <v/>
      </c>
      <c r="V144" s="36" t="str">
        <f>IFERROR(IF(T144="N/A","N/A",((O144-T144)/T144)),"")</f>
        <v/>
      </c>
      <c r="W144" t="str">
        <f>IFERROR(E144-F144,"")</f>
        <v/>
      </c>
      <c r="X144" t="str">
        <f>IFERROR(ABS(E144-D143),"")</f>
        <v/>
      </c>
      <c r="Y144" t="str">
        <f>IFERROR(ABS(F144-D143),"")</f>
        <v/>
      </c>
      <c r="Z144" t="str">
        <f t="shared" si="53"/>
        <v/>
      </c>
      <c r="AA144" s="36" t="str">
        <f>IFERROR(H144-I144,"")</f>
        <v/>
      </c>
      <c r="AB144" s="36" t="str">
        <f t="shared" si="70"/>
        <v/>
      </c>
      <c r="AC144" s="66" t="str" cm="1">
        <f t="array" ref="AC144">IFERROR((AB144=AB143,AC143+AB144,AB144),"")</f>
        <v/>
      </c>
      <c r="AD144" s="65"/>
      <c r="AE144" s="65"/>
      <c r="AF144" s="65"/>
      <c r="AG144" s="65"/>
      <c r="AH144" s="36" t="str">
        <f>IF(AND(H144&gt;I144,H143&lt;I143),"crossover","")</f>
        <v/>
      </c>
      <c r="AI144" s="36" t="str">
        <f>IF(AND(H144&lt;I144,H143&gt;I143),"crossunder","")</f>
        <v/>
      </c>
      <c r="AJ144" s="67" t="str">
        <f t="shared" si="71"/>
        <v/>
      </c>
      <c r="AK144" s="68" t="str">
        <f t="shared" si="72"/>
        <v/>
      </c>
      <c r="AL144" s="71" t="str">
        <f t="shared" si="73"/>
        <v/>
      </c>
      <c r="AM144" s="71" t="str">
        <f t="shared" si="74"/>
        <v/>
      </c>
      <c r="AN144" s="72" t="str">
        <f>IF(AND(AK144&lt;&gt;"",CF144="Low Spike @ Uptrend"),AK144,"")</f>
        <v/>
      </c>
      <c r="AO144" s="72" t="str">
        <f t="shared" si="75"/>
        <v/>
      </c>
      <c r="AT144" s="75"/>
      <c r="AU144" s="75"/>
      <c r="AV144" s="75"/>
      <c r="AW144" s="75"/>
      <c r="AY144" s="21" t="str">
        <f>IF(OR(Q144=0,Q144=""),"",((H144-Q144)/Q144))</f>
        <v/>
      </c>
      <c r="AZ144" s="15" t="str">
        <f t="shared" si="58"/>
        <v/>
      </c>
      <c r="BA144" s="15" t="str">
        <f t="shared" si="56"/>
        <v/>
      </c>
      <c r="BB144" s="22" t="str">
        <f t="shared" si="59"/>
        <v/>
      </c>
      <c r="BC144" s="22" t="str">
        <f t="shared" si="60"/>
        <v/>
      </c>
      <c r="BD144" s="24" t="str">
        <f>IF(OR(R144=0,R144=""),"",((H144-R144)/R144))</f>
        <v/>
      </c>
      <c r="BE144" s="23" t="str">
        <f t="shared" si="57"/>
        <v/>
      </c>
      <c r="BF144" s="23" t="str">
        <f t="shared" si="61"/>
        <v/>
      </c>
      <c r="BG144" s="25" t="str">
        <f t="shared" si="62"/>
        <v/>
      </c>
      <c r="BH144" s="25" t="str">
        <f t="shared" si="63"/>
        <v/>
      </c>
      <c r="BI144" s="29" t="str">
        <f>IF(OR(L144="",N144=""),"",IF(AND(L144=N144,L144&gt;0,N144&gt;0),"Important High",""))</f>
        <v/>
      </c>
      <c r="BJ144" s="29" t="str">
        <f>IF(OR(M144="",O144=""),"",IF(AND(M144=O144,M144&gt;0,O144&gt;0),"Important Low",""))</f>
        <v/>
      </c>
      <c r="BK144" s="37" t="str">
        <f>IFERROR(IF(ABS(U144)&lt;0.15%,"Equal High",""),"")</f>
        <v/>
      </c>
      <c r="BL144" s="37" t="str" cm="1">
        <f t="array" aca="1" ref="BL144" ca="1">_xlfn.LET(_xlpm.lookback,MIN(ROW()-ROW(BK$50),11),_xlpm.found,IFERROR(MATCH("Equal High",OFFSET(BK144,-_xlpm.lookback,0,_xlpm.lookback+1,1),0),-1),_xlpm.offset_rows,_xlpm.lookback-_xlpm.found+1,IF(_xlpm.found&gt;0,INDEX(E:E,ROW()-_xlpm.offset_rows),""))</f>
        <v/>
      </c>
      <c r="BM144" s="37" t="str">
        <f ca="1">IF(BL144&lt;&gt;"",H144,"")</f>
        <v/>
      </c>
      <c r="BN144" s="37" t="str">
        <f ca="1">IF(BL144&lt;&gt;"",I144,"")</f>
        <v/>
      </c>
      <c r="BO144" s="37" t="str">
        <f t="shared" ca="1" si="54"/>
        <v/>
      </c>
      <c r="BP144" s="37" t="str">
        <f>IFERROR(IF(ABS(V144)&lt;0.15%,"Equal Low",""),"")</f>
        <v/>
      </c>
      <c r="BQ144" s="37" t="str" cm="1">
        <f t="array" aca="1" ref="BQ144" ca="1">_xlfn.LET(_xlpm.lookback,MIN(ROW()-ROW(BP$50),11),_xlpm.found,IFERROR(MATCH("Equal Low",OFFSET(BP144,-_xlpm.lookback,0,_xlpm.lookback+1,1),0),-1),_xlpm.offset_rows,_xlpm.lookback-_xlpm.found+1,IF(_xlpm.found&gt;0,INDEX(F:F,ROW()-_xlpm.offset_rows),""))</f>
        <v/>
      </c>
      <c r="BR144" s="37" t="str">
        <f ca="1">IF(BQ144&lt;&gt;"",H144,"")</f>
        <v/>
      </c>
      <c r="BS144" s="37" t="str">
        <f ca="1">IF(BQ144&lt;&gt;"",I144,"")</f>
        <v/>
      </c>
      <c r="BT144" s="37" t="str">
        <f t="shared" ca="1" si="55"/>
        <v/>
      </c>
      <c r="BU144" s="37" t="str">
        <f t="shared" si="64"/>
        <v/>
      </c>
      <c r="BV144" s="29" t="str">
        <f t="shared" si="65"/>
        <v/>
      </c>
      <c r="BW144" s="37" t="str" cm="1">
        <f t="array" ref="BW144">IF(BV144&lt;&gt;1,"",_xlfn.IFS(OR(BC144="Above",BC144="Below"),BC144,OR(BH144="Above",BH144="Below"),BH144,TRUE,""))</f>
        <v/>
      </c>
      <c r="BX144" s="37" t="str">
        <f ca="1">_xlfn.LET(_xlpm.eqh,IFERROR(ABS((BM144-BL144)/BL144)&lt;0.15%,FALSE),_xlpm.eql,IFERROR(ABS((BR144-BQ144)/BQ144)&lt;0.15%,FALSE),IF(_xlpm.eqh,IF(_xlpm.eql,"Eqh Touch / Eql Touch","Eqh Touch"),IF(_xlpm.eql,"Eql Touch","")))</f>
        <v/>
      </c>
      <c r="BY144" s="37" t="str">
        <f>IF(AA144="","",IF(AA144&gt;0,"UP","DOWN"))</f>
        <v/>
      </c>
      <c r="BZ144" s="37" t="str">
        <f t="shared" si="66"/>
        <v/>
      </c>
      <c r="CA144" s="37" t="str">
        <f t="shared" si="67"/>
        <v/>
      </c>
      <c r="CB144" s="66" t="str">
        <f t="shared" si="68"/>
        <v/>
      </c>
      <c r="CC144" s="69" t="str">
        <f t="shared" si="76"/>
        <v/>
      </c>
      <c r="CD144" s="66" t="str">
        <f t="shared" si="77"/>
        <v/>
      </c>
      <c r="CE144" s="66" t="str">
        <f t="shared" si="69"/>
        <v/>
      </c>
      <c r="CF144" s="66" t="str">
        <f>IF(AK144="","",IF(AND(AC144&gt;0,AK144&gt;0),"Low Spike @ Uptrend",""))</f>
        <v/>
      </c>
      <c r="CG144" s="66" t="str">
        <f>IF(AND(CF144="Low Spike @ Uptrend",AV144&gt;50%),"Sig Low Spike @ Uptrend","")</f>
        <v/>
      </c>
      <c r="CH144" s="30" t="str">
        <f>IFERROR(IF(Z144&gt;(AVERAGE(Z124:Z144)+(2*_xlfn.STDEV.P(Z124:Z144))),1,""),"")</f>
        <v/>
      </c>
      <c r="CI144" s="30" t="str">
        <f>IFERROR(IF(G144&gt;(AVERAGE(G124:G144)+(2*_xlfn.STDEV.P(G124:G144))),1,""),"")</f>
        <v/>
      </c>
      <c r="CJ144" s="30" t="str">
        <f>IF(P144="","",IF(P144=1,1,""))</f>
        <v/>
      </c>
      <c r="CK144" s="11" t="str">
        <f>IF(AND(CH144="",CC144="",CF144="",CI144="",CJ144=""),"",SUM(CH144:CJ144)/5)</f>
        <v/>
      </c>
      <c r="CL144" s="38" t="str">
        <f t="shared" si="51"/>
        <v/>
      </c>
      <c r="CM144" s="10" t="str">
        <f t="shared" si="52"/>
        <v/>
      </c>
    </row>
    <row r="145" spans="1:91" x14ac:dyDescent="0.55000000000000004">
      <c r="A145" t="str">
        <f>IF('Data Validation'!$K$2&lt;&gt;TRUE,"",'Data Validation'!A145)</f>
        <v/>
      </c>
      <c r="B145" s="4" t="str">
        <f>IF('Data Validation'!$K$2&lt;&gt;TRUE,"",'Data Validation'!C145)</f>
        <v/>
      </c>
      <c r="C145" s="4" t="str">
        <f>IF('Data Validation'!$K$2&lt;&gt;TRUE,"",'Data Validation'!E145)</f>
        <v/>
      </c>
      <c r="D145" s="4" t="str">
        <f>IF('Data Validation'!$K$2&lt;&gt;TRUE,"",'Data Validation'!G145)</f>
        <v/>
      </c>
      <c r="E145" s="4" t="str">
        <f>IF($C145&lt;&gt;"M5","",Price!F145)</f>
        <v/>
      </c>
      <c r="F145" s="4" t="str">
        <f>IF($C145&lt;&gt;"M5","",Price!G145)</f>
        <v/>
      </c>
      <c r="G145" s="4" t="str">
        <f>IF($C145&lt;&gt;"M5","",Price!H145)</f>
        <v/>
      </c>
      <c r="H145" s="57" t="str">
        <f>IF($C145&lt;&gt;"M5","",SSA!E145)</f>
        <v/>
      </c>
      <c r="I145" s="57" t="str">
        <f>IF($C145&lt;&gt;"M5","",SSA!F145)</f>
        <v/>
      </c>
      <c r="J145" s="58" t="str">
        <f>IF($C145&lt;&gt;"M5","",SSA!G145)</f>
        <v/>
      </c>
      <c r="K145" s="58" t="str">
        <f>IF($C145&lt;&gt;"M5","",SSA!H145)</f>
        <v/>
      </c>
      <c r="L145" s="5" t="str">
        <f>IF($C145&lt;&gt;"M5","",Trendlines!K145)</f>
        <v/>
      </c>
      <c r="M145" s="5" t="str">
        <f>IF($C145&lt;&gt;"M5","",Trendlines!L145)</f>
        <v/>
      </c>
      <c r="N145" s="5" t="str">
        <f>IF($C145&lt;&gt;"M5","",ZigZag!E145)</f>
        <v/>
      </c>
      <c r="O145" s="5" t="str">
        <f>IF($C145&lt;&gt;"M5","",ZigZag!F145)</f>
        <v/>
      </c>
      <c r="P145" s="5" t="str">
        <f>IF($C145&lt;&gt;"M5","",Pinbar!E145)</f>
        <v/>
      </c>
      <c r="Q145" s="57" t="str">
        <f>IF($C145&lt;&gt;"M5","",Trendlines!E145)</f>
        <v/>
      </c>
      <c r="R145" s="57" t="str">
        <f>IF($C145&lt;&gt;"M5","",Trendlines!H145)</f>
        <v/>
      </c>
      <c r="S145" s="36" t="str">
        <f>IF(N145=0,""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"")))))))))))))))))))))))))))))))))))))))))))))))))</f>
        <v/>
      </c>
      <c r="T145" s="36" t="str">
        <f>IF(O145=0,""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"")))))))))))))))))))))))))))))))))))))))))))))))))</f>
        <v/>
      </c>
      <c r="U145" s="36" t="str">
        <f>IFERROR(IF(S145="N/A","N/A",((N145-S145)/S145)),"")</f>
        <v/>
      </c>
      <c r="V145" s="36" t="str">
        <f>IFERROR(IF(T145="N/A","N/A",((O145-T145)/T145)),"")</f>
        <v/>
      </c>
      <c r="W145" t="str">
        <f>IFERROR(E145-F145,"")</f>
        <v/>
      </c>
      <c r="X145" t="str">
        <f>IFERROR(ABS(E145-D144),"")</f>
        <v/>
      </c>
      <c r="Y145" t="str">
        <f>IFERROR(ABS(F145-D144),"")</f>
        <v/>
      </c>
      <c r="Z145" t="str">
        <f t="shared" si="53"/>
        <v/>
      </c>
      <c r="AA145" s="36" t="str">
        <f>IFERROR(H145-I145,"")</f>
        <v/>
      </c>
      <c r="AB145" s="36" t="str">
        <f t="shared" si="70"/>
        <v/>
      </c>
      <c r="AC145" s="66" t="str" cm="1">
        <f t="array" ref="AC145">IFERROR((AB145=AB144,AC144+AB145,AB145),"")</f>
        <v/>
      </c>
      <c r="AD145" s="65"/>
      <c r="AE145" s="65"/>
      <c r="AF145" s="65"/>
      <c r="AG145" s="65"/>
      <c r="AH145" s="36" t="str">
        <f>IF(AND(H145&gt;I145,H144&lt;I144),"crossover","")</f>
        <v/>
      </c>
      <c r="AI145" s="36" t="str">
        <f>IF(AND(H145&lt;I145,H144&gt;I144),"crossunder","")</f>
        <v/>
      </c>
      <c r="AJ145" s="67" t="str">
        <f t="shared" si="71"/>
        <v/>
      </c>
      <c r="AK145" s="68" t="str">
        <f t="shared" si="72"/>
        <v/>
      </c>
      <c r="AL145" s="71" t="str">
        <f t="shared" si="73"/>
        <v/>
      </c>
      <c r="AM145" s="71" t="str">
        <f t="shared" si="74"/>
        <v/>
      </c>
      <c r="AN145" s="72" t="str">
        <f>IF(AND(AK145&lt;&gt;"",CF145="Low Spike @ Uptrend"),AK145,"")</f>
        <v/>
      </c>
      <c r="AO145" s="72" t="str">
        <f t="shared" si="75"/>
        <v/>
      </c>
      <c r="AT145" s="75"/>
      <c r="AU145" s="75"/>
      <c r="AV145" s="75"/>
      <c r="AW145" s="75"/>
      <c r="AY145" s="21" t="str">
        <f>IF(OR(Q145=0,Q145=""),"",((H145-Q145)/Q145))</f>
        <v/>
      </c>
      <c r="AZ145" s="15" t="str">
        <f t="shared" si="58"/>
        <v/>
      </c>
      <c r="BA145" s="15" t="str">
        <f t="shared" si="56"/>
        <v/>
      </c>
      <c r="BB145" s="22" t="str">
        <f t="shared" si="59"/>
        <v/>
      </c>
      <c r="BC145" s="22" t="str">
        <f t="shared" si="60"/>
        <v/>
      </c>
      <c r="BD145" s="24" t="str">
        <f>IF(OR(R145=0,R145=""),"",((H145-R145)/R145))</f>
        <v/>
      </c>
      <c r="BE145" s="23" t="str">
        <f t="shared" si="57"/>
        <v/>
      </c>
      <c r="BF145" s="23" t="str">
        <f t="shared" si="61"/>
        <v/>
      </c>
      <c r="BG145" s="25" t="str">
        <f t="shared" si="62"/>
        <v/>
      </c>
      <c r="BH145" s="25" t="str">
        <f t="shared" si="63"/>
        <v/>
      </c>
      <c r="BI145" s="29" t="str">
        <f>IF(OR(L145="",N145=""),"",IF(AND(L145=N145,L145&gt;0,N145&gt;0),"Important High",""))</f>
        <v/>
      </c>
      <c r="BJ145" s="29" t="str">
        <f>IF(OR(M145="",O145=""),"",IF(AND(M145=O145,M145&gt;0,O145&gt;0),"Important Low",""))</f>
        <v/>
      </c>
      <c r="BK145" s="37" t="str">
        <f>IFERROR(IF(ABS(U145)&lt;0.15%,"Equal High",""),"")</f>
        <v/>
      </c>
      <c r="BL145" s="37" t="str" cm="1">
        <f t="array" aca="1" ref="BL145" ca="1">_xlfn.LET(_xlpm.lookback,MIN(ROW()-ROW(BK$50),11),_xlpm.found,IFERROR(MATCH("Equal High",OFFSET(BK145,-_xlpm.lookback,0,_xlpm.lookback+1,1),0),-1),_xlpm.offset_rows,_xlpm.lookback-_xlpm.found+1,IF(_xlpm.found&gt;0,INDEX(E:E,ROW()-_xlpm.offset_rows),""))</f>
        <v/>
      </c>
      <c r="BM145" s="37" t="str">
        <f ca="1">IF(BL145&lt;&gt;"",H145,"")</f>
        <v/>
      </c>
      <c r="BN145" s="37" t="str">
        <f ca="1">IF(BL145&lt;&gt;"",I145,"")</f>
        <v/>
      </c>
      <c r="BO145" s="37" t="str">
        <f t="shared" ca="1" si="54"/>
        <v/>
      </c>
      <c r="BP145" s="37" t="str">
        <f>IFERROR(IF(ABS(V145)&lt;0.15%,"Equal Low",""),"")</f>
        <v/>
      </c>
      <c r="BQ145" s="37" t="str" cm="1">
        <f t="array" aca="1" ref="BQ145" ca="1">_xlfn.LET(_xlpm.lookback,MIN(ROW()-ROW(BP$50),11),_xlpm.found,IFERROR(MATCH("Equal Low",OFFSET(BP145,-_xlpm.lookback,0,_xlpm.lookback+1,1),0),-1),_xlpm.offset_rows,_xlpm.lookback-_xlpm.found+1,IF(_xlpm.found&gt;0,INDEX(F:F,ROW()-_xlpm.offset_rows),""))</f>
        <v/>
      </c>
      <c r="BR145" s="37" t="str">
        <f ca="1">IF(BQ145&lt;&gt;"",H145,"")</f>
        <v/>
      </c>
      <c r="BS145" s="37" t="str">
        <f ca="1">IF(BQ145&lt;&gt;"",I145,"")</f>
        <v/>
      </c>
      <c r="BT145" s="37" t="str">
        <f t="shared" ca="1" si="55"/>
        <v/>
      </c>
      <c r="BU145" s="37" t="str">
        <f t="shared" si="64"/>
        <v/>
      </c>
      <c r="BV145" s="29" t="str">
        <f t="shared" si="65"/>
        <v/>
      </c>
      <c r="BW145" s="37" t="str" cm="1">
        <f t="array" ref="BW145">IF(BV145&lt;&gt;1,"",_xlfn.IFS(OR(BC145="Above",BC145="Below"),BC145,OR(BH145="Above",BH145="Below"),BH145,TRUE,""))</f>
        <v/>
      </c>
      <c r="BX145" s="37" t="str">
        <f ca="1">_xlfn.LET(_xlpm.eqh,IFERROR(ABS((BM145-BL145)/BL145)&lt;0.15%,FALSE),_xlpm.eql,IFERROR(ABS((BR145-BQ145)/BQ145)&lt;0.15%,FALSE),IF(_xlpm.eqh,IF(_xlpm.eql,"Eqh Touch / Eql Touch","Eqh Touch"),IF(_xlpm.eql,"Eql Touch","")))</f>
        <v/>
      </c>
      <c r="BY145" s="37" t="str">
        <f>IF(AA145="","",IF(AA145&gt;0,"UP","DOWN"))</f>
        <v/>
      </c>
      <c r="BZ145" s="37" t="str">
        <f t="shared" si="66"/>
        <v/>
      </c>
      <c r="CA145" s="37" t="str">
        <f t="shared" si="67"/>
        <v/>
      </c>
      <c r="CB145" s="66" t="str">
        <f t="shared" si="68"/>
        <v/>
      </c>
      <c r="CC145" s="69" t="str">
        <f t="shared" si="76"/>
        <v/>
      </c>
      <c r="CD145" s="66" t="str">
        <f t="shared" si="77"/>
        <v/>
      </c>
      <c r="CE145" s="66" t="str">
        <f t="shared" si="69"/>
        <v/>
      </c>
      <c r="CF145" s="66" t="str">
        <f>IF(AK145="","",IF(AND(AC145&gt;0,AK145&gt;0),"Low Spike @ Uptrend",""))</f>
        <v/>
      </c>
      <c r="CG145" s="66" t="str">
        <f>IF(AND(CF145="Low Spike @ Uptrend",AV145&gt;50%),"Sig Low Spike @ Uptrend","")</f>
        <v/>
      </c>
      <c r="CH145" s="30" t="str">
        <f>IFERROR(IF(Z145&gt;(AVERAGE(Z125:Z145)+(2*_xlfn.STDEV.P(Z125:Z145))),1,""),"")</f>
        <v/>
      </c>
      <c r="CI145" s="30" t="str">
        <f>IFERROR(IF(G145&gt;(AVERAGE(G125:G145)+(2*_xlfn.STDEV.P(G125:G145))),1,""),"")</f>
        <v/>
      </c>
      <c r="CJ145" s="30" t="str">
        <f>IF(P145="","",IF(P145=1,1,""))</f>
        <v/>
      </c>
      <c r="CK145" s="11" t="str">
        <f>IF(AND(CH145="",CC145="",CF145="",CI145="",CJ145=""),"",SUM(CH145:CJ145)/5)</f>
        <v/>
      </c>
      <c r="CL145" s="38" t="str">
        <f t="shared" si="51"/>
        <v/>
      </c>
      <c r="CM145" s="10" t="str">
        <f t="shared" si="52"/>
        <v/>
      </c>
    </row>
    <row r="146" spans="1:91" x14ac:dyDescent="0.55000000000000004">
      <c r="A146" t="str">
        <f>IF('Data Validation'!$K$2&lt;&gt;TRUE,"",'Data Validation'!A146)</f>
        <v/>
      </c>
      <c r="B146" s="4" t="str">
        <f>IF('Data Validation'!$K$2&lt;&gt;TRUE,"",'Data Validation'!C146)</f>
        <v/>
      </c>
      <c r="C146" s="4" t="str">
        <f>IF('Data Validation'!$K$2&lt;&gt;TRUE,"",'Data Validation'!E146)</f>
        <v/>
      </c>
      <c r="D146" s="4" t="str">
        <f>IF('Data Validation'!$K$2&lt;&gt;TRUE,"",'Data Validation'!G146)</f>
        <v/>
      </c>
      <c r="E146" s="4" t="str">
        <f>IF($C146&lt;&gt;"M5","",Price!F146)</f>
        <v/>
      </c>
      <c r="F146" s="4" t="str">
        <f>IF($C146&lt;&gt;"M5","",Price!G146)</f>
        <v/>
      </c>
      <c r="G146" s="4" t="str">
        <f>IF($C146&lt;&gt;"M5","",Price!H146)</f>
        <v/>
      </c>
      <c r="H146" s="57" t="str">
        <f>IF($C146&lt;&gt;"M5","",SSA!E146)</f>
        <v/>
      </c>
      <c r="I146" s="57" t="str">
        <f>IF($C146&lt;&gt;"M5","",SSA!F146)</f>
        <v/>
      </c>
      <c r="J146" s="58" t="str">
        <f>IF($C146&lt;&gt;"M5","",SSA!G146)</f>
        <v/>
      </c>
      <c r="K146" s="58" t="str">
        <f>IF($C146&lt;&gt;"M5","",SSA!H146)</f>
        <v/>
      </c>
      <c r="L146" s="5" t="str">
        <f>IF($C146&lt;&gt;"M5","",Trendlines!K146)</f>
        <v/>
      </c>
      <c r="M146" s="5" t="str">
        <f>IF($C146&lt;&gt;"M5","",Trendlines!L146)</f>
        <v/>
      </c>
      <c r="N146" s="5" t="str">
        <f>IF($C146&lt;&gt;"M5","",ZigZag!E146)</f>
        <v/>
      </c>
      <c r="O146" s="5" t="str">
        <f>IF($C146&lt;&gt;"M5","",ZigZag!F146)</f>
        <v/>
      </c>
      <c r="P146" s="5" t="str">
        <f>IF($C146&lt;&gt;"M5","",Pinbar!E146)</f>
        <v/>
      </c>
      <c r="Q146" s="57" t="str">
        <f>IF($C146&lt;&gt;"M5","",Trendlines!E146)</f>
        <v/>
      </c>
      <c r="R146" s="57" t="str">
        <f>IF($C146&lt;&gt;"M5","",Trendlines!H146)</f>
        <v/>
      </c>
      <c r="S146" s="36" t="str">
        <f>IF(N146=0,""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"")))))))))))))))))))))))))))))))))))))))))))))))))</f>
        <v/>
      </c>
      <c r="T146" s="36" t="str">
        <f>IF(O146=0,""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"")))))))))))))))))))))))))))))))))))))))))))))))))</f>
        <v/>
      </c>
      <c r="U146" s="36" t="str">
        <f>IFERROR(IF(S146="N/A","N/A",((N146-S146)/S146)),"")</f>
        <v/>
      </c>
      <c r="V146" s="36" t="str">
        <f>IFERROR(IF(T146="N/A","N/A",((O146-T146)/T146)),"")</f>
        <v/>
      </c>
      <c r="W146" t="str">
        <f>IFERROR(E146-F146,"")</f>
        <v/>
      </c>
      <c r="X146" t="str">
        <f>IFERROR(ABS(E146-D145),"")</f>
        <v/>
      </c>
      <c r="Y146" t="str">
        <f>IFERROR(ABS(F146-D145),"")</f>
        <v/>
      </c>
      <c r="Z146" t="str">
        <f t="shared" si="53"/>
        <v/>
      </c>
      <c r="AA146" s="36" t="str">
        <f>IFERROR(H146-I146,"")</f>
        <v/>
      </c>
      <c r="AB146" s="36" t="str">
        <f t="shared" si="70"/>
        <v/>
      </c>
      <c r="AC146" s="66" t="str" cm="1">
        <f t="array" ref="AC146">IFERROR((AB146=AB145,AC145+AB146,AB146),"")</f>
        <v/>
      </c>
      <c r="AD146" s="65"/>
      <c r="AE146" s="65"/>
      <c r="AF146" s="65"/>
      <c r="AG146" s="65"/>
      <c r="AH146" s="36" t="str">
        <f>IF(AND(H146&gt;I146,H145&lt;I145),"crossover","")</f>
        <v/>
      </c>
      <c r="AI146" s="36" t="str">
        <f>IF(AND(H146&lt;I146,H145&gt;I145),"crossunder","")</f>
        <v/>
      </c>
      <c r="AJ146" s="67" t="str">
        <f t="shared" si="71"/>
        <v/>
      </c>
      <c r="AK146" s="68" t="str">
        <f t="shared" si="72"/>
        <v/>
      </c>
      <c r="AL146" s="71" t="str">
        <f t="shared" si="73"/>
        <v/>
      </c>
      <c r="AM146" s="71" t="str">
        <f t="shared" si="74"/>
        <v/>
      </c>
      <c r="AN146" s="72" t="str">
        <f>IF(AND(AK146&lt;&gt;"",CF146="Low Spike @ Uptrend"),AK146,"")</f>
        <v/>
      </c>
      <c r="AO146" s="72" t="str">
        <f t="shared" si="75"/>
        <v/>
      </c>
      <c r="AT146" s="75"/>
      <c r="AU146" s="75"/>
      <c r="AV146" s="75"/>
      <c r="AW146" s="75"/>
      <c r="AY146" s="21" t="str">
        <f>IF(OR(Q146=0,Q146=""),"",((H146-Q146)/Q146))</f>
        <v/>
      </c>
      <c r="AZ146" s="15" t="str">
        <f t="shared" si="58"/>
        <v/>
      </c>
      <c r="BA146" s="15" t="str">
        <f t="shared" si="56"/>
        <v/>
      </c>
      <c r="BB146" s="22" t="str">
        <f t="shared" si="59"/>
        <v/>
      </c>
      <c r="BC146" s="22" t="str">
        <f t="shared" si="60"/>
        <v/>
      </c>
      <c r="BD146" s="24" t="str">
        <f>IF(OR(R146=0,R146=""),"",((H146-R146)/R146))</f>
        <v/>
      </c>
      <c r="BE146" s="23" t="str">
        <f t="shared" si="57"/>
        <v/>
      </c>
      <c r="BF146" s="23" t="str">
        <f t="shared" si="61"/>
        <v/>
      </c>
      <c r="BG146" s="25" t="str">
        <f t="shared" si="62"/>
        <v/>
      </c>
      <c r="BH146" s="25" t="str">
        <f t="shared" si="63"/>
        <v/>
      </c>
      <c r="BI146" s="29" t="str">
        <f>IF(OR(L146="",N146=""),"",IF(AND(L146=N146,L146&gt;0,N146&gt;0),"Important High",""))</f>
        <v/>
      </c>
      <c r="BJ146" s="29" t="str">
        <f>IF(OR(M146="",O146=""),"",IF(AND(M146=O146,M146&gt;0,O146&gt;0),"Important Low",""))</f>
        <v/>
      </c>
      <c r="BK146" s="37" t="str">
        <f>IFERROR(IF(ABS(U146)&lt;0.15%,"Equal High",""),"")</f>
        <v/>
      </c>
      <c r="BL146" s="37" t="str" cm="1">
        <f t="array" aca="1" ref="BL146" ca="1">_xlfn.LET(_xlpm.lookback,MIN(ROW()-ROW(BK$50),11),_xlpm.found,IFERROR(MATCH("Equal High",OFFSET(BK146,-_xlpm.lookback,0,_xlpm.lookback+1,1),0),-1),_xlpm.offset_rows,_xlpm.lookback-_xlpm.found+1,IF(_xlpm.found&gt;0,INDEX(E:E,ROW()-_xlpm.offset_rows),""))</f>
        <v/>
      </c>
      <c r="BM146" s="37" t="str">
        <f ca="1">IF(BL146&lt;&gt;"",H146,"")</f>
        <v/>
      </c>
      <c r="BN146" s="37" t="str">
        <f ca="1">IF(BL146&lt;&gt;"",I146,"")</f>
        <v/>
      </c>
      <c r="BO146" s="37" t="str">
        <f t="shared" ca="1" si="54"/>
        <v/>
      </c>
      <c r="BP146" s="37" t="str">
        <f>IFERROR(IF(ABS(V146)&lt;0.15%,"Equal Low",""),"")</f>
        <v/>
      </c>
      <c r="BQ146" s="37" t="str" cm="1">
        <f t="array" aca="1" ref="BQ146" ca="1">_xlfn.LET(_xlpm.lookback,MIN(ROW()-ROW(BP$50),11),_xlpm.found,IFERROR(MATCH("Equal Low",OFFSET(BP146,-_xlpm.lookback,0,_xlpm.lookback+1,1),0),-1),_xlpm.offset_rows,_xlpm.lookback-_xlpm.found+1,IF(_xlpm.found&gt;0,INDEX(F:F,ROW()-_xlpm.offset_rows),""))</f>
        <v/>
      </c>
      <c r="BR146" s="37" t="str">
        <f ca="1">IF(BQ146&lt;&gt;"",H146,"")</f>
        <v/>
      </c>
      <c r="BS146" s="37" t="str">
        <f ca="1">IF(BQ146&lt;&gt;"",I146,"")</f>
        <v/>
      </c>
      <c r="BT146" s="37" t="str">
        <f t="shared" ca="1" si="55"/>
        <v/>
      </c>
      <c r="BU146" s="37" t="str">
        <f t="shared" si="64"/>
        <v/>
      </c>
      <c r="BV146" s="29" t="str">
        <f t="shared" si="65"/>
        <v/>
      </c>
      <c r="BW146" s="37" t="str" cm="1">
        <f t="array" ref="BW146">IF(BV146&lt;&gt;1,"",_xlfn.IFS(OR(BC146="Above",BC146="Below"),BC146,OR(BH146="Above",BH146="Below"),BH146,TRUE,""))</f>
        <v/>
      </c>
      <c r="BX146" s="37" t="str">
        <f ca="1">_xlfn.LET(_xlpm.eqh,IFERROR(ABS((BM146-BL146)/BL146)&lt;0.15%,FALSE),_xlpm.eql,IFERROR(ABS((BR146-BQ146)/BQ146)&lt;0.15%,FALSE),IF(_xlpm.eqh,IF(_xlpm.eql,"Eqh Touch / Eql Touch","Eqh Touch"),IF(_xlpm.eql,"Eql Touch","")))</f>
        <v/>
      </c>
      <c r="BY146" s="37" t="str">
        <f>IF(AA146="","",IF(AA146&gt;0,"UP","DOWN"))</f>
        <v/>
      </c>
      <c r="BZ146" s="37" t="str">
        <f t="shared" si="66"/>
        <v/>
      </c>
      <c r="CA146" s="37" t="str">
        <f t="shared" si="67"/>
        <v/>
      </c>
      <c r="CB146" s="66" t="str">
        <f t="shared" si="68"/>
        <v/>
      </c>
      <c r="CC146" s="69" t="str">
        <f t="shared" si="76"/>
        <v/>
      </c>
      <c r="CD146" s="66" t="str">
        <f t="shared" si="77"/>
        <v/>
      </c>
      <c r="CE146" s="66" t="str">
        <f t="shared" si="69"/>
        <v/>
      </c>
      <c r="CF146" s="66" t="str">
        <f>IF(AK146="","",IF(AND(AC146&gt;0,AK146&gt;0),"Low Spike @ Uptrend",""))</f>
        <v/>
      </c>
      <c r="CG146" s="66" t="str">
        <f>IF(AND(CF146="Low Spike @ Uptrend",AV146&gt;50%),"Sig Low Spike @ Uptrend","")</f>
        <v/>
      </c>
      <c r="CH146" s="30" t="str">
        <f>IFERROR(IF(Z146&gt;(AVERAGE(Z126:Z146)+(2*_xlfn.STDEV.P(Z126:Z146))),1,""),"")</f>
        <v/>
      </c>
      <c r="CI146" s="30" t="str">
        <f>IFERROR(IF(G146&gt;(AVERAGE(G126:G146)+(2*_xlfn.STDEV.P(G126:G146))),1,""),"")</f>
        <v/>
      </c>
      <c r="CJ146" s="30" t="str">
        <f>IF(P146="","",IF(P146=1,1,""))</f>
        <v/>
      </c>
      <c r="CK146" s="11" t="str">
        <f>IF(AND(CH146="",CC146="",CF146="",CI146="",CJ146=""),"",SUM(CH146:CJ146)/5)</f>
        <v/>
      </c>
      <c r="CL146" s="38" t="str">
        <f t="shared" si="51"/>
        <v/>
      </c>
      <c r="CM146" s="10" t="str">
        <f t="shared" si="52"/>
        <v/>
      </c>
    </row>
    <row r="147" spans="1:91" x14ac:dyDescent="0.55000000000000004">
      <c r="A147" t="str">
        <f>IF('Data Validation'!$K$2&lt;&gt;TRUE,"",'Data Validation'!A147)</f>
        <v/>
      </c>
      <c r="B147" s="4" t="str">
        <f>IF('Data Validation'!$K$2&lt;&gt;TRUE,"",'Data Validation'!C147)</f>
        <v/>
      </c>
      <c r="C147" s="4" t="str">
        <f>IF('Data Validation'!$K$2&lt;&gt;TRUE,"",'Data Validation'!E147)</f>
        <v/>
      </c>
      <c r="D147" s="4" t="str">
        <f>IF('Data Validation'!$K$2&lt;&gt;TRUE,"",'Data Validation'!G147)</f>
        <v/>
      </c>
      <c r="E147" s="4" t="str">
        <f>IF($C147&lt;&gt;"M5","",Price!F147)</f>
        <v/>
      </c>
      <c r="F147" s="4" t="str">
        <f>IF($C147&lt;&gt;"M5","",Price!G147)</f>
        <v/>
      </c>
      <c r="G147" s="4" t="str">
        <f>IF($C147&lt;&gt;"M5","",Price!H147)</f>
        <v/>
      </c>
      <c r="H147" s="57" t="str">
        <f>IF($C147&lt;&gt;"M5","",SSA!E147)</f>
        <v/>
      </c>
      <c r="I147" s="57" t="str">
        <f>IF($C147&lt;&gt;"M5","",SSA!F147)</f>
        <v/>
      </c>
      <c r="J147" s="58" t="str">
        <f>IF($C147&lt;&gt;"M5","",SSA!G147)</f>
        <v/>
      </c>
      <c r="K147" s="58" t="str">
        <f>IF($C147&lt;&gt;"M5","",SSA!H147)</f>
        <v/>
      </c>
      <c r="L147" s="5" t="str">
        <f>IF($C147&lt;&gt;"M5","",Trendlines!K147)</f>
        <v/>
      </c>
      <c r="M147" s="5" t="str">
        <f>IF($C147&lt;&gt;"M5","",Trendlines!L147)</f>
        <v/>
      </c>
      <c r="N147" s="5" t="str">
        <f>IF($C147&lt;&gt;"M5","",ZigZag!E147)</f>
        <v/>
      </c>
      <c r="O147" s="5" t="str">
        <f>IF($C147&lt;&gt;"M5","",ZigZag!F147)</f>
        <v/>
      </c>
      <c r="P147" s="5" t="str">
        <f>IF($C147&lt;&gt;"M5","",Pinbar!E147)</f>
        <v/>
      </c>
      <c r="Q147" s="57" t="str">
        <f>IF($C147&lt;&gt;"M5","",Trendlines!E147)</f>
        <v/>
      </c>
      <c r="R147" s="57" t="str">
        <f>IF($C147&lt;&gt;"M5","",Trendlines!H147)</f>
        <v/>
      </c>
      <c r="S147" s="36" t="str">
        <f>IF(N147=0,""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"")))))))))))))))))))))))))))))))))))))))))))))))))</f>
        <v/>
      </c>
      <c r="T147" s="36" t="str">
        <f>IF(O147=0,""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"")))))))))))))))))))))))))))))))))))))))))))))))))</f>
        <v/>
      </c>
      <c r="U147" s="36" t="str">
        <f>IFERROR(IF(S147="N/A","N/A",((N147-S147)/S147)),"")</f>
        <v/>
      </c>
      <c r="V147" s="36" t="str">
        <f>IFERROR(IF(T147="N/A","N/A",((O147-T147)/T147)),"")</f>
        <v/>
      </c>
      <c r="W147" t="str">
        <f>IFERROR(E147-F147,"")</f>
        <v/>
      </c>
      <c r="X147" t="str">
        <f>IFERROR(ABS(E147-D146),"")</f>
        <v/>
      </c>
      <c r="Y147" t="str">
        <f>IFERROR(ABS(F147-D146),"")</f>
        <v/>
      </c>
      <c r="Z147" t="str">
        <f t="shared" si="53"/>
        <v/>
      </c>
      <c r="AA147" s="36" t="str">
        <f>IFERROR(H147-I147,"")</f>
        <v/>
      </c>
      <c r="AB147" s="36" t="str">
        <f t="shared" si="70"/>
        <v/>
      </c>
      <c r="AC147" s="66" t="str" cm="1">
        <f t="array" ref="AC147">IFERROR((AB147=AB146,AC146+AB147,AB147),"")</f>
        <v/>
      </c>
      <c r="AD147" s="65"/>
      <c r="AE147" s="65"/>
      <c r="AF147" s="65"/>
      <c r="AG147" s="65"/>
      <c r="AH147" s="36" t="str">
        <f>IF(AND(H147&gt;I147,H146&lt;I146),"crossover","")</f>
        <v/>
      </c>
      <c r="AI147" s="36" t="str">
        <f>IF(AND(H147&lt;I147,H146&gt;I146),"crossunder","")</f>
        <v/>
      </c>
      <c r="AJ147" s="67" t="str">
        <f t="shared" si="71"/>
        <v/>
      </c>
      <c r="AK147" s="68" t="str">
        <f t="shared" si="72"/>
        <v/>
      </c>
      <c r="AL147" s="71" t="str">
        <f t="shared" si="73"/>
        <v/>
      </c>
      <c r="AM147" s="71" t="str">
        <f t="shared" si="74"/>
        <v/>
      </c>
      <c r="AN147" s="72" t="str">
        <f>IF(AND(AK147&lt;&gt;"",CF147="Low Spike @ Uptrend"),AK147,"")</f>
        <v/>
      </c>
      <c r="AO147" s="72" t="str">
        <f t="shared" si="75"/>
        <v/>
      </c>
      <c r="AT147" s="75"/>
      <c r="AU147" s="75"/>
      <c r="AV147" s="75"/>
      <c r="AW147" s="75"/>
      <c r="AY147" s="21" t="str">
        <f>IF(OR(Q147=0,Q147=""),"",((H147-Q147)/Q147))</f>
        <v/>
      </c>
      <c r="AZ147" s="15" t="str">
        <f t="shared" si="58"/>
        <v/>
      </c>
      <c r="BA147" s="15" t="str">
        <f t="shared" si="56"/>
        <v/>
      </c>
      <c r="BB147" s="22" t="str">
        <f t="shared" si="59"/>
        <v/>
      </c>
      <c r="BC147" s="22" t="str">
        <f t="shared" si="60"/>
        <v/>
      </c>
      <c r="BD147" s="24" t="str">
        <f>IF(OR(R147=0,R147=""),"",((H147-R147)/R147))</f>
        <v/>
      </c>
      <c r="BE147" s="23" t="str">
        <f t="shared" si="57"/>
        <v/>
      </c>
      <c r="BF147" s="23" t="str">
        <f t="shared" si="61"/>
        <v/>
      </c>
      <c r="BG147" s="25" t="str">
        <f t="shared" si="62"/>
        <v/>
      </c>
      <c r="BH147" s="25" t="str">
        <f t="shared" si="63"/>
        <v/>
      </c>
      <c r="BI147" s="29" t="str">
        <f>IF(OR(L147="",N147=""),"",IF(AND(L147=N147,L147&gt;0,N147&gt;0),"Important High",""))</f>
        <v/>
      </c>
      <c r="BJ147" s="29" t="str">
        <f>IF(OR(M147="",O147=""),"",IF(AND(M147=O147,M147&gt;0,O147&gt;0),"Important Low",""))</f>
        <v/>
      </c>
      <c r="BK147" s="37" t="str">
        <f>IFERROR(IF(ABS(U147)&lt;0.15%,"Equal High",""),"")</f>
        <v/>
      </c>
      <c r="BL147" s="37" t="str" cm="1">
        <f t="array" aca="1" ref="BL147" ca="1">_xlfn.LET(_xlpm.lookback,MIN(ROW()-ROW(BK$50),11),_xlpm.found,IFERROR(MATCH("Equal High",OFFSET(BK147,-_xlpm.lookback,0,_xlpm.lookback+1,1),0),-1),_xlpm.offset_rows,_xlpm.lookback-_xlpm.found+1,IF(_xlpm.found&gt;0,INDEX(E:E,ROW()-_xlpm.offset_rows),""))</f>
        <v/>
      </c>
      <c r="BM147" s="37" t="str">
        <f ca="1">IF(BL147&lt;&gt;"",H147,"")</f>
        <v/>
      </c>
      <c r="BN147" s="37" t="str">
        <f ca="1">IF(BL147&lt;&gt;"",I147,"")</f>
        <v/>
      </c>
      <c r="BO147" s="37" t="str">
        <f t="shared" ca="1" si="54"/>
        <v/>
      </c>
      <c r="BP147" s="37" t="str">
        <f>IFERROR(IF(ABS(V147)&lt;0.15%,"Equal Low",""),"")</f>
        <v/>
      </c>
      <c r="BQ147" s="37" t="str" cm="1">
        <f t="array" aca="1" ref="BQ147" ca="1">_xlfn.LET(_xlpm.lookback,MIN(ROW()-ROW(BP$50),11),_xlpm.found,IFERROR(MATCH("Equal Low",OFFSET(BP147,-_xlpm.lookback,0,_xlpm.lookback+1,1),0),-1),_xlpm.offset_rows,_xlpm.lookback-_xlpm.found+1,IF(_xlpm.found&gt;0,INDEX(F:F,ROW()-_xlpm.offset_rows),""))</f>
        <v/>
      </c>
      <c r="BR147" s="37" t="str">
        <f ca="1">IF(BQ147&lt;&gt;"",H147,"")</f>
        <v/>
      </c>
      <c r="BS147" s="37" t="str">
        <f ca="1">IF(BQ147&lt;&gt;"",I147,"")</f>
        <v/>
      </c>
      <c r="BT147" s="37" t="str">
        <f t="shared" ca="1" si="55"/>
        <v/>
      </c>
      <c r="BU147" s="37" t="str">
        <f t="shared" si="64"/>
        <v/>
      </c>
      <c r="BV147" s="29" t="str">
        <f t="shared" si="65"/>
        <v/>
      </c>
      <c r="BW147" s="37" t="str" cm="1">
        <f t="array" ref="BW147">IF(BV147&lt;&gt;1,"",_xlfn.IFS(OR(BC147="Above",BC147="Below"),BC147,OR(BH147="Above",BH147="Below"),BH147,TRUE,""))</f>
        <v/>
      </c>
      <c r="BX147" s="37" t="str">
        <f ca="1">_xlfn.LET(_xlpm.eqh,IFERROR(ABS((BM147-BL147)/BL147)&lt;0.15%,FALSE),_xlpm.eql,IFERROR(ABS((BR147-BQ147)/BQ147)&lt;0.15%,FALSE),IF(_xlpm.eqh,IF(_xlpm.eql,"Eqh Touch / Eql Touch","Eqh Touch"),IF(_xlpm.eql,"Eql Touch","")))</f>
        <v/>
      </c>
      <c r="BY147" s="37" t="str">
        <f>IF(AA147="","",IF(AA147&gt;0,"UP","DOWN"))</f>
        <v/>
      </c>
      <c r="BZ147" s="37" t="str">
        <f t="shared" si="66"/>
        <v/>
      </c>
      <c r="CA147" s="37" t="str">
        <f t="shared" si="67"/>
        <v/>
      </c>
      <c r="CB147" s="66" t="str">
        <f t="shared" si="68"/>
        <v/>
      </c>
      <c r="CC147" s="69" t="str">
        <f t="shared" si="76"/>
        <v/>
      </c>
      <c r="CD147" s="66" t="str">
        <f t="shared" si="77"/>
        <v/>
      </c>
      <c r="CE147" s="66" t="str">
        <f t="shared" si="69"/>
        <v/>
      </c>
      <c r="CF147" s="66" t="str">
        <f>IF(AK147="","",IF(AND(AC147&gt;0,AK147&gt;0),"Low Spike @ Uptrend",""))</f>
        <v/>
      </c>
      <c r="CG147" s="66" t="str">
        <f>IF(AND(CF147="Low Spike @ Uptrend",AV147&gt;50%),"Sig Low Spike @ Uptrend","")</f>
        <v/>
      </c>
      <c r="CH147" s="30" t="str">
        <f>IFERROR(IF(Z147&gt;(AVERAGE(Z127:Z147)+(2*_xlfn.STDEV.P(Z127:Z147))),1,""),"")</f>
        <v/>
      </c>
      <c r="CI147" s="30" t="str">
        <f>IFERROR(IF(G147&gt;(AVERAGE(G127:G147)+(2*_xlfn.STDEV.P(G127:G147))),1,""),"")</f>
        <v/>
      </c>
      <c r="CJ147" s="30" t="str">
        <f>IF(P147="","",IF(P147=1,1,""))</f>
        <v/>
      </c>
      <c r="CK147" s="11" t="str">
        <f>IF(AND(CH147="",CC147="",CF147="",CI147="",CJ147=""),"",SUM(CH147:CJ147)/5)</f>
        <v/>
      </c>
      <c r="CL147" s="38" t="str">
        <f t="shared" si="51"/>
        <v/>
      </c>
      <c r="CM147" s="10" t="str">
        <f t="shared" si="52"/>
        <v/>
      </c>
    </row>
    <row r="148" spans="1:91" x14ac:dyDescent="0.55000000000000004">
      <c r="A148" t="str">
        <f>IF('Data Validation'!$K$2&lt;&gt;TRUE,"",'Data Validation'!A148)</f>
        <v/>
      </c>
      <c r="B148" s="4" t="str">
        <f>IF('Data Validation'!$K$2&lt;&gt;TRUE,"",'Data Validation'!C148)</f>
        <v/>
      </c>
      <c r="C148" s="4" t="str">
        <f>IF('Data Validation'!$K$2&lt;&gt;TRUE,"",'Data Validation'!E148)</f>
        <v/>
      </c>
      <c r="D148" s="4" t="str">
        <f>IF('Data Validation'!$K$2&lt;&gt;TRUE,"",'Data Validation'!G148)</f>
        <v/>
      </c>
      <c r="E148" s="4" t="str">
        <f>IF($C148&lt;&gt;"M5","",Price!F148)</f>
        <v/>
      </c>
      <c r="F148" s="4" t="str">
        <f>IF($C148&lt;&gt;"M5","",Price!G148)</f>
        <v/>
      </c>
      <c r="G148" s="4" t="str">
        <f>IF($C148&lt;&gt;"M5","",Price!H148)</f>
        <v/>
      </c>
      <c r="H148" s="57" t="str">
        <f>IF($C148&lt;&gt;"M5","",SSA!E148)</f>
        <v/>
      </c>
      <c r="I148" s="57" t="str">
        <f>IF($C148&lt;&gt;"M5","",SSA!F148)</f>
        <v/>
      </c>
      <c r="J148" s="58" t="str">
        <f>IF($C148&lt;&gt;"M5","",SSA!G148)</f>
        <v/>
      </c>
      <c r="K148" s="58" t="str">
        <f>IF($C148&lt;&gt;"M5","",SSA!H148)</f>
        <v/>
      </c>
      <c r="L148" s="5" t="str">
        <f>IF($C148&lt;&gt;"M5","",Trendlines!K148)</f>
        <v/>
      </c>
      <c r="M148" s="5" t="str">
        <f>IF($C148&lt;&gt;"M5","",Trendlines!L148)</f>
        <v/>
      </c>
      <c r="N148" s="5" t="str">
        <f>IF($C148&lt;&gt;"M5","",ZigZag!E148)</f>
        <v/>
      </c>
      <c r="O148" s="5" t="str">
        <f>IF($C148&lt;&gt;"M5","",ZigZag!F148)</f>
        <v/>
      </c>
      <c r="P148" s="5" t="str">
        <f>IF($C148&lt;&gt;"M5","",Pinbar!E148)</f>
        <v/>
      </c>
      <c r="Q148" s="57" t="str">
        <f>IF($C148&lt;&gt;"M5","",Trendlines!E148)</f>
        <v/>
      </c>
      <c r="R148" s="57" t="str">
        <f>IF($C148&lt;&gt;"M5","",Trendlines!H148)</f>
        <v/>
      </c>
      <c r="S148" s="36" t="str">
        <f>IF(N148=0,""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"")))))))))))))))))))))))))))))))))))))))))))))))))</f>
        <v/>
      </c>
      <c r="T148" s="36" t="str">
        <f>IF(O148=0,""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"")))))))))))))))))))))))))))))))))))))))))))))))))</f>
        <v/>
      </c>
      <c r="U148" s="36" t="str">
        <f>IFERROR(IF(S148="N/A","N/A",((N148-S148)/S148)),"")</f>
        <v/>
      </c>
      <c r="V148" s="36" t="str">
        <f>IFERROR(IF(T148="N/A","N/A",((O148-T148)/T148)),"")</f>
        <v/>
      </c>
      <c r="W148" t="str">
        <f>IFERROR(E148-F148,"")</f>
        <v/>
      </c>
      <c r="X148" t="str">
        <f>IFERROR(ABS(E148-D147),"")</f>
        <v/>
      </c>
      <c r="Y148" t="str">
        <f>IFERROR(ABS(F148-D147),"")</f>
        <v/>
      </c>
      <c r="Z148" t="str">
        <f t="shared" si="53"/>
        <v/>
      </c>
      <c r="AA148" s="36" t="str">
        <f>IFERROR(H148-I148,"")</f>
        <v/>
      </c>
      <c r="AB148" s="36" t="str">
        <f t="shared" si="70"/>
        <v/>
      </c>
      <c r="AC148" s="66" t="str" cm="1">
        <f t="array" ref="AC148">IFERROR((AB148=AB147,AC147+AB148,AB148),"")</f>
        <v/>
      </c>
      <c r="AD148" s="65"/>
      <c r="AE148" s="65"/>
      <c r="AF148" s="65"/>
      <c r="AG148" s="65"/>
      <c r="AH148" s="36" t="str">
        <f>IF(AND(H148&gt;I148,H147&lt;I147),"crossover","")</f>
        <v/>
      </c>
      <c r="AI148" s="36" t="str">
        <f>IF(AND(H148&lt;I148,H147&gt;I147),"crossunder","")</f>
        <v/>
      </c>
      <c r="AJ148" s="67" t="str">
        <f t="shared" si="71"/>
        <v/>
      </c>
      <c r="AK148" s="68" t="str">
        <f t="shared" si="72"/>
        <v/>
      </c>
      <c r="AL148" s="71" t="str">
        <f t="shared" si="73"/>
        <v/>
      </c>
      <c r="AM148" s="71" t="str">
        <f t="shared" si="74"/>
        <v/>
      </c>
      <c r="AN148" s="72" t="str">
        <f>IF(AND(AK148&lt;&gt;"",CF148="Low Spike @ Uptrend"),AK148,"")</f>
        <v/>
      </c>
      <c r="AO148" s="72" t="str">
        <f t="shared" si="75"/>
        <v/>
      </c>
      <c r="AT148" s="75"/>
      <c r="AU148" s="75"/>
      <c r="AV148" s="75"/>
      <c r="AW148" s="75"/>
      <c r="AY148" s="21" t="str">
        <f>IF(OR(Q148=0,Q148=""),"",((H148-Q148)/Q148))</f>
        <v/>
      </c>
      <c r="AZ148" s="15" t="str">
        <f t="shared" si="58"/>
        <v/>
      </c>
      <c r="BA148" s="15" t="str">
        <f t="shared" si="56"/>
        <v/>
      </c>
      <c r="BB148" s="22" t="str">
        <f t="shared" si="59"/>
        <v/>
      </c>
      <c r="BC148" s="22" t="str">
        <f t="shared" si="60"/>
        <v/>
      </c>
      <c r="BD148" s="24" t="str">
        <f>IF(OR(R148=0,R148=""),"",((H148-R148)/R148))</f>
        <v/>
      </c>
      <c r="BE148" s="23" t="str">
        <f t="shared" si="57"/>
        <v/>
      </c>
      <c r="BF148" s="23" t="str">
        <f t="shared" si="61"/>
        <v/>
      </c>
      <c r="BG148" s="25" t="str">
        <f t="shared" si="62"/>
        <v/>
      </c>
      <c r="BH148" s="25" t="str">
        <f t="shared" si="63"/>
        <v/>
      </c>
      <c r="BI148" s="29" t="str">
        <f>IF(OR(L148="",N148=""),"",IF(AND(L148=N148,L148&gt;0,N148&gt;0),"Important High",""))</f>
        <v/>
      </c>
      <c r="BJ148" s="29" t="str">
        <f>IF(OR(M148="",O148=""),"",IF(AND(M148=O148,M148&gt;0,O148&gt;0),"Important Low",""))</f>
        <v/>
      </c>
      <c r="BK148" s="37" t="str">
        <f>IFERROR(IF(ABS(U148)&lt;0.15%,"Equal High",""),"")</f>
        <v/>
      </c>
      <c r="BL148" s="37" t="str" cm="1">
        <f t="array" aca="1" ref="BL148" ca="1">_xlfn.LET(_xlpm.lookback,MIN(ROW()-ROW(BK$50),11),_xlpm.found,IFERROR(MATCH("Equal High",OFFSET(BK148,-_xlpm.lookback,0,_xlpm.lookback+1,1),0),-1),_xlpm.offset_rows,_xlpm.lookback-_xlpm.found+1,IF(_xlpm.found&gt;0,INDEX(E:E,ROW()-_xlpm.offset_rows),""))</f>
        <v/>
      </c>
      <c r="BM148" s="37" t="str">
        <f ca="1">IF(BL148&lt;&gt;"",H148,"")</f>
        <v/>
      </c>
      <c r="BN148" s="37" t="str">
        <f ca="1">IF(BL148&lt;&gt;"",I148,"")</f>
        <v/>
      </c>
      <c r="BO148" s="37" t="str">
        <f t="shared" ca="1" si="54"/>
        <v/>
      </c>
      <c r="BP148" s="37" t="str">
        <f>IFERROR(IF(ABS(V148)&lt;0.15%,"Equal Low",""),"")</f>
        <v/>
      </c>
      <c r="BQ148" s="37" t="str" cm="1">
        <f t="array" aca="1" ref="BQ148" ca="1">_xlfn.LET(_xlpm.lookback,MIN(ROW()-ROW(BP$50),11),_xlpm.found,IFERROR(MATCH("Equal Low",OFFSET(BP148,-_xlpm.lookback,0,_xlpm.lookback+1,1),0),-1),_xlpm.offset_rows,_xlpm.lookback-_xlpm.found+1,IF(_xlpm.found&gt;0,INDEX(F:F,ROW()-_xlpm.offset_rows),""))</f>
        <v/>
      </c>
      <c r="BR148" s="37" t="str">
        <f ca="1">IF(BQ148&lt;&gt;"",H148,"")</f>
        <v/>
      </c>
      <c r="BS148" s="37" t="str">
        <f ca="1">IF(BQ148&lt;&gt;"",I148,"")</f>
        <v/>
      </c>
      <c r="BT148" s="37" t="str">
        <f t="shared" ca="1" si="55"/>
        <v/>
      </c>
      <c r="BU148" s="37" t="str">
        <f t="shared" si="64"/>
        <v/>
      </c>
      <c r="BV148" s="29" t="str">
        <f t="shared" si="65"/>
        <v/>
      </c>
      <c r="BW148" s="37" t="str" cm="1">
        <f t="array" ref="BW148">IF(BV148&lt;&gt;1,"",_xlfn.IFS(OR(BC148="Above",BC148="Below"),BC148,OR(BH148="Above",BH148="Below"),BH148,TRUE,""))</f>
        <v/>
      </c>
      <c r="BX148" s="37" t="str">
        <f ca="1">_xlfn.LET(_xlpm.eqh,IFERROR(ABS((BM148-BL148)/BL148)&lt;0.15%,FALSE),_xlpm.eql,IFERROR(ABS((BR148-BQ148)/BQ148)&lt;0.15%,FALSE),IF(_xlpm.eqh,IF(_xlpm.eql,"Eqh Touch / Eql Touch","Eqh Touch"),IF(_xlpm.eql,"Eql Touch","")))</f>
        <v/>
      </c>
      <c r="BY148" s="37" t="str">
        <f>IF(AA148="","",IF(AA148&gt;0,"UP","DOWN"))</f>
        <v/>
      </c>
      <c r="BZ148" s="37" t="str">
        <f t="shared" si="66"/>
        <v/>
      </c>
      <c r="CA148" s="37" t="str">
        <f t="shared" si="67"/>
        <v/>
      </c>
      <c r="CB148" s="66" t="str">
        <f t="shared" si="68"/>
        <v/>
      </c>
      <c r="CC148" s="69" t="str">
        <f t="shared" si="76"/>
        <v/>
      </c>
      <c r="CD148" s="66" t="str">
        <f t="shared" si="77"/>
        <v/>
      </c>
      <c r="CE148" s="66" t="str">
        <f t="shared" si="69"/>
        <v/>
      </c>
      <c r="CF148" s="66" t="str">
        <f>IF(AK148="","",IF(AND(AC148&gt;0,AK148&gt;0),"Low Spike @ Uptrend",""))</f>
        <v/>
      </c>
      <c r="CG148" s="66" t="str">
        <f>IF(AND(CF148="Low Spike @ Uptrend",AV148&gt;50%),"Sig Low Spike @ Uptrend","")</f>
        <v/>
      </c>
      <c r="CH148" s="30" t="str">
        <f>IFERROR(IF(Z148&gt;(AVERAGE(Z128:Z148)+(2*_xlfn.STDEV.P(Z128:Z148))),1,""),"")</f>
        <v/>
      </c>
      <c r="CI148" s="30" t="str">
        <f>IFERROR(IF(G148&gt;(AVERAGE(G128:G148)+(2*_xlfn.STDEV.P(G128:G148))),1,""),"")</f>
        <v/>
      </c>
      <c r="CJ148" s="30" t="str">
        <f>IF(P148="","",IF(P148=1,1,""))</f>
        <v/>
      </c>
      <c r="CK148" s="11" t="str">
        <f>IF(AND(CH148="",CC148="",CF148="",CI148="",CJ148=""),"",SUM(CH148:CJ148)/5)</f>
        <v/>
      </c>
      <c r="CL148" s="38" t="str">
        <f t="shared" si="51"/>
        <v/>
      </c>
      <c r="CM148" s="10" t="str">
        <f t="shared" si="52"/>
        <v/>
      </c>
    </row>
    <row r="149" spans="1:91" x14ac:dyDescent="0.55000000000000004">
      <c r="A149" t="str">
        <f>IF('Data Validation'!$K$2&lt;&gt;TRUE,"",'Data Validation'!A149)</f>
        <v/>
      </c>
      <c r="B149" s="4" t="str">
        <f>IF('Data Validation'!$K$2&lt;&gt;TRUE,"",'Data Validation'!C149)</f>
        <v/>
      </c>
      <c r="C149" s="4" t="str">
        <f>IF('Data Validation'!$K$2&lt;&gt;TRUE,"",'Data Validation'!E149)</f>
        <v/>
      </c>
      <c r="D149" s="4" t="str">
        <f>IF('Data Validation'!$K$2&lt;&gt;TRUE,"",'Data Validation'!G149)</f>
        <v/>
      </c>
      <c r="E149" s="4" t="str">
        <f>IF($C149&lt;&gt;"M5","",Price!F149)</f>
        <v/>
      </c>
      <c r="F149" s="4" t="str">
        <f>IF($C149&lt;&gt;"M5","",Price!G149)</f>
        <v/>
      </c>
      <c r="G149" s="4" t="str">
        <f>IF($C149&lt;&gt;"M5","",Price!H149)</f>
        <v/>
      </c>
      <c r="H149" s="57" t="str">
        <f>IF($C149&lt;&gt;"M5","",SSA!E149)</f>
        <v/>
      </c>
      <c r="I149" s="57" t="str">
        <f>IF($C149&lt;&gt;"M5","",SSA!F149)</f>
        <v/>
      </c>
      <c r="J149" s="58" t="str">
        <f>IF($C149&lt;&gt;"M5","",SSA!G149)</f>
        <v/>
      </c>
      <c r="K149" s="58" t="str">
        <f>IF($C149&lt;&gt;"M5","",SSA!H149)</f>
        <v/>
      </c>
      <c r="L149" s="5" t="str">
        <f>IF($C149&lt;&gt;"M5","",Trendlines!K149)</f>
        <v/>
      </c>
      <c r="M149" s="5" t="str">
        <f>IF($C149&lt;&gt;"M5","",Trendlines!L149)</f>
        <v/>
      </c>
      <c r="N149" s="5" t="str">
        <f>IF($C149&lt;&gt;"M5","",ZigZag!E149)</f>
        <v/>
      </c>
      <c r="O149" s="5" t="str">
        <f>IF($C149&lt;&gt;"M5","",ZigZag!F149)</f>
        <v/>
      </c>
      <c r="P149" s="5" t="str">
        <f>IF($C149&lt;&gt;"M5","",Pinbar!E149)</f>
        <v/>
      </c>
      <c r="Q149" s="57" t="str">
        <f>IF($C149&lt;&gt;"M5","",Trendlines!E149)</f>
        <v/>
      </c>
      <c r="R149" s="57" t="str">
        <f>IF($C149&lt;&gt;"M5","",Trendlines!H149)</f>
        <v/>
      </c>
      <c r="S149" s="36" t="str">
        <f>IF(N149=0,""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"")))))))))))))))))))))))))))))))))))))))))))))))))</f>
        <v/>
      </c>
      <c r="T149" s="36" t="str">
        <f>IF(O149=0,""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"")))))))))))))))))))))))))))))))))))))))))))))))))</f>
        <v/>
      </c>
      <c r="U149" s="36" t="str">
        <f>IFERROR(IF(S149="N/A","N/A",((N149-S149)/S149)),"")</f>
        <v/>
      </c>
      <c r="V149" s="36" t="str">
        <f>IFERROR(IF(T149="N/A","N/A",((O149-T149)/T149)),"")</f>
        <v/>
      </c>
      <c r="W149" t="str">
        <f>IFERROR(E149-F149,"")</f>
        <v/>
      </c>
      <c r="X149" t="str">
        <f>IFERROR(ABS(E149-D148),"")</f>
        <v/>
      </c>
      <c r="Y149" t="str">
        <f>IFERROR(ABS(F149-D148),"")</f>
        <v/>
      </c>
      <c r="Z149" t="str">
        <f t="shared" si="53"/>
        <v/>
      </c>
      <c r="AA149" s="36" t="str">
        <f>IFERROR(H149-I149,"")</f>
        <v/>
      </c>
      <c r="AB149" s="36" t="str">
        <f t="shared" si="70"/>
        <v/>
      </c>
      <c r="AC149" s="66" t="str" cm="1">
        <f t="array" ref="AC149">IFERROR((AB149=AB148,AC148+AB149,AB149),"")</f>
        <v/>
      </c>
      <c r="AD149" s="65"/>
      <c r="AE149" s="65"/>
      <c r="AF149" s="65"/>
      <c r="AG149" s="65"/>
      <c r="AH149" s="36" t="str">
        <f>IF(AND(H149&gt;I149,H148&lt;I148),"crossover","")</f>
        <v/>
      </c>
      <c r="AI149" s="36" t="str">
        <f>IF(AND(H149&lt;I149,H148&gt;I148),"crossunder","")</f>
        <v/>
      </c>
      <c r="AJ149" s="67" t="str">
        <f t="shared" si="71"/>
        <v/>
      </c>
      <c r="AK149" s="68" t="str">
        <f t="shared" si="72"/>
        <v/>
      </c>
      <c r="AL149" s="71" t="str">
        <f t="shared" si="73"/>
        <v/>
      </c>
      <c r="AM149" s="71" t="str">
        <f t="shared" si="74"/>
        <v/>
      </c>
      <c r="AN149" s="72" t="str">
        <f>IF(AND(AK149&lt;&gt;"",CF149="Low Spike @ Uptrend"),AK149,"")</f>
        <v/>
      </c>
      <c r="AO149" s="72" t="str">
        <f t="shared" si="75"/>
        <v/>
      </c>
      <c r="AT149" s="75"/>
      <c r="AU149" s="75"/>
      <c r="AV149" s="75"/>
      <c r="AW149" s="75"/>
      <c r="AY149" s="21" t="str">
        <f>IF(OR(Q149=0,Q149=""),"",((H149-Q149)/Q149))</f>
        <v/>
      </c>
      <c r="AZ149" s="15" t="str">
        <f t="shared" si="58"/>
        <v/>
      </c>
      <c r="BA149" s="15" t="str">
        <f t="shared" si="56"/>
        <v/>
      </c>
      <c r="BB149" s="22" t="str">
        <f t="shared" si="59"/>
        <v/>
      </c>
      <c r="BC149" s="22" t="str">
        <f t="shared" si="60"/>
        <v/>
      </c>
      <c r="BD149" s="24" t="str">
        <f>IF(OR(R149=0,R149=""),"",((H149-R149)/R149))</f>
        <v/>
      </c>
      <c r="BE149" s="23" t="str">
        <f t="shared" si="57"/>
        <v/>
      </c>
      <c r="BF149" s="23" t="str">
        <f t="shared" si="61"/>
        <v/>
      </c>
      <c r="BG149" s="25" t="str">
        <f t="shared" si="62"/>
        <v/>
      </c>
      <c r="BH149" s="25" t="str">
        <f t="shared" si="63"/>
        <v/>
      </c>
      <c r="BI149" s="29" t="str">
        <f>IF(OR(L149="",N149=""),"",IF(AND(L149=N149,L149&gt;0,N149&gt;0),"Important High",""))</f>
        <v/>
      </c>
      <c r="BJ149" s="29" t="str">
        <f>IF(OR(M149="",O149=""),"",IF(AND(M149=O149,M149&gt;0,O149&gt;0),"Important Low",""))</f>
        <v/>
      </c>
      <c r="BK149" s="37" t="str">
        <f>IFERROR(IF(ABS(U149)&lt;0.15%,"Equal High",""),"")</f>
        <v/>
      </c>
      <c r="BL149" s="37" t="str" cm="1">
        <f t="array" aca="1" ref="BL149" ca="1">_xlfn.LET(_xlpm.lookback,MIN(ROW()-ROW(BK$50),11),_xlpm.found,IFERROR(MATCH("Equal High",OFFSET(BK149,-_xlpm.lookback,0,_xlpm.lookback+1,1),0),-1),_xlpm.offset_rows,_xlpm.lookback-_xlpm.found+1,IF(_xlpm.found&gt;0,INDEX(E:E,ROW()-_xlpm.offset_rows),""))</f>
        <v/>
      </c>
      <c r="BM149" s="37" t="str">
        <f ca="1">IF(BL149&lt;&gt;"",H149,"")</f>
        <v/>
      </c>
      <c r="BN149" s="37" t="str">
        <f ca="1">IF(BL149&lt;&gt;"",I149,"")</f>
        <v/>
      </c>
      <c r="BO149" s="37" t="str">
        <f t="shared" ca="1" si="54"/>
        <v/>
      </c>
      <c r="BP149" s="37" t="str">
        <f>IFERROR(IF(ABS(V149)&lt;0.15%,"Equal Low",""),"")</f>
        <v/>
      </c>
      <c r="BQ149" s="37" t="str" cm="1">
        <f t="array" aca="1" ref="BQ149" ca="1">_xlfn.LET(_xlpm.lookback,MIN(ROW()-ROW(BP$50),11),_xlpm.found,IFERROR(MATCH("Equal Low",OFFSET(BP149,-_xlpm.lookback,0,_xlpm.lookback+1,1),0),-1),_xlpm.offset_rows,_xlpm.lookback-_xlpm.found+1,IF(_xlpm.found&gt;0,INDEX(F:F,ROW()-_xlpm.offset_rows),""))</f>
        <v/>
      </c>
      <c r="BR149" s="37" t="str">
        <f ca="1">IF(BQ149&lt;&gt;"",H149,"")</f>
        <v/>
      </c>
      <c r="BS149" s="37" t="str">
        <f ca="1">IF(BQ149&lt;&gt;"",I149,"")</f>
        <v/>
      </c>
      <c r="BT149" s="37" t="str">
        <f t="shared" ca="1" si="55"/>
        <v/>
      </c>
      <c r="BU149" s="37" t="str">
        <f t="shared" si="64"/>
        <v/>
      </c>
      <c r="BV149" s="29" t="str">
        <f t="shared" si="65"/>
        <v/>
      </c>
      <c r="BW149" s="37" t="str" cm="1">
        <f t="array" ref="BW149">IF(BV149&lt;&gt;1,"",_xlfn.IFS(OR(BC149="Above",BC149="Below"),BC149,OR(BH149="Above",BH149="Below"),BH149,TRUE,""))</f>
        <v/>
      </c>
      <c r="BX149" s="37" t="str">
        <f ca="1">_xlfn.LET(_xlpm.eqh,IFERROR(ABS((BM149-BL149)/BL149)&lt;0.15%,FALSE),_xlpm.eql,IFERROR(ABS((BR149-BQ149)/BQ149)&lt;0.15%,FALSE),IF(_xlpm.eqh,IF(_xlpm.eql,"Eqh Touch / Eql Touch","Eqh Touch"),IF(_xlpm.eql,"Eql Touch","")))</f>
        <v/>
      </c>
      <c r="BY149" s="37" t="str">
        <f>IF(AA149="","",IF(AA149&gt;0,"UP","DOWN"))</f>
        <v/>
      </c>
      <c r="BZ149" s="37" t="str">
        <f t="shared" si="66"/>
        <v/>
      </c>
      <c r="CA149" s="37" t="str">
        <f t="shared" si="67"/>
        <v/>
      </c>
      <c r="CB149" s="66" t="str">
        <f t="shared" si="68"/>
        <v/>
      </c>
      <c r="CC149" s="69" t="str">
        <f t="shared" si="76"/>
        <v/>
      </c>
      <c r="CD149" s="66" t="str">
        <f t="shared" si="77"/>
        <v/>
      </c>
      <c r="CE149" s="66" t="str">
        <f t="shared" si="69"/>
        <v/>
      </c>
      <c r="CF149" s="66" t="str">
        <f>IF(AK149="","",IF(AND(AC149&gt;0,AK149&gt;0),"Low Spike @ Uptrend",""))</f>
        <v/>
      </c>
      <c r="CG149" s="66" t="str">
        <f>IF(AND(CF149="Low Spike @ Uptrend",AV149&gt;50%),"Sig Low Spike @ Uptrend","")</f>
        <v/>
      </c>
      <c r="CH149" s="30" t="str">
        <f>IFERROR(IF(Z149&gt;(AVERAGE(Z129:Z149)+(2*_xlfn.STDEV.P(Z129:Z149))),1,""),"")</f>
        <v/>
      </c>
      <c r="CI149" s="30" t="str">
        <f>IFERROR(IF(G149&gt;(AVERAGE(G129:G149)+(2*_xlfn.STDEV.P(G129:G149))),1,""),"")</f>
        <v/>
      </c>
      <c r="CJ149" s="30" t="str">
        <f>IF(P149="","",IF(P149=1,1,""))</f>
        <v/>
      </c>
      <c r="CK149" s="11" t="str">
        <f>IF(AND(CH149="",CC149="",CF149="",CI149="",CJ149=""),"",SUM(CH149:CJ149)/5)</f>
        <v/>
      </c>
      <c r="CL149" s="38" t="str">
        <f t="shared" si="51"/>
        <v/>
      </c>
      <c r="CM149" s="10" t="str">
        <f t="shared" si="52"/>
        <v/>
      </c>
    </row>
    <row r="150" spans="1:91" x14ac:dyDescent="0.55000000000000004">
      <c r="A150" t="str">
        <f>IF('Data Validation'!$K$2&lt;&gt;TRUE,"",'Data Validation'!A150)</f>
        <v/>
      </c>
      <c r="B150" s="4" t="str">
        <f>IF('Data Validation'!$K$2&lt;&gt;TRUE,"",'Data Validation'!C150)</f>
        <v/>
      </c>
      <c r="C150" s="4" t="str">
        <f>IF('Data Validation'!$K$2&lt;&gt;TRUE,"",'Data Validation'!E150)</f>
        <v/>
      </c>
      <c r="D150" s="4" t="str">
        <f>IF('Data Validation'!$K$2&lt;&gt;TRUE,"",'Data Validation'!G150)</f>
        <v/>
      </c>
      <c r="E150" s="4" t="str">
        <f>IF($C150&lt;&gt;"M5","",Price!F150)</f>
        <v/>
      </c>
      <c r="F150" s="4" t="str">
        <f>IF($C150&lt;&gt;"M5","",Price!G150)</f>
        <v/>
      </c>
      <c r="G150" s="4" t="str">
        <f>IF($C150&lt;&gt;"M5","",Price!H150)</f>
        <v/>
      </c>
      <c r="H150" s="57" t="str">
        <f>IF($C150&lt;&gt;"M5","",SSA!E150)</f>
        <v/>
      </c>
      <c r="I150" s="57" t="str">
        <f>IF($C150&lt;&gt;"M5","",SSA!F150)</f>
        <v/>
      </c>
      <c r="J150" s="58" t="str">
        <f>IF($C150&lt;&gt;"M5","",SSA!G150)</f>
        <v/>
      </c>
      <c r="K150" s="58" t="str">
        <f>IF($C150&lt;&gt;"M5","",SSA!H150)</f>
        <v/>
      </c>
      <c r="L150" s="5" t="str">
        <f>IF($C150&lt;&gt;"M5","",Trendlines!K150)</f>
        <v/>
      </c>
      <c r="M150" s="5" t="str">
        <f>IF($C150&lt;&gt;"M5","",Trendlines!L150)</f>
        <v/>
      </c>
      <c r="N150" s="5" t="str">
        <f>IF($C150&lt;&gt;"M5","",ZigZag!E150)</f>
        <v/>
      </c>
      <c r="O150" s="5" t="str">
        <f>IF($C150&lt;&gt;"M5","",ZigZag!F150)</f>
        <v/>
      </c>
      <c r="P150" s="5" t="str">
        <f>IF($C150&lt;&gt;"M5","",Pinbar!E150)</f>
        <v/>
      </c>
      <c r="Q150" s="57" t="str">
        <f>IF($C150&lt;&gt;"M5","",Trendlines!E150)</f>
        <v/>
      </c>
      <c r="R150" s="57" t="str">
        <f>IF($C150&lt;&gt;"M5","",Trendlines!H150)</f>
        <v/>
      </c>
      <c r="S150" s="36" t="str">
        <f>IF(N150=0,""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IF(N102&lt;&gt;0,N102,"")))))))))))))))))))))))))))))))))))))))))))))))))</f>
        <v/>
      </c>
      <c r="T150" s="36" t="str">
        <f>IF(O150=0,""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IF(O102&lt;&gt;0,O102,"")))))))))))))))))))))))))))))))))))))))))))))))))</f>
        <v/>
      </c>
      <c r="U150" s="36" t="str">
        <f>IFERROR(IF(S150="N/A","N/A",((N150-S150)/S150)),"")</f>
        <v/>
      </c>
      <c r="V150" s="36" t="str">
        <f>IFERROR(IF(T150="N/A","N/A",((O150-T150)/T150)),"")</f>
        <v/>
      </c>
      <c r="W150" t="str">
        <f>IFERROR(E150-F150,"")</f>
        <v/>
      </c>
      <c r="X150" t="str">
        <f>IFERROR(ABS(E150-D149),"")</f>
        <v/>
      </c>
      <c r="Y150" t="str">
        <f>IFERROR(ABS(F150-D149),"")</f>
        <v/>
      </c>
      <c r="Z150" t="str">
        <f t="shared" si="53"/>
        <v/>
      </c>
      <c r="AA150" s="36" t="str">
        <f>IFERROR(H150-I150,"")</f>
        <v/>
      </c>
      <c r="AB150" s="36" t="str">
        <f t="shared" si="70"/>
        <v/>
      </c>
      <c r="AC150" s="66" t="str" cm="1">
        <f t="array" ref="AC150">IFERROR((AB150=AB149,AC149+AB150,AB150),"")</f>
        <v/>
      </c>
      <c r="AD150" s="65"/>
      <c r="AE150" s="65"/>
      <c r="AF150" s="65"/>
      <c r="AG150" s="65"/>
      <c r="AH150" s="36" t="str">
        <f>IF(AND(H150&gt;I150,H149&lt;I149),"crossover","")</f>
        <v/>
      </c>
      <c r="AI150" s="36" t="str">
        <f>IF(AND(H150&lt;I150,H149&gt;I149),"crossunder","")</f>
        <v/>
      </c>
      <c r="AJ150" s="67" t="str">
        <f t="shared" si="71"/>
        <v/>
      </c>
      <c r="AK150" s="68" t="str">
        <f t="shared" si="72"/>
        <v/>
      </c>
      <c r="AL150" s="71" t="str">
        <f t="shared" si="73"/>
        <v/>
      </c>
      <c r="AM150" s="71" t="str">
        <f t="shared" si="74"/>
        <v/>
      </c>
      <c r="AN150" s="72" t="str">
        <f>IF(AND(AK150&lt;&gt;"",CF150="Low Spike @ Uptrend"),AK150,"")</f>
        <v/>
      </c>
      <c r="AO150" s="72" t="str">
        <f t="shared" si="75"/>
        <v/>
      </c>
      <c r="AT150" s="75"/>
      <c r="AU150" s="75"/>
      <c r="AV150" s="75"/>
      <c r="AW150" s="75"/>
      <c r="AY150" s="21" t="str">
        <f>IF(OR(Q150=0,Q150=""),"",((H150-Q150)/Q150))</f>
        <v/>
      </c>
      <c r="AZ150" s="15" t="str">
        <f t="shared" si="58"/>
        <v/>
      </c>
      <c r="BA150" s="15" t="str">
        <f t="shared" si="56"/>
        <v/>
      </c>
      <c r="BB150" s="22" t="str">
        <f t="shared" si="59"/>
        <v/>
      </c>
      <c r="BC150" s="22" t="str">
        <f t="shared" si="60"/>
        <v/>
      </c>
      <c r="BD150" s="24" t="str">
        <f>IF(OR(R150=0,R150=""),"",((H150-R150)/R150))</f>
        <v/>
      </c>
      <c r="BE150" s="23" t="str">
        <f t="shared" si="57"/>
        <v/>
      </c>
      <c r="BF150" s="23" t="str">
        <f t="shared" si="61"/>
        <v/>
      </c>
      <c r="BG150" s="25" t="str">
        <f t="shared" si="62"/>
        <v/>
      </c>
      <c r="BH150" s="25" t="str">
        <f t="shared" si="63"/>
        <v/>
      </c>
      <c r="BI150" s="29" t="str">
        <f>IF(OR(L150="",N150=""),"",IF(AND(L150=N150,L150&gt;0,N150&gt;0),"Important High",""))</f>
        <v/>
      </c>
      <c r="BJ150" s="29" t="str">
        <f>IF(OR(M150="",O150=""),"",IF(AND(M150=O150,M150&gt;0,O150&gt;0),"Important Low",""))</f>
        <v/>
      </c>
      <c r="BK150" s="37" t="str">
        <f>IFERROR(IF(ABS(U150)&lt;0.15%,"Equal High",""),"")</f>
        <v/>
      </c>
      <c r="BL150" s="37" t="str" cm="1">
        <f t="array" aca="1" ref="BL150" ca="1">_xlfn.LET(_xlpm.lookback,MIN(ROW()-ROW(BK$50),11),_xlpm.found,IFERROR(MATCH("Equal High",OFFSET(BK150,-_xlpm.lookback,0,_xlpm.lookback+1,1),0),-1),_xlpm.offset_rows,_xlpm.lookback-_xlpm.found+1,IF(_xlpm.found&gt;0,INDEX(E:E,ROW()-_xlpm.offset_rows),""))</f>
        <v/>
      </c>
      <c r="BM150" s="37" t="str">
        <f ca="1">IF(BL150&lt;&gt;"",H150,"")</f>
        <v/>
      </c>
      <c r="BN150" s="37" t="str">
        <f ca="1">IF(BL150&lt;&gt;"",I150,"")</f>
        <v/>
      </c>
      <c r="BO150" s="37" t="str">
        <f t="shared" ca="1" si="54"/>
        <v/>
      </c>
      <c r="BP150" s="37" t="str">
        <f>IFERROR(IF(ABS(V150)&lt;0.15%,"Equal Low",""),"")</f>
        <v/>
      </c>
      <c r="BQ150" s="37" t="str" cm="1">
        <f t="array" aca="1" ref="BQ150" ca="1">_xlfn.LET(_xlpm.lookback,MIN(ROW()-ROW(BP$50),11),_xlpm.found,IFERROR(MATCH("Equal Low",OFFSET(BP150,-_xlpm.lookback,0,_xlpm.lookback+1,1),0),-1),_xlpm.offset_rows,_xlpm.lookback-_xlpm.found+1,IF(_xlpm.found&gt;0,INDEX(F:F,ROW()-_xlpm.offset_rows),""))</f>
        <v/>
      </c>
      <c r="BR150" s="37" t="str">
        <f ca="1">IF(BQ150&lt;&gt;"",H150,"")</f>
        <v/>
      </c>
      <c r="BS150" s="37" t="str">
        <f ca="1">IF(BQ150&lt;&gt;"",I150,"")</f>
        <v/>
      </c>
      <c r="BT150" s="37" t="str">
        <f t="shared" ca="1" si="55"/>
        <v/>
      </c>
      <c r="BU150" s="37" t="str">
        <f t="shared" si="64"/>
        <v/>
      </c>
      <c r="BV150" s="29" t="str">
        <f t="shared" si="65"/>
        <v/>
      </c>
      <c r="BW150" s="37" t="str" cm="1">
        <f t="array" ref="BW150">IF(BV150&lt;&gt;1,"",_xlfn.IFS(OR(BC150="Above",BC150="Below"),BC150,OR(BH150="Above",BH150="Below"),BH150,TRUE,""))</f>
        <v/>
      </c>
      <c r="BX150" s="37" t="str">
        <f ca="1">_xlfn.LET(_xlpm.eqh,IFERROR(ABS((BM150-BL150)/BL150)&lt;0.15%,FALSE),_xlpm.eql,IFERROR(ABS((BR150-BQ150)/BQ150)&lt;0.15%,FALSE),IF(_xlpm.eqh,IF(_xlpm.eql,"Eqh Touch / Eql Touch","Eqh Touch"),IF(_xlpm.eql,"Eql Touch","")))</f>
        <v/>
      </c>
      <c r="BY150" s="37" t="str">
        <f>IF(AA150="","",IF(AA150&gt;0,"UP","DOWN"))</f>
        <v/>
      </c>
      <c r="BZ150" s="37" t="str">
        <f t="shared" si="66"/>
        <v/>
      </c>
      <c r="CA150" s="37" t="str">
        <f t="shared" si="67"/>
        <v/>
      </c>
      <c r="CB150" s="66" t="str">
        <f t="shared" si="68"/>
        <v/>
      </c>
      <c r="CC150" s="69" t="str">
        <f t="shared" si="76"/>
        <v/>
      </c>
      <c r="CD150" s="66" t="str">
        <f t="shared" si="77"/>
        <v/>
      </c>
      <c r="CE150" s="66" t="str">
        <f t="shared" si="69"/>
        <v/>
      </c>
      <c r="CF150" s="66" t="str">
        <f>IF(AK150="","",IF(AND(AC150&gt;0,AK150&gt;0),"Low Spike @ Uptrend",""))</f>
        <v/>
      </c>
      <c r="CG150" s="66" t="str">
        <f>IF(AND(CF150="Low Spike @ Uptrend",AV150&gt;50%),"Sig Low Spike @ Uptrend","")</f>
        <v/>
      </c>
      <c r="CH150" s="30" t="str">
        <f>IFERROR(IF(Z150&gt;(AVERAGE(Z130:Z150)+(2*_xlfn.STDEV.P(Z130:Z150))),1,""),"")</f>
        <v/>
      </c>
      <c r="CI150" s="30" t="str">
        <f>IFERROR(IF(G150&gt;(AVERAGE(G130:G150)+(2*_xlfn.STDEV.P(G130:G150))),1,""),"")</f>
        <v/>
      </c>
      <c r="CJ150" s="30" t="str">
        <f>IF(P150="","",IF(P150=1,1,""))</f>
        <v/>
      </c>
      <c r="CK150" s="11" t="str">
        <f>IF(AND(CH150="",CC150="",CF150="",CI150="",CJ150=""),"",SUM(CH150:CJ150)/5)</f>
        <v/>
      </c>
      <c r="CL150" s="38" t="str">
        <f t="shared" si="51"/>
        <v/>
      </c>
      <c r="CM150" s="10" t="str">
        <f t="shared" si="52"/>
        <v/>
      </c>
    </row>
    <row r="151" spans="1:91" x14ac:dyDescent="0.55000000000000004">
      <c r="A151" t="str">
        <f>IF('Data Validation'!$K$2&lt;&gt;TRUE,"",'Data Validation'!A151)</f>
        <v/>
      </c>
      <c r="B151" s="4" t="str">
        <f>IF('Data Validation'!$K$2&lt;&gt;TRUE,"",'Data Validation'!C151)</f>
        <v/>
      </c>
      <c r="C151" s="4" t="str">
        <f>IF('Data Validation'!$K$2&lt;&gt;TRUE,"",'Data Validation'!E151)</f>
        <v/>
      </c>
      <c r="D151" s="4" t="str">
        <f>IF('Data Validation'!$K$2&lt;&gt;TRUE,"",'Data Validation'!G151)</f>
        <v/>
      </c>
      <c r="E151" s="4" t="str">
        <f>IF($C151&lt;&gt;"M5","",Price!F151)</f>
        <v/>
      </c>
      <c r="F151" s="4" t="str">
        <f>IF($C151&lt;&gt;"M5","",Price!G151)</f>
        <v/>
      </c>
      <c r="G151" s="4" t="str">
        <f>IF($C151&lt;&gt;"M5","",Price!H151)</f>
        <v/>
      </c>
      <c r="H151" s="57" t="str">
        <f>IF($C151&lt;&gt;"M5","",SSA!E151)</f>
        <v/>
      </c>
      <c r="I151" s="57" t="str">
        <f>IF($C151&lt;&gt;"M5","",SSA!F151)</f>
        <v/>
      </c>
      <c r="J151" s="58" t="str">
        <f>IF($C151&lt;&gt;"M5","",SSA!G151)</f>
        <v/>
      </c>
      <c r="K151" s="58" t="str">
        <f>IF($C151&lt;&gt;"M5","",SSA!H151)</f>
        <v/>
      </c>
      <c r="L151" s="5" t="str">
        <f>IF($C151&lt;&gt;"M5","",Trendlines!K151)</f>
        <v/>
      </c>
      <c r="M151" s="5" t="str">
        <f>IF($C151&lt;&gt;"M5","",Trendlines!L151)</f>
        <v/>
      </c>
      <c r="N151" s="5" t="str">
        <f>IF($C151&lt;&gt;"M5","",ZigZag!E151)</f>
        <v/>
      </c>
      <c r="O151" s="5" t="str">
        <f>IF($C151&lt;&gt;"M5","",ZigZag!F151)</f>
        <v/>
      </c>
      <c r="P151" s="5" t="str">
        <f>IF($C151&lt;&gt;"M5","",Pinbar!E151)</f>
        <v/>
      </c>
      <c r="Q151" s="57" t="str">
        <f>IF($C151&lt;&gt;"M5","",Trendlines!E151)</f>
        <v/>
      </c>
      <c r="R151" s="57" t="str">
        <f>IF($C151&lt;&gt;"M5","",Trendlines!H151)</f>
        <v/>
      </c>
      <c r="S151" s="36" t="str">
        <f>IF(N151=0,""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IF(N103&lt;&gt;0,N103,"")))))))))))))))))))))))))))))))))))))))))))))))))</f>
        <v/>
      </c>
      <c r="T151" s="36" t="str">
        <f>IF(O151=0,""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IF(O103&lt;&gt;0,O103,"")))))))))))))))))))))))))))))))))))))))))))))))))</f>
        <v/>
      </c>
      <c r="U151" s="36" t="str">
        <f>IFERROR(IF(S151="N/A","N/A",((N151-S151)/S151)),"")</f>
        <v/>
      </c>
      <c r="V151" s="36" t="str">
        <f>IFERROR(IF(T151="N/A","N/A",((O151-T151)/T151)),"")</f>
        <v/>
      </c>
      <c r="W151" t="str">
        <f>IFERROR(E151-F151,"")</f>
        <v/>
      </c>
      <c r="X151" t="str">
        <f>IFERROR(ABS(E151-D150),"")</f>
        <v/>
      </c>
      <c r="Y151" t="str">
        <f>IFERROR(ABS(F151-D150),"")</f>
        <v/>
      </c>
      <c r="Z151" t="str">
        <f t="shared" si="53"/>
        <v/>
      </c>
      <c r="AA151" s="36" t="str">
        <f>IFERROR(H151-I151,"")</f>
        <v/>
      </c>
      <c r="AB151" s="36" t="str">
        <f t="shared" si="70"/>
        <v/>
      </c>
      <c r="AC151" s="66" t="str" cm="1">
        <f t="array" ref="AC151">IFERROR((AB151=AB150,AC150+AB151,AB151),"")</f>
        <v/>
      </c>
      <c r="AD151" s="65"/>
      <c r="AE151" s="65"/>
      <c r="AF151" s="65"/>
      <c r="AG151" s="65"/>
      <c r="AH151" s="36" t="str">
        <f>IF(AND(H151&gt;I151,H150&lt;I150),"crossover","")</f>
        <v/>
      </c>
      <c r="AI151" s="36" t="str">
        <f>IF(AND(H151&lt;I151,H150&gt;I150),"crossunder","")</f>
        <v/>
      </c>
      <c r="AJ151" s="67" t="str">
        <f t="shared" si="71"/>
        <v/>
      </c>
      <c r="AK151" s="68" t="str">
        <f t="shared" si="72"/>
        <v/>
      </c>
      <c r="AL151" s="71" t="str">
        <f t="shared" si="73"/>
        <v/>
      </c>
      <c r="AM151" s="71" t="str">
        <f t="shared" si="74"/>
        <v/>
      </c>
      <c r="AN151" s="72" t="str">
        <f>IF(AND(AK151&lt;&gt;"",CF151="Low Spike @ Uptrend"),AK151,"")</f>
        <v/>
      </c>
      <c r="AO151" s="72" t="str">
        <f t="shared" si="75"/>
        <v/>
      </c>
      <c r="AT151" s="75"/>
      <c r="AU151" s="75"/>
      <c r="AV151" s="75"/>
      <c r="AW151" s="75"/>
      <c r="AY151" s="21" t="str">
        <f>IF(OR(Q151=0,Q151=""),"",((H151-Q151)/Q151))</f>
        <v/>
      </c>
      <c r="AZ151" s="15" t="str">
        <f t="shared" si="58"/>
        <v/>
      </c>
      <c r="BA151" s="15" t="str">
        <f t="shared" si="56"/>
        <v/>
      </c>
      <c r="BB151" s="22" t="str">
        <f t="shared" si="59"/>
        <v/>
      </c>
      <c r="BC151" s="22" t="str">
        <f t="shared" si="60"/>
        <v/>
      </c>
      <c r="BD151" s="24" t="str">
        <f>IF(OR(R151=0,R151=""),"",((H151-R151)/R151))</f>
        <v/>
      </c>
      <c r="BE151" s="23" t="str">
        <f t="shared" si="57"/>
        <v/>
      </c>
      <c r="BF151" s="23" t="str">
        <f t="shared" si="61"/>
        <v/>
      </c>
      <c r="BG151" s="25" t="str">
        <f t="shared" si="62"/>
        <v/>
      </c>
      <c r="BH151" s="25" t="str">
        <f t="shared" si="63"/>
        <v/>
      </c>
      <c r="BI151" s="29" t="str">
        <f>IF(OR(L151="",N151=""),"",IF(AND(L151=N151,L151&gt;0,N151&gt;0),"Important High",""))</f>
        <v/>
      </c>
      <c r="BJ151" s="29" t="str">
        <f>IF(OR(M151="",O151=""),"",IF(AND(M151=O151,M151&gt;0,O151&gt;0),"Important Low",""))</f>
        <v/>
      </c>
      <c r="BK151" s="37" t="str">
        <f>IFERROR(IF(ABS(U151)&lt;0.15%,"Equal High",""),"")</f>
        <v/>
      </c>
      <c r="BL151" s="37" t="str" cm="1">
        <f t="array" aca="1" ref="BL151" ca="1">_xlfn.LET(_xlpm.lookback,MIN(ROW()-ROW(BK$50),11),_xlpm.found,IFERROR(MATCH("Equal High",OFFSET(BK151,-_xlpm.lookback,0,_xlpm.lookback+1,1),0),-1),_xlpm.offset_rows,_xlpm.lookback-_xlpm.found+1,IF(_xlpm.found&gt;0,INDEX(E:E,ROW()-_xlpm.offset_rows),""))</f>
        <v/>
      </c>
      <c r="BM151" s="37" t="str">
        <f ca="1">IF(BL151&lt;&gt;"",H151,"")</f>
        <v/>
      </c>
      <c r="BN151" s="37" t="str">
        <f ca="1">IF(BL151&lt;&gt;"",I151,"")</f>
        <v/>
      </c>
      <c r="BO151" s="37" t="str">
        <f t="shared" ca="1" si="54"/>
        <v/>
      </c>
      <c r="BP151" s="37" t="str">
        <f>IFERROR(IF(ABS(V151)&lt;0.15%,"Equal Low",""),"")</f>
        <v/>
      </c>
      <c r="BQ151" s="37" t="str" cm="1">
        <f t="array" aca="1" ref="BQ151" ca="1">_xlfn.LET(_xlpm.lookback,MIN(ROW()-ROW(BP$50),11),_xlpm.found,IFERROR(MATCH("Equal Low",OFFSET(BP151,-_xlpm.lookback,0,_xlpm.lookback+1,1),0),-1),_xlpm.offset_rows,_xlpm.lookback-_xlpm.found+1,IF(_xlpm.found&gt;0,INDEX(F:F,ROW()-_xlpm.offset_rows),""))</f>
        <v/>
      </c>
      <c r="BR151" s="37" t="str">
        <f ca="1">IF(BQ151&lt;&gt;"",H151,"")</f>
        <v/>
      </c>
      <c r="BS151" s="37" t="str">
        <f ca="1">IF(BQ151&lt;&gt;"",I151,"")</f>
        <v/>
      </c>
      <c r="BT151" s="37" t="str">
        <f t="shared" ca="1" si="55"/>
        <v/>
      </c>
      <c r="BU151" s="37" t="str">
        <f t="shared" si="64"/>
        <v/>
      </c>
      <c r="BV151" s="29" t="str">
        <f t="shared" si="65"/>
        <v/>
      </c>
      <c r="BW151" s="37" t="str" cm="1">
        <f t="array" ref="BW151">IF(BV151&lt;&gt;1,"",_xlfn.IFS(OR(BC151="Above",BC151="Below"),BC151,OR(BH151="Above",BH151="Below"),BH151,TRUE,""))</f>
        <v/>
      </c>
      <c r="BX151" s="37" t="str">
        <f ca="1">_xlfn.LET(_xlpm.eqh,IFERROR(ABS((BM151-BL151)/BL151)&lt;0.15%,FALSE),_xlpm.eql,IFERROR(ABS((BR151-BQ151)/BQ151)&lt;0.15%,FALSE),IF(_xlpm.eqh,IF(_xlpm.eql,"Eqh Touch / Eql Touch","Eqh Touch"),IF(_xlpm.eql,"Eql Touch","")))</f>
        <v/>
      </c>
      <c r="BY151" s="37" t="str">
        <f>IF(AA151="","",IF(AA151&gt;0,"UP","DOWN"))</f>
        <v/>
      </c>
      <c r="BZ151" s="37" t="str">
        <f t="shared" si="66"/>
        <v/>
      </c>
      <c r="CA151" s="37" t="str">
        <f t="shared" si="67"/>
        <v/>
      </c>
      <c r="CB151" s="66" t="str">
        <f t="shared" si="68"/>
        <v/>
      </c>
      <c r="CC151" s="69" t="str">
        <f t="shared" si="76"/>
        <v/>
      </c>
      <c r="CD151" s="66" t="str">
        <f t="shared" si="77"/>
        <v/>
      </c>
      <c r="CE151" s="66" t="str">
        <f t="shared" si="69"/>
        <v/>
      </c>
      <c r="CF151" s="66" t="str">
        <f>IF(AK151="","",IF(AND(AC151&gt;0,AK151&gt;0),"Low Spike @ Uptrend",""))</f>
        <v/>
      </c>
      <c r="CG151" s="66" t="str">
        <f>IF(AND(CF151="Low Spike @ Uptrend",AV151&gt;50%),"Sig Low Spike @ Uptrend","")</f>
        <v/>
      </c>
      <c r="CH151" s="30" t="str">
        <f>IFERROR(IF(Z151&gt;(AVERAGE(Z131:Z151)+(2*_xlfn.STDEV.P(Z131:Z151))),1,""),"")</f>
        <v/>
      </c>
      <c r="CI151" s="30" t="str">
        <f>IFERROR(IF(G151&gt;(AVERAGE(G131:G151)+(2*_xlfn.STDEV.P(G131:G151))),1,""),"")</f>
        <v/>
      </c>
      <c r="CJ151" s="30" t="str">
        <f>IF(P151="","",IF(P151=1,1,""))</f>
        <v/>
      </c>
      <c r="CK151" s="11" t="str">
        <f>IF(AND(CH151="",CC151="",CF151="",CI151="",CJ151=""),"",SUM(CH151:CJ151)/5)</f>
        <v/>
      </c>
      <c r="CL151" s="38" t="str">
        <f t="shared" si="51"/>
        <v/>
      </c>
      <c r="CM151" s="10" t="str">
        <f t="shared" si="52"/>
        <v/>
      </c>
    </row>
    <row r="152" spans="1:91" x14ac:dyDescent="0.55000000000000004">
      <c r="A152" t="str">
        <f>IF('Data Validation'!$K$2&lt;&gt;TRUE,"",'Data Validation'!A152)</f>
        <v/>
      </c>
      <c r="B152" s="4" t="str">
        <f>IF('Data Validation'!$K$2&lt;&gt;TRUE,"",'Data Validation'!C152)</f>
        <v/>
      </c>
      <c r="C152" s="4" t="str">
        <f>IF('Data Validation'!$K$2&lt;&gt;TRUE,"",'Data Validation'!E152)</f>
        <v/>
      </c>
      <c r="D152" s="4" t="str">
        <f>IF('Data Validation'!$K$2&lt;&gt;TRUE,"",'Data Validation'!G152)</f>
        <v/>
      </c>
      <c r="E152" s="4" t="str">
        <f>IF($C152&lt;&gt;"M5","",Price!F152)</f>
        <v/>
      </c>
      <c r="F152" s="4" t="str">
        <f>IF($C152&lt;&gt;"M5","",Price!G152)</f>
        <v/>
      </c>
      <c r="G152" s="4" t="str">
        <f>IF($C152&lt;&gt;"M5","",Price!H152)</f>
        <v/>
      </c>
      <c r="H152" s="57" t="str">
        <f>IF($C152&lt;&gt;"M5","",SSA!E152)</f>
        <v/>
      </c>
      <c r="I152" s="57" t="str">
        <f>IF($C152&lt;&gt;"M5","",SSA!F152)</f>
        <v/>
      </c>
      <c r="J152" s="58" t="str">
        <f>IF($C152&lt;&gt;"M5","",SSA!G152)</f>
        <v/>
      </c>
      <c r="K152" s="58" t="str">
        <f>IF($C152&lt;&gt;"M5","",SSA!H152)</f>
        <v/>
      </c>
      <c r="L152" s="5" t="str">
        <f>IF($C152&lt;&gt;"M5","",Trendlines!K152)</f>
        <v/>
      </c>
      <c r="M152" s="5" t="str">
        <f>IF($C152&lt;&gt;"M5","",Trendlines!L152)</f>
        <v/>
      </c>
      <c r="N152" s="5" t="str">
        <f>IF($C152&lt;&gt;"M5","",ZigZag!E152)</f>
        <v/>
      </c>
      <c r="O152" s="5" t="str">
        <f>IF($C152&lt;&gt;"M5","",ZigZag!F152)</f>
        <v/>
      </c>
      <c r="P152" s="5" t="str">
        <f>IF($C152&lt;&gt;"M5","",Pinbar!E152)</f>
        <v/>
      </c>
      <c r="Q152" s="57" t="str">
        <f>IF($C152&lt;&gt;"M5","",Trendlines!E152)</f>
        <v/>
      </c>
      <c r="R152" s="57" t="str">
        <f>IF($C152&lt;&gt;"M5","",Trendlines!H152)</f>
        <v/>
      </c>
      <c r="S152" s="36" t="str">
        <f>IF(N152=0,""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IF(N104&lt;&gt;0,N104,"")))))))))))))))))))))))))))))))))))))))))))))))))</f>
        <v/>
      </c>
      <c r="T152" s="36" t="str">
        <f>IF(O152=0,""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IF(O104&lt;&gt;0,O104,"")))))))))))))))))))))))))))))))))))))))))))))))))</f>
        <v/>
      </c>
      <c r="U152" s="36" t="str">
        <f>IFERROR(IF(S152="N/A","N/A",((N152-S152)/S152)),"")</f>
        <v/>
      </c>
      <c r="V152" s="36" t="str">
        <f>IFERROR(IF(T152="N/A","N/A",((O152-T152)/T152)),"")</f>
        <v/>
      </c>
      <c r="W152" t="str">
        <f>IFERROR(E152-F152,"")</f>
        <v/>
      </c>
      <c r="X152" t="str">
        <f>IFERROR(ABS(E152-D151),"")</f>
        <v/>
      </c>
      <c r="Y152" t="str">
        <f>IFERROR(ABS(F152-D151),"")</f>
        <v/>
      </c>
      <c r="Z152" t="str">
        <f t="shared" si="53"/>
        <v/>
      </c>
      <c r="AA152" s="36" t="str">
        <f>IFERROR(H152-I152,"")</f>
        <v/>
      </c>
      <c r="AB152" s="36" t="str">
        <f t="shared" si="70"/>
        <v/>
      </c>
      <c r="AC152" s="66" t="str" cm="1">
        <f t="array" ref="AC152">IFERROR((AB152=AB151,AC151+AB152,AB152),"")</f>
        <v/>
      </c>
      <c r="AD152" s="65"/>
      <c r="AE152" s="65"/>
      <c r="AF152" s="65"/>
      <c r="AG152" s="65"/>
      <c r="AH152" s="36" t="str">
        <f>IF(AND(H152&gt;I152,H151&lt;I151),"crossover","")</f>
        <v/>
      </c>
      <c r="AI152" s="36" t="str">
        <f>IF(AND(H152&lt;I152,H151&gt;I151),"crossunder","")</f>
        <v/>
      </c>
      <c r="AJ152" s="67" t="str">
        <f t="shared" si="71"/>
        <v/>
      </c>
      <c r="AK152" s="68" t="str">
        <f t="shared" si="72"/>
        <v/>
      </c>
      <c r="AL152" s="71" t="str">
        <f t="shared" si="73"/>
        <v/>
      </c>
      <c r="AM152" s="71" t="str">
        <f t="shared" si="74"/>
        <v/>
      </c>
      <c r="AN152" s="72" t="str">
        <f>IF(AND(AK152&lt;&gt;"",CF152="Low Spike @ Uptrend"),AK152,"")</f>
        <v/>
      </c>
      <c r="AO152" s="72" t="str">
        <f t="shared" si="75"/>
        <v/>
      </c>
      <c r="AT152" s="75"/>
      <c r="AU152" s="75"/>
      <c r="AV152" s="75"/>
      <c r="AW152" s="75"/>
      <c r="AY152" s="21" t="str">
        <f>IF(OR(Q152=0,Q152=""),"",((H152-Q152)/Q152))</f>
        <v/>
      </c>
      <c r="AZ152" s="15" t="str">
        <f t="shared" si="58"/>
        <v/>
      </c>
      <c r="BA152" s="15" t="str">
        <f t="shared" si="56"/>
        <v/>
      </c>
      <c r="BB152" s="22" t="str">
        <f t="shared" si="59"/>
        <v/>
      </c>
      <c r="BC152" s="22" t="str">
        <f t="shared" si="60"/>
        <v/>
      </c>
      <c r="BD152" s="24" t="str">
        <f>IF(OR(R152=0,R152=""),"",((H152-R152)/R152))</f>
        <v/>
      </c>
      <c r="BE152" s="23" t="str">
        <f t="shared" si="57"/>
        <v/>
      </c>
      <c r="BF152" s="23" t="str">
        <f t="shared" si="61"/>
        <v/>
      </c>
      <c r="BG152" s="25" t="str">
        <f t="shared" si="62"/>
        <v/>
      </c>
      <c r="BH152" s="25" t="str">
        <f t="shared" si="63"/>
        <v/>
      </c>
      <c r="BI152" s="29" t="str">
        <f>IF(OR(L152="",N152=""),"",IF(AND(L152=N152,L152&gt;0,N152&gt;0),"Important High",""))</f>
        <v/>
      </c>
      <c r="BJ152" s="29" t="str">
        <f>IF(OR(M152="",O152=""),"",IF(AND(M152=O152,M152&gt;0,O152&gt;0),"Important Low",""))</f>
        <v/>
      </c>
      <c r="BK152" s="37" t="str">
        <f>IFERROR(IF(ABS(U152)&lt;0.15%,"Equal High",""),"")</f>
        <v/>
      </c>
      <c r="BL152" s="37" t="str" cm="1">
        <f t="array" aca="1" ref="BL152" ca="1">_xlfn.LET(_xlpm.lookback,MIN(ROW()-ROW(BK$50),11),_xlpm.found,IFERROR(MATCH("Equal High",OFFSET(BK152,-_xlpm.lookback,0,_xlpm.lookback+1,1),0),-1),_xlpm.offset_rows,_xlpm.lookback-_xlpm.found+1,IF(_xlpm.found&gt;0,INDEX(E:E,ROW()-_xlpm.offset_rows),""))</f>
        <v/>
      </c>
      <c r="BM152" s="37" t="str">
        <f ca="1">IF(BL152&lt;&gt;"",H152,"")</f>
        <v/>
      </c>
      <c r="BN152" s="37" t="str">
        <f ca="1">IF(BL152&lt;&gt;"",I152,"")</f>
        <v/>
      </c>
      <c r="BO152" s="37" t="str">
        <f t="shared" ca="1" si="54"/>
        <v/>
      </c>
      <c r="BP152" s="37" t="str">
        <f>IFERROR(IF(ABS(V152)&lt;0.15%,"Equal Low",""),"")</f>
        <v/>
      </c>
      <c r="BQ152" s="37" t="str" cm="1">
        <f t="array" aca="1" ref="BQ152" ca="1">_xlfn.LET(_xlpm.lookback,MIN(ROW()-ROW(BP$50),11),_xlpm.found,IFERROR(MATCH("Equal Low",OFFSET(BP152,-_xlpm.lookback,0,_xlpm.lookback+1,1),0),-1),_xlpm.offset_rows,_xlpm.lookback-_xlpm.found+1,IF(_xlpm.found&gt;0,INDEX(F:F,ROW()-_xlpm.offset_rows),""))</f>
        <v/>
      </c>
      <c r="BR152" s="37" t="str">
        <f ca="1">IF(BQ152&lt;&gt;"",H152,"")</f>
        <v/>
      </c>
      <c r="BS152" s="37" t="str">
        <f ca="1">IF(BQ152&lt;&gt;"",I152,"")</f>
        <v/>
      </c>
      <c r="BT152" s="37" t="str">
        <f t="shared" ca="1" si="55"/>
        <v/>
      </c>
      <c r="BU152" s="37" t="str">
        <f t="shared" si="64"/>
        <v/>
      </c>
      <c r="BV152" s="29" t="str">
        <f t="shared" si="65"/>
        <v/>
      </c>
      <c r="BW152" s="37" t="str" cm="1">
        <f t="array" ref="BW152">IF(BV152&lt;&gt;1,"",_xlfn.IFS(OR(BC152="Above",BC152="Below"),BC152,OR(BH152="Above",BH152="Below"),BH152,TRUE,""))</f>
        <v/>
      </c>
      <c r="BX152" s="37" t="str">
        <f ca="1">_xlfn.LET(_xlpm.eqh,IFERROR(ABS((BM152-BL152)/BL152)&lt;0.15%,FALSE),_xlpm.eql,IFERROR(ABS((BR152-BQ152)/BQ152)&lt;0.15%,FALSE),IF(_xlpm.eqh,IF(_xlpm.eql,"Eqh Touch / Eql Touch","Eqh Touch"),IF(_xlpm.eql,"Eql Touch","")))</f>
        <v/>
      </c>
      <c r="BY152" s="37" t="str">
        <f>IF(AA152="","",IF(AA152&gt;0,"UP","DOWN"))</f>
        <v/>
      </c>
      <c r="BZ152" s="37" t="str">
        <f t="shared" si="66"/>
        <v/>
      </c>
      <c r="CA152" s="37" t="str">
        <f t="shared" si="67"/>
        <v/>
      </c>
      <c r="CB152" s="66" t="str">
        <f t="shared" si="68"/>
        <v/>
      </c>
      <c r="CC152" s="69" t="str">
        <f t="shared" si="76"/>
        <v/>
      </c>
      <c r="CD152" s="66" t="str">
        <f t="shared" si="77"/>
        <v/>
      </c>
      <c r="CE152" s="66" t="str">
        <f t="shared" si="69"/>
        <v/>
      </c>
      <c r="CF152" s="66" t="str">
        <f>IF(AK152="","",IF(AND(AC152&gt;0,AK152&gt;0),"Low Spike @ Uptrend",""))</f>
        <v/>
      </c>
      <c r="CG152" s="66" t="str">
        <f>IF(AND(CF152="Low Spike @ Uptrend",AV152&gt;50%),"Sig Low Spike @ Uptrend","")</f>
        <v/>
      </c>
      <c r="CH152" s="30" t="str">
        <f>IFERROR(IF(Z152&gt;(AVERAGE(Z132:Z152)+(2*_xlfn.STDEV.P(Z132:Z152))),1,""),"")</f>
        <v/>
      </c>
      <c r="CI152" s="30" t="str">
        <f>IFERROR(IF(G152&gt;(AVERAGE(G132:G152)+(2*_xlfn.STDEV.P(G132:G152))),1,""),"")</f>
        <v/>
      </c>
      <c r="CJ152" s="30" t="str">
        <f>IF(P152="","",IF(P152=1,1,""))</f>
        <v/>
      </c>
      <c r="CK152" s="11" t="str">
        <f>IF(AND(CH152="",CC152="",CF152="",CI152="",CJ152=""),"",SUM(CH152:CJ152)/5)</f>
        <v/>
      </c>
      <c r="CL152" s="38" t="str">
        <f t="shared" si="51"/>
        <v/>
      </c>
      <c r="CM152" s="10" t="str">
        <f t="shared" si="52"/>
        <v/>
      </c>
    </row>
    <row r="153" spans="1:91" x14ac:dyDescent="0.55000000000000004">
      <c r="A153" t="str">
        <f>IF('Data Validation'!$K$2&lt;&gt;TRUE,"",'Data Validation'!A153)</f>
        <v/>
      </c>
      <c r="B153" s="4" t="str">
        <f>IF('Data Validation'!$K$2&lt;&gt;TRUE,"",'Data Validation'!C153)</f>
        <v/>
      </c>
      <c r="C153" s="4" t="str">
        <f>IF('Data Validation'!$K$2&lt;&gt;TRUE,"",'Data Validation'!E153)</f>
        <v/>
      </c>
      <c r="D153" s="4" t="str">
        <f>IF('Data Validation'!$K$2&lt;&gt;TRUE,"",'Data Validation'!G153)</f>
        <v/>
      </c>
      <c r="E153" s="4" t="str">
        <f>IF($C153&lt;&gt;"M5","",Price!F153)</f>
        <v/>
      </c>
      <c r="F153" s="4" t="str">
        <f>IF($C153&lt;&gt;"M5","",Price!G153)</f>
        <v/>
      </c>
      <c r="G153" s="4" t="str">
        <f>IF($C153&lt;&gt;"M5","",Price!H153)</f>
        <v/>
      </c>
      <c r="H153" s="57" t="str">
        <f>IF($C153&lt;&gt;"M5","",SSA!E153)</f>
        <v/>
      </c>
      <c r="I153" s="57" t="str">
        <f>IF($C153&lt;&gt;"M5","",SSA!F153)</f>
        <v/>
      </c>
      <c r="J153" s="58" t="str">
        <f>IF($C153&lt;&gt;"M5","",SSA!G153)</f>
        <v/>
      </c>
      <c r="K153" s="58" t="str">
        <f>IF($C153&lt;&gt;"M5","",SSA!H153)</f>
        <v/>
      </c>
      <c r="L153" s="5" t="str">
        <f>IF($C153&lt;&gt;"M5","",Trendlines!K153)</f>
        <v/>
      </c>
      <c r="M153" s="5" t="str">
        <f>IF($C153&lt;&gt;"M5","",Trendlines!L153)</f>
        <v/>
      </c>
      <c r="N153" s="5" t="str">
        <f>IF($C153&lt;&gt;"M5","",ZigZag!E153)</f>
        <v/>
      </c>
      <c r="O153" s="5" t="str">
        <f>IF($C153&lt;&gt;"M5","",ZigZag!F153)</f>
        <v/>
      </c>
      <c r="P153" s="5" t="str">
        <f>IF($C153&lt;&gt;"M5","",Pinbar!E153)</f>
        <v/>
      </c>
      <c r="Q153" s="57" t="str">
        <f>IF($C153&lt;&gt;"M5","",Trendlines!E153)</f>
        <v/>
      </c>
      <c r="R153" s="57" t="str">
        <f>IF($C153&lt;&gt;"M5","",Trendlines!H153)</f>
        <v/>
      </c>
      <c r="S153" s="36" t="str">
        <f>IF(N153=0,""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IF(N105&lt;&gt;0,N105,"")))))))))))))))))))))))))))))))))))))))))))))))))</f>
        <v/>
      </c>
      <c r="T153" s="36" t="str">
        <f>IF(O153=0,""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IF(O105&lt;&gt;0,O105,"")))))))))))))))))))))))))))))))))))))))))))))))))</f>
        <v/>
      </c>
      <c r="U153" s="36" t="str">
        <f>IFERROR(IF(S153="N/A","N/A",((N153-S153)/S153)),"")</f>
        <v/>
      </c>
      <c r="V153" s="36" t="str">
        <f>IFERROR(IF(T153="N/A","N/A",((O153-T153)/T153)),"")</f>
        <v/>
      </c>
      <c r="W153" t="str">
        <f>IFERROR(E153-F153,"")</f>
        <v/>
      </c>
      <c r="X153" t="str">
        <f>IFERROR(ABS(E153-D152),"")</f>
        <v/>
      </c>
      <c r="Y153" t="str">
        <f>IFERROR(ABS(F153-D152),"")</f>
        <v/>
      </c>
      <c r="Z153" t="str">
        <f t="shared" si="53"/>
        <v/>
      </c>
      <c r="AA153" s="36" t="str">
        <f>IFERROR(H153-I153,"")</f>
        <v/>
      </c>
      <c r="AB153" s="36" t="str">
        <f t="shared" si="70"/>
        <v/>
      </c>
      <c r="AC153" s="66" t="str" cm="1">
        <f t="array" ref="AC153">IFERROR((AB153=AB152,AC152+AB153,AB153),"")</f>
        <v/>
      </c>
      <c r="AD153" s="65"/>
      <c r="AE153" s="65"/>
      <c r="AF153" s="65"/>
      <c r="AG153" s="65"/>
      <c r="AH153" s="36" t="str">
        <f>IF(AND(H153&gt;I153,H152&lt;I152),"crossover","")</f>
        <v/>
      </c>
      <c r="AI153" s="36" t="str">
        <f>IF(AND(H153&lt;I153,H152&gt;I152),"crossunder","")</f>
        <v/>
      </c>
      <c r="AJ153" s="67" t="str">
        <f t="shared" si="71"/>
        <v/>
      </c>
      <c r="AK153" s="68" t="str">
        <f t="shared" si="72"/>
        <v/>
      </c>
      <c r="AL153" s="71" t="str">
        <f t="shared" si="73"/>
        <v/>
      </c>
      <c r="AM153" s="71" t="str">
        <f t="shared" si="74"/>
        <v/>
      </c>
      <c r="AN153" s="72" t="str">
        <f>IF(AND(AK153&lt;&gt;"",CF153="Low Spike @ Uptrend"),AK153,"")</f>
        <v/>
      </c>
      <c r="AO153" s="72" t="str">
        <f t="shared" si="75"/>
        <v/>
      </c>
      <c r="AT153" s="75"/>
      <c r="AU153" s="75"/>
      <c r="AV153" s="75"/>
      <c r="AW153" s="75"/>
      <c r="AY153" s="21" t="str">
        <f>IF(OR(Q153=0,Q153=""),"",((H153-Q153)/Q153))</f>
        <v/>
      </c>
      <c r="AZ153" s="15" t="str">
        <f t="shared" si="58"/>
        <v/>
      </c>
      <c r="BA153" s="15" t="str">
        <f t="shared" si="56"/>
        <v/>
      </c>
      <c r="BB153" s="22" t="str">
        <f t="shared" si="59"/>
        <v/>
      </c>
      <c r="BC153" s="22" t="str">
        <f t="shared" si="60"/>
        <v/>
      </c>
      <c r="BD153" s="24" t="str">
        <f>IF(OR(R153=0,R153=""),"",((H153-R153)/R153))</f>
        <v/>
      </c>
      <c r="BE153" s="23" t="str">
        <f t="shared" si="57"/>
        <v/>
      </c>
      <c r="BF153" s="23" t="str">
        <f t="shared" si="61"/>
        <v/>
      </c>
      <c r="BG153" s="25" t="str">
        <f t="shared" si="62"/>
        <v/>
      </c>
      <c r="BH153" s="25" t="str">
        <f t="shared" si="63"/>
        <v/>
      </c>
      <c r="BI153" s="29" t="str">
        <f>IF(OR(L153="",N153=""),"",IF(AND(L153=N153,L153&gt;0,N153&gt;0),"Important High",""))</f>
        <v/>
      </c>
      <c r="BJ153" s="29" t="str">
        <f>IF(OR(M153="",O153=""),"",IF(AND(M153=O153,M153&gt;0,O153&gt;0),"Important Low",""))</f>
        <v/>
      </c>
      <c r="BK153" s="37" t="str">
        <f>IFERROR(IF(ABS(U153)&lt;0.15%,"Equal High",""),"")</f>
        <v/>
      </c>
      <c r="BL153" s="37" t="str" cm="1">
        <f t="array" aca="1" ref="BL153" ca="1">_xlfn.LET(_xlpm.lookback,MIN(ROW()-ROW(BK$50),11),_xlpm.found,IFERROR(MATCH("Equal High",OFFSET(BK153,-_xlpm.lookback,0,_xlpm.lookback+1,1),0),-1),_xlpm.offset_rows,_xlpm.lookback-_xlpm.found+1,IF(_xlpm.found&gt;0,INDEX(E:E,ROW()-_xlpm.offset_rows),""))</f>
        <v/>
      </c>
      <c r="BM153" s="37" t="str">
        <f ca="1">IF(BL153&lt;&gt;"",H153,"")</f>
        <v/>
      </c>
      <c r="BN153" s="37" t="str">
        <f ca="1">IF(BL153&lt;&gt;"",I153,"")</f>
        <v/>
      </c>
      <c r="BO153" s="37" t="str">
        <f t="shared" ca="1" si="54"/>
        <v/>
      </c>
      <c r="BP153" s="37" t="str">
        <f>IFERROR(IF(ABS(V153)&lt;0.15%,"Equal Low",""),"")</f>
        <v/>
      </c>
      <c r="BQ153" s="37" t="str" cm="1">
        <f t="array" aca="1" ref="BQ153" ca="1">_xlfn.LET(_xlpm.lookback,MIN(ROW()-ROW(BP$50),11),_xlpm.found,IFERROR(MATCH("Equal Low",OFFSET(BP153,-_xlpm.lookback,0,_xlpm.lookback+1,1),0),-1),_xlpm.offset_rows,_xlpm.lookback-_xlpm.found+1,IF(_xlpm.found&gt;0,INDEX(F:F,ROW()-_xlpm.offset_rows),""))</f>
        <v/>
      </c>
      <c r="BR153" s="37" t="str">
        <f ca="1">IF(BQ153&lt;&gt;"",H153,"")</f>
        <v/>
      </c>
      <c r="BS153" s="37" t="str">
        <f ca="1">IF(BQ153&lt;&gt;"",I153,"")</f>
        <v/>
      </c>
      <c r="BT153" s="37" t="str">
        <f t="shared" ca="1" si="55"/>
        <v/>
      </c>
      <c r="BU153" s="37" t="str">
        <f t="shared" si="64"/>
        <v/>
      </c>
      <c r="BV153" s="29" t="str">
        <f t="shared" si="65"/>
        <v/>
      </c>
      <c r="BW153" s="37" t="str" cm="1">
        <f t="array" ref="BW153">IF(BV153&lt;&gt;1,"",_xlfn.IFS(OR(BC153="Above",BC153="Below"),BC153,OR(BH153="Above",BH153="Below"),BH153,TRUE,""))</f>
        <v/>
      </c>
      <c r="BX153" s="37" t="str">
        <f ca="1">_xlfn.LET(_xlpm.eqh,IFERROR(ABS((BM153-BL153)/BL153)&lt;0.15%,FALSE),_xlpm.eql,IFERROR(ABS((BR153-BQ153)/BQ153)&lt;0.15%,FALSE),IF(_xlpm.eqh,IF(_xlpm.eql,"Eqh Touch / Eql Touch","Eqh Touch"),IF(_xlpm.eql,"Eql Touch","")))</f>
        <v/>
      </c>
      <c r="BY153" s="37" t="str">
        <f>IF(AA153="","",IF(AA153&gt;0,"UP","DOWN"))</f>
        <v/>
      </c>
      <c r="BZ153" s="37" t="str">
        <f t="shared" si="66"/>
        <v/>
      </c>
      <c r="CA153" s="37" t="str">
        <f t="shared" si="67"/>
        <v/>
      </c>
      <c r="CB153" s="66" t="str">
        <f t="shared" si="68"/>
        <v/>
      </c>
      <c r="CC153" s="69" t="str">
        <f t="shared" si="76"/>
        <v/>
      </c>
      <c r="CD153" s="66" t="str">
        <f t="shared" si="77"/>
        <v/>
      </c>
      <c r="CE153" s="66" t="str">
        <f t="shared" si="69"/>
        <v/>
      </c>
      <c r="CF153" s="66" t="str">
        <f>IF(AK153="","",IF(AND(AC153&gt;0,AK153&gt;0),"Low Spike @ Uptrend",""))</f>
        <v/>
      </c>
      <c r="CG153" s="66" t="str">
        <f>IF(AND(CF153="Low Spike @ Uptrend",AV153&gt;50%),"Sig Low Spike @ Uptrend","")</f>
        <v/>
      </c>
      <c r="CH153" s="30" t="str">
        <f>IFERROR(IF(Z153&gt;(AVERAGE(Z133:Z153)+(2*_xlfn.STDEV.P(Z133:Z153))),1,""),"")</f>
        <v/>
      </c>
      <c r="CI153" s="30" t="str">
        <f>IFERROR(IF(G153&gt;(AVERAGE(G133:G153)+(2*_xlfn.STDEV.P(G133:G153))),1,""),"")</f>
        <v/>
      </c>
      <c r="CJ153" s="30" t="str">
        <f>IF(P153="","",IF(P153=1,1,""))</f>
        <v/>
      </c>
      <c r="CK153" s="11" t="str">
        <f>IF(AND(CH153="",CC153="",CF153="",CI153="",CJ153=""),"",SUM(CH153:CJ153)/5)</f>
        <v/>
      </c>
      <c r="CL153" s="38" t="str">
        <f t="shared" ref="CL153:CL216" si="78">IFERROR(AVERAGE(CK151:CK153),"")</f>
        <v/>
      </c>
      <c r="CM153" s="10" t="str">
        <f t="shared" ref="CM153:CM216" si="79">IF(CL153="","",IF(CL153&gt;20%,"Turbulence",""))</f>
        <v/>
      </c>
    </row>
    <row r="154" spans="1:91" x14ac:dyDescent="0.55000000000000004">
      <c r="A154" t="str">
        <f>IF('Data Validation'!$K$2&lt;&gt;TRUE,"",'Data Validation'!A154)</f>
        <v/>
      </c>
      <c r="B154" s="4" t="str">
        <f>IF('Data Validation'!$K$2&lt;&gt;TRUE,"",'Data Validation'!C154)</f>
        <v/>
      </c>
      <c r="C154" s="4" t="str">
        <f>IF('Data Validation'!$K$2&lt;&gt;TRUE,"",'Data Validation'!E154)</f>
        <v/>
      </c>
      <c r="D154" s="4" t="str">
        <f>IF('Data Validation'!$K$2&lt;&gt;TRUE,"",'Data Validation'!G154)</f>
        <v/>
      </c>
      <c r="E154" s="4" t="str">
        <f>IF($C154&lt;&gt;"M5","",Price!F154)</f>
        <v/>
      </c>
      <c r="F154" s="4" t="str">
        <f>IF($C154&lt;&gt;"M5","",Price!G154)</f>
        <v/>
      </c>
      <c r="G154" s="4" t="str">
        <f>IF($C154&lt;&gt;"M5","",Price!H154)</f>
        <v/>
      </c>
      <c r="H154" s="57" t="str">
        <f>IF($C154&lt;&gt;"M5","",SSA!E154)</f>
        <v/>
      </c>
      <c r="I154" s="57" t="str">
        <f>IF($C154&lt;&gt;"M5","",SSA!F154)</f>
        <v/>
      </c>
      <c r="J154" s="58" t="str">
        <f>IF($C154&lt;&gt;"M5","",SSA!G154)</f>
        <v/>
      </c>
      <c r="K154" s="58" t="str">
        <f>IF($C154&lt;&gt;"M5","",SSA!H154)</f>
        <v/>
      </c>
      <c r="L154" s="5" t="str">
        <f>IF($C154&lt;&gt;"M5","",Trendlines!K154)</f>
        <v/>
      </c>
      <c r="M154" s="5" t="str">
        <f>IF($C154&lt;&gt;"M5","",Trendlines!L154)</f>
        <v/>
      </c>
      <c r="N154" s="5" t="str">
        <f>IF($C154&lt;&gt;"M5","",ZigZag!E154)</f>
        <v/>
      </c>
      <c r="O154" s="5" t="str">
        <f>IF($C154&lt;&gt;"M5","",ZigZag!F154)</f>
        <v/>
      </c>
      <c r="P154" s="5" t="str">
        <f>IF($C154&lt;&gt;"M5","",Pinbar!E154)</f>
        <v/>
      </c>
      <c r="Q154" s="57" t="str">
        <f>IF($C154&lt;&gt;"M5","",Trendlines!E154)</f>
        <v/>
      </c>
      <c r="R154" s="57" t="str">
        <f>IF($C154&lt;&gt;"M5","",Trendlines!H154)</f>
        <v/>
      </c>
      <c r="S154" s="36" t="str">
        <f>IF(N154=0,""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IF(N106&lt;&gt;0,N106,"")))))))))))))))))))))))))))))))))))))))))))))))))</f>
        <v/>
      </c>
      <c r="T154" s="36" t="str">
        <f>IF(O154=0,""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IF(O106&lt;&gt;0,O106,"")))))))))))))))))))))))))))))))))))))))))))))))))</f>
        <v/>
      </c>
      <c r="U154" s="36" t="str">
        <f>IFERROR(IF(S154="N/A","N/A",((N154-S154)/S154)),"")</f>
        <v/>
      </c>
      <c r="V154" s="36" t="str">
        <f>IFERROR(IF(T154="N/A","N/A",((O154-T154)/T154)),"")</f>
        <v/>
      </c>
      <c r="W154" t="str">
        <f>IFERROR(E154-F154,"")</f>
        <v/>
      </c>
      <c r="X154" t="str">
        <f>IFERROR(ABS(E154-D153),"")</f>
        <v/>
      </c>
      <c r="Y154" t="str">
        <f>IFERROR(ABS(F154-D153),"")</f>
        <v/>
      </c>
      <c r="Z154" t="str">
        <f t="shared" si="53"/>
        <v/>
      </c>
      <c r="AA154" s="36" t="str">
        <f>IFERROR(H154-I154,"")</f>
        <v/>
      </c>
      <c r="AB154" s="36" t="str">
        <f t="shared" si="70"/>
        <v/>
      </c>
      <c r="AC154" s="66" t="str" cm="1">
        <f t="array" ref="AC154">IFERROR((AB154=AB153,AC153+AB154,AB154),"")</f>
        <v/>
      </c>
      <c r="AD154" s="65"/>
      <c r="AE154" s="65"/>
      <c r="AF154" s="65"/>
      <c r="AG154" s="65"/>
      <c r="AH154" s="36" t="str">
        <f>IF(AND(H154&gt;I154,H153&lt;I153),"crossover","")</f>
        <v/>
      </c>
      <c r="AI154" s="36" t="str">
        <f>IF(AND(H154&lt;I154,H153&gt;I153),"crossunder","")</f>
        <v/>
      </c>
      <c r="AJ154" s="67" t="str">
        <f t="shared" si="71"/>
        <v/>
      </c>
      <c r="AK154" s="68" t="str">
        <f t="shared" si="72"/>
        <v/>
      </c>
      <c r="AL154" s="71" t="str">
        <f t="shared" si="73"/>
        <v/>
      </c>
      <c r="AM154" s="71" t="str">
        <f t="shared" si="74"/>
        <v/>
      </c>
      <c r="AN154" s="72" t="str">
        <f>IF(AND(AK154&lt;&gt;"",CF154="Low Spike @ Uptrend"),AK154,"")</f>
        <v/>
      </c>
      <c r="AO154" s="72" t="str">
        <f t="shared" si="75"/>
        <v/>
      </c>
      <c r="AT154" s="75"/>
      <c r="AU154" s="75"/>
      <c r="AV154" s="75"/>
      <c r="AW154" s="75"/>
      <c r="AY154" s="21" t="str">
        <f>IF(OR(Q154=0,Q154=""),"",((H154-Q154)/Q154))</f>
        <v/>
      </c>
      <c r="AZ154" s="15" t="str">
        <f t="shared" si="58"/>
        <v/>
      </c>
      <c r="BA154" s="15" t="str">
        <f t="shared" si="56"/>
        <v/>
      </c>
      <c r="BB154" s="22" t="str">
        <f t="shared" si="59"/>
        <v/>
      </c>
      <c r="BC154" s="22" t="str">
        <f t="shared" si="60"/>
        <v/>
      </c>
      <c r="BD154" s="24" t="str">
        <f>IF(OR(R154=0,R154=""),"",((H154-R154)/R154))</f>
        <v/>
      </c>
      <c r="BE154" s="23" t="str">
        <f t="shared" si="57"/>
        <v/>
      </c>
      <c r="BF154" s="23" t="str">
        <f t="shared" si="61"/>
        <v/>
      </c>
      <c r="BG154" s="25" t="str">
        <f t="shared" si="62"/>
        <v/>
      </c>
      <c r="BH154" s="25" t="str">
        <f t="shared" si="63"/>
        <v/>
      </c>
      <c r="BI154" s="29" t="str">
        <f>IF(OR(L154="",N154=""),"",IF(AND(L154=N154,L154&gt;0,N154&gt;0),"Important High",""))</f>
        <v/>
      </c>
      <c r="BJ154" s="29" t="str">
        <f>IF(OR(M154="",O154=""),"",IF(AND(M154=O154,M154&gt;0,O154&gt;0),"Important Low",""))</f>
        <v/>
      </c>
      <c r="BK154" s="37" t="str">
        <f>IFERROR(IF(ABS(U154)&lt;0.15%,"Equal High",""),"")</f>
        <v/>
      </c>
      <c r="BL154" s="37" t="str" cm="1">
        <f t="array" aca="1" ref="BL154" ca="1">_xlfn.LET(_xlpm.lookback,MIN(ROW()-ROW(BK$50),11),_xlpm.found,IFERROR(MATCH("Equal High",OFFSET(BK154,-_xlpm.lookback,0,_xlpm.lookback+1,1),0),-1),_xlpm.offset_rows,_xlpm.lookback-_xlpm.found+1,IF(_xlpm.found&gt;0,INDEX(E:E,ROW()-_xlpm.offset_rows),""))</f>
        <v/>
      </c>
      <c r="BM154" s="37" t="str">
        <f ca="1">IF(BL154&lt;&gt;"",H154,"")</f>
        <v/>
      </c>
      <c r="BN154" s="37" t="str">
        <f ca="1">IF(BL154&lt;&gt;"",I154,"")</f>
        <v/>
      </c>
      <c r="BO154" s="37" t="str">
        <f t="shared" ca="1" si="54"/>
        <v/>
      </c>
      <c r="BP154" s="37" t="str">
        <f>IFERROR(IF(ABS(V154)&lt;0.15%,"Equal Low",""),"")</f>
        <v/>
      </c>
      <c r="BQ154" s="37" t="str" cm="1">
        <f t="array" aca="1" ref="BQ154" ca="1">_xlfn.LET(_xlpm.lookback,MIN(ROW()-ROW(BP$50),11),_xlpm.found,IFERROR(MATCH("Equal Low",OFFSET(BP154,-_xlpm.lookback,0,_xlpm.lookback+1,1),0),-1),_xlpm.offset_rows,_xlpm.lookback-_xlpm.found+1,IF(_xlpm.found&gt;0,INDEX(F:F,ROW()-_xlpm.offset_rows),""))</f>
        <v/>
      </c>
      <c r="BR154" s="37" t="str">
        <f ca="1">IF(BQ154&lt;&gt;"",H154,"")</f>
        <v/>
      </c>
      <c r="BS154" s="37" t="str">
        <f ca="1">IF(BQ154&lt;&gt;"",I154,"")</f>
        <v/>
      </c>
      <c r="BT154" s="37" t="str">
        <f t="shared" ca="1" si="55"/>
        <v/>
      </c>
      <c r="BU154" s="37" t="str">
        <f t="shared" si="64"/>
        <v/>
      </c>
      <c r="BV154" s="29" t="str">
        <f t="shared" si="65"/>
        <v/>
      </c>
      <c r="BW154" s="37" t="str" cm="1">
        <f t="array" ref="BW154">IF(BV154&lt;&gt;1,"",_xlfn.IFS(OR(BC154="Above",BC154="Below"),BC154,OR(BH154="Above",BH154="Below"),BH154,TRUE,""))</f>
        <v/>
      </c>
      <c r="BX154" s="37" t="str">
        <f ca="1">_xlfn.LET(_xlpm.eqh,IFERROR(ABS((BM154-BL154)/BL154)&lt;0.15%,FALSE),_xlpm.eql,IFERROR(ABS((BR154-BQ154)/BQ154)&lt;0.15%,FALSE),IF(_xlpm.eqh,IF(_xlpm.eql,"Eqh Touch / Eql Touch","Eqh Touch"),IF(_xlpm.eql,"Eql Touch","")))</f>
        <v/>
      </c>
      <c r="BY154" s="37" t="str">
        <f>IF(AA154="","",IF(AA154&gt;0,"UP","DOWN"))</f>
        <v/>
      </c>
      <c r="BZ154" s="37" t="str">
        <f t="shared" si="66"/>
        <v/>
      </c>
      <c r="CA154" s="37" t="str">
        <f t="shared" si="67"/>
        <v/>
      </c>
      <c r="CB154" s="66" t="str">
        <f t="shared" si="68"/>
        <v/>
      </c>
      <c r="CC154" s="69" t="str">
        <f t="shared" si="76"/>
        <v/>
      </c>
      <c r="CD154" s="66" t="str">
        <f t="shared" si="77"/>
        <v/>
      </c>
      <c r="CE154" s="66" t="str">
        <f t="shared" si="69"/>
        <v/>
      </c>
      <c r="CF154" s="66" t="str">
        <f>IF(AK154="","",IF(AND(AC154&gt;0,AK154&gt;0),"Low Spike @ Uptrend",""))</f>
        <v/>
      </c>
      <c r="CG154" s="66" t="str">
        <f>IF(AND(CF154="Low Spike @ Uptrend",AV154&gt;50%),"Sig Low Spike @ Uptrend","")</f>
        <v/>
      </c>
      <c r="CH154" s="30" t="str">
        <f>IFERROR(IF(Z154&gt;(AVERAGE(Z134:Z154)+(2*_xlfn.STDEV.P(Z134:Z154))),1,""),"")</f>
        <v/>
      </c>
      <c r="CI154" s="30" t="str">
        <f>IFERROR(IF(G154&gt;(AVERAGE(G134:G154)+(2*_xlfn.STDEV.P(G134:G154))),1,""),"")</f>
        <v/>
      </c>
      <c r="CJ154" s="30" t="str">
        <f>IF(P154="","",IF(P154=1,1,""))</f>
        <v/>
      </c>
      <c r="CK154" s="11" t="str">
        <f>IF(AND(CH154="",CC154="",CF154="",CI154="",CJ154=""),"",SUM(CH154:CJ154)/5)</f>
        <v/>
      </c>
      <c r="CL154" s="38" t="str">
        <f t="shared" si="78"/>
        <v/>
      </c>
      <c r="CM154" s="10" t="str">
        <f t="shared" si="79"/>
        <v/>
      </c>
    </row>
    <row r="155" spans="1:91" x14ac:dyDescent="0.55000000000000004">
      <c r="A155" t="str">
        <f>IF('Data Validation'!$K$2&lt;&gt;TRUE,"",'Data Validation'!A155)</f>
        <v/>
      </c>
      <c r="B155" s="4" t="str">
        <f>IF('Data Validation'!$K$2&lt;&gt;TRUE,"",'Data Validation'!C155)</f>
        <v/>
      </c>
      <c r="C155" s="4" t="str">
        <f>IF('Data Validation'!$K$2&lt;&gt;TRUE,"",'Data Validation'!E155)</f>
        <v/>
      </c>
      <c r="D155" s="4" t="str">
        <f>IF('Data Validation'!$K$2&lt;&gt;TRUE,"",'Data Validation'!G155)</f>
        <v/>
      </c>
      <c r="E155" s="4" t="str">
        <f>IF($C155&lt;&gt;"M5","",Price!F155)</f>
        <v/>
      </c>
      <c r="F155" s="4" t="str">
        <f>IF($C155&lt;&gt;"M5","",Price!G155)</f>
        <v/>
      </c>
      <c r="G155" s="4" t="str">
        <f>IF($C155&lt;&gt;"M5","",Price!H155)</f>
        <v/>
      </c>
      <c r="H155" s="57" t="str">
        <f>IF($C155&lt;&gt;"M5","",SSA!E155)</f>
        <v/>
      </c>
      <c r="I155" s="57" t="str">
        <f>IF($C155&lt;&gt;"M5","",SSA!F155)</f>
        <v/>
      </c>
      <c r="J155" s="58" t="str">
        <f>IF($C155&lt;&gt;"M5","",SSA!G155)</f>
        <v/>
      </c>
      <c r="K155" s="58" t="str">
        <f>IF($C155&lt;&gt;"M5","",SSA!H155)</f>
        <v/>
      </c>
      <c r="L155" s="5" t="str">
        <f>IF($C155&lt;&gt;"M5","",Trendlines!K155)</f>
        <v/>
      </c>
      <c r="M155" s="5" t="str">
        <f>IF($C155&lt;&gt;"M5","",Trendlines!L155)</f>
        <v/>
      </c>
      <c r="N155" s="5" t="str">
        <f>IF($C155&lt;&gt;"M5","",ZigZag!E155)</f>
        <v/>
      </c>
      <c r="O155" s="5" t="str">
        <f>IF($C155&lt;&gt;"M5","",ZigZag!F155)</f>
        <v/>
      </c>
      <c r="P155" s="5" t="str">
        <f>IF($C155&lt;&gt;"M5","",Pinbar!E155)</f>
        <v/>
      </c>
      <c r="Q155" s="57" t="str">
        <f>IF($C155&lt;&gt;"M5","",Trendlines!E155)</f>
        <v/>
      </c>
      <c r="R155" s="57" t="str">
        <f>IF($C155&lt;&gt;"M5","",Trendlines!H155)</f>
        <v/>
      </c>
      <c r="S155" s="36" t="str">
        <f>IF(N155=0,""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IF(N107&lt;&gt;0,N107,"")))))))))))))))))))))))))))))))))))))))))))))))))</f>
        <v/>
      </c>
      <c r="T155" s="36" t="str">
        <f>IF(O155=0,""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IF(O107&lt;&gt;0,O107,"")))))))))))))))))))))))))))))))))))))))))))))))))</f>
        <v/>
      </c>
      <c r="U155" s="36" t="str">
        <f>IFERROR(IF(S155="N/A","N/A",((N155-S155)/S155)),"")</f>
        <v/>
      </c>
      <c r="V155" s="36" t="str">
        <f>IFERROR(IF(T155="N/A","N/A",((O155-T155)/T155)),"")</f>
        <v/>
      </c>
      <c r="W155" t="str">
        <f>IFERROR(E155-F155,"")</f>
        <v/>
      </c>
      <c r="X155" t="str">
        <f>IFERROR(ABS(E155-D154),"")</f>
        <v/>
      </c>
      <c r="Y155" t="str">
        <f>IFERROR(ABS(F155-D154),"")</f>
        <v/>
      </c>
      <c r="Z155" t="str">
        <f t="shared" si="53"/>
        <v/>
      </c>
      <c r="AA155" s="36" t="str">
        <f>IFERROR(H155-I155,"")</f>
        <v/>
      </c>
      <c r="AB155" s="36" t="str">
        <f t="shared" si="70"/>
        <v/>
      </c>
      <c r="AC155" s="66" t="str" cm="1">
        <f t="array" ref="AC155">IFERROR((AB155=AB154,AC154+AB155,AB155),"")</f>
        <v/>
      </c>
      <c r="AD155" s="65"/>
      <c r="AE155" s="65"/>
      <c r="AF155" s="65"/>
      <c r="AG155" s="65"/>
      <c r="AH155" s="36" t="str">
        <f>IF(AND(H155&gt;I155,H154&lt;I154),"crossover","")</f>
        <v/>
      </c>
      <c r="AI155" s="36" t="str">
        <f>IF(AND(H155&lt;I155,H154&gt;I154),"crossunder","")</f>
        <v/>
      </c>
      <c r="AJ155" s="67" t="str">
        <f t="shared" si="71"/>
        <v/>
      </c>
      <c r="AK155" s="68" t="str">
        <f t="shared" si="72"/>
        <v/>
      </c>
      <c r="AL155" s="71" t="str">
        <f t="shared" si="73"/>
        <v/>
      </c>
      <c r="AM155" s="71" t="str">
        <f t="shared" si="74"/>
        <v/>
      </c>
      <c r="AN155" s="72" t="str">
        <f>IF(AND(AK155&lt;&gt;"",CF155="Low Spike @ Uptrend"),AK155,"")</f>
        <v/>
      </c>
      <c r="AO155" s="72" t="str">
        <f t="shared" si="75"/>
        <v/>
      </c>
      <c r="AT155" s="75"/>
      <c r="AU155" s="75"/>
      <c r="AV155" s="75"/>
      <c r="AW155" s="75"/>
      <c r="AY155" s="21" t="str">
        <f>IF(OR(Q155=0,Q155=""),"",((H155-Q155)/Q155))</f>
        <v/>
      </c>
      <c r="AZ155" s="15" t="str">
        <f t="shared" si="58"/>
        <v/>
      </c>
      <c r="BA155" s="15" t="str">
        <f t="shared" si="56"/>
        <v/>
      </c>
      <c r="BB155" s="22" t="str">
        <f t="shared" si="59"/>
        <v/>
      </c>
      <c r="BC155" s="22" t="str">
        <f t="shared" si="60"/>
        <v/>
      </c>
      <c r="BD155" s="24" t="str">
        <f>IF(OR(R155=0,R155=""),"",((H155-R155)/R155))</f>
        <v/>
      </c>
      <c r="BE155" s="23" t="str">
        <f t="shared" si="57"/>
        <v/>
      </c>
      <c r="BF155" s="23" t="str">
        <f t="shared" si="61"/>
        <v/>
      </c>
      <c r="BG155" s="25" t="str">
        <f t="shared" si="62"/>
        <v/>
      </c>
      <c r="BH155" s="25" t="str">
        <f t="shared" si="63"/>
        <v/>
      </c>
      <c r="BI155" s="29" t="str">
        <f>IF(OR(L155="",N155=""),"",IF(AND(L155=N155,L155&gt;0,N155&gt;0),"Important High",""))</f>
        <v/>
      </c>
      <c r="BJ155" s="29" t="str">
        <f>IF(OR(M155="",O155=""),"",IF(AND(M155=O155,M155&gt;0,O155&gt;0),"Important Low",""))</f>
        <v/>
      </c>
      <c r="BK155" s="37" t="str">
        <f>IFERROR(IF(ABS(U155)&lt;0.15%,"Equal High",""),"")</f>
        <v/>
      </c>
      <c r="BL155" s="37" t="str" cm="1">
        <f t="array" aca="1" ref="BL155" ca="1">_xlfn.LET(_xlpm.lookback,MIN(ROW()-ROW(BK$50),11),_xlpm.found,IFERROR(MATCH("Equal High",OFFSET(BK155,-_xlpm.lookback,0,_xlpm.lookback+1,1),0),-1),_xlpm.offset_rows,_xlpm.lookback-_xlpm.found+1,IF(_xlpm.found&gt;0,INDEX(E:E,ROW()-_xlpm.offset_rows),""))</f>
        <v/>
      </c>
      <c r="BM155" s="37" t="str">
        <f ca="1">IF(BL155&lt;&gt;"",H155,"")</f>
        <v/>
      </c>
      <c r="BN155" s="37" t="str">
        <f ca="1">IF(BL155&lt;&gt;"",I155,"")</f>
        <v/>
      </c>
      <c r="BO155" s="37" t="str">
        <f t="shared" ca="1" si="54"/>
        <v/>
      </c>
      <c r="BP155" s="37" t="str">
        <f>IFERROR(IF(ABS(V155)&lt;0.15%,"Equal Low",""),"")</f>
        <v/>
      </c>
      <c r="BQ155" s="37" t="str" cm="1">
        <f t="array" aca="1" ref="BQ155" ca="1">_xlfn.LET(_xlpm.lookback,MIN(ROW()-ROW(BP$50),11),_xlpm.found,IFERROR(MATCH("Equal Low",OFFSET(BP155,-_xlpm.lookback,0,_xlpm.lookback+1,1),0),-1),_xlpm.offset_rows,_xlpm.lookback-_xlpm.found+1,IF(_xlpm.found&gt;0,INDEX(F:F,ROW()-_xlpm.offset_rows),""))</f>
        <v/>
      </c>
      <c r="BR155" s="37" t="str">
        <f ca="1">IF(BQ155&lt;&gt;"",H155,"")</f>
        <v/>
      </c>
      <c r="BS155" s="37" t="str">
        <f ca="1">IF(BQ155&lt;&gt;"",I155,"")</f>
        <v/>
      </c>
      <c r="BT155" s="37" t="str">
        <f t="shared" ca="1" si="55"/>
        <v/>
      </c>
      <c r="BU155" s="37" t="str">
        <f t="shared" si="64"/>
        <v/>
      </c>
      <c r="BV155" s="29" t="str">
        <f t="shared" si="65"/>
        <v/>
      </c>
      <c r="BW155" s="37" t="str" cm="1">
        <f t="array" ref="BW155">IF(BV155&lt;&gt;1,"",_xlfn.IFS(OR(BC155="Above",BC155="Below"),BC155,OR(BH155="Above",BH155="Below"),BH155,TRUE,""))</f>
        <v/>
      </c>
      <c r="BX155" s="37" t="str">
        <f ca="1">_xlfn.LET(_xlpm.eqh,IFERROR(ABS((BM155-BL155)/BL155)&lt;0.15%,FALSE),_xlpm.eql,IFERROR(ABS((BR155-BQ155)/BQ155)&lt;0.15%,FALSE),IF(_xlpm.eqh,IF(_xlpm.eql,"Eqh Touch / Eql Touch","Eqh Touch"),IF(_xlpm.eql,"Eql Touch","")))</f>
        <v/>
      </c>
      <c r="BY155" s="37" t="str">
        <f>IF(AA155="","",IF(AA155&gt;0,"UP","DOWN"))</f>
        <v/>
      </c>
      <c r="BZ155" s="37" t="str">
        <f t="shared" si="66"/>
        <v/>
      </c>
      <c r="CA155" s="37" t="str">
        <f t="shared" si="67"/>
        <v/>
      </c>
      <c r="CB155" s="66" t="str">
        <f t="shared" si="68"/>
        <v/>
      </c>
      <c r="CC155" s="69" t="str">
        <f t="shared" si="76"/>
        <v/>
      </c>
      <c r="CD155" s="66" t="str">
        <f t="shared" si="77"/>
        <v/>
      </c>
      <c r="CE155" s="66" t="str">
        <f t="shared" si="69"/>
        <v/>
      </c>
      <c r="CF155" s="66" t="str">
        <f>IF(AK155="","",IF(AND(AC155&gt;0,AK155&gt;0),"Low Spike @ Uptrend",""))</f>
        <v/>
      </c>
      <c r="CG155" s="66" t="str">
        <f>IF(AND(CF155="Low Spike @ Uptrend",AV155&gt;50%),"Sig Low Spike @ Uptrend","")</f>
        <v/>
      </c>
      <c r="CH155" s="30" t="str">
        <f>IFERROR(IF(Z155&gt;(AVERAGE(Z135:Z155)+(2*_xlfn.STDEV.P(Z135:Z155))),1,""),"")</f>
        <v/>
      </c>
      <c r="CI155" s="30" t="str">
        <f>IFERROR(IF(G155&gt;(AVERAGE(G135:G155)+(2*_xlfn.STDEV.P(G135:G155))),1,""),"")</f>
        <v/>
      </c>
      <c r="CJ155" s="30" t="str">
        <f>IF(P155="","",IF(P155=1,1,""))</f>
        <v/>
      </c>
      <c r="CK155" s="11" t="str">
        <f>IF(AND(CH155="",CC155="",CF155="",CI155="",CJ155=""),"",SUM(CH155:CJ155)/5)</f>
        <v/>
      </c>
      <c r="CL155" s="38" t="str">
        <f t="shared" si="78"/>
        <v/>
      </c>
      <c r="CM155" s="10" t="str">
        <f t="shared" si="79"/>
        <v/>
      </c>
    </row>
    <row r="156" spans="1:91" x14ac:dyDescent="0.55000000000000004">
      <c r="A156" t="str">
        <f>IF('Data Validation'!$K$2&lt;&gt;TRUE,"",'Data Validation'!A156)</f>
        <v/>
      </c>
      <c r="B156" s="4" t="str">
        <f>IF('Data Validation'!$K$2&lt;&gt;TRUE,"",'Data Validation'!C156)</f>
        <v/>
      </c>
      <c r="C156" s="4" t="str">
        <f>IF('Data Validation'!$K$2&lt;&gt;TRUE,"",'Data Validation'!E156)</f>
        <v/>
      </c>
      <c r="D156" s="4" t="str">
        <f>IF('Data Validation'!$K$2&lt;&gt;TRUE,"",'Data Validation'!G156)</f>
        <v/>
      </c>
      <c r="E156" s="4" t="str">
        <f>IF($C156&lt;&gt;"M5","",Price!F156)</f>
        <v/>
      </c>
      <c r="F156" s="4" t="str">
        <f>IF($C156&lt;&gt;"M5","",Price!G156)</f>
        <v/>
      </c>
      <c r="G156" s="4" t="str">
        <f>IF($C156&lt;&gt;"M5","",Price!H156)</f>
        <v/>
      </c>
      <c r="H156" s="57" t="str">
        <f>IF($C156&lt;&gt;"M5","",SSA!E156)</f>
        <v/>
      </c>
      <c r="I156" s="57" t="str">
        <f>IF($C156&lt;&gt;"M5","",SSA!F156)</f>
        <v/>
      </c>
      <c r="J156" s="58" t="str">
        <f>IF($C156&lt;&gt;"M5","",SSA!G156)</f>
        <v/>
      </c>
      <c r="K156" s="58" t="str">
        <f>IF($C156&lt;&gt;"M5","",SSA!H156)</f>
        <v/>
      </c>
      <c r="L156" s="5" t="str">
        <f>IF($C156&lt;&gt;"M5","",Trendlines!K156)</f>
        <v/>
      </c>
      <c r="M156" s="5" t="str">
        <f>IF($C156&lt;&gt;"M5","",Trendlines!L156)</f>
        <v/>
      </c>
      <c r="N156" s="5" t="str">
        <f>IF($C156&lt;&gt;"M5","",ZigZag!E156)</f>
        <v/>
      </c>
      <c r="O156" s="5" t="str">
        <f>IF($C156&lt;&gt;"M5","",ZigZag!F156)</f>
        <v/>
      </c>
      <c r="P156" s="5" t="str">
        <f>IF($C156&lt;&gt;"M5","",Pinbar!E156)</f>
        <v/>
      </c>
      <c r="Q156" s="57" t="str">
        <f>IF($C156&lt;&gt;"M5","",Trendlines!E156)</f>
        <v/>
      </c>
      <c r="R156" s="57" t="str">
        <f>IF($C156&lt;&gt;"M5","",Trendlines!H156)</f>
        <v/>
      </c>
      <c r="S156" s="36" t="str">
        <f>IF(N156=0,""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IF(N108&lt;&gt;0,N108,"")))))))))))))))))))))))))))))))))))))))))))))))))</f>
        <v/>
      </c>
      <c r="T156" s="36" t="str">
        <f>IF(O156=0,""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IF(O108&lt;&gt;0,O108,"")))))))))))))))))))))))))))))))))))))))))))))))))</f>
        <v/>
      </c>
      <c r="U156" s="36" t="str">
        <f>IFERROR(IF(S156="N/A","N/A",((N156-S156)/S156)),"")</f>
        <v/>
      </c>
      <c r="V156" s="36" t="str">
        <f>IFERROR(IF(T156="N/A","N/A",((O156-T156)/T156)),"")</f>
        <v/>
      </c>
      <c r="W156" t="str">
        <f>IFERROR(E156-F156,"")</f>
        <v/>
      </c>
      <c r="X156" t="str">
        <f>IFERROR(ABS(E156-D155),"")</f>
        <v/>
      </c>
      <c r="Y156" t="str">
        <f>IFERROR(ABS(F156-D155),"")</f>
        <v/>
      </c>
      <c r="Z156" t="str">
        <f t="shared" si="53"/>
        <v/>
      </c>
      <c r="AA156" s="36" t="str">
        <f>IFERROR(H156-I156,"")</f>
        <v/>
      </c>
      <c r="AB156" s="36" t="str">
        <f t="shared" si="70"/>
        <v/>
      </c>
      <c r="AC156" s="66" t="str" cm="1">
        <f t="array" ref="AC156">IFERROR((AB156=AB155,AC155+AB156,AB156),"")</f>
        <v/>
      </c>
      <c r="AD156" s="65"/>
      <c r="AE156" s="65"/>
      <c r="AF156" s="65"/>
      <c r="AG156" s="65"/>
      <c r="AH156" s="36" t="str">
        <f>IF(AND(H156&gt;I156,H155&lt;I155),"crossover","")</f>
        <v/>
      </c>
      <c r="AI156" s="36" t="str">
        <f>IF(AND(H156&lt;I156,H155&gt;I155),"crossunder","")</f>
        <v/>
      </c>
      <c r="AJ156" s="67" t="str">
        <f t="shared" si="71"/>
        <v/>
      </c>
      <c r="AK156" s="68" t="str">
        <f t="shared" si="72"/>
        <v/>
      </c>
      <c r="AL156" s="71" t="str">
        <f t="shared" si="73"/>
        <v/>
      </c>
      <c r="AM156" s="71" t="str">
        <f t="shared" si="74"/>
        <v/>
      </c>
      <c r="AN156" s="72" t="str">
        <f>IF(AND(AK156&lt;&gt;"",CF156="Low Spike @ Uptrend"),AK156,"")</f>
        <v/>
      </c>
      <c r="AO156" s="72" t="str">
        <f t="shared" si="75"/>
        <v/>
      </c>
      <c r="AT156" s="75"/>
      <c r="AU156" s="75"/>
      <c r="AV156" s="75"/>
      <c r="AW156" s="75"/>
      <c r="AY156" s="21" t="str">
        <f>IF(OR(Q156=0,Q156=""),"",((H156-Q156)/Q156))</f>
        <v/>
      </c>
      <c r="AZ156" s="15" t="str">
        <f t="shared" si="58"/>
        <v/>
      </c>
      <c r="BA156" s="15" t="str">
        <f t="shared" si="56"/>
        <v/>
      </c>
      <c r="BB156" s="22" t="str">
        <f t="shared" si="59"/>
        <v/>
      </c>
      <c r="BC156" s="22" t="str">
        <f t="shared" si="60"/>
        <v/>
      </c>
      <c r="BD156" s="24" t="str">
        <f>IF(OR(R156=0,R156=""),"",((H156-R156)/R156))</f>
        <v/>
      </c>
      <c r="BE156" s="23" t="str">
        <f t="shared" si="57"/>
        <v/>
      </c>
      <c r="BF156" s="23" t="str">
        <f t="shared" si="61"/>
        <v/>
      </c>
      <c r="BG156" s="25" t="str">
        <f t="shared" si="62"/>
        <v/>
      </c>
      <c r="BH156" s="25" t="str">
        <f t="shared" si="63"/>
        <v/>
      </c>
      <c r="BI156" s="29" t="str">
        <f>IF(OR(L156="",N156=""),"",IF(AND(L156=N156,L156&gt;0,N156&gt;0),"Important High",""))</f>
        <v/>
      </c>
      <c r="BJ156" s="29" t="str">
        <f>IF(OR(M156="",O156=""),"",IF(AND(M156=O156,M156&gt;0,O156&gt;0),"Important Low",""))</f>
        <v/>
      </c>
      <c r="BK156" s="37" t="str">
        <f>IFERROR(IF(ABS(U156)&lt;0.15%,"Equal High",""),"")</f>
        <v/>
      </c>
      <c r="BL156" s="37" t="str" cm="1">
        <f t="array" aca="1" ref="BL156" ca="1">_xlfn.LET(_xlpm.lookback,MIN(ROW()-ROW(BK$50),11),_xlpm.found,IFERROR(MATCH("Equal High",OFFSET(BK156,-_xlpm.lookback,0,_xlpm.lookback+1,1),0),-1),_xlpm.offset_rows,_xlpm.lookback-_xlpm.found+1,IF(_xlpm.found&gt;0,INDEX(E:E,ROW()-_xlpm.offset_rows),""))</f>
        <v/>
      </c>
      <c r="BM156" s="37" t="str">
        <f ca="1">IF(BL156&lt;&gt;"",H156,"")</f>
        <v/>
      </c>
      <c r="BN156" s="37" t="str">
        <f ca="1">IF(BL156&lt;&gt;"",I156,"")</f>
        <v/>
      </c>
      <c r="BO156" s="37" t="str">
        <f t="shared" ca="1" si="54"/>
        <v/>
      </c>
      <c r="BP156" s="37" t="str">
        <f>IFERROR(IF(ABS(V156)&lt;0.15%,"Equal Low",""),"")</f>
        <v/>
      </c>
      <c r="BQ156" s="37" t="str" cm="1">
        <f t="array" aca="1" ref="BQ156" ca="1">_xlfn.LET(_xlpm.lookback,MIN(ROW()-ROW(BP$50),11),_xlpm.found,IFERROR(MATCH("Equal Low",OFFSET(BP156,-_xlpm.lookback,0,_xlpm.lookback+1,1),0),-1),_xlpm.offset_rows,_xlpm.lookback-_xlpm.found+1,IF(_xlpm.found&gt;0,INDEX(F:F,ROW()-_xlpm.offset_rows),""))</f>
        <v/>
      </c>
      <c r="BR156" s="37" t="str">
        <f ca="1">IF(BQ156&lt;&gt;"",H156,"")</f>
        <v/>
      </c>
      <c r="BS156" s="37" t="str">
        <f ca="1">IF(BQ156&lt;&gt;"",I156,"")</f>
        <v/>
      </c>
      <c r="BT156" s="37" t="str">
        <f t="shared" ca="1" si="55"/>
        <v/>
      </c>
      <c r="BU156" s="37" t="str">
        <f t="shared" si="64"/>
        <v/>
      </c>
      <c r="BV156" s="29" t="str">
        <f t="shared" si="65"/>
        <v/>
      </c>
      <c r="BW156" s="37" t="str" cm="1">
        <f t="array" ref="BW156">IF(BV156&lt;&gt;1,"",_xlfn.IFS(OR(BC156="Above",BC156="Below"),BC156,OR(BH156="Above",BH156="Below"),BH156,TRUE,""))</f>
        <v/>
      </c>
      <c r="BX156" s="37" t="str">
        <f ca="1">_xlfn.LET(_xlpm.eqh,IFERROR(ABS((BM156-BL156)/BL156)&lt;0.15%,FALSE),_xlpm.eql,IFERROR(ABS((BR156-BQ156)/BQ156)&lt;0.15%,FALSE),IF(_xlpm.eqh,IF(_xlpm.eql,"Eqh Touch / Eql Touch","Eqh Touch"),IF(_xlpm.eql,"Eql Touch","")))</f>
        <v/>
      </c>
      <c r="BY156" s="37" t="str">
        <f>IF(AA156="","",IF(AA156&gt;0,"UP","DOWN"))</f>
        <v/>
      </c>
      <c r="BZ156" s="37" t="str">
        <f t="shared" si="66"/>
        <v/>
      </c>
      <c r="CA156" s="37" t="str">
        <f t="shared" si="67"/>
        <v/>
      </c>
      <c r="CB156" s="66" t="str">
        <f t="shared" si="68"/>
        <v/>
      </c>
      <c r="CC156" s="69" t="str">
        <f t="shared" si="76"/>
        <v/>
      </c>
      <c r="CD156" s="66" t="str">
        <f t="shared" si="77"/>
        <v/>
      </c>
      <c r="CE156" s="66" t="str">
        <f t="shared" si="69"/>
        <v/>
      </c>
      <c r="CF156" s="66" t="str">
        <f>IF(AK156="","",IF(AND(AC156&gt;0,AK156&gt;0),"Low Spike @ Uptrend",""))</f>
        <v/>
      </c>
      <c r="CG156" s="66" t="str">
        <f>IF(AND(CF156="Low Spike @ Uptrend",AV156&gt;50%),"Sig Low Spike @ Uptrend","")</f>
        <v/>
      </c>
      <c r="CH156" s="30" t="str">
        <f>IFERROR(IF(Z156&gt;(AVERAGE(Z136:Z156)+(2*_xlfn.STDEV.P(Z136:Z156))),1,""),"")</f>
        <v/>
      </c>
      <c r="CI156" s="30" t="str">
        <f>IFERROR(IF(G156&gt;(AVERAGE(G136:G156)+(2*_xlfn.STDEV.P(G136:G156))),1,""),"")</f>
        <v/>
      </c>
      <c r="CJ156" s="30" t="str">
        <f>IF(P156="","",IF(P156=1,1,""))</f>
        <v/>
      </c>
      <c r="CK156" s="11" t="str">
        <f>IF(AND(CH156="",CC156="",CF156="",CI156="",CJ156=""),"",SUM(CH156:CJ156)/5)</f>
        <v/>
      </c>
      <c r="CL156" s="38" t="str">
        <f t="shared" si="78"/>
        <v/>
      </c>
      <c r="CM156" s="10" t="str">
        <f t="shared" si="79"/>
        <v/>
      </c>
    </row>
    <row r="157" spans="1:91" x14ac:dyDescent="0.55000000000000004">
      <c r="A157" t="str">
        <f>IF('Data Validation'!$K$2&lt;&gt;TRUE,"",'Data Validation'!A157)</f>
        <v/>
      </c>
      <c r="B157" s="4" t="str">
        <f>IF('Data Validation'!$K$2&lt;&gt;TRUE,"",'Data Validation'!C157)</f>
        <v/>
      </c>
      <c r="C157" s="4" t="str">
        <f>IF('Data Validation'!$K$2&lt;&gt;TRUE,"",'Data Validation'!E157)</f>
        <v/>
      </c>
      <c r="D157" s="4" t="str">
        <f>IF('Data Validation'!$K$2&lt;&gt;TRUE,"",'Data Validation'!G157)</f>
        <v/>
      </c>
      <c r="E157" s="4" t="str">
        <f>IF($C157&lt;&gt;"M5","",Price!F157)</f>
        <v/>
      </c>
      <c r="F157" s="4" t="str">
        <f>IF($C157&lt;&gt;"M5","",Price!G157)</f>
        <v/>
      </c>
      <c r="G157" s="4" t="str">
        <f>IF($C157&lt;&gt;"M5","",Price!H157)</f>
        <v/>
      </c>
      <c r="H157" s="57" t="str">
        <f>IF($C157&lt;&gt;"M5","",SSA!E157)</f>
        <v/>
      </c>
      <c r="I157" s="57" t="str">
        <f>IF($C157&lt;&gt;"M5","",SSA!F157)</f>
        <v/>
      </c>
      <c r="J157" s="58" t="str">
        <f>IF($C157&lt;&gt;"M5","",SSA!G157)</f>
        <v/>
      </c>
      <c r="K157" s="58" t="str">
        <f>IF($C157&lt;&gt;"M5","",SSA!H157)</f>
        <v/>
      </c>
      <c r="L157" s="5" t="str">
        <f>IF($C157&lt;&gt;"M5","",Trendlines!K157)</f>
        <v/>
      </c>
      <c r="M157" s="5" t="str">
        <f>IF($C157&lt;&gt;"M5","",Trendlines!L157)</f>
        <v/>
      </c>
      <c r="N157" s="5" t="str">
        <f>IF($C157&lt;&gt;"M5","",ZigZag!E157)</f>
        <v/>
      </c>
      <c r="O157" s="5" t="str">
        <f>IF($C157&lt;&gt;"M5","",ZigZag!F157)</f>
        <v/>
      </c>
      <c r="P157" s="5" t="str">
        <f>IF($C157&lt;&gt;"M5","",Pinbar!E157)</f>
        <v/>
      </c>
      <c r="Q157" s="57" t="str">
        <f>IF($C157&lt;&gt;"M5","",Trendlines!E157)</f>
        <v/>
      </c>
      <c r="R157" s="57" t="str">
        <f>IF($C157&lt;&gt;"M5","",Trendlines!H157)</f>
        <v/>
      </c>
      <c r="S157" s="36" t="str">
        <f>IF(N157=0,""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IF(N109&lt;&gt;0,N109,"")))))))))))))))))))))))))))))))))))))))))))))))))</f>
        <v/>
      </c>
      <c r="T157" s="36" t="str">
        <f>IF(O157=0,""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IF(O109&lt;&gt;0,O109,"")))))))))))))))))))))))))))))))))))))))))))))))))</f>
        <v/>
      </c>
      <c r="U157" s="36" t="str">
        <f>IFERROR(IF(S157="N/A","N/A",((N157-S157)/S157)),"")</f>
        <v/>
      </c>
      <c r="V157" s="36" t="str">
        <f>IFERROR(IF(T157="N/A","N/A",((O157-T157)/T157)),"")</f>
        <v/>
      </c>
      <c r="W157" t="str">
        <f>IFERROR(E157-F157,"")</f>
        <v/>
      </c>
      <c r="X157" t="str">
        <f>IFERROR(ABS(E157-D156),"")</f>
        <v/>
      </c>
      <c r="Y157" t="str">
        <f>IFERROR(ABS(F157-D156),"")</f>
        <v/>
      </c>
      <c r="Z157" t="str">
        <f t="shared" si="53"/>
        <v/>
      </c>
      <c r="AA157" s="36" t="str">
        <f>IFERROR(H157-I157,"")</f>
        <v/>
      </c>
      <c r="AB157" s="36" t="str">
        <f t="shared" si="70"/>
        <v/>
      </c>
      <c r="AC157" s="66" t="str" cm="1">
        <f t="array" ref="AC157">IFERROR((AB157=AB156,AC156+AB157,AB157),"")</f>
        <v/>
      </c>
      <c r="AD157" s="65"/>
      <c r="AE157" s="65"/>
      <c r="AF157" s="65"/>
      <c r="AG157" s="65"/>
      <c r="AH157" s="36" t="str">
        <f>IF(AND(H157&gt;I157,H156&lt;I156),"crossover","")</f>
        <v/>
      </c>
      <c r="AI157" s="36" t="str">
        <f>IF(AND(H157&lt;I157,H156&gt;I156),"crossunder","")</f>
        <v/>
      </c>
      <c r="AJ157" s="67" t="str">
        <f t="shared" si="71"/>
        <v/>
      </c>
      <c r="AK157" s="68" t="str">
        <f t="shared" si="72"/>
        <v/>
      </c>
      <c r="AL157" s="71" t="str">
        <f t="shared" si="73"/>
        <v/>
      </c>
      <c r="AM157" s="71" t="str">
        <f t="shared" si="74"/>
        <v/>
      </c>
      <c r="AN157" s="72" t="str">
        <f>IF(AND(AK157&lt;&gt;"",CF157="Low Spike @ Uptrend"),AK157,"")</f>
        <v/>
      </c>
      <c r="AO157" s="72" t="str">
        <f t="shared" si="75"/>
        <v/>
      </c>
      <c r="AT157" s="75"/>
      <c r="AU157" s="75"/>
      <c r="AV157" s="75"/>
      <c r="AW157" s="75"/>
      <c r="AY157" s="21" t="str">
        <f>IF(OR(Q157=0,Q157=""),"",((H157-Q157)/Q157))</f>
        <v/>
      </c>
      <c r="AZ157" s="15" t="str">
        <f t="shared" si="58"/>
        <v/>
      </c>
      <c r="BA157" s="15" t="str">
        <f t="shared" si="56"/>
        <v/>
      </c>
      <c r="BB157" s="22" t="str">
        <f t="shared" si="59"/>
        <v/>
      </c>
      <c r="BC157" s="22" t="str">
        <f t="shared" si="60"/>
        <v/>
      </c>
      <c r="BD157" s="24" t="str">
        <f>IF(OR(R157=0,R157=""),"",((H157-R157)/R157))</f>
        <v/>
      </c>
      <c r="BE157" s="23" t="str">
        <f t="shared" si="57"/>
        <v/>
      </c>
      <c r="BF157" s="23" t="str">
        <f t="shared" si="61"/>
        <v/>
      </c>
      <c r="BG157" s="25" t="str">
        <f t="shared" si="62"/>
        <v/>
      </c>
      <c r="BH157" s="25" t="str">
        <f t="shared" si="63"/>
        <v/>
      </c>
      <c r="BI157" s="29" t="str">
        <f>IF(OR(L157="",N157=""),"",IF(AND(L157=N157,L157&gt;0,N157&gt;0),"Important High",""))</f>
        <v/>
      </c>
      <c r="BJ157" s="29" t="str">
        <f>IF(OR(M157="",O157=""),"",IF(AND(M157=O157,M157&gt;0,O157&gt;0),"Important Low",""))</f>
        <v/>
      </c>
      <c r="BK157" s="37" t="str">
        <f>IFERROR(IF(ABS(U157)&lt;0.15%,"Equal High",""),"")</f>
        <v/>
      </c>
      <c r="BL157" s="37" t="str" cm="1">
        <f t="array" aca="1" ref="BL157" ca="1">_xlfn.LET(_xlpm.lookback,MIN(ROW()-ROW(BK$50),11),_xlpm.found,IFERROR(MATCH("Equal High",OFFSET(BK157,-_xlpm.lookback,0,_xlpm.lookback+1,1),0),-1),_xlpm.offset_rows,_xlpm.lookback-_xlpm.found+1,IF(_xlpm.found&gt;0,INDEX(E:E,ROW()-_xlpm.offset_rows),""))</f>
        <v/>
      </c>
      <c r="BM157" s="37" t="str">
        <f ca="1">IF(BL157&lt;&gt;"",H157,"")</f>
        <v/>
      </c>
      <c r="BN157" s="37" t="str">
        <f ca="1">IF(BL157&lt;&gt;"",I157,"")</f>
        <v/>
      </c>
      <c r="BO157" s="37" t="str">
        <f t="shared" ca="1" si="54"/>
        <v/>
      </c>
      <c r="BP157" s="37" t="str">
        <f>IFERROR(IF(ABS(V157)&lt;0.15%,"Equal Low",""),"")</f>
        <v/>
      </c>
      <c r="BQ157" s="37" t="str" cm="1">
        <f t="array" aca="1" ref="BQ157" ca="1">_xlfn.LET(_xlpm.lookback,MIN(ROW()-ROW(BP$50),11),_xlpm.found,IFERROR(MATCH("Equal Low",OFFSET(BP157,-_xlpm.lookback,0,_xlpm.lookback+1,1),0),-1),_xlpm.offset_rows,_xlpm.lookback-_xlpm.found+1,IF(_xlpm.found&gt;0,INDEX(F:F,ROW()-_xlpm.offset_rows),""))</f>
        <v/>
      </c>
      <c r="BR157" s="37" t="str">
        <f ca="1">IF(BQ157&lt;&gt;"",H157,"")</f>
        <v/>
      </c>
      <c r="BS157" s="37" t="str">
        <f ca="1">IF(BQ157&lt;&gt;"",I157,"")</f>
        <v/>
      </c>
      <c r="BT157" s="37" t="str">
        <f t="shared" ca="1" si="55"/>
        <v/>
      </c>
      <c r="BU157" s="37" t="str">
        <f t="shared" si="64"/>
        <v/>
      </c>
      <c r="BV157" s="29" t="str">
        <f t="shared" si="65"/>
        <v/>
      </c>
      <c r="BW157" s="37" t="str" cm="1">
        <f t="array" ref="BW157">IF(BV157&lt;&gt;1,"",_xlfn.IFS(OR(BC157="Above",BC157="Below"),BC157,OR(BH157="Above",BH157="Below"),BH157,TRUE,""))</f>
        <v/>
      </c>
      <c r="BX157" s="37" t="str">
        <f ca="1">_xlfn.LET(_xlpm.eqh,IFERROR(ABS((BM157-BL157)/BL157)&lt;0.15%,FALSE),_xlpm.eql,IFERROR(ABS((BR157-BQ157)/BQ157)&lt;0.15%,FALSE),IF(_xlpm.eqh,IF(_xlpm.eql,"Eqh Touch / Eql Touch","Eqh Touch"),IF(_xlpm.eql,"Eql Touch","")))</f>
        <v/>
      </c>
      <c r="BY157" s="37" t="str">
        <f>IF(AA157="","",IF(AA157&gt;0,"UP","DOWN"))</f>
        <v/>
      </c>
      <c r="BZ157" s="37" t="str">
        <f t="shared" si="66"/>
        <v/>
      </c>
      <c r="CA157" s="37" t="str">
        <f t="shared" si="67"/>
        <v/>
      </c>
      <c r="CB157" s="66" t="str">
        <f t="shared" si="68"/>
        <v/>
      </c>
      <c r="CC157" s="69" t="str">
        <f t="shared" si="76"/>
        <v/>
      </c>
      <c r="CD157" s="66" t="str">
        <f t="shared" si="77"/>
        <v/>
      </c>
      <c r="CE157" s="66" t="str">
        <f t="shared" si="69"/>
        <v/>
      </c>
      <c r="CF157" s="66" t="str">
        <f>IF(AK157="","",IF(AND(AC157&gt;0,AK157&gt;0),"Low Spike @ Uptrend",""))</f>
        <v/>
      </c>
      <c r="CG157" s="66" t="str">
        <f>IF(AND(CF157="Low Spike @ Uptrend",AV157&gt;50%),"Sig Low Spike @ Uptrend","")</f>
        <v/>
      </c>
      <c r="CH157" s="30" t="str">
        <f>IFERROR(IF(Z157&gt;(AVERAGE(Z137:Z157)+(2*_xlfn.STDEV.P(Z137:Z157))),1,""),"")</f>
        <v/>
      </c>
      <c r="CI157" s="30" t="str">
        <f>IFERROR(IF(G157&gt;(AVERAGE(G137:G157)+(2*_xlfn.STDEV.P(G137:G157))),1,""),"")</f>
        <v/>
      </c>
      <c r="CJ157" s="30" t="str">
        <f>IF(P157="","",IF(P157=1,1,""))</f>
        <v/>
      </c>
      <c r="CK157" s="11" t="str">
        <f>IF(AND(CH157="",CC157="",CF157="",CI157="",CJ157=""),"",SUM(CH157:CJ157)/5)</f>
        <v/>
      </c>
      <c r="CL157" s="38" t="str">
        <f t="shared" si="78"/>
        <v/>
      </c>
      <c r="CM157" s="10" t="str">
        <f t="shared" si="79"/>
        <v/>
      </c>
    </row>
    <row r="158" spans="1:91" x14ac:dyDescent="0.55000000000000004">
      <c r="A158" t="str">
        <f>IF('Data Validation'!$K$2&lt;&gt;TRUE,"",'Data Validation'!A158)</f>
        <v/>
      </c>
      <c r="B158" s="4" t="str">
        <f>IF('Data Validation'!$K$2&lt;&gt;TRUE,"",'Data Validation'!C158)</f>
        <v/>
      </c>
      <c r="C158" s="4" t="str">
        <f>IF('Data Validation'!$K$2&lt;&gt;TRUE,"",'Data Validation'!E158)</f>
        <v/>
      </c>
      <c r="D158" s="4" t="str">
        <f>IF('Data Validation'!$K$2&lt;&gt;TRUE,"",'Data Validation'!G158)</f>
        <v/>
      </c>
      <c r="E158" s="4" t="str">
        <f>IF($C158&lt;&gt;"M5","",Price!F158)</f>
        <v/>
      </c>
      <c r="F158" s="4" t="str">
        <f>IF($C158&lt;&gt;"M5","",Price!G158)</f>
        <v/>
      </c>
      <c r="G158" s="4" t="str">
        <f>IF($C158&lt;&gt;"M5","",Price!H158)</f>
        <v/>
      </c>
      <c r="H158" s="57" t="str">
        <f>IF($C158&lt;&gt;"M5","",SSA!E158)</f>
        <v/>
      </c>
      <c r="I158" s="57" t="str">
        <f>IF($C158&lt;&gt;"M5","",SSA!F158)</f>
        <v/>
      </c>
      <c r="J158" s="58" t="str">
        <f>IF($C158&lt;&gt;"M5","",SSA!G158)</f>
        <v/>
      </c>
      <c r="K158" s="58" t="str">
        <f>IF($C158&lt;&gt;"M5","",SSA!H158)</f>
        <v/>
      </c>
      <c r="L158" s="5" t="str">
        <f>IF($C158&lt;&gt;"M5","",Trendlines!K158)</f>
        <v/>
      </c>
      <c r="M158" s="5" t="str">
        <f>IF($C158&lt;&gt;"M5","",Trendlines!L158)</f>
        <v/>
      </c>
      <c r="N158" s="5" t="str">
        <f>IF($C158&lt;&gt;"M5","",ZigZag!E158)</f>
        <v/>
      </c>
      <c r="O158" s="5" t="str">
        <f>IF($C158&lt;&gt;"M5","",ZigZag!F158)</f>
        <v/>
      </c>
      <c r="P158" s="5" t="str">
        <f>IF($C158&lt;&gt;"M5","",Pinbar!E158)</f>
        <v/>
      </c>
      <c r="Q158" s="57" t="str">
        <f>IF($C158&lt;&gt;"M5","",Trendlines!E158)</f>
        <v/>
      </c>
      <c r="R158" s="57" t="str">
        <f>IF($C158&lt;&gt;"M5","",Trendlines!H158)</f>
        <v/>
      </c>
      <c r="S158" s="36" t="str">
        <f>IF(N158=0,""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IF(N110&lt;&gt;0,N110,"")))))))))))))))))))))))))))))))))))))))))))))))))</f>
        <v/>
      </c>
      <c r="T158" s="36" t="str">
        <f>IF(O158=0,""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IF(O110&lt;&gt;0,O110,"")))))))))))))))))))))))))))))))))))))))))))))))))</f>
        <v/>
      </c>
      <c r="U158" s="36" t="str">
        <f>IFERROR(IF(S158="N/A","N/A",((N158-S158)/S158)),"")</f>
        <v/>
      </c>
      <c r="V158" s="36" t="str">
        <f>IFERROR(IF(T158="N/A","N/A",((O158-T158)/T158)),"")</f>
        <v/>
      </c>
      <c r="W158" t="str">
        <f>IFERROR(E158-F158,"")</f>
        <v/>
      </c>
      <c r="X158" t="str">
        <f>IFERROR(ABS(E158-D157),"")</f>
        <v/>
      </c>
      <c r="Y158" t="str">
        <f>IFERROR(ABS(F158-D157),"")</f>
        <v/>
      </c>
      <c r="Z158" t="str">
        <f t="shared" si="53"/>
        <v/>
      </c>
      <c r="AA158" s="36" t="str">
        <f>IFERROR(H158-I158,"")</f>
        <v/>
      </c>
      <c r="AB158" s="36" t="str">
        <f t="shared" si="70"/>
        <v/>
      </c>
      <c r="AC158" s="66" t="str" cm="1">
        <f t="array" ref="AC158">IFERROR((AB158=AB157,AC157+AB158,AB158),"")</f>
        <v/>
      </c>
      <c r="AD158" s="65"/>
      <c r="AE158" s="65"/>
      <c r="AF158" s="65"/>
      <c r="AG158" s="65"/>
      <c r="AH158" s="36" t="str">
        <f>IF(AND(H158&gt;I158,H157&lt;I157),"crossover","")</f>
        <v/>
      </c>
      <c r="AI158" s="36" t="str">
        <f>IF(AND(H158&lt;I158,H157&gt;I157),"crossunder","")</f>
        <v/>
      </c>
      <c r="AJ158" s="67" t="str">
        <f t="shared" si="71"/>
        <v/>
      </c>
      <c r="AK158" s="68" t="str">
        <f t="shared" si="72"/>
        <v/>
      </c>
      <c r="AL158" s="71" t="str">
        <f t="shared" si="73"/>
        <v/>
      </c>
      <c r="AM158" s="71" t="str">
        <f t="shared" si="74"/>
        <v/>
      </c>
      <c r="AN158" s="72" t="str">
        <f>IF(AND(AK158&lt;&gt;"",CF158="Low Spike @ Uptrend"),AK158,"")</f>
        <v/>
      </c>
      <c r="AO158" s="72" t="str">
        <f t="shared" si="75"/>
        <v/>
      </c>
      <c r="AT158" s="75"/>
      <c r="AU158" s="75"/>
      <c r="AV158" s="75"/>
      <c r="AW158" s="75"/>
      <c r="AY158" s="21" t="str">
        <f>IF(OR(Q158=0,Q158=""),"",((H158-Q158)/Q158))</f>
        <v/>
      </c>
      <c r="AZ158" s="15" t="str">
        <f t="shared" si="58"/>
        <v/>
      </c>
      <c r="BA158" s="15" t="str">
        <f t="shared" si="56"/>
        <v/>
      </c>
      <c r="BB158" s="22" t="str">
        <f t="shared" si="59"/>
        <v/>
      </c>
      <c r="BC158" s="22" t="str">
        <f t="shared" si="60"/>
        <v/>
      </c>
      <c r="BD158" s="24" t="str">
        <f>IF(OR(R158=0,R158=""),"",((H158-R158)/R158))</f>
        <v/>
      </c>
      <c r="BE158" s="23" t="str">
        <f t="shared" si="57"/>
        <v/>
      </c>
      <c r="BF158" s="23" t="str">
        <f t="shared" si="61"/>
        <v/>
      </c>
      <c r="BG158" s="25" t="str">
        <f t="shared" si="62"/>
        <v/>
      </c>
      <c r="BH158" s="25" t="str">
        <f t="shared" si="63"/>
        <v/>
      </c>
      <c r="BI158" s="29" t="str">
        <f>IF(OR(L158="",N158=""),"",IF(AND(L158=N158,L158&gt;0,N158&gt;0),"Important High",""))</f>
        <v/>
      </c>
      <c r="BJ158" s="29" t="str">
        <f>IF(OR(M158="",O158=""),"",IF(AND(M158=O158,M158&gt;0,O158&gt;0),"Important Low",""))</f>
        <v/>
      </c>
      <c r="BK158" s="37" t="str">
        <f>IFERROR(IF(ABS(U158)&lt;0.15%,"Equal High",""),"")</f>
        <v/>
      </c>
      <c r="BL158" s="37" t="str" cm="1">
        <f t="array" aca="1" ref="BL158" ca="1">_xlfn.LET(_xlpm.lookback,MIN(ROW()-ROW(BK$50),11),_xlpm.found,IFERROR(MATCH("Equal High",OFFSET(BK158,-_xlpm.lookback,0,_xlpm.lookback+1,1),0),-1),_xlpm.offset_rows,_xlpm.lookback-_xlpm.found+1,IF(_xlpm.found&gt;0,INDEX(E:E,ROW()-_xlpm.offset_rows),""))</f>
        <v/>
      </c>
      <c r="BM158" s="37" t="str">
        <f ca="1">IF(BL158&lt;&gt;"",H158,"")</f>
        <v/>
      </c>
      <c r="BN158" s="37" t="str">
        <f ca="1">IF(BL158&lt;&gt;"",I158,"")</f>
        <v/>
      </c>
      <c r="BO158" s="37" t="str">
        <f t="shared" ca="1" si="54"/>
        <v/>
      </c>
      <c r="BP158" s="37" t="str">
        <f>IFERROR(IF(ABS(V158)&lt;0.15%,"Equal Low",""),"")</f>
        <v/>
      </c>
      <c r="BQ158" s="37" t="str" cm="1">
        <f t="array" aca="1" ref="BQ158" ca="1">_xlfn.LET(_xlpm.lookback,MIN(ROW()-ROW(BP$50),11),_xlpm.found,IFERROR(MATCH("Equal Low",OFFSET(BP158,-_xlpm.lookback,0,_xlpm.lookback+1,1),0),-1),_xlpm.offset_rows,_xlpm.lookback-_xlpm.found+1,IF(_xlpm.found&gt;0,INDEX(F:F,ROW()-_xlpm.offset_rows),""))</f>
        <v/>
      </c>
      <c r="BR158" s="37" t="str">
        <f ca="1">IF(BQ158&lt;&gt;"",H158,"")</f>
        <v/>
      </c>
      <c r="BS158" s="37" t="str">
        <f ca="1">IF(BQ158&lt;&gt;"",I158,"")</f>
        <v/>
      </c>
      <c r="BT158" s="37" t="str">
        <f t="shared" ca="1" si="55"/>
        <v/>
      </c>
      <c r="BU158" s="37" t="str">
        <f t="shared" si="64"/>
        <v/>
      </c>
      <c r="BV158" s="29" t="str">
        <f t="shared" si="65"/>
        <v/>
      </c>
      <c r="BW158" s="37" t="str" cm="1">
        <f t="array" ref="BW158">IF(BV158&lt;&gt;1,"",_xlfn.IFS(OR(BC158="Above",BC158="Below"),BC158,OR(BH158="Above",BH158="Below"),BH158,TRUE,""))</f>
        <v/>
      </c>
      <c r="BX158" s="37" t="str">
        <f ca="1">_xlfn.LET(_xlpm.eqh,IFERROR(ABS((BM158-BL158)/BL158)&lt;0.15%,FALSE),_xlpm.eql,IFERROR(ABS((BR158-BQ158)/BQ158)&lt;0.15%,FALSE),IF(_xlpm.eqh,IF(_xlpm.eql,"Eqh Touch / Eql Touch","Eqh Touch"),IF(_xlpm.eql,"Eql Touch","")))</f>
        <v/>
      </c>
      <c r="BY158" s="37" t="str">
        <f>IF(AA158="","",IF(AA158&gt;0,"UP","DOWN"))</f>
        <v/>
      </c>
      <c r="BZ158" s="37" t="str">
        <f t="shared" si="66"/>
        <v/>
      </c>
      <c r="CA158" s="37" t="str">
        <f t="shared" si="67"/>
        <v/>
      </c>
      <c r="CB158" s="66" t="str">
        <f t="shared" si="68"/>
        <v/>
      </c>
      <c r="CC158" s="69" t="str">
        <f t="shared" si="76"/>
        <v/>
      </c>
      <c r="CD158" s="66" t="str">
        <f t="shared" si="77"/>
        <v/>
      </c>
      <c r="CE158" s="66" t="str">
        <f t="shared" si="69"/>
        <v/>
      </c>
      <c r="CF158" s="66" t="str">
        <f>IF(AK158="","",IF(AND(AC158&gt;0,AK158&gt;0),"Low Spike @ Uptrend",""))</f>
        <v/>
      </c>
      <c r="CG158" s="66" t="str">
        <f>IF(AND(CF158="Low Spike @ Uptrend",AV158&gt;50%),"Sig Low Spike @ Uptrend","")</f>
        <v/>
      </c>
      <c r="CH158" s="30" t="str">
        <f>IFERROR(IF(Z158&gt;(AVERAGE(Z138:Z158)+(2*_xlfn.STDEV.P(Z138:Z158))),1,""),"")</f>
        <v/>
      </c>
      <c r="CI158" s="30" t="str">
        <f>IFERROR(IF(G158&gt;(AVERAGE(G138:G158)+(2*_xlfn.STDEV.P(G138:G158))),1,""),"")</f>
        <v/>
      </c>
      <c r="CJ158" s="30" t="str">
        <f>IF(P158="","",IF(P158=1,1,""))</f>
        <v/>
      </c>
      <c r="CK158" s="11" t="str">
        <f>IF(AND(CH158="",CC158="",CF158="",CI158="",CJ158=""),"",SUM(CH158:CJ158)/5)</f>
        <v/>
      </c>
      <c r="CL158" s="38" t="str">
        <f t="shared" si="78"/>
        <v/>
      </c>
      <c r="CM158" s="10" t="str">
        <f t="shared" si="79"/>
        <v/>
      </c>
    </row>
    <row r="159" spans="1:91" x14ac:dyDescent="0.55000000000000004">
      <c r="A159" t="str">
        <f>IF('Data Validation'!$K$2&lt;&gt;TRUE,"",'Data Validation'!A159)</f>
        <v/>
      </c>
      <c r="B159" s="4" t="str">
        <f>IF('Data Validation'!$K$2&lt;&gt;TRUE,"",'Data Validation'!C159)</f>
        <v/>
      </c>
      <c r="C159" s="4" t="str">
        <f>IF('Data Validation'!$K$2&lt;&gt;TRUE,"",'Data Validation'!E159)</f>
        <v/>
      </c>
      <c r="D159" s="4" t="str">
        <f>IF('Data Validation'!$K$2&lt;&gt;TRUE,"",'Data Validation'!G159)</f>
        <v/>
      </c>
      <c r="E159" s="4" t="str">
        <f>IF($C159&lt;&gt;"M5","",Price!F159)</f>
        <v/>
      </c>
      <c r="F159" s="4" t="str">
        <f>IF($C159&lt;&gt;"M5","",Price!G159)</f>
        <v/>
      </c>
      <c r="G159" s="4" t="str">
        <f>IF($C159&lt;&gt;"M5","",Price!H159)</f>
        <v/>
      </c>
      <c r="H159" s="57" t="str">
        <f>IF($C159&lt;&gt;"M5","",SSA!E159)</f>
        <v/>
      </c>
      <c r="I159" s="57" t="str">
        <f>IF($C159&lt;&gt;"M5","",SSA!F159)</f>
        <v/>
      </c>
      <c r="J159" s="58" t="str">
        <f>IF($C159&lt;&gt;"M5","",SSA!G159)</f>
        <v/>
      </c>
      <c r="K159" s="58" t="str">
        <f>IF($C159&lt;&gt;"M5","",SSA!H159)</f>
        <v/>
      </c>
      <c r="L159" s="5" t="str">
        <f>IF($C159&lt;&gt;"M5","",Trendlines!K159)</f>
        <v/>
      </c>
      <c r="M159" s="5" t="str">
        <f>IF($C159&lt;&gt;"M5","",Trendlines!L159)</f>
        <v/>
      </c>
      <c r="N159" s="5" t="str">
        <f>IF($C159&lt;&gt;"M5","",ZigZag!E159)</f>
        <v/>
      </c>
      <c r="O159" s="5" t="str">
        <f>IF($C159&lt;&gt;"M5","",ZigZag!F159)</f>
        <v/>
      </c>
      <c r="P159" s="5" t="str">
        <f>IF($C159&lt;&gt;"M5","",Pinbar!E159)</f>
        <v/>
      </c>
      <c r="Q159" s="57" t="str">
        <f>IF($C159&lt;&gt;"M5","",Trendlines!E159)</f>
        <v/>
      </c>
      <c r="R159" s="57" t="str">
        <f>IF($C159&lt;&gt;"M5","",Trendlines!H159)</f>
        <v/>
      </c>
      <c r="S159" s="36" t="str">
        <f>IF(N159=0,""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IF(N111&lt;&gt;0,N111,"")))))))))))))))))))))))))))))))))))))))))))))))))</f>
        <v/>
      </c>
      <c r="T159" s="36" t="str">
        <f>IF(O159=0,""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IF(O111&lt;&gt;0,O111,"")))))))))))))))))))))))))))))))))))))))))))))))))</f>
        <v/>
      </c>
      <c r="U159" s="36" t="str">
        <f>IFERROR(IF(S159="N/A","N/A",((N159-S159)/S159)),"")</f>
        <v/>
      </c>
      <c r="V159" s="36" t="str">
        <f>IFERROR(IF(T159="N/A","N/A",((O159-T159)/T159)),"")</f>
        <v/>
      </c>
      <c r="W159" t="str">
        <f>IFERROR(E159-F159,"")</f>
        <v/>
      </c>
      <c r="X159" t="str">
        <f>IFERROR(ABS(E159-D158),"")</f>
        <v/>
      </c>
      <c r="Y159" t="str">
        <f>IFERROR(ABS(F159-D158),"")</f>
        <v/>
      </c>
      <c r="Z159" t="str">
        <f t="shared" si="53"/>
        <v/>
      </c>
      <c r="AA159" s="36" t="str">
        <f>IFERROR(H159-I159,"")</f>
        <v/>
      </c>
      <c r="AB159" s="36" t="str">
        <f t="shared" si="70"/>
        <v/>
      </c>
      <c r="AC159" s="66" t="str" cm="1">
        <f t="array" ref="AC159">IFERROR((AB159=AB158,AC158+AB159,AB159),"")</f>
        <v/>
      </c>
      <c r="AD159" s="65"/>
      <c r="AE159" s="65"/>
      <c r="AF159" s="65"/>
      <c r="AG159" s="65"/>
      <c r="AH159" s="36" t="str">
        <f>IF(AND(H159&gt;I159,H158&lt;I158),"crossover","")</f>
        <v/>
      </c>
      <c r="AI159" s="36" t="str">
        <f>IF(AND(H159&lt;I159,H158&gt;I158),"crossunder","")</f>
        <v/>
      </c>
      <c r="AJ159" s="67" t="str">
        <f t="shared" si="71"/>
        <v/>
      </c>
      <c r="AK159" s="68" t="str">
        <f t="shared" si="72"/>
        <v/>
      </c>
      <c r="AL159" s="71" t="str">
        <f t="shared" si="73"/>
        <v/>
      </c>
      <c r="AM159" s="71" t="str">
        <f t="shared" si="74"/>
        <v/>
      </c>
      <c r="AN159" s="72" t="str">
        <f>IF(AND(AK159&lt;&gt;"",CF159="Low Spike @ Uptrend"),AK159,"")</f>
        <v/>
      </c>
      <c r="AO159" s="72" t="str">
        <f t="shared" si="75"/>
        <v/>
      </c>
      <c r="AT159" s="75"/>
      <c r="AU159" s="75"/>
      <c r="AV159" s="75"/>
      <c r="AW159" s="75"/>
      <c r="AY159" s="21" t="str">
        <f>IF(OR(Q159=0,Q159=""),"",((H159-Q159)/Q159))</f>
        <v/>
      </c>
      <c r="AZ159" s="15" t="str">
        <f t="shared" si="58"/>
        <v/>
      </c>
      <c r="BA159" s="15" t="str">
        <f t="shared" si="56"/>
        <v/>
      </c>
      <c r="BB159" s="22" t="str">
        <f t="shared" si="59"/>
        <v/>
      </c>
      <c r="BC159" s="22" t="str">
        <f t="shared" si="60"/>
        <v/>
      </c>
      <c r="BD159" s="24" t="str">
        <f>IF(OR(R159=0,R159=""),"",((H159-R159)/R159))</f>
        <v/>
      </c>
      <c r="BE159" s="23" t="str">
        <f t="shared" si="57"/>
        <v/>
      </c>
      <c r="BF159" s="23" t="str">
        <f t="shared" si="61"/>
        <v/>
      </c>
      <c r="BG159" s="25" t="str">
        <f t="shared" si="62"/>
        <v/>
      </c>
      <c r="BH159" s="25" t="str">
        <f t="shared" si="63"/>
        <v/>
      </c>
      <c r="BI159" s="29" t="str">
        <f>IF(OR(L159="",N159=""),"",IF(AND(L159=N159,L159&gt;0,N159&gt;0),"Important High",""))</f>
        <v/>
      </c>
      <c r="BJ159" s="29" t="str">
        <f>IF(OR(M159="",O159=""),"",IF(AND(M159=O159,M159&gt;0,O159&gt;0),"Important Low",""))</f>
        <v/>
      </c>
      <c r="BK159" s="37" t="str">
        <f>IFERROR(IF(ABS(U159)&lt;0.15%,"Equal High",""),"")</f>
        <v/>
      </c>
      <c r="BL159" s="37" t="str" cm="1">
        <f t="array" aca="1" ref="BL159" ca="1">_xlfn.LET(_xlpm.lookback,MIN(ROW()-ROW(BK$50),11),_xlpm.found,IFERROR(MATCH("Equal High",OFFSET(BK159,-_xlpm.lookback,0,_xlpm.lookback+1,1),0),-1),_xlpm.offset_rows,_xlpm.lookback-_xlpm.found+1,IF(_xlpm.found&gt;0,INDEX(E:E,ROW()-_xlpm.offset_rows),""))</f>
        <v/>
      </c>
      <c r="BM159" s="37" t="str">
        <f ca="1">IF(BL159&lt;&gt;"",H159,"")</f>
        <v/>
      </c>
      <c r="BN159" s="37" t="str">
        <f ca="1">IF(BL159&lt;&gt;"",I159,"")</f>
        <v/>
      </c>
      <c r="BO159" s="37" t="str">
        <f t="shared" ca="1" si="54"/>
        <v/>
      </c>
      <c r="BP159" s="37" t="str">
        <f>IFERROR(IF(ABS(V159)&lt;0.15%,"Equal Low",""),"")</f>
        <v/>
      </c>
      <c r="BQ159" s="37" t="str" cm="1">
        <f t="array" aca="1" ref="BQ159" ca="1">_xlfn.LET(_xlpm.lookback,MIN(ROW()-ROW(BP$50),11),_xlpm.found,IFERROR(MATCH("Equal Low",OFFSET(BP159,-_xlpm.lookback,0,_xlpm.lookback+1,1),0),-1),_xlpm.offset_rows,_xlpm.lookback-_xlpm.found+1,IF(_xlpm.found&gt;0,INDEX(F:F,ROW()-_xlpm.offset_rows),""))</f>
        <v/>
      </c>
      <c r="BR159" s="37" t="str">
        <f ca="1">IF(BQ159&lt;&gt;"",H159,"")</f>
        <v/>
      </c>
      <c r="BS159" s="37" t="str">
        <f ca="1">IF(BQ159&lt;&gt;"",I159,"")</f>
        <v/>
      </c>
      <c r="BT159" s="37" t="str">
        <f t="shared" ca="1" si="55"/>
        <v/>
      </c>
      <c r="BU159" s="37" t="str">
        <f t="shared" si="64"/>
        <v/>
      </c>
      <c r="BV159" s="29" t="str">
        <f t="shared" si="65"/>
        <v/>
      </c>
      <c r="BW159" s="37" t="str" cm="1">
        <f t="array" ref="BW159">IF(BV159&lt;&gt;1,"",_xlfn.IFS(OR(BC159="Above",BC159="Below"),BC159,OR(BH159="Above",BH159="Below"),BH159,TRUE,""))</f>
        <v/>
      </c>
      <c r="BX159" s="37" t="str">
        <f ca="1">_xlfn.LET(_xlpm.eqh,IFERROR(ABS((BM159-BL159)/BL159)&lt;0.15%,FALSE),_xlpm.eql,IFERROR(ABS((BR159-BQ159)/BQ159)&lt;0.15%,FALSE),IF(_xlpm.eqh,IF(_xlpm.eql,"Eqh Touch / Eql Touch","Eqh Touch"),IF(_xlpm.eql,"Eql Touch","")))</f>
        <v/>
      </c>
      <c r="BY159" s="37" t="str">
        <f>IF(AA159="","",IF(AA159&gt;0,"UP","DOWN"))</f>
        <v/>
      </c>
      <c r="BZ159" s="37" t="str">
        <f t="shared" si="66"/>
        <v/>
      </c>
      <c r="CA159" s="37" t="str">
        <f t="shared" si="67"/>
        <v/>
      </c>
      <c r="CB159" s="66" t="str">
        <f t="shared" si="68"/>
        <v/>
      </c>
      <c r="CC159" s="69" t="str">
        <f t="shared" si="76"/>
        <v/>
      </c>
      <c r="CD159" s="66" t="str">
        <f t="shared" si="77"/>
        <v/>
      </c>
      <c r="CE159" s="66" t="str">
        <f t="shared" si="69"/>
        <v/>
      </c>
      <c r="CF159" s="66" t="str">
        <f>IF(AK159="","",IF(AND(AC159&gt;0,AK159&gt;0),"Low Spike @ Uptrend",""))</f>
        <v/>
      </c>
      <c r="CG159" s="66" t="str">
        <f>IF(AND(CF159="Low Spike @ Uptrend",AV159&gt;50%),"Sig Low Spike @ Uptrend","")</f>
        <v/>
      </c>
      <c r="CH159" s="30" t="str">
        <f>IFERROR(IF(Z159&gt;(AVERAGE(Z139:Z159)+(2*_xlfn.STDEV.P(Z139:Z159))),1,""),"")</f>
        <v/>
      </c>
      <c r="CI159" s="30" t="str">
        <f>IFERROR(IF(G159&gt;(AVERAGE(G139:G159)+(2*_xlfn.STDEV.P(G139:G159))),1,""),"")</f>
        <v/>
      </c>
      <c r="CJ159" s="30" t="str">
        <f>IF(P159="","",IF(P159=1,1,""))</f>
        <v/>
      </c>
      <c r="CK159" s="11" t="str">
        <f>IF(AND(CH159="",CC159="",CF159="",CI159="",CJ159=""),"",SUM(CH159:CJ159)/5)</f>
        <v/>
      </c>
      <c r="CL159" s="38" t="str">
        <f t="shared" si="78"/>
        <v/>
      </c>
      <c r="CM159" s="10" t="str">
        <f t="shared" si="79"/>
        <v/>
      </c>
    </row>
    <row r="160" spans="1:91" x14ac:dyDescent="0.55000000000000004">
      <c r="A160" t="str">
        <f>IF('Data Validation'!$K$2&lt;&gt;TRUE,"",'Data Validation'!A160)</f>
        <v/>
      </c>
      <c r="B160" s="4" t="str">
        <f>IF('Data Validation'!$K$2&lt;&gt;TRUE,"",'Data Validation'!C160)</f>
        <v/>
      </c>
      <c r="C160" s="4" t="str">
        <f>IF('Data Validation'!$K$2&lt;&gt;TRUE,"",'Data Validation'!E160)</f>
        <v/>
      </c>
      <c r="D160" s="4" t="str">
        <f>IF('Data Validation'!$K$2&lt;&gt;TRUE,"",'Data Validation'!G160)</f>
        <v/>
      </c>
      <c r="E160" s="4" t="str">
        <f>IF($C160&lt;&gt;"M5","",Price!F160)</f>
        <v/>
      </c>
      <c r="F160" s="4" t="str">
        <f>IF($C160&lt;&gt;"M5","",Price!G160)</f>
        <v/>
      </c>
      <c r="G160" s="4" t="str">
        <f>IF($C160&lt;&gt;"M5","",Price!H160)</f>
        <v/>
      </c>
      <c r="H160" s="57" t="str">
        <f>IF($C160&lt;&gt;"M5","",SSA!E160)</f>
        <v/>
      </c>
      <c r="I160" s="57" t="str">
        <f>IF($C160&lt;&gt;"M5","",SSA!F160)</f>
        <v/>
      </c>
      <c r="J160" s="58" t="str">
        <f>IF($C160&lt;&gt;"M5","",SSA!G160)</f>
        <v/>
      </c>
      <c r="K160" s="58" t="str">
        <f>IF($C160&lt;&gt;"M5","",SSA!H160)</f>
        <v/>
      </c>
      <c r="L160" s="5" t="str">
        <f>IF($C160&lt;&gt;"M5","",Trendlines!K160)</f>
        <v/>
      </c>
      <c r="M160" s="5" t="str">
        <f>IF($C160&lt;&gt;"M5","",Trendlines!L160)</f>
        <v/>
      </c>
      <c r="N160" s="5" t="str">
        <f>IF($C160&lt;&gt;"M5","",ZigZag!E160)</f>
        <v/>
      </c>
      <c r="O160" s="5" t="str">
        <f>IF($C160&lt;&gt;"M5","",ZigZag!F160)</f>
        <v/>
      </c>
      <c r="P160" s="5" t="str">
        <f>IF($C160&lt;&gt;"M5","",Pinbar!E160)</f>
        <v/>
      </c>
      <c r="Q160" s="57" t="str">
        <f>IF($C160&lt;&gt;"M5","",Trendlines!E160)</f>
        <v/>
      </c>
      <c r="R160" s="57" t="str">
        <f>IF($C160&lt;&gt;"M5","",Trendlines!H160)</f>
        <v/>
      </c>
      <c r="S160" s="36" t="str">
        <f>IF(N160=0,""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IF(N112&lt;&gt;0,N112,"")))))))))))))))))))))))))))))))))))))))))))))))))</f>
        <v/>
      </c>
      <c r="T160" s="36" t="str">
        <f>IF(O160=0,""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IF(O112&lt;&gt;0,O112,"")))))))))))))))))))))))))))))))))))))))))))))))))</f>
        <v/>
      </c>
      <c r="U160" s="36" t="str">
        <f>IFERROR(IF(S160="N/A","N/A",((N160-S160)/S160)),"")</f>
        <v/>
      </c>
      <c r="V160" s="36" t="str">
        <f>IFERROR(IF(T160="N/A","N/A",((O160-T160)/T160)),"")</f>
        <v/>
      </c>
      <c r="W160" t="str">
        <f>IFERROR(E160-F160,"")</f>
        <v/>
      </c>
      <c r="X160" t="str">
        <f>IFERROR(ABS(E160-D159),"")</f>
        <v/>
      </c>
      <c r="Y160" t="str">
        <f>IFERROR(ABS(F160-D159),"")</f>
        <v/>
      </c>
      <c r="Z160" t="str">
        <f t="shared" si="53"/>
        <v/>
      </c>
      <c r="AA160" s="36" t="str">
        <f>IFERROR(H160-I160,"")</f>
        <v/>
      </c>
      <c r="AB160" s="36" t="str">
        <f t="shared" si="70"/>
        <v/>
      </c>
      <c r="AC160" s="66" t="str" cm="1">
        <f t="array" ref="AC160">IFERROR((AB160=AB159,AC159+AB160,AB160),"")</f>
        <v/>
      </c>
      <c r="AD160" s="65"/>
      <c r="AE160" s="65"/>
      <c r="AF160" s="65"/>
      <c r="AG160" s="65"/>
      <c r="AH160" s="36" t="str">
        <f>IF(AND(H160&gt;I160,H159&lt;I159),"crossover","")</f>
        <v/>
      </c>
      <c r="AI160" s="36" t="str">
        <f>IF(AND(H160&lt;I160,H159&gt;I159),"crossunder","")</f>
        <v/>
      </c>
      <c r="AJ160" s="67" t="str">
        <f t="shared" si="71"/>
        <v/>
      </c>
      <c r="AK160" s="68" t="str">
        <f t="shared" si="72"/>
        <v/>
      </c>
      <c r="AL160" s="71" t="str">
        <f t="shared" si="73"/>
        <v/>
      </c>
      <c r="AM160" s="71" t="str">
        <f t="shared" si="74"/>
        <v/>
      </c>
      <c r="AN160" s="72" t="str">
        <f>IF(AND(AK160&lt;&gt;"",CF160="Low Spike @ Uptrend"),AK160,"")</f>
        <v/>
      </c>
      <c r="AO160" s="72" t="str">
        <f t="shared" si="75"/>
        <v/>
      </c>
      <c r="AT160" s="75"/>
      <c r="AU160" s="75"/>
      <c r="AV160" s="75"/>
      <c r="AW160" s="75"/>
      <c r="AY160" s="21" t="str">
        <f>IF(OR(Q160=0,Q160=""),"",((H160-Q160)/Q160))</f>
        <v/>
      </c>
      <c r="AZ160" s="15" t="str">
        <f t="shared" si="58"/>
        <v/>
      </c>
      <c r="BA160" s="15" t="str">
        <f t="shared" si="56"/>
        <v/>
      </c>
      <c r="BB160" s="22" t="str">
        <f t="shared" si="59"/>
        <v/>
      </c>
      <c r="BC160" s="22" t="str">
        <f t="shared" si="60"/>
        <v/>
      </c>
      <c r="BD160" s="24" t="str">
        <f>IF(OR(R160=0,R160=""),"",((H160-R160)/R160))</f>
        <v/>
      </c>
      <c r="BE160" s="23" t="str">
        <f t="shared" si="57"/>
        <v/>
      </c>
      <c r="BF160" s="23" t="str">
        <f t="shared" si="61"/>
        <v/>
      </c>
      <c r="BG160" s="25" t="str">
        <f t="shared" si="62"/>
        <v/>
      </c>
      <c r="BH160" s="25" t="str">
        <f t="shared" si="63"/>
        <v/>
      </c>
      <c r="BI160" s="29" t="str">
        <f>IF(OR(L160="",N160=""),"",IF(AND(L160=N160,L160&gt;0,N160&gt;0),"Important High",""))</f>
        <v/>
      </c>
      <c r="BJ160" s="29" t="str">
        <f>IF(OR(M160="",O160=""),"",IF(AND(M160=O160,M160&gt;0,O160&gt;0),"Important Low",""))</f>
        <v/>
      </c>
      <c r="BK160" s="37" t="str">
        <f>IFERROR(IF(ABS(U160)&lt;0.15%,"Equal High",""),"")</f>
        <v/>
      </c>
      <c r="BL160" s="37" t="str" cm="1">
        <f t="array" aca="1" ref="BL160" ca="1">_xlfn.LET(_xlpm.lookback,MIN(ROW()-ROW(BK$50),11),_xlpm.found,IFERROR(MATCH("Equal High",OFFSET(BK160,-_xlpm.lookback,0,_xlpm.lookback+1,1),0),-1),_xlpm.offset_rows,_xlpm.lookback-_xlpm.found+1,IF(_xlpm.found&gt;0,INDEX(E:E,ROW()-_xlpm.offset_rows),""))</f>
        <v/>
      </c>
      <c r="BM160" s="37" t="str">
        <f ca="1">IF(BL160&lt;&gt;"",H160,"")</f>
        <v/>
      </c>
      <c r="BN160" s="37" t="str">
        <f ca="1">IF(BL160&lt;&gt;"",I160,"")</f>
        <v/>
      </c>
      <c r="BO160" s="37" t="str">
        <f t="shared" ca="1" si="54"/>
        <v/>
      </c>
      <c r="BP160" s="37" t="str">
        <f>IFERROR(IF(ABS(V160)&lt;0.15%,"Equal Low",""),"")</f>
        <v/>
      </c>
      <c r="BQ160" s="37" t="str" cm="1">
        <f t="array" aca="1" ref="BQ160" ca="1">_xlfn.LET(_xlpm.lookback,MIN(ROW()-ROW(BP$50),11),_xlpm.found,IFERROR(MATCH("Equal Low",OFFSET(BP160,-_xlpm.lookback,0,_xlpm.lookback+1,1),0),-1),_xlpm.offset_rows,_xlpm.lookback-_xlpm.found+1,IF(_xlpm.found&gt;0,INDEX(F:F,ROW()-_xlpm.offset_rows),""))</f>
        <v/>
      </c>
      <c r="BR160" s="37" t="str">
        <f ca="1">IF(BQ160&lt;&gt;"",H160,"")</f>
        <v/>
      </c>
      <c r="BS160" s="37" t="str">
        <f ca="1">IF(BQ160&lt;&gt;"",I160,"")</f>
        <v/>
      </c>
      <c r="BT160" s="37" t="str">
        <f t="shared" ca="1" si="55"/>
        <v/>
      </c>
      <c r="BU160" s="37" t="str">
        <f t="shared" si="64"/>
        <v/>
      </c>
      <c r="BV160" s="29" t="str">
        <f t="shared" si="65"/>
        <v/>
      </c>
      <c r="BW160" s="37" t="str" cm="1">
        <f t="array" ref="BW160">IF(BV160&lt;&gt;1,"",_xlfn.IFS(OR(BC160="Above",BC160="Below"),BC160,OR(BH160="Above",BH160="Below"),BH160,TRUE,""))</f>
        <v/>
      </c>
      <c r="BX160" s="37" t="str">
        <f ca="1">_xlfn.LET(_xlpm.eqh,IFERROR(ABS((BM160-BL160)/BL160)&lt;0.15%,FALSE),_xlpm.eql,IFERROR(ABS((BR160-BQ160)/BQ160)&lt;0.15%,FALSE),IF(_xlpm.eqh,IF(_xlpm.eql,"Eqh Touch / Eql Touch","Eqh Touch"),IF(_xlpm.eql,"Eql Touch","")))</f>
        <v/>
      </c>
      <c r="BY160" s="37" t="str">
        <f>IF(AA160="","",IF(AA160&gt;0,"UP","DOWN"))</f>
        <v/>
      </c>
      <c r="BZ160" s="37" t="str">
        <f t="shared" si="66"/>
        <v/>
      </c>
      <c r="CA160" s="37" t="str">
        <f t="shared" si="67"/>
        <v/>
      </c>
      <c r="CB160" s="66" t="str">
        <f t="shared" si="68"/>
        <v/>
      </c>
      <c r="CC160" s="69" t="str">
        <f t="shared" si="76"/>
        <v/>
      </c>
      <c r="CD160" s="66" t="str">
        <f t="shared" si="77"/>
        <v/>
      </c>
      <c r="CE160" s="66" t="str">
        <f t="shared" si="69"/>
        <v/>
      </c>
      <c r="CF160" s="66" t="str">
        <f>IF(AK160="","",IF(AND(AC160&gt;0,AK160&gt;0),"Low Spike @ Uptrend",""))</f>
        <v/>
      </c>
      <c r="CG160" s="66" t="str">
        <f>IF(AND(CF160="Low Spike @ Uptrend",AV160&gt;50%),"Sig Low Spike @ Uptrend","")</f>
        <v/>
      </c>
      <c r="CH160" s="30" t="str">
        <f>IFERROR(IF(Z160&gt;(AVERAGE(Z140:Z160)+(2*_xlfn.STDEV.P(Z140:Z160))),1,""),"")</f>
        <v/>
      </c>
      <c r="CI160" s="30" t="str">
        <f>IFERROR(IF(G160&gt;(AVERAGE(G140:G160)+(2*_xlfn.STDEV.P(G140:G160))),1,""),"")</f>
        <v/>
      </c>
      <c r="CJ160" s="30" t="str">
        <f>IF(P160="","",IF(P160=1,1,""))</f>
        <v/>
      </c>
      <c r="CK160" s="11" t="str">
        <f>IF(AND(CH160="",CC160="",CF160="",CI160="",CJ160=""),"",SUM(CH160:CJ160)/5)</f>
        <v/>
      </c>
      <c r="CL160" s="38" t="str">
        <f t="shared" si="78"/>
        <v/>
      </c>
      <c r="CM160" s="10" t="str">
        <f t="shared" si="79"/>
        <v/>
      </c>
    </row>
    <row r="161" spans="1:91" x14ac:dyDescent="0.55000000000000004">
      <c r="A161" t="str">
        <f>IF('Data Validation'!$K$2&lt;&gt;TRUE,"",'Data Validation'!A161)</f>
        <v/>
      </c>
      <c r="B161" s="4" t="str">
        <f>IF('Data Validation'!$K$2&lt;&gt;TRUE,"",'Data Validation'!C161)</f>
        <v/>
      </c>
      <c r="C161" s="4" t="str">
        <f>IF('Data Validation'!$K$2&lt;&gt;TRUE,"",'Data Validation'!E161)</f>
        <v/>
      </c>
      <c r="D161" s="4" t="str">
        <f>IF('Data Validation'!$K$2&lt;&gt;TRUE,"",'Data Validation'!G161)</f>
        <v/>
      </c>
      <c r="E161" s="4" t="str">
        <f>IF($C161&lt;&gt;"M5","",Price!F161)</f>
        <v/>
      </c>
      <c r="F161" s="4" t="str">
        <f>IF($C161&lt;&gt;"M5","",Price!G161)</f>
        <v/>
      </c>
      <c r="G161" s="4" t="str">
        <f>IF($C161&lt;&gt;"M5","",Price!H161)</f>
        <v/>
      </c>
      <c r="H161" s="57" t="str">
        <f>IF($C161&lt;&gt;"M5","",SSA!E161)</f>
        <v/>
      </c>
      <c r="I161" s="57" t="str">
        <f>IF($C161&lt;&gt;"M5","",SSA!F161)</f>
        <v/>
      </c>
      <c r="J161" s="58" t="str">
        <f>IF($C161&lt;&gt;"M5","",SSA!G161)</f>
        <v/>
      </c>
      <c r="K161" s="58" t="str">
        <f>IF($C161&lt;&gt;"M5","",SSA!H161)</f>
        <v/>
      </c>
      <c r="L161" s="5" t="str">
        <f>IF($C161&lt;&gt;"M5","",Trendlines!K161)</f>
        <v/>
      </c>
      <c r="M161" s="5" t="str">
        <f>IF($C161&lt;&gt;"M5","",Trendlines!L161)</f>
        <v/>
      </c>
      <c r="N161" s="5" t="str">
        <f>IF($C161&lt;&gt;"M5","",ZigZag!E161)</f>
        <v/>
      </c>
      <c r="O161" s="5" t="str">
        <f>IF($C161&lt;&gt;"M5","",ZigZag!F161)</f>
        <v/>
      </c>
      <c r="P161" s="5" t="str">
        <f>IF($C161&lt;&gt;"M5","",Pinbar!E161)</f>
        <v/>
      </c>
      <c r="Q161" s="57" t="str">
        <f>IF($C161&lt;&gt;"M5","",Trendlines!E161)</f>
        <v/>
      </c>
      <c r="R161" s="57" t="str">
        <f>IF($C161&lt;&gt;"M5","",Trendlines!H161)</f>
        <v/>
      </c>
      <c r="S161" s="36" t="str">
        <f>IF(N161=0,""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IF(N113&lt;&gt;0,N113,"")))))))))))))))))))))))))))))))))))))))))))))))))</f>
        <v/>
      </c>
      <c r="T161" s="36" t="str">
        <f>IF(O161=0,""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IF(O113&lt;&gt;0,O113,"")))))))))))))))))))))))))))))))))))))))))))))))))</f>
        <v/>
      </c>
      <c r="U161" s="36" t="str">
        <f>IFERROR(IF(S161="N/A","N/A",((N161-S161)/S161)),"")</f>
        <v/>
      </c>
      <c r="V161" s="36" t="str">
        <f>IFERROR(IF(T161="N/A","N/A",((O161-T161)/T161)),"")</f>
        <v/>
      </c>
      <c r="W161" t="str">
        <f>IFERROR(E161-F161,"")</f>
        <v/>
      </c>
      <c r="X161" t="str">
        <f>IFERROR(ABS(E161-D160),"")</f>
        <v/>
      </c>
      <c r="Y161" t="str">
        <f>IFERROR(ABS(F161-D160),"")</f>
        <v/>
      </c>
      <c r="Z161" t="str">
        <f t="shared" si="53"/>
        <v/>
      </c>
      <c r="AA161" s="36" t="str">
        <f>IFERROR(H161-I161,"")</f>
        <v/>
      </c>
      <c r="AB161" s="36" t="str">
        <f t="shared" si="70"/>
        <v/>
      </c>
      <c r="AC161" s="66" t="str" cm="1">
        <f t="array" ref="AC161">IFERROR((AB161=AB160,AC160+AB161,AB161),"")</f>
        <v/>
      </c>
      <c r="AD161" s="65"/>
      <c r="AE161" s="65"/>
      <c r="AF161" s="65"/>
      <c r="AG161" s="65"/>
      <c r="AH161" s="36" t="str">
        <f>IF(AND(H161&gt;I161,H160&lt;I160),"crossover","")</f>
        <v/>
      </c>
      <c r="AI161" s="36" t="str">
        <f>IF(AND(H161&lt;I161,H160&gt;I160),"crossunder","")</f>
        <v/>
      </c>
      <c r="AJ161" s="67" t="str">
        <f t="shared" si="71"/>
        <v/>
      </c>
      <c r="AK161" s="68" t="str">
        <f t="shared" si="72"/>
        <v/>
      </c>
      <c r="AL161" s="71" t="str">
        <f t="shared" si="73"/>
        <v/>
      </c>
      <c r="AM161" s="71" t="str">
        <f t="shared" si="74"/>
        <v/>
      </c>
      <c r="AN161" s="72" t="str">
        <f>IF(AND(AK161&lt;&gt;"",CF161="Low Spike @ Uptrend"),AK161,"")</f>
        <v/>
      </c>
      <c r="AO161" s="72" t="str">
        <f t="shared" si="75"/>
        <v/>
      </c>
      <c r="AT161" s="75"/>
      <c r="AU161" s="75"/>
      <c r="AV161" s="75"/>
      <c r="AW161" s="75"/>
      <c r="AY161" s="21" t="str">
        <f>IF(OR(Q161=0,Q161=""),"",((H161-Q161)/Q161))</f>
        <v/>
      </c>
      <c r="AZ161" s="15" t="str">
        <f t="shared" si="58"/>
        <v/>
      </c>
      <c r="BA161" s="15" t="str">
        <f t="shared" si="56"/>
        <v/>
      </c>
      <c r="BB161" s="22" t="str">
        <f t="shared" si="59"/>
        <v/>
      </c>
      <c r="BC161" s="22" t="str">
        <f t="shared" si="60"/>
        <v/>
      </c>
      <c r="BD161" s="24" t="str">
        <f>IF(OR(R161=0,R161=""),"",((H161-R161)/R161))</f>
        <v/>
      </c>
      <c r="BE161" s="23" t="str">
        <f t="shared" si="57"/>
        <v/>
      </c>
      <c r="BF161" s="23" t="str">
        <f t="shared" si="61"/>
        <v/>
      </c>
      <c r="BG161" s="25" t="str">
        <f t="shared" si="62"/>
        <v/>
      </c>
      <c r="BH161" s="25" t="str">
        <f t="shared" si="63"/>
        <v/>
      </c>
      <c r="BI161" s="29" t="str">
        <f>IF(OR(L161="",N161=""),"",IF(AND(L161=N161,L161&gt;0,N161&gt;0),"Important High",""))</f>
        <v/>
      </c>
      <c r="BJ161" s="29" t="str">
        <f>IF(OR(M161="",O161=""),"",IF(AND(M161=O161,M161&gt;0,O161&gt;0),"Important Low",""))</f>
        <v/>
      </c>
      <c r="BK161" s="37" t="str">
        <f>IFERROR(IF(ABS(U161)&lt;0.15%,"Equal High",""),"")</f>
        <v/>
      </c>
      <c r="BL161" s="37" t="str" cm="1">
        <f t="array" aca="1" ref="BL161" ca="1">_xlfn.LET(_xlpm.lookback,MIN(ROW()-ROW(BK$50),11),_xlpm.found,IFERROR(MATCH("Equal High",OFFSET(BK161,-_xlpm.lookback,0,_xlpm.lookback+1,1),0),-1),_xlpm.offset_rows,_xlpm.lookback-_xlpm.found+1,IF(_xlpm.found&gt;0,INDEX(E:E,ROW()-_xlpm.offset_rows),""))</f>
        <v/>
      </c>
      <c r="BM161" s="37" t="str">
        <f ca="1">IF(BL161&lt;&gt;"",H161,"")</f>
        <v/>
      </c>
      <c r="BN161" s="37" t="str">
        <f ca="1">IF(BL161&lt;&gt;"",I161,"")</f>
        <v/>
      </c>
      <c r="BO161" s="37" t="str">
        <f t="shared" ca="1" si="54"/>
        <v/>
      </c>
      <c r="BP161" s="37" t="str">
        <f>IFERROR(IF(ABS(V161)&lt;0.15%,"Equal Low",""),"")</f>
        <v/>
      </c>
      <c r="BQ161" s="37" t="str" cm="1">
        <f t="array" aca="1" ref="BQ161" ca="1">_xlfn.LET(_xlpm.lookback,MIN(ROW()-ROW(BP$50),11),_xlpm.found,IFERROR(MATCH("Equal Low",OFFSET(BP161,-_xlpm.lookback,0,_xlpm.lookback+1,1),0),-1),_xlpm.offset_rows,_xlpm.lookback-_xlpm.found+1,IF(_xlpm.found&gt;0,INDEX(F:F,ROW()-_xlpm.offset_rows),""))</f>
        <v/>
      </c>
      <c r="BR161" s="37" t="str">
        <f ca="1">IF(BQ161&lt;&gt;"",H161,"")</f>
        <v/>
      </c>
      <c r="BS161" s="37" t="str">
        <f ca="1">IF(BQ161&lt;&gt;"",I161,"")</f>
        <v/>
      </c>
      <c r="BT161" s="37" t="str">
        <f t="shared" ca="1" si="55"/>
        <v/>
      </c>
      <c r="BU161" s="37" t="str">
        <f t="shared" si="64"/>
        <v/>
      </c>
      <c r="BV161" s="29" t="str">
        <f t="shared" si="65"/>
        <v/>
      </c>
      <c r="BW161" s="37" t="str" cm="1">
        <f t="array" ref="BW161">IF(BV161&lt;&gt;1,"",_xlfn.IFS(OR(BC161="Above",BC161="Below"),BC161,OR(BH161="Above",BH161="Below"),BH161,TRUE,""))</f>
        <v/>
      </c>
      <c r="BX161" s="37" t="str">
        <f ca="1">_xlfn.LET(_xlpm.eqh,IFERROR(ABS((BM161-BL161)/BL161)&lt;0.15%,FALSE),_xlpm.eql,IFERROR(ABS((BR161-BQ161)/BQ161)&lt;0.15%,FALSE),IF(_xlpm.eqh,IF(_xlpm.eql,"Eqh Touch / Eql Touch","Eqh Touch"),IF(_xlpm.eql,"Eql Touch","")))</f>
        <v/>
      </c>
      <c r="BY161" s="37" t="str">
        <f>IF(AA161="","",IF(AA161&gt;0,"UP","DOWN"))</f>
        <v/>
      </c>
      <c r="BZ161" s="37" t="str">
        <f t="shared" si="66"/>
        <v/>
      </c>
      <c r="CA161" s="37" t="str">
        <f t="shared" si="67"/>
        <v/>
      </c>
      <c r="CB161" s="66" t="str">
        <f t="shared" si="68"/>
        <v/>
      </c>
      <c r="CC161" s="69" t="str">
        <f t="shared" si="76"/>
        <v/>
      </c>
      <c r="CD161" s="66" t="str">
        <f t="shared" si="77"/>
        <v/>
      </c>
      <c r="CE161" s="66" t="str">
        <f t="shared" si="69"/>
        <v/>
      </c>
      <c r="CF161" s="66" t="str">
        <f>IF(AK161="","",IF(AND(AC161&gt;0,AK161&gt;0),"Low Spike @ Uptrend",""))</f>
        <v/>
      </c>
      <c r="CG161" s="66" t="str">
        <f>IF(AND(CF161="Low Spike @ Uptrend",AV161&gt;50%),"Sig Low Spike @ Uptrend","")</f>
        <v/>
      </c>
      <c r="CH161" s="30" t="str">
        <f>IFERROR(IF(Z161&gt;(AVERAGE(Z141:Z161)+(2*_xlfn.STDEV.P(Z141:Z161))),1,""),"")</f>
        <v/>
      </c>
      <c r="CI161" s="30" t="str">
        <f>IFERROR(IF(G161&gt;(AVERAGE(G141:G161)+(2*_xlfn.STDEV.P(G141:G161))),1,""),"")</f>
        <v/>
      </c>
      <c r="CJ161" s="30" t="str">
        <f>IF(P161="","",IF(P161=1,1,""))</f>
        <v/>
      </c>
      <c r="CK161" s="11" t="str">
        <f>IF(AND(CH161="",CC161="",CF161="",CI161="",CJ161=""),"",SUM(CH161:CJ161)/5)</f>
        <v/>
      </c>
      <c r="CL161" s="38" t="str">
        <f t="shared" si="78"/>
        <v/>
      </c>
      <c r="CM161" s="10" t="str">
        <f t="shared" si="79"/>
        <v/>
      </c>
    </row>
    <row r="162" spans="1:91" x14ac:dyDescent="0.55000000000000004">
      <c r="A162" t="str">
        <f>IF('Data Validation'!$K$2&lt;&gt;TRUE,"",'Data Validation'!A162)</f>
        <v/>
      </c>
      <c r="B162" s="4" t="str">
        <f>IF('Data Validation'!$K$2&lt;&gt;TRUE,"",'Data Validation'!C162)</f>
        <v/>
      </c>
      <c r="C162" s="4" t="str">
        <f>IF('Data Validation'!$K$2&lt;&gt;TRUE,"",'Data Validation'!E162)</f>
        <v/>
      </c>
      <c r="D162" s="4" t="str">
        <f>IF('Data Validation'!$K$2&lt;&gt;TRUE,"",'Data Validation'!G162)</f>
        <v/>
      </c>
      <c r="E162" s="4" t="str">
        <f>IF($C162&lt;&gt;"M5","",Price!F162)</f>
        <v/>
      </c>
      <c r="F162" s="4" t="str">
        <f>IF($C162&lt;&gt;"M5","",Price!G162)</f>
        <v/>
      </c>
      <c r="G162" s="4" t="str">
        <f>IF($C162&lt;&gt;"M5","",Price!H162)</f>
        <v/>
      </c>
      <c r="H162" s="57" t="str">
        <f>IF($C162&lt;&gt;"M5","",SSA!E162)</f>
        <v/>
      </c>
      <c r="I162" s="57" t="str">
        <f>IF($C162&lt;&gt;"M5","",SSA!F162)</f>
        <v/>
      </c>
      <c r="J162" s="58" t="str">
        <f>IF($C162&lt;&gt;"M5","",SSA!G162)</f>
        <v/>
      </c>
      <c r="K162" s="58" t="str">
        <f>IF($C162&lt;&gt;"M5","",SSA!H162)</f>
        <v/>
      </c>
      <c r="L162" s="5" t="str">
        <f>IF($C162&lt;&gt;"M5","",Trendlines!K162)</f>
        <v/>
      </c>
      <c r="M162" s="5" t="str">
        <f>IF($C162&lt;&gt;"M5","",Trendlines!L162)</f>
        <v/>
      </c>
      <c r="N162" s="5" t="str">
        <f>IF($C162&lt;&gt;"M5","",ZigZag!E162)</f>
        <v/>
      </c>
      <c r="O162" s="5" t="str">
        <f>IF($C162&lt;&gt;"M5","",ZigZag!F162)</f>
        <v/>
      </c>
      <c r="P162" s="5" t="str">
        <f>IF($C162&lt;&gt;"M5","",Pinbar!E162)</f>
        <v/>
      </c>
      <c r="Q162" s="57" t="str">
        <f>IF($C162&lt;&gt;"M5","",Trendlines!E162)</f>
        <v/>
      </c>
      <c r="R162" s="57" t="str">
        <f>IF($C162&lt;&gt;"M5","",Trendlines!H162)</f>
        <v/>
      </c>
      <c r="S162" s="36" t="str">
        <f>IF(N162=0,""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IF(N114&lt;&gt;0,N114,"")))))))))))))))))))))))))))))))))))))))))))))))))</f>
        <v/>
      </c>
      <c r="T162" s="36" t="str">
        <f>IF(O162=0,""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IF(O114&lt;&gt;0,O114,"")))))))))))))))))))))))))))))))))))))))))))))))))</f>
        <v/>
      </c>
      <c r="U162" s="36" t="str">
        <f>IFERROR(IF(S162="N/A","N/A",((N162-S162)/S162)),"")</f>
        <v/>
      </c>
      <c r="V162" s="36" t="str">
        <f>IFERROR(IF(T162="N/A","N/A",((O162-T162)/T162)),"")</f>
        <v/>
      </c>
      <c r="W162" t="str">
        <f>IFERROR(E162-F162,"")</f>
        <v/>
      </c>
      <c r="X162" t="str">
        <f>IFERROR(ABS(E162-D161),"")</f>
        <v/>
      </c>
      <c r="Y162" t="str">
        <f>IFERROR(ABS(F162-D161),"")</f>
        <v/>
      </c>
      <c r="Z162" t="str">
        <f t="shared" si="53"/>
        <v/>
      </c>
      <c r="AA162" s="36" t="str">
        <f>IFERROR(H162-I162,"")</f>
        <v/>
      </c>
      <c r="AB162" s="36" t="str">
        <f t="shared" si="70"/>
        <v/>
      </c>
      <c r="AC162" s="66" t="str" cm="1">
        <f t="array" ref="AC162">IFERROR((AB162=AB161,AC161+AB162,AB162),"")</f>
        <v/>
      </c>
      <c r="AD162" s="65"/>
      <c r="AE162" s="65"/>
      <c r="AF162" s="65"/>
      <c r="AG162" s="65"/>
      <c r="AH162" s="36" t="str">
        <f>IF(AND(H162&gt;I162,H161&lt;I161),"crossover","")</f>
        <v/>
      </c>
      <c r="AI162" s="36" t="str">
        <f>IF(AND(H162&lt;I162,H161&gt;I161),"crossunder","")</f>
        <v/>
      </c>
      <c r="AJ162" s="67" t="str">
        <f t="shared" si="71"/>
        <v/>
      </c>
      <c r="AK162" s="68" t="str">
        <f t="shared" si="72"/>
        <v/>
      </c>
      <c r="AL162" s="71" t="str">
        <f t="shared" si="73"/>
        <v/>
      </c>
      <c r="AM162" s="71" t="str">
        <f t="shared" si="74"/>
        <v/>
      </c>
      <c r="AN162" s="72" t="str">
        <f>IF(AND(AK162&lt;&gt;"",CF162="Low Spike @ Uptrend"),AK162,"")</f>
        <v/>
      </c>
      <c r="AO162" s="72" t="str">
        <f t="shared" si="75"/>
        <v/>
      </c>
      <c r="AT162" s="75"/>
      <c r="AU162" s="75"/>
      <c r="AV162" s="75"/>
      <c r="AW162" s="75"/>
      <c r="AY162" s="21" t="str">
        <f>IF(OR(Q162=0,Q162=""),"",((H162-Q162)/Q162))</f>
        <v/>
      </c>
      <c r="AZ162" s="15" t="str">
        <f t="shared" si="58"/>
        <v/>
      </c>
      <c r="BA162" s="15" t="str">
        <f t="shared" si="56"/>
        <v/>
      </c>
      <c r="BB162" s="22" t="str">
        <f t="shared" si="59"/>
        <v/>
      </c>
      <c r="BC162" s="22" t="str">
        <f t="shared" si="60"/>
        <v/>
      </c>
      <c r="BD162" s="24" t="str">
        <f>IF(OR(R162=0,R162=""),"",((H162-R162)/R162))</f>
        <v/>
      </c>
      <c r="BE162" s="23" t="str">
        <f t="shared" si="57"/>
        <v/>
      </c>
      <c r="BF162" s="23" t="str">
        <f t="shared" si="61"/>
        <v/>
      </c>
      <c r="BG162" s="25" t="str">
        <f t="shared" si="62"/>
        <v/>
      </c>
      <c r="BH162" s="25" t="str">
        <f t="shared" si="63"/>
        <v/>
      </c>
      <c r="BI162" s="29" t="str">
        <f>IF(OR(L162="",N162=""),"",IF(AND(L162=N162,L162&gt;0,N162&gt;0),"Important High",""))</f>
        <v/>
      </c>
      <c r="BJ162" s="29" t="str">
        <f>IF(OR(M162="",O162=""),"",IF(AND(M162=O162,M162&gt;0,O162&gt;0),"Important Low",""))</f>
        <v/>
      </c>
      <c r="BK162" s="37" t="str">
        <f>IFERROR(IF(ABS(U162)&lt;0.15%,"Equal High",""),"")</f>
        <v/>
      </c>
      <c r="BL162" s="37" t="str" cm="1">
        <f t="array" aca="1" ref="BL162" ca="1">_xlfn.LET(_xlpm.lookback,MIN(ROW()-ROW(BK$50),11),_xlpm.found,IFERROR(MATCH("Equal High",OFFSET(BK162,-_xlpm.lookback,0,_xlpm.lookback+1,1),0),-1),_xlpm.offset_rows,_xlpm.lookback-_xlpm.found+1,IF(_xlpm.found&gt;0,INDEX(E:E,ROW()-_xlpm.offset_rows),""))</f>
        <v/>
      </c>
      <c r="BM162" s="37" t="str">
        <f ca="1">IF(BL162&lt;&gt;"",H162,"")</f>
        <v/>
      </c>
      <c r="BN162" s="37" t="str">
        <f ca="1">IF(BL162&lt;&gt;"",I162,"")</f>
        <v/>
      </c>
      <c r="BO162" s="37" t="str">
        <f t="shared" ca="1" si="54"/>
        <v/>
      </c>
      <c r="BP162" s="37" t="str">
        <f>IFERROR(IF(ABS(V162)&lt;0.15%,"Equal Low",""),"")</f>
        <v/>
      </c>
      <c r="BQ162" s="37" t="str" cm="1">
        <f t="array" aca="1" ref="BQ162" ca="1">_xlfn.LET(_xlpm.lookback,MIN(ROW()-ROW(BP$50),11),_xlpm.found,IFERROR(MATCH("Equal Low",OFFSET(BP162,-_xlpm.lookback,0,_xlpm.lookback+1,1),0),-1),_xlpm.offset_rows,_xlpm.lookback-_xlpm.found+1,IF(_xlpm.found&gt;0,INDEX(F:F,ROW()-_xlpm.offset_rows),""))</f>
        <v/>
      </c>
      <c r="BR162" s="37" t="str">
        <f ca="1">IF(BQ162&lt;&gt;"",H162,"")</f>
        <v/>
      </c>
      <c r="BS162" s="37" t="str">
        <f ca="1">IF(BQ162&lt;&gt;"",I162,"")</f>
        <v/>
      </c>
      <c r="BT162" s="37" t="str">
        <f t="shared" ca="1" si="55"/>
        <v/>
      </c>
      <c r="BU162" s="37" t="str">
        <f t="shared" si="64"/>
        <v/>
      </c>
      <c r="BV162" s="29" t="str">
        <f t="shared" si="65"/>
        <v/>
      </c>
      <c r="BW162" s="37" t="str" cm="1">
        <f t="array" ref="BW162">IF(BV162&lt;&gt;1,"",_xlfn.IFS(OR(BC162="Above",BC162="Below"),BC162,OR(BH162="Above",BH162="Below"),BH162,TRUE,""))</f>
        <v/>
      </c>
      <c r="BX162" s="37" t="str">
        <f ca="1">_xlfn.LET(_xlpm.eqh,IFERROR(ABS((BM162-BL162)/BL162)&lt;0.15%,FALSE),_xlpm.eql,IFERROR(ABS((BR162-BQ162)/BQ162)&lt;0.15%,FALSE),IF(_xlpm.eqh,IF(_xlpm.eql,"Eqh Touch / Eql Touch","Eqh Touch"),IF(_xlpm.eql,"Eql Touch","")))</f>
        <v/>
      </c>
      <c r="BY162" s="37" t="str">
        <f>IF(AA162="","",IF(AA162&gt;0,"UP","DOWN"))</f>
        <v/>
      </c>
      <c r="BZ162" s="37" t="str">
        <f t="shared" si="66"/>
        <v/>
      </c>
      <c r="CA162" s="37" t="str">
        <f t="shared" si="67"/>
        <v/>
      </c>
      <c r="CB162" s="66" t="str">
        <f t="shared" si="68"/>
        <v/>
      </c>
      <c r="CC162" s="69" t="str">
        <f t="shared" si="76"/>
        <v/>
      </c>
      <c r="CD162" s="66" t="str">
        <f t="shared" si="77"/>
        <v/>
      </c>
      <c r="CE162" s="66" t="str">
        <f t="shared" si="69"/>
        <v/>
      </c>
      <c r="CF162" s="66" t="str">
        <f>IF(AK162="","",IF(AND(AC162&gt;0,AK162&gt;0),"Low Spike @ Uptrend",""))</f>
        <v/>
      </c>
      <c r="CG162" s="66" t="str">
        <f>IF(AND(CF162="Low Spike @ Uptrend",AV162&gt;50%),"Sig Low Spike @ Uptrend","")</f>
        <v/>
      </c>
      <c r="CH162" s="30" t="str">
        <f>IFERROR(IF(Z162&gt;(AVERAGE(Z142:Z162)+(2*_xlfn.STDEV.P(Z142:Z162))),1,""),"")</f>
        <v/>
      </c>
      <c r="CI162" s="30" t="str">
        <f>IFERROR(IF(G162&gt;(AVERAGE(G142:G162)+(2*_xlfn.STDEV.P(G142:G162))),1,""),"")</f>
        <v/>
      </c>
      <c r="CJ162" s="30" t="str">
        <f>IF(P162="","",IF(P162=1,1,""))</f>
        <v/>
      </c>
      <c r="CK162" s="11" t="str">
        <f>IF(AND(CH162="",CC162="",CF162="",CI162="",CJ162=""),"",SUM(CH162:CJ162)/5)</f>
        <v/>
      </c>
      <c r="CL162" s="38" t="str">
        <f t="shared" si="78"/>
        <v/>
      </c>
      <c r="CM162" s="10" t="str">
        <f t="shared" si="79"/>
        <v/>
      </c>
    </row>
    <row r="163" spans="1:91" x14ac:dyDescent="0.55000000000000004">
      <c r="A163" t="str">
        <f>IF('Data Validation'!$K$2&lt;&gt;TRUE,"",'Data Validation'!A163)</f>
        <v/>
      </c>
      <c r="B163" s="4" t="str">
        <f>IF('Data Validation'!$K$2&lt;&gt;TRUE,"",'Data Validation'!C163)</f>
        <v/>
      </c>
      <c r="C163" s="4" t="str">
        <f>IF('Data Validation'!$K$2&lt;&gt;TRUE,"",'Data Validation'!E163)</f>
        <v/>
      </c>
      <c r="D163" s="4" t="str">
        <f>IF('Data Validation'!$K$2&lt;&gt;TRUE,"",'Data Validation'!G163)</f>
        <v/>
      </c>
      <c r="E163" s="4" t="str">
        <f>IF($C163&lt;&gt;"M5","",Price!F163)</f>
        <v/>
      </c>
      <c r="F163" s="4" t="str">
        <f>IF($C163&lt;&gt;"M5","",Price!G163)</f>
        <v/>
      </c>
      <c r="G163" s="4" t="str">
        <f>IF($C163&lt;&gt;"M5","",Price!H163)</f>
        <v/>
      </c>
      <c r="H163" s="57" t="str">
        <f>IF($C163&lt;&gt;"M5","",SSA!E163)</f>
        <v/>
      </c>
      <c r="I163" s="57" t="str">
        <f>IF($C163&lt;&gt;"M5","",SSA!F163)</f>
        <v/>
      </c>
      <c r="J163" s="58" t="str">
        <f>IF($C163&lt;&gt;"M5","",SSA!G163)</f>
        <v/>
      </c>
      <c r="K163" s="58" t="str">
        <f>IF($C163&lt;&gt;"M5","",SSA!H163)</f>
        <v/>
      </c>
      <c r="L163" s="5" t="str">
        <f>IF($C163&lt;&gt;"M5","",Trendlines!K163)</f>
        <v/>
      </c>
      <c r="M163" s="5" t="str">
        <f>IF($C163&lt;&gt;"M5","",Trendlines!L163)</f>
        <v/>
      </c>
      <c r="N163" s="5" t="str">
        <f>IF($C163&lt;&gt;"M5","",ZigZag!E163)</f>
        <v/>
      </c>
      <c r="O163" s="5" t="str">
        <f>IF($C163&lt;&gt;"M5","",ZigZag!F163)</f>
        <v/>
      </c>
      <c r="P163" s="5" t="str">
        <f>IF($C163&lt;&gt;"M5","",Pinbar!E163)</f>
        <v/>
      </c>
      <c r="Q163" s="57" t="str">
        <f>IF($C163&lt;&gt;"M5","",Trendlines!E163)</f>
        <v/>
      </c>
      <c r="R163" s="57" t="str">
        <f>IF($C163&lt;&gt;"M5","",Trendlines!H163)</f>
        <v/>
      </c>
      <c r="S163" s="36" t="str">
        <f>IF(N163=0,""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IF(N115&lt;&gt;0,N115,"")))))))))))))))))))))))))))))))))))))))))))))))))</f>
        <v/>
      </c>
      <c r="T163" s="36" t="str">
        <f>IF(O163=0,""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IF(O115&lt;&gt;0,O115,"")))))))))))))))))))))))))))))))))))))))))))))))))</f>
        <v/>
      </c>
      <c r="U163" s="36" t="str">
        <f>IFERROR(IF(S163="N/A","N/A",((N163-S163)/S163)),"")</f>
        <v/>
      </c>
      <c r="V163" s="36" t="str">
        <f>IFERROR(IF(T163="N/A","N/A",((O163-T163)/T163)),"")</f>
        <v/>
      </c>
      <c r="W163" t="str">
        <f>IFERROR(E163-F163,"")</f>
        <v/>
      </c>
      <c r="X163" t="str">
        <f>IFERROR(ABS(E163-D162),"")</f>
        <v/>
      </c>
      <c r="Y163" t="str">
        <f>IFERROR(ABS(F163-D162),"")</f>
        <v/>
      </c>
      <c r="Z163" t="str">
        <f t="shared" si="53"/>
        <v/>
      </c>
      <c r="AA163" s="36" t="str">
        <f>IFERROR(H163-I163,"")</f>
        <v/>
      </c>
      <c r="AB163" s="36" t="str">
        <f t="shared" si="70"/>
        <v/>
      </c>
      <c r="AC163" s="66" t="str" cm="1">
        <f t="array" ref="AC163">IFERROR((AB163=AB162,AC162+AB163,AB163),"")</f>
        <v/>
      </c>
      <c r="AD163" s="65"/>
      <c r="AE163" s="65"/>
      <c r="AF163" s="65"/>
      <c r="AG163" s="65"/>
      <c r="AH163" s="36" t="str">
        <f>IF(AND(H163&gt;I163,H162&lt;I162),"crossover","")</f>
        <v/>
      </c>
      <c r="AI163" s="36" t="str">
        <f>IF(AND(H163&lt;I163,H162&gt;I162),"crossunder","")</f>
        <v/>
      </c>
      <c r="AJ163" s="67" t="str">
        <f t="shared" si="71"/>
        <v/>
      </c>
      <c r="AK163" s="68" t="str">
        <f t="shared" si="72"/>
        <v/>
      </c>
      <c r="AL163" s="71" t="str">
        <f t="shared" si="73"/>
        <v/>
      </c>
      <c r="AM163" s="71" t="str">
        <f t="shared" si="74"/>
        <v/>
      </c>
      <c r="AN163" s="72" t="str">
        <f>IF(AND(AK163&lt;&gt;"",CF163="Low Spike @ Uptrend"),AK163,"")</f>
        <v/>
      </c>
      <c r="AO163" s="72" t="str">
        <f t="shared" si="75"/>
        <v/>
      </c>
      <c r="AT163" s="75"/>
      <c r="AU163" s="75"/>
      <c r="AV163" s="75"/>
      <c r="AW163" s="75"/>
      <c r="AX163" s="4"/>
      <c r="AY163" s="21" t="str">
        <f>IF(OR(Q163=0,Q163=""),"",((H163-Q163)/Q163))</f>
        <v/>
      </c>
      <c r="AZ163" s="15" t="str">
        <f t="shared" si="58"/>
        <v/>
      </c>
      <c r="BA163" s="15" t="str">
        <f t="shared" si="56"/>
        <v/>
      </c>
      <c r="BB163" s="22" t="str">
        <f t="shared" si="59"/>
        <v/>
      </c>
      <c r="BC163" s="22" t="str">
        <f t="shared" si="60"/>
        <v/>
      </c>
      <c r="BD163" s="24" t="str">
        <f>IF(OR(R163=0,R163=""),"",((H163-R163)/R163))</f>
        <v/>
      </c>
      <c r="BE163" s="23" t="str">
        <f t="shared" si="57"/>
        <v/>
      </c>
      <c r="BF163" s="23" t="str">
        <f t="shared" si="61"/>
        <v/>
      </c>
      <c r="BG163" s="25" t="str">
        <f t="shared" si="62"/>
        <v/>
      </c>
      <c r="BH163" s="25" t="str">
        <f t="shared" si="63"/>
        <v/>
      </c>
      <c r="BI163" s="29" t="str">
        <f>IF(OR(L163="",N163=""),"",IF(AND(L163=N163,L163&gt;0,N163&gt;0),"Important High",""))</f>
        <v/>
      </c>
      <c r="BJ163" s="29" t="str">
        <f>IF(OR(M163="",O163=""),"",IF(AND(M163=O163,M163&gt;0,O163&gt;0),"Important Low",""))</f>
        <v/>
      </c>
      <c r="BK163" s="37" t="str">
        <f>IFERROR(IF(ABS(U163)&lt;0.15%,"Equal High",""),"")</f>
        <v/>
      </c>
      <c r="BL163" s="37" t="str" cm="1">
        <f t="array" aca="1" ref="BL163" ca="1">_xlfn.LET(_xlpm.lookback,MIN(ROW()-ROW(BK$50),11),_xlpm.found,IFERROR(MATCH("Equal High",OFFSET(BK163,-_xlpm.lookback,0,_xlpm.lookback+1,1),0),-1),_xlpm.offset_rows,_xlpm.lookback-_xlpm.found+1,IF(_xlpm.found&gt;0,INDEX(E:E,ROW()-_xlpm.offset_rows),""))</f>
        <v/>
      </c>
      <c r="BM163" s="37" t="str">
        <f ca="1">IF(BL163&lt;&gt;"",H163,"")</f>
        <v/>
      </c>
      <c r="BN163" s="37" t="str">
        <f ca="1">IF(BL163&lt;&gt;"",I163,"")</f>
        <v/>
      </c>
      <c r="BO163" s="37" t="str">
        <f t="shared" ca="1" si="54"/>
        <v/>
      </c>
      <c r="BP163" s="37" t="str">
        <f>IFERROR(IF(ABS(V163)&lt;0.15%,"Equal Low",""),"")</f>
        <v/>
      </c>
      <c r="BQ163" s="37" t="str" cm="1">
        <f t="array" aca="1" ref="BQ163" ca="1">_xlfn.LET(_xlpm.lookback,MIN(ROW()-ROW(BP$50),11),_xlpm.found,IFERROR(MATCH("Equal Low",OFFSET(BP163,-_xlpm.lookback,0,_xlpm.lookback+1,1),0),-1),_xlpm.offset_rows,_xlpm.lookback-_xlpm.found+1,IF(_xlpm.found&gt;0,INDEX(F:F,ROW()-_xlpm.offset_rows),""))</f>
        <v/>
      </c>
      <c r="BR163" s="37" t="str">
        <f ca="1">IF(BQ163&lt;&gt;"",H163,"")</f>
        <v/>
      </c>
      <c r="BS163" s="37" t="str">
        <f ca="1">IF(BQ163&lt;&gt;"",I163,"")</f>
        <v/>
      </c>
      <c r="BT163" s="37" t="str">
        <f t="shared" ca="1" si="55"/>
        <v/>
      </c>
      <c r="BU163" s="37" t="str">
        <f t="shared" si="64"/>
        <v/>
      </c>
      <c r="BV163" s="29" t="str">
        <f t="shared" si="65"/>
        <v/>
      </c>
      <c r="BW163" s="37" t="str" cm="1">
        <f t="array" ref="BW163">IF(BV163&lt;&gt;1,"",_xlfn.IFS(OR(BC163="Above",BC163="Below"),BC163,OR(BH163="Above",BH163="Below"),BH163,TRUE,""))</f>
        <v/>
      </c>
      <c r="BX163" s="37" t="str">
        <f ca="1">_xlfn.LET(_xlpm.eqh,IFERROR(ABS((BM163-BL163)/BL163)&lt;0.15%,FALSE),_xlpm.eql,IFERROR(ABS((BR163-BQ163)/BQ163)&lt;0.15%,FALSE),IF(_xlpm.eqh,IF(_xlpm.eql,"Eqh Touch / Eql Touch","Eqh Touch"),IF(_xlpm.eql,"Eql Touch","")))</f>
        <v/>
      </c>
      <c r="BY163" s="37" t="str">
        <f>IF(AA163="","",IF(AA163&gt;0,"UP","DOWN"))</f>
        <v/>
      </c>
      <c r="BZ163" s="37" t="str">
        <f t="shared" si="66"/>
        <v/>
      </c>
      <c r="CA163" s="37" t="str">
        <f t="shared" si="67"/>
        <v/>
      </c>
      <c r="CB163" s="66" t="str">
        <f t="shared" si="68"/>
        <v/>
      </c>
      <c r="CC163" s="69" t="str">
        <f t="shared" si="76"/>
        <v/>
      </c>
      <c r="CD163" s="66" t="str">
        <f t="shared" si="77"/>
        <v/>
      </c>
      <c r="CE163" s="66" t="str">
        <f t="shared" si="69"/>
        <v/>
      </c>
      <c r="CF163" s="66" t="str">
        <f>IF(AK163="","",IF(AND(AC163&gt;0,AK163&gt;0),"Low Spike @ Uptrend",""))</f>
        <v/>
      </c>
      <c r="CG163" s="66" t="str">
        <f>IF(AND(CF163="Low Spike @ Uptrend",AV163&gt;50%),"Sig Low Spike @ Uptrend","")</f>
        <v/>
      </c>
      <c r="CH163" s="30" t="str">
        <f>IFERROR(IF(Z163&gt;(AVERAGE(Z143:Z163)+(2*_xlfn.STDEV.P(Z143:Z163))),1,""),"")</f>
        <v/>
      </c>
      <c r="CI163" s="30" t="str">
        <f>IFERROR(IF(G163&gt;(AVERAGE(G143:G163)+(2*_xlfn.STDEV.P(G143:G163))),1,""),"")</f>
        <v/>
      </c>
      <c r="CJ163" s="30" t="str">
        <f>IF(P163="","",IF(P163=1,1,""))</f>
        <v/>
      </c>
      <c r="CK163" s="11" t="str">
        <f>IF(AND(CH163="",CC163="",CF163="",CI163="",CJ163=""),"",SUM(CH163:CJ163)/5)</f>
        <v/>
      </c>
      <c r="CL163" s="38" t="str">
        <f t="shared" si="78"/>
        <v/>
      </c>
      <c r="CM163" s="10" t="str">
        <f t="shared" si="79"/>
        <v/>
      </c>
    </row>
    <row r="164" spans="1:91" x14ac:dyDescent="0.55000000000000004">
      <c r="A164" t="str">
        <f>IF('Data Validation'!$K$2&lt;&gt;TRUE,"",'Data Validation'!A164)</f>
        <v/>
      </c>
      <c r="B164" s="4" t="str">
        <f>IF('Data Validation'!$K$2&lt;&gt;TRUE,"",'Data Validation'!C164)</f>
        <v/>
      </c>
      <c r="C164" s="4" t="str">
        <f>IF('Data Validation'!$K$2&lt;&gt;TRUE,"",'Data Validation'!E164)</f>
        <v/>
      </c>
      <c r="D164" s="4" t="str">
        <f>IF('Data Validation'!$K$2&lt;&gt;TRUE,"",'Data Validation'!G164)</f>
        <v/>
      </c>
      <c r="E164" s="4" t="str">
        <f>IF($C164&lt;&gt;"M5","",Price!F164)</f>
        <v/>
      </c>
      <c r="F164" s="4" t="str">
        <f>IF($C164&lt;&gt;"M5","",Price!G164)</f>
        <v/>
      </c>
      <c r="G164" s="4" t="str">
        <f>IF($C164&lt;&gt;"M5","",Price!H164)</f>
        <v/>
      </c>
      <c r="H164" s="57" t="str">
        <f>IF($C164&lt;&gt;"M5","",SSA!E164)</f>
        <v/>
      </c>
      <c r="I164" s="57" t="str">
        <f>IF($C164&lt;&gt;"M5","",SSA!F164)</f>
        <v/>
      </c>
      <c r="J164" s="58" t="str">
        <f>IF($C164&lt;&gt;"M5","",SSA!G164)</f>
        <v/>
      </c>
      <c r="K164" s="58" t="str">
        <f>IF($C164&lt;&gt;"M5","",SSA!H164)</f>
        <v/>
      </c>
      <c r="L164" s="5" t="str">
        <f>IF($C164&lt;&gt;"M5","",Trendlines!K164)</f>
        <v/>
      </c>
      <c r="M164" s="5" t="str">
        <f>IF($C164&lt;&gt;"M5","",Trendlines!L164)</f>
        <v/>
      </c>
      <c r="N164" s="5" t="str">
        <f>IF($C164&lt;&gt;"M5","",ZigZag!E164)</f>
        <v/>
      </c>
      <c r="O164" s="5" t="str">
        <f>IF($C164&lt;&gt;"M5","",ZigZag!F164)</f>
        <v/>
      </c>
      <c r="P164" s="5" t="str">
        <f>IF($C164&lt;&gt;"M5","",Pinbar!E164)</f>
        <v/>
      </c>
      <c r="Q164" s="57" t="str">
        <f>IF($C164&lt;&gt;"M5","",Trendlines!E164)</f>
        <v/>
      </c>
      <c r="R164" s="57" t="str">
        <f>IF($C164&lt;&gt;"M5","",Trendlines!H164)</f>
        <v/>
      </c>
      <c r="S164" s="36" t="str">
        <f>IF(N164=0,""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IF(N116&lt;&gt;0,N116,"")))))))))))))))))))))))))))))))))))))))))))))))))</f>
        <v/>
      </c>
      <c r="T164" s="36" t="str">
        <f>IF(O164=0,""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IF(O116&lt;&gt;0,O116,"")))))))))))))))))))))))))))))))))))))))))))))))))</f>
        <v/>
      </c>
      <c r="U164" s="36" t="str">
        <f>IFERROR(IF(S164="N/A","N/A",((N164-S164)/S164)),"")</f>
        <v/>
      </c>
      <c r="V164" s="36" t="str">
        <f>IFERROR(IF(T164="N/A","N/A",((O164-T164)/T164)),"")</f>
        <v/>
      </c>
      <c r="W164" t="str">
        <f>IFERROR(E164-F164,"")</f>
        <v/>
      </c>
      <c r="X164" t="str">
        <f>IFERROR(ABS(E164-D163),"")</f>
        <v/>
      </c>
      <c r="Y164" t="str">
        <f>IFERROR(ABS(F164-D163),"")</f>
        <v/>
      </c>
      <c r="Z164" t="str">
        <f t="shared" si="53"/>
        <v/>
      </c>
      <c r="AA164" s="36" t="str">
        <f>IFERROR(H164-I164,"")</f>
        <v/>
      </c>
      <c r="AB164" s="36" t="str">
        <f t="shared" si="70"/>
        <v/>
      </c>
      <c r="AC164" s="66" t="str" cm="1">
        <f t="array" ref="AC164">IFERROR((AB164=AB163,AC163+AB164,AB164),"")</f>
        <v/>
      </c>
      <c r="AD164" s="65"/>
      <c r="AE164" s="65"/>
      <c r="AF164" s="65"/>
      <c r="AG164" s="65"/>
      <c r="AH164" s="36" t="str">
        <f>IF(AND(H164&gt;I164,H163&lt;I163),"crossover","")</f>
        <v/>
      </c>
      <c r="AI164" s="36" t="str">
        <f>IF(AND(H164&lt;I164,H163&gt;I163),"crossunder","")</f>
        <v/>
      </c>
      <c r="AJ164" s="67" t="str">
        <f t="shared" si="71"/>
        <v/>
      </c>
      <c r="AK164" s="68" t="str">
        <f t="shared" si="72"/>
        <v/>
      </c>
      <c r="AL164" s="71" t="str">
        <f t="shared" si="73"/>
        <v/>
      </c>
      <c r="AM164" s="71" t="str">
        <f t="shared" si="74"/>
        <v/>
      </c>
      <c r="AN164" s="72" t="str">
        <f>IF(AND(AK164&lt;&gt;"",CF164="Low Spike @ Uptrend"),AK164,"")</f>
        <v/>
      </c>
      <c r="AO164" s="72" t="str">
        <f t="shared" si="75"/>
        <v/>
      </c>
      <c r="AT164" s="75"/>
      <c r="AU164" s="75"/>
      <c r="AV164" s="75"/>
      <c r="AW164" s="75"/>
      <c r="AX164" s="4"/>
      <c r="AY164" s="21" t="str">
        <f>IF(OR(Q164=0,Q164=""),"",((H164-Q164)/Q164))</f>
        <v/>
      </c>
      <c r="AZ164" s="15" t="str">
        <f t="shared" si="58"/>
        <v/>
      </c>
      <c r="BA164" s="15" t="str">
        <f t="shared" si="56"/>
        <v/>
      </c>
      <c r="BB164" s="22" t="str">
        <f t="shared" si="59"/>
        <v/>
      </c>
      <c r="BC164" s="22" t="str">
        <f t="shared" si="60"/>
        <v/>
      </c>
      <c r="BD164" s="24" t="str">
        <f>IF(OR(R164=0,R164=""),"",((H164-R164)/R164))</f>
        <v/>
      </c>
      <c r="BE164" s="23" t="str">
        <f t="shared" si="57"/>
        <v/>
      </c>
      <c r="BF164" s="23" t="str">
        <f t="shared" si="61"/>
        <v/>
      </c>
      <c r="BG164" s="25" t="str">
        <f t="shared" si="62"/>
        <v/>
      </c>
      <c r="BH164" s="25" t="str">
        <f t="shared" si="63"/>
        <v/>
      </c>
      <c r="BI164" s="29" t="str">
        <f>IF(OR(L164="",N164=""),"",IF(AND(L164=N164,L164&gt;0,N164&gt;0),"Important High",""))</f>
        <v/>
      </c>
      <c r="BJ164" s="29" t="str">
        <f>IF(OR(M164="",O164=""),"",IF(AND(M164=O164,M164&gt;0,O164&gt;0),"Important Low",""))</f>
        <v/>
      </c>
      <c r="BK164" s="37" t="str">
        <f>IFERROR(IF(ABS(U164)&lt;0.15%,"Equal High",""),"")</f>
        <v/>
      </c>
      <c r="BL164" s="37" t="str" cm="1">
        <f t="array" aca="1" ref="BL164" ca="1">_xlfn.LET(_xlpm.lookback,MIN(ROW()-ROW(BK$50),11),_xlpm.found,IFERROR(MATCH("Equal High",OFFSET(BK164,-_xlpm.lookback,0,_xlpm.lookback+1,1),0),-1),_xlpm.offset_rows,_xlpm.lookback-_xlpm.found+1,IF(_xlpm.found&gt;0,INDEX(E:E,ROW()-_xlpm.offset_rows),""))</f>
        <v/>
      </c>
      <c r="BM164" s="37" t="str">
        <f ca="1">IF(BL164&lt;&gt;"",H164,"")</f>
        <v/>
      </c>
      <c r="BN164" s="37" t="str">
        <f ca="1">IF(BL164&lt;&gt;"",I164,"")</f>
        <v/>
      </c>
      <c r="BO164" s="37" t="str">
        <f t="shared" ca="1" si="54"/>
        <v/>
      </c>
      <c r="BP164" s="37" t="str">
        <f>IFERROR(IF(ABS(V164)&lt;0.15%,"Equal Low",""),"")</f>
        <v/>
      </c>
      <c r="BQ164" s="37" t="str" cm="1">
        <f t="array" aca="1" ref="BQ164" ca="1">_xlfn.LET(_xlpm.lookback,MIN(ROW()-ROW(BP$50),11),_xlpm.found,IFERROR(MATCH("Equal Low",OFFSET(BP164,-_xlpm.lookback,0,_xlpm.lookback+1,1),0),-1),_xlpm.offset_rows,_xlpm.lookback-_xlpm.found+1,IF(_xlpm.found&gt;0,INDEX(F:F,ROW()-_xlpm.offset_rows),""))</f>
        <v/>
      </c>
      <c r="BR164" s="37" t="str">
        <f ca="1">IF(BQ164&lt;&gt;"",H164,"")</f>
        <v/>
      </c>
      <c r="BS164" s="37" t="str">
        <f ca="1">IF(BQ164&lt;&gt;"",I164,"")</f>
        <v/>
      </c>
      <c r="BT164" s="37" t="str">
        <f t="shared" ca="1" si="55"/>
        <v/>
      </c>
      <c r="BU164" s="37" t="str">
        <f t="shared" si="64"/>
        <v/>
      </c>
      <c r="BV164" s="29" t="str">
        <f t="shared" si="65"/>
        <v/>
      </c>
      <c r="BW164" s="37" t="str" cm="1">
        <f t="array" ref="BW164">IF(BV164&lt;&gt;1,"",_xlfn.IFS(OR(BC164="Above",BC164="Below"),BC164,OR(BH164="Above",BH164="Below"),BH164,TRUE,""))</f>
        <v/>
      </c>
      <c r="BX164" s="37" t="str">
        <f ca="1">_xlfn.LET(_xlpm.eqh,IFERROR(ABS((BM164-BL164)/BL164)&lt;0.15%,FALSE),_xlpm.eql,IFERROR(ABS((BR164-BQ164)/BQ164)&lt;0.15%,FALSE),IF(_xlpm.eqh,IF(_xlpm.eql,"Eqh Touch / Eql Touch","Eqh Touch"),IF(_xlpm.eql,"Eql Touch","")))</f>
        <v/>
      </c>
      <c r="BY164" s="37" t="str">
        <f>IF(AA164="","",IF(AA164&gt;0,"UP","DOWN"))</f>
        <v/>
      </c>
      <c r="BZ164" s="37" t="str">
        <f t="shared" si="66"/>
        <v/>
      </c>
      <c r="CA164" s="37" t="str">
        <f t="shared" si="67"/>
        <v/>
      </c>
      <c r="CB164" s="66" t="str">
        <f t="shared" si="68"/>
        <v/>
      </c>
      <c r="CC164" s="69" t="str">
        <f t="shared" si="76"/>
        <v/>
      </c>
      <c r="CD164" s="66" t="str">
        <f t="shared" si="77"/>
        <v/>
      </c>
      <c r="CE164" s="66" t="str">
        <f t="shared" si="69"/>
        <v/>
      </c>
      <c r="CF164" s="66" t="str">
        <f>IF(AK164="","",IF(AND(AC164&gt;0,AK164&gt;0),"Low Spike @ Uptrend",""))</f>
        <v/>
      </c>
      <c r="CG164" s="66" t="str">
        <f>IF(AND(CF164="Low Spike @ Uptrend",AV164&gt;50%),"Sig Low Spike @ Uptrend","")</f>
        <v/>
      </c>
      <c r="CH164" s="30" t="str">
        <f>IFERROR(IF(Z164&gt;(AVERAGE(Z144:Z164)+(2*_xlfn.STDEV.P(Z144:Z164))),1,""),"")</f>
        <v/>
      </c>
      <c r="CI164" s="30" t="str">
        <f>IFERROR(IF(G164&gt;(AVERAGE(G144:G164)+(2*_xlfn.STDEV.P(G144:G164))),1,""),"")</f>
        <v/>
      </c>
      <c r="CJ164" s="30" t="str">
        <f>IF(P164="","",IF(P164=1,1,""))</f>
        <v/>
      </c>
      <c r="CK164" s="11" t="str">
        <f>IF(AND(CH164="",CC164="",CF164="",CI164="",CJ164=""),"",SUM(CH164:CJ164)/5)</f>
        <v/>
      </c>
      <c r="CL164" s="38" t="str">
        <f t="shared" si="78"/>
        <v/>
      </c>
      <c r="CM164" s="10" t="str">
        <f t="shared" si="79"/>
        <v/>
      </c>
    </row>
    <row r="165" spans="1:91" x14ac:dyDescent="0.55000000000000004">
      <c r="A165" t="str">
        <f>IF('Data Validation'!$K$2&lt;&gt;TRUE,"",'Data Validation'!A165)</f>
        <v/>
      </c>
      <c r="B165" s="4" t="str">
        <f>IF('Data Validation'!$K$2&lt;&gt;TRUE,"",'Data Validation'!C165)</f>
        <v/>
      </c>
      <c r="C165" s="4" t="str">
        <f>IF('Data Validation'!$K$2&lt;&gt;TRUE,"",'Data Validation'!E165)</f>
        <v/>
      </c>
      <c r="D165" s="4" t="str">
        <f>IF('Data Validation'!$K$2&lt;&gt;TRUE,"",'Data Validation'!G165)</f>
        <v/>
      </c>
      <c r="E165" s="4" t="str">
        <f>IF($C165&lt;&gt;"M5","",Price!F165)</f>
        <v/>
      </c>
      <c r="F165" s="4" t="str">
        <f>IF($C165&lt;&gt;"M5","",Price!G165)</f>
        <v/>
      </c>
      <c r="G165" s="4" t="str">
        <f>IF($C165&lt;&gt;"M5","",Price!H165)</f>
        <v/>
      </c>
      <c r="H165" s="57" t="str">
        <f>IF($C165&lt;&gt;"M5","",SSA!E165)</f>
        <v/>
      </c>
      <c r="I165" s="57" t="str">
        <f>IF($C165&lt;&gt;"M5","",SSA!F165)</f>
        <v/>
      </c>
      <c r="J165" s="58" t="str">
        <f>IF($C165&lt;&gt;"M5","",SSA!G165)</f>
        <v/>
      </c>
      <c r="K165" s="58" t="str">
        <f>IF($C165&lt;&gt;"M5","",SSA!H165)</f>
        <v/>
      </c>
      <c r="L165" s="5" t="str">
        <f>IF($C165&lt;&gt;"M5","",Trendlines!K165)</f>
        <v/>
      </c>
      <c r="M165" s="5" t="str">
        <f>IF($C165&lt;&gt;"M5","",Trendlines!L165)</f>
        <v/>
      </c>
      <c r="N165" s="5" t="str">
        <f>IF($C165&lt;&gt;"M5","",ZigZag!E165)</f>
        <v/>
      </c>
      <c r="O165" s="5" t="str">
        <f>IF($C165&lt;&gt;"M5","",ZigZag!F165)</f>
        <v/>
      </c>
      <c r="P165" s="5" t="str">
        <f>IF($C165&lt;&gt;"M5","",Pinbar!E165)</f>
        <v/>
      </c>
      <c r="Q165" s="57" t="str">
        <f>IF($C165&lt;&gt;"M5","",Trendlines!E165)</f>
        <v/>
      </c>
      <c r="R165" s="57" t="str">
        <f>IF($C165&lt;&gt;"M5","",Trendlines!H165)</f>
        <v/>
      </c>
      <c r="S165" s="36" t="str">
        <f>IF(N165=0,""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IF(N117&lt;&gt;0,N117,"")))))))))))))))))))))))))))))))))))))))))))))))))</f>
        <v/>
      </c>
      <c r="T165" s="36" t="str">
        <f>IF(O165=0,""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IF(O117&lt;&gt;0,O117,"")))))))))))))))))))))))))))))))))))))))))))))))))</f>
        <v/>
      </c>
      <c r="U165" s="36" t="str">
        <f>IFERROR(IF(S165="N/A","N/A",((N165-S165)/S165)),"")</f>
        <v/>
      </c>
      <c r="V165" s="36" t="str">
        <f>IFERROR(IF(T165="N/A","N/A",((O165-T165)/T165)),"")</f>
        <v/>
      </c>
      <c r="W165" t="str">
        <f>IFERROR(E165-F165,"")</f>
        <v/>
      </c>
      <c r="X165" t="str">
        <f>IFERROR(ABS(E165-D164),"")</f>
        <v/>
      </c>
      <c r="Y165" t="str">
        <f>IFERROR(ABS(F165-D164),"")</f>
        <v/>
      </c>
      <c r="Z165" t="str">
        <f t="shared" si="53"/>
        <v/>
      </c>
      <c r="AA165" s="36" t="str">
        <f>IFERROR(H165-I165,"")</f>
        <v/>
      </c>
      <c r="AB165" s="36" t="str">
        <f t="shared" si="70"/>
        <v/>
      </c>
      <c r="AC165" s="66" t="str" cm="1">
        <f t="array" ref="AC165">IFERROR((AB165=AB164,AC164+AB165,AB165),"")</f>
        <v/>
      </c>
      <c r="AD165" s="65"/>
      <c r="AE165" s="65"/>
      <c r="AF165" s="65"/>
      <c r="AG165" s="65"/>
      <c r="AH165" s="36" t="str">
        <f>IF(AND(H165&gt;I165,H164&lt;I164),"crossover","")</f>
        <v/>
      </c>
      <c r="AI165" s="36" t="str">
        <f>IF(AND(H165&lt;I165,H164&gt;I164),"crossunder","")</f>
        <v/>
      </c>
      <c r="AJ165" s="67" t="str">
        <f t="shared" si="71"/>
        <v/>
      </c>
      <c r="AK165" s="68" t="str">
        <f t="shared" si="72"/>
        <v/>
      </c>
      <c r="AL165" s="71" t="str">
        <f t="shared" si="73"/>
        <v/>
      </c>
      <c r="AM165" s="71" t="str">
        <f t="shared" si="74"/>
        <v/>
      </c>
      <c r="AN165" s="72" t="str">
        <f>IF(AND(AK165&lt;&gt;"",CF165="Low Spike @ Uptrend"),AK165,"")</f>
        <v/>
      </c>
      <c r="AO165" s="72" t="str">
        <f t="shared" si="75"/>
        <v/>
      </c>
      <c r="AT165" s="75"/>
      <c r="AU165" s="75"/>
      <c r="AV165" s="75"/>
      <c r="AW165" s="75"/>
      <c r="AX165" s="4"/>
      <c r="AY165" s="21" t="str">
        <f>IF(OR(Q165=0,Q165=""),"",((H165-Q165)/Q165))</f>
        <v/>
      </c>
      <c r="AZ165" s="15" t="str">
        <f t="shared" si="58"/>
        <v/>
      </c>
      <c r="BA165" s="15" t="str">
        <f t="shared" si="56"/>
        <v/>
      </c>
      <c r="BB165" s="22" t="str">
        <f t="shared" si="59"/>
        <v/>
      </c>
      <c r="BC165" s="22" t="str">
        <f t="shared" si="60"/>
        <v/>
      </c>
      <c r="BD165" s="24" t="str">
        <f>IF(OR(R165=0,R165=""),"",((H165-R165)/R165))</f>
        <v/>
      </c>
      <c r="BE165" s="23" t="str">
        <f t="shared" si="57"/>
        <v/>
      </c>
      <c r="BF165" s="23" t="str">
        <f t="shared" si="61"/>
        <v/>
      </c>
      <c r="BG165" s="25" t="str">
        <f t="shared" si="62"/>
        <v/>
      </c>
      <c r="BH165" s="25" t="str">
        <f t="shared" si="63"/>
        <v/>
      </c>
      <c r="BI165" s="29" t="str">
        <f>IF(OR(L165="",N165=""),"",IF(AND(L165=N165,L165&gt;0,N165&gt;0),"Important High",""))</f>
        <v/>
      </c>
      <c r="BJ165" s="29" t="str">
        <f>IF(OR(M165="",O165=""),"",IF(AND(M165=O165,M165&gt;0,O165&gt;0),"Important Low",""))</f>
        <v/>
      </c>
      <c r="BK165" s="37" t="str">
        <f>IFERROR(IF(ABS(U165)&lt;0.15%,"Equal High",""),"")</f>
        <v/>
      </c>
      <c r="BL165" s="37" t="str" cm="1">
        <f t="array" aca="1" ref="BL165" ca="1">_xlfn.LET(_xlpm.lookback,MIN(ROW()-ROW(BK$50),11),_xlpm.found,IFERROR(MATCH("Equal High",OFFSET(BK165,-_xlpm.lookback,0,_xlpm.lookback+1,1),0),-1),_xlpm.offset_rows,_xlpm.lookback-_xlpm.found+1,IF(_xlpm.found&gt;0,INDEX(E:E,ROW()-_xlpm.offset_rows),""))</f>
        <v/>
      </c>
      <c r="BM165" s="37" t="str">
        <f ca="1">IF(BL165&lt;&gt;"",H165,"")</f>
        <v/>
      </c>
      <c r="BN165" s="37" t="str">
        <f ca="1">IF(BL165&lt;&gt;"",I165,"")</f>
        <v/>
      </c>
      <c r="BO165" s="37" t="str">
        <f t="shared" ca="1" si="54"/>
        <v/>
      </c>
      <c r="BP165" s="37" t="str">
        <f>IFERROR(IF(ABS(V165)&lt;0.15%,"Equal Low",""),"")</f>
        <v/>
      </c>
      <c r="BQ165" s="37" t="str" cm="1">
        <f t="array" aca="1" ref="BQ165" ca="1">_xlfn.LET(_xlpm.lookback,MIN(ROW()-ROW(BP$50),11),_xlpm.found,IFERROR(MATCH("Equal Low",OFFSET(BP165,-_xlpm.lookback,0,_xlpm.lookback+1,1),0),-1),_xlpm.offset_rows,_xlpm.lookback-_xlpm.found+1,IF(_xlpm.found&gt;0,INDEX(F:F,ROW()-_xlpm.offset_rows),""))</f>
        <v/>
      </c>
      <c r="BR165" s="37" t="str">
        <f ca="1">IF(BQ165&lt;&gt;"",H165,"")</f>
        <v/>
      </c>
      <c r="BS165" s="37" t="str">
        <f ca="1">IF(BQ165&lt;&gt;"",I165,"")</f>
        <v/>
      </c>
      <c r="BT165" s="37" t="str">
        <f t="shared" ca="1" si="55"/>
        <v/>
      </c>
      <c r="BU165" s="37" t="str">
        <f t="shared" si="64"/>
        <v/>
      </c>
      <c r="BV165" s="29" t="str">
        <f t="shared" si="65"/>
        <v/>
      </c>
      <c r="BW165" s="37" t="str" cm="1">
        <f t="array" ref="BW165">IF(BV165&lt;&gt;1,"",_xlfn.IFS(OR(BC165="Above",BC165="Below"),BC165,OR(BH165="Above",BH165="Below"),BH165,TRUE,""))</f>
        <v/>
      </c>
      <c r="BX165" s="37" t="str">
        <f ca="1">_xlfn.LET(_xlpm.eqh,IFERROR(ABS((BM165-BL165)/BL165)&lt;0.15%,FALSE),_xlpm.eql,IFERROR(ABS((BR165-BQ165)/BQ165)&lt;0.15%,FALSE),IF(_xlpm.eqh,IF(_xlpm.eql,"Eqh Touch / Eql Touch","Eqh Touch"),IF(_xlpm.eql,"Eql Touch","")))</f>
        <v/>
      </c>
      <c r="BY165" s="37" t="str">
        <f>IF(AA165="","",IF(AA165&gt;0,"UP","DOWN"))</f>
        <v/>
      </c>
      <c r="BZ165" s="37" t="str">
        <f t="shared" si="66"/>
        <v/>
      </c>
      <c r="CA165" s="37" t="str">
        <f t="shared" si="67"/>
        <v/>
      </c>
      <c r="CB165" s="66" t="str">
        <f t="shared" si="68"/>
        <v/>
      </c>
      <c r="CC165" s="69" t="str">
        <f t="shared" si="76"/>
        <v/>
      </c>
      <c r="CD165" s="66" t="str">
        <f t="shared" si="77"/>
        <v/>
      </c>
      <c r="CE165" s="66" t="str">
        <f t="shared" si="69"/>
        <v/>
      </c>
      <c r="CF165" s="66" t="str">
        <f>IF(AK165="","",IF(AND(AC165&gt;0,AK165&gt;0),"Low Spike @ Uptrend",""))</f>
        <v/>
      </c>
      <c r="CG165" s="66" t="str">
        <f>IF(AND(CF165="Low Spike @ Uptrend",AV165&gt;50%),"Sig Low Spike @ Uptrend","")</f>
        <v/>
      </c>
      <c r="CH165" s="30" t="str">
        <f>IFERROR(IF(Z165&gt;(AVERAGE(Z145:Z165)+(2*_xlfn.STDEV.P(Z145:Z165))),1,""),"")</f>
        <v/>
      </c>
      <c r="CI165" s="30" t="str">
        <f>IFERROR(IF(G165&gt;(AVERAGE(G145:G165)+(2*_xlfn.STDEV.P(G145:G165))),1,""),"")</f>
        <v/>
      </c>
      <c r="CJ165" s="30" t="str">
        <f>IF(P165="","",IF(P165=1,1,""))</f>
        <v/>
      </c>
      <c r="CK165" s="11" t="str">
        <f>IF(AND(CH165="",CC165="",CF165="",CI165="",CJ165=""),"",SUM(CH165:CJ165)/5)</f>
        <v/>
      </c>
      <c r="CL165" s="38" t="str">
        <f t="shared" si="78"/>
        <v/>
      </c>
      <c r="CM165" s="10" t="str">
        <f t="shared" si="79"/>
        <v/>
      </c>
    </row>
    <row r="166" spans="1:91" x14ac:dyDescent="0.55000000000000004">
      <c r="A166" t="str">
        <f>IF('Data Validation'!$K$2&lt;&gt;TRUE,"",'Data Validation'!A166)</f>
        <v/>
      </c>
      <c r="B166" s="4" t="str">
        <f>IF('Data Validation'!$K$2&lt;&gt;TRUE,"",'Data Validation'!C166)</f>
        <v/>
      </c>
      <c r="C166" s="4" t="str">
        <f>IF('Data Validation'!$K$2&lt;&gt;TRUE,"",'Data Validation'!E166)</f>
        <v/>
      </c>
      <c r="D166" s="4" t="str">
        <f>IF('Data Validation'!$K$2&lt;&gt;TRUE,"",'Data Validation'!G166)</f>
        <v/>
      </c>
      <c r="E166" s="4" t="str">
        <f>IF($C166&lt;&gt;"M5","",Price!F166)</f>
        <v/>
      </c>
      <c r="F166" s="4" t="str">
        <f>IF($C166&lt;&gt;"M5","",Price!G166)</f>
        <v/>
      </c>
      <c r="G166" s="4" t="str">
        <f>IF($C166&lt;&gt;"M5","",Price!H166)</f>
        <v/>
      </c>
      <c r="H166" s="57" t="str">
        <f>IF($C166&lt;&gt;"M5","",SSA!E166)</f>
        <v/>
      </c>
      <c r="I166" s="57" t="str">
        <f>IF($C166&lt;&gt;"M5","",SSA!F166)</f>
        <v/>
      </c>
      <c r="J166" s="58" t="str">
        <f>IF($C166&lt;&gt;"M5","",SSA!G166)</f>
        <v/>
      </c>
      <c r="K166" s="58" t="str">
        <f>IF($C166&lt;&gt;"M5","",SSA!H166)</f>
        <v/>
      </c>
      <c r="L166" s="5" t="str">
        <f>IF($C166&lt;&gt;"M5","",Trendlines!K166)</f>
        <v/>
      </c>
      <c r="M166" s="5" t="str">
        <f>IF($C166&lt;&gt;"M5","",Trendlines!L166)</f>
        <v/>
      </c>
      <c r="N166" s="5" t="str">
        <f>IF($C166&lt;&gt;"M5","",ZigZag!E166)</f>
        <v/>
      </c>
      <c r="O166" s="5" t="str">
        <f>IF($C166&lt;&gt;"M5","",ZigZag!F166)</f>
        <v/>
      </c>
      <c r="P166" s="5" t="str">
        <f>IF($C166&lt;&gt;"M5","",Pinbar!E166)</f>
        <v/>
      </c>
      <c r="Q166" s="57" t="str">
        <f>IF($C166&lt;&gt;"M5","",Trendlines!E166)</f>
        <v/>
      </c>
      <c r="R166" s="57" t="str">
        <f>IF($C166&lt;&gt;"M5","",Trendlines!H166)</f>
        <v/>
      </c>
      <c r="S166" s="36" t="str">
        <f>IF(N166=0,""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IF(N118&lt;&gt;0,N118,"")))))))))))))))))))))))))))))))))))))))))))))))))</f>
        <v/>
      </c>
      <c r="T166" s="36" t="str">
        <f>IF(O166=0,""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IF(O118&lt;&gt;0,O118,"")))))))))))))))))))))))))))))))))))))))))))))))))</f>
        <v/>
      </c>
      <c r="U166" s="36" t="str">
        <f>IFERROR(IF(S166="N/A","N/A",((N166-S166)/S166)),"")</f>
        <v/>
      </c>
      <c r="V166" s="36" t="str">
        <f>IFERROR(IF(T166="N/A","N/A",((O166-T166)/T166)),"")</f>
        <v/>
      </c>
      <c r="W166" t="str">
        <f>IFERROR(E166-F166,"")</f>
        <v/>
      </c>
      <c r="X166" t="str">
        <f>IFERROR(ABS(E166-D165),"")</f>
        <v/>
      </c>
      <c r="Y166" t="str">
        <f>IFERROR(ABS(F166-D165),"")</f>
        <v/>
      </c>
      <c r="Z166" t="str">
        <f t="shared" si="53"/>
        <v/>
      </c>
      <c r="AA166" s="36" t="str">
        <f>IFERROR(H166-I166,"")</f>
        <v/>
      </c>
      <c r="AB166" s="36" t="str">
        <f t="shared" si="70"/>
        <v/>
      </c>
      <c r="AC166" s="66" t="str" cm="1">
        <f t="array" ref="AC166">IFERROR((AB166=AB165,AC165+AB166,AB166),"")</f>
        <v/>
      </c>
      <c r="AD166" s="65"/>
      <c r="AE166" s="65"/>
      <c r="AF166" s="65"/>
      <c r="AG166" s="65"/>
      <c r="AH166" s="36" t="str">
        <f>IF(AND(H166&gt;I166,H165&lt;I165),"crossover","")</f>
        <v/>
      </c>
      <c r="AI166" s="36" t="str">
        <f>IF(AND(H166&lt;I166,H165&gt;I165),"crossunder","")</f>
        <v/>
      </c>
      <c r="AJ166" s="67" t="str">
        <f t="shared" si="71"/>
        <v/>
      </c>
      <c r="AK166" s="68" t="str">
        <f t="shared" si="72"/>
        <v/>
      </c>
      <c r="AL166" s="71" t="str">
        <f t="shared" si="73"/>
        <v/>
      </c>
      <c r="AM166" s="71" t="str">
        <f t="shared" si="74"/>
        <v/>
      </c>
      <c r="AN166" s="72" t="str">
        <f>IF(AND(AK166&lt;&gt;"",CF166="Low Spike @ Uptrend"),AK166,"")</f>
        <v/>
      </c>
      <c r="AO166" s="72" t="str">
        <f t="shared" si="75"/>
        <v/>
      </c>
      <c r="AT166" s="75"/>
      <c r="AU166" s="75"/>
      <c r="AV166" s="75"/>
      <c r="AW166" s="75"/>
      <c r="AX166" s="4"/>
      <c r="AY166" s="21" t="str">
        <f>IF(OR(Q166=0,Q166=""),"",((H166-Q166)/Q166))</f>
        <v/>
      </c>
      <c r="AZ166" s="15" t="str">
        <f t="shared" si="58"/>
        <v/>
      </c>
      <c r="BA166" s="15" t="str">
        <f t="shared" si="56"/>
        <v/>
      </c>
      <c r="BB166" s="22" t="str">
        <f t="shared" si="59"/>
        <v/>
      </c>
      <c r="BC166" s="22" t="str">
        <f t="shared" si="60"/>
        <v/>
      </c>
      <c r="BD166" s="24" t="str">
        <f>IF(OR(R166=0,R166=""),"",((H166-R166)/R166))</f>
        <v/>
      </c>
      <c r="BE166" s="23" t="str">
        <f t="shared" si="57"/>
        <v/>
      </c>
      <c r="BF166" s="23" t="str">
        <f t="shared" si="61"/>
        <v/>
      </c>
      <c r="BG166" s="25" t="str">
        <f t="shared" si="62"/>
        <v/>
      </c>
      <c r="BH166" s="25" t="str">
        <f t="shared" si="63"/>
        <v/>
      </c>
      <c r="BI166" s="29" t="str">
        <f>IF(OR(L166="",N166=""),"",IF(AND(L166=N166,L166&gt;0,N166&gt;0),"Important High",""))</f>
        <v/>
      </c>
      <c r="BJ166" s="29" t="str">
        <f>IF(OR(M166="",O166=""),"",IF(AND(M166=O166,M166&gt;0,O166&gt;0),"Important Low",""))</f>
        <v/>
      </c>
      <c r="BK166" s="37" t="str">
        <f>IFERROR(IF(ABS(U166)&lt;0.15%,"Equal High",""),"")</f>
        <v/>
      </c>
      <c r="BL166" s="37" t="str" cm="1">
        <f t="array" aca="1" ref="BL166" ca="1">_xlfn.LET(_xlpm.lookback,MIN(ROW()-ROW(BK$50),11),_xlpm.found,IFERROR(MATCH("Equal High",OFFSET(BK166,-_xlpm.lookback,0,_xlpm.lookback+1,1),0),-1),_xlpm.offset_rows,_xlpm.lookback-_xlpm.found+1,IF(_xlpm.found&gt;0,INDEX(E:E,ROW()-_xlpm.offset_rows),""))</f>
        <v/>
      </c>
      <c r="BM166" s="37" t="str">
        <f ca="1">IF(BL166&lt;&gt;"",H166,"")</f>
        <v/>
      </c>
      <c r="BN166" s="37" t="str">
        <f ca="1">IF(BL166&lt;&gt;"",I166,"")</f>
        <v/>
      </c>
      <c r="BO166" s="37" t="str">
        <f t="shared" ca="1" si="54"/>
        <v/>
      </c>
      <c r="BP166" s="37" t="str">
        <f>IFERROR(IF(ABS(V166)&lt;0.15%,"Equal Low",""),"")</f>
        <v/>
      </c>
      <c r="BQ166" s="37" t="str" cm="1">
        <f t="array" aca="1" ref="BQ166" ca="1">_xlfn.LET(_xlpm.lookback,MIN(ROW()-ROW(BP$50),11),_xlpm.found,IFERROR(MATCH("Equal Low",OFFSET(BP166,-_xlpm.lookback,0,_xlpm.lookback+1,1),0),-1),_xlpm.offset_rows,_xlpm.lookback-_xlpm.found+1,IF(_xlpm.found&gt;0,INDEX(F:F,ROW()-_xlpm.offset_rows),""))</f>
        <v/>
      </c>
      <c r="BR166" s="37" t="str">
        <f ca="1">IF(BQ166&lt;&gt;"",H166,"")</f>
        <v/>
      </c>
      <c r="BS166" s="37" t="str">
        <f ca="1">IF(BQ166&lt;&gt;"",I166,"")</f>
        <v/>
      </c>
      <c r="BT166" s="37" t="str">
        <f t="shared" ca="1" si="55"/>
        <v/>
      </c>
      <c r="BU166" s="37" t="str">
        <f t="shared" si="64"/>
        <v/>
      </c>
      <c r="BV166" s="29" t="str">
        <f t="shared" si="65"/>
        <v/>
      </c>
      <c r="BW166" s="37" t="str" cm="1">
        <f t="array" ref="BW166">IF(BV166&lt;&gt;1,"",_xlfn.IFS(OR(BC166="Above",BC166="Below"),BC166,OR(BH166="Above",BH166="Below"),BH166,TRUE,""))</f>
        <v/>
      </c>
      <c r="BX166" s="37" t="str">
        <f ca="1">_xlfn.LET(_xlpm.eqh,IFERROR(ABS((BM166-BL166)/BL166)&lt;0.15%,FALSE),_xlpm.eql,IFERROR(ABS((BR166-BQ166)/BQ166)&lt;0.15%,FALSE),IF(_xlpm.eqh,IF(_xlpm.eql,"Eqh Touch / Eql Touch","Eqh Touch"),IF(_xlpm.eql,"Eql Touch","")))</f>
        <v/>
      </c>
      <c r="BY166" s="37" t="str">
        <f>IF(AA166="","",IF(AA166&gt;0,"UP","DOWN"))</f>
        <v/>
      </c>
      <c r="BZ166" s="37" t="str">
        <f t="shared" si="66"/>
        <v/>
      </c>
      <c r="CA166" s="37" t="str">
        <f t="shared" si="67"/>
        <v/>
      </c>
      <c r="CB166" s="66" t="str">
        <f t="shared" si="68"/>
        <v/>
      </c>
      <c r="CC166" s="69" t="str">
        <f t="shared" si="76"/>
        <v/>
      </c>
      <c r="CD166" s="66" t="str">
        <f t="shared" si="77"/>
        <v/>
      </c>
      <c r="CE166" s="66" t="str">
        <f t="shared" si="69"/>
        <v/>
      </c>
      <c r="CF166" s="66" t="str">
        <f>IF(AK166="","",IF(AND(AC166&gt;0,AK166&gt;0),"Low Spike @ Uptrend",""))</f>
        <v/>
      </c>
      <c r="CG166" s="66" t="str">
        <f>IF(AND(CF166="Low Spike @ Uptrend",AV166&gt;50%),"Sig Low Spike @ Uptrend","")</f>
        <v/>
      </c>
      <c r="CH166" s="30" t="str">
        <f>IFERROR(IF(Z166&gt;(AVERAGE(Z146:Z166)+(2*_xlfn.STDEV.P(Z146:Z166))),1,""),"")</f>
        <v/>
      </c>
      <c r="CI166" s="30" t="str">
        <f>IFERROR(IF(G166&gt;(AVERAGE(G146:G166)+(2*_xlfn.STDEV.P(G146:G166))),1,""),"")</f>
        <v/>
      </c>
      <c r="CJ166" s="30" t="str">
        <f>IF(P166="","",IF(P166=1,1,""))</f>
        <v/>
      </c>
      <c r="CK166" s="11" t="str">
        <f>IF(AND(CH166="",CC166="",CF166="",CI166="",CJ166=""),"",SUM(CH166:CJ166)/5)</f>
        <v/>
      </c>
      <c r="CL166" s="38" t="str">
        <f t="shared" si="78"/>
        <v/>
      </c>
      <c r="CM166" s="10" t="str">
        <f t="shared" si="79"/>
        <v/>
      </c>
    </row>
    <row r="167" spans="1:91" x14ac:dyDescent="0.55000000000000004">
      <c r="A167" t="str">
        <f>IF('Data Validation'!$K$2&lt;&gt;TRUE,"",'Data Validation'!A167)</f>
        <v/>
      </c>
      <c r="B167" s="4" t="str">
        <f>IF('Data Validation'!$K$2&lt;&gt;TRUE,"",'Data Validation'!C167)</f>
        <v/>
      </c>
      <c r="C167" s="4" t="str">
        <f>IF('Data Validation'!$K$2&lt;&gt;TRUE,"",'Data Validation'!E167)</f>
        <v/>
      </c>
      <c r="D167" s="4" t="str">
        <f>IF('Data Validation'!$K$2&lt;&gt;TRUE,"",'Data Validation'!G167)</f>
        <v/>
      </c>
      <c r="E167" s="4" t="str">
        <f>IF($C167&lt;&gt;"M5","",Price!F167)</f>
        <v/>
      </c>
      <c r="F167" s="4" t="str">
        <f>IF($C167&lt;&gt;"M5","",Price!G167)</f>
        <v/>
      </c>
      <c r="G167" s="4" t="str">
        <f>IF($C167&lt;&gt;"M5","",Price!H167)</f>
        <v/>
      </c>
      <c r="H167" s="57" t="str">
        <f>IF($C167&lt;&gt;"M5","",SSA!E167)</f>
        <v/>
      </c>
      <c r="I167" s="57" t="str">
        <f>IF($C167&lt;&gt;"M5","",SSA!F167)</f>
        <v/>
      </c>
      <c r="J167" s="58" t="str">
        <f>IF($C167&lt;&gt;"M5","",SSA!G167)</f>
        <v/>
      </c>
      <c r="K167" s="58" t="str">
        <f>IF($C167&lt;&gt;"M5","",SSA!H167)</f>
        <v/>
      </c>
      <c r="L167" s="5" t="str">
        <f>IF($C167&lt;&gt;"M5","",Trendlines!K167)</f>
        <v/>
      </c>
      <c r="M167" s="5" t="str">
        <f>IF($C167&lt;&gt;"M5","",Trendlines!L167)</f>
        <v/>
      </c>
      <c r="N167" s="5" t="str">
        <f>IF($C167&lt;&gt;"M5","",ZigZag!E167)</f>
        <v/>
      </c>
      <c r="O167" s="5" t="str">
        <f>IF($C167&lt;&gt;"M5","",ZigZag!F167)</f>
        <v/>
      </c>
      <c r="P167" s="5" t="str">
        <f>IF($C167&lt;&gt;"M5","",Pinbar!E167)</f>
        <v/>
      </c>
      <c r="Q167" s="57" t="str">
        <f>IF($C167&lt;&gt;"M5","",Trendlines!E167)</f>
        <v/>
      </c>
      <c r="R167" s="57" t="str">
        <f>IF($C167&lt;&gt;"M5","",Trendlines!H167)</f>
        <v/>
      </c>
      <c r="S167" s="36" t="str">
        <f>IF(N167=0,""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IF(N119&lt;&gt;0,N119,"")))))))))))))))))))))))))))))))))))))))))))))))))</f>
        <v/>
      </c>
      <c r="T167" s="36" t="str">
        <f>IF(O167=0,""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IF(O119&lt;&gt;0,O119,"")))))))))))))))))))))))))))))))))))))))))))))))))</f>
        <v/>
      </c>
      <c r="U167" s="36" t="str">
        <f>IFERROR(IF(S167="N/A","N/A",((N167-S167)/S167)),"")</f>
        <v/>
      </c>
      <c r="V167" s="36" t="str">
        <f>IFERROR(IF(T167="N/A","N/A",((O167-T167)/T167)),"")</f>
        <v/>
      </c>
      <c r="W167" t="str">
        <f>IFERROR(E167-F167,"")</f>
        <v/>
      </c>
      <c r="X167" t="str">
        <f>IFERROR(ABS(E167-D166),"")</f>
        <v/>
      </c>
      <c r="Y167" t="str">
        <f>IFERROR(ABS(F167-D166),"")</f>
        <v/>
      </c>
      <c r="Z167" t="str">
        <f t="shared" si="53"/>
        <v/>
      </c>
      <c r="AA167" s="36" t="str">
        <f>IFERROR(H167-I167,"")</f>
        <v/>
      </c>
      <c r="AB167" s="36" t="str">
        <f t="shared" si="70"/>
        <v/>
      </c>
      <c r="AC167" s="66" t="str" cm="1">
        <f t="array" ref="AC167">IFERROR((AB167=AB166,AC166+AB167,AB167),"")</f>
        <v/>
      </c>
      <c r="AD167" s="65"/>
      <c r="AE167" s="65"/>
      <c r="AF167" s="65"/>
      <c r="AG167" s="65"/>
      <c r="AH167" s="36" t="str">
        <f>IF(AND(H167&gt;I167,H166&lt;I166),"crossover","")</f>
        <v/>
      </c>
      <c r="AI167" s="36" t="str">
        <f>IF(AND(H167&lt;I167,H166&gt;I166),"crossunder","")</f>
        <v/>
      </c>
      <c r="AJ167" s="67" t="str">
        <f t="shared" si="71"/>
        <v/>
      </c>
      <c r="AK167" s="68" t="str">
        <f t="shared" si="72"/>
        <v/>
      </c>
      <c r="AL167" s="71" t="str">
        <f t="shared" si="73"/>
        <v/>
      </c>
      <c r="AM167" s="71" t="str">
        <f t="shared" si="74"/>
        <v/>
      </c>
      <c r="AN167" s="72" t="str">
        <f>IF(AND(AK167&lt;&gt;"",CF167="Low Spike @ Uptrend"),AK167,"")</f>
        <v/>
      </c>
      <c r="AO167" s="72" t="str">
        <f t="shared" si="75"/>
        <v/>
      </c>
      <c r="AT167" s="75"/>
      <c r="AU167" s="75"/>
      <c r="AV167" s="75"/>
      <c r="AW167" s="75"/>
      <c r="AX167" s="4"/>
      <c r="AY167" s="21" t="str">
        <f>IF(OR(Q167=0,Q167=""),"",((H167-Q167)/Q167))</f>
        <v/>
      </c>
      <c r="AZ167" s="15" t="str">
        <f t="shared" si="58"/>
        <v/>
      </c>
      <c r="BA167" s="15" t="str">
        <f t="shared" si="56"/>
        <v/>
      </c>
      <c r="BB167" s="22" t="str">
        <f t="shared" si="59"/>
        <v/>
      </c>
      <c r="BC167" s="22" t="str">
        <f t="shared" si="60"/>
        <v/>
      </c>
      <c r="BD167" s="24" t="str">
        <f>IF(OR(R167=0,R167=""),"",((H167-R167)/R167))</f>
        <v/>
      </c>
      <c r="BE167" s="23" t="str">
        <f t="shared" si="57"/>
        <v/>
      </c>
      <c r="BF167" s="23" t="str">
        <f t="shared" si="61"/>
        <v/>
      </c>
      <c r="BG167" s="25" t="str">
        <f t="shared" si="62"/>
        <v/>
      </c>
      <c r="BH167" s="25" t="str">
        <f t="shared" si="63"/>
        <v/>
      </c>
      <c r="BI167" s="29" t="str">
        <f>IF(OR(L167="",N167=""),"",IF(AND(L167=N167,L167&gt;0,N167&gt;0),"Important High",""))</f>
        <v/>
      </c>
      <c r="BJ167" s="29" t="str">
        <f>IF(OR(M167="",O167=""),"",IF(AND(M167=O167,M167&gt;0,O167&gt;0),"Important Low",""))</f>
        <v/>
      </c>
      <c r="BK167" s="37" t="str">
        <f>IFERROR(IF(ABS(U167)&lt;0.15%,"Equal High",""),"")</f>
        <v/>
      </c>
      <c r="BL167" s="37" t="str" cm="1">
        <f t="array" aca="1" ref="BL167" ca="1">_xlfn.LET(_xlpm.lookback,MIN(ROW()-ROW(BK$50),11),_xlpm.found,IFERROR(MATCH("Equal High",OFFSET(BK167,-_xlpm.lookback,0,_xlpm.lookback+1,1),0),-1),_xlpm.offset_rows,_xlpm.lookback-_xlpm.found+1,IF(_xlpm.found&gt;0,INDEX(E:E,ROW()-_xlpm.offset_rows),""))</f>
        <v/>
      </c>
      <c r="BM167" s="37" t="str">
        <f ca="1">IF(BL167&lt;&gt;"",H167,"")</f>
        <v/>
      </c>
      <c r="BN167" s="37" t="str">
        <f ca="1">IF(BL167&lt;&gt;"",I167,"")</f>
        <v/>
      </c>
      <c r="BO167" s="37" t="str">
        <f t="shared" ca="1" si="54"/>
        <v/>
      </c>
      <c r="BP167" s="37" t="str">
        <f>IFERROR(IF(ABS(V167)&lt;0.15%,"Equal Low",""),"")</f>
        <v/>
      </c>
      <c r="BQ167" s="37" t="str" cm="1">
        <f t="array" aca="1" ref="BQ167" ca="1">_xlfn.LET(_xlpm.lookback,MIN(ROW()-ROW(BP$50),11),_xlpm.found,IFERROR(MATCH("Equal Low",OFFSET(BP167,-_xlpm.lookback,0,_xlpm.lookback+1,1),0),-1),_xlpm.offset_rows,_xlpm.lookback-_xlpm.found+1,IF(_xlpm.found&gt;0,INDEX(F:F,ROW()-_xlpm.offset_rows),""))</f>
        <v/>
      </c>
      <c r="BR167" s="37" t="str">
        <f ca="1">IF(BQ167&lt;&gt;"",H167,"")</f>
        <v/>
      </c>
      <c r="BS167" s="37" t="str">
        <f ca="1">IF(BQ167&lt;&gt;"",I167,"")</f>
        <v/>
      </c>
      <c r="BT167" s="37" t="str">
        <f t="shared" ca="1" si="55"/>
        <v/>
      </c>
      <c r="BU167" s="37" t="str">
        <f t="shared" si="64"/>
        <v/>
      </c>
      <c r="BV167" s="29" t="str">
        <f t="shared" si="65"/>
        <v/>
      </c>
      <c r="BW167" s="37" t="str" cm="1">
        <f t="array" ref="BW167">IF(BV167&lt;&gt;1,"",_xlfn.IFS(OR(BC167="Above",BC167="Below"),BC167,OR(BH167="Above",BH167="Below"),BH167,TRUE,""))</f>
        <v/>
      </c>
      <c r="BX167" s="37" t="str">
        <f ca="1">_xlfn.LET(_xlpm.eqh,IFERROR(ABS((BM167-BL167)/BL167)&lt;0.15%,FALSE),_xlpm.eql,IFERROR(ABS((BR167-BQ167)/BQ167)&lt;0.15%,FALSE),IF(_xlpm.eqh,IF(_xlpm.eql,"Eqh Touch / Eql Touch","Eqh Touch"),IF(_xlpm.eql,"Eql Touch","")))</f>
        <v/>
      </c>
      <c r="BY167" s="37" t="str">
        <f>IF(AA167="","",IF(AA167&gt;0,"UP","DOWN"))</f>
        <v/>
      </c>
      <c r="BZ167" s="37" t="str">
        <f t="shared" si="66"/>
        <v/>
      </c>
      <c r="CA167" s="37" t="str">
        <f t="shared" si="67"/>
        <v/>
      </c>
      <c r="CB167" s="66" t="str">
        <f t="shared" si="68"/>
        <v/>
      </c>
      <c r="CC167" s="69" t="str">
        <f t="shared" si="76"/>
        <v/>
      </c>
      <c r="CD167" s="66" t="str">
        <f t="shared" si="77"/>
        <v/>
      </c>
      <c r="CE167" s="66" t="str">
        <f t="shared" si="69"/>
        <v/>
      </c>
      <c r="CF167" s="66" t="str">
        <f>IF(AK167="","",IF(AND(AC167&gt;0,AK167&gt;0),"Low Spike @ Uptrend",""))</f>
        <v/>
      </c>
      <c r="CG167" s="66" t="str">
        <f>IF(AND(CF167="Low Spike @ Uptrend",AV167&gt;50%),"Sig Low Spike @ Uptrend","")</f>
        <v/>
      </c>
      <c r="CH167" s="30" t="str">
        <f>IFERROR(IF(Z167&gt;(AVERAGE(Z147:Z167)+(2*_xlfn.STDEV.P(Z147:Z167))),1,""),"")</f>
        <v/>
      </c>
      <c r="CI167" s="30" t="str">
        <f>IFERROR(IF(G167&gt;(AVERAGE(G147:G167)+(2*_xlfn.STDEV.P(G147:G167))),1,""),"")</f>
        <v/>
      </c>
      <c r="CJ167" s="30" t="str">
        <f>IF(P167="","",IF(P167=1,1,""))</f>
        <v/>
      </c>
      <c r="CK167" s="11" t="str">
        <f>IF(AND(CH167="",CC167="",CF167="",CI167="",CJ167=""),"",SUM(CH167:CJ167)/5)</f>
        <v/>
      </c>
      <c r="CL167" s="38" t="str">
        <f t="shared" si="78"/>
        <v/>
      </c>
      <c r="CM167" s="10" t="str">
        <f t="shared" si="79"/>
        <v/>
      </c>
    </row>
    <row r="168" spans="1:91" x14ac:dyDescent="0.55000000000000004">
      <c r="A168" t="str">
        <f>IF('Data Validation'!$K$2&lt;&gt;TRUE,"",'Data Validation'!A168)</f>
        <v/>
      </c>
      <c r="B168" s="4" t="str">
        <f>IF('Data Validation'!$K$2&lt;&gt;TRUE,"",'Data Validation'!C168)</f>
        <v/>
      </c>
      <c r="C168" s="4" t="str">
        <f>IF('Data Validation'!$K$2&lt;&gt;TRUE,"",'Data Validation'!E168)</f>
        <v/>
      </c>
      <c r="D168" s="4" t="str">
        <f>IF('Data Validation'!$K$2&lt;&gt;TRUE,"",'Data Validation'!G168)</f>
        <v/>
      </c>
      <c r="E168" s="4" t="str">
        <f>IF($C168&lt;&gt;"M5","",Price!F168)</f>
        <v/>
      </c>
      <c r="F168" s="4" t="str">
        <f>IF($C168&lt;&gt;"M5","",Price!G168)</f>
        <v/>
      </c>
      <c r="G168" s="4" t="str">
        <f>IF($C168&lt;&gt;"M5","",Price!H168)</f>
        <v/>
      </c>
      <c r="H168" s="57" t="str">
        <f>IF($C168&lt;&gt;"M5","",SSA!E168)</f>
        <v/>
      </c>
      <c r="I168" s="57" t="str">
        <f>IF($C168&lt;&gt;"M5","",SSA!F168)</f>
        <v/>
      </c>
      <c r="J168" s="58" t="str">
        <f>IF($C168&lt;&gt;"M5","",SSA!G168)</f>
        <v/>
      </c>
      <c r="K168" s="58" t="str">
        <f>IF($C168&lt;&gt;"M5","",SSA!H168)</f>
        <v/>
      </c>
      <c r="L168" s="5" t="str">
        <f>IF($C168&lt;&gt;"M5","",Trendlines!K168)</f>
        <v/>
      </c>
      <c r="M168" s="5" t="str">
        <f>IF($C168&lt;&gt;"M5","",Trendlines!L168)</f>
        <v/>
      </c>
      <c r="N168" s="5" t="str">
        <f>IF($C168&lt;&gt;"M5","",ZigZag!E168)</f>
        <v/>
      </c>
      <c r="O168" s="5" t="str">
        <f>IF($C168&lt;&gt;"M5","",ZigZag!F168)</f>
        <v/>
      </c>
      <c r="P168" s="5" t="str">
        <f>IF($C168&lt;&gt;"M5","",Pinbar!E168)</f>
        <v/>
      </c>
      <c r="Q168" s="57" t="str">
        <f>IF($C168&lt;&gt;"M5","",Trendlines!E168)</f>
        <v/>
      </c>
      <c r="R168" s="57" t="str">
        <f>IF($C168&lt;&gt;"M5","",Trendlines!H168)</f>
        <v/>
      </c>
      <c r="S168" s="36" t="str">
        <f>IF(N168=0,""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IF(N120&lt;&gt;0,N120,"")))))))))))))))))))))))))))))))))))))))))))))))))</f>
        <v/>
      </c>
      <c r="T168" s="36" t="str">
        <f>IF(O168=0,""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IF(O120&lt;&gt;0,O120,"")))))))))))))))))))))))))))))))))))))))))))))))))</f>
        <v/>
      </c>
      <c r="U168" s="36" t="str">
        <f>IFERROR(IF(S168="N/A","N/A",((N168-S168)/S168)),"")</f>
        <v/>
      </c>
      <c r="V168" s="36" t="str">
        <f>IFERROR(IF(T168="N/A","N/A",((O168-T168)/T168)),"")</f>
        <v/>
      </c>
      <c r="W168" t="str">
        <f>IFERROR(E168-F168,"")</f>
        <v/>
      </c>
      <c r="X168" t="str">
        <f>IFERROR(ABS(E168-D167),"")</f>
        <v/>
      </c>
      <c r="Y168" t="str">
        <f>IFERROR(ABS(F168-D167),"")</f>
        <v/>
      </c>
      <c r="Z168" t="str">
        <f t="shared" si="53"/>
        <v/>
      </c>
      <c r="AA168" s="36" t="str">
        <f>IFERROR(H168-I168,"")</f>
        <v/>
      </c>
      <c r="AB168" s="36" t="str">
        <f t="shared" si="70"/>
        <v/>
      </c>
      <c r="AC168" s="66" t="str" cm="1">
        <f t="array" ref="AC168">IFERROR((AB168=AB167,AC167+AB168,AB168),"")</f>
        <v/>
      </c>
      <c r="AD168" s="65"/>
      <c r="AE168" s="65"/>
      <c r="AF168" s="65"/>
      <c r="AG168" s="65"/>
      <c r="AH168" s="36" t="str">
        <f>IF(AND(H168&gt;I168,H167&lt;I167),"crossover","")</f>
        <v/>
      </c>
      <c r="AI168" s="36" t="str">
        <f>IF(AND(H168&lt;I168,H167&gt;I167),"crossunder","")</f>
        <v/>
      </c>
      <c r="AJ168" s="67" t="str">
        <f t="shared" si="71"/>
        <v/>
      </c>
      <c r="AK168" s="68" t="str">
        <f t="shared" si="72"/>
        <v/>
      </c>
      <c r="AL168" s="71" t="str">
        <f t="shared" si="73"/>
        <v/>
      </c>
      <c r="AM168" s="71" t="str">
        <f t="shared" si="74"/>
        <v/>
      </c>
      <c r="AN168" s="72" t="str">
        <f>IF(AND(AK168&lt;&gt;"",CF168="Low Spike @ Uptrend"),AK168,"")</f>
        <v/>
      </c>
      <c r="AO168" s="72" t="str">
        <f t="shared" si="75"/>
        <v/>
      </c>
      <c r="AT168" s="75"/>
      <c r="AU168" s="75"/>
      <c r="AV168" s="75"/>
      <c r="AW168" s="75"/>
      <c r="AX168" s="4"/>
      <c r="AY168" s="21" t="str">
        <f>IF(OR(Q168=0,Q168=""),"",((H168-Q168)/Q168))</f>
        <v/>
      </c>
      <c r="AZ168" s="15" t="str">
        <f t="shared" si="58"/>
        <v/>
      </c>
      <c r="BA168" s="15" t="str">
        <f t="shared" si="56"/>
        <v/>
      </c>
      <c r="BB168" s="22" t="str">
        <f t="shared" si="59"/>
        <v/>
      </c>
      <c r="BC168" s="22" t="str">
        <f t="shared" si="60"/>
        <v/>
      </c>
      <c r="BD168" s="24" t="str">
        <f>IF(OR(R168=0,R168=""),"",((H168-R168)/R168))</f>
        <v/>
      </c>
      <c r="BE168" s="23" t="str">
        <f t="shared" si="57"/>
        <v/>
      </c>
      <c r="BF168" s="23" t="str">
        <f t="shared" si="61"/>
        <v/>
      </c>
      <c r="BG168" s="25" t="str">
        <f t="shared" si="62"/>
        <v/>
      </c>
      <c r="BH168" s="25" t="str">
        <f t="shared" si="63"/>
        <v/>
      </c>
      <c r="BI168" s="29" t="str">
        <f>IF(OR(L168="",N168=""),"",IF(AND(L168=N168,L168&gt;0,N168&gt;0),"Important High",""))</f>
        <v/>
      </c>
      <c r="BJ168" s="29" t="str">
        <f>IF(OR(M168="",O168=""),"",IF(AND(M168=O168,M168&gt;0,O168&gt;0),"Important Low",""))</f>
        <v/>
      </c>
      <c r="BK168" s="37" t="str">
        <f>IFERROR(IF(ABS(U168)&lt;0.15%,"Equal High",""),"")</f>
        <v/>
      </c>
      <c r="BL168" s="37" t="str" cm="1">
        <f t="array" aca="1" ref="BL168" ca="1">_xlfn.LET(_xlpm.lookback,MIN(ROW()-ROW(BK$50),11),_xlpm.found,IFERROR(MATCH("Equal High",OFFSET(BK168,-_xlpm.lookback,0,_xlpm.lookback+1,1),0),-1),_xlpm.offset_rows,_xlpm.lookback-_xlpm.found+1,IF(_xlpm.found&gt;0,INDEX(E:E,ROW()-_xlpm.offset_rows),""))</f>
        <v/>
      </c>
      <c r="BM168" s="37" t="str">
        <f ca="1">IF(BL168&lt;&gt;"",H168,"")</f>
        <v/>
      </c>
      <c r="BN168" s="37" t="str">
        <f ca="1">IF(BL168&lt;&gt;"",I168,"")</f>
        <v/>
      </c>
      <c r="BO168" s="37" t="str">
        <f t="shared" ca="1" si="54"/>
        <v/>
      </c>
      <c r="BP168" s="37" t="str">
        <f>IFERROR(IF(ABS(V168)&lt;0.15%,"Equal Low",""),"")</f>
        <v/>
      </c>
      <c r="BQ168" s="37" t="str" cm="1">
        <f t="array" aca="1" ref="BQ168" ca="1">_xlfn.LET(_xlpm.lookback,MIN(ROW()-ROW(BP$50),11),_xlpm.found,IFERROR(MATCH("Equal Low",OFFSET(BP168,-_xlpm.lookback,0,_xlpm.lookback+1,1),0),-1),_xlpm.offset_rows,_xlpm.lookback-_xlpm.found+1,IF(_xlpm.found&gt;0,INDEX(F:F,ROW()-_xlpm.offset_rows),""))</f>
        <v/>
      </c>
      <c r="BR168" s="37" t="str">
        <f ca="1">IF(BQ168&lt;&gt;"",H168,"")</f>
        <v/>
      </c>
      <c r="BS168" s="37" t="str">
        <f ca="1">IF(BQ168&lt;&gt;"",I168,"")</f>
        <v/>
      </c>
      <c r="BT168" s="37" t="str">
        <f t="shared" ca="1" si="55"/>
        <v/>
      </c>
      <c r="BU168" s="37" t="str">
        <f t="shared" si="64"/>
        <v/>
      </c>
      <c r="BV168" s="29" t="str">
        <f t="shared" si="65"/>
        <v/>
      </c>
      <c r="BW168" s="37" t="str" cm="1">
        <f t="array" ref="BW168">IF(BV168&lt;&gt;1,"",_xlfn.IFS(OR(BC168="Above",BC168="Below"),BC168,OR(BH168="Above",BH168="Below"),BH168,TRUE,""))</f>
        <v/>
      </c>
      <c r="BX168" s="37" t="str">
        <f ca="1">_xlfn.LET(_xlpm.eqh,IFERROR(ABS((BM168-BL168)/BL168)&lt;0.15%,FALSE),_xlpm.eql,IFERROR(ABS((BR168-BQ168)/BQ168)&lt;0.15%,FALSE),IF(_xlpm.eqh,IF(_xlpm.eql,"Eqh Touch / Eql Touch","Eqh Touch"),IF(_xlpm.eql,"Eql Touch","")))</f>
        <v/>
      </c>
      <c r="BY168" s="37" t="str">
        <f>IF(AA168="","",IF(AA168&gt;0,"UP","DOWN"))</f>
        <v/>
      </c>
      <c r="BZ168" s="37" t="str">
        <f t="shared" si="66"/>
        <v/>
      </c>
      <c r="CA168" s="37" t="str">
        <f t="shared" si="67"/>
        <v/>
      </c>
      <c r="CB168" s="66" t="str">
        <f t="shared" si="68"/>
        <v/>
      </c>
      <c r="CC168" s="69" t="str">
        <f t="shared" si="76"/>
        <v/>
      </c>
      <c r="CD168" s="66" t="str">
        <f t="shared" si="77"/>
        <v/>
      </c>
      <c r="CE168" s="66" t="str">
        <f t="shared" si="69"/>
        <v/>
      </c>
      <c r="CF168" s="66" t="str">
        <f>IF(AK168="","",IF(AND(AC168&gt;0,AK168&gt;0),"Low Spike @ Uptrend",""))</f>
        <v/>
      </c>
      <c r="CG168" s="66" t="str">
        <f>IF(AND(CF168="Low Spike @ Uptrend",AV168&gt;50%),"Sig Low Spike @ Uptrend","")</f>
        <v/>
      </c>
      <c r="CH168" s="30" t="str">
        <f>IFERROR(IF(Z168&gt;(AVERAGE(Z148:Z168)+(2*_xlfn.STDEV.P(Z148:Z168))),1,""),"")</f>
        <v/>
      </c>
      <c r="CI168" s="30" t="str">
        <f>IFERROR(IF(G168&gt;(AVERAGE(G148:G168)+(2*_xlfn.STDEV.P(G148:G168))),1,""),"")</f>
        <v/>
      </c>
      <c r="CJ168" s="30" t="str">
        <f>IF(P168="","",IF(P168=1,1,""))</f>
        <v/>
      </c>
      <c r="CK168" s="11" t="str">
        <f>IF(AND(CH168="",CC168="",CF168="",CI168="",CJ168=""),"",SUM(CH168:CJ168)/5)</f>
        <v/>
      </c>
      <c r="CL168" s="38" t="str">
        <f t="shared" si="78"/>
        <v/>
      </c>
      <c r="CM168" s="10" t="str">
        <f t="shared" si="79"/>
        <v/>
      </c>
    </row>
    <row r="169" spans="1:91" x14ac:dyDescent="0.55000000000000004">
      <c r="A169" t="str">
        <f>IF('Data Validation'!$K$2&lt;&gt;TRUE,"",'Data Validation'!A169)</f>
        <v/>
      </c>
      <c r="B169" s="4" t="str">
        <f>IF('Data Validation'!$K$2&lt;&gt;TRUE,"",'Data Validation'!C169)</f>
        <v/>
      </c>
      <c r="C169" s="4" t="str">
        <f>IF('Data Validation'!$K$2&lt;&gt;TRUE,"",'Data Validation'!E169)</f>
        <v/>
      </c>
      <c r="D169" s="4" t="str">
        <f>IF('Data Validation'!$K$2&lt;&gt;TRUE,"",'Data Validation'!G169)</f>
        <v/>
      </c>
      <c r="E169" s="4" t="str">
        <f>IF($C169&lt;&gt;"M5","",Price!F169)</f>
        <v/>
      </c>
      <c r="F169" s="4" t="str">
        <f>IF($C169&lt;&gt;"M5","",Price!G169)</f>
        <v/>
      </c>
      <c r="G169" s="4" t="str">
        <f>IF($C169&lt;&gt;"M5","",Price!H169)</f>
        <v/>
      </c>
      <c r="H169" s="57" t="str">
        <f>IF($C169&lt;&gt;"M5","",SSA!E169)</f>
        <v/>
      </c>
      <c r="I169" s="57" t="str">
        <f>IF($C169&lt;&gt;"M5","",SSA!F169)</f>
        <v/>
      </c>
      <c r="J169" s="58" t="str">
        <f>IF($C169&lt;&gt;"M5","",SSA!G169)</f>
        <v/>
      </c>
      <c r="K169" s="58" t="str">
        <f>IF($C169&lt;&gt;"M5","",SSA!H169)</f>
        <v/>
      </c>
      <c r="L169" s="5" t="str">
        <f>IF($C169&lt;&gt;"M5","",Trendlines!K169)</f>
        <v/>
      </c>
      <c r="M169" s="5" t="str">
        <f>IF($C169&lt;&gt;"M5","",Trendlines!L169)</f>
        <v/>
      </c>
      <c r="N169" s="5" t="str">
        <f>IF($C169&lt;&gt;"M5","",ZigZag!E169)</f>
        <v/>
      </c>
      <c r="O169" s="5" t="str">
        <f>IF($C169&lt;&gt;"M5","",ZigZag!F169)</f>
        <v/>
      </c>
      <c r="P169" s="5" t="str">
        <f>IF($C169&lt;&gt;"M5","",Pinbar!E169)</f>
        <v/>
      </c>
      <c r="Q169" s="57" t="str">
        <f>IF($C169&lt;&gt;"M5","",Trendlines!E169)</f>
        <v/>
      </c>
      <c r="R169" s="57" t="str">
        <f>IF($C169&lt;&gt;"M5","",Trendlines!H169)</f>
        <v/>
      </c>
      <c r="S169" s="36" t="str">
        <f>IF(N169=0,""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IF(N121&lt;&gt;0,N121,"")))))))))))))))))))))))))))))))))))))))))))))))))</f>
        <v/>
      </c>
      <c r="T169" s="36" t="str">
        <f>IF(O169=0,""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IF(O121&lt;&gt;0,O121,"")))))))))))))))))))))))))))))))))))))))))))))))))</f>
        <v/>
      </c>
      <c r="U169" s="36" t="str">
        <f>IFERROR(IF(S169="N/A","N/A",((N169-S169)/S169)),"")</f>
        <v/>
      </c>
      <c r="V169" s="36" t="str">
        <f>IFERROR(IF(T169="N/A","N/A",((O169-T169)/T169)),"")</f>
        <v/>
      </c>
      <c r="W169" t="str">
        <f>IFERROR(E169-F169,"")</f>
        <v/>
      </c>
      <c r="X169" t="str">
        <f>IFERROR(ABS(E169-D168),"")</f>
        <v/>
      </c>
      <c r="Y169" t="str">
        <f>IFERROR(ABS(F169-D168),"")</f>
        <v/>
      </c>
      <c r="Z169" t="str">
        <f t="shared" ref="Z169:Z232" si="80">IF(MAX(W169:Y169)=0,"",MAX(W169:Y169))</f>
        <v/>
      </c>
      <c r="AA169" s="36" t="str">
        <f>IFERROR(H169-I169,"")</f>
        <v/>
      </c>
      <c r="AB169" s="36" t="str">
        <f t="shared" si="70"/>
        <v/>
      </c>
      <c r="AC169" s="66" t="str" cm="1">
        <f t="array" ref="AC169">IFERROR((AB169=AB168,AC168+AB169,AB169),"")</f>
        <v/>
      </c>
      <c r="AD169" s="65"/>
      <c r="AE169" s="65"/>
      <c r="AF169" s="65"/>
      <c r="AG169" s="65"/>
      <c r="AH169" s="36" t="str">
        <f>IF(AND(H169&gt;I169,H168&lt;I168),"crossover","")</f>
        <v/>
      </c>
      <c r="AI169" s="36" t="str">
        <f>IF(AND(H169&lt;I169,H168&gt;I168),"crossunder","")</f>
        <v/>
      </c>
      <c r="AJ169" s="67" t="str">
        <f t="shared" si="71"/>
        <v/>
      </c>
      <c r="AK169" s="68" t="str">
        <f t="shared" si="72"/>
        <v/>
      </c>
      <c r="AL169" s="71" t="str">
        <f t="shared" si="73"/>
        <v/>
      </c>
      <c r="AM169" s="71" t="str">
        <f t="shared" si="74"/>
        <v/>
      </c>
      <c r="AN169" s="72" t="str">
        <f>IF(AND(AK169&lt;&gt;"",CF169="Low Spike @ Uptrend"),AK169,"")</f>
        <v/>
      </c>
      <c r="AO169" s="72" t="str">
        <f t="shared" si="75"/>
        <v/>
      </c>
      <c r="AT169" s="75"/>
      <c r="AU169" s="75"/>
      <c r="AV169" s="75"/>
      <c r="AW169" s="75"/>
      <c r="AX169" s="4"/>
      <c r="AY169" s="21" t="str">
        <f>IF(OR(Q169=0,Q169=""),"",((H169-Q169)/Q169))</f>
        <v/>
      </c>
      <c r="AZ169" s="15" t="str">
        <f t="shared" si="58"/>
        <v/>
      </c>
      <c r="BA169" s="15" t="str">
        <f t="shared" si="56"/>
        <v/>
      </c>
      <c r="BB169" s="22" t="str">
        <f t="shared" si="59"/>
        <v/>
      </c>
      <c r="BC169" s="22" t="str">
        <f t="shared" si="60"/>
        <v/>
      </c>
      <c r="BD169" s="24" t="str">
        <f>IF(OR(R169=0,R169=""),"",((H169-R169)/R169))</f>
        <v/>
      </c>
      <c r="BE169" s="23" t="str">
        <f t="shared" si="57"/>
        <v/>
      </c>
      <c r="BF169" s="23" t="str">
        <f t="shared" si="61"/>
        <v/>
      </c>
      <c r="BG169" s="25" t="str">
        <f t="shared" si="62"/>
        <v/>
      </c>
      <c r="BH169" s="25" t="str">
        <f t="shared" si="63"/>
        <v/>
      </c>
      <c r="BI169" s="29" t="str">
        <f>IF(OR(L169="",N169=""),"",IF(AND(L169=N169,L169&gt;0,N169&gt;0),"Important High",""))</f>
        <v/>
      </c>
      <c r="BJ169" s="29" t="str">
        <f>IF(OR(M169="",O169=""),"",IF(AND(M169=O169,M169&gt;0,O169&gt;0),"Important Low",""))</f>
        <v/>
      </c>
      <c r="BK169" s="37" t="str">
        <f>IFERROR(IF(ABS(U169)&lt;0.15%,"Equal High",""),"")</f>
        <v/>
      </c>
      <c r="BL169" s="37" t="str" cm="1">
        <f t="array" aca="1" ref="BL169" ca="1">_xlfn.LET(_xlpm.lookback,MIN(ROW()-ROW(BK$50),11),_xlpm.found,IFERROR(MATCH("Equal High",OFFSET(BK169,-_xlpm.lookback,0,_xlpm.lookback+1,1),0),-1),_xlpm.offset_rows,_xlpm.lookback-_xlpm.found+1,IF(_xlpm.found&gt;0,INDEX(E:E,ROW()-_xlpm.offset_rows),""))</f>
        <v/>
      </c>
      <c r="BM169" s="37" t="str">
        <f ca="1">IF(BL169&lt;&gt;"",H169,"")</f>
        <v/>
      </c>
      <c r="BN169" s="37" t="str">
        <f ca="1">IF(BL169&lt;&gt;"",I169,"")</f>
        <v/>
      </c>
      <c r="BO169" s="37" t="str">
        <f t="shared" ca="1" si="54"/>
        <v/>
      </c>
      <c r="BP169" s="37" t="str">
        <f>IFERROR(IF(ABS(V169)&lt;0.15%,"Equal Low",""),"")</f>
        <v/>
      </c>
      <c r="BQ169" s="37" t="str" cm="1">
        <f t="array" aca="1" ref="BQ169" ca="1">_xlfn.LET(_xlpm.lookback,MIN(ROW()-ROW(BP$50),11),_xlpm.found,IFERROR(MATCH("Equal Low",OFFSET(BP169,-_xlpm.lookback,0,_xlpm.lookback+1,1),0),-1),_xlpm.offset_rows,_xlpm.lookback-_xlpm.found+1,IF(_xlpm.found&gt;0,INDEX(F:F,ROW()-_xlpm.offset_rows),""))</f>
        <v/>
      </c>
      <c r="BR169" s="37" t="str">
        <f ca="1">IF(BQ169&lt;&gt;"",H169,"")</f>
        <v/>
      </c>
      <c r="BS169" s="37" t="str">
        <f ca="1">IF(BQ169&lt;&gt;"",I169,"")</f>
        <v/>
      </c>
      <c r="BT169" s="37" t="str">
        <f t="shared" ca="1" si="55"/>
        <v/>
      </c>
      <c r="BU169" s="37" t="str">
        <f t="shared" si="64"/>
        <v/>
      </c>
      <c r="BV169" s="29" t="str">
        <f t="shared" si="65"/>
        <v/>
      </c>
      <c r="BW169" s="37" t="str" cm="1">
        <f t="array" ref="BW169">IF(BV169&lt;&gt;1,"",_xlfn.IFS(OR(BC169="Above",BC169="Below"),BC169,OR(BH169="Above",BH169="Below"),BH169,TRUE,""))</f>
        <v/>
      </c>
      <c r="BX169" s="37" t="str">
        <f ca="1">_xlfn.LET(_xlpm.eqh,IFERROR(ABS((BM169-BL169)/BL169)&lt;0.15%,FALSE),_xlpm.eql,IFERROR(ABS((BR169-BQ169)/BQ169)&lt;0.15%,FALSE),IF(_xlpm.eqh,IF(_xlpm.eql,"Eqh Touch / Eql Touch","Eqh Touch"),IF(_xlpm.eql,"Eql Touch","")))</f>
        <v/>
      </c>
      <c r="BY169" s="37" t="str">
        <f>IF(AA169="","",IF(AA169&gt;0,"UP","DOWN"))</f>
        <v/>
      </c>
      <c r="BZ169" s="37" t="str">
        <f t="shared" si="66"/>
        <v/>
      </c>
      <c r="CA169" s="37" t="str">
        <f t="shared" si="67"/>
        <v/>
      </c>
      <c r="CB169" s="66" t="str">
        <f t="shared" si="68"/>
        <v/>
      </c>
      <c r="CC169" s="69" t="str">
        <f t="shared" si="76"/>
        <v/>
      </c>
      <c r="CD169" s="66" t="str">
        <f t="shared" si="77"/>
        <v/>
      </c>
      <c r="CE169" s="66" t="str">
        <f t="shared" si="69"/>
        <v/>
      </c>
      <c r="CF169" s="66" t="str">
        <f>IF(AK169="","",IF(AND(AC169&gt;0,AK169&gt;0),"Low Spike @ Uptrend",""))</f>
        <v/>
      </c>
      <c r="CG169" s="66" t="str">
        <f>IF(AND(CF169="Low Spike @ Uptrend",AV169&gt;50%),"Sig Low Spike @ Uptrend","")</f>
        <v/>
      </c>
      <c r="CH169" s="30" t="str">
        <f>IFERROR(IF(Z169&gt;(AVERAGE(Z149:Z169)+(2*_xlfn.STDEV.P(Z149:Z169))),1,""),"")</f>
        <v/>
      </c>
      <c r="CI169" s="30" t="str">
        <f>IFERROR(IF(G169&gt;(AVERAGE(G149:G169)+(2*_xlfn.STDEV.P(G149:G169))),1,""),"")</f>
        <v/>
      </c>
      <c r="CJ169" s="30" t="str">
        <f>IF(P169="","",IF(P169=1,1,""))</f>
        <v/>
      </c>
      <c r="CK169" s="11" t="str">
        <f>IF(AND(CH169="",CC169="",CF169="",CI169="",CJ169=""),"",SUM(CH169:CJ169)/5)</f>
        <v/>
      </c>
      <c r="CL169" s="38" t="str">
        <f t="shared" si="78"/>
        <v/>
      </c>
      <c r="CM169" s="10" t="str">
        <f t="shared" si="79"/>
        <v/>
      </c>
    </row>
    <row r="170" spans="1:91" x14ac:dyDescent="0.55000000000000004">
      <c r="A170" t="str">
        <f>IF('Data Validation'!$K$2&lt;&gt;TRUE,"",'Data Validation'!A170)</f>
        <v/>
      </c>
      <c r="B170" s="4" t="str">
        <f>IF('Data Validation'!$K$2&lt;&gt;TRUE,"",'Data Validation'!C170)</f>
        <v/>
      </c>
      <c r="C170" s="4" t="str">
        <f>IF('Data Validation'!$K$2&lt;&gt;TRUE,"",'Data Validation'!E170)</f>
        <v/>
      </c>
      <c r="D170" s="4" t="str">
        <f>IF('Data Validation'!$K$2&lt;&gt;TRUE,"",'Data Validation'!G170)</f>
        <v/>
      </c>
      <c r="E170" s="4" t="str">
        <f>IF($C170&lt;&gt;"M5","",Price!F170)</f>
        <v/>
      </c>
      <c r="F170" s="4" t="str">
        <f>IF($C170&lt;&gt;"M5","",Price!G170)</f>
        <v/>
      </c>
      <c r="G170" s="4" t="str">
        <f>IF($C170&lt;&gt;"M5","",Price!H170)</f>
        <v/>
      </c>
      <c r="H170" s="57" t="str">
        <f>IF($C170&lt;&gt;"M5","",SSA!E170)</f>
        <v/>
      </c>
      <c r="I170" s="57" t="str">
        <f>IF($C170&lt;&gt;"M5","",SSA!F170)</f>
        <v/>
      </c>
      <c r="J170" s="58" t="str">
        <f>IF($C170&lt;&gt;"M5","",SSA!G170)</f>
        <v/>
      </c>
      <c r="K170" s="58" t="str">
        <f>IF($C170&lt;&gt;"M5","",SSA!H170)</f>
        <v/>
      </c>
      <c r="L170" s="5" t="str">
        <f>IF($C170&lt;&gt;"M5","",Trendlines!K170)</f>
        <v/>
      </c>
      <c r="M170" s="5" t="str">
        <f>IF($C170&lt;&gt;"M5","",Trendlines!L170)</f>
        <v/>
      </c>
      <c r="N170" s="5" t="str">
        <f>IF($C170&lt;&gt;"M5","",ZigZag!E170)</f>
        <v/>
      </c>
      <c r="O170" s="5" t="str">
        <f>IF($C170&lt;&gt;"M5","",ZigZag!F170)</f>
        <v/>
      </c>
      <c r="P170" s="5" t="str">
        <f>IF($C170&lt;&gt;"M5","",Pinbar!E170)</f>
        <v/>
      </c>
      <c r="Q170" s="57" t="str">
        <f>IF($C170&lt;&gt;"M5","",Trendlines!E170)</f>
        <v/>
      </c>
      <c r="R170" s="57" t="str">
        <f>IF($C170&lt;&gt;"M5","",Trendlines!H170)</f>
        <v/>
      </c>
      <c r="S170" s="36" t="str">
        <f>IF(N170=0,""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IF(N122&lt;&gt;0,N122,"")))))))))))))))))))))))))))))))))))))))))))))))))</f>
        <v/>
      </c>
      <c r="T170" s="36" t="str">
        <f>IF(O170=0,""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IF(O122&lt;&gt;0,O122,"")))))))))))))))))))))))))))))))))))))))))))))))))</f>
        <v/>
      </c>
      <c r="U170" s="36" t="str">
        <f>IFERROR(IF(S170="N/A","N/A",((N170-S170)/S170)),"")</f>
        <v/>
      </c>
      <c r="V170" s="36" t="str">
        <f>IFERROR(IF(T170="N/A","N/A",((O170-T170)/T170)),"")</f>
        <v/>
      </c>
      <c r="W170" t="str">
        <f>IFERROR(E170-F170,"")</f>
        <v/>
      </c>
      <c r="X170" t="str">
        <f>IFERROR(ABS(E170-D169),"")</f>
        <v/>
      </c>
      <c r="Y170" t="str">
        <f>IFERROR(ABS(F170-D169),"")</f>
        <v/>
      </c>
      <c r="Z170" t="str">
        <f t="shared" si="80"/>
        <v/>
      </c>
      <c r="AA170" s="36" t="str">
        <f>IFERROR(H170-I170,"")</f>
        <v/>
      </c>
      <c r="AB170" s="36" t="str">
        <f t="shared" si="70"/>
        <v/>
      </c>
      <c r="AC170" s="66" t="str" cm="1">
        <f t="array" ref="AC170">IFERROR((AB170=AB169,AC169+AB170,AB170),"")</f>
        <v/>
      </c>
      <c r="AD170" s="65"/>
      <c r="AE170" s="65"/>
      <c r="AF170" s="65"/>
      <c r="AG170" s="65"/>
      <c r="AH170" s="36" t="str">
        <f>IF(AND(H170&gt;I170,H169&lt;I169),"crossover","")</f>
        <v/>
      </c>
      <c r="AI170" s="36" t="str">
        <f>IF(AND(H170&lt;I170,H169&gt;I169),"crossunder","")</f>
        <v/>
      </c>
      <c r="AJ170" s="67" t="str">
        <f t="shared" si="71"/>
        <v/>
      </c>
      <c r="AK170" s="68" t="str">
        <f t="shared" si="72"/>
        <v/>
      </c>
      <c r="AL170" s="71" t="str">
        <f t="shared" si="73"/>
        <v/>
      </c>
      <c r="AM170" s="71" t="str">
        <f t="shared" si="74"/>
        <v/>
      </c>
      <c r="AN170" s="72" t="str">
        <f>IF(AND(AK170&lt;&gt;"",CF170="Low Spike @ Uptrend"),AK170,"")</f>
        <v/>
      </c>
      <c r="AO170" s="72" t="str">
        <f t="shared" si="75"/>
        <v/>
      </c>
      <c r="AT170" s="75"/>
      <c r="AU170" s="75"/>
      <c r="AV170" s="75"/>
      <c r="AW170" s="75"/>
      <c r="AX170" s="4"/>
      <c r="AY170" s="21" t="str">
        <f>IF(OR(Q170=0,Q170=""),"",((H170-Q170)/Q170))</f>
        <v/>
      </c>
      <c r="AZ170" s="15" t="str">
        <f t="shared" si="58"/>
        <v/>
      </c>
      <c r="BA170" s="15" t="str">
        <f t="shared" si="56"/>
        <v/>
      </c>
      <c r="BB170" s="22" t="str">
        <f t="shared" si="59"/>
        <v/>
      </c>
      <c r="BC170" s="22" t="str">
        <f t="shared" si="60"/>
        <v/>
      </c>
      <c r="BD170" s="24" t="str">
        <f>IF(OR(R170=0,R170=""),"",((H170-R170)/R170))</f>
        <v/>
      </c>
      <c r="BE170" s="23" t="str">
        <f t="shared" si="57"/>
        <v/>
      </c>
      <c r="BF170" s="23" t="str">
        <f t="shared" si="61"/>
        <v/>
      </c>
      <c r="BG170" s="25" t="str">
        <f t="shared" si="62"/>
        <v/>
      </c>
      <c r="BH170" s="25" t="str">
        <f t="shared" si="63"/>
        <v/>
      </c>
      <c r="BI170" s="29" t="str">
        <f>IF(OR(L170="",N170=""),"",IF(AND(L170=N170,L170&gt;0,N170&gt;0),"Important High",""))</f>
        <v/>
      </c>
      <c r="BJ170" s="29" t="str">
        <f>IF(OR(M170="",O170=""),"",IF(AND(M170=O170,M170&gt;0,O170&gt;0),"Important Low",""))</f>
        <v/>
      </c>
      <c r="BK170" s="37" t="str">
        <f>IFERROR(IF(ABS(U170)&lt;0.15%,"Equal High",""),"")</f>
        <v/>
      </c>
      <c r="BL170" s="37" t="str" cm="1">
        <f t="array" aca="1" ref="BL170" ca="1">_xlfn.LET(_xlpm.lookback,MIN(ROW()-ROW(BK$50),11),_xlpm.found,IFERROR(MATCH("Equal High",OFFSET(BK170,-_xlpm.lookback,0,_xlpm.lookback+1,1),0),-1),_xlpm.offset_rows,_xlpm.lookback-_xlpm.found+1,IF(_xlpm.found&gt;0,INDEX(E:E,ROW()-_xlpm.offset_rows),""))</f>
        <v/>
      </c>
      <c r="BM170" s="37" t="str">
        <f ca="1">IF(BL170&lt;&gt;"",H170,"")</f>
        <v/>
      </c>
      <c r="BN170" s="37" t="str">
        <f ca="1">IF(BL170&lt;&gt;"",I170,"")</f>
        <v/>
      </c>
      <c r="BO170" s="37" t="str">
        <f t="shared" ca="1" si="54"/>
        <v/>
      </c>
      <c r="BP170" s="37" t="str">
        <f>IFERROR(IF(ABS(V170)&lt;0.15%,"Equal Low",""),"")</f>
        <v/>
      </c>
      <c r="BQ170" s="37" t="str" cm="1">
        <f t="array" aca="1" ref="BQ170" ca="1">_xlfn.LET(_xlpm.lookback,MIN(ROW()-ROW(BP$50),11),_xlpm.found,IFERROR(MATCH("Equal Low",OFFSET(BP170,-_xlpm.lookback,0,_xlpm.lookback+1,1),0),-1),_xlpm.offset_rows,_xlpm.lookback-_xlpm.found+1,IF(_xlpm.found&gt;0,INDEX(F:F,ROW()-_xlpm.offset_rows),""))</f>
        <v/>
      </c>
      <c r="BR170" s="37" t="str">
        <f ca="1">IF(BQ170&lt;&gt;"",H170,"")</f>
        <v/>
      </c>
      <c r="BS170" s="37" t="str">
        <f ca="1">IF(BQ170&lt;&gt;"",I170,"")</f>
        <v/>
      </c>
      <c r="BT170" s="37" t="str">
        <f t="shared" ca="1" si="55"/>
        <v/>
      </c>
      <c r="BU170" s="37" t="str">
        <f t="shared" si="64"/>
        <v/>
      </c>
      <c r="BV170" s="29" t="str">
        <f t="shared" si="65"/>
        <v/>
      </c>
      <c r="BW170" s="37" t="str" cm="1">
        <f t="array" ref="BW170">IF(BV170&lt;&gt;1,"",_xlfn.IFS(OR(BC170="Above",BC170="Below"),BC170,OR(BH170="Above",BH170="Below"),BH170,TRUE,""))</f>
        <v/>
      </c>
      <c r="BX170" s="37" t="str">
        <f ca="1">_xlfn.LET(_xlpm.eqh,IFERROR(ABS((BM170-BL170)/BL170)&lt;0.15%,FALSE),_xlpm.eql,IFERROR(ABS((BR170-BQ170)/BQ170)&lt;0.15%,FALSE),IF(_xlpm.eqh,IF(_xlpm.eql,"Eqh Touch / Eql Touch","Eqh Touch"),IF(_xlpm.eql,"Eql Touch","")))</f>
        <v/>
      </c>
      <c r="BY170" s="37" t="str">
        <f>IF(AA170="","",IF(AA170&gt;0,"UP","DOWN"))</f>
        <v/>
      </c>
      <c r="BZ170" s="37" t="str">
        <f t="shared" si="66"/>
        <v/>
      </c>
      <c r="CA170" s="37" t="str">
        <f t="shared" si="67"/>
        <v/>
      </c>
      <c r="CB170" s="66" t="str">
        <f t="shared" si="68"/>
        <v/>
      </c>
      <c r="CC170" s="69" t="str">
        <f t="shared" si="76"/>
        <v/>
      </c>
      <c r="CD170" s="66" t="str">
        <f t="shared" si="77"/>
        <v/>
      </c>
      <c r="CE170" s="66" t="str">
        <f t="shared" si="69"/>
        <v/>
      </c>
      <c r="CF170" s="66" t="str">
        <f>IF(AK170="","",IF(AND(AC170&gt;0,AK170&gt;0),"Low Spike @ Uptrend",""))</f>
        <v/>
      </c>
      <c r="CG170" s="66" t="str">
        <f>IF(AND(CF170="Low Spike @ Uptrend",AV170&gt;50%),"Sig Low Spike @ Uptrend","")</f>
        <v/>
      </c>
      <c r="CH170" s="30" t="str">
        <f>IFERROR(IF(Z170&gt;(AVERAGE(Z150:Z170)+(2*_xlfn.STDEV.P(Z150:Z170))),1,""),"")</f>
        <v/>
      </c>
      <c r="CI170" s="30" t="str">
        <f>IFERROR(IF(G170&gt;(AVERAGE(G150:G170)+(2*_xlfn.STDEV.P(G150:G170))),1,""),"")</f>
        <v/>
      </c>
      <c r="CJ170" s="30" t="str">
        <f>IF(P170="","",IF(P170=1,1,""))</f>
        <v/>
      </c>
      <c r="CK170" s="11" t="str">
        <f>IF(AND(CH170="",CC170="",CF170="",CI170="",CJ170=""),"",SUM(CH170:CJ170)/5)</f>
        <v/>
      </c>
      <c r="CL170" s="38" t="str">
        <f t="shared" si="78"/>
        <v/>
      </c>
      <c r="CM170" s="10" t="str">
        <f t="shared" si="79"/>
        <v/>
      </c>
    </row>
    <row r="171" spans="1:91" x14ac:dyDescent="0.55000000000000004">
      <c r="A171" t="str">
        <f>IF('Data Validation'!$K$2&lt;&gt;TRUE,"",'Data Validation'!A171)</f>
        <v/>
      </c>
      <c r="B171" s="4" t="str">
        <f>IF('Data Validation'!$K$2&lt;&gt;TRUE,"",'Data Validation'!C171)</f>
        <v/>
      </c>
      <c r="C171" s="4" t="str">
        <f>IF('Data Validation'!$K$2&lt;&gt;TRUE,"",'Data Validation'!E171)</f>
        <v/>
      </c>
      <c r="D171" s="4" t="str">
        <f>IF('Data Validation'!$K$2&lt;&gt;TRUE,"",'Data Validation'!G171)</f>
        <v/>
      </c>
      <c r="E171" s="4" t="str">
        <f>IF($C171&lt;&gt;"M5","",Price!F171)</f>
        <v/>
      </c>
      <c r="F171" s="4" t="str">
        <f>IF($C171&lt;&gt;"M5","",Price!G171)</f>
        <v/>
      </c>
      <c r="G171" s="4" t="str">
        <f>IF($C171&lt;&gt;"M5","",Price!H171)</f>
        <v/>
      </c>
      <c r="H171" s="57" t="str">
        <f>IF($C171&lt;&gt;"M5","",SSA!E171)</f>
        <v/>
      </c>
      <c r="I171" s="57" t="str">
        <f>IF($C171&lt;&gt;"M5","",SSA!F171)</f>
        <v/>
      </c>
      <c r="J171" s="58" t="str">
        <f>IF($C171&lt;&gt;"M5","",SSA!G171)</f>
        <v/>
      </c>
      <c r="K171" s="58" t="str">
        <f>IF($C171&lt;&gt;"M5","",SSA!H171)</f>
        <v/>
      </c>
      <c r="L171" s="5" t="str">
        <f>IF($C171&lt;&gt;"M5","",Trendlines!K171)</f>
        <v/>
      </c>
      <c r="M171" s="5" t="str">
        <f>IF($C171&lt;&gt;"M5","",Trendlines!L171)</f>
        <v/>
      </c>
      <c r="N171" s="5" t="str">
        <f>IF($C171&lt;&gt;"M5","",ZigZag!E171)</f>
        <v/>
      </c>
      <c r="O171" s="5" t="str">
        <f>IF($C171&lt;&gt;"M5","",ZigZag!F171)</f>
        <v/>
      </c>
      <c r="P171" s="5" t="str">
        <f>IF($C171&lt;&gt;"M5","",Pinbar!E171)</f>
        <v/>
      </c>
      <c r="Q171" s="57" t="str">
        <f>IF($C171&lt;&gt;"M5","",Trendlines!E171)</f>
        <v/>
      </c>
      <c r="R171" s="57" t="str">
        <f>IF($C171&lt;&gt;"M5","",Trendlines!H171)</f>
        <v/>
      </c>
      <c r="S171" s="36" t="str">
        <f>IF(N171=0,""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IF(N123&lt;&gt;0,N123,"")))))))))))))))))))))))))))))))))))))))))))))))))</f>
        <v/>
      </c>
      <c r="T171" s="36" t="str">
        <f>IF(O171=0,""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IF(O123&lt;&gt;0,O123,"")))))))))))))))))))))))))))))))))))))))))))))))))</f>
        <v/>
      </c>
      <c r="U171" s="36" t="str">
        <f>IFERROR(IF(S171="N/A","N/A",((N171-S171)/S171)),"")</f>
        <v/>
      </c>
      <c r="V171" s="36" t="str">
        <f>IFERROR(IF(T171="N/A","N/A",((O171-T171)/T171)),"")</f>
        <v/>
      </c>
      <c r="W171" t="str">
        <f>IFERROR(E171-F171,"")</f>
        <v/>
      </c>
      <c r="X171" t="str">
        <f>IFERROR(ABS(E171-D170),"")</f>
        <v/>
      </c>
      <c r="Y171" t="str">
        <f>IFERROR(ABS(F171-D170),"")</f>
        <v/>
      </c>
      <c r="Z171" t="str">
        <f t="shared" si="80"/>
        <v/>
      </c>
      <c r="AA171" s="36" t="str">
        <f>IFERROR(H171-I171,"")</f>
        <v/>
      </c>
      <c r="AB171" s="36" t="str">
        <f t="shared" si="70"/>
        <v/>
      </c>
      <c r="AC171" s="66" t="str" cm="1">
        <f t="array" ref="AC171">IFERROR((AB171=AB170,AC170+AB171,AB171),"")</f>
        <v/>
      </c>
      <c r="AD171" s="65"/>
      <c r="AE171" s="65"/>
      <c r="AF171" s="65"/>
      <c r="AG171" s="65"/>
      <c r="AH171" s="36" t="str">
        <f>IF(AND(H171&gt;I171,H170&lt;I170),"crossover","")</f>
        <v/>
      </c>
      <c r="AI171" s="36" t="str">
        <f>IF(AND(H171&lt;I171,H170&gt;I170),"crossunder","")</f>
        <v/>
      </c>
      <c r="AJ171" s="67" t="str">
        <f t="shared" si="71"/>
        <v/>
      </c>
      <c r="AK171" s="68" t="str">
        <f t="shared" si="72"/>
        <v/>
      </c>
      <c r="AL171" s="71" t="str">
        <f t="shared" si="73"/>
        <v/>
      </c>
      <c r="AM171" s="71" t="str">
        <f t="shared" si="74"/>
        <v/>
      </c>
      <c r="AN171" s="72" t="str">
        <f>IF(AND(AK171&lt;&gt;"",CF171="Low Spike @ Uptrend"),AK171,"")</f>
        <v/>
      </c>
      <c r="AO171" s="72" t="str">
        <f t="shared" si="75"/>
        <v/>
      </c>
      <c r="AT171" s="75"/>
      <c r="AU171" s="75"/>
      <c r="AV171" s="75"/>
      <c r="AW171" s="75"/>
      <c r="AX171" s="4"/>
      <c r="AY171" s="21" t="str">
        <f>IF(OR(Q171=0,Q171=""),"",((H171-Q171)/Q171))</f>
        <v/>
      </c>
      <c r="AZ171" s="15" t="str">
        <f t="shared" si="58"/>
        <v/>
      </c>
      <c r="BA171" s="15" t="str">
        <f t="shared" si="56"/>
        <v/>
      </c>
      <c r="BB171" s="22" t="str">
        <f t="shared" si="59"/>
        <v/>
      </c>
      <c r="BC171" s="22" t="str">
        <f t="shared" si="60"/>
        <v/>
      </c>
      <c r="BD171" s="24" t="str">
        <f>IF(OR(R171=0,R171=""),"",((H171-R171)/R171))</f>
        <v/>
      </c>
      <c r="BE171" s="23" t="str">
        <f t="shared" si="57"/>
        <v/>
      </c>
      <c r="BF171" s="23" t="str">
        <f t="shared" si="61"/>
        <v/>
      </c>
      <c r="BG171" s="25" t="str">
        <f t="shared" si="62"/>
        <v/>
      </c>
      <c r="BH171" s="25" t="str">
        <f t="shared" si="63"/>
        <v/>
      </c>
      <c r="BI171" s="29" t="str">
        <f>IF(OR(L171="",N171=""),"",IF(AND(L171=N171,L171&gt;0,N171&gt;0),"Important High",""))</f>
        <v/>
      </c>
      <c r="BJ171" s="29" t="str">
        <f>IF(OR(M171="",O171=""),"",IF(AND(M171=O171,M171&gt;0,O171&gt;0),"Important Low",""))</f>
        <v/>
      </c>
      <c r="BK171" s="37" t="str">
        <f>IFERROR(IF(ABS(U171)&lt;0.15%,"Equal High",""),"")</f>
        <v/>
      </c>
      <c r="BL171" s="37" t="str" cm="1">
        <f t="array" aca="1" ref="BL171" ca="1">_xlfn.LET(_xlpm.lookback,MIN(ROW()-ROW(BK$50),11),_xlpm.found,IFERROR(MATCH("Equal High",OFFSET(BK171,-_xlpm.lookback,0,_xlpm.lookback+1,1),0),-1),_xlpm.offset_rows,_xlpm.lookback-_xlpm.found+1,IF(_xlpm.found&gt;0,INDEX(E:E,ROW()-_xlpm.offset_rows),""))</f>
        <v/>
      </c>
      <c r="BM171" s="37" t="str">
        <f ca="1">IF(BL171&lt;&gt;"",H171,"")</f>
        <v/>
      </c>
      <c r="BN171" s="37" t="str">
        <f ca="1">IF(BL171&lt;&gt;"",I171,"")</f>
        <v/>
      </c>
      <c r="BO171" s="37" t="str">
        <f t="shared" ca="1" si="54"/>
        <v/>
      </c>
      <c r="BP171" s="37" t="str">
        <f>IFERROR(IF(ABS(V171)&lt;0.15%,"Equal Low",""),"")</f>
        <v/>
      </c>
      <c r="BQ171" s="37" t="str" cm="1">
        <f t="array" aca="1" ref="BQ171" ca="1">_xlfn.LET(_xlpm.lookback,MIN(ROW()-ROW(BP$50),11),_xlpm.found,IFERROR(MATCH("Equal Low",OFFSET(BP171,-_xlpm.lookback,0,_xlpm.lookback+1,1),0),-1),_xlpm.offset_rows,_xlpm.lookback-_xlpm.found+1,IF(_xlpm.found&gt;0,INDEX(F:F,ROW()-_xlpm.offset_rows),""))</f>
        <v/>
      </c>
      <c r="BR171" s="37" t="str">
        <f ca="1">IF(BQ171&lt;&gt;"",H171,"")</f>
        <v/>
      </c>
      <c r="BS171" s="37" t="str">
        <f ca="1">IF(BQ171&lt;&gt;"",I171,"")</f>
        <v/>
      </c>
      <c r="BT171" s="37" t="str">
        <f t="shared" ca="1" si="55"/>
        <v/>
      </c>
      <c r="BU171" s="37" t="str">
        <f t="shared" si="64"/>
        <v/>
      </c>
      <c r="BV171" s="29" t="str">
        <f t="shared" si="65"/>
        <v/>
      </c>
      <c r="BW171" s="37" t="str" cm="1">
        <f t="array" ref="BW171">IF(BV171&lt;&gt;1,"",_xlfn.IFS(OR(BC171="Above",BC171="Below"),BC171,OR(BH171="Above",BH171="Below"),BH171,TRUE,""))</f>
        <v/>
      </c>
      <c r="BX171" s="37" t="str">
        <f ca="1">_xlfn.LET(_xlpm.eqh,IFERROR(ABS((BM171-BL171)/BL171)&lt;0.15%,FALSE),_xlpm.eql,IFERROR(ABS((BR171-BQ171)/BQ171)&lt;0.15%,FALSE),IF(_xlpm.eqh,IF(_xlpm.eql,"Eqh Touch / Eql Touch","Eqh Touch"),IF(_xlpm.eql,"Eql Touch","")))</f>
        <v/>
      </c>
      <c r="BY171" s="37" t="str">
        <f>IF(AA171="","",IF(AA171&gt;0,"UP","DOWN"))</f>
        <v/>
      </c>
      <c r="BZ171" s="37" t="str">
        <f t="shared" si="66"/>
        <v/>
      </c>
      <c r="CA171" s="37" t="str">
        <f t="shared" si="67"/>
        <v/>
      </c>
      <c r="CB171" s="66" t="str">
        <f t="shared" si="68"/>
        <v/>
      </c>
      <c r="CC171" s="69" t="str">
        <f t="shared" si="76"/>
        <v/>
      </c>
      <c r="CD171" s="66" t="str">
        <f t="shared" si="77"/>
        <v/>
      </c>
      <c r="CE171" s="66" t="str">
        <f t="shared" si="69"/>
        <v/>
      </c>
      <c r="CF171" s="66" t="str">
        <f>IF(AK171="","",IF(AND(AC171&gt;0,AK171&gt;0),"Low Spike @ Uptrend",""))</f>
        <v/>
      </c>
      <c r="CG171" s="66" t="str">
        <f>IF(AND(CF171="Low Spike @ Uptrend",AV171&gt;50%),"Sig Low Spike @ Uptrend","")</f>
        <v/>
      </c>
      <c r="CH171" s="30" t="str">
        <f>IFERROR(IF(Z171&gt;(AVERAGE(Z151:Z171)+(2*_xlfn.STDEV.P(Z151:Z171))),1,""),"")</f>
        <v/>
      </c>
      <c r="CI171" s="30" t="str">
        <f>IFERROR(IF(G171&gt;(AVERAGE(G151:G171)+(2*_xlfn.STDEV.P(G151:G171))),1,""),"")</f>
        <v/>
      </c>
      <c r="CJ171" s="30" t="str">
        <f>IF(P171="","",IF(P171=1,1,""))</f>
        <v/>
      </c>
      <c r="CK171" s="11" t="str">
        <f>IF(AND(CH171="",CC171="",CF171="",CI171="",CJ171=""),"",SUM(CH171:CJ171)/5)</f>
        <v/>
      </c>
      <c r="CL171" s="38" t="str">
        <f t="shared" si="78"/>
        <v/>
      </c>
      <c r="CM171" s="10" t="str">
        <f t="shared" si="79"/>
        <v/>
      </c>
    </row>
    <row r="172" spans="1:91" x14ac:dyDescent="0.55000000000000004">
      <c r="A172" t="str">
        <f>IF('Data Validation'!$K$2&lt;&gt;TRUE,"",'Data Validation'!A172)</f>
        <v/>
      </c>
      <c r="B172" s="4" t="str">
        <f>IF('Data Validation'!$K$2&lt;&gt;TRUE,"",'Data Validation'!C172)</f>
        <v/>
      </c>
      <c r="C172" s="4" t="str">
        <f>IF('Data Validation'!$K$2&lt;&gt;TRUE,"",'Data Validation'!E172)</f>
        <v/>
      </c>
      <c r="D172" s="4" t="str">
        <f>IF('Data Validation'!$K$2&lt;&gt;TRUE,"",'Data Validation'!G172)</f>
        <v/>
      </c>
      <c r="E172" s="4" t="str">
        <f>IF($C172&lt;&gt;"M5","",Price!F172)</f>
        <v/>
      </c>
      <c r="F172" s="4" t="str">
        <f>IF($C172&lt;&gt;"M5","",Price!G172)</f>
        <v/>
      </c>
      <c r="G172" s="4" t="str">
        <f>IF($C172&lt;&gt;"M5","",Price!H172)</f>
        <v/>
      </c>
      <c r="H172" s="57" t="str">
        <f>IF($C172&lt;&gt;"M5","",SSA!E172)</f>
        <v/>
      </c>
      <c r="I172" s="57" t="str">
        <f>IF($C172&lt;&gt;"M5","",SSA!F172)</f>
        <v/>
      </c>
      <c r="J172" s="58" t="str">
        <f>IF($C172&lt;&gt;"M5","",SSA!G172)</f>
        <v/>
      </c>
      <c r="K172" s="58" t="str">
        <f>IF($C172&lt;&gt;"M5","",SSA!H172)</f>
        <v/>
      </c>
      <c r="L172" s="5" t="str">
        <f>IF($C172&lt;&gt;"M5","",Trendlines!K172)</f>
        <v/>
      </c>
      <c r="M172" s="5" t="str">
        <f>IF($C172&lt;&gt;"M5","",Trendlines!L172)</f>
        <v/>
      </c>
      <c r="N172" s="5" t="str">
        <f>IF($C172&lt;&gt;"M5","",ZigZag!E172)</f>
        <v/>
      </c>
      <c r="O172" s="5" t="str">
        <f>IF($C172&lt;&gt;"M5","",ZigZag!F172)</f>
        <v/>
      </c>
      <c r="P172" s="5" t="str">
        <f>IF($C172&lt;&gt;"M5","",Pinbar!E172)</f>
        <v/>
      </c>
      <c r="Q172" s="57" t="str">
        <f>IF($C172&lt;&gt;"M5","",Trendlines!E172)</f>
        <v/>
      </c>
      <c r="R172" s="57" t="str">
        <f>IF($C172&lt;&gt;"M5","",Trendlines!H172)</f>
        <v/>
      </c>
      <c r="S172" s="36" t="str">
        <f>IF(N172=0,""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IF(N124&lt;&gt;0,N124,"")))))))))))))))))))))))))))))))))))))))))))))))))</f>
        <v/>
      </c>
      <c r="T172" s="36" t="str">
        <f>IF(O172=0,""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IF(O124&lt;&gt;0,O124,"")))))))))))))))))))))))))))))))))))))))))))))))))</f>
        <v/>
      </c>
      <c r="U172" s="36" t="str">
        <f>IFERROR(IF(S172="N/A","N/A",((N172-S172)/S172)),"")</f>
        <v/>
      </c>
      <c r="V172" s="36" t="str">
        <f>IFERROR(IF(T172="N/A","N/A",((O172-T172)/T172)),"")</f>
        <v/>
      </c>
      <c r="W172" t="str">
        <f>IFERROR(E172-F172,"")</f>
        <v/>
      </c>
      <c r="X172" t="str">
        <f>IFERROR(ABS(E172-D171),"")</f>
        <v/>
      </c>
      <c r="Y172" t="str">
        <f>IFERROR(ABS(F172-D171),"")</f>
        <v/>
      </c>
      <c r="Z172" t="str">
        <f t="shared" si="80"/>
        <v/>
      </c>
      <c r="AA172" s="36" t="str">
        <f>IFERROR(H172-I172,"")</f>
        <v/>
      </c>
      <c r="AB172" s="36" t="str">
        <f t="shared" si="70"/>
        <v/>
      </c>
      <c r="AC172" s="66" t="str" cm="1">
        <f t="array" ref="AC172">IFERROR((AB172=AB171,AC171+AB172,AB172),"")</f>
        <v/>
      </c>
      <c r="AD172" s="65"/>
      <c r="AE172" s="65"/>
      <c r="AF172" s="65"/>
      <c r="AG172" s="65"/>
      <c r="AH172" s="36" t="str">
        <f>IF(AND(H172&gt;I172,H171&lt;I171),"crossover","")</f>
        <v/>
      </c>
      <c r="AI172" s="36" t="str">
        <f>IF(AND(H172&lt;I172,H171&gt;I171),"crossunder","")</f>
        <v/>
      </c>
      <c r="AJ172" s="67" t="str">
        <f t="shared" si="71"/>
        <v/>
      </c>
      <c r="AK172" s="68" t="str">
        <f t="shared" si="72"/>
        <v/>
      </c>
      <c r="AL172" s="71" t="str">
        <f t="shared" si="73"/>
        <v/>
      </c>
      <c r="AM172" s="71" t="str">
        <f t="shared" si="74"/>
        <v/>
      </c>
      <c r="AN172" s="72" t="str">
        <f>IF(AND(AK172&lt;&gt;"",CF172="Low Spike @ Uptrend"),AK172,"")</f>
        <v/>
      </c>
      <c r="AO172" s="72" t="str">
        <f t="shared" si="75"/>
        <v/>
      </c>
      <c r="AT172" s="75"/>
      <c r="AU172" s="75"/>
      <c r="AV172" s="75"/>
      <c r="AW172" s="75"/>
      <c r="AX172" s="4"/>
      <c r="AY172" s="21" t="str">
        <f>IF(OR(Q172=0,Q172=""),"",((H172-Q172)/Q172))</f>
        <v/>
      </c>
      <c r="AZ172" s="15" t="str">
        <f t="shared" si="58"/>
        <v/>
      </c>
      <c r="BA172" s="15" t="str">
        <f t="shared" si="56"/>
        <v/>
      </c>
      <c r="BB172" s="22" t="str">
        <f t="shared" si="59"/>
        <v/>
      </c>
      <c r="BC172" s="22" t="str">
        <f t="shared" si="60"/>
        <v/>
      </c>
      <c r="BD172" s="24" t="str">
        <f>IF(OR(R172=0,R172=""),"",((H172-R172)/R172))</f>
        <v/>
      </c>
      <c r="BE172" s="23" t="str">
        <f t="shared" si="57"/>
        <v/>
      </c>
      <c r="BF172" s="23" t="str">
        <f t="shared" si="61"/>
        <v/>
      </c>
      <c r="BG172" s="25" t="str">
        <f t="shared" si="62"/>
        <v/>
      </c>
      <c r="BH172" s="25" t="str">
        <f t="shared" si="63"/>
        <v/>
      </c>
      <c r="BI172" s="29" t="str">
        <f>IF(OR(L172="",N172=""),"",IF(AND(L172=N172,L172&gt;0,N172&gt;0),"Important High",""))</f>
        <v/>
      </c>
      <c r="BJ172" s="29" t="str">
        <f>IF(OR(M172="",O172=""),"",IF(AND(M172=O172,M172&gt;0,O172&gt;0),"Important Low",""))</f>
        <v/>
      </c>
      <c r="BK172" s="37" t="str">
        <f>IFERROR(IF(ABS(U172)&lt;0.15%,"Equal High",""),"")</f>
        <v/>
      </c>
      <c r="BL172" s="37" t="str" cm="1">
        <f t="array" aca="1" ref="BL172" ca="1">_xlfn.LET(_xlpm.lookback,MIN(ROW()-ROW(BK$50),11),_xlpm.found,IFERROR(MATCH("Equal High",OFFSET(BK172,-_xlpm.lookback,0,_xlpm.lookback+1,1),0),-1),_xlpm.offset_rows,_xlpm.lookback-_xlpm.found+1,IF(_xlpm.found&gt;0,INDEX(E:E,ROW()-_xlpm.offset_rows),""))</f>
        <v/>
      </c>
      <c r="BM172" s="37" t="str">
        <f ca="1">IF(BL172&lt;&gt;"",H172,"")</f>
        <v/>
      </c>
      <c r="BN172" s="37" t="str">
        <f ca="1">IF(BL172&lt;&gt;"",I172,"")</f>
        <v/>
      </c>
      <c r="BO172" s="37" t="str">
        <f t="shared" ca="1" si="54"/>
        <v/>
      </c>
      <c r="BP172" s="37" t="str">
        <f>IFERROR(IF(ABS(V172)&lt;0.15%,"Equal Low",""),"")</f>
        <v/>
      </c>
      <c r="BQ172" s="37" t="str" cm="1">
        <f t="array" aca="1" ref="BQ172" ca="1">_xlfn.LET(_xlpm.lookback,MIN(ROW()-ROW(BP$50),11),_xlpm.found,IFERROR(MATCH("Equal Low",OFFSET(BP172,-_xlpm.lookback,0,_xlpm.lookback+1,1),0),-1),_xlpm.offset_rows,_xlpm.lookback-_xlpm.found+1,IF(_xlpm.found&gt;0,INDEX(F:F,ROW()-_xlpm.offset_rows),""))</f>
        <v/>
      </c>
      <c r="BR172" s="37" t="str">
        <f ca="1">IF(BQ172&lt;&gt;"",H172,"")</f>
        <v/>
      </c>
      <c r="BS172" s="37" t="str">
        <f ca="1">IF(BQ172&lt;&gt;"",I172,"")</f>
        <v/>
      </c>
      <c r="BT172" s="37" t="str">
        <f t="shared" ca="1" si="55"/>
        <v/>
      </c>
      <c r="BU172" s="37" t="str">
        <f t="shared" si="64"/>
        <v/>
      </c>
      <c r="BV172" s="29" t="str">
        <f t="shared" si="65"/>
        <v/>
      </c>
      <c r="BW172" s="37" t="str" cm="1">
        <f t="array" ref="BW172">IF(BV172&lt;&gt;1,"",_xlfn.IFS(OR(BC172="Above",BC172="Below"),BC172,OR(BH172="Above",BH172="Below"),BH172,TRUE,""))</f>
        <v/>
      </c>
      <c r="BX172" s="37" t="str">
        <f ca="1">_xlfn.LET(_xlpm.eqh,IFERROR(ABS((BM172-BL172)/BL172)&lt;0.15%,FALSE),_xlpm.eql,IFERROR(ABS((BR172-BQ172)/BQ172)&lt;0.15%,FALSE),IF(_xlpm.eqh,IF(_xlpm.eql,"Eqh Touch / Eql Touch","Eqh Touch"),IF(_xlpm.eql,"Eql Touch","")))</f>
        <v/>
      </c>
      <c r="BY172" s="37" t="str">
        <f>IF(AA172="","",IF(AA172&gt;0,"UP","DOWN"))</f>
        <v/>
      </c>
      <c r="BZ172" s="37" t="str">
        <f t="shared" si="66"/>
        <v/>
      </c>
      <c r="CA172" s="37" t="str">
        <f t="shared" si="67"/>
        <v/>
      </c>
      <c r="CB172" s="66" t="str">
        <f t="shared" si="68"/>
        <v/>
      </c>
      <c r="CC172" s="69" t="str">
        <f t="shared" si="76"/>
        <v/>
      </c>
      <c r="CD172" s="66" t="str">
        <f t="shared" si="77"/>
        <v/>
      </c>
      <c r="CE172" s="66" t="str">
        <f t="shared" si="69"/>
        <v/>
      </c>
      <c r="CF172" s="66" t="str">
        <f>IF(AK172="","",IF(AND(AC172&gt;0,AK172&gt;0),"Low Spike @ Uptrend",""))</f>
        <v/>
      </c>
      <c r="CG172" s="66" t="str">
        <f>IF(AND(CF172="Low Spike @ Uptrend",AV172&gt;50%),"Sig Low Spike @ Uptrend","")</f>
        <v/>
      </c>
      <c r="CH172" s="30" t="str">
        <f>IFERROR(IF(Z172&gt;(AVERAGE(Z152:Z172)+(2*_xlfn.STDEV.P(Z152:Z172))),1,""),"")</f>
        <v/>
      </c>
      <c r="CI172" s="30" t="str">
        <f>IFERROR(IF(G172&gt;(AVERAGE(G152:G172)+(2*_xlfn.STDEV.P(G152:G172))),1,""),"")</f>
        <v/>
      </c>
      <c r="CJ172" s="30" t="str">
        <f>IF(P172="","",IF(P172=1,1,""))</f>
        <v/>
      </c>
      <c r="CK172" s="11" t="str">
        <f>IF(AND(CH172="",CC172="",CF172="",CI172="",CJ172=""),"",SUM(CH172:CJ172)/5)</f>
        <v/>
      </c>
      <c r="CL172" s="38" t="str">
        <f t="shared" si="78"/>
        <v/>
      </c>
      <c r="CM172" s="10" t="str">
        <f t="shared" si="79"/>
        <v/>
      </c>
    </row>
    <row r="173" spans="1:91" x14ac:dyDescent="0.55000000000000004">
      <c r="A173" t="str">
        <f>IF('Data Validation'!$K$2&lt;&gt;TRUE,"",'Data Validation'!A173)</f>
        <v/>
      </c>
      <c r="B173" s="4" t="str">
        <f>IF('Data Validation'!$K$2&lt;&gt;TRUE,"",'Data Validation'!C173)</f>
        <v/>
      </c>
      <c r="C173" s="4" t="str">
        <f>IF('Data Validation'!$K$2&lt;&gt;TRUE,"",'Data Validation'!E173)</f>
        <v/>
      </c>
      <c r="D173" s="4" t="str">
        <f>IF('Data Validation'!$K$2&lt;&gt;TRUE,"",'Data Validation'!G173)</f>
        <v/>
      </c>
      <c r="E173" s="4" t="str">
        <f>IF($C173&lt;&gt;"M5","",Price!F173)</f>
        <v/>
      </c>
      <c r="F173" s="4" t="str">
        <f>IF($C173&lt;&gt;"M5","",Price!G173)</f>
        <v/>
      </c>
      <c r="G173" s="4" t="str">
        <f>IF($C173&lt;&gt;"M5","",Price!H173)</f>
        <v/>
      </c>
      <c r="H173" s="57" t="str">
        <f>IF($C173&lt;&gt;"M5","",SSA!E173)</f>
        <v/>
      </c>
      <c r="I173" s="57" t="str">
        <f>IF($C173&lt;&gt;"M5","",SSA!F173)</f>
        <v/>
      </c>
      <c r="J173" s="58" t="str">
        <f>IF($C173&lt;&gt;"M5","",SSA!G173)</f>
        <v/>
      </c>
      <c r="K173" s="58" t="str">
        <f>IF($C173&lt;&gt;"M5","",SSA!H173)</f>
        <v/>
      </c>
      <c r="L173" s="5" t="str">
        <f>IF($C173&lt;&gt;"M5","",Trendlines!K173)</f>
        <v/>
      </c>
      <c r="M173" s="5" t="str">
        <f>IF($C173&lt;&gt;"M5","",Trendlines!L173)</f>
        <v/>
      </c>
      <c r="N173" s="5" t="str">
        <f>IF($C173&lt;&gt;"M5","",ZigZag!E173)</f>
        <v/>
      </c>
      <c r="O173" s="5" t="str">
        <f>IF($C173&lt;&gt;"M5","",ZigZag!F173)</f>
        <v/>
      </c>
      <c r="P173" s="5" t="str">
        <f>IF($C173&lt;&gt;"M5","",Pinbar!E173)</f>
        <v/>
      </c>
      <c r="Q173" s="57" t="str">
        <f>IF($C173&lt;&gt;"M5","",Trendlines!E173)</f>
        <v/>
      </c>
      <c r="R173" s="57" t="str">
        <f>IF($C173&lt;&gt;"M5","",Trendlines!H173)</f>
        <v/>
      </c>
      <c r="S173" s="36" t="str">
        <f>IF(N173=0,""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IF(N125&lt;&gt;0,N125,"")))))))))))))))))))))))))))))))))))))))))))))))))</f>
        <v/>
      </c>
      <c r="T173" s="36" t="str">
        <f>IF(O173=0,""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IF(O125&lt;&gt;0,O125,"")))))))))))))))))))))))))))))))))))))))))))))))))</f>
        <v/>
      </c>
      <c r="U173" s="36" t="str">
        <f>IFERROR(IF(S173="N/A","N/A",((N173-S173)/S173)),"")</f>
        <v/>
      </c>
      <c r="V173" s="36" t="str">
        <f>IFERROR(IF(T173="N/A","N/A",((O173-T173)/T173)),"")</f>
        <v/>
      </c>
      <c r="W173" t="str">
        <f>IFERROR(E173-F173,"")</f>
        <v/>
      </c>
      <c r="X173" t="str">
        <f>IFERROR(ABS(E173-D172),"")</f>
        <v/>
      </c>
      <c r="Y173" t="str">
        <f>IFERROR(ABS(F173-D172),"")</f>
        <v/>
      </c>
      <c r="Z173" t="str">
        <f t="shared" si="80"/>
        <v/>
      </c>
      <c r="AA173" s="36" t="str">
        <f>IFERROR(H173-I173,"")</f>
        <v/>
      </c>
      <c r="AB173" s="36" t="str">
        <f t="shared" si="70"/>
        <v/>
      </c>
      <c r="AC173" s="66" t="str" cm="1">
        <f t="array" ref="AC173">IFERROR((AB173=AB172,AC172+AB173,AB173),"")</f>
        <v/>
      </c>
      <c r="AD173" s="65"/>
      <c r="AE173" s="65"/>
      <c r="AF173" s="65"/>
      <c r="AG173" s="65"/>
      <c r="AH173" s="36" t="str">
        <f>IF(AND(H173&gt;I173,H172&lt;I172),"crossover","")</f>
        <v/>
      </c>
      <c r="AI173" s="36" t="str">
        <f>IF(AND(H173&lt;I173,H172&gt;I172),"crossunder","")</f>
        <v/>
      </c>
      <c r="AJ173" s="67" t="str">
        <f t="shared" si="71"/>
        <v/>
      </c>
      <c r="AK173" s="68" t="str">
        <f t="shared" si="72"/>
        <v/>
      </c>
      <c r="AL173" s="71" t="str">
        <f t="shared" si="73"/>
        <v/>
      </c>
      <c r="AM173" s="71" t="str">
        <f t="shared" si="74"/>
        <v/>
      </c>
      <c r="AN173" s="72" t="str">
        <f>IF(AND(AK173&lt;&gt;"",CF173="Low Spike @ Uptrend"),AK173,"")</f>
        <v/>
      </c>
      <c r="AO173" s="72" t="str">
        <f t="shared" si="75"/>
        <v/>
      </c>
      <c r="AT173" s="75"/>
      <c r="AU173" s="75"/>
      <c r="AV173" s="75"/>
      <c r="AW173" s="75"/>
      <c r="AX173" s="4"/>
      <c r="AY173" s="21" t="str">
        <f>IF(OR(Q173=0,Q173=""),"",((H173-Q173)/Q173))</f>
        <v/>
      </c>
      <c r="AZ173" s="15" t="str">
        <f t="shared" si="58"/>
        <v/>
      </c>
      <c r="BA173" s="15" t="str">
        <f t="shared" si="56"/>
        <v/>
      </c>
      <c r="BB173" s="22" t="str">
        <f t="shared" si="59"/>
        <v/>
      </c>
      <c r="BC173" s="22" t="str">
        <f t="shared" si="60"/>
        <v/>
      </c>
      <c r="BD173" s="24" t="str">
        <f>IF(OR(R173=0,R173=""),"",((H173-R173)/R173))</f>
        <v/>
      </c>
      <c r="BE173" s="23" t="str">
        <f t="shared" si="57"/>
        <v/>
      </c>
      <c r="BF173" s="23" t="str">
        <f t="shared" si="61"/>
        <v/>
      </c>
      <c r="BG173" s="25" t="str">
        <f t="shared" si="62"/>
        <v/>
      </c>
      <c r="BH173" s="25" t="str">
        <f t="shared" si="63"/>
        <v/>
      </c>
      <c r="BI173" s="29" t="str">
        <f>IF(OR(L173="",N173=""),"",IF(AND(L173=N173,L173&gt;0,N173&gt;0),"Important High",""))</f>
        <v/>
      </c>
      <c r="BJ173" s="29" t="str">
        <f>IF(OR(M173="",O173=""),"",IF(AND(M173=O173,M173&gt;0,O173&gt;0),"Important Low",""))</f>
        <v/>
      </c>
      <c r="BK173" s="37" t="str">
        <f>IFERROR(IF(ABS(U173)&lt;0.15%,"Equal High",""),"")</f>
        <v/>
      </c>
      <c r="BL173" s="37" t="str" cm="1">
        <f t="array" aca="1" ref="BL173" ca="1">_xlfn.LET(_xlpm.lookback,MIN(ROW()-ROW(BK$50),11),_xlpm.found,IFERROR(MATCH("Equal High",OFFSET(BK173,-_xlpm.lookback,0,_xlpm.lookback+1,1),0),-1),_xlpm.offset_rows,_xlpm.lookback-_xlpm.found+1,IF(_xlpm.found&gt;0,INDEX(E:E,ROW()-_xlpm.offset_rows),""))</f>
        <v/>
      </c>
      <c r="BM173" s="37" t="str">
        <f ca="1">IF(BL173&lt;&gt;"",H173,"")</f>
        <v/>
      </c>
      <c r="BN173" s="37" t="str">
        <f ca="1">IF(BL173&lt;&gt;"",I173,"")</f>
        <v/>
      </c>
      <c r="BO173" s="37" t="str">
        <f t="shared" ca="1" si="54"/>
        <v/>
      </c>
      <c r="BP173" s="37" t="str">
        <f>IFERROR(IF(ABS(V173)&lt;0.15%,"Equal Low",""),"")</f>
        <v/>
      </c>
      <c r="BQ173" s="37" t="str" cm="1">
        <f t="array" aca="1" ref="BQ173" ca="1">_xlfn.LET(_xlpm.lookback,MIN(ROW()-ROW(BP$50),11),_xlpm.found,IFERROR(MATCH("Equal Low",OFFSET(BP173,-_xlpm.lookback,0,_xlpm.lookback+1,1),0),-1),_xlpm.offset_rows,_xlpm.lookback-_xlpm.found+1,IF(_xlpm.found&gt;0,INDEX(F:F,ROW()-_xlpm.offset_rows),""))</f>
        <v/>
      </c>
      <c r="BR173" s="37" t="str">
        <f ca="1">IF(BQ173&lt;&gt;"",H173,"")</f>
        <v/>
      </c>
      <c r="BS173" s="37" t="str">
        <f ca="1">IF(BQ173&lt;&gt;"",I173,"")</f>
        <v/>
      </c>
      <c r="BT173" s="37" t="str">
        <f t="shared" ca="1" si="55"/>
        <v/>
      </c>
      <c r="BU173" s="37" t="str">
        <f t="shared" si="64"/>
        <v/>
      </c>
      <c r="BV173" s="29" t="str">
        <f t="shared" si="65"/>
        <v/>
      </c>
      <c r="BW173" s="37" t="str" cm="1">
        <f t="array" ref="BW173">IF(BV173&lt;&gt;1,"",_xlfn.IFS(OR(BC173="Above",BC173="Below"),BC173,OR(BH173="Above",BH173="Below"),BH173,TRUE,""))</f>
        <v/>
      </c>
      <c r="BX173" s="37" t="str">
        <f ca="1">_xlfn.LET(_xlpm.eqh,IFERROR(ABS((BM173-BL173)/BL173)&lt;0.15%,FALSE),_xlpm.eql,IFERROR(ABS((BR173-BQ173)/BQ173)&lt;0.15%,FALSE),IF(_xlpm.eqh,IF(_xlpm.eql,"Eqh Touch / Eql Touch","Eqh Touch"),IF(_xlpm.eql,"Eql Touch","")))</f>
        <v/>
      </c>
      <c r="BY173" s="37" t="str">
        <f>IF(AA173="","",IF(AA173&gt;0,"UP","DOWN"))</f>
        <v/>
      </c>
      <c r="BZ173" s="37" t="str">
        <f t="shared" si="66"/>
        <v/>
      </c>
      <c r="CA173" s="37" t="str">
        <f t="shared" si="67"/>
        <v/>
      </c>
      <c r="CB173" s="66" t="str">
        <f t="shared" si="68"/>
        <v/>
      </c>
      <c r="CC173" s="69" t="str">
        <f t="shared" si="76"/>
        <v/>
      </c>
      <c r="CD173" s="66" t="str">
        <f t="shared" si="77"/>
        <v/>
      </c>
      <c r="CE173" s="66" t="str">
        <f t="shared" si="69"/>
        <v/>
      </c>
      <c r="CF173" s="66" t="str">
        <f>IF(AK173="","",IF(AND(AC173&gt;0,AK173&gt;0),"Low Spike @ Uptrend",""))</f>
        <v/>
      </c>
      <c r="CG173" s="66" t="str">
        <f>IF(AND(CF173="Low Spike @ Uptrend",AV173&gt;50%),"Sig Low Spike @ Uptrend","")</f>
        <v/>
      </c>
      <c r="CH173" s="30" t="str">
        <f>IFERROR(IF(Z173&gt;(AVERAGE(Z153:Z173)+(2*_xlfn.STDEV.P(Z153:Z173))),1,""),"")</f>
        <v/>
      </c>
      <c r="CI173" s="30" t="str">
        <f>IFERROR(IF(G173&gt;(AVERAGE(G153:G173)+(2*_xlfn.STDEV.P(G153:G173))),1,""),"")</f>
        <v/>
      </c>
      <c r="CJ173" s="30" t="str">
        <f>IF(P173="","",IF(P173=1,1,""))</f>
        <v/>
      </c>
      <c r="CK173" s="11" t="str">
        <f>IF(AND(CH173="",CC173="",CF173="",CI173="",CJ173=""),"",SUM(CH173:CJ173)/5)</f>
        <v/>
      </c>
      <c r="CL173" s="38" t="str">
        <f t="shared" si="78"/>
        <v/>
      </c>
      <c r="CM173" s="10" t="str">
        <f t="shared" si="79"/>
        <v/>
      </c>
    </row>
    <row r="174" spans="1:91" x14ac:dyDescent="0.55000000000000004">
      <c r="A174" t="str">
        <f>IF('Data Validation'!$K$2&lt;&gt;TRUE,"",'Data Validation'!A174)</f>
        <v/>
      </c>
      <c r="B174" s="4" t="str">
        <f>IF('Data Validation'!$K$2&lt;&gt;TRUE,"",'Data Validation'!C174)</f>
        <v/>
      </c>
      <c r="C174" s="4" t="str">
        <f>IF('Data Validation'!$K$2&lt;&gt;TRUE,"",'Data Validation'!E174)</f>
        <v/>
      </c>
      <c r="D174" s="4" t="str">
        <f>IF('Data Validation'!$K$2&lt;&gt;TRUE,"",'Data Validation'!G174)</f>
        <v/>
      </c>
      <c r="E174" s="4" t="str">
        <f>IF($C174&lt;&gt;"M5","",Price!F174)</f>
        <v/>
      </c>
      <c r="F174" s="4" t="str">
        <f>IF($C174&lt;&gt;"M5","",Price!G174)</f>
        <v/>
      </c>
      <c r="G174" s="4" t="str">
        <f>IF($C174&lt;&gt;"M5","",Price!H174)</f>
        <v/>
      </c>
      <c r="H174" s="57" t="str">
        <f>IF($C174&lt;&gt;"M5","",SSA!E174)</f>
        <v/>
      </c>
      <c r="I174" s="57" t="str">
        <f>IF($C174&lt;&gt;"M5","",SSA!F174)</f>
        <v/>
      </c>
      <c r="J174" s="58" t="str">
        <f>IF($C174&lt;&gt;"M5","",SSA!G174)</f>
        <v/>
      </c>
      <c r="K174" s="58" t="str">
        <f>IF($C174&lt;&gt;"M5","",SSA!H174)</f>
        <v/>
      </c>
      <c r="L174" s="5" t="str">
        <f>IF($C174&lt;&gt;"M5","",Trendlines!K174)</f>
        <v/>
      </c>
      <c r="M174" s="5" t="str">
        <f>IF($C174&lt;&gt;"M5","",Trendlines!L174)</f>
        <v/>
      </c>
      <c r="N174" s="5" t="str">
        <f>IF($C174&lt;&gt;"M5","",ZigZag!E174)</f>
        <v/>
      </c>
      <c r="O174" s="5" t="str">
        <f>IF($C174&lt;&gt;"M5","",ZigZag!F174)</f>
        <v/>
      </c>
      <c r="P174" s="5" t="str">
        <f>IF($C174&lt;&gt;"M5","",Pinbar!E174)</f>
        <v/>
      </c>
      <c r="Q174" s="57" t="str">
        <f>IF($C174&lt;&gt;"M5","",Trendlines!E174)</f>
        <v/>
      </c>
      <c r="R174" s="57" t="str">
        <f>IF($C174&lt;&gt;"M5","",Trendlines!H174)</f>
        <v/>
      </c>
      <c r="S174" s="36" t="str">
        <f>IF(N174=0,""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IF(N126&lt;&gt;0,N126,"")))))))))))))))))))))))))))))))))))))))))))))))))</f>
        <v/>
      </c>
      <c r="T174" s="36" t="str">
        <f>IF(O174=0,""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IF(O126&lt;&gt;0,O126,"")))))))))))))))))))))))))))))))))))))))))))))))))</f>
        <v/>
      </c>
      <c r="U174" s="36" t="str">
        <f>IFERROR(IF(S174="N/A","N/A",((N174-S174)/S174)),"")</f>
        <v/>
      </c>
      <c r="V174" s="36" t="str">
        <f>IFERROR(IF(T174="N/A","N/A",((O174-T174)/T174)),"")</f>
        <v/>
      </c>
      <c r="W174" t="str">
        <f>IFERROR(E174-F174,"")</f>
        <v/>
      </c>
      <c r="X174" t="str">
        <f>IFERROR(ABS(E174-D173),"")</f>
        <v/>
      </c>
      <c r="Y174" t="str">
        <f>IFERROR(ABS(F174-D173),"")</f>
        <v/>
      </c>
      <c r="Z174" t="str">
        <f t="shared" si="80"/>
        <v/>
      </c>
      <c r="AA174" s="36" t="str">
        <f>IFERROR(H174-I174,"")</f>
        <v/>
      </c>
      <c r="AB174" s="36" t="str">
        <f t="shared" si="70"/>
        <v/>
      </c>
      <c r="AC174" s="66" t="str" cm="1">
        <f t="array" ref="AC174">IFERROR((AB174=AB173,AC173+AB174,AB174),"")</f>
        <v/>
      </c>
      <c r="AD174" s="65"/>
      <c r="AE174" s="65"/>
      <c r="AF174" s="65"/>
      <c r="AG174" s="65"/>
      <c r="AH174" s="36" t="str">
        <f>IF(AND(H174&gt;I174,H173&lt;I173),"crossover","")</f>
        <v/>
      </c>
      <c r="AI174" s="36" t="str">
        <f>IF(AND(H174&lt;I174,H173&gt;I173),"crossunder","")</f>
        <v/>
      </c>
      <c r="AJ174" s="67" t="str">
        <f t="shared" si="71"/>
        <v/>
      </c>
      <c r="AK174" s="68" t="str">
        <f t="shared" si="72"/>
        <v/>
      </c>
      <c r="AL174" s="71" t="str">
        <f t="shared" si="73"/>
        <v/>
      </c>
      <c r="AM174" s="71" t="str">
        <f t="shared" si="74"/>
        <v/>
      </c>
      <c r="AN174" s="72" t="str">
        <f>IF(AND(AK174&lt;&gt;"",CF174="Low Spike @ Uptrend"),AK174,"")</f>
        <v/>
      </c>
      <c r="AO174" s="72" t="str">
        <f t="shared" si="75"/>
        <v/>
      </c>
      <c r="AT174" s="75"/>
      <c r="AU174" s="75"/>
      <c r="AV174" s="75"/>
      <c r="AW174" s="75"/>
      <c r="AX174" s="4"/>
      <c r="AY174" s="21" t="str">
        <f>IF(OR(Q174=0,Q174=""),"",((H174-Q174)/Q174))</f>
        <v/>
      </c>
      <c r="AZ174" s="15" t="str">
        <f t="shared" si="58"/>
        <v/>
      </c>
      <c r="BA174" s="15" t="str">
        <f t="shared" si="56"/>
        <v/>
      </c>
      <c r="BB174" s="22" t="str">
        <f t="shared" si="59"/>
        <v/>
      </c>
      <c r="BC174" s="22" t="str">
        <f t="shared" si="60"/>
        <v/>
      </c>
      <c r="BD174" s="24" t="str">
        <f>IF(OR(R174=0,R174=""),"",((H174-R174)/R174))</f>
        <v/>
      </c>
      <c r="BE174" s="23" t="str">
        <f t="shared" si="57"/>
        <v/>
      </c>
      <c r="BF174" s="23" t="str">
        <f t="shared" si="61"/>
        <v/>
      </c>
      <c r="BG174" s="25" t="str">
        <f t="shared" si="62"/>
        <v/>
      </c>
      <c r="BH174" s="25" t="str">
        <f t="shared" si="63"/>
        <v/>
      </c>
      <c r="BI174" s="29" t="str">
        <f>IF(OR(L174="",N174=""),"",IF(AND(L174=N174,L174&gt;0,N174&gt;0),"Important High",""))</f>
        <v/>
      </c>
      <c r="BJ174" s="29" t="str">
        <f>IF(OR(M174="",O174=""),"",IF(AND(M174=O174,M174&gt;0,O174&gt;0),"Important Low",""))</f>
        <v/>
      </c>
      <c r="BK174" s="37" t="str">
        <f>IFERROR(IF(ABS(U174)&lt;0.15%,"Equal High",""),"")</f>
        <v/>
      </c>
      <c r="BL174" s="37" t="str" cm="1">
        <f t="array" aca="1" ref="BL174" ca="1">_xlfn.LET(_xlpm.lookback,MIN(ROW()-ROW(BK$50),11),_xlpm.found,IFERROR(MATCH("Equal High",OFFSET(BK174,-_xlpm.lookback,0,_xlpm.lookback+1,1),0),-1),_xlpm.offset_rows,_xlpm.lookback-_xlpm.found+1,IF(_xlpm.found&gt;0,INDEX(E:E,ROW()-_xlpm.offset_rows),""))</f>
        <v/>
      </c>
      <c r="BM174" s="37" t="str">
        <f ca="1">IF(BL174&lt;&gt;"",H174,"")</f>
        <v/>
      </c>
      <c r="BN174" s="37" t="str">
        <f ca="1">IF(BL174&lt;&gt;"",I174,"")</f>
        <v/>
      </c>
      <c r="BO174" s="37" t="str">
        <f t="shared" ca="1" si="54"/>
        <v/>
      </c>
      <c r="BP174" s="37" t="str">
        <f>IFERROR(IF(ABS(V174)&lt;0.15%,"Equal Low",""),"")</f>
        <v/>
      </c>
      <c r="BQ174" s="37" t="str" cm="1">
        <f t="array" aca="1" ref="BQ174" ca="1">_xlfn.LET(_xlpm.lookback,MIN(ROW()-ROW(BP$50),11),_xlpm.found,IFERROR(MATCH("Equal Low",OFFSET(BP174,-_xlpm.lookback,0,_xlpm.lookback+1,1),0),-1),_xlpm.offset_rows,_xlpm.lookback-_xlpm.found+1,IF(_xlpm.found&gt;0,INDEX(F:F,ROW()-_xlpm.offset_rows),""))</f>
        <v/>
      </c>
      <c r="BR174" s="37" t="str">
        <f ca="1">IF(BQ174&lt;&gt;"",H174,"")</f>
        <v/>
      </c>
      <c r="BS174" s="37" t="str">
        <f ca="1">IF(BQ174&lt;&gt;"",I174,"")</f>
        <v/>
      </c>
      <c r="BT174" s="37" t="str">
        <f t="shared" ca="1" si="55"/>
        <v/>
      </c>
      <c r="BU174" s="37" t="str">
        <f t="shared" si="64"/>
        <v/>
      </c>
      <c r="BV174" s="29" t="str">
        <f t="shared" si="65"/>
        <v/>
      </c>
      <c r="BW174" s="37" t="str" cm="1">
        <f t="array" ref="BW174">IF(BV174&lt;&gt;1,"",_xlfn.IFS(OR(BC174="Above",BC174="Below"),BC174,OR(BH174="Above",BH174="Below"),BH174,TRUE,""))</f>
        <v/>
      </c>
      <c r="BX174" s="37" t="str">
        <f ca="1">_xlfn.LET(_xlpm.eqh,IFERROR(ABS((BM174-BL174)/BL174)&lt;0.15%,FALSE),_xlpm.eql,IFERROR(ABS((BR174-BQ174)/BQ174)&lt;0.15%,FALSE),IF(_xlpm.eqh,IF(_xlpm.eql,"Eqh Touch / Eql Touch","Eqh Touch"),IF(_xlpm.eql,"Eql Touch","")))</f>
        <v/>
      </c>
      <c r="BY174" s="37" t="str">
        <f>IF(AA174="","",IF(AA174&gt;0,"UP","DOWN"))</f>
        <v/>
      </c>
      <c r="BZ174" s="37" t="str">
        <f t="shared" si="66"/>
        <v/>
      </c>
      <c r="CA174" s="37" t="str">
        <f t="shared" si="67"/>
        <v/>
      </c>
      <c r="CB174" s="66" t="str">
        <f t="shared" si="68"/>
        <v/>
      </c>
      <c r="CC174" s="69" t="str">
        <f t="shared" si="76"/>
        <v/>
      </c>
      <c r="CD174" s="66" t="str">
        <f t="shared" si="77"/>
        <v/>
      </c>
      <c r="CE174" s="66" t="str">
        <f t="shared" si="69"/>
        <v/>
      </c>
      <c r="CF174" s="66" t="str">
        <f>IF(AK174="","",IF(AND(AC174&gt;0,AK174&gt;0),"Low Spike @ Uptrend",""))</f>
        <v/>
      </c>
      <c r="CG174" s="66" t="str">
        <f>IF(AND(CF174="Low Spike @ Uptrend",AV174&gt;50%),"Sig Low Spike @ Uptrend","")</f>
        <v/>
      </c>
      <c r="CH174" s="30" t="str">
        <f>IFERROR(IF(Z174&gt;(AVERAGE(Z154:Z174)+(2*_xlfn.STDEV.P(Z154:Z174))),1,""),"")</f>
        <v/>
      </c>
      <c r="CI174" s="30" t="str">
        <f>IFERROR(IF(G174&gt;(AVERAGE(G154:G174)+(2*_xlfn.STDEV.P(G154:G174))),1,""),"")</f>
        <v/>
      </c>
      <c r="CJ174" s="30" t="str">
        <f>IF(P174="","",IF(P174=1,1,""))</f>
        <v/>
      </c>
      <c r="CK174" s="11" t="str">
        <f>IF(AND(CH174="",CC174="",CF174="",CI174="",CJ174=""),"",SUM(CH174:CJ174)/5)</f>
        <v/>
      </c>
      <c r="CL174" s="38" t="str">
        <f t="shared" si="78"/>
        <v/>
      </c>
      <c r="CM174" s="10" t="str">
        <f t="shared" si="79"/>
        <v/>
      </c>
    </row>
    <row r="175" spans="1:91" x14ac:dyDescent="0.55000000000000004">
      <c r="A175" t="str">
        <f>IF('Data Validation'!$K$2&lt;&gt;TRUE,"",'Data Validation'!A175)</f>
        <v/>
      </c>
      <c r="B175" s="4" t="str">
        <f>IF('Data Validation'!$K$2&lt;&gt;TRUE,"",'Data Validation'!C175)</f>
        <v/>
      </c>
      <c r="C175" s="4" t="str">
        <f>IF('Data Validation'!$K$2&lt;&gt;TRUE,"",'Data Validation'!E175)</f>
        <v/>
      </c>
      <c r="D175" s="4" t="str">
        <f>IF('Data Validation'!$K$2&lt;&gt;TRUE,"",'Data Validation'!G175)</f>
        <v/>
      </c>
      <c r="E175" s="4" t="str">
        <f>IF($C175&lt;&gt;"M5","",Price!F175)</f>
        <v/>
      </c>
      <c r="F175" s="4" t="str">
        <f>IF($C175&lt;&gt;"M5","",Price!G175)</f>
        <v/>
      </c>
      <c r="G175" s="4" t="str">
        <f>IF($C175&lt;&gt;"M5","",Price!H175)</f>
        <v/>
      </c>
      <c r="H175" s="57" t="str">
        <f>IF($C175&lt;&gt;"M5","",SSA!E175)</f>
        <v/>
      </c>
      <c r="I175" s="57" t="str">
        <f>IF($C175&lt;&gt;"M5","",SSA!F175)</f>
        <v/>
      </c>
      <c r="J175" s="58" t="str">
        <f>IF($C175&lt;&gt;"M5","",SSA!G175)</f>
        <v/>
      </c>
      <c r="K175" s="58" t="str">
        <f>IF($C175&lt;&gt;"M5","",SSA!H175)</f>
        <v/>
      </c>
      <c r="L175" s="5" t="str">
        <f>IF($C175&lt;&gt;"M5","",Trendlines!K175)</f>
        <v/>
      </c>
      <c r="M175" s="5" t="str">
        <f>IF($C175&lt;&gt;"M5","",Trendlines!L175)</f>
        <v/>
      </c>
      <c r="N175" s="5" t="str">
        <f>IF($C175&lt;&gt;"M5","",ZigZag!E175)</f>
        <v/>
      </c>
      <c r="O175" s="5" t="str">
        <f>IF($C175&lt;&gt;"M5","",ZigZag!F175)</f>
        <v/>
      </c>
      <c r="P175" s="5" t="str">
        <f>IF($C175&lt;&gt;"M5","",Pinbar!E175)</f>
        <v/>
      </c>
      <c r="Q175" s="57" t="str">
        <f>IF($C175&lt;&gt;"M5","",Trendlines!E175)</f>
        <v/>
      </c>
      <c r="R175" s="57" t="str">
        <f>IF($C175&lt;&gt;"M5","",Trendlines!H175)</f>
        <v/>
      </c>
      <c r="S175" s="36" t="str">
        <f>IF(N175=0,""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IF(N127&lt;&gt;0,N127,"")))))))))))))))))))))))))))))))))))))))))))))))))</f>
        <v/>
      </c>
      <c r="T175" s="36" t="str">
        <f>IF(O175=0,""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IF(O127&lt;&gt;0,O127,"")))))))))))))))))))))))))))))))))))))))))))))))))</f>
        <v/>
      </c>
      <c r="U175" s="36" t="str">
        <f>IFERROR(IF(S175="N/A","N/A",((N175-S175)/S175)),"")</f>
        <v/>
      </c>
      <c r="V175" s="36" t="str">
        <f>IFERROR(IF(T175="N/A","N/A",((O175-T175)/T175)),"")</f>
        <v/>
      </c>
      <c r="W175" t="str">
        <f>IFERROR(E175-F175,"")</f>
        <v/>
      </c>
      <c r="X175" t="str">
        <f>IFERROR(ABS(E175-D174),"")</f>
        <v/>
      </c>
      <c r="Y175" t="str">
        <f>IFERROR(ABS(F175-D174),"")</f>
        <v/>
      </c>
      <c r="Z175" t="str">
        <f t="shared" si="80"/>
        <v/>
      </c>
      <c r="AA175" s="36" t="str">
        <f>IFERROR(H175-I175,"")</f>
        <v/>
      </c>
      <c r="AB175" s="36" t="str">
        <f t="shared" si="70"/>
        <v/>
      </c>
      <c r="AC175" s="66" t="str" cm="1">
        <f t="array" ref="AC175">IFERROR((AB175=AB174,AC174+AB175,AB175),"")</f>
        <v/>
      </c>
      <c r="AD175" s="65"/>
      <c r="AE175" s="65"/>
      <c r="AF175" s="65"/>
      <c r="AG175" s="65"/>
      <c r="AH175" s="36" t="str">
        <f>IF(AND(H175&gt;I175,H174&lt;I174),"crossover","")</f>
        <v/>
      </c>
      <c r="AI175" s="36" t="str">
        <f>IF(AND(H175&lt;I175,H174&gt;I174),"crossunder","")</f>
        <v/>
      </c>
      <c r="AJ175" s="67" t="str">
        <f t="shared" si="71"/>
        <v/>
      </c>
      <c r="AK175" s="68" t="str">
        <f t="shared" si="72"/>
        <v/>
      </c>
      <c r="AL175" s="71" t="str">
        <f t="shared" si="73"/>
        <v/>
      </c>
      <c r="AM175" s="71" t="str">
        <f t="shared" si="74"/>
        <v/>
      </c>
      <c r="AN175" s="72" t="str">
        <f>IF(AND(AK175&lt;&gt;"",CF175="Low Spike @ Uptrend"),AK175,"")</f>
        <v/>
      </c>
      <c r="AO175" s="72" t="str">
        <f t="shared" si="75"/>
        <v/>
      </c>
      <c r="AT175" s="75"/>
      <c r="AU175" s="75"/>
      <c r="AV175" s="75"/>
      <c r="AW175" s="75"/>
      <c r="AX175" s="4"/>
      <c r="AY175" s="21" t="str">
        <f>IF(OR(Q175=0,Q175=""),"",((H175-Q175)/Q175))</f>
        <v/>
      </c>
      <c r="AZ175" s="15" t="str">
        <f t="shared" si="58"/>
        <v/>
      </c>
      <c r="BA175" s="15" t="str">
        <f t="shared" si="56"/>
        <v/>
      </c>
      <c r="BB175" s="22" t="str">
        <f t="shared" si="59"/>
        <v/>
      </c>
      <c r="BC175" s="22" t="str">
        <f t="shared" si="60"/>
        <v/>
      </c>
      <c r="BD175" s="24" t="str">
        <f>IF(OR(R175=0,R175=""),"",((H175-R175)/R175))</f>
        <v/>
      </c>
      <c r="BE175" s="23" t="str">
        <f t="shared" si="57"/>
        <v/>
      </c>
      <c r="BF175" s="23" t="str">
        <f t="shared" si="61"/>
        <v/>
      </c>
      <c r="BG175" s="25" t="str">
        <f t="shared" si="62"/>
        <v/>
      </c>
      <c r="BH175" s="25" t="str">
        <f t="shared" si="63"/>
        <v/>
      </c>
      <c r="BI175" s="29" t="str">
        <f>IF(OR(L175="",N175=""),"",IF(AND(L175=N175,L175&gt;0,N175&gt;0),"Important High",""))</f>
        <v/>
      </c>
      <c r="BJ175" s="29" t="str">
        <f>IF(OR(M175="",O175=""),"",IF(AND(M175=O175,M175&gt;0,O175&gt;0),"Important Low",""))</f>
        <v/>
      </c>
      <c r="BK175" s="37" t="str">
        <f>IFERROR(IF(ABS(U175)&lt;0.15%,"Equal High",""),"")</f>
        <v/>
      </c>
      <c r="BL175" s="37" t="str" cm="1">
        <f t="array" aca="1" ref="BL175" ca="1">_xlfn.LET(_xlpm.lookback,MIN(ROW()-ROW(BK$50),11),_xlpm.found,IFERROR(MATCH("Equal High",OFFSET(BK175,-_xlpm.lookback,0,_xlpm.lookback+1,1),0),-1),_xlpm.offset_rows,_xlpm.lookback-_xlpm.found+1,IF(_xlpm.found&gt;0,INDEX(E:E,ROW()-_xlpm.offset_rows),""))</f>
        <v/>
      </c>
      <c r="BM175" s="37" t="str">
        <f ca="1">IF(BL175&lt;&gt;"",H175,"")</f>
        <v/>
      </c>
      <c r="BN175" s="37" t="str">
        <f ca="1">IF(BL175&lt;&gt;"",I175,"")</f>
        <v/>
      </c>
      <c r="BO175" s="37" t="str">
        <f t="shared" ca="1" si="54"/>
        <v/>
      </c>
      <c r="BP175" s="37" t="str">
        <f>IFERROR(IF(ABS(V175)&lt;0.15%,"Equal Low",""),"")</f>
        <v/>
      </c>
      <c r="BQ175" s="37" t="str" cm="1">
        <f t="array" aca="1" ref="BQ175" ca="1">_xlfn.LET(_xlpm.lookback,MIN(ROW()-ROW(BP$50),11),_xlpm.found,IFERROR(MATCH("Equal Low",OFFSET(BP175,-_xlpm.lookback,0,_xlpm.lookback+1,1),0),-1),_xlpm.offset_rows,_xlpm.lookback-_xlpm.found+1,IF(_xlpm.found&gt;0,INDEX(F:F,ROW()-_xlpm.offset_rows),""))</f>
        <v/>
      </c>
      <c r="BR175" s="37" t="str">
        <f ca="1">IF(BQ175&lt;&gt;"",H175,"")</f>
        <v/>
      </c>
      <c r="BS175" s="37" t="str">
        <f ca="1">IF(BQ175&lt;&gt;"",I175,"")</f>
        <v/>
      </c>
      <c r="BT175" s="37" t="str">
        <f t="shared" ca="1" si="55"/>
        <v/>
      </c>
      <c r="BU175" s="37" t="str">
        <f t="shared" si="64"/>
        <v/>
      </c>
      <c r="BV175" s="29" t="str">
        <f t="shared" si="65"/>
        <v/>
      </c>
      <c r="BW175" s="37" t="str" cm="1">
        <f t="array" ref="BW175">IF(BV175&lt;&gt;1,"",_xlfn.IFS(OR(BC175="Above",BC175="Below"),BC175,OR(BH175="Above",BH175="Below"),BH175,TRUE,""))</f>
        <v/>
      </c>
      <c r="BX175" s="37" t="str">
        <f ca="1">_xlfn.LET(_xlpm.eqh,IFERROR(ABS((BM175-BL175)/BL175)&lt;0.15%,FALSE),_xlpm.eql,IFERROR(ABS((BR175-BQ175)/BQ175)&lt;0.15%,FALSE),IF(_xlpm.eqh,IF(_xlpm.eql,"Eqh Touch / Eql Touch","Eqh Touch"),IF(_xlpm.eql,"Eql Touch","")))</f>
        <v/>
      </c>
      <c r="BY175" s="37" t="str">
        <f>IF(AA175="","",IF(AA175&gt;0,"UP","DOWN"))</f>
        <v/>
      </c>
      <c r="BZ175" s="37" t="str">
        <f t="shared" si="66"/>
        <v/>
      </c>
      <c r="CA175" s="37" t="str">
        <f t="shared" si="67"/>
        <v/>
      </c>
      <c r="CB175" s="66" t="str">
        <f t="shared" si="68"/>
        <v/>
      </c>
      <c r="CC175" s="69" t="str">
        <f t="shared" si="76"/>
        <v/>
      </c>
      <c r="CD175" s="66" t="str">
        <f t="shared" si="77"/>
        <v/>
      </c>
      <c r="CE175" s="66" t="str">
        <f t="shared" si="69"/>
        <v/>
      </c>
      <c r="CF175" s="66" t="str">
        <f>IF(AK175="","",IF(AND(AC175&gt;0,AK175&gt;0),"Low Spike @ Uptrend",""))</f>
        <v/>
      </c>
      <c r="CG175" s="66" t="str">
        <f>IF(AND(CF175="Low Spike @ Uptrend",AV175&gt;50%),"Sig Low Spike @ Uptrend","")</f>
        <v/>
      </c>
      <c r="CH175" s="30" t="str">
        <f>IFERROR(IF(Z175&gt;(AVERAGE(Z155:Z175)+(2*_xlfn.STDEV.P(Z155:Z175))),1,""),"")</f>
        <v/>
      </c>
      <c r="CI175" s="30" t="str">
        <f>IFERROR(IF(G175&gt;(AVERAGE(G155:G175)+(2*_xlfn.STDEV.P(G155:G175))),1,""),"")</f>
        <v/>
      </c>
      <c r="CJ175" s="30" t="str">
        <f>IF(P175="","",IF(P175=1,1,""))</f>
        <v/>
      </c>
      <c r="CK175" s="11" t="str">
        <f>IF(AND(CH175="",CC175="",CF175="",CI175="",CJ175=""),"",SUM(CH175:CJ175)/5)</f>
        <v/>
      </c>
      <c r="CL175" s="38" t="str">
        <f t="shared" si="78"/>
        <v/>
      </c>
      <c r="CM175" s="10" t="str">
        <f t="shared" si="79"/>
        <v/>
      </c>
    </row>
    <row r="176" spans="1:91" x14ac:dyDescent="0.55000000000000004">
      <c r="A176" t="str">
        <f>IF('Data Validation'!$K$2&lt;&gt;TRUE,"",'Data Validation'!A176)</f>
        <v/>
      </c>
      <c r="B176" s="4" t="str">
        <f>IF('Data Validation'!$K$2&lt;&gt;TRUE,"",'Data Validation'!C176)</f>
        <v/>
      </c>
      <c r="C176" s="4" t="str">
        <f>IF('Data Validation'!$K$2&lt;&gt;TRUE,"",'Data Validation'!E176)</f>
        <v/>
      </c>
      <c r="D176" s="4" t="str">
        <f>IF('Data Validation'!$K$2&lt;&gt;TRUE,"",'Data Validation'!G176)</f>
        <v/>
      </c>
      <c r="E176" s="4" t="str">
        <f>IF($C176&lt;&gt;"M5","",Price!F176)</f>
        <v/>
      </c>
      <c r="F176" s="4" t="str">
        <f>IF($C176&lt;&gt;"M5","",Price!G176)</f>
        <v/>
      </c>
      <c r="G176" s="4" t="str">
        <f>IF($C176&lt;&gt;"M5","",Price!H176)</f>
        <v/>
      </c>
      <c r="H176" s="57" t="str">
        <f>IF($C176&lt;&gt;"M5","",SSA!E176)</f>
        <v/>
      </c>
      <c r="I176" s="57" t="str">
        <f>IF($C176&lt;&gt;"M5","",SSA!F176)</f>
        <v/>
      </c>
      <c r="J176" s="58" t="str">
        <f>IF($C176&lt;&gt;"M5","",SSA!G176)</f>
        <v/>
      </c>
      <c r="K176" s="58" t="str">
        <f>IF($C176&lt;&gt;"M5","",SSA!H176)</f>
        <v/>
      </c>
      <c r="L176" s="5" t="str">
        <f>IF($C176&lt;&gt;"M5","",Trendlines!K176)</f>
        <v/>
      </c>
      <c r="M176" s="5" t="str">
        <f>IF($C176&lt;&gt;"M5","",Trendlines!L176)</f>
        <v/>
      </c>
      <c r="N176" s="5" t="str">
        <f>IF($C176&lt;&gt;"M5","",ZigZag!E176)</f>
        <v/>
      </c>
      <c r="O176" s="5" t="str">
        <f>IF($C176&lt;&gt;"M5","",ZigZag!F176)</f>
        <v/>
      </c>
      <c r="P176" s="5" t="str">
        <f>IF($C176&lt;&gt;"M5","",Pinbar!E176)</f>
        <v/>
      </c>
      <c r="Q176" s="57" t="str">
        <f>IF($C176&lt;&gt;"M5","",Trendlines!E176)</f>
        <v/>
      </c>
      <c r="R176" s="57" t="str">
        <f>IF($C176&lt;&gt;"M5","",Trendlines!H176)</f>
        <v/>
      </c>
      <c r="S176" s="36" t="str">
        <f>IF(N176=0,""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IF(N128&lt;&gt;0,N128,"")))))))))))))))))))))))))))))))))))))))))))))))))</f>
        <v/>
      </c>
      <c r="T176" s="36" t="str">
        <f>IF(O176=0,""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IF(O128&lt;&gt;0,O128,"")))))))))))))))))))))))))))))))))))))))))))))))))</f>
        <v/>
      </c>
      <c r="U176" s="36" t="str">
        <f>IFERROR(IF(S176="N/A","N/A",((N176-S176)/S176)),"")</f>
        <v/>
      </c>
      <c r="V176" s="36" t="str">
        <f>IFERROR(IF(T176="N/A","N/A",((O176-T176)/T176)),"")</f>
        <v/>
      </c>
      <c r="W176" t="str">
        <f>IFERROR(E176-F176,"")</f>
        <v/>
      </c>
      <c r="X176" t="str">
        <f>IFERROR(ABS(E176-D175),"")</f>
        <v/>
      </c>
      <c r="Y176" t="str">
        <f>IFERROR(ABS(F176-D175),"")</f>
        <v/>
      </c>
      <c r="Z176" t="str">
        <f t="shared" si="80"/>
        <v/>
      </c>
      <c r="AA176" s="36" t="str">
        <f>IFERROR(H176-I176,"")</f>
        <v/>
      </c>
      <c r="AB176" s="36" t="str">
        <f t="shared" si="70"/>
        <v/>
      </c>
      <c r="AC176" s="66" t="str" cm="1">
        <f t="array" ref="AC176">IFERROR((AB176=AB175,AC175+AB176,AB176),"")</f>
        <v/>
      </c>
      <c r="AD176" s="65"/>
      <c r="AE176" s="65"/>
      <c r="AF176" s="65"/>
      <c r="AG176" s="65"/>
      <c r="AH176" s="36" t="str">
        <f>IF(AND(H176&gt;I176,H175&lt;I175),"crossover","")</f>
        <v/>
      </c>
      <c r="AI176" s="36" t="str">
        <f>IF(AND(H176&lt;I176,H175&gt;I175),"crossunder","")</f>
        <v/>
      </c>
      <c r="AJ176" s="67" t="str">
        <f t="shared" si="71"/>
        <v/>
      </c>
      <c r="AK176" s="68" t="str">
        <f t="shared" si="72"/>
        <v/>
      </c>
      <c r="AL176" s="71" t="str">
        <f t="shared" si="73"/>
        <v/>
      </c>
      <c r="AM176" s="71" t="str">
        <f t="shared" si="74"/>
        <v/>
      </c>
      <c r="AN176" s="72" t="str">
        <f>IF(AND(AK176&lt;&gt;"",CF176="Low Spike @ Uptrend"),AK176,"")</f>
        <v/>
      </c>
      <c r="AO176" s="72" t="str">
        <f t="shared" si="75"/>
        <v/>
      </c>
      <c r="AT176" s="75"/>
      <c r="AU176" s="75"/>
      <c r="AV176" s="75"/>
      <c r="AW176" s="75"/>
      <c r="AX176" s="4"/>
      <c r="AY176" s="21" t="str">
        <f>IF(OR(Q176=0,Q176=""),"",((H176-Q176)/Q176))</f>
        <v/>
      </c>
      <c r="AZ176" s="15" t="str">
        <f t="shared" si="58"/>
        <v/>
      </c>
      <c r="BA176" s="15" t="str">
        <f t="shared" si="56"/>
        <v/>
      </c>
      <c r="BB176" s="22" t="str">
        <f t="shared" si="59"/>
        <v/>
      </c>
      <c r="BC176" s="22" t="str">
        <f t="shared" si="60"/>
        <v/>
      </c>
      <c r="BD176" s="24" t="str">
        <f>IF(OR(R176=0,R176=""),"",((H176-R176)/R176))</f>
        <v/>
      </c>
      <c r="BE176" s="23" t="str">
        <f t="shared" si="57"/>
        <v/>
      </c>
      <c r="BF176" s="23" t="str">
        <f t="shared" si="61"/>
        <v/>
      </c>
      <c r="BG176" s="25" t="str">
        <f t="shared" si="62"/>
        <v/>
      </c>
      <c r="BH176" s="25" t="str">
        <f t="shared" si="63"/>
        <v/>
      </c>
      <c r="BI176" s="29" t="str">
        <f>IF(OR(L176="",N176=""),"",IF(AND(L176=N176,L176&gt;0,N176&gt;0),"Important High",""))</f>
        <v/>
      </c>
      <c r="BJ176" s="29" t="str">
        <f>IF(OR(M176="",O176=""),"",IF(AND(M176=O176,M176&gt;0,O176&gt;0),"Important Low",""))</f>
        <v/>
      </c>
      <c r="BK176" s="37" t="str">
        <f>IFERROR(IF(ABS(U176)&lt;0.15%,"Equal High",""),"")</f>
        <v/>
      </c>
      <c r="BL176" s="37" t="str" cm="1">
        <f t="array" aca="1" ref="BL176" ca="1">_xlfn.LET(_xlpm.lookback,MIN(ROW()-ROW(BK$50),11),_xlpm.found,IFERROR(MATCH("Equal High",OFFSET(BK176,-_xlpm.lookback,0,_xlpm.lookback+1,1),0),-1),_xlpm.offset_rows,_xlpm.lookback-_xlpm.found+1,IF(_xlpm.found&gt;0,INDEX(E:E,ROW()-_xlpm.offset_rows),""))</f>
        <v/>
      </c>
      <c r="BM176" s="37" t="str">
        <f ca="1">IF(BL176&lt;&gt;"",H176,"")</f>
        <v/>
      </c>
      <c r="BN176" s="37" t="str">
        <f ca="1">IF(BL176&lt;&gt;"",I176,"")</f>
        <v/>
      </c>
      <c r="BO176" s="37" t="str">
        <f t="shared" ca="1" si="54"/>
        <v/>
      </c>
      <c r="BP176" s="37" t="str">
        <f>IFERROR(IF(ABS(V176)&lt;0.15%,"Equal Low",""),"")</f>
        <v/>
      </c>
      <c r="BQ176" s="37" t="str" cm="1">
        <f t="array" aca="1" ref="BQ176" ca="1">_xlfn.LET(_xlpm.lookback,MIN(ROW()-ROW(BP$50),11),_xlpm.found,IFERROR(MATCH("Equal Low",OFFSET(BP176,-_xlpm.lookback,0,_xlpm.lookback+1,1),0),-1),_xlpm.offset_rows,_xlpm.lookback-_xlpm.found+1,IF(_xlpm.found&gt;0,INDEX(F:F,ROW()-_xlpm.offset_rows),""))</f>
        <v/>
      </c>
      <c r="BR176" s="37" t="str">
        <f ca="1">IF(BQ176&lt;&gt;"",H176,"")</f>
        <v/>
      </c>
      <c r="BS176" s="37" t="str">
        <f ca="1">IF(BQ176&lt;&gt;"",I176,"")</f>
        <v/>
      </c>
      <c r="BT176" s="37" t="str">
        <f t="shared" ca="1" si="55"/>
        <v/>
      </c>
      <c r="BU176" s="37" t="str">
        <f t="shared" si="64"/>
        <v/>
      </c>
      <c r="BV176" s="29" t="str">
        <f t="shared" si="65"/>
        <v/>
      </c>
      <c r="BW176" s="37" t="str" cm="1">
        <f t="array" ref="BW176">IF(BV176&lt;&gt;1,"",_xlfn.IFS(OR(BC176="Above",BC176="Below"),BC176,OR(BH176="Above",BH176="Below"),BH176,TRUE,""))</f>
        <v/>
      </c>
      <c r="BX176" s="37" t="str">
        <f ca="1">_xlfn.LET(_xlpm.eqh,IFERROR(ABS((BM176-BL176)/BL176)&lt;0.15%,FALSE),_xlpm.eql,IFERROR(ABS((BR176-BQ176)/BQ176)&lt;0.15%,FALSE),IF(_xlpm.eqh,IF(_xlpm.eql,"Eqh Touch / Eql Touch","Eqh Touch"),IF(_xlpm.eql,"Eql Touch","")))</f>
        <v/>
      </c>
      <c r="BY176" s="37" t="str">
        <f>IF(AA176="","",IF(AA176&gt;0,"UP","DOWN"))</f>
        <v/>
      </c>
      <c r="BZ176" s="37" t="str">
        <f t="shared" si="66"/>
        <v/>
      </c>
      <c r="CA176" s="37" t="str">
        <f t="shared" si="67"/>
        <v/>
      </c>
      <c r="CB176" s="66" t="str">
        <f t="shared" si="68"/>
        <v/>
      </c>
      <c r="CC176" s="69" t="str">
        <f t="shared" si="76"/>
        <v/>
      </c>
      <c r="CD176" s="66" t="str">
        <f t="shared" si="77"/>
        <v/>
      </c>
      <c r="CE176" s="66" t="str">
        <f t="shared" si="69"/>
        <v/>
      </c>
      <c r="CF176" s="66" t="str">
        <f>IF(AK176="","",IF(AND(AC176&gt;0,AK176&gt;0),"Low Spike @ Uptrend",""))</f>
        <v/>
      </c>
      <c r="CG176" s="66" t="str">
        <f>IF(AND(CF176="Low Spike @ Uptrend",AV176&gt;50%),"Sig Low Spike @ Uptrend","")</f>
        <v/>
      </c>
      <c r="CH176" s="30" t="str">
        <f>IFERROR(IF(Z176&gt;(AVERAGE(Z156:Z176)+(2*_xlfn.STDEV.P(Z156:Z176))),1,""),"")</f>
        <v/>
      </c>
      <c r="CI176" s="30" t="str">
        <f>IFERROR(IF(G176&gt;(AVERAGE(G156:G176)+(2*_xlfn.STDEV.P(G156:G176))),1,""),"")</f>
        <v/>
      </c>
      <c r="CJ176" s="30" t="str">
        <f>IF(P176="","",IF(P176=1,1,""))</f>
        <v/>
      </c>
      <c r="CK176" s="11" t="str">
        <f>IF(AND(CH176="",CC176="",CF176="",CI176="",CJ176=""),"",SUM(CH176:CJ176)/5)</f>
        <v/>
      </c>
      <c r="CL176" s="38" t="str">
        <f t="shared" si="78"/>
        <v/>
      </c>
      <c r="CM176" s="10" t="str">
        <f t="shared" si="79"/>
        <v/>
      </c>
    </row>
    <row r="177" spans="1:91" x14ac:dyDescent="0.55000000000000004">
      <c r="A177" t="str">
        <f>IF('Data Validation'!$K$2&lt;&gt;TRUE,"",'Data Validation'!A177)</f>
        <v/>
      </c>
      <c r="B177" s="4" t="str">
        <f>IF('Data Validation'!$K$2&lt;&gt;TRUE,"",'Data Validation'!C177)</f>
        <v/>
      </c>
      <c r="C177" s="4" t="str">
        <f>IF('Data Validation'!$K$2&lt;&gt;TRUE,"",'Data Validation'!E177)</f>
        <v/>
      </c>
      <c r="D177" s="4" t="str">
        <f>IF('Data Validation'!$K$2&lt;&gt;TRUE,"",'Data Validation'!G177)</f>
        <v/>
      </c>
      <c r="E177" s="4" t="str">
        <f>IF($C177&lt;&gt;"M5","",Price!F177)</f>
        <v/>
      </c>
      <c r="F177" s="4" t="str">
        <f>IF($C177&lt;&gt;"M5","",Price!G177)</f>
        <v/>
      </c>
      <c r="G177" s="4" t="str">
        <f>IF($C177&lt;&gt;"M5","",Price!H177)</f>
        <v/>
      </c>
      <c r="H177" s="57" t="str">
        <f>IF($C177&lt;&gt;"M5","",SSA!E177)</f>
        <v/>
      </c>
      <c r="I177" s="57" t="str">
        <f>IF($C177&lt;&gt;"M5","",SSA!F177)</f>
        <v/>
      </c>
      <c r="J177" s="58" t="str">
        <f>IF($C177&lt;&gt;"M5","",SSA!G177)</f>
        <v/>
      </c>
      <c r="K177" s="58" t="str">
        <f>IF($C177&lt;&gt;"M5","",SSA!H177)</f>
        <v/>
      </c>
      <c r="L177" s="5" t="str">
        <f>IF($C177&lt;&gt;"M5","",Trendlines!K177)</f>
        <v/>
      </c>
      <c r="M177" s="5" t="str">
        <f>IF($C177&lt;&gt;"M5","",Trendlines!L177)</f>
        <v/>
      </c>
      <c r="N177" s="5" t="str">
        <f>IF($C177&lt;&gt;"M5","",ZigZag!E177)</f>
        <v/>
      </c>
      <c r="O177" s="5" t="str">
        <f>IF($C177&lt;&gt;"M5","",ZigZag!F177)</f>
        <v/>
      </c>
      <c r="P177" s="5" t="str">
        <f>IF($C177&lt;&gt;"M5","",Pinbar!E177)</f>
        <v/>
      </c>
      <c r="Q177" s="57" t="str">
        <f>IF($C177&lt;&gt;"M5","",Trendlines!E177)</f>
        <v/>
      </c>
      <c r="R177" s="57" t="str">
        <f>IF($C177&lt;&gt;"M5","",Trendlines!H177)</f>
        <v/>
      </c>
      <c r="S177" s="36" t="str">
        <f>IF(N177=0,""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IF(N129&lt;&gt;0,N129,"")))))))))))))))))))))))))))))))))))))))))))))))))</f>
        <v/>
      </c>
      <c r="T177" s="36" t="str">
        <f>IF(O177=0,""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IF(O129&lt;&gt;0,O129,"")))))))))))))))))))))))))))))))))))))))))))))))))</f>
        <v/>
      </c>
      <c r="U177" s="36" t="str">
        <f>IFERROR(IF(S177="N/A","N/A",((N177-S177)/S177)),"")</f>
        <v/>
      </c>
      <c r="V177" s="36" t="str">
        <f>IFERROR(IF(T177="N/A","N/A",((O177-T177)/T177)),"")</f>
        <v/>
      </c>
      <c r="W177" t="str">
        <f>IFERROR(E177-F177,"")</f>
        <v/>
      </c>
      <c r="X177" t="str">
        <f>IFERROR(ABS(E177-D176),"")</f>
        <v/>
      </c>
      <c r="Y177" t="str">
        <f>IFERROR(ABS(F177-D176),"")</f>
        <v/>
      </c>
      <c r="Z177" t="str">
        <f t="shared" si="80"/>
        <v/>
      </c>
      <c r="AA177" s="36" t="str">
        <f>IFERROR(H177-I177,"")</f>
        <v/>
      </c>
      <c r="AB177" s="36" t="str">
        <f t="shared" si="70"/>
        <v/>
      </c>
      <c r="AC177" s="66" t="str" cm="1">
        <f t="array" ref="AC177">IFERROR((AB177=AB176,AC176+AB177,AB177),"")</f>
        <v/>
      </c>
      <c r="AD177" s="65"/>
      <c r="AE177" s="65"/>
      <c r="AF177" s="65"/>
      <c r="AG177" s="65"/>
      <c r="AH177" s="36" t="str">
        <f>IF(AND(H177&gt;I177,H176&lt;I176),"crossover","")</f>
        <v/>
      </c>
      <c r="AI177" s="36" t="str">
        <f>IF(AND(H177&lt;I177,H176&gt;I176),"crossunder","")</f>
        <v/>
      </c>
      <c r="AJ177" s="67" t="str">
        <f t="shared" si="71"/>
        <v/>
      </c>
      <c r="AK177" s="68" t="str">
        <f t="shared" si="72"/>
        <v/>
      </c>
      <c r="AL177" s="71" t="str">
        <f t="shared" si="73"/>
        <v/>
      </c>
      <c r="AM177" s="71" t="str">
        <f t="shared" si="74"/>
        <v/>
      </c>
      <c r="AN177" s="72" t="str">
        <f>IF(AND(AK177&lt;&gt;"",CF177="Low Spike @ Uptrend"),AK177,"")</f>
        <v/>
      </c>
      <c r="AO177" s="72" t="str">
        <f t="shared" si="75"/>
        <v/>
      </c>
      <c r="AT177" s="75"/>
      <c r="AU177" s="75"/>
      <c r="AV177" s="75"/>
      <c r="AW177" s="75"/>
      <c r="AX177" s="4"/>
      <c r="AY177" s="21" t="str">
        <f>IF(OR(Q177=0,Q177=""),"",((H177-Q177)/Q177))</f>
        <v/>
      </c>
      <c r="AZ177" s="15" t="str">
        <f t="shared" si="58"/>
        <v/>
      </c>
      <c r="BA177" s="15" t="str">
        <f t="shared" si="56"/>
        <v/>
      </c>
      <c r="BB177" s="22" t="str">
        <f t="shared" si="59"/>
        <v/>
      </c>
      <c r="BC177" s="22" t="str">
        <f t="shared" si="60"/>
        <v/>
      </c>
      <c r="BD177" s="24" t="str">
        <f>IF(OR(R177=0,R177=""),"",((H177-R177)/R177))</f>
        <v/>
      </c>
      <c r="BE177" s="23" t="str">
        <f t="shared" si="57"/>
        <v/>
      </c>
      <c r="BF177" s="23" t="str">
        <f t="shared" si="61"/>
        <v/>
      </c>
      <c r="BG177" s="25" t="str">
        <f t="shared" si="62"/>
        <v/>
      </c>
      <c r="BH177" s="25" t="str">
        <f t="shared" si="63"/>
        <v/>
      </c>
      <c r="BI177" s="29" t="str">
        <f>IF(OR(L177="",N177=""),"",IF(AND(L177=N177,L177&gt;0,N177&gt;0),"Important High",""))</f>
        <v/>
      </c>
      <c r="BJ177" s="29" t="str">
        <f>IF(OR(M177="",O177=""),"",IF(AND(M177=O177,M177&gt;0,O177&gt;0),"Important Low",""))</f>
        <v/>
      </c>
      <c r="BK177" s="37" t="str">
        <f>IFERROR(IF(ABS(U177)&lt;0.15%,"Equal High",""),"")</f>
        <v/>
      </c>
      <c r="BL177" s="37" t="str" cm="1">
        <f t="array" aca="1" ref="BL177" ca="1">_xlfn.LET(_xlpm.lookback,MIN(ROW()-ROW(BK$50),11),_xlpm.found,IFERROR(MATCH("Equal High",OFFSET(BK177,-_xlpm.lookback,0,_xlpm.lookback+1,1),0),-1),_xlpm.offset_rows,_xlpm.lookback-_xlpm.found+1,IF(_xlpm.found&gt;0,INDEX(E:E,ROW()-_xlpm.offset_rows),""))</f>
        <v/>
      </c>
      <c r="BM177" s="37" t="str">
        <f ca="1">IF(BL177&lt;&gt;"",H177,"")</f>
        <v/>
      </c>
      <c r="BN177" s="37" t="str">
        <f ca="1">IF(BL177&lt;&gt;"",I177,"")</f>
        <v/>
      </c>
      <c r="BO177" s="37" t="str">
        <f t="shared" ca="1" si="54"/>
        <v/>
      </c>
      <c r="BP177" s="37" t="str">
        <f>IFERROR(IF(ABS(V177)&lt;0.15%,"Equal Low",""),"")</f>
        <v/>
      </c>
      <c r="BQ177" s="37" t="str" cm="1">
        <f t="array" aca="1" ref="BQ177" ca="1">_xlfn.LET(_xlpm.lookback,MIN(ROW()-ROW(BP$50),11),_xlpm.found,IFERROR(MATCH("Equal Low",OFFSET(BP177,-_xlpm.lookback,0,_xlpm.lookback+1,1),0),-1),_xlpm.offset_rows,_xlpm.lookback-_xlpm.found+1,IF(_xlpm.found&gt;0,INDEX(F:F,ROW()-_xlpm.offset_rows),""))</f>
        <v/>
      </c>
      <c r="BR177" s="37" t="str">
        <f ca="1">IF(BQ177&lt;&gt;"",H177,"")</f>
        <v/>
      </c>
      <c r="BS177" s="37" t="str">
        <f ca="1">IF(BQ177&lt;&gt;"",I177,"")</f>
        <v/>
      </c>
      <c r="BT177" s="37" t="str">
        <f t="shared" ca="1" si="55"/>
        <v/>
      </c>
      <c r="BU177" s="37" t="str">
        <f t="shared" si="64"/>
        <v/>
      </c>
      <c r="BV177" s="29" t="str">
        <f t="shared" si="65"/>
        <v/>
      </c>
      <c r="BW177" s="37" t="str" cm="1">
        <f t="array" ref="BW177">IF(BV177&lt;&gt;1,"",_xlfn.IFS(OR(BC177="Above",BC177="Below"),BC177,OR(BH177="Above",BH177="Below"),BH177,TRUE,""))</f>
        <v/>
      </c>
      <c r="BX177" s="37" t="str">
        <f ca="1">_xlfn.LET(_xlpm.eqh,IFERROR(ABS((BM177-BL177)/BL177)&lt;0.15%,FALSE),_xlpm.eql,IFERROR(ABS((BR177-BQ177)/BQ177)&lt;0.15%,FALSE),IF(_xlpm.eqh,IF(_xlpm.eql,"Eqh Touch / Eql Touch","Eqh Touch"),IF(_xlpm.eql,"Eql Touch","")))</f>
        <v/>
      </c>
      <c r="BY177" s="37" t="str">
        <f>IF(AA177="","",IF(AA177&gt;0,"UP","DOWN"))</f>
        <v/>
      </c>
      <c r="BZ177" s="37" t="str">
        <f t="shared" si="66"/>
        <v/>
      </c>
      <c r="CA177" s="37" t="str">
        <f t="shared" si="67"/>
        <v/>
      </c>
      <c r="CB177" s="66" t="str">
        <f t="shared" si="68"/>
        <v/>
      </c>
      <c r="CC177" s="69" t="str">
        <f t="shared" si="76"/>
        <v/>
      </c>
      <c r="CD177" s="66" t="str">
        <f t="shared" si="77"/>
        <v/>
      </c>
      <c r="CE177" s="66" t="str">
        <f t="shared" si="69"/>
        <v/>
      </c>
      <c r="CF177" s="66" t="str">
        <f>IF(AK177="","",IF(AND(AC177&gt;0,AK177&gt;0),"Low Spike @ Uptrend",""))</f>
        <v/>
      </c>
      <c r="CG177" s="66" t="str">
        <f>IF(AND(CF177="Low Spike @ Uptrend",AV177&gt;50%),"Sig Low Spike @ Uptrend","")</f>
        <v/>
      </c>
      <c r="CH177" s="30" t="str">
        <f>IFERROR(IF(Z177&gt;(AVERAGE(Z157:Z177)+(2*_xlfn.STDEV.P(Z157:Z177))),1,""),"")</f>
        <v/>
      </c>
      <c r="CI177" s="30" t="str">
        <f>IFERROR(IF(G177&gt;(AVERAGE(G157:G177)+(2*_xlfn.STDEV.P(G157:G177))),1,""),"")</f>
        <v/>
      </c>
      <c r="CJ177" s="30" t="str">
        <f>IF(P177="","",IF(P177=1,1,""))</f>
        <v/>
      </c>
      <c r="CK177" s="11" t="str">
        <f>IF(AND(CH177="",CC177="",CF177="",CI177="",CJ177=""),"",SUM(CH177:CJ177)/5)</f>
        <v/>
      </c>
      <c r="CL177" s="38" t="str">
        <f t="shared" si="78"/>
        <v/>
      </c>
      <c r="CM177" s="10" t="str">
        <f t="shared" si="79"/>
        <v/>
      </c>
    </row>
    <row r="178" spans="1:91" x14ac:dyDescent="0.55000000000000004">
      <c r="A178" t="str">
        <f>IF('Data Validation'!$K$2&lt;&gt;TRUE,"",'Data Validation'!A178)</f>
        <v/>
      </c>
      <c r="B178" s="4" t="str">
        <f>IF('Data Validation'!$K$2&lt;&gt;TRUE,"",'Data Validation'!C178)</f>
        <v/>
      </c>
      <c r="C178" s="4" t="str">
        <f>IF('Data Validation'!$K$2&lt;&gt;TRUE,"",'Data Validation'!E178)</f>
        <v/>
      </c>
      <c r="D178" s="4" t="str">
        <f>IF('Data Validation'!$K$2&lt;&gt;TRUE,"",'Data Validation'!G178)</f>
        <v/>
      </c>
      <c r="E178" s="4" t="str">
        <f>IF($C178&lt;&gt;"M5","",Price!F178)</f>
        <v/>
      </c>
      <c r="F178" s="4" t="str">
        <f>IF($C178&lt;&gt;"M5","",Price!G178)</f>
        <v/>
      </c>
      <c r="G178" s="4" t="str">
        <f>IF($C178&lt;&gt;"M5","",Price!H178)</f>
        <v/>
      </c>
      <c r="H178" s="57" t="str">
        <f>IF($C178&lt;&gt;"M5","",SSA!E178)</f>
        <v/>
      </c>
      <c r="I178" s="57" t="str">
        <f>IF($C178&lt;&gt;"M5","",SSA!F178)</f>
        <v/>
      </c>
      <c r="J178" s="58" t="str">
        <f>IF($C178&lt;&gt;"M5","",SSA!G178)</f>
        <v/>
      </c>
      <c r="K178" s="58" t="str">
        <f>IF($C178&lt;&gt;"M5","",SSA!H178)</f>
        <v/>
      </c>
      <c r="L178" s="5" t="str">
        <f>IF($C178&lt;&gt;"M5","",Trendlines!K178)</f>
        <v/>
      </c>
      <c r="M178" s="5" t="str">
        <f>IF($C178&lt;&gt;"M5","",Trendlines!L178)</f>
        <v/>
      </c>
      <c r="N178" s="5" t="str">
        <f>IF($C178&lt;&gt;"M5","",ZigZag!E178)</f>
        <v/>
      </c>
      <c r="O178" s="5" t="str">
        <f>IF($C178&lt;&gt;"M5","",ZigZag!F178)</f>
        <v/>
      </c>
      <c r="P178" s="5" t="str">
        <f>IF($C178&lt;&gt;"M5","",Pinbar!E178)</f>
        <v/>
      </c>
      <c r="Q178" s="57" t="str">
        <f>IF($C178&lt;&gt;"M5","",Trendlines!E178)</f>
        <v/>
      </c>
      <c r="R178" s="57" t="str">
        <f>IF($C178&lt;&gt;"M5","",Trendlines!H178)</f>
        <v/>
      </c>
      <c r="S178" s="36" t="str">
        <f>IF(N178=0,""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"")))))))))))))))))))))))))))))))))))))))))))))))))</f>
        <v/>
      </c>
      <c r="T178" s="36" t="str">
        <f>IF(O178=0,""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"")))))))))))))))))))))))))))))))))))))))))))))))))</f>
        <v/>
      </c>
      <c r="U178" s="36" t="str">
        <f>IFERROR(IF(S178="N/A","N/A",((N178-S178)/S178)),"")</f>
        <v/>
      </c>
      <c r="V178" s="36" t="str">
        <f>IFERROR(IF(T178="N/A","N/A",((O178-T178)/T178)),"")</f>
        <v/>
      </c>
      <c r="W178" t="str">
        <f>IFERROR(E178-F178,"")</f>
        <v/>
      </c>
      <c r="X178" t="str">
        <f>IFERROR(ABS(E178-D177),"")</f>
        <v/>
      </c>
      <c r="Y178" t="str">
        <f>IFERROR(ABS(F178-D177),"")</f>
        <v/>
      </c>
      <c r="Z178" t="str">
        <f t="shared" si="80"/>
        <v/>
      </c>
      <c r="AA178" s="36" t="str">
        <f>IFERROR(H178-I178,"")</f>
        <v/>
      </c>
      <c r="AB178" s="36" t="str">
        <f t="shared" si="70"/>
        <v/>
      </c>
      <c r="AC178" s="66" t="str" cm="1">
        <f t="array" ref="AC178">IFERROR((AB178=AB177,AC177+AB178,AB178),"")</f>
        <v/>
      </c>
      <c r="AD178" s="65"/>
      <c r="AE178" s="65"/>
      <c r="AF178" s="65"/>
      <c r="AG178" s="65"/>
      <c r="AH178" s="36" t="str">
        <f>IF(AND(H178&gt;I178,H177&lt;I177),"crossover","")</f>
        <v/>
      </c>
      <c r="AI178" s="36" t="str">
        <f>IF(AND(H178&lt;I178,H177&gt;I177),"crossunder","")</f>
        <v/>
      </c>
      <c r="AJ178" s="67" t="str">
        <f t="shared" si="71"/>
        <v/>
      </c>
      <c r="AK178" s="68" t="str">
        <f t="shared" si="72"/>
        <v/>
      </c>
      <c r="AL178" s="71" t="str">
        <f t="shared" si="73"/>
        <v/>
      </c>
      <c r="AM178" s="71" t="str">
        <f t="shared" si="74"/>
        <v/>
      </c>
      <c r="AN178" s="72" t="str">
        <f>IF(AND(AK178&lt;&gt;"",CF178="Low Spike @ Uptrend"),AK178,"")</f>
        <v/>
      </c>
      <c r="AO178" s="72" t="str">
        <f t="shared" si="75"/>
        <v/>
      </c>
      <c r="AT178" s="75"/>
      <c r="AU178" s="75"/>
      <c r="AV178" s="75"/>
      <c r="AW178" s="75"/>
      <c r="AX178" s="4"/>
      <c r="AY178" s="21" t="str">
        <f>IF(OR(Q178=0,Q178=""),"",((H178-Q178)/Q178))</f>
        <v/>
      </c>
      <c r="AZ178" s="15" t="str">
        <f t="shared" si="58"/>
        <v/>
      </c>
      <c r="BA178" s="15" t="str">
        <f t="shared" si="56"/>
        <v/>
      </c>
      <c r="BB178" s="22" t="str">
        <f t="shared" si="59"/>
        <v/>
      </c>
      <c r="BC178" s="22" t="str">
        <f t="shared" si="60"/>
        <v/>
      </c>
      <c r="BD178" s="24" t="str">
        <f>IF(OR(R178=0,R178=""),"",((H178-R178)/R178))</f>
        <v/>
      </c>
      <c r="BE178" s="23" t="str">
        <f t="shared" si="57"/>
        <v/>
      </c>
      <c r="BF178" s="23" t="str">
        <f t="shared" si="61"/>
        <v/>
      </c>
      <c r="BG178" s="25" t="str">
        <f t="shared" si="62"/>
        <v/>
      </c>
      <c r="BH178" s="25" t="str">
        <f t="shared" si="63"/>
        <v/>
      </c>
      <c r="BI178" s="29" t="str">
        <f>IF(OR(L178="",N178=""),"",IF(AND(L178=N178,L178&gt;0,N178&gt;0),"Important High",""))</f>
        <v/>
      </c>
      <c r="BJ178" s="29" t="str">
        <f>IF(OR(M178="",O178=""),"",IF(AND(M178=O178,M178&gt;0,O178&gt;0),"Important Low",""))</f>
        <v/>
      </c>
      <c r="BK178" s="37" t="str">
        <f>IFERROR(IF(ABS(U178)&lt;0.15%,"Equal High",""),"")</f>
        <v/>
      </c>
      <c r="BL178" s="37" t="str" cm="1">
        <f t="array" aca="1" ref="BL178" ca="1">_xlfn.LET(_xlpm.lookback,MIN(ROW()-ROW(BK$50),11),_xlpm.found,IFERROR(MATCH("Equal High",OFFSET(BK178,-_xlpm.lookback,0,_xlpm.lookback+1,1),0),-1),_xlpm.offset_rows,_xlpm.lookback-_xlpm.found+1,IF(_xlpm.found&gt;0,INDEX(E:E,ROW()-_xlpm.offset_rows),""))</f>
        <v/>
      </c>
      <c r="BM178" s="37" t="str">
        <f ca="1">IF(BL178&lt;&gt;"",H178,"")</f>
        <v/>
      </c>
      <c r="BN178" s="37" t="str">
        <f ca="1">IF(BL178&lt;&gt;"",I178,"")</f>
        <v/>
      </c>
      <c r="BO178" s="37" t="str">
        <f t="shared" ca="1" si="54"/>
        <v/>
      </c>
      <c r="BP178" s="37" t="str">
        <f>IFERROR(IF(ABS(V178)&lt;0.15%,"Equal Low",""),"")</f>
        <v/>
      </c>
      <c r="BQ178" s="37" t="str" cm="1">
        <f t="array" aca="1" ref="BQ178" ca="1">_xlfn.LET(_xlpm.lookback,MIN(ROW()-ROW(BP$50),11),_xlpm.found,IFERROR(MATCH("Equal Low",OFFSET(BP178,-_xlpm.lookback,0,_xlpm.lookback+1,1),0),-1),_xlpm.offset_rows,_xlpm.lookback-_xlpm.found+1,IF(_xlpm.found&gt;0,INDEX(F:F,ROW()-_xlpm.offset_rows),""))</f>
        <v/>
      </c>
      <c r="BR178" s="37" t="str">
        <f ca="1">IF(BQ178&lt;&gt;"",H178,"")</f>
        <v/>
      </c>
      <c r="BS178" s="37" t="str">
        <f ca="1">IF(BQ178&lt;&gt;"",I178,"")</f>
        <v/>
      </c>
      <c r="BT178" s="37" t="str">
        <f t="shared" ca="1" si="55"/>
        <v/>
      </c>
      <c r="BU178" s="37" t="str">
        <f t="shared" si="64"/>
        <v/>
      </c>
      <c r="BV178" s="29" t="str">
        <f t="shared" si="65"/>
        <v/>
      </c>
      <c r="BW178" s="37" t="str" cm="1">
        <f t="array" ref="BW178">IF(BV178&lt;&gt;1,"",_xlfn.IFS(OR(BC178="Above",BC178="Below"),BC178,OR(BH178="Above",BH178="Below"),BH178,TRUE,""))</f>
        <v/>
      </c>
      <c r="BX178" s="37" t="str">
        <f ca="1">_xlfn.LET(_xlpm.eqh,IFERROR(ABS((BM178-BL178)/BL178)&lt;0.15%,FALSE),_xlpm.eql,IFERROR(ABS((BR178-BQ178)/BQ178)&lt;0.15%,FALSE),IF(_xlpm.eqh,IF(_xlpm.eql,"Eqh Touch / Eql Touch","Eqh Touch"),IF(_xlpm.eql,"Eql Touch","")))</f>
        <v/>
      </c>
      <c r="BY178" s="37" t="str">
        <f>IF(AA178="","",IF(AA178&gt;0,"UP","DOWN"))</f>
        <v/>
      </c>
      <c r="BZ178" s="37" t="str">
        <f t="shared" si="66"/>
        <v/>
      </c>
      <c r="CA178" s="37" t="str">
        <f t="shared" si="67"/>
        <v/>
      </c>
      <c r="CB178" s="66" t="str">
        <f t="shared" si="68"/>
        <v/>
      </c>
      <c r="CC178" s="69" t="str">
        <f t="shared" si="76"/>
        <v/>
      </c>
      <c r="CD178" s="66" t="str">
        <f t="shared" si="77"/>
        <v/>
      </c>
      <c r="CE178" s="66" t="str">
        <f t="shared" si="69"/>
        <v/>
      </c>
      <c r="CF178" s="66" t="str">
        <f>IF(AK178="","",IF(AND(AC178&gt;0,AK178&gt;0),"Low Spike @ Uptrend",""))</f>
        <v/>
      </c>
      <c r="CG178" s="66" t="str">
        <f>IF(AND(CF178="Low Spike @ Uptrend",AV178&gt;50%),"Sig Low Spike @ Uptrend","")</f>
        <v/>
      </c>
      <c r="CH178" s="30" t="str">
        <f>IFERROR(IF(Z178&gt;(AVERAGE(Z158:Z178)+(2*_xlfn.STDEV.P(Z158:Z178))),1,""),"")</f>
        <v/>
      </c>
      <c r="CI178" s="30" t="str">
        <f>IFERROR(IF(G178&gt;(AVERAGE(G158:G178)+(2*_xlfn.STDEV.P(G158:G178))),1,""),"")</f>
        <v/>
      </c>
      <c r="CJ178" s="30" t="str">
        <f>IF(P178="","",IF(P178=1,1,""))</f>
        <v/>
      </c>
      <c r="CK178" s="11" t="str">
        <f>IF(AND(CH178="",CC178="",CF178="",CI178="",CJ178=""),"",SUM(CH178:CJ178)/5)</f>
        <v/>
      </c>
      <c r="CL178" s="38" t="str">
        <f t="shared" si="78"/>
        <v/>
      </c>
      <c r="CM178" s="10" t="str">
        <f t="shared" si="79"/>
        <v/>
      </c>
    </row>
    <row r="179" spans="1:91" x14ac:dyDescent="0.55000000000000004">
      <c r="A179" t="str">
        <f>IF('Data Validation'!$K$2&lt;&gt;TRUE,"",'Data Validation'!A179)</f>
        <v/>
      </c>
      <c r="B179" s="4" t="str">
        <f>IF('Data Validation'!$K$2&lt;&gt;TRUE,"",'Data Validation'!C179)</f>
        <v/>
      </c>
      <c r="C179" s="4" t="str">
        <f>IF('Data Validation'!$K$2&lt;&gt;TRUE,"",'Data Validation'!E179)</f>
        <v/>
      </c>
      <c r="D179" s="4" t="str">
        <f>IF('Data Validation'!$K$2&lt;&gt;TRUE,"",'Data Validation'!G179)</f>
        <v/>
      </c>
      <c r="E179" s="4" t="str">
        <f>IF($C179&lt;&gt;"M5","",Price!F179)</f>
        <v/>
      </c>
      <c r="F179" s="4" t="str">
        <f>IF($C179&lt;&gt;"M5","",Price!G179)</f>
        <v/>
      </c>
      <c r="G179" s="4" t="str">
        <f>IF($C179&lt;&gt;"M5","",Price!H179)</f>
        <v/>
      </c>
      <c r="H179" s="57" t="str">
        <f>IF($C179&lt;&gt;"M5","",SSA!E179)</f>
        <v/>
      </c>
      <c r="I179" s="57" t="str">
        <f>IF($C179&lt;&gt;"M5","",SSA!F179)</f>
        <v/>
      </c>
      <c r="J179" s="58" t="str">
        <f>IF($C179&lt;&gt;"M5","",SSA!G179)</f>
        <v/>
      </c>
      <c r="K179" s="58" t="str">
        <f>IF($C179&lt;&gt;"M5","",SSA!H179)</f>
        <v/>
      </c>
      <c r="L179" s="5" t="str">
        <f>IF($C179&lt;&gt;"M5","",Trendlines!K179)</f>
        <v/>
      </c>
      <c r="M179" s="5" t="str">
        <f>IF($C179&lt;&gt;"M5","",Trendlines!L179)</f>
        <v/>
      </c>
      <c r="N179" s="5" t="str">
        <f>IF($C179&lt;&gt;"M5","",ZigZag!E179)</f>
        <v/>
      </c>
      <c r="O179" s="5" t="str">
        <f>IF($C179&lt;&gt;"M5","",ZigZag!F179)</f>
        <v/>
      </c>
      <c r="P179" s="5" t="str">
        <f>IF($C179&lt;&gt;"M5","",Pinbar!E179)</f>
        <v/>
      </c>
      <c r="Q179" s="57" t="str">
        <f>IF($C179&lt;&gt;"M5","",Trendlines!E179)</f>
        <v/>
      </c>
      <c r="R179" s="57" t="str">
        <f>IF($C179&lt;&gt;"M5","",Trendlines!H179)</f>
        <v/>
      </c>
      <c r="S179" s="36" t="str">
        <f>IF(N179=0,""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"")))))))))))))))))))))))))))))))))))))))))))))))))</f>
        <v/>
      </c>
      <c r="T179" s="36" t="str">
        <f>IF(O179=0,""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"")))))))))))))))))))))))))))))))))))))))))))))))))</f>
        <v/>
      </c>
      <c r="U179" s="36" t="str">
        <f>IFERROR(IF(S179="N/A","N/A",((N179-S179)/S179)),"")</f>
        <v/>
      </c>
      <c r="V179" s="36" t="str">
        <f>IFERROR(IF(T179="N/A","N/A",((O179-T179)/T179)),"")</f>
        <v/>
      </c>
      <c r="W179" t="str">
        <f>IFERROR(E179-F179,"")</f>
        <v/>
      </c>
      <c r="X179" t="str">
        <f>IFERROR(ABS(E179-D178),"")</f>
        <v/>
      </c>
      <c r="Y179" t="str">
        <f>IFERROR(ABS(F179-D178),"")</f>
        <v/>
      </c>
      <c r="Z179" t="str">
        <f t="shared" si="80"/>
        <v/>
      </c>
      <c r="AA179" s="36" t="str">
        <f>IFERROR(H179-I179,"")</f>
        <v/>
      </c>
      <c r="AB179" s="36" t="str">
        <f t="shared" si="70"/>
        <v/>
      </c>
      <c r="AC179" s="66" t="str" cm="1">
        <f t="array" ref="AC179">IFERROR((AB179=AB178,AC178+AB179,AB179),"")</f>
        <v/>
      </c>
      <c r="AD179" s="65"/>
      <c r="AE179" s="65"/>
      <c r="AF179" s="65"/>
      <c r="AG179" s="65"/>
      <c r="AH179" s="36" t="str">
        <f>IF(AND(H179&gt;I179,H178&lt;I178),"crossover","")</f>
        <v/>
      </c>
      <c r="AI179" s="36" t="str">
        <f>IF(AND(H179&lt;I179,H178&gt;I178),"crossunder","")</f>
        <v/>
      </c>
      <c r="AJ179" s="67" t="str">
        <f t="shared" si="71"/>
        <v/>
      </c>
      <c r="AK179" s="68" t="str">
        <f t="shared" si="72"/>
        <v/>
      </c>
      <c r="AL179" s="71" t="str">
        <f t="shared" si="73"/>
        <v/>
      </c>
      <c r="AM179" s="71" t="str">
        <f t="shared" si="74"/>
        <v/>
      </c>
      <c r="AN179" s="72" t="str">
        <f>IF(AND(AK179&lt;&gt;"",CF179="Low Spike @ Uptrend"),AK179,"")</f>
        <v/>
      </c>
      <c r="AO179" s="72" t="str">
        <f t="shared" si="75"/>
        <v/>
      </c>
      <c r="AT179" s="75"/>
      <c r="AU179" s="75"/>
      <c r="AV179" s="75"/>
      <c r="AW179" s="75"/>
      <c r="AX179" s="4"/>
      <c r="AY179" s="21" t="str">
        <f>IF(OR(Q179=0,Q179=""),"",((H179-Q179)/Q179))</f>
        <v/>
      </c>
      <c r="AZ179" s="15" t="str">
        <f t="shared" si="58"/>
        <v/>
      </c>
      <c r="BA179" s="15" t="str">
        <f t="shared" si="56"/>
        <v/>
      </c>
      <c r="BB179" s="22" t="str">
        <f t="shared" si="59"/>
        <v/>
      </c>
      <c r="BC179" s="22" t="str">
        <f t="shared" si="60"/>
        <v/>
      </c>
      <c r="BD179" s="24" t="str">
        <f>IF(OR(R179=0,R179=""),"",((H179-R179)/R179))</f>
        <v/>
      </c>
      <c r="BE179" s="23" t="str">
        <f t="shared" si="57"/>
        <v/>
      </c>
      <c r="BF179" s="23" t="str">
        <f t="shared" si="61"/>
        <v/>
      </c>
      <c r="BG179" s="25" t="str">
        <f t="shared" si="62"/>
        <v/>
      </c>
      <c r="BH179" s="25" t="str">
        <f t="shared" si="63"/>
        <v/>
      </c>
      <c r="BI179" s="29" t="str">
        <f>IF(OR(L179="",N179=""),"",IF(AND(L179=N179,L179&gt;0,N179&gt;0),"Important High",""))</f>
        <v/>
      </c>
      <c r="BJ179" s="29" t="str">
        <f>IF(OR(M179="",O179=""),"",IF(AND(M179=O179,M179&gt;0,O179&gt;0),"Important Low",""))</f>
        <v/>
      </c>
      <c r="BK179" s="37" t="str">
        <f>IFERROR(IF(ABS(U179)&lt;0.15%,"Equal High",""),"")</f>
        <v/>
      </c>
      <c r="BL179" s="37" t="str" cm="1">
        <f t="array" aca="1" ref="BL179" ca="1">_xlfn.LET(_xlpm.lookback,MIN(ROW()-ROW(BK$50),11),_xlpm.found,IFERROR(MATCH("Equal High",OFFSET(BK179,-_xlpm.lookback,0,_xlpm.lookback+1,1),0),-1),_xlpm.offset_rows,_xlpm.lookback-_xlpm.found+1,IF(_xlpm.found&gt;0,INDEX(E:E,ROW()-_xlpm.offset_rows),""))</f>
        <v/>
      </c>
      <c r="BM179" s="37" t="str">
        <f ca="1">IF(BL179&lt;&gt;"",H179,"")</f>
        <v/>
      </c>
      <c r="BN179" s="37" t="str">
        <f ca="1">IF(BL179&lt;&gt;"",I179,"")</f>
        <v/>
      </c>
      <c r="BO179" s="37" t="str">
        <f t="shared" ref="BO179:BO242" ca="1" si="81">IFERROR(IF(ABS((BM179-BL179)/BL179)&lt;0.15%,"Eqh Touch",""),"")</f>
        <v/>
      </c>
      <c r="BP179" s="37" t="str">
        <f>IFERROR(IF(ABS(V179)&lt;0.15%,"Equal Low",""),"")</f>
        <v/>
      </c>
      <c r="BQ179" s="37" t="str" cm="1">
        <f t="array" aca="1" ref="BQ179" ca="1">_xlfn.LET(_xlpm.lookback,MIN(ROW()-ROW(BP$50),11),_xlpm.found,IFERROR(MATCH("Equal Low",OFFSET(BP179,-_xlpm.lookback,0,_xlpm.lookback+1,1),0),-1),_xlpm.offset_rows,_xlpm.lookback-_xlpm.found+1,IF(_xlpm.found&gt;0,INDEX(F:F,ROW()-_xlpm.offset_rows),""))</f>
        <v/>
      </c>
      <c r="BR179" s="37" t="str">
        <f ca="1">IF(BQ179&lt;&gt;"",H179,"")</f>
        <v/>
      </c>
      <c r="BS179" s="37" t="str">
        <f ca="1">IF(BQ179&lt;&gt;"",I179,"")</f>
        <v/>
      </c>
      <c r="BT179" s="37" t="str">
        <f t="shared" ref="BT179:BT242" ca="1" si="82">IFERROR(IF(ABS((BR179-BQ179)/BQ179)&lt;0.15%,"Eql Touch",""),"")</f>
        <v/>
      </c>
      <c r="BU179" s="37" t="str">
        <f t="shared" si="64"/>
        <v/>
      </c>
      <c r="BV179" s="29" t="str">
        <f t="shared" si="65"/>
        <v/>
      </c>
      <c r="BW179" s="37" t="str" cm="1">
        <f t="array" ref="BW179">IF(BV179&lt;&gt;1,"",_xlfn.IFS(OR(BC179="Above",BC179="Below"),BC179,OR(BH179="Above",BH179="Below"),BH179,TRUE,""))</f>
        <v/>
      </c>
      <c r="BX179" s="37" t="str">
        <f ca="1">_xlfn.LET(_xlpm.eqh,IFERROR(ABS((BM179-BL179)/BL179)&lt;0.15%,FALSE),_xlpm.eql,IFERROR(ABS((BR179-BQ179)/BQ179)&lt;0.15%,FALSE),IF(_xlpm.eqh,IF(_xlpm.eql,"Eqh Touch / Eql Touch","Eqh Touch"),IF(_xlpm.eql,"Eql Touch","")))</f>
        <v/>
      </c>
      <c r="BY179" s="37" t="str">
        <f>IF(AA179="","",IF(AA179&gt;0,"UP","DOWN"))</f>
        <v/>
      </c>
      <c r="BZ179" s="37" t="str">
        <f t="shared" si="66"/>
        <v/>
      </c>
      <c r="CA179" s="37" t="str">
        <f t="shared" si="67"/>
        <v/>
      </c>
      <c r="CB179" s="66" t="str">
        <f t="shared" si="68"/>
        <v/>
      </c>
      <c r="CC179" s="69" t="str">
        <f t="shared" si="76"/>
        <v/>
      </c>
      <c r="CD179" s="66" t="str">
        <f t="shared" si="77"/>
        <v/>
      </c>
      <c r="CE179" s="66" t="str">
        <f t="shared" si="69"/>
        <v/>
      </c>
      <c r="CF179" s="66" t="str">
        <f>IF(AK179="","",IF(AND(AC179&gt;0,AK179&gt;0),"Low Spike @ Uptrend",""))</f>
        <v/>
      </c>
      <c r="CG179" s="66" t="str">
        <f>IF(AND(CF179="Low Spike @ Uptrend",AV179&gt;50%),"Sig Low Spike @ Uptrend","")</f>
        <v/>
      </c>
      <c r="CH179" s="30" t="str">
        <f>IFERROR(IF(Z179&gt;(AVERAGE(Z159:Z179)+(2*_xlfn.STDEV.P(Z159:Z179))),1,""),"")</f>
        <v/>
      </c>
      <c r="CI179" s="30" t="str">
        <f>IFERROR(IF(G179&gt;(AVERAGE(G159:G179)+(2*_xlfn.STDEV.P(G159:G179))),1,""),"")</f>
        <v/>
      </c>
      <c r="CJ179" s="30" t="str">
        <f>IF(P179="","",IF(P179=1,1,""))</f>
        <v/>
      </c>
      <c r="CK179" s="11" t="str">
        <f>IF(AND(CH179="",CC179="",CF179="",CI179="",CJ179=""),"",SUM(CH179:CJ179)/5)</f>
        <v/>
      </c>
      <c r="CL179" s="38" t="str">
        <f t="shared" si="78"/>
        <v/>
      </c>
      <c r="CM179" s="10" t="str">
        <f t="shared" si="79"/>
        <v/>
      </c>
    </row>
    <row r="180" spans="1:91" x14ac:dyDescent="0.55000000000000004">
      <c r="A180" t="str">
        <f>IF('Data Validation'!$K$2&lt;&gt;TRUE,"",'Data Validation'!A180)</f>
        <v/>
      </c>
      <c r="B180" s="4" t="str">
        <f>IF('Data Validation'!$K$2&lt;&gt;TRUE,"",'Data Validation'!C180)</f>
        <v/>
      </c>
      <c r="C180" s="4" t="str">
        <f>IF('Data Validation'!$K$2&lt;&gt;TRUE,"",'Data Validation'!E180)</f>
        <v/>
      </c>
      <c r="D180" s="4" t="str">
        <f>IF('Data Validation'!$K$2&lt;&gt;TRUE,"",'Data Validation'!G180)</f>
        <v/>
      </c>
      <c r="E180" s="4" t="str">
        <f>IF($C180&lt;&gt;"M5","",Price!F180)</f>
        <v/>
      </c>
      <c r="F180" s="4" t="str">
        <f>IF($C180&lt;&gt;"M5","",Price!G180)</f>
        <v/>
      </c>
      <c r="G180" s="4" t="str">
        <f>IF($C180&lt;&gt;"M5","",Price!H180)</f>
        <v/>
      </c>
      <c r="H180" s="57" t="str">
        <f>IF($C180&lt;&gt;"M5","",SSA!E180)</f>
        <v/>
      </c>
      <c r="I180" s="57" t="str">
        <f>IF($C180&lt;&gt;"M5","",SSA!F180)</f>
        <v/>
      </c>
      <c r="J180" s="58" t="str">
        <f>IF($C180&lt;&gt;"M5","",SSA!G180)</f>
        <v/>
      </c>
      <c r="K180" s="58" t="str">
        <f>IF($C180&lt;&gt;"M5","",SSA!H180)</f>
        <v/>
      </c>
      <c r="L180" s="5" t="str">
        <f>IF($C180&lt;&gt;"M5","",Trendlines!K180)</f>
        <v/>
      </c>
      <c r="M180" s="5" t="str">
        <f>IF($C180&lt;&gt;"M5","",Trendlines!L180)</f>
        <v/>
      </c>
      <c r="N180" s="5" t="str">
        <f>IF($C180&lt;&gt;"M5","",ZigZag!E180)</f>
        <v/>
      </c>
      <c r="O180" s="5" t="str">
        <f>IF($C180&lt;&gt;"M5","",ZigZag!F180)</f>
        <v/>
      </c>
      <c r="P180" s="5" t="str">
        <f>IF($C180&lt;&gt;"M5","",Pinbar!E180)</f>
        <v/>
      </c>
      <c r="Q180" s="57" t="str">
        <f>IF($C180&lt;&gt;"M5","",Trendlines!E180)</f>
        <v/>
      </c>
      <c r="R180" s="57" t="str">
        <f>IF($C180&lt;&gt;"M5","",Trendlines!H180)</f>
        <v/>
      </c>
      <c r="S180" s="36" t="str">
        <f>IF(N180=0,""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"")))))))))))))))))))))))))))))))))))))))))))))))))</f>
        <v/>
      </c>
      <c r="T180" s="36" t="str">
        <f>IF(O180=0,""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"")))))))))))))))))))))))))))))))))))))))))))))))))</f>
        <v/>
      </c>
      <c r="U180" s="36" t="str">
        <f>IFERROR(IF(S180="N/A","N/A",((N180-S180)/S180)),"")</f>
        <v/>
      </c>
      <c r="V180" s="36" t="str">
        <f>IFERROR(IF(T180="N/A","N/A",((O180-T180)/T180)),"")</f>
        <v/>
      </c>
      <c r="W180" t="str">
        <f>IFERROR(E180-F180,"")</f>
        <v/>
      </c>
      <c r="X180" t="str">
        <f>IFERROR(ABS(E180-D179),"")</f>
        <v/>
      </c>
      <c r="Y180" t="str">
        <f>IFERROR(ABS(F180-D179),"")</f>
        <v/>
      </c>
      <c r="Z180" t="str">
        <f t="shared" si="80"/>
        <v/>
      </c>
      <c r="AA180" s="36" t="str">
        <f>IFERROR(H180-I180,"")</f>
        <v/>
      </c>
      <c r="AB180" s="36" t="str">
        <f t="shared" si="70"/>
        <v/>
      </c>
      <c r="AC180" s="66" t="str" cm="1">
        <f t="array" ref="AC180">IFERROR((AB180=AB179,AC179+AB180,AB180),"")</f>
        <v/>
      </c>
      <c r="AD180" s="65"/>
      <c r="AE180" s="65"/>
      <c r="AF180" s="65"/>
      <c r="AG180" s="65"/>
      <c r="AH180" s="36" t="str">
        <f>IF(AND(H180&gt;I180,H179&lt;I179),"crossover","")</f>
        <v/>
      </c>
      <c r="AI180" s="36" t="str">
        <f>IF(AND(H180&lt;I180,H179&gt;I179),"crossunder","")</f>
        <v/>
      </c>
      <c r="AJ180" s="67" t="str">
        <f t="shared" si="71"/>
        <v/>
      </c>
      <c r="AK180" s="68" t="str">
        <f t="shared" si="72"/>
        <v/>
      </c>
      <c r="AL180" s="71" t="str">
        <f t="shared" si="73"/>
        <v/>
      </c>
      <c r="AM180" s="71" t="str">
        <f t="shared" si="74"/>
        <v/>
      </c>
      <c r="AN180" s="72" t="str">
        <f>IF(AND(AK180&lt;&gt;"",CF180="Low Spike @ Uptrend"),AK180,"")</f>
        <v/>
      </c>
      <c r="AO180" s="72" t="str">
        <f t="shared" si="75"/>
        <v/>
      </c>
      <c r="AT180" s="75"/>
      <c r="AU180" s="75"/>
      <c r="AV180" s="75"/>
      <c r="AW180" s="75"/>
      <c r="AX180" s="4"/>
      <c r="AY180" s="21" t="str">
        <f>IF(OR(Q180=0,Q180=""),"",((H180-Q180)/Q180))</f>
        <v/>
      </c>
      <c r="AZ180" s="15" t="str">
        <f t="shared" si="58"/>
        <v/>
      </c>
      <c r="BA180" s="15" t="str">
        <f t="shared" si="56"/>
        <v/>
      </c>
      <c r="BB180" s="22" t="str">
        <f t="shared" si="59"/>
        <v/>
      </c>
      <c r="BC180" s="22" t="str">
        <f t="shared" si="60"/>
        <v/>
      </c>
      <c r="BD180" s="24" t="str">
        <f>IF(OR(R180=0,R180=""),"",((H180-R180)/R180))</f>
        <v/>
      </c>
      <c r="BE180" s="23" t="str">
        <f t="shared" si="57"/>
        <v/>
      </c>
      <c r="BF180" s="23" t="str">
        <f t="shared" si="61"/>
        <v/>
      </c>
      <c r="BG180" s="25" t="str">
        <f t="shared" si="62"/>
        <v/>
      </c>
      <c r="BH180" s="25" t="str">
        <f t="shared" si="63"/>
        <v/>
      </c>
      <c r="BI180" s="29" t="str">
        <f>IF(OR(L180="",N180=""),"",IF(AND(L180=N180,L180&gt;0,N180&gt;0),"Important High",""))</f>
        <v/>
      </c>
      <c r="BJ180" s="29" t="str">
        <f>IF(OR(M180="",O180=""),"",IF(AND(M180=O180,M180&gt;0,O180&gt;0),"Important Low",""))</f>
        <v/>
      </c>
      <c r="BK180" s="37" t="str">
        <f>IFERROR(IF(ABS(U180)&lt;0.15%,"Equal High",""),"")</f>
        <v/>
      </c>
      <c r="BL180" s="37" t="str" cm="1">
        <f t="array" aca="1" ref="BL180" ca="1">_xlfn.LET(_xlpm.lookback,MIN(ROW()-ROW(BK$50),11),_xlpm.found,IFERROR(MATCH("Equal High",OFFSET(BK180,-_xlpm.lookback,0,_xlpm.lookback+1,1),0),-1),_xlpm.offset_rows,_xlpm.lookback-_xlpm.found+1,IF(_xlpm.found&gt;0,INDEX(E:E,ROW()-_xlpm.offset_rows),""))</f>
        <v/>
      </c>
      <c r="BM180" s="37" t="str">
        <f ca="1">IF(BL180&lt;&gt;"",H180,"")</f>
        <v/>
      </c>
      <c r="BN180" s="37" t="str">
        <f ca="1">IF(BL180&lt;&gt;"",I180,"")</f>
        <v/>
      </c>
      <c r="BO180" s="37" t="str">
        <f t="shared" ca="1" si="81"/>
        <v/>
      </c>
      <c r="BP180" s="37" t="str">
        <f>IFERROR(IF(ABS(V180)&lt;0.15%,"Equal Low",""),"")</f>
        <v/>
      </c>
      <c r="BQ180" s="37" t="str" cm="1">
        <f t="array" aca="1" ref="BQ180" ca="1">_xlfn.LET(_xlpm.lookback,MIN(ROW()-ROW(BP$50),11),_xlpm.found,IFERROR(MATCH("Equal Low",OFFSET(BP180,-_xlpm.lookback,0,_xlpm.lookback+1,1),0),-1),_xlpm.offset_rows,_xlpm.lookback-_xlpm.found+1,IF(_xlpm.found&gt;0,INDEX(F:F,ROW()-_xlpm.offset_rows),""))</f>
        <v/>
      </c>
      <c r="BR180" s="37" t="str">
        <f ca="1">IF(BQ180&lt;&gt;"",H180,"")</f>
        <v/>
      </c>
      <c r="BS180" s="37" t="str">
        <f ca="1">IF(BQ180&lt;&gt;"",I180,"")</f>
        <v/>
      </c>
      <c r="BT180" s="37" t="str">
        <f t="shared" ca="1" si="82"/>
        <v/>
      </c>
      <c r="BU180" s="37" t="str">
        <f t="shared" si="64"/>
        <v/>
      </c>
      <c r="BV180" s="29" t="str">
        <f t="shared" si="65"/>
        <v/>
      </c>
      <c r="BW180" s="37" t="str" cm="1">
        <f t="array" ref="BW180">IF(BV180&lt;&gt;1,"",_xlfn.IFS(OR(BC180="Above",BC180="Below"),BC180,OR(BH180="Above",BH180="Below"),BH180,TRUE,""))</f>
        <v/>
      </c>
      <c r="BX180" s="37" t="str">
        <f ca="1">_xlfn.LET(_xlpm.eqh,IFERROR(ABS((BM180-BL180)/BL180)&lt;0.15%,FALSE),_xlpm.eql,IFERROR(ABS((BR180-BQ180)/BQ180)&lt;0.15%,FALSE),IF(_xlpm.eqh,IF(_xlpm.eql,"Eqh Touch / Eql Touch","Eqh Touch"),IF(_xlpm.eql,"Eql Touch","")))</f>
        <v/>
      </c>
      <c r="BY180" s="37" t="str">
        <f>IF(AA180="","",IF(AA180&gt;0,"UP","DOWN"))</f>
        <v/>
      </c>
      <c r="BZ180" s="37" t="str">
        <f t="shared" si="66"/>
        <v/>
      </c>
      <c r="CA180" s="37" t="str">
        <f t="shared" si="67"/>
        <v/>
      </c>
      <c r="CB180" s="66" t="str">
        <f t="shared" si="68"/>
        <v/>
      </c>
      <c r="CC180" s="69" t="str">
        <f t="shared" si="76"/>
        <v/>
      </c>
      <c r="CD180" s="66" t="str">
        <f t="shared" si="77"/>
        <v/>
      </c>
      <c r="CE180" s="66" t="str">
        <f t="shared" si="69"/>
        <v/>
      </c>
      <c r="CF180" s="66" t="str">
        <f>IF(AK180="","",IF(AND(AC180&gt;0,AK180&gt;0),"Low Spike @ Uptrend",""))</f>
        <v/>
      </c>
      <c r="CG180" s="66" t="str">
        <f>IF(AND(CF180="Low Spike @ Uptrend",AV180&gt;50%),"Sig Low Spike @ Uptrend","")</f>
        <v/>
      </c>
      <c r="CH180" s="30" t="str">
        <f>IFERROR(IF(Z180&gt;(AVERAGE(Z160:Z180)+(2*_xlfn.STDEV.P(Z160:Z180))),1,""),"")</f>
        <v/>
      </c>
      <c r="CI180" s="30" t="str">
        <f>IFERROR(IF(G180&gt;(AVERAGE(G160:G180)+(2*_xlfn.STDEV.P(G160:G180))),1,""),"")</f>
        <v/>
      </c>
      <c r="CJ180" s="30" t="str">
        <f>IF(P180="","",IF(P180=1,1,""))</f>
        <v/>
      </c>
      <c r="CK180" s="11" t="str">
        <f>IF(AND(CH180="",CC180="",CF180="",CI180="",CJ180=""),"",SUM(CH180:CJ180)/5)</f>
        <v/>
      </c>
      <c r="CL180" s="38" t="str">
        <f t="shared" si="78"/>
        <v/>
      </c>
      <c r="CM180" s="10" t="str">
        <f t="shared" si="79"/>
        <v/>
      </c>
    </row>
    <row r="181" spans="1:91" x14ac:dyDescent="0.55000000000000004">
      <c r="A181" t="str">
        <f>IF('Data Validation'!$K$2&lt;&gt;TRUE,"",'Data Validation'!A181)</f>
        <v/>
      </c>
      <c r="B181" s="4" t="str">
        <f>IF('Data Validation'!$K$2&lt;&gt;TRUE,"",'Data Validation'!C181)</f>
        <v/>
      </c>
      <c r="C181" s="4" t="str">
        <f>IF('Data Validation'!$K$2&lt;&gt;TRUE,"",'Data Validation'!E181)</f>
        <v/>
      </c>
      <c r="D181" s="4" t="str">
        <f>IF('Data Validation'!$K$2&lt;&gt;TRUE,"",'Data Validation'!G181)</f>
        <v/>
      </c>
      <c r="E181" s="4" t="str">
        <f>IF($C181&lt;&gt;"M5","",Price!F181)</f>
        <v/>
      </c>
      <c r="F181" s="4" t="str">
        <f>IF($C181&lt;&gt;"M5","",Price!G181)</f>
        <v/>
      </c>
      <c r="G181" s="4" t="str">
        <f>IF($C181&lt;&gt;"M5","",Price!H181)</f>
        <v/>
      </c>
      <c r="H181" s="57" t="str">
        <f>IF($C181&lt;&gt;"M5","",SSA!E181)</f>
        <v/>
      </c>
      <c r="I181" s="57" t="str">
        <f>IF($C181&lt;&gt;"M5","",SSA!F181)</f>
        <v/>
      </c>
      <c r="J181" s="58" t="str">
        <f>IF($C181&lt;&gt;"M5","",SSA!G181)</f>
        <v/>
      </c>
      <c r="K181" s="58" t="str">
        <f>IF($C181&lt;&gt;"M5","",SSA!H181)</f>
        <v/>
      </c>
      <c r="L181" s="5" t="str">
        <f>IF($C181&lt;&gt;"M5","",Trendlines!K181)</f>
        <v/>
      </c>
      <c r="M181" s="5" t="str">
        <f>IF($C181&lt;&gt;"M5","",Trendlines!L181)</f>
        <v/>
      </c>
      <c r="N181" s="5" t="str">
        <f>IF($C181&lt;&gt;"M5","",ZigZag!E181)</f>
        <v/>
      </c>
      <c r="O181" s="5" t="str">
        <f>IF($C181&lt;&gt;"M5","",ZigZag!F181)</f>
        <v/>
      </c>
      <c r="P181" s="5" t="str">
        <f>IF($C181&lt;&gt;"M5","",Pinbar!E181)</f>
        <v/>
      </c>
      <c r="Q181" s="57" t="str">
        <f>IF($C181&lt;&gt;"M5","",Trendlines!E181)</f>
        <v/>
      </c>
      <c r="R181" s="57" t="str">
        <f>IF($C181&lt;&gt;"M5","",Trendlines!H181)</f>
        <v/>
      </c>
      <c r="S181" s="36" t="str">
        <f>IF(N181=0,""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"")))))))))))))))))))))))))))))))))))))))))))))))))</f>
        <v/>
      </c>
      <c r="T181" s="36" t="str">
        <f>IF(O181=0,""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"")))))))))))))))))))))))))))))))))))))))))))))))))</f>
        <v/>
      </c>
      <c r="U181" s="36" t="str">
        <f>IFERROR(IF(S181="N/A","N/A",((N181-S181)/S181)),"")</f>
        <v/>
      </c>
      <c r="V181" s="36" t="str">
        <f>IFERROR(IF(T181="N/A","N/A",((O181-T181)/T181)),"")</f>
        <v/>
      </c>
      <c r="W181" t="str">
        <f>IFERROR(E181-F181,"")</f>
        <v/>
      </c>
      <c r="X181" t="str">
        <f>IFERROR(ABS(E181-D180),"")</f>
        <v/>
      </c>
      <c r="Y181" t="str">
        <f>IFERROR(ABS(F181-D180),"")</f>
        <v/>
      </c>
      <c r="Z181" t="str">
        <f t="shared" si="80"/>
        <v/>
      </c>
      <c r="AA181" s="36" t="str">
        <f>IFERROR(H181-I181,"")</f>
        <v/>
      </c>
      <c r="AB181" s="36" t="str">
        <f t="shared" si="70"/>
        <v/>
      </c>
      <c r="AC181" s="66" t="str" cm="1">
        <f t="array" ref="AC181">IFERROR((AB181=AB180,AC180+AB181,AB181),"")</f>
        <v/>
      </c>
      <c r="AD181" s="65"/>
      <c r="AE181" s="65"/>
      <c r="AF181" s="65"/>
      <c r="AG181" s="65"/>
      <c r="AH181" s="36" t="str">
        <f>IF(AND(H181&gt;I181,H180&lt;I180),"crossover","")</f>
        <v/>
      </c>
      <c r="AI181" s="36" t="str">
        <f>IF(AND(H181&lt;I181,H180&gt;I180),"crossunder","")</f>
        <v/>
      </c>
      <c r="AJ181" s="67" t="str">
        <f t="shared" si="71"/>
        <v/>
      </c>
      <c r="AK181" s="68" t="str">
        <f t="shared" si="72"/>
        <v/>
      </c>
      <c r="AL181" s="71" t="str">
        <f t="shared" si="73"/>
        <v/>
      </c>
      <c r="AM181" s="71" t="str">
        <f t="shared" si="74"/>
        <v/>
      </c>
      <c r="AN181" s="72" t="str">
        <f>IF(AND(AK181&lt;&gt;"",CF181="Low Spike @ Uptrend"),AK181,"")</f>
        <v/>
      </c>
      <c r="AO181" s="72" t="str">
        <f t="shared" si="75"/>
        <v/>
      </c>
      <c r="AT181" s="75"/>
      <c r="AU181" s="75"/>
      <c r="AV181" s="75"/>
      <c r="AW181" s="75"/>
      <c r="AX181" s="4"/>
      <c r="AY181" s="21" t="str">
        <f>IF(OR(Q181=0,Q181=""),"",((H181-Q181)/Q181))</f>
        <v/>
      </c>
      <c r="AZ181" s="15" t="str">
        <f t="shared" si="58"/>
        <v/>
      </c>
      <c r="BA181" s="15" t="str">
        <f t="shared" si="56"/>
        <v/>
      </c>
      <c r="BB181" s="22" t="str">
        <f t="shared" si="59"/>
        <v/>
      </c>
      <c r="BC181" s="22" t="str">
        <f t="shared" si="60"/>
        <v/>
      </c>
      <c r="BD181" s="24" t="str">
        <f>IF(OR(R181=0,R181=""),"",((H181-R181)/R181))</f>
        <v/>
      </c>
      <c r="BE181" s="23" t="str">
        <f t="shared" si="57"/>
        <v/>
      </c>
      <c r="BF181" s="23" t="str">
        <f t="shared" si="61"/>
        <v/>
      </c>
      <c r="BG181" s="25" t="str">
        <f t="shared" si="62"/>
        <v/>
      </c>
      <c r="BH181" s="25" t="str">
        <f t="shared" si="63"/>
        <v/>
      </c>
      <c r="BI181" s="29" t="str">
        <f>IF(OR(L181="",N181=""),"",IF(AND(L181=N181,L181&gt;0,N181&gt;0),"Important High",""))</f>
        <v/>
      </c>
      <c r="BJ181" s="29" t="str">
        <f>IF(OR(M181="",O181=""),"",IF(AND(M181=O181,M181&gt;0,O181&gt;0),"Important Low",""))</f>
        <v/>
      </c>
      <c r="BK181" s="37" t="str">
        <f>IFERROR(IF(ABS(U181)&lt;0.15%,"Equal High",""),"")</f>
        <v/>
      </c>
      <c r="BL181" s="37" t="str" cm="1">
        <f t="array" aca="1" ref="BL181" ca="1">_xlfn.LET(_xlpm.lookback,MIN(ROW()-ROW(BK$50),11),_xlpm.found,IFERROR(MATCH("Equal High",OFFSET(BK181,-_xlpm.lookback,0,_xlpm.lookback+1,1),0),-1),_xlpm.offset_rows,_xlpm.lookback-_xlpm.found+1,IF(_xlpm.found&gt;0,INDEX(E:E,ROW()-_xlpm.offset_rows),""))</f>
        <v/>
      </c>
      <c r="BM181" s="37" t="str">
        <f ca="1">IF(BL181&lt;&gt;"",H181,"")</f>
        <v/>
      </c>
      <c r="BN181" s="37" t="str">
        <f ca="1">IF(BL181&lt;&gt;"",I181,"")</f>
        <v/>
      </c>
      <c r="BO181" s="37" t="str">
        <f t="shared" ca="1" si="81"/>
        <v/>
      </c>
      <c r="BP181" s="37" t="str">
        <f>IFERROR(IF(ABS(V181)&lt;0.15%,"Equal Low",""),"")</f>
        <v/>
      </c>
      <c r="BQ181" s="37" t="str" cm="1">
        <f t="array" aca="1" ref="BQ181" ca="1">_xlfn.LET(_xlpm.lookback,MIN(ROW()-ROW(BP$50),11),_xlpm.found,IFERROR(MATCH("Equal Low",OFFSET(BP181,-_xlpm.lookback,0,_xlpm.lookback+1,1),0),-1),_xlpm.offset_rows,_xlpm.lookback-_xlpm.found+1,IF(_xlpm.found&gt;0,INDEX(F:F,ROW()-_xlpm.offset_rows),""))</f>
        <v/>
      </c>
      <c r="BR181" s="37" t="str">
        <f ca="1">IF(BQ181&lt;&gt;"",H181,"")</f>
        <v/>
      </c>
      <c r="BS181" s="37" t="str">
        <f ca="1">IF(BQ181&lt;&gt;"",I181,"")</f>
        <v/>
      </c>
      <c r="BT181" s="37" t="str">
        <f t="shared" ca="1" si="82"/>
        <v/>
      </c>
      <c r="BU181" s="37" t="str">
        <f t="shared" si="64"/>
        <v/>
      </c>
      <c r="BV181" s="29" t="str">
        <f t="shared" si="65"/>
        <v/>
      </c>
      <c r="BW181" s="37" t="str" cm="1">
        <f t="array" ref="BW181">IF(BV181&lt;&gt;1,"",_xlfn.IFS(OR(BC181="Above",BC181="Below"),BC181,OR(BH181="Above",BH181="Below"),BH181,TRUE,""))</f>
        <v/>
      </c>
      <c r="BX181" s="37" t="str">
        <f ca="1">_xlfn.LET(_xlpm.eqh,IFERROR(ABS((BM181-BL181)/BL181)&lt;0.15%,FALSE),_xlpm.eql,IFERROR(ABS((BR181-BQ181)/BQ181)&lt;0.15%,FALSE),IF(_xlpm.eqh,IF(_xlpm.eql,"Eqh Touch / Eql Touch","Eqh Touch"),IF(_xlpm.eql,"Eql Touch","")))</f>
        <v/>
      </c>
      <c r="BY181" s="37" t="str">
        <f>IF(AA181="","",IF(AA181&gt;0,"UP","DOWN"))</f>
        <v/>
      </c>
      <c r="BZ181" s="37" t="str">
        <f t="shared" si="66"/>
        <v/>
      </c>
      <c r="CA181" s="37" t="str">
        <f t="shared" si="67"/>
        <v/>
      </c>
      <c r="CB181" s="66" t="str">
        <f t="shared" si="68"/>
        <v/>
      </c>
      <c r="CC181" s="69" t="str">
        <f t="shared" si="76"/>
        <v/>
      </c>
      <c r="CD181" s="66" t="str">
        <f t="shared" si="77"/>
        <v/>
      </c>
      <c r="CE181" s="66" t="str">
        <f t="shared" si="69"/>
        <v/>
      </c>
      <c r="CF181" s="66" t="str">
        <f>IF(AK181="","",IF(AND(AC181&gt;0,AK181&gt;0),"Low Spike @ Uptrend",""))</f>
        <v/>
      </c>
      <c r="CG181" s="66" t="str">
        <f>IF(AND(CF181="Low Spike @ Uptrend",AV181&gt;50%),"Sig Low Spike @ Uptrend","")</f>
        <v/>
      </c>
      <c r="CH181" s="30" t="str">
        <f>IFERROR(IF(Z181&gt;(AVERAGE(Z161:Z181)+(2*_xlfn.STDEV.P(Z161:Z181))),1,""),"")</f>
        <v/>
      </c>
      <c r="CI181" s="30" t="str">
        <f>IFERROR(IF(G181&gt;(AVERAGE(G161:G181)+(2*_xlfn.STDEV.P(G161:G181))),1,""),"")</f>
        <v/>
      </c>
      <c r="CJ181" s="30" t="str">
        <f>IF(P181="","",IF(P181=1,1,""))</f>
        <v/>
      </c>
      <c r="CK181" s="11" t="str">
        <f>IF(AND(CH181="",CC181="",CF181="",CI181="",CJ181=""),"",SUM(CH181:CJ181)/5)</f>
        <v/>
      </c>
      <c r="CL181" s="38" t="str">
        <f t="shared" si="78"/>
        <v/>
      </c>
      <c r="CM181" s="10" t="str">
        <f t="shared" si="79"/>
        <v/>
      </c>
    </row>
    <row r="182" spans="1:91" x14ac:dyDescent="0.55000000000000004">
      <c r="A182" t="str">
        <f>IF('Data Validation'!$K$2&lt;&gt;TRUE,"",'Data Validation'!A182)</f>
        <v/>
      </c>
      <c r="B182" s="4" t="str">
        <f>IF('Data Validation'!$K$2&lt;&gt;TRUE,"",'Data Validation'!C182)</f>
        <v/>
      </c>
      <c r="C182" s="4" t="str">
        <f>IF('Data Validation'!$K$2&lt;&gt;TRUE,"",'Data Validation'!E182)</f>
        <v/>
      </c>
      <c r="D182" s="4" t="str">
        <f>IF('Data Validation'!$K$2&lt;&gt;TRUE,"",'Data Validation'!G182)</f>
        <v/>
      </c>
      <c r="E182" s="4" t="str">
        <f>IF($C182&lt;&gt;"M5","",Price!F182)</f>
        <v/>
      </c>
      <c r="F182" s="4" t="str">
        <f>IF($C182&lt;&gt;"M5","",Price!G182)</f>
        <v/>
      </c>
      <c r="G182" s="4" t="str">
        <f>IF($C182&lt;&gt;"M5","",Price!H182)</f>
        <v/>
      </c>
      <c r="H182" s="57" t="str">
        <f>IF($C182&lt;&gt;"M5","",SSA!E182)</f>
        <v/>
      </c>
      <c r="I182" s="57" t="str">
        <f>IF($C182&lt;&gt;"M5","",SSA!F182)</f>
        <v/>
      </c>
      <c r="J182" s="58" t="str">
        <f>IF($C182&lt;&gt;"M5","",SSA!G182)</f>
        <v/>
      </c>
      <c r="K182" s="58" t="str">
        <f>IF($C182&lt;&gt;"M5","",SSA!H182)</f>
        <v/>
      </c>
      <c r="L182" s="5" t="str">
        <f>IF($C182&lt;&gt;"M5","",Trendlines!K182)</f>
        <v/>
      </c>
      <c r="M182" s="5" t="str">
        <f>IF($C182&lt;&gt;"M5","",Trendlines!L182)</f>
        <v/>
      </c>
      <c r="N182" s="5" t="str">
        <f>IF($C182&lt;&gt;"M5","",ZigZag!E182)</f>
        <v/>
      </c>
      <c r="O182" s="5" t="str">
        <f>IF($C182&lt;&gt;"M5","",ZigZag!F182)</f>
        <v/>
      </c>
      <c r="P182" s="5" t="str">
        <f>IF($C182&lt;&gt;"M5","",Pinbar!E182)</f>
        <v/>
      </c>
      <c r="Q182" s="57" t="str">
        <f>IF($C182&lt;&gt;"M5","",Trendlines!E182)</f>
        <v/>
      </c>
      <c r="R182" s="57" t="str">
        <f>IF($C182&lt;&gt;"M5","",Trendlines!H182)</f>
        <v/>
      </c>
      <c r="S182" s="36" t="str">
        <f>IF(N182=0,""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"")))))))))))))))))))))))))))))))))))))))))))))))))</f>
        <v/>
      </c>
      <c r="T182" s="36" t="str">
        <f>IF(O182=0,""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"")))))))))))))))))))))))))))))))))))))))))))))))))</f>
        <v/>
      </c>
      <c r="U182" s="36" t="str">
        <f>IFERROR(IF(S182="N/A","N/A",((N182-S182)/S182)),"")</f>
        <v/>
      </c>
      <c r="V182" s="36" t="str">
        <f>IFERROR(IF(T182="N/A","N/A",((O182-T182)/T182)),"")</f>
        <v/>
      </c>
      <c r="W182" t="str">
        <f>IFERROR(E182-F182,"")</f>
        <v/>
      </c>
      <c r="X182" t="str">
        <f>IFERROR(ABS(E182-D181),"")</f>
        <v/>
      </c>
      <c r="Y182" t="str">
        <f>IFERROR(ABS(F182-D181),"")</f>
        <v/>
      </c>
      <c r="Z182" t="str">
        <f t="shared" si="80"/>
        <v/>
      </c>
      <c r="AA182" s="36" t="str">
        <f>IFERROR(H182-I182,"")</f>
        <v/>
      </c>
      <c r="AB182" s="36" t="str">
        <f t="shared" si="70"/>
        <v/>
      </c>
      <c r="AC182" s="66" t="str" cm="1">
        <f t="array" ref="AC182">IFERROR((AB182=AB181,AC181+AB182,AB182),"")</f>
        <v/>
      </c>
      <c r="AD182" s="65"/>
      <c r="AE182" s="65"/>
      <c r="AF182" s="65"/>
      <c r="AG182" s="65"/>
      <c r="AH182" s="36" t="str">
        <f>IF(AND(H182&gt;I182,H181&lt;I181),"crossover","")</f>
        <v/>
      </c>
      <c r="AI182" s="36" t="str">
        <f>IF(AND(H182&lt;I182,H181&gt;I181),"crossunder","")</f>
        <v/>
      </c>
      <c r="AJ182" s="67" t="str">
        <f t="shared" si="71"/>
        <v/>
      </c>
      <c r="AK182" s="68" t="str">
        <f t="shared" si="72"/>
        <v/>
      </c>
      <c r="AL182" s="71" t="str">
        <f t="shared" si="73"/>
        <v/>
      </c>
      <c r="AM182" s="71" t="str">
        <f t="shared" si="74"/>
        <v/>
      </c>
      <c r="AN182" s="72" t="str">
        <f>IF(AND(AK182&lt;&gt;"",CF182="Low Spike @ Uptrend"),AK182,"")</f>
        <v/>
      </c>
      <c r="AO182" s="72" t="str">
        <f t="shared" si="75"/>
        <v/>
      </c>
      <c r="AT182" s="75"/>
      <c r="AU182" s="75"/>
      <c r="AV182" s="75"/>
      <c r="AW182" s="75"/>
      <c r="AX182" s="4"/>
      <c r="AY182" s="21" t="str">
        <f>IF(OR(Q182=0,Q182=""),"",((H182-Q182)/Q182))</f>
        <v/>
      </c>
      <c r="AZ182" s="15" t="str">
        <f t="shared" si="58"/>
        <v/>
      </c>
      <c r="BA182" s="15" t="str">
        <f t="shared" si="56"/>
        <v/>
      </c>
      <c r="BB182" s="22" t="str">
        <f t="shared" si="59"/>
        <v/>
      </c>
      <c r="BC182" s="22" t="str">
        <f t="shared" si="60"/>
        <v/>
      </c>
      <c r="BD182" s="24" t="str">
        <f>IF(OR(R182=0,R182=""),"",((H182-R182)/R182))</f>
        <v/>
      </c>
      <c r="BE182" s="23" t="str">
        <f t="shared" si="57"/>
        <v/>
      </c>
      <c r="BF182" s="23" t="str">
        <f t="shared" si="61"/>
        <v/>
      </c>
      <c r="BG182" s="25" t="str">
        <f t="shared" si="62"/>
        <v/>
      </c>
      <c r="BH182" s="25" t="str">
        <f t="shared" si="63"/>
        <v/>
      </c>
      <c r="BI182" s="29" t="str">
        <f>IF(OR(L182="",N182=""),"",IF(AND(L182=N182,L182&gt;0,N182&gt;0),"Important High",""))</f>
        <v/>
      </c>
      <c r="BJ182" s="29" t="str">
        <f>IF(OR(M182="",O182=""),"",IF(AND(M182=O182,M182&gt;0,O182&gt;0),"Important Low",""))</f>
        <v/>
      </c>
      <c r="BK182" s="37" t="str">
        <f>IFERROR(IF(ABS(U182)&lt;0.15%,"Equal High",""),"")</f>
        <v/>
      </c>
      <c r="BL182" s="37" t="str" cm="1">
        <f t="array" aca="1" ref="BL182" ca="1">_xlfn.LET(_xlpm.lookback,MIN(ROW()-ROW(BK$50),11),_xlpm.found,IFERROR(MATCH("Equal High",OFFSET(BK182,-_xlpm.lookback,0,_xlpm.lookback+1,1),0),-1),_xlpm.offset_rows,_xlpm.lookback-_xlpm.found+1,IF(_xlpm.found&gt;0,INDEX(E:E,ROW()-_xlpm.offset_rows),""))</f>
        <v/>
      </c>
      <c r="BM182" s="37" t="str">
        <f ca="1">IF(BL182&lt;&gt;"",H182,"")</f>
        <v/>
      </c>
      <c r="BN182" s="37" t="str">
        <f ca="1">IF(BL182&lt;&gt;"",I182,"")</f>
        <v/>
      </c>
      <c r="BO182" s="37" t="str">
        <f t="shared" ca="1" si="81"/>
        <v/>
      </c>
      <c r="BP182" s="37" t="str">
        <f>IFERROR(IF(ABS(V182)&lt;0.15%,"Equal Low",""),"")</f>
        <v/>
      </c>
      <c r="BQ182" s="37" t="str" cm="1">
        <f t="array" aca="1" ref="BQ182" ca="1">_xlfn.LET(_xlpm.lookback,MIN(ROW()-ROW(BP$50),11),_xlpm.found,IFERROR(MATCH("Equal Low",OFFSET(BP182,-_xlpm.lookback,0,_xlpm.lookback+1,1),0),-1),_xlpm.offset_rows,_xlpm.lookback-_xlpm.found+1,IF(_xlpm.found&gt;0,INDEX(F:F,ROW()-_xlpm.offset_rows),""))</f>
        <v/>
      </c>
      <c r="BR182" s="37" t="str">
        <f ca="1">IF(BQ182&lt;&gt;"",H182,"")</f>
        <v/>
      </c>
      <c r="BS182" s="37" t="str">
        <f ca="1">IF(BQ182&lt;&gt;"",I182,"")</f>
        <v/>
      </c>
      <c r="BT182" s="37" t="str">
        <f t="shared" ca="1" si="82"/>
        <v/>
      </c>
      <c r="BU182" s="37" t="str">
        <f t="shared" si="64"/>
        <v/>
      </c>
      <c r="BV182" s="29" t="str">
        <f t="shared" si="65"/>
        <v/>
      </c>
      <c r="BW182" s="37" t="str" cm="1">
        <f t="array" ref="BW182">IF(BV182&lt;&gt;1,"",_xlfn.IFS(OR(BC182="Above",BC182="Below"),BC182,OR(BH182="Above",BH182="Below"),BH182,TRUE,""))</f>
        <v/>
      </c>
      <c r="BX182" s="37" t="str">
        <f ca="1">_xlfn.LET(_xlpm.eqh,IFERROR(ABS((BM182-BL182)/BL182)&lt;0.15%,FALSE),_xlpm.eql,IFERROR(ABS((BR182-BQ182)/BQ182)&lt;0.15%,FALSE),IF(_xlpm.eqh,IF(_xlpm.eql,"Eqh Touch / Eql Touch","Eqh Touch"),IF(_xlpm.eql,"Eql Touch","")))</f>
        <v/>
      </c>
      <c r="BY182" s="37" t="str">
        <f>IF(AA182="","",IF(AA182&gt;0,"UP","DOWN"))</f>
        <v/>
      </c>
      <c r="BZ182" s="37" t="str">
        <f t="shared" si="66"/>
        <v/>
      </c>
      <c r="CA182" s="37" t="str">
        <f t="shared" si="67"/>
        <v/>
      </c>
      <c r="CB182" s="66" t="str">
        <f t="shared" si="68"/>
        <v/>
      </c>
      <c r="CC182" s="69" t="str">
        <f t="shared" si="76"/>
        <v/>
      </c>
      <c r="CD182" s="66" t="str">
        <f t="shared" si="77"/>
        <v/>
      </c>
      <c r="CE182" s="66" t="str">
        <f t="shared" si="69"/>
        <v/>
      </c>
      <c r="CF182" s="66" t="str">
        <f>IF(AK182="","",IF(AND(AC182&gt;0,AK182&gt;0),"Low Spike @ Uptrend",""))</f>
        <v/>
      </c>
      <c r="CG182" s="66" t="str">
        <f>IF(AND(CF182="Low Spike @ Uptrend",AV182&gt;50%),"Sig Low Spike @ Uptrend","")</f>
        <v/>
      </c>
      <c r="CH182" s="30" t="str">
        <f>IFERROR(IF(Z182&gt;(AVERAGE(Z162:Z182)+(2*_xlfn.STDEV.P(Z162:Z182))),1,""),"")</f>
        <v/>
      </c>
      <c r="CI182" s="30" t="str">
        <f>IFERROR(IF(G182&gt;(AVERAGE(G162:G182)+(2*_xlfn.STDEV.P(G162:G182))),1,""),"")</f>
        <v/>
      </c>
      <c r="CJ182" s="30" t="str">
        <f>IF(P182="","",IF(P182=1,1,""))</f>
        <v/>
      </c>
      <c r="CK182" s="11" t="str">
        <f>IF(AND(CH182="",CC182="",CF182="",CI182="",CJ182=""),"",SUM(CH182:CJ182)/5)</f>
        <v/>
      </c>
      <c r="CL182" s="38" t="str">
        <f t="shared" si="78"/>
        <v/>
      </c>
      <c r="CM182" s="10" t="str">
        <f t="shared" si="79"/>
        <v/>
      </c>
    </row>
    <row r="183" spans="1:91" x14ac:dyDescent="0.55000000000000004">
      <c r="A183" t="str">
        <f>IF('Data Validation'!$K$2&lt;&gt;TRUE,"",'Data Validation'!A183)</f>
        <v/>
      </c>
      <c r="B183" s="4" t="str">
        <f>IF('Data Validation'!$K$2&lt;&gt;TRUE,"",'Data Validation'!C183)</f>
        <v/>
      </c>
      <c r="C183" s="4" t="str">
        <f>IF('Data Validation'!$K$2&lt;&gt;TRUE,"",'Data Validation'!E183)</f>
        <v/>
      </c>
      <c r="D183" s="4" t="str">
        <f>IF('Data Validation'!$K$2&lt;&gt;TRUE,"",'Data Validation'!G183)</f>
        <v/>
      </c>
      <c r="E183" s="4" t="str">
        <f>IF($C183&lt;&gt;"M5","",Price!F183)</f>
        <v/>
      </c>
      <c r="F183" s="4" t="str">
        <f>IF($C183&lt;&gt;"M5","",Price!G183)</f>
        <v/>
      </c>
      <c r="G183" s="4" t="str">
        <f>IF($C183&lt;&gt;"M5","",Price!H183)</f>
        <v/>
      </c>
      <c r="H183" s="57" t="str">
        <f>IF($C183&lt;&gt;"M5","",SSA!E183)</f>
        <v/>
      </c>
      <c r="I183" s="57" t="str">
        <f>IF($C183&lt;&gt;"M5","",SSA!F183)</f>
        <v/>
      </c>
      <c r="J183" s="58" t="str">
        <f>IF($C183&lt;&gt;"M5","",SSA!G183)</f>
        <v/>
      </c>
      <c r="K183" s="58" t="str">
        <f>IF($C183&lt;&gt;"M5","",SSA!H183)</f>
        <v/>
      </c>
      <c r="L183" s="5" t="str">
        <f>IF($C183&lt;&gt;"M5","",Trendlines!K183)</f>
        <v/>
      </c>
      <c r="M183" s="5" t="str">
        <f>IF($C183&lt;&gt;"M5","",Trendlines!L183)</f>
        <v/>
      </c>
      <c r="N183" s="5" t="str">
        <f>IF($C183&lt;&gt;"M5","",ZigZag!E183)</f>
        <v/>
      </c>
      <c r="O183" s="5" t="str">
        <f>IF($C183&lt;&gt;"M5","",ZigZag!F183)</f>
        <v/>
      </c>
      <c r="P183" s="5" t="str">
        <f>IF($C183&lt;&gt;"M5","",Pinbar!E183)</f>
        <v/>
      </c>
      <c r="Q183" s="57" t="str">
        <f>IF($C183&lt;&gt;"M5","",Trendlines!E183)</f>
        <v/>
      </c>
      <c r="R183" s="57" t="str">
        <f>IF($C183&lt;&gt;"M5","",Trendlines!H183)</f>
        <v/>
      </c>
      <c r="S183" s="36" t="str">
        <f>IF(N183=0,""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"")))))))))))))))))))))))))))))))))))))))))))))))))</f>
        <v/>
      </c>
      <c r="T183" s="36" t="str">
        <f>IF(O183=0,""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"")))))))))))))))))))))))))))))))))))))))))))))))))</f>
        <v/>
      </c>
      <c r="U183" s="36" t="str">
        <f>IFERROR(IF(S183="N/A","N/A",((N183-S183)/S183)),"")</f>
        <v/>
      </c>
      <c r="V183" s="36" t="str">
        <f>IFERROR(IF(T183="N/A","N/A",((O183-T183)/T183)),"")</f>
        <v/>
      </c>
      <c r="W183" t="str">
        <f>IFERROR(E183-F183,"")</f>
        <v/>
      </c>
      <c r="X183" t="str">
        <f>IFERROR(ABS(E183-D182),"")</f>
        <v/>
      </c>
      <c r="Y183" t="str">
        <f>IFERROR(ABS(F183-D182),"")</f>
        <v/>
      </c>
      <c r="Z183" t="str">
        <f t="shared" si="80"/>
        <v/>
      </c>
      <c r="AA183" s="36" t="str">
        <f>IFERROR(H183-I183,"")</f>
        <v/>
      </c>
      <c r="AB183" s="36" t="str">
        <f t="shared" si="70"/>
        <v/>
      </c>
      <c r="AC183" s="66" t="str" cm="1">
        <f t="array" ref="AC183">IFERROR((AB183=AB182,AC182+AB183,AB183),"")</f>
        <v/>
      </c>
      <c r="AD183" s="65"/>
      <c r="AE183" s="65"/>
      <c r="AF183" s="65"/>
      <c r="AG183" s="65"/>
      <c r="AH183" s="36" t="str">
        <f>IF(AND(H183&gt;I183,H182&lt;I182),"crossover","")</f>
        <v/>
      </c>
      <c r="AI183" s="36" t="str">
        <f>IF(AND(H183&lt;I183,H182&gt;I182),"crossunder","")</f>
        <v/>
      </c>
      <c r="AJ183" s="67" t="str">
        <f t="shared" si="71"/>
        <v/>
      </c>
      <c r="AK183" s="68" t="str">
        <f t="shared" si="72"/>
        <v/>
      </c>
      <c r="AL183" s="71" t="str">
        <f t="shared" si="73"/>
        <v/>
      </c>
      <c r="AM183" s="71" t="str">
        <f t="shared" si="74"/>
        <v/>
      </c>
      <c r="AN183" s="72" t="str">
        <f>IF(AND(AK183&lt;&gt;"",CF183="Low Spike @ Uptrend"),AK183,"")</f>
        <v/>
      </c>
      <c r="AO183" s="72" t="str">
        <f t="shared" si="75"/>
        <v/>
      </c>
      <c r="AT183" s="75"/>
      <c r="AU183" s="75"/>
      <c r="AV183" s="75"/>
      <c r="AW183" s="75"/>
      <c r="AX183" s="4"/>
      <c r="AY183" s="21" t="str">
        <f>IF(OR(Q183=0,Q183=""),"",((H183-Q183)/Q183))</f>
        <v/>
      </c>
      <c r="AZ183" s="15" t="str">
        <f t="shared" si="58"/>
        <v/>
      </c>
      <c r="BA183" s="15" t="str">
        <f t="shared" si="56"/>
        <v/>
      </c>
      <c r="BB183" s="22" t="str">
        <f t="shared" si="59"/>
        <v/>
      </c>
      <c r="BC183" s="22" t="str">
        <f t="shared" si="60"/>
        <v/>
      </c>
      <c r="BD183" s="24" t="str">
        <f>IF(OR(R183=0,R183=""),"",((H183-R183)/R183))</f>
        <v/>
      </c>
      <c r="BE183" s="23" t="str">
        <f t="shared" si="57"/>
        <v/>
      </c>
      <c r="BF183" s="23" t="str">
        <f t="shared" si="61"/>
        <v/>
      </c>
      <c r="BG183" s="25" t="str">
        <f t="shared" si="62"/>
        <v/>
      </c>
      <c r="BH183" s="25" t="str">
        <f t="shared" si="63"/>
        <v/>
      </c>
      <c r="BI183" s="29" t="str">
        <f>IF(OR(L183="",N183=""),"",IF(AND(L183=N183,L183&gt;0,N183&gt;0),"Important High",""))</f>
        <v/>
      </c>
      <c r="BJ183" s="29" t="str">
        <f>IF(OR(M183="",O183=""),"",IF(AND(M183=O183,M183&gt;0,O183&gt;0),"Important Low",""))</f>
        <v/>
      </c>
      <c r="BK183" s="37" t="str">
        <f>IFERROR(IF(ABS(U183)&lt;0.15%,"Equal High",""),"")</f>
        <v/>
      </c>
      <c r="BL183" s="37" t="str" cm="1">
        <f t="array" aca="1" ref="BL183" ca="1">_xlfn.LET(_xlpm.lookback,MIN(ROW()-ROW(BK$50),11),_xlpm.found,IFERROR(MATCH("Equal High",OFFSET(BK183,-_xlpm.lookback,0,_xlpm.lookback+1,1),0),-1),_xlpm.offset_rows,_xlpm.lookback-_xlpm.found+1,IF(_xlpm.found&gt;0,INDEX(E:E,ROW()-_xlpm.offset_rows),""))</f>
        <v/>
      </c>
      <c r="BM183" s="37" t="str">
        <f ca="1">IF(BL183&lt;&gt;"",H183,"")</f>
        <v/>
      </c>
      <c r="BN183" s="37" t="str">
        <f ca="1">IF(BL183&lt;&gt;"",I183,"")</f>
        <v/>
      </c>
      <c r="BO183" s="37" t="str">
        <f t="shared" ca="1" si="81"/>
        <v/>
      </c>
      <c r="BP183" s="37" t="str">
        <f>IFERROR(IF(ABS(V183)&lt;0.15%,"Equal Low",""),"")</f>
        <v/>
      </c>
      <c r="BQ183" s="37" t="str" cm="1">
        <f t="array" aca="1" ref="BQ183" ca="1">_xlfn.LET(_xlpm.lookback,MIN(ROW()-ROW(BP$50),11),_xlpm.found,IFERROR(MATCH("Equal Low",OFFSET(BP183,-_xlpm.lookback,0,_xlpm.lookback+1,1),0),-1),_xlpm.offset_rows,_xlpm.lookback-_xlpm.found+1,IF(_xlpm.found&gt;0,INDEX(F:F,ROW()-_xlpm.offset_rows),""))</f>
        <v/>
      </c>
      <c r="BR183" s="37" t="str">
        <f ca="1">IF(BQ183&lt;&gt;"",H183,"")</f>
        <v/>
      </c>
      <c r="BS183" s="37" t="str">
        <f ca="1">IF(BQ183&lt;&gt;"",I183,"")</f>
        <v/>
      </c>
      <c r="BT183" s="37" t="str">
        <f t="shared" ca="1" si="82"/>
        <v/>
      </c>
      <c r="BU183" s="37" t="str">
        <f t="shared" si="64"/>
        <v/>
      </c>
      <c r="BV183" s="29" t="str">
        <f t="shared" si="65"/>
        <v/>
      </c>
      <c r="BW183" s="37" t="str" cm="1">
        <f t="array" ref="BW183">IF(BV183&lt;&gt;1,"",_xlfn.IFS(OR(BC183="Above",BC183="Below"),BC183,OR(BH183="Above",BH183="Below"),BH183,TRUE,""))</f>
        <v/>
      </c>
      <c r="BX183" s="37" t="str">
        <f ca="1">_xlfn.LET(_xlpm.eqh,IFERROR(ABS((BM183-BL183)/BL183)&lt;0.15%,FALSE),_xlpm.eql,IFERROR(ABS((BR183-BQ183)/BQ183)&lt;0.15%,FALSE),IF(_xlpm.eqh,IF(_xlpm.eql,"Eqh Touch / Eql Touch","Eqh Touch"),IF(_xlpm.eql,"Eql Touch","")))</f>
        <v/>
      </c>
      <c r="BY183" s="37" t="str">
        <f>IF(AA183="","",IF(AA183&gt;0,"UP","DOWN"))</f>
        <v/>
      </c>
      <c r="BZ183" s="37" t="str">
        <f t="shared" si="66"/>
        <v/>
      </c>
      <c r="CA183" s="37" t="str">
        <f t="shared" si="67"/>
        <v/>
      </c>
      <c r="CB183" s="66" t="str">
        <f t="shared" si="68"/>
        <v/>
      </c>
      <c r="CC183" s="69" t="str">
        <f t="shared" si="76"/>
        <v/>
      </c>
      <c r="CD183" s="66" t="str">
        <f t="shared" si="77"/>
        <v/>
      </c>
      <c r="CE183" s="66" t="str">
        <f t="shared" si="69"/>
        <v/>
      </c>
      <c r="CF183" s="66" t="str">
        <f>IF(AK183="","",IF(AND(AC183&gt;0,AK183&gt;0),"Low Spike @ Uptrend",""))</f>
        <v/>
      </c>
      <c r="CG183" s="66" t="str">
        <f>IF(AND(CF183="Low Spike @ Uptrend",AV183&gt;50%),"Sig Low Spike @ Uptrend","")</f>
        <v/>
      </c>
      <c r="CH183" s="30" t="str">
        <f>IFERROR(IF(Z183&gt;(AVERAGE(Z163:Z183)+(2*_xlfn.STDEV.P(Z163:Z183))),1,""),"")</f>
        <v/>
      </c>
      <c r="CI183" s="30" t="str">
        <f>IFERROR(IF(G183&gt;(AVERAGE(G163:G183)+(2*_xlfn.STDEV.P(G163:G183))),1,""),"")</f>
        <v/>
      </c>
      <c r="CJ183" s="30" t="str">
        <f>IF(P183="","",IF(P183=1,1,""))</f>
        <v/>
      </c>
      <c r="CK183" s="11" t="str">
        <f>IF(AND(CH183="",CC183="",CF183="",CI183="",CJ183=""),"",SUM(CH183:CJ183)/5)</f>
        <v/>
      </c>
      <c r="CL183" s="38" t="str">
        <f t="shared" si="78"/>
        <v/>
      </c>
      <c r="CM183" s="10" t="str">
        <f t="shared" si="79"/>
        <v/>
      </c>
    </row>
    <row r="184" spans="1:91" x14ac:dyDescent="0.55000000000000004">
      <c r="A184" t="str">
        <f>IF('Data Validation'!$K$2&lt;&gt;TRUE,"",'Data Validation'!A184)</f>
        <v/>
      </c>
      <c r="B184" s="4" t="str">
        <f>IF('Data Validation'!$K$2&lt;&gt;TRUE,"",'Data Validation'!C184)</f>
        <v/>
      </c>
      <c r="C184" s="4" t="str">
        <f>IF('Data Validation'!$K$2&lt;&gt;TRUE,"",'Data Validation'!E184)</f>
        <v/>
      </c>
      <c r="D184" s="4" t="str">
        <f>IF('Data Validation'!$K$2&lt;&gt;TRUE,"",'Data Validation'!G184)</f>
        <v/>
      </c>
      <c r="E184" s="4" t="str">
        <f>IF($C184&lt;&gt;"M5","",Price!F184)</f>
        <v/>
      </c>
      <c r="F184" s="4" t="str">
        <f>IF($C184&lt;&gt;"M5","",Price!G184)</f>
        <v/>
      </c>
      <c r="G184" s="4" t="str">
        <f>IF($C184&lt;&gt;"M5","",Price!H184)</f>
        <v/>
      </c>
      <c r="H184" s="57" t="str">
        <f>IF($C184&lt;&gt;"M5","",SSA!E184)</f>
        <v/>
      </c>
      <c r="I184" s="57" t="str">
        <f>IF($C184&lt;&gt;"M5","",SSA!F184)</f>
        <v/>
      </c>
      <c r="J184" s="58" t="str">
        <f>IF($C184&lt;&gt;"M5","",SSA!G184)</f>
        <v/>
      </c>
      <c r="K184" s="58" t="str">
        <f>IF($C184&lt;&gt;"M5","",SSA!H184)</f>
        <v/>
      </c>
      <c r="L184" s="5" t="str">
        <f>IF($C184&lt;&gt;"M5","",Trendlines!K184)</f>
        <v/>
      </c>
      <c r="M184" s="5" t="str">
        <f>IF($C184&lt;&gt;"M5","",Trendlines!L184)</f>
        <v/>
      </c>
      <c r="N184" s="5" t="str">
        <f>IF($C184&lt;&gt;"M5","",ZigZag!E184)</f>
        <v/>
      </c>
      <c r="O184" s="5" t="str">
        <f>IF($C184&lt;&gt;"M5","",ZigZag!F184)</f>
        <v/>
      </c>
      <c r="P184" s="5" t="str">
        <f>IF($C184&lt;&gt;"M5","",Pinbar!E184)</f>
        <v/>
      </c>
      <c r="Q184" s="57" t="str">
        <f>IF($C184&lt;&gt;"M5","",Trendlines!E184)</f>
        <v/>
      </c>
      <c r="R184" s="57" t="str">
        <f>IF($C184&lt;&gt;"M5","",Trendlines!H184)</f>
        <v/>
      </c>
      <c r="S184" s="36" t="str">
        <f>IF(N184=0,""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"")))))))))))))))))))))))))))))))))))))))))))))))))</f>
        <v/>
      </c>
      <c r="T184" s="36" t="str">
        <f>IF(O184=0,""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"")))))))))))))))))))))))))))))))))))))))))))))))))</f>
        <v/>
      </c>
      <c r="U184" s="36" t="str">
        <f>IFERROR(IF(S184="N/A","N/A",((N184-S184)/S184)),"")</f>
        <v/>
      </c>
      <c r="V184" s="36" t="str">
        <f>IFERROR(IF(T184="N/A","N/A",((O184-T184)/T184)),"")</f>
        <v/>
      </c>
      <c r="W184" t="str">
        <f>IFERROR(E184-F184,"")</f>
        <v/>
      </c>
      <c r="X184" t="str">
        <f>IFERROR(ABS(E184-D183),"")</f>
        <v/>
      </c>
      <c r="Y184" t="str">
        <f>IFERROR(ABS(F184-D183),"")</f>
        <v/>
      </c>
      <c r="Z184" t="str">
        <f t="shared" si="80"/>
        <v/>
      </c>
      <c r="AA184" s="36" t="str">
        <f>IFERROR(H184-I184,"")</f>
        <v/>
      </c>
      <c r="AB184" s="36" t="str">
        <f t="shared" si="70"/>
        <v/>
      </c>
      <c r="AC184" s="66" t="str" cm="1">
        <f t="array" ref="AC184">IFERROR((AB184=AB183,AC183+AB184,AB184),"")</f>
        <v/>
      </c>
      <c r="AD184" s="65"/>
      <c r="AE184" s="65"/>
      <c r="AF184" s="65"/>
      <c r="AG184" s="65"/>
      <c r="AH184" s="36" t="str">
        <f>IF(AND(H184&gt;I184,H183&lt;I183),"crossover","")</f>
        <v/>
      </c>
      <c r="AI184" s="36" t="str">
        <f>IF(AND(H184&lt;I184,H183&gt;I183),"crossunder","")</f>
        <v/>
      </c>
      <c r="AJ184" s="67" t="str">
        <f t="shared" si="71"/>
        <v/>
      </c>
      <c r="AK184" s="68" t="str">
        <f t="shared" si="72"/>
        <v/>
      </c>
      <c r="AL184" s="71" t="str">
        <f t="shared" si="73"/>
        <v/>
      </c>
      <c r="AM184" s="71" t="str">
        <f t="shared" si="74"/>
        <v/>
      </c>
      <c r="AN184" s="72" t="str">
        <f>IF(AND(AK184&lt;&gt;"",CF184="Low Spike @ Uptrend"),AK184,"")</f>
        <v/>
      </c>
      <c r="AO184" s="72" t="str">
        <f t="shared" si="75"/>
        <v/>
      </c>
      <c r="AT184" s="75"/>
      <c r="AU184" s="75"/>
      <c r="AV184" s="75"/>
      <c r="AW184" s="75"/>
      <c r="AX184" s="4"/>
      <c r="AY184" s="21" t="str">
        <f>IF(OR(Q184=0,Q184=""),"",((H184-Q184)/Q184))</f>
        <v/>
      </c>
      <c r="AZ184" s="15" t="str">
        <f t="shared" si="58"/>
        <v/>
      </c>
      <c r="BA184" s="15" t="str">
        <f t="shared" si="56"/>
        <v/>
      </c>
      <c r="BB184" s="22" t="str">
        <f t="shared" si="59"/>
        <v/>
      </c>
      <c r="BC184" s="22" t="str">
        <f t="shared" si="60"/>
        <v/>
      </c>
      <c r="BD184" s="24" t="str">
        <f>IF(OR(R184=0,R184=""),"",((H184-R184)/R184))</f>
        <v/>
      </c>
      <c r="BE184" s="23" t="str">
        <f t="shared" si="57"/>
        <v/>
      </c>
      <c r="BF184" s="23" t="str">
        <f t="shared" si="61"/>
        <v/>
      </c>
      <c r="BG184" s="25" t="str">
        <f t="shared" si="62"/>
        <v/>
      </c>
      <c r="BH184" s="25" t="str">
        <f t="shared" si="63"/>
        <v/>
      </c>
      <c r="BI184" s="29" t="str">
        <f>IF(OR(L184="",N184=""),"",IF(AND(L184=N184,L184&gt;0,N184&gt;0),"Important High",""))</f>
        <v/>
      </c>
      <c r="BJ184" s="29" t="str">
        <f>IF(OR(M184="",O184=""),"",IF(AND(M184=O184,M184&gt;0,O184&gt;0),"Important Low",""))</f>
        <v/>
      </c>
      <c r="BK184" s="37" t="str">
        <f>IFERROR(IF(ABS(U184)&lt;0.15%,"Equal High",""),"")</f>
        <v/>
      </c>
      <c r="BL184" s="37" t="str" cm="1">
        <f t="array" aca="1" ref="BL184" ca="1">_xlfn.LET(_xlpm.lookback,MIN(ROW()-ROW(BK$50),11),_xlpm.found,IFERROR(MATCH("Equal High",OFFSET(BK184,-_xlpm.lookback,0,_xlpm.lookback+1,1),0),-1),_xlpm.offset_rows,_xlpm.lookback-_xlpm.found+1,IF(_xlpm.found&gt;0,INDEX(E:E,ROW()-_xlpm.offset_rows),""))</f>
        <v/>
      </c>
      <c r="BM184" s="37" t="str">
        <f ca="1">IF(BL184&lt;&gt;"",H184,"")</f>
        <v/>
      </c>
      <c r="BN184" s="37" t="str">
        <f ca="1">IF(BL184&lt;&gt;"",I184,"")</f>
        <v/>
      </c>
      <c r="BO184" s="37" t="str">
        <f t="shared" ca="1" si="81"/>
        <v/>
      </c>
      <c r="BP184" s="37" t="str">
        <f>IFERROR(IF(ABS(V184)&lt;0.15%,"Equal Low",""),"")</f>
        <v/>
      </c>
      <c r="BQ184" s="37" t="str" cm="1">
        <f t="array" aca="1" ref="BQ184" ca="1">_xlfn.LET(_xlpm.lookback,MIN(ROW()-ROW(BP$50),11),_xlpm.found,IFERROR(MATCH("Equal Low",OFFSET(BP184,-_xlpm.lookback,0,_xlpm.lookback+1,1),0),-1),_xlpm.offset_rows,_xlpm.lookback-_xlpm.found+1,IF(_xlpm.found&gt;0,INDEX(F:F,ROW()-_xlpm.offset_rows),""))</f>
        <v/>
      </c>
      <c r="BR184" s="37" t="str">
        <f ca="1">IF(BQ184&lt;&gt;"",H184,"")</f>
        <v/>
      </c>
      <c r="BS184" s="37" t="str">
        <f ca="1">IF(BQ184&lt;&gt;"",I184,"")</f>
        <v/>
      </c>
      <c r="BT184" s="37" t="str">
        <f t="shared" ca="1" si="82"/>
        <v/>
      </c>
      <c r="BU184" s="37" t="str">
        <f t="shared" si="64"/>
        <v/>
      </c>
      <c r="BV184" s="29" t="str">
        <f t="shared" si="65"/>
        <v/>
      </c>
      <c r="BW184" s="37" t="str" cm="1">
        <f t="array" ref="BW184">IF(BV184&lt;&gt;1,"",_xlfn.IFS(OR(BC184="Above",BC184="Below"),BC184,OR(BH184="Above",BH184="Below"),BH184,TRUE,""))</f>
        <v/>
      </c>
      <c r="BX184" s="37" t="str">
        <f ca="1">_xlfn.LET(_xlpm.eqh,IFERROR(ABS((BM184-BL184)/BL184)&lt;0.15%,FALSE),_xlpm.eql,IFERROR(ABS((BR184-BQ184)/BQ184)&lt;0.15%,FALSE),IF(_xlpm.eqh,IF(_xlpm.eql,"Eqh Touch / Eql Touch","Eqh Touch"),IF(_xlpm.eql,"Eql Touch","")))</f>
        <v/>
      </c>
      <c r="BY184" s="37" t="str">
        <f>IF(AA184="","",IF(AA184&gt;0,"UP","DOWN"))</f>
        <v/>
      </c>
      <c r="BZ184" s="37" t="str">
        <f t="shared" si="66"/>
        <v/>
      </c>
      <c r="CA184" s="37" t="str">
        <f t="shared" si="67"/>
        <v/>
      </c>
      <c r="CB184" s="66" t="str">
        <f t="shared" si="68"/>
        <v/>
      </c>
      <c r="CC184" s="69" t="str">
        <f t="shared" si="76"/>
        <v/>
      </c>
      <c r="CD184" s="66" t="str">
        <f t="shared" si="77"/>
        <v/>
      </c>
      <c r="CE184" s="66" t="str">
        <f t="shared" si="69"/>
        <v/>
      </c>
      <c r="CF184" s="66" t="str">
        <f>IF(AK184="","",IF(AND(AC184&gt;0,AK184&gt;0),"Low Spike @ Uptrend",""))</f>
        <v/>
      </c>
      <c r="CG184" s="66" t="str">
        <f>IF(AND(CF184="Low Spike @ Uptrend",AV184&gt;50%),"Sig Low Spike @ Uptrend","")</f>
        <v/>
      </c>
      <c r="CH184" s="30" t="str">
        <f>IFERROR(IF(Z184&gt;(AVERAGE(Z164:Z184)+(2*_xlfn.STDEV.P(Z164:Z184))),1,""),"")</f>
        <v/>
      </c>
      <c r="CI184" s="30" t="str">
        <f>IFERROR(IF(G184&gt;(AVERAGE(G164:G184)+(2*_xlfn.STDEV.P(G164:G184))),1,""),"")</f>
        <v/>
      </c>
      <c r="CJ184" s="30" t="str">
        <f>IF(P184="","",IF(P184=1,1,""))</f>
        <v/>
      </c>
      <c r="CK184" s="11" t="str">
        <f>IF(AND(CH184="",CC184="",CF184="",CI184="",CJ184=""),"",SUM(CH184:CJ184)/5)</f>
        <v/>
      </c>
      <c r="CL184" s="38" t="str">
        <f t="shared" si="78"/>
        <v/>
      </c>
      <c r="CM184" s="10" t="str">
        <f t="shared" si="79"/>
        <v/>
      </c>
    </row>
    <row r="185" spans="1:91" x14ac:dyDescent="0.55000000000000004">
      <c r="A185" t="str">
        <f>IF('Data Validation'!$K$2&lt;&gt;TRUE,"",'Data Validation'!A185)</f>
        <v/>
      </c>
      <c r="B185" s="4" t="str">
        <f>IF('Data Validation'!$K$2&lt;&gt;TRUE,"",'Data Validation'!C185)</f>
        <v/>
      </c>
      <c r="C185" s="4" t="str">
        <f>IF('Data Validation'!$K$2&lt;&gt;TRUE,"",'Data Validation'!E185)</f>
        <v/>
      </c>
      <c r="D185" s="4" t="str">
        <f>IF('Data Validation'!$K$2&lt;&gt;TRUE,"",'Data Validation'!G185)</f>
        <v/>
      </c>
      <c r="E185" s="4" t="str">
        <f>IF($C185&lt;&gt;"M5","",Price!F185)</f>
        <v/>
      </c>
      <c r="F185" s="4" t="str">
        <f>IF($C185&lt;&gt;"M5","",Price!G185)</f>
        <v/>
      </c>
      <c r="G185" s="4" t="str">
        <f>IF($C185&lt;&gt;"M5","",Price!H185)</f>
        <v/>
      </c>
      <c r="H185" s="57" t="str">
        <f>IF($C185&lt;&gt;"M5","",SSA!E185)</f>
        <v/>
      </c>
      <c r="I185" s="57" t="str">
        <f>IF($C185&lt;&gt;"M5","",SSA!F185)</f>
        <v/>
      </c>
      <c r="J185" s="58" t="str">
        <f>IF($C185&lt;&gt;"M5","",SSA!G185)</f>
        <v/>
      </c>
      <c r="K185" s="58" t="str">
        <f>IF($C185&lt;&gt;"M5","",SSA!H185)</f>
        <v/>
      </c>
      <c r="L185" s="5" t="str">
        <f>IF($C185&lt;&gt;"M5","",Trendlines!K185)</f>
        <v/>
      </c>
      <c r="M185" s="5" t="str">
        <f>IF($C185&lt;&gt;"M5","",Trendlines!L185)</f>
        <v/>
      </c>
      <c r="N185" s="5" t="str">
        <f>IF($C185&lt;&gt;"M5","",ZigZag!E185)</f>
        <v/>
      </c>
      <c r="O185" s="5" t="str">
        <f>IF($C185&lt;&gt;"M5","",ZigZag!F185)</f>
        <v/>
      </c>
      <c r="P185" s="5" t="str">
        <f>IF($C185&lt;&gt;"M5","",Pinbar!E185)</f>
        <v/>
      </c>
      <c r="Q185" s="57" t="str">
        <f>IF($C185&lt;&gt;"M5","",Trendlines!E185)</f>
        <v/>
      </c>
      <c r="R185" s="57" t="str">
        <f>IF($C185&lt;&gt;"M5","",Trendlines!H185)</f>
        <v/>
      </c>
      <c r="S185" s="36" t="str">
        <f>IF(N185=0,""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"")))))))))))))))))))))))))))))))))))))))))))))))))</f>
        <v/>
      </c>
      <c r="T185" s="36" t="str">
        <f>IF(O185=0,""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"")))))))))))))))))))))))))))))))))))))))))))))))))</f>
        <v/>
      </c>
      <c r="U185" s="36" t="str">
        <f>IFERROR(IF(S185="N/A","N/A",((N185-S185)/S185)),"")</f>
        <v/>
      </c>
      <c r="V185" s="36" t="str">
        <f>IFERROR(IF(T185="N/A","N/A",((O185-T185)/T185)),"")</f>
        <v/>
      </c>
      <c r="W185" t="str">
        <f>IFERROR(E185-F185,"")</f>
        <v/>
      </c>
      <c r="X185" t="str">
        <f>IFERROR(ABS(E185-D184),"")</f>
        <v/>
      </c>
      <c r="Y185" t="str">
        <f>IFERROR(ABS(F185-D184),"")</f>
        <v/>
      </c>
      <c r="Z185" t="str">
        <f t="shared" si="80"/>
        <v/>
      </c>
      <c r="AA185" s="36" t="str">
        <f>IFERROR(H185-I185,"")</f>
        <v/>
      </c>
      <c r="AB185" s="36" t="str">
        <f t="shared" si="70"/>
        <v/>
      </c>
      <c r="AC185" s="66" t="str" cm="1">
        <f t="array" ref="AC185">IFERROR((AB185=AB184,AC184+AB185,AB185),"")</f>
        <v/>
      </c>
      <c r="AD185" s="65"/>
      <c r="AE185" s="65"/>
      <c r="AF185" s="65"/>
      <c r="AG185" s="65"/>
      <c r="AH185" s="36" t="str">
        <f>IF(AND(H185&gt;I185,H184&lt;I184),"crossover","")</f>
        <v/>
      </c>
      <c r="AI185" s="36" t="str">
        <f>IF(AND(H185&lt;I185,H184&gt;I184),"crossunder","")</f>
        <v/>
      </c>
      <c r="AJ185" s="67" t="str">
        <f t="shared" si="71"/>
        <v/>
      </c>
      <c r="AK185" s="68" t="str">
        <f t="shared" si="72"/>
        <v/>
      </c>
      <c r="AL185" s="71" t="str">
        <f t="shared" si="73"/>
        <v/>
      </c>
      <c r="AM185" s="71" t="str">
        <f t="shared" si="74"/>
        <v/>
      </c>
      <c r="AN185" s="72" t="str">
        <f>IF(AND(AK185&lt;&gt;"",CF185="Low Spike @ Uptrend"),AK185,"")</f>
        <v/>
      </c>
      <c r="AO185" s="72" t="str">
        <f t="shared" si="75"/>
        <v/>
      </c>
      <c r="AT185" s="75"/>
      <c r="AU185" s="75"/>
      <c r="AV185" s="75"/>
      <c r="AW185" s="75"/>
      <c r="AX185" s="4"/>
      <c r="AY185" s="21" t="str">
        <f>IF(OR(Q185=0,Q185=""),"",((H185-Q185)/Q185))</f>
        <v/>
      </c>
      <c r="AZ185" s="15" t="str">
        <f t="shared" si="58"/>
        <v/>
      </c>
      <c r="BA185" s="15" t="str">
        <f t="shared" si="56"/>
        <v/>
      </c>
      <c r="BB185" s="22" t="str">
        <f t="shared" si="59"/>
        <v/>
      </c>
      <c r="BC185" s="22" t="str">
        <f t="shared" si="60"/>
        <v/>
      </c>
      <c r="BD185" s="24" t="str">
        <f>IF(OR(R185=0,R185=""),"",((H185-R185)/R185))</f>
        <v/>
      </c>
      <c r="BE185" s="23" t="str">
        <f t="shared" si="57"/>
        <v/>
      </c>
      <c r="BF185" s="23" t="str">
        <f t="shared" si="61"/>
        <v/>
      </c>
      <c r="BG185" s="25" t="str">
        <f t="shared" si="62"/>
        <v/>
      </c>
      <c r="BH185" s="25" t="str">
        <f t="shared" si="63"/>
        <v/>
      </c>
      <c r="BI185" s="29" t="str">
        <f>IF(OR(L185="",N185=""),"",IF(AND(L185=N185,L185&gt;0,N185&gt;0),"Important High",""))</f>
        <v/>
      </c>
      <c r="BJ185" s="29" t="str">
        <f>IF(OR(M185="",O185=""),"",IF(AND(M185=O185,M185&gt;0,O185&gt;0),"Important Low",""))</f>
        <v/>
      </c>
      <c r="BK185" s="37" t="str">
        <f>IFERROR(IF(ABS(U185)&lt;0.15%,"Equal High",""),"")</f>
        <v/>
      </c>
      <c r="BL185" s="37" t="str" cm="1">
        <f t="array" aca="1" ref="BL185" ca="1">_xlfn.LET(_xlpm.lookback,MIN(ROW()-ROW(BK$50),11),_xlpm.found,IFERROR(MATCH("Equal High",OFFSET(BK185,-_xlpm.lookback,0,_xlpm.lookback+1,1),0),-1),_xlpm.offset_rows,_xlpm.lookback-_xlpm.found+1,IF(_xlpm.found&gt;0,INDEX(E:E,ROW()-_xlpm.offset_rows),""))</f>
        <v/>
      </c>
      <c r="BM185" s="37" t="str">
        <f ca="1">IF(BL185&lt;&gt;"",H185,"")</f>
        <v/>
      </c>
      <c r="BN185" s="37" t="str">
        <f ca="1">IF(BL185&lt;&gt;"",I185,"")</f>
        <v/>
      </c>
      <c r="BO185" s="37" t="str">
        <f t="shared" ca="1" si="81"/>
        <v/>
      </c>
      <c r="BP185" s="37" t="str">
        <f>IFERROR(IF(ABS(V185)&lt;0.15%,"Equal Low",""),"")</f>
        <v/>
      </c>
      <c r="BQ185" s="37" t="str" cm="1">
        <f t="array" aca="1" ref="BQ185" ca="1">_xlfn.LET(_xlpm.lookback,MIN(ROW()-ROW(BP$50),11),_xlpm.found,IFERROR(MATCH("Equal Low",OFFSET(BP185,-_xlpm.lookback,0,_xlpm.lookback+1,1),0),-1),_xlpm.offset_rows,_xlpm.lookback-_xlpm.found+1,IF(_xlpm.found&gt;0,INDEX(F:F,ROW()-_xlpm.offset_rows),""))</f>
        <v/>
      </c>
      <c r="BR185" s="37" t="str">
        <f ca="1">IF(BQ185&lt;&gt;"",H185,"")</f>
        <v/>
      </c>
      <c r="BS185" s="37" t="str">
        <f ca="1">IF(BQ185&lt;&gt;"",I185,"")</f>
        <v/>
      </c>
      <c r="BT185" s="37" t="str">
        <f t="shared" ca="1" si="82"/>
        <v/>
      </c>
      <c r="BU185" s="37" t="str">
        <f t="shared" si="64"/>
        <v/>
      </c>
      <c r="BV185" s="29" t="str">
        <f t="shared" si="65"/>
        <v/>
      </c>
      <c r="BW185" s="37" t="str" cm="1">
        <f t="array" ref="BW185">IF(BV185&lt;&gt;1,"",_xlfn.IFS(OR(BC185="Above",BC185="Below"),BC185,OR(BH185="Above",BH185="Below"),BH185,TRUE,""))</f>
        <v/>
      </c>
      <c r="BX185" s="37" t="str">
        <f ca="1">_xlfn.LET(_xlpm.eqh,IFERROR(ABS((BM185-BL185)/BL185)&lt;0.15%,FALSE),_xlpm.eql,IFERROR(ABS((BR185-BQ185)/BQ185)&lt;0.15%,FALSE),IF(_xlpm.eqh,IF(_xlpm.eql,"Eqh Touch / Eql Touch","Eqh Touch"),IF(_xlpm.eql,"Eql Touch","")))</f>
        <v/>
      </c>
      <c r="BY185" s="37" t="str">
        <f>IF(AA185="","",IF(AA185&gt;0,"UP","DOWN"))</f>
        <v/>
      </c>
      <c r="BZ185" s="37" t="str">
        <f t="shared" si="66"/>
        <v/>
      </c>
      <c r="CA185" s="37" t="str">
        <f t="shared" si="67"/>
        <v/>
      </c>
      <c r="CB185" s="66" t="str">
        <f t="shared" si="68"/>
        <v/>
      </c>
      <c r="CC185" s="69" t="str">
        <f t="shared" si="76"/>
        <v/>
      </c>
      <c r="CD185" s="66" t="str">
        <f t="shared" si="77"/>
        <v/>
      </c>
      <c r="CE185" s="66" t="str">
        <f t="shared" si="69"/>
        <v/>
      </c>
      <c r="CF185" s="66" t="str">
        <f>IF(AK185="","",IF(AND(AC185&gt;0,AK185&gt;0),"Low Spike @ Uptrend",""))</f>
        <v/>
      </c>
      <c r="CG185" s="66" t="str">
        <f>IF(AND(CF185="Low Spike @ Uptrend",AV185&gt;50%),"Sig Low Spike @ Uptrend","")</f>
        <v/>
      </c>
      <c r="CH185" s="30" t="str">
        <f>IFERROR(IF(Z185&gt;(AVERAGE(Z165:Z185)+(2*_xlfn.STDEV.P(Z165:Z185))),1,""),"")</f>
        <v/>
      </c>
      <c r="CI185" s="30" t="str">
        <f>IFERROR(IF(G185&gt;(AVERAGE(G165:G185)+(2*_xlfn.STDEV.P(G165:G185))),1,""),"")</f>
        <v/>
      </c>
      <c r="CJ185" s="30" t="str">
        <f>IF(P185="","",IF(P185=1,1,""))</f>
        <v/>
      </c>
      <c r="CK185" s="11" t="str">
        <f>IF(AND(CH185="",CC185="",CF185="",CI185="",CJ185=""),"",SUM(CH185:CJ185)/5)</f>
        <v/>
      </c>
      <c r="CL185" s="38" t="str">
        <f t="shared" si="78"/>
        <v/>
      </c>
      <c r="CM185" s="10" t="str">
        <f t="shared" si="79"/>
        <v/>
      </c>
    </row>
    <row r="186" spans="1:91" x14ac:dyDescent="0.55000000000000004">
      <c r="A186" t="str">
        <f>IF('Data Validation'!$K$2&lt;&gt;TRUE,"",'Data Validation'!A186)</f>
        <v/>
      </c>
      <c r="B186" s="4" t="str">
        <f>IF('Data Validation'!$K$2&lt;&gt;TRUE,"",'Data Validation'!C186)</f>
        <v/>
      </c>
      <c r="C186" s="4" t="str">
        <f>IF('Data Validation'!$K$2&lt;&gt;TRUE,"",'Data Validation'!E186)</f>
        <v/>
      </c>
      <c r="D186" s="4" t="str">
        <f>IF('Data Validation'!$K$2&lt;&gt;TRUE,"",'Data Validation'!G186)</f>
        <v/>
      </c>
      <c r="E186" s="4" t="str">
        <f>IF($C186&lt;&gt;"M5","",Price!F186)</f>
        <v/>
      </c>
      <c r="F186" s="4" t="str">
        <f>IF($C186&lt;&gt;"M5","",Price!G186)</f>
        <v/>
      </c>
      <c r="G186" s="4" t="str">
        <f>IF($C186&lt;&gt;"M5","",Price!H186)</f>
        <v/>
      </c>
      <c r="H186" s="57" t="str">
        <f>IF($C186&lt;&gt;"M5","",SSA!E186)</f>
        <v/>
      </c>
      <c r="I186" s="57" t="str">
        <f>IF($C186&lt;&gt;"M5","",SSA!F186)</f>
        <v/>
      </c>
      <c r="J186" s="58" t="str">
        <f>IF($C186&lt;&gt;"M5","",SSA!G186)</f>
        <v/>
      </c>
      <c r="K186" s="58" t="str">
        <f>IF($C186&lt;&gt;"M5","",SSA!H186)</f>
        <v/>
      </c>
      <c r="L186" s="5" t="str">
        <f>IF($C186&lt;&gt;"M5","",Trendlines!K186)</f>
        <v/>
      </c>
      <c r="M186" s="5" t="str">
        <f>IF($C186&lt;&gt;"M5","",Trendlines!L186)</f>
        <v/>
      </c>
      <c r="N186" s="5" t="str">
        <f>IF($C186&lt;&gt;"M5","",ZigZag!E186)</f>
        <v/>
      </c>
      <c r="O186" s="5" t="str">
        <f>IF($C186&lt;&gt;"M5","",ZigZag!F186)</f>
        <v/>
      </c>
      <c r="P186" s="5" t="str">
        <f>IF($C186&lt;&gt;"M5","",Pinbar!E186)</f>
        <v/>
      </c>
      <c r="Q186" s="57" t="str">
        <f>IF($C186&lt;&gt;"M5","",Trendlines!E186)</f>
        <v/>
      </c>
      <c r="R186" s="57" t="str">
        <f>IF($C186&lt;&gt;"M5","",Trendlines!H186)</f>
        <v/>
      </c>
      <c r="S186" s="36" t="str">
        <f>IF(N186=0,""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"")))))))))))))))))))))))))))))))))))))))))))))))))</f>
        <v/>
      </c>
      <c r="T186" s="36" t="str">
        <f>IF(O186=0,""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"")))))))))))))))))))))))))))))))))))))))))))))))))</f>
        <v/>
      </c>
      <c r="U186" s="36" t="str">
        <f>IFERROR(IF(S186="N/A","N/A",((N186-S186)/S186)),"")</f>
        <v/>
      </c>
      <c r="V186" s="36" t="str">
        <f>IFERROR(IF(T186="N/A","N/A",((O186-T186)/T186)),"")</f>
        <v/>
      </c>
      <c r="W186" t="str">
        <f>IFERROR(E186-F186,"")</f>
        <v/>
      </c>
      <c r="X186" t="str">
        <f>IFERROR(ABS(E186-D185),"")</f>
        <v/>
      </c>
      <c r="Y186" t="str">
        <f>IFERROR(ABS(F186-D185),"")</f>
        <v/>
      </c>
      <c r="Z186" t="str">
        <f t="shared" si="80"/>
        <v/>
      </c>
      <c r="AA186" s="36" t="str">
        <f>IFERROR(H186-I186,"")</f>
        <v/>
      </c>
      <c r="AB186" s="36" t="str">
        <f t="shared" si="70"/>
        <v/>
      </c>
      <c r="AC186" s="66" t="str" cm="1">
        <f t="array" ref="AC186">IFERROR((AB186=AB185,AC185+AB186,AB186),"")</f>
        <v/>
      </c>
      <c r="AD186" s="65"/>
      <c r="AE186" s="65"/>
      <c r="AF186" s="65"/>
      <c r="AG186" s="65"/>
      <c r="AH186" s="36" t="str">
        <f>IF(AND(H186&gt;I186,H185&lt;I185),"crossover","")</f>
        <v/>
      </c>
      <c r="AI186" s="36" t="str">
        <f>IF(AND(H186&lt;I186,H185&gt;I185),"crossunder","")</f>
        <v/>
      </c>
      <c r="AJ186" s="67" t="str">
        <f t="shared" si="71"/>
        <v/>
      </c>
      <c r="AK186" s="68" t="str">
        <f t="shared" si="72"/>
        <v/>
      </c>
      <c r="AL186" s="71" t="str">
        <f t="shared" si="73"/>
        <v/>
      </c>
      <c r="AM186" s="71" t="str">
        <f t="shared" si="74"/>
        <v/>
      </c>
      <c r="AN186" s="72" t="str">
        <f>IF(AND(AK186&lt;&gt;"",CF186="Low Spike @ Uptrend"),AK186,"")</f>
        <v/>
      </c>
      <c r="AO186" s="72" t="str">
        <f t="shared" si="75"/>
        <v/>
      </c>
      <c r="AT186" s="75"/>
      <c r="AU186" s="75"/>
      <c r="AV186" s="75"/>
      <c r="AW186" s="75"/>
      <c r="AX186" s="4"/>
      <c r="AY186" s="21" t="str">
        <f>IF(OR(Q186=0,Q186=""),"",((H186-Q186)/Q186))</f>
        <v/>
      </c>
      <c r="AZ186" s="15" t="str">
        <f t="shared" si="58"/>
        <v/>
      </c>
      <c r="BA186" s="15" t="str">
        <f t="shared" si="56"/>
        <v/>
      </c>
      <c r="BB186" s="22" t="str">
        <f t="shared" si="59"/>
        <v/>
      </c>
      <c r="BC186" s="22" t="str">
        <f t="shared" si="60"/>
        <v/>
      </c>
      <c r="BD186" s="24" t="str">
        <f>IF(OR(R186=0,R186=""),"",((H186-R186)/R186))</f>
        <v/>
      </c>
      <c r="BE186" s="23" t="str">
        <f t="shared" si="57"/>
        <v/>
      </c>
      <c r="BF186" s="23" t="str">
        <f t="shared" si="61"/>
        <v/>
      </c>
      <c r="BG186" s="25" t="str">
        <f t="shared" si="62"/>
        <v/>
      </c>
      <c r="BH186" s="25" t="str">
        <f t="shared" si="63"/>
        <v/>
      </c>
      <c r="BI186" s="29" t="str">
        <f>IF(OR(L186="",N186=""),"",IF(AND(L186=N186,L186&gt;0,N186&gt;0),"Important High",""))</f>
        <v/>
      </c>
      <c r="BJ186" s="29" t="str">
        <f>IF(OR(M186="",O186=""),"",IF(AND(M186=O186,M186&gt;0,O186&gt;0),"Important Low",""))</f>
        <v/>
      </c>
      <c r="BK186" s="37" t="str">
        <f>IFERROR(IF(ABS(U186)&lt;0.15%,"Equal High",""),"")</f>
        <v/>
      </c>
      <c r="BL186" s="37" t="str" cm="1">
        <f t="array" aca="1" ref="BL186" ca="1">_xlfn.LET(_xlpm.lookback,MIN(ROW()-ROW(BK$50),11),_xlpm.found,IFERROR(MATCH("Equal High",OFFSET(BK186,-_xlpm.lookback,0,_xlpm.lookback+1,1),0),-1),_xlpm.offset_rows,_xlpm.lookback-_xlpm.found+1,IF(_xlpm.found&gt;0,INDEX(E:E,ROW()-_xlpm.offset_rows),""))</f>
        <v/>
      </c>
      <c r="BM186" s="37" t="str">
        <f ca="1">IF(BL186&lt;&gt;"",H186,"")</f>
        <v/>
      </c>
      <c r="BN186" s="37" t="str">
        <f ca="1">IF(BL186&lt;&gt;"",I186,"")</f>
        <v/>
      </c>
      <c r="BO186" s="37" t="str">
        <f t="shared" ca="1" si="81"/>
        <v/>
      </c>
      <c r="BP186" s="37" t="str">
        <f>IFERROR(IF(ABS(V186)&lt;0.15%,"Equal Low",""),"")</f>
        <v/>
      </c>
      <c r="BQ186" s="37" t="str" cm="1">
        <f t="array" aca="1" ref="BQ186" ca="1">_xlfn.LET(_xlpm.lookback,MIN(ROW()-ROW(BP$50),11),_xlpm.found,IFERROR(MATCH("Equal Low",OFFSET(BP186,-_xlpm.lookback,0,_xlpm.lookback+1,1),0),-1),_xlpm.offset_rows,_xlpm.lookback-_xlpm.found+1,IF(_xlpm.found&gt;0,INDEX(F:F,ROW()-_xlpm.offset_rows),""))</f>
        <v/>
      </c>
      <c r="BR186" s="37" t="str">
        <f ca="1">IF(BQ186&lt;&gt;"",H186,"")</f>
        <v/>
      </c>
      <c r="BS186" s="37" t="str">
        <f ca="1">IF(BQ186&lt;&gt;"",I186,"")</f>
        <v/>
      </c>
      <c r="BT186" s="37" t="str">
        <f t="shared" ca="1" si="82"/>
        <v/>
      </c>
      <c r="BU186" s="37" t="str">
        <f t="shared" si="64"/>
        <v/>
      </c>
      <c r="BV186" s="29" t="str">
        <f t="shared" si="65"/>
        <v/>
      </c>
      <c r="BW186" s="37" t="str" cm="1">
        <f t="array" ref="BW186">IF(BV186&lt;&gt;1,"",_xlfn.IFS(OR(BC186="Above",BC186="Below"),BC186,OR(BH186="Above",BH186="Below"),BH186,TRUE,""))</f>
        <v/>
      </c>
      <c r="BX186" s="37" t="str">
        <f ca="1">_xlfn.LET(_xlpm.eqh,IFERROR(ABS((BM186-BL186)/BL186)&lt;0.15%,FALSE),_xlpm.eql,IFERROR(ABS((BR186-BQ186)/BQ186)&lt;0.15%,FALSE),IF(_xlpm.eqh,IF(_xlpm.eql,"Eqh Touch / Eql Touch","Eqh Touch"),IF(_xlpm.eql,"Eql Touch","")))</f>
        <v/>
      </c>
      <c r="BY186" s="37" t="str">
        <f>IF(AA186="","",IF(AA186&gt;0,"UP","DOWN"))</f>
        <v/>
      </c>
      <c r="BZ186" s="37" t="str">
        <f t="shared" si="66"/>
        <v/>
      </c>
      <c r="CA186" s="37" t="str">
        <f t="shared" si="67"/>
        <v/>
      </c>
      <c r="CB186" s="66" t="str">
        <f t="shared" si="68"/>
        <v/>
      </c>
      <c r="CC186" s="69" t="str">
        <f t="shared" si="76"/>
        <v/>
      </c>
      <c r="CD186" s="66" t="str">
        <f t="shared" si="77"/>
        <v/>
      </c>
      <c r="CE186" s="66" t="str">
        <f t="shared" si="69"/>
        <v/>
      </c>
      <c r="CF186" s="66" t="str">
        <f>IF(AK186="","",IF(AND(AC186&gt;0,AK186&gt;0),"Low Spike @ Uptrend",""))</f>
        <v/>
      </c>
      <c r="CG186" s="66" t="str">
        <f>IF(AND(CF186="Low Spike @ Uptrend",AV186&gt;50%),"Sig Low Spike @ Uptrend","")</f>
        <v/>
      </c>
      <c r="CH186" s="30" t="str">
        <f>IFERROR(IF(Z186&gt;(AVERAGE(Z166:Z186)+(2*_xlfn.STDEV.P(Z166:Z186))),1,""),"")</f>
        <v/>
      </c>
      <c r="CI186" s="30" t="str">
        <f>IFERROR(IF(G186&gt;(AVERAGE(G166:G186)+(2*_xlfn.STDEV.P(G166:G186))),1,""),"")</f>
        <v/>
      </c>
      <c r="CJ186" s="30" t="str">
        <f>IF(P186="","",IF(P186=1,1,""))</f>
        <v/>
      </c>
      <c r="CK186" s="11" t="str">
        <f>IF(AND(CH186="",CC186="",CF186="",CI186="",CJ186=""),"",SUM(CH186:CJ186)/5)</f>
        <v/>
      </c>
      <c r="CL186" s="38" t="str">
        <f t="shared" si="78"/>
        <v/>
      </c>
      <c r="CM186" s="10" t="str">
        <f t="shared" si="79"/>
        <v/>
      </c>
    </row>
    <row r="187" spans="1:91" x14ac:dyDescent="0.55000000000000004">
      <c r="A187" t="str">
        <f>IF('Data Validation'!$K$2&lt;&gt;TRUE,"",'Data Validation'!A187)</f>
        <v/>
      </c>
      <c r="B187" s="4" t="str">
        <f>IF('Data Validation'!$K$2&lt;&gt;TRUE,"",'Data Validation'!C187)</f>
        <v/>
      </c>
      <c r="C187" s="4" t="str">
        <f>IF('Data Validation'!$K$2&lt;&gt;TRUE,"",'Data Validation'!E187)</f>
        <v/>
      </c>
      <c r="D187" s="4" t="str">
        <f>IF('Data Validation'!$K$2&lt;&gt;TRUE,"",'Data Validation'!G187)</f>
        <v/>
      </c>
      <c r="E187" s="4" t="str">
        <f>IF($C187&lt;&gt;"M5","",Price!F187)</f>
        <v/>
      </c>
      <c r="F187" s="4" t="str">
        <f>IF($C187&lt;&gt;"M5","",Price!G187)</f>
        <v/>
      </c>
      <c r="G187" s="4" t="str">
        <f>IF($C187&lt;&gt;"M5","",Price!H187)</f>
        <v/>
      </c>
      <c r="H187" s="57" t="str">
        <f>IF($C187&lt;&gt;"M5","",SSA!E187)</f>
        <v/>
      </c>
      <c r="I187" s="57" t="str">
        <f>IF($C187&lt;&gt;"M5","",SSA!F187)</f>
        <v/>
      </c>
      <c r="J187" s="58" t="str">
        <f>IF($C187&lt;&gt;"M5","",SSA!G187)</f>
        <v/>
      </c>
      <c r="K187" s="58" t="str">
        <f>IF($C187&lt;&gt;"M5","",SSA!H187)</f>
        <v/>
      </c>
      <c r="L187" s="5" t="str">
        <f>IF($C187&lt;&gt;"M5","",Trendlines!K187)</f>
        <v/>
      </c>
      <c r="M187" s="5" t="str">
        <f>IF($C187&lt;&gt;"M5","",Trendlines!L187)</f>
        <v/>
      </c>
      <c r="N187" s="5" t="str">
        <f>IF($C187&lt;&gt;"M5","",ZigZag!E187)</f>
        <v/>
      </c>
      <c r="O187" s="5" t="str">
        <f>IF($C187&lt;&gt;"M5","",ZigZag!F187)</f>
        <v/>
      </c>
      <c r="P187" s="5" t="str">
        <f>IF($C187&lt;&gt;"M5","",Pinbar!E187)</f>
        <v/>
      </c>
      <c r="Q187" s="57" t="str">
        <f>IF($C187&lt;&gt;"M5","",Trendlines!E187)</f>
        <v/>
      </c>
      <c r="R187" s="57" t="str">
        <f>IF($C187&lt;&gt;"M5","",Trendlines!H187)</f>
        <v/>
      </c>
      <c r="S187" s="36" t="str">
        <f>IF(N187=0,""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"")))))))))))))))))))))))))))))))))))))))))))))))))</f>
        <v/>
      </c>
      <c r="T187" s="36" t="str">
        <f>IF(O187=0,""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"")))))))))))))))))))))))))))))))))))))))))))))))))</f>
        <v/>
      </c>
      <c r="U187" s="36" t="str">
        <f>IFERROR(IF(S187="N/A","N/A",((N187-S187)/S187)),"")</f>
        <v/>
      </c>
      <c r="V187" s="36" t="str">
        <f>IFERROR(IF(T187="N/A","N/A",((O187-T187)/T187)),"")</f>
        <v/>
      </c>
      <c r="W187" t="str">
        <f>IFERROR(E187-F187,"")</f>
        <v/>
      </c>
      <c r="X187" t="str">
        <f>IFERROR(ABS(E187-D186),"")</f>
        <v/>
      </c>
      <c r="Y187" t="str">
        <f>IFERROR(ABS(F187-D186),"")</f>
        <v/>
      </c>
      <c r="Z187" t="str">
        <f t="shared" si="80"/>
        <v/>
      </c>
      <c r="AA187" s="36" t="str">
        <f>IFERROR(H187-I187,"")</f>
        <v/>
      </c>
      <c r="AB187" s="36" t="str">
        <f t="shared" si="70"/>
        <v/>
      </c>
      <c r="AC187" s="66" t="str" cm="1">
        <f t="array" ref="AC187">IFERROR((AB187=AB186,AC186+AB187,AB187),"")</f>
        <v/>
      </c>
      <c r="AD187" s="65"/>
      <c r="AE187" s="65"/>
      <c r="AF187" s="65"/>
      <c r="AG187" s="65"/>
      <c r="AH187" s="36" t="str">
        <f>IF(AND(H187&gt;I187,H186&lt;I186),"crossover","")</f>
        <v/>
      </c>
      <c r="AI187" s="36" t="str">
        <f>IF(AND(H187&lt;I187,H186&gt;I186),"crossunder","")</f>
        <v/>
      </c>
      <c r="AJ187" s="67" t="str">
        <f t="shared" si="71"/>
        <v/>
      </c>
      <c r="AK187" s="68" t="str">
        <f t="shared" si="72"/>
        <v/>
      </c>
      <c r="AL187" s="71" t="str">
        <f t="shared" si="73"/>
        <v/>
      </c>
      <c r="AM187" s="71" t="str">
        <f t="shared" si="74"/>
        <v/>
      </c>
      <c r="AN187" s="72" t="str">
        <f>IF(AND(AK187&lt;&gt;"",CF187="Low Spike @ Uptrend"),AK187,"")</f>
        <v/>
      </c>
      <c r="AO187" s="72" t="str">
        <f t="shared" si="75"/>
        <v/>
      </c>
      <c r="AT187" s="75"/>
      <c r="AU187" s="75"/>
      <c r="AV187" s="75"/>
      <c r="AW187" s="75"/>
      <c r="AX187" s="4"/>
      <c r="AY187" s="21" t="str">
        <f>IF(OR(Q187=0,Q187=""),"",((H187-Q187)/Q187))</f>
        <v/>
      </c>
      <c r="AZ187" s="15" t="str">
        <f t="shared" si="58"/>
        <v/>
      </c>
      <c r="BA187" s="15" t="str">
        <f t="shared" si="56"/>
        <v/>
      </c>
      <c r="BB187" s="22" t="str">
        <f t="shared" si="59"/>
        <v/>
      </c>
      <c r="BC187" s="22" t="str">
        <f t="shared" si="60"/>
        <v/>
      </c>
      <c r="BD187" s="24" t="str">
        <f>IF(OR(R187=0,R187=""),"",((H187-R187)/R187))</f>
        <v/>
      </c>
      <c r="BE187" s="23" t="str">
        <f t="shared" si="57"/>
        <v/>
      </c>
      <c r="BF187" s="23" t="str">
        <f t="shared" si="61"/>
        <v/>
      </c>
      <c r="BG187" s="25" t="str">
        <f t="shared" si="62"/>
        <v/>
      </c>
      <c r="BH187" s="25" t="str">
        <f t="shared" si="63"/>
        <v/>
      </c>
      <c r="BI187" s="29" t="str">
        <f>IF(OR(L187="",N187=""),"",IF(AND(L187=N187,L187&gt;0,N187&gt;0),"Important High",""))</f>
        <v/>
      </c>
      <c r="BJ187" s="29" t="str">
        <f>IF(OR(M187="",O187=""),"",IF(AND(M187=O187,M187&gt;0,O187&gt;0),"Important Low",""))</f>
        <v/>
      </c>
      <c r="BK187" s="37" t="str">
        <f>IFERROR(IF(ABS(U187)&lt;0.15%,"Equal High",""),"")</f>
        <v/>
      </c>
      <c r="BL187" s="37" t="str" cm="1">
        <f t="array" aca="1" ref="BL187" ca="1">_xlfn.LET(_xlpm.lookback,MIN(ROW()-ROW(BK$50),11),_xlpm.found,IFERROR(MATCH("Equal High",OFFSET(BK187,-_xlpm.lookback,0,_xlpm.lookback+1,1),0),-1),_xlpm.offset_rows,_xlpm.lookback-_xlpm.found+1,IF(_xlpm.found&gt;0,INDEX(E:E,ROW()-_xlpm.offset_rows),""))</f>
        <v/>
      </c>
      <c r="BM187" s="37" t="str">
        <f ca="1">IF(BL187&lt;&gt;"",H187,"")</f>
        <v/>
      </c>
      <c r="BN187" s="37" t="str">
        <f ca="1">IF(BL187&lt;&gt;"",I187,"")</f>
        <v/>
      </c>
      <c r="BO187" s="37" t="str">
        <f t="shared" ca="1" si="81"/>
        <v/>
      </c>
      <c r="BP187" s="37" t="str">
        <f>IFERROR(IF(ABS(V187)&lt;0.15%,"Equal Low",""),"")</f>
        <v/>
      </c>
      <c r="BQ187" s="37" t="str" cm="1">
        <f t="array" aca="1" ref="BQ187" ca="1">_xlfn.LET(_xlpm.lookback,MIN(ROW()-ROW(BP$50),11),_xlpm.found,IFERROR(MATCH("Equal Low",OFFSET(BP187,-_xlpm.lookback,0,_xlpm.lookback+1,1),0),-1),_xlpm.offset_rows,_xlpm.lookback-_xlpm.found+1,IF(_xlpm.found&gt;0,INDEX(F:F,ROW()-_xlpm.offset_rows),""))</f>
        <v/>
      </c>
      <c r="BR187" s="37" t="str">
        <f ca="1">IF(BQ187&lt;&gt;"",H187,"")</f>
        <v/>
      </c>
      <c r="BS187" s="37" t="str">
        <f ca="1">IF(BQ187&lt;&gt;"",I187,"")</f>
        <v/>
      </c>
      <c r="BT187" s="37" t="str">
        <f t="shared" ca="1" si="82"/>
        <v/>
      </c>
      <c r="BU187" s="37" t="str">
        <f t="shared" si="64"/>
        <v/>
      </c>
      <c r="BV187" s="29" t="str">
        <f t="shared" si="65"/>
        <v/>
      </c>
      <c r="BW187" s="37" t="str" cm="1">
        <f t="array" ref="BW187">IF(BV187&lt;&gt;1,"",_xlfn.IFS(OR(BC187="Above",BC187="Below"),BC187,OR(BH187="Above",BH187="Below"),BH187,TRUE,""))</f>
        <v/>
      </c>
      <c r="BX187" s="37" t="str">
        <f ca="1">_xlfn.LET(_xlpm.eqh,IFERROR(ABS((BM187-BL187)/BL187)&lt;0.15%,FALSE),_xlpm.eql,IFERROR(ABS((BR187-BQ187)/BQ187)&lt;0.15%,FALSE),IF(_xlpm.eqh,IF(_xlpm.eql,"Eqh Touch / Eql Touch","Eqh Touch"),IF(_xlpm.eql,"Eql Touch","")))</f>
        <v/>
      </c>
      <c r="BY187" s="37" t="str">
        <f>IF(AA187="","",IF(AA187&gt;0,"UP","DOWN"))</f>
        <v/>
      </c>
      <c r="BZ187" s="37" t="str">
        <f t="shared" si="66"/>
        <v/>
      </c>
      <c r="CA187" s="37" t="str">
        <f t="shared" si="67"/>
        <v/>
      </c>
      <c r="CB187" s="66" t="str">
        <f t="shared" si="68"/>
        <v/>
      </c>
      <c r="CC187" s="69" t="str">
        <f t="shared" si="76"/>
        <v/>
      </c>
      <c r="CD187" s="66" t="str">
        <f t="shared" si="77"/>
        <v/>
      </c>
      <c r="CE187" s="66" t="str">
        <f t="shared" si="69"/>
        <v/>
      </c>
      <c r="CF187" s="66" t="str">
        <f>IF(AK187="","",IF(AND(AC187&gt;0,AK187&gt;0),"Low Spike @ Uptrend",""))</f>
        <v/>
      </c>
      <c r="CG187" s="66" t="str">
        <f>IF(AND(CF187="Low Spike @ Uptrend",AV187&gt;50%),"Sig Low Spike @ Uptrend","")</f>
        <v/>
      </c>
      <c r="CH187" s="30" t="str">
        <f>IFERROR(IF(Z187&gt;(AVERAGE(Z167:Z187)+(2*_xlfn.STDEV.P(Z167:Z187))),1,""),"")</f>
        <v/>
      </c>
      <c r="CI187" s="30" t="str">
        <f>IFERROR(IF(G187&gt;(AVERAGE(G167:G187)+(2*_xlfn.STDEV.P(G167:G187))),1,""),"")</f>
        <v/>
      </c>
      <c r="CJ187" s="30" t="str">
        <f>IF(P187="","",IF(P187=1,1,""))</f>
        <v/>
      </c>
      <c r="CK187" s="11" t="str">
        <f>IF(AND(CH187="",CC187="",CF187="",CI187="",CJ187=""),"",SUM(CH187:CJ187)/5)</f>
        <v/>
      </c>
      <c r="CL187" s="38" t="str">
        <f t="shared" si="78"/>
        <v/>
      </c>
      <c r="CM187" s="10" t="str">
        <f t="shared" si="79"/>
        <v/>
      </c>
    </row>
    <row r="188" spans="1:91" x14ac:dyDescent="0.55000000000000004">
      <c r="A188" t="str">
        <f>IF('Data Validation'!$K$2&lt;&gt;TRUE,"",'Data Validation'!A188)</f>
        <v/>
      </c>
      <c r="B188" s="4" t="str">
        <f>IF('Data Validation'!$K$2&lt;&gt;TRUE,"",'Data Validation'!C188)</f>
        <v/>
      </c>
      <c r="C188" s="4" t="str">
        <f>IF('Data Validation'!$K$2&lt;&gt;TRUE,"",'Data Validation'!E188)</f>
        <v/>
      </c>
      <c r="D188" s="4" t="str">
        <f>IF('Data Validation'!$K$2&lt;&gt;TRUE,"",'Data Validation'!G188)</f>
        <v/>
      </c>
      <c r="E188" s="4" t="str">
        <f>IF($C188&lt;&gt;"M5","",Price!F188)</f>
        <v/>
      </c>
      <c r="F188" s="4" t="str">
        <f>IF($C188&lt;&gt;"M5","",Price!G188)</f>
        <v/>
      </c>
      <c r="G188" s="4" t="str">
        <f>IF($C188&lt;&gt;"M5","",Price!H188)</f>
        <v/>
      </c>
      <c r="H188" s="57" t="str">
        <f>IF($C188&lt;&gt;"M5","",SSA!E188)</f>
        <v/>
      </c>
      <c r="I188" s="57" t="str">
        <f>IF($C188&lt;&gt;"M5","",SSA!F188)</f>
        <v/>
      </c>
      <c r="J188" s="58" t="str">
        <f>IF($C188&lt;&gt;"M5","",SSA!G188)</f>
        <v/>
      </c>
      <c r="K188" s="58" t="str">
        <f>IF($C188&lt;&gt;"M5","",SSA!H188)</f>
        <v/>
      </c>
      <c r="L188" s="5" t="str">
        <f>IF($C188&lt;&gt;"M5","",Trendlines!K188)</f>
        <v/>
      </c>
      <c r="M188" s="5" t="str">
        <f>IF($C188&lt;&gt;"M5","",Trendlines!L188)</f>
        <v/>
      </c>
      <c r="N188" s="5" t="str">
        <f>IF($C188&lt;&gt;"M5","",ZigZag!E188)</f>
        <v/>
      </c>
      <c r="O188" s="5" t="str">
        <f>IF($C188&lt;&gt;"M5","",ZigZag!F188)</f>
        <v/>
      </c>
      <c r="P188" s="5" t="str">
        <f>IF($C188&lt;&gt;"M5","",Pinbar!E188)</f>
        <v/>
      </c>
      <c r="Q188" s="57" t="str">
        <f>IF($C188&lt;&gt;"M5","",Trendlines!E188)</f>
        <v/>
      </c>
      <c r="R188" s="57" t="str">
        <f>IF($C188&lt;&gt;"M5","",Trendlines!H188)</f>
        <v/>
      </c>
      <c r="S188" s="36" t="str">
        <f>IF(N188=0,""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"")))))))))))))))))))))))))))))))))))))))))))))))))</f>
        <v/>
      </c>
      <c r="T188" s="36" t="str">
        <f>IF(O188=0,""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"")))))))))))))))))))))))))))))))))))))))))))))))))</f>
        <v/>
      </c>
      <c r="U188" s="36" t="str">
        <f>IFERROR(IF(S188="N/A","N/A",((N188-S188)/S188)),"")</f>
        <v/>
      </c>
      <c r="V188" s="36" t="str">
        <f>IFERROR(IF(T188="N/A","N/A",((O188-T188)/T188)),"")</f>
        <v/>
      </c>
      <c r="W188" t="str">
        <f>IFERROR(E188-F188,"")</f>
        <v/>
      </c>
      <c r="X188" t="str">
        <f>IFERROR(ABS(E188-D187),"")</f>
        <v/>
      </c>
      <c r="Y188" t="str">
        <f>IFERROR(ABS(F188-D187),"")</f>
        <v/>
      </c>
      <c r="Z188" t="str">
        <f t="shared" si="80"/>
        <v/>
      </c>
      <c r="AA188" s="36" t="str">
        <f>IFERROR(H188-I188,"")</f>
        <v/>
      </c>
      <c r="AB188" s="36" t="str">
        <f t="shared" si="70"/>
        <v/>
      </c>
      <c r="AC188" s="66" t="str" cm="1">
        <f t="array" ref="AC188">IFERROR((AB188=AB187,AC187+AB188,AB188),"")</f>
        <v/>
      </c>
      <c r="AD188" s="65"/>
      <c r="AE188" s="65"/>
      <c r="AF188" s="65"/>
      <c r="AG188" s="65"/>
      <c r="AH188" s="36" t="str">
        <f>IF(AND(H188&gt;I188,H187&lt;I187),"crossover","")</f>
        <v/>
      </c>
      <c r="AI188" s="36" t="str">
        <f>IF(AND(H188&lt;I188,H187&gt;I187),"crossunder","")</f>
        <v/>
      </c>
      <c r="AJ188" s="67" t="str">
        <f t="shared" si="71"/>
        <v/>
      </c>
      <c r="AK188" s="68" t="str">
        <f t="shared" si="72"/>
        <v/>
      </c>
      <c r="AL188" s="71" t="str">
        <f t="shared" si="73"/>
        <v/>
      </c>
      <c r="AM188" s="71" t="str">
        <f t="shared" si="74"/>
        <v/>
      </c>
      <c r="AN188" s="72" t="str">
        <f>IF(AND(AK188&lt;&gt;"",CF188="Low Spike @ Uptrend"),AK188,"")</f>
        <v/>
      </c>
      <c r="AO188" s="72" t="str">
        <f t="shared" si="75"/>
        <v/>
      </c>
      <c r="AT188" s="75"/>
      <c r="AU188" s="75"/>
      <c r="AV188" s="75"/>
      <c r="AW188" s="75"/>
      <c r="AX188" s="4"/>
      <c r="AY188" s="21" t="str">
        <f>IF(OR(Q188=0,Q188=""),"",((H188-Q188)/Q188))</f>
        <v/>
      </c>
      <c r="AZ188" s="15" t="str">
        <f t="shared" si="58"/>
        <v/>
      </c>
      <c r="BA188" s="15" t="str">
        <f t="shared" si="56"/>
        <v/>
      </c>
      <c r="BB188" s="22" t="str">
        <f t="shared" si="59"/>
        <v/>
      </c>
      <c r="BC188" s="22" t="str">
        <f t="shared" si="60"/>
        <v/>
      </c>
      <c r="BD188" s="24" t="str">
        <f>IF(OR(R188=0,R188=""),"",((H188-R188)/R188))</f>
        <v/>
      </c>
      <c r="BE188" s="23" t="str">
        <f t="shared" si="57"/>
        <v/>
      </c>
      <c r="BF188" s="23" t="str">
        <f t="shared" si="61"/>
        <v/>
      </c>
      <c r="BG188" s="25" t="str">
        <f t="shared" si="62"/>
        <v/>
      </c>
      <c r="BH188" s="25" t="str">
        <f t="shared" si="63"/>
        <v/>
      </c>
      <c r="BI188" s="29" t="str">
        <f>IF(OR(L188="",N188=""),"",IF(AND(L188=N188,L188&gt;0,N188&gt;0),"Important High",""))</f>
        <v/>
      </c>
      <c r="BJ188" s="29" t="str">
        <f>IF(OR(M188="",O188=""),"",IF(AND(M188=O188,M188&gt;0,O188&gt;0),"Important Low",""))</f>
        <v/>
      </c>
      <c r="BK188" s="37" t="str">
        <f>IFERROR(IF(ABS(U188)&lt;0.15%,"Equal High",""),"")</f>
        <v/>
      </c>
      <c r="BL188" s="37" t="str" cm="1">
        <f t="array" aca="1" ref="BL188" ca="1">_xlfn.LET(_xlpm.lookback,MIN(ROW()-ROW(BK$50),11),_xlpm.found,IFERROR(MATCH("Equal High",OFFSET(BK188,-_xlpm.lookback,0,_xlpm.lookback+1,1),0),-1),_xlpm.offset_rows,_xlpm.lookback-_xlpm.found+1,IF(_xlpm.found&gt;0,INDEX(E:E,ROW()-_xlpm.offset_rows),""))</f>
        <v/>
      </c>
      <c r="BM188" s="37" t="str">
        <f ca="1">IF(BL188&lt;&gt;"",H188,"")</f>
        <v/>
      </c>
      <c r="BN188" s="37" t="str">
        <f ca="1">IF(BL188&lt;&gt;"",I188,"")</f>
        <v/>
      </c>
      <c r="BO188" s="37" t="str">
        <f t="shared" ca="1" si="81"/>
        <v/>
      </c>
      <c r="BP188" s="37" t="str">
        <f>IFERROR(IF(ABS(V188)&lt;0.15%,"Equal Low",""),"")</f>
        <v/>
      </c>
      <c r="BQ188" s="37" t="str" cm="1">
        <f t="array" aca="1" ref="BQ188" ca="1">_xlfn.LET(_xlpm.lookback,MIN(ROW()-ROW(BP$50),11),_xlpm.found,IFERROR(MATCH("Equal Low",OFFSET(BP188,-_xlpm.lookback,0,_xlpm.lookback+1,1),0),-1),_xlpm.offset_rows,_xlpm.lookback-_xlpm.found+1,IF(_xlpm.found&gt;0,INDEX(F:F,ROW()-_xlpm.offset_rows),""))</f>
        <v/>
      </c>
      <c r="BR188" s="37" t="str">
        <f ca="1">IF(BQ188&lt;&gt;"",H188,"")</f>
        <v/>
      </c>
      <c r="BS188" s="37" t="str">
        <f ca="1">IF(BQ188&lt;&gt;"",I188,"")</f>
        <v/>
      </c>
      <c r="BT188" s="37" t="str">
        <f t="shared" ca="1" si="82"/>
        <v/>
      </c>
      <c r="BU188" s="37" t="str">
        <f t="shared" si="64"/>
        <v/>
      </c>
      <c r="BV188" s="29" t="str">
        <f t="shared" si="65"/>
        <v/>
      </c>
      <c r="BW188" s="37" t="str" cm="1">
        <f t="array" ref="BW188">IF(BV188&lt;&gt;1,"",_xlfn.IFS(OR(BC188="Above",BC188="Below"),BC188,OR(BH188="Above",BH188="Below"),BH188,TRUE,""))</f>
        <v/>
      </c>
      <c r="BX188" s="37" t="str">
        <f ca="1">_xlfn.LET(_xlpm.eqh,IFERROR(ABS((BM188-BL188)/BL188)&lt;0.15%,FALSE),_xlpm.eql,IFERROR(ABS((BR188-BQ188)/BQ188)&lt;0.15%,FALSE),IF(_xlpm.eqh,IF(_xlpm.eql,"Eqh Touch / Eql Touch","Eqh Touch"),IF(_xlpm.eql,"Eql Touch","")))</f>
        <v/>
      </c>
      <c r="BY188" s="37" t="str">
        <f>IF(AA188="","",IF(AA188&gt;0,"UP","DOWN"))</f>
        <v/>
      </c>
      <c r="BZ188" s="37" t="str">
        <f t="shared" si="66"/>
        <v/>
      </c>
      <c r="CA188" s="37" t="str">
        <f t="shared" si="67"/>
        <v/>
      </c>
      <c r="CB188" s="66" t="str">
        <f t="shared" si="68"/>
        <v/>
      </c>
      <c r="CC188" s="69" t="str">
        <f t="shared" si="76"/>
        <v/>
      </c>
      <c r="CD188" s="66" t="str">
        <f t="shared" si="77"/>
        <v/>
      </c>
      <c r="CE188" s="66" t="str">
        <f t="shared" si="69"/>
        <v/>
      </c>
      <c r="CF188" s="66" t="str">
        <f>IF(AK188="","",IF(AND(AC188&gt;0,AK188&gt;0),"Low Spike @ Uptrend",""))</f>
        <v/>
      </c>
      <c r="CG188" s="66" t="str">
        <f>IF(AND(CF188="Low Spike @ Uptrend",AV188&gt;50%),"Sig Low Spike @ Uptrend","")</f>
        <v/>
      </c>
      <c r="CH188" s="30" t="str">
        <f>IFERROR(IF(Z188&gt;(AVERAGE(Z168:Z188)+(2*_xlfn.STDEV.P(Z168:Z188))),1,""),"")</f>
        <v/>
      </c>
      <c r="CI188" s="30" t="str">
        <f>IFERROR(IF(G188&gt;(AVERAGE(G168:G188)+(2*_xlfn.STDEV.P(G168:G188))),1,""),"")</f>
        <v/>
      </c>
      <c r="CJ188" s="30" t="str">
        <f>IF(P188="","",IF(P188=1,1,""))</f>
        <v/>
      </c>
      <c r="CK188" s="11" t="str">
        <f>IF(AND(CH188="",CC188="",CF188="",CI188="",CJ188=""),"",SUM(CH188:CJ188)/5)</f>
        <v/>
      </c>
      <c r="CL188" s="38" t="str">
        <f t="shared" si="78"/>
        <v/>
      </c>
      <c r="CM188" s="10" t="str">
        <f t="shared" si="79"/>
        <v/>
      </c>
    </row>
    <row r="189" spans="1:91" x14ac:dyDescent="0.55000000000000004">
      <c r="A189" t="str">
        <f>IF('Data Validation'!$K$2&lt;&gt;TRUE,"",'Data Validation'!A189)</f>
        <v/>
      </c>
      <c r="B189" s="4" t="str">
        <f>IF('Data Validation'!$K$2&lt;&gt;TRUE,"",'Data Validation'!C189)</f>
        <v/>
      </c>
      <c r="C189" s="4" t="str">
        <f>IF('Data Validation'!$K$2&lt;&gt;TRUE,"",'Data Validation'!E189)</f>
        <v/>
      </c>
      <c r="D189" s="4" t="str">
        <f>IF('Data Validation'!$K$2&lt;&gt;TRUE,"",'Data Validation'!G189)</f>
        <v/>
      </c>
      <c r="E189" s="4" t="str">
        <f>IF($C189&lt;&gt;"M5","",Price!F189)</f>
        <v/>
      </c>
      <c r="F189" s="4" t="str">
        <f>IF($C189&lt;&gt;"M5","",Price!G189)</f>
        <v/>
      </c>
      <c r="G189" s="4" t="str">
        <f>IF($C189&lt;&gt;"M5","",Price!H189)</f>
        <v/>
      </c>
      <c r="H189" s="57" t="str">
        <f>IF($C189&lt;&gt;"M5","",SSA!E189)</f>
        <v/>
      </c>
      <c r="I189" s="57" t="str">
        <f>IF($C189&lt;&gt;"M5","",SSA!F189)</f>
        <v/>
      </c>
      <c r="J189" s="58" t="str">
        <f>IF($C189&lt;&gt;"M5","",SSA!G189)</f>
        <v/>
      </c>
      <c r="K189" s="58" t="str">
        <f>IF($C189&lt;&gt;"M5","",SSA!H189)</f>
        <v/>
      </c>
      <c r="L189" s="5" t="str">
        <f>IF($C189&lt;&gt;"M5","",Trendlines!K189)</f>
        <v/>
      </c>
      <c r="M189" s="5" t="str">
        <f>IF($C189&lt;&gt;"M5","",Trendlines!L189)</f>
        <v/>
      </c>
      <c r="N189" s="5" t="str">
        <f>IF($C189&lt;&gt;"M5","",ZigZag!E189)</f>
        <v/>
      </c>
      <c r="O189" s="5" t="str">
        <f>IF($C189&lt;&gt;"M5","",ZigZag!F189)</f>
        <v/>
      </c>
      <c r="P189" s="5" t="str">
        <f>IF($C189&lt;&gt;"M5","",Pinbar!E189)</f>
        <v/>
      </c>
      <c r="Q189" s="57" t="str">
        <f>IF($C189&lt;&gt;"M5","",Trendlines!E189)</f>
        <v/>
      </c>
      <c r="R189" s="57" t="str">
        <f>IF($C189&lt;&gt;"M5","",Trendlines!H189)</f>
        <v/>
      </c>
      <c r="S189" s="36" t="str">
        <f>IF(N189=0,""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"")))))))))))))))))))))))))))))))))))))))))))))))))</f>
        <v/>
      </c>
      <c r="T189" s="36" t="str">
        <f>IF(O189=0,""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"")))))))))))))))))))))))))))))))))))))))))))))))))</f>
        <v/>
      </c>
      <c r="U189" s="36" t="str">
        <f>IFERROR(IF(S189="N/A","N/A",((N189-S189)/S189)),"")</f>
        <v/>
      </c>
      <c r="V189" s="36" t="str">
        <f>IFERROR(IF(T189="N/A","N/A",((O189-T189)/T189)),"")</f>
        <v/>
      </c>
      <c r="W189" t="str">
        <f>IFERROR(E189-F189,"")</f>
        <v/>
      </c>
      <c r="X189" t="str">
        <f>IFERROR(ABS(E189-D188),"")</f>
        <v/>
      </c>
      <c r="Y189" t="str">
        <f>IFERROR(ABS(F189-D188),"")</f>
        <v/>
      </c>
      <c r="Z189" t="str">
        <f t="shared" si="80"/>
        <v/>
      </c>
      <c r="AA189" s="36" t="str">
        <f>IFERROR(H189-I189,"")</f>
        <v/>
      </c>
      <c r="AB189" s="36" t="str">
        <f t="shared" si="70"/>
        <v/>
      </c>
      <c r="AC189" s="66" t="str" cm="1">
        <f t="array" ref="AC189">IFERROR((AB189=AB188,AC188+AB189,AB189),"")</f>
        <v/>
      </c>
      <c r="AD189" s="65"/>
      <c r="AE189" s="65"/>
      <c r="AF189" s="65"/>
      <c r="AG189" s="65"/>
      <c r="AH189" s="36" t="str">
        <f>IF(AND(H189&gt;I189,H188&lt;I188),"crossover","")</f>
        <v/>
      </c>
      <c r="AI189" s="36" t="str">
        <f>IF(AND(H189&lt;I189,H188&gt;I188),"crossunder","")</f>
        <v/>
      </c>
      <c r="AJ189" s="67" t="str">
        <f t="shared" si="71"/>
        <v/>
      </c>
      <c r="AK189" s="68" t="str">
        <f t="shared" si="72"/>
        <v/>
      </c>
      <c r="AL189" s="71" t="str">
        <f t="shared" si="73"/>
        <v/>
      </c>
      <c r="AM189" s="71" t="str">
        <f t="shared" si="74"/>
        <v/>
      </c>
      <c r="AN189" s="72" t="str">
        <f>IF(AND(AK189&lt;&gt;"",CF189="Low Spike @ Uptrend"),AK189,"")</f>
        <v/>
      </c>
      <c r="AO189" s="72" t="str">
        <f t="shared" si="75"/>
        <v/>
      </c>
      <c r="AT189" s="75"/>
      <c r="AU189" s="75"/>
      <c r="AV189" s="75"/>
      <c r="AW189" s="75"/>
      <c r="AX189" s="4"/>
      <c r="AY189" s="21" t="str">
        <f>IF(OR(Q189=0,Q189=""),"",((H189-Q189)/Q189))</f>
        <v/>
      </c>
      <c r="AZ189" s="15" t="str">
        <f t="shared" si="58"/>
        <v/>
      </c>
      <c r="BA189" s="15" t="str">
        <f t="shared" si="56"/>
        <v/>
      </c>
      <c r="BB189" s="22" t="str">
        <f t="shared" si="59"/>
        <v/>
      </c>
      <c r="BC189" s="22" t="str">
        <f t="shared" si="60"/>
        <v/>
      </c>
      <c r="BD189" s="24" t="str">
        <f>IF(OR(R189=0,R189=""),"",((H189-R189)/R189))</f>
        <v/>
      </c>
      <c r="BE189" s="23" t="str">
        <f t="shared" si="57"/>
        <v/>
      </c>
      <c r="BF189" s="23" t="str">
        <f t="shared" si="61"/>
        <v/>
      </c>
      <c r="BG189" s="25" t="str">
        <f t="shared" si="62"/>
        <v/>
      </c>
      <c r="BH189" s="25" t="str">
        <f t="shared" si="63"/>
        <v/>
      </c>
      <c r="BI189" s="29" t="str">
        <f>IF(OR(L189="",N189=""),"",IF(AND(L189=N189,L189&gt;0,N189&gt;0),"Important High",""))</f>
        <v/>
      </c>
      <c r="BJ189" s="29" t="str">
        <f>IF(OR(M189="",O189=""),"",IF(AND(M189=O189,M189&gt;0,O189&gt;0),"Important Low",""))</f>
        <v/>
      </c>
      <c r="BK189" s="37" t="str">
        <f>IFERROR(IF(ABS(U189)&lt;0.15%,"Equal High",""),"")</f>
        <v/>
      </c>
      <c r="BL189" s="37" t="str" cm="1">
        <f t="array" aca="1" ref="BL189" ca="1">_xlfn.LET(_xlpm.lookback,MIN(ROW()-ROW(BK$50),11),_xlpm.found,IFERROR(MATCH("Equal High",OFFSET(BK189,-_xlpm.lookback,0,_xlpm.lookback+1,1),0),-1),_xlpm.offset_rows,_xlpm.lookback-_xlpm.found+1,IF(_xlpm.found&gt;0,INDEX(E:E,ROW()-_xlpm.offset_rows),""))</f>
        <v/>
      </c>
      <c r="BM189" s="37" t="str">
        <f ca="1">IF(BL189&lt;&gt;"",H189,"")</f>
        <v/>
      </c>
      <c r="BN189" s="37" t="str">
        <f ca="1">IF(BL189&lt;&gt;"",I189,"")</f>
        <v/>
      </c>
      <c r="BO189" s="37" t="str">
        <f t="shared" ca="1" si="81"/>
        <v/>
      </c>
      <c r="BP189" s="37" t="str">
        <f>IFERROR(IF(ABS(V189)&lt;0.15%,"Equal Low",""),"")</f>
        <v/>
      </c>
      <c r="BQ189" s="37" t="str" cm="1">
        <f t="array" aca="1" ref="BQ189" ca="1">_xlfn.LET(_xlpm.lookback,MIN(ROW()-ROW(BP$50),11),_xlpm.found,IFERROR(MATCH("Equal Low",OFFSET(BP189,-_xlpm.lookback,0,_xlpm.lookback+1,1),0),-1),_xlpm.offset_rows,_xlpm.lookback-_xlpm.found+1,IF(_xlpm.found&gt;0,INDEX(F:F,ROW()-_xlpm.offset_rows),""))</f>
        <v/>
      </c>
      <c r="BR189" s="37" t="str">
        <f ca="1">IF(BQ189&lt;&gt;"",H189,"")</f>
        <v/>
      </c>
      <c r="BS189" s="37" t="str">
        <f ca="1">IF(BQ189&lt;&gt;"",I189,"")</f>
        <v/>
      </c>
      <c r="BT189" s="37" t="str">
        <f t="shared" ca="1" si="82"/>
        <v/>
      </c>
      <c r="BU189" s="37" t="str">
        <f t="shared" si="64"/>
        <v/>
      </c>
      <c r="BV189" s="29" t="str">
        <f t="shared" si="65"/>
        <v/>
      </c>
      <c r="BW189" s="37" t="str" cm="1">
        <f t="array" ref="BW189">IF(BV189&lt;&gt;1,"",_xlfn.IFS(OR(BC189="Above",BC189="Below"),BC189,OR(BH189="Above",BH189="Below"),BH189,TRUE,""))</f>
        <v/>
      </c>
      <c r="BX189" s="37" t="str">
        <f ca="1">_xlfn.LET(_xlpm.eqh,IFERROR(ABS((BM189-BL189)/BL189)&lt;0.15%,FALSE),_xlpm.eql,IFERROR(ABS((BR189-BQ189)/BQ189)&lt;0.15%,FALSE),IF(_xlpm.eqh,IF(_xlpm.eql,"Eqh Touch / Eql Touch","Eqh Touch"),IF(_xlpm.eql,"Eql Touch","")))</f>
        <v/>
      </c>
      <c r="BY189" s="37" t="str">
        <f>IF(AA189="","",IF(AA189&gt;0,"UP","DOWN"))</f>
        <v/>
      </c>
      <c r="BZ189" s="37" t="str">
        <f t="shared" si="66"/>
        <v/>
      </c>
      <c r="CA189" s="37" t="str">
        <f t="shared" si="67"/>
        <v/>
      </c>
      <c r="CB189" s="66" t="str">
        <f t="shared" si="68"/>
        <v/>
      </c>
      <c r="CC189" s="69" t="str">
        <f t="shared" si="76"/>
        <v/>
      </c>
      <c r="CD189" s="66" t="str">
        <f t="shared" si="77"/>
        <v/>
      </c>
      <c r="CE189" s="66" t="str">
        <f t="shared" si="69"/>
        <v/>
      </c>
      <c r="CF189" s="66" t="str">
        <f>IF(AK189="","",IF(AND(AC189&gt;0,AK189&gt;0),"Low Spike @ Uptrend",""))</f>
        <v/>
      </c>
      <c r="CG189" s="66" t="str">
        <f>IF(AND(CF189="Low Spike @ Uptrend",AV189&gt;50%),"Sig Low Spike @ Uptrend","")</f>
        <v/>
      </c>
      <c r="CH189" s="30" t="str">
        <f>IFERROR(IF(Z189&gt;(AVERAGE(Z169:Z189)+(2*_xlfn.STDEV.P(Z169:Z189))),1,""),"")</f>
        <v/>
      </c>
      <c r="CI189" s="30" t="str">
        <f>IFERROR(IF(G189&gt;(AVERAGE(G169:G189)+(2*_xlfn.STDEV.P(G169:G189))),1,""),"")</f>
        <v/>
      </c>
      <c r="CJ189" s="30" t="str">
        <f>IF(P189="","",IF(P189=1,1,""))</f>
        <v/>
      </c>
      <c r="CK189" s="11" t="str">
        <f>IF(AND(CH189="",CC189="",CF189="",CI189="",CJ189=""),"",SUM(CH189:CJ189)/5)</f>
        <v/>
      </c>
      <c r="CL189" s="38" t="str">
        <f t="shared" si="78"/>
        <v/>
      </c>
      <c r="CM189" s="10" t="str">
        <f t="shared" si="79"/>
        <v/>
      </c>
    </row>
    <row r="190" spans="1:91" x14ac:dyDescent="0.55000000000000004">
      <c r="A190" t="str">
        <f>IF('Data Validation'!$K$2&lt;&gt;TRUE,"",'Data Validation'!A190)</f>
        <v/>
      </c>
      <c r="B190" s="4" t="str">
        <f>IF('Data Validation'!$K$2&lt;&gt;TRUE,"",'Data Validation'!C190)</f>
        <v/>
      </c>
      <c r="C190" s="4" t="str">
        <f>IF('Data Validation'!$K$2&lt;&gt;TRUE,"",'Data Validation'!E190)</f>
        <v/>
      </c>
      <c r="D190" s="4" t="str">
        <f>IF('Data Validation'!$K$2&lt;&gt;TRUE,"",'Data Validation'!G190)</f>
        <v/>
      </c>
      <c r="E190" s="4" t="str">
        <f>IF($C190&lt;&gt;"M5","",Price!F190)</f>
        <v/>
      </c>
      <c r="F190" s="4" t="str">
        <f>IF($C190&lt;&gt;"M5","",Price!G190)</f>
        <v/>
      </c>
      <c r="G190" s="4" t="str">
        <f>IF($C190&lt;&gt;"M5","",Price!H190)</f>
        <v/>
      </c>
      <c r="H190" s="57" t="str">
        <f>IF($C190&lt;&gt;"M5","",SSA!E190)</f>
        <v/>
      </c>
      <c r="I190" s="57" t="str">
        <f>IF($C190&lt;&gt;"M5","",SSA!F190)</f>
        <v/>
      </c>
      <c r="J190" s="58" t="str">
        <f>IF($C190&lt;&gt;"M5","",SSA!G190)</f>
        <v/>
      </c>
      <c r="K190" s="58" t="str">
        <f>IF($C190&lt;&gt;"M5","",SSA!H190)</f>
        <v/>
      </c>
      <c r="L190" s="5" t="str">
        <f>IF($C190&lt;&gt;"M5","",Trendlines!K190)</f>
        <v/>
      </c>
      <c r="M190" s="5" t="str">
        <f>IF($C190&lt;&gt;"M5","",Trendlines!L190)</f>
        <v/>
      </c>
      <c r="N190" s="5" t="str">
        <f>IF($C190&lt;&gt;"M5","",ZigZag!E190)</f>
        <v/>
      </c>
      <c r="O190" s="5" t="str">
        <f>IF($C190&lt;&gt;"M5","",ZigZag!F190)</f>
        <v/>
      </c>
      <c r="P190" s="5" t="str">
        <f>IF($C190&lt;&gt;"M5","",Pinbar!E190)</f>
        <v/>
      </c>
      <c r="Q190" s="57" t="str">
        <f>IF($C190&lt;&gt;"M5","",Trendlines!E190)</f>
        <v/>
      </c>
      <c r="R190" s="57" t="str">
        <f>IF($C190&lt;&gt;"M5","",Trendlines!H190)</f>
        <v/>
      </c>
      <c r="S190" s="36" t="str">
        <f>IF(N190=0,""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"")))))))))))))))))))))))))))))))))))))))))))))))))</f>
        <v/>
      </c>
      <c r="T190" s="36" t="str">
        <f>IF(O190=0,""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"")))))))))))))))))))))))))))))))))))))))))))))))))</f>
        <v/>
      </c>
      <c r="U190" s="36" t="str">
        <f>IFERROR(IF(S190="N/A","N/A",((N190-S190)/S190)),"")</f>
        <v/>
      </c>
      <c r="V190" s="36" t="str">
        <f>IFERROR(IF(T190="N/A","N/A",((O190-T190)/T190)),"")</f>
        <v/>
      </c>
      <c r="W190" t="str">
        <f>IFERROR(E190-F190,"")</f>
        <v/>
      </c>
      <c r="X190" t="str">
        <f>IFERROR(ABS(E190-D189),"")</f>
        <v/>
      </c>
      <c r="Y190" t="str">
        <f>IFERROR(ABS(F190-D189),"")</f>
        <v/>
      </c>
      <c r="Z190" t="str">
        <f t="shared" si="80"/>
        <v/>
      </c>
      <c r="AA190" s="36" t="str">
        <f>IFERROR(H190-I190,"")</f>
        <v/>
      </c>
      <c r="AB190" s="36" t="str">
        <f t="shared" si="70"/>
        <v/>
      </c>
      <c r="AC190" s="66" t="str" cm="1">
        <f t="array" ref="AC190">IFERROR((AB190=AB189,AC189+AB190,AB190),"")</f>
        <v/>
      </c>
      <c r="AD190" s="65"/>
      <c r="AE190" s="65"/>
      <c r="AF190" s="65"/>
      <c r="AG190" s="65"/>
      <c r="AH190" s="36" t="str">
        <f>IF(AND(H190&gt;I190,H189&lt;I189),"crossover","")</f>
        <v/>
      </c>
      <c r="AI190" s="36" t="str">
        <f>IF(AND(H190&lt;I190,H189&gt;I189),"crossunder","")</f>
        <v/>
      </c>
      <c r="AJ190" s="67" t="str">
        <f t="shared" si="71"/>
        <v/>
      </c>
      <c r="AK190" s="68" t="str">
        <f t="shared" si="72"/>
        <v/>
      </c>
      <c r="AL190" s="71" t="str">
        <f t="shared" si="73"/>
        <v/>
      </c>
      <c r="AM190" s="71" t="str">
        <f t="shared" si="74"/>
        <v/>
      </c>
      <c r="AN190" s="72" t="str">
        <f>IF(AND(AK190&lt;&gt;"",CF190="Low Spike @ Uptrend"),AK190,"")</f>
        <v/>
      </c>
      <c r="AO190" s="72" t="str">
        <f t="shared" si="75"/>
        <v/>
      </c>
      <c r="AT190" s="75"/>
      <c r="AU190" s="75"/>
      <c r="AV190" s="75"/>
      <c r="AW190" s="75"/>
      <c r="AX190" s="4"/>
      <c r="AY190" s="21" t="str">
        <f>IF(OR(Q190=0,Q190=""),"",((H190-Q190)/Q190))</f>
        <v/>
      </c>
      <c r="AZ190" s="15" t="str">
        <f t="shared" si="58"/>
        <v/>
      </c>
      <c r="BA190" s="15" t="str">
        <f t="shared" si="56"/>
        <v/>
      </c>
      <c r="BB190" s="22" t="str">
        <f t="shared" si="59"/>
        <v/>
      </c>
      <c r="BC190" s="22" t="str">
        <f t="shared" si="60"/>
        <v/>
      </c>
      <c r="BD190" s="24" t="str">
        <f>IF(OR(R190=0,R190=""),"",((H190-R190)/R190))</f>
        <v/>
      </c>
      <c r="BE190" s="23" t="str">
        <f t="shared" si="57"/>
        <v/>
      </c>
      <c r="BF190" s="23" t="str">
        <f t="shared" si="61"/>
        <v/>
      </c>
      <c r="BG190" s="25" t="str">
        <f t="shared" si="62"/>
        <v/>
      </c>
      <c r="BH190" s="25" t="str">
        <f t="shared" si="63"/>
        <v/>
      </c>
      <c r="BI190" s="29" t="str">
        <f>IF(OR(L190="",N190=""),"",IF(AND(L190=N190,L190&gt;0,N190&gt;0),"Important High",""))</f>
        <v/>
      </c>
      <c r="BJ190" s="29" t="str">
        <f>IF(OR(M190="",O190=""),"",IF(AND(M190=O190,M190&gt;0,O190&gt;0),"Important Low",""))</f>
        <v/>
      </c>
      <c r="BK190" s="37" t="str">
        <f>IFERROR(IF(ABS(U190)&lt;0.15%,"Equal High",""),"")</f>
        <v/>
      </c>
      <c r="BL190" s="37" t="str" cm="1">
        <f t="array" aca="1" ref="BL190" ca="1">_xlfn.LET(_xlpm.lookback,MIN(ROW()-ROW(BK$50),11),_xlpm.found,IFERROR(MATCH("Equal High",OFFSET(BK190,-_xlpm.lookback,0,_xlpm.lookback+1,1),0),-1),_xlpm.offset_rows,_xlpm.lookback-_xlpm.found+1,IF(_xlpm.found&gt;0,INDEX(E:E,ROW()-_xlpm.offset_rows),""))</f>
        <v/>
      </c>
      <c r="BM190" s="37" t="str">
        <f ca="1">IF(BL190&lt;&gt;"",H190,"")</f>
        <v/>
      </c>
      <c r="BN190" s="37" t="str">
        <f ca="1">IF(BL190&lt;&gt;"",I190,"")</f>
        <v/>
      </c>
      <c r="BO190" s="37" t="str">
        <f t="shared" ca="1" si="81"/>
        <v/>
      </c>
      <c r="BP190" s="37" t="str">
        <f>IFERROR(IF(ABS(V190)&lt;0.15%,"Equal Low",""),"")</f>
        <v/>
      </c>
      <c r="BQ190" s="37" t="str" cm="1">
        <f t="array" aca="1" ref="BQ190" ca="1">_xlfn.LET(_xlpm.lookback,MIN(ROW()-ROW(BP$50),11),_xlpm.found,IFERROR(MATCH("Equal Low",OFFSET(BP190,-_xlpm.lookback,0,_xlpm.lookback+1,1),0),-1),_xlpm.offset_rows,_xlpm.lookback-_xlpm.found+1,IF(_xlpm.found&gt;0,INDEX(F:F,ROW()-_xlpm.offset_rows),""))</f>
        <v/>
      </c>
      <c r="BR190" s="37" t="str">
        <f ca="1">IF(BQ190&lt;&gt;"",H190,"")</f>
        <v/>
      </c>
      <c r="BS190" s="37" t="str">
        <f ca="1">IF(BQ190&lt;&gt;"",I190,"")</f>
        <v/>
      </c>
      <c r="BT190" s="37" t="str">
        <f t="shared" ca="1" si="82"/>
        <v/>
      </c>
      <c r="BU190" s="37" t="str">
        <f t="shared" si="64"/>
        <v/>
      </c>
      <c r="BV190" s="29" t="str">
        <f t="shared" si="65"/>
        <v/>
      </c>
      <c r="BW190" s="37" t="str" cm="1">
        <f t="array" ref="BW190">IF(BV190&lt;&gt;1,"",_xlfn.IFS(OR(BC190="Above",BC190="Below"),BC190,OR(BH190="Above",BH190="Below"),BH190,TRUE,""))</f>
        <v/>
      </c>
      <c r="BX190" s="37" t="str">
        <f ca="1">_xlfn.LET(_xlpm.eqh,IFERROR(ABS((BM190-BL190)/BL190)&lt;0.15%,FALSE),_xlpm.eql,IFERROR(ABS((BR190-BQ190)/BQ190)&lt;0.15%,FALSE),IF(_xlpm.eqh,IF(_xlpm.eql,"Eqh Touch / Eql Touch","Eqh Touch"),IF(_xlpm.eql,"Eql Touch","")))</f>
        <v/>
      </c>
      <c r="BY190" s="37" t="str">
        <f>IF(AA190="","",IF(AA190&gt;0,"UP","DOWN"))</f>
        <v/>
      </c>
      <c r="BZ190" s="37" t="str">
        <f t="shared" si="66"/>
        <v/>
      </c>
      <c r="CA190" s="37" t="str">
        <f t="shared" si="67"/>
        <v/>
      </c>
      <c r="CB190" s="66" t="str">
        <f t="shared" si="68"/>
        <v/>
      </c>
      <c r="CC190" s="69" t="str">
        <f t="shared" si="76"/>
        <v/>
      </c>
      <c r="CD190" s="66" t="str">
        <f t="shared" si="77"/>
        <v/>
      </c>
      <c r="CE190" s="66" t="str">
        <f t="shared" si="69"/>
        <v/>
      </c>
      <c r="CF190" s="66" t="str">
        <f>IF(AK190="","",IF(AND(AC190&gt;0,AK190&gt;0),"Low Spike @ Uptrend",""))</f>
        <v/>
      </c>
      <c r="CG190" s="66" t="str">
        <f>IF(AND(CF190="Low Spike @ Uptrend",AV190&gt;50%),"Sig Low Spike @ Uptrend","")</f>
        <v/>
      </c>
      <c r="CH190" s="30" t="str">
        <f>IFERROR(IF(Z190&gt;(AVERAGE(Z170:Z190)+(2*_xlfn.STDEV.P(Z170:Z190))),1,""),"")</f>
        <v/>
      </c>
      <c r="CI190" s="30" t="str">
        <f>IFERROR(IF(G190&gt;(AVERAGE(G170:G190)+(2*_xlfn.STDEV.P(G170:G190))),1,""),"")</f>
        <v/>
      </c>
      <c r="CJ190" s="30" t="str">
        <f>IF(P190="","",IF(P190=1,1,""))</f>
        <v/>
      </c>
      <c r="CK190" s="11" t="str">
        <f>IF(AND(CH190="",CC190="",CF190="",CI190="",CJ190=""),"",SUM(CH190:CJ190)/5)</f>
        <v/>
      </c>
      <c r="CL190" s="38" t="str">
        <f t="shared" si="78"/>
        <v/>
      </c>
      <c r="CM190" s="10" t="str">
        <f t="shared" si="79"/>
        <v/>
      </c>
    </row>
    <row r="191" spans="1:91" x14ac:dyDescent="0.55000000000000004">
      <c r="A191" t="str">
        <f>IF('Data Validation'!$K$2&lt;&gt;TRUE,"",'Data Validation'!A191)</f>
        <v/>
      </c>
      <c r="B191" s="4" t="str">
        <f>IF('Data Validation'!$K$2&lt;&gt;TRUE,"",'Data Validation'!C191)</f>
        <v/>
      </c>
      <c r="C191" s="4" t="str">
        <f>IF('Data Validation'!$K$2&lt;&gt;TRUE,"",'Data Validation'!E191)</f>
        <v/>
      </c>
      <c r="D191" s="4" t="str">
        <f>IF('Data Validation'!$K$2&lt;&gt;TRUE,"",'Data Validation'!G191)</f>
        <v/>
      </c>
      <c r="E191" s="4" t="str">
        <f>IF($C191&lt;&gt;"M5","",Price!F191)</f>
        <v/>
      </c>
      <c r="F191" s="4" t="str">
        <f>IF($C191&lt;&gt;"M5","",Price!G191)</f>
        <v/>
      </c>
      <c r="G191" s="4" t="str">
        <f>IF($C191&lt;&gt;"M5","",Price!H191)</f>
        <v/>
      </c>
      <c r="H191" s="57" t="str">
        <f>IF($C191&lt;&gt;"M5","",SSA!E191)</f>
        <v/>
      </c>
      <c r="I191" s="57" t="str">
        <f>IF($C191&lt;&gt;"M5","",SSA!F191)</f>
        <v/>
      </c>
      <c r="J191" s="58" t="str">
        <f>IF($C191&lt;&gt;"M5","",SSA!G191)</f>
        <v/>
      </c>
      <c r="K191" s="58" t="str">
        <f>IF($C191&lt;&gt;"M5","",SSA!H191)</f>
        <v/>
      </c>
      <c r="L191" s="5" t="str">
        <f>IF($C191&lt;&gt;"M5","",Trendlines!K191)</f>
        <v/>
      </c>
      <c r="M191" s="5" t="str">
        <f>IF($C191&lt;&gt;"M5","",Trendlines!L191)</f>
        <v/>
      </c>
      <c r="N191" s="5" t="str">
        <f>IF($C191&lt;&gt;"M5","",ZigZag!E191)</f>
        <v/>
      </c>
      <c r="O191" s="5" t="str">
        <f>IF($C191&lt;&gt;"M5","",ZigZag!F191)</f>
        <v/>
      </c>
      <c r="P191" s="5" t="str">
        <f>IF($C191&lt;&gt;"M5","",Pinbar!E191)</f>
        <v/>
      </c>
      <c r="Q191" s="57" t="str">
        <f>IF($C191&lt;&gt;"M5","",Trendlines!E191)</f>
        <v/>
      </c>
      <c r="R191" s="57" t="str">
        <f>IF($C191&lt;&gt;"M5","",Trendlines!H191)</f>
        <v/>
      </c>
      <c r="S191" s="36" t="str">
        <f>IF(N191=0,""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"")))))))))))))))))))))))))))))))))))))))))))))))))</f>
        <v/>
      </c>
      <c r="T191" s="36" t="str">
        <f>IF(O191=0,""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"")))))))))))))))))))))))))))))))))))))))))))))))))</f>
        <v/>
      </c>
      <c r="U191" s="36" t="str">
        <f>IFERROR(IF(S191="N/A","N/A",((N191-S191)/S191)),"")</f>
        <v/>
      </c>
      <c r="V191" s="36" t="str">
        <f>IFERROR(IF(T191="N/A","N/A",((O191-T191)/T191)),"")</f>
        <v/>
      </c>
      <c r="W191" t="str">
        <f>IFERROR(E191-F191,"")</f>
        <v/>
      </c>
      <c r="X191" t="str">
        <f>IFERROR(ABS(E191-D190),"")</f>
        <v/>
      </c>
      <c r="Y191" t="str">
        <f>IFERROR(ABS(F191-D190),"")</f>
        <v/>
      </c>
      <c r="Z191" t="str">
        <f t="shared" si="80"/>
        <v/>
      </c>
      <c r="AA191" s="36" t="str">
        <f>IFERROR(H191-I191,"")</f>
        <v/>
      </c>
      <c r="AB191" s="36" t="str">
        <f t="shared" si="70"/>
        <v/>
      </c>
      <c r="AC191" s="66" t="str" cm="1">
        <f t="array" ref="AC191">IFERROR((AB191=AB190,AC190+AB191,AB191),"")</f>
        <v/>
      </c>
      <c r="AD191" s="65"/>
      <c r="AE191" s="65"/>
      <c r="AF191" s="65"/>
      <c r="AG191" s="65"/>
      <c r="AH191" s="36" t="str">
        <f>IF(AND(H191&gt;I191,H190&lt;I190),"crossover","")</f>
        <v/>
      </c>
      <c r="AI191" s="36" t="str">
        <f>IF(AND(H191&lt;I191,H190&gt;I190),"crossunder","")</f>
        <v/>
      </c>
      <c r="AJ191" s="67" t="str">
        <f t="shared" si="71"/>
        <v/>
      </c>
      <c r="AK191" s="68" t="str">
        <f t="shared" si="72"/>
        <v/>
      </c>
      <c r="AL191" s="71" t="str">
        <f t="shared" si="73"/>
        <v/>
      </c>
      <c r="AM191" s="71" t="str">
        <f t="shared" si="74"/>
        <v/>
      </c>
      <c r="AN191" s="72" t="str">
        <f>IF(AND(AK191&lt;&gt;"",CF191="Low Spike @ Uptrend"),AK191,"")</f>
        <v/>
      </c>
      <c r="AO191" s="72" t="str">
        <f t="shared" si="75"/>
        <v/>
      </c>
      <c r="AT191" s="75"/>
      <c r="AU191" s="75"/>
      <c r="AV191" s="75"/>
      <c r="AW191" s="75"/>
      <c r="AX191" s="4"/>
      <c r="AY191" s="21" t="str">
        <f>IF(OR(Q191=0,Q191=""),"",((H191-Q191)/Q191))</f>
        <v/>
      </c>
      <c r="AZ191" s="15" t="str">
        <f t="shared" si="58"/>
        <v/>
      </c>
      <c r="BA191" s="15" t="str">
        <f t="shared" si="56"/>
        <v/>
      </c>
      <c r="BB191" s="22" t="str">
        <f t="shared" si="59"/>
        <v/>
      </c>
      <c r="BC191" s="22" t="str">
        <f t="shared" si="60"/>
        <v/>
      </c>
      <c r="BD191" s="24" t="str">
        <f>IF(OR(R191=0,R191=""),"",((H191-R191)/R191))</f>
        <v/>
      </c>
      <c r="BE191" s="23" t="str">
        <f t="shared" si="57"/>
        <v/>
      </c>
      <c r="BF191" s="23" t="str">
        <f t="shared" si="61"/>
        <v/>
      </c>
      <c r="BG191" s="25" t="str">
        <f t="shared" si="62"/>
        <v/>
      </c>
      <c r="BH191" s="25" t="str">
        <f t="shared" si="63"/>
        <v/>
      </c>
      <c r="BI191" s="29" t="str">
        <f>IF(OR(L191="",N191=""),"",IF(AND(L191=N191,L191&gt;0,N191&gt;0),"Important High",""))</f>
        <v/>
      </c>
      <c r="BJ191" s="29" t="str">
        <f>IF(OR(M191="",O191=""),"",IF(AND(M191=O191,M191&gt;0,O191&gt;0),"Important Low",""))</f>
        <v/>
      </c>
      <c r="BK191" s="37" t="str">
        <f>IFERROR(IF(ABS(U191)&lt;0.15%,"Equal High",""),"")</f>
        <v/>
      </c>
      <c r="BL191" s="37" t="str" cm="1">
        <f t="array" aca="1" ref="BL191" ca="1">_xlfn.LET(_xlpm.lookback,MIN(ROW()-ROW(BK$50),11),_xlpm.found,IFERROR(MATCH("Equal High",OFFSET(BK191,-_xlpm.lookback,0,_xlpm.lookback+1,1),0),-1),_xlpm.offset_rows,_xlpm.lookback-_xlpm.found+1,IF(_xlpm.found&gt;0,INDEX(E:E,ROW()-_xlpm.offset_rows),""))</f>
        <v/>
      </c>
      <c r="BM191" s="37" t="str">
        <f ca="1">IF(BL191&lt;&gt;"",H191,"")</f>
        <v/>
      </c>
      <c r="BN191" s="37" t="str">
        <f ca="1">IF(BL191&lt;&gt;"",I191,"")</f>
        <v/>
      </c>
      <c r="BO191" s="37" t="str">
        <f t="shared" ca="1" si="81"/>
        <v/>
      </c>
      <c r="BP191" s="37" t="str">
        <f>IFERROR(IF(ABS(V191)&lt;0.15%,"Equal Low",""),"")</f>
        <v/>
      </c>
      <c r="BQ191" s="37" t="str" cm="1">
        <f t="array" aca="1" ref="BQ191" ca="1">_xlfn.LET(_xlpm.lookback,MIN(ROW()-ROW(BP$50),11),_xlpm.found,IFERROR(MATCH("Equal Low",OFFSET(BP191,-_xlpm.lookback,0,_xlpm.lookback+1,1),0),-1),_xlpm.offset_rows,_xlpm.lookback-_xlpm.found+1,IF(_xlpm.found&gt;0,INDEX(F:F,ROW()-_xlpm.offset_rows),""))</f>
        <v/>
      </c>
      <c r="BR191" s="37" t="str">
        <f ca="1">IF(BQ191&lt;&gt;"",H191,"")</f>
        <v/>
      </c>
      <c r="BS191" s="37" t="str">
        <f ca="1">IF(BQ191&lt;&gt;"",I191,"")</f>
        <v/>
      </c>
      <c r="BT191" s="37" t="str">
        <f t="shared" ca="1" si="82"/>
        <v/>
      </c>
      <c r="BU191" s="37" t="str">
        <f t="shared" si="64"/>
        <v/>
      </c>
      <c r="BV191" s="29" t="str">
        <f t="shared" si="65"/>
        <v/>
      </c>
      <c r="BW191" s="37" t="str" cm="1">
        <f t="array" ref="BW191">IF(BV191&lt;&gt;1,"",_xlfn.IFS(OR(BC191="Above",BC191="Below"),BC191,OR(BH191="Above",BH191="Below"),BH191,TRUE,""))</f>
        <v/>
      </c>
      <c r="BX191" s="37" t="str">
        <f ca="1">_xlfn.LET(_xlpm.eqh,IFERROR(ABS((BM191-BL191)/BL191)&lt;0.15%,FALSE),_xlpm.eql,IFERROR(ABS((BR191-BQ191)/BQ191)&lt;0.15%,FALSE),IF(_xlpm.eqh,IF(_xlpm.eql,"Eqh Touch / Eql Touch","Eqh Touch"),IF(_xlpm.eql,"Eql Touch","")))</f>
        <v/>
      </c>
      <c r="BY191" s="37" t="str">
        <f>IF(AA191="","",IF(AA191&gt;0,"UP","DOWN"))</f>
        <v/>
      </c>
      <c r="BZ191" s="37" t="str">
        <f t="shared" si="66"/>
        <v/>
      </c>
      <c r="CA191" s="37" t="str">
        <f t="shared" si="67"/>
        <v/>
      </c>
      <c r="CB191" s="66" t="str">
        <f t="shared" si="68"/>
        <v/>
      </c>
      <c r="CC191" s="69" t="str">
        <f t="shared" si="76"/>
        <v/>
      </c>
      <c r="CD191" s="66" t="str">
        <f t="shared" si="77"/>
        <v/>
      </c>
      <c r="CE191" s="66" t="str">
        <f t="shared" si="69"/>
        <v/>
      </c>
      <c r="CF191" s="66" t="str">
        <f>IF(AK191="","",IF(AND(AC191&gt;0,AK191&gt;0),"Low Spike @ Uptrend",""))</f>
        <v/>
      </c>
      <c r="CG191" s="66" t="str">
        <f>IF(AND(CF191="Low Spike @ Uptrend",AV191&gt;50%),"Sig Low Spike @ Uptrend","")</f>
        <v/>
      </c>
      <c r="CH191" s="30" t="str">
        <f>IFERROR(IF(Z191&gt;(AVERAGE(Z171:Z191)+(2*_xlfn.STDEV.P(Z171:Z191))),1,""),"")</f>
        <v/>
      </c>
      <c r="CI191" s="30" t="str">
        <f>IFERROR(IF(G191&gt;(AVERAGE(G171:G191)+(2*_xlfn.STDEV.P(G171:G191))),1,""),"")</f>
        <v/>
      </c>
      <c r="CJ191" s="30" t="str">
        <f>IF(P191="","",IF(P191=1,1,""))</f>
        <v/>
      </c>
      <c r="CK191" s="11" t="str">
        <f>IF(AND(CH191="",CC191="",CF191="",CI191="",CJ191=""),"",SUM(CH191:CJ191)/5)</f>
        <v/>
      </c>
      <c r="CL191" s="38" t="str">
        <f t="shared" si="78"/>
        <v/>
      </c>
      <c r="CM191" s="10" t="str">
        <f t="shared" si="79"/>
        <v/>
      </c>
    </row>
    <row r="192" spans="1:91" x14ac:dyDescent="0.55000000000000004">
      <c r="A192" t="str">
        <f>IF('Data Validation'!$K$2&lt;&gt;TRUE,"",'Data Validation'!A192)</f>
        <v/>
      </c>
      <c r="B192" s="4" t="str">
        <f>IF('Data Validation'!$K$2&lt;&gt;TRUE,"",'Data Validation'!C192)</f>
        <v/>
      </c>
      <c r="C192" s="4" t="str">
        <f>IF('Data Validation'!$K$2&lt;&gt;TRUE,"",'Data Validation'!E192)</f>
        <v/>
      </c>
      <c r="D192" s="4" t="str">
        <f>IF('Data Validation'!$K$2&lt;&gt;TRUE,"",'Data Validation'!G192)</f>
        <v/>
      </c>
      <c r="E192" s="4" t="str">
        <f>IF($C192&lt;&gt;"M5","",Price!F192)</f>
        <v/>
      </c>
      <c r="F192" s="4" t="str">
        <f>IF($C192&lt;&gt;"M5","",Price!G192)</f>
        <v/>
      </c>
      <c r="G192" s="4" t="str">
        <f>IF($C192&lt;&gt;"M5","",Price!H192)</f>
        <v/>
      </c>
      <c r="H192" s="57" t="str">
        <f>IF($C192&lt;&gt;"M5","",SSA!E192)</f>
        <v/>
      </c>
      <c r="I192" s="57" t="str">
        <f>IF($C192&lt;&gt;"M5","",SSA!F192)</f>
        <v/>
      </c>
      <c r="J192" s="58" t="str">
        <f>IF($C192&lt;&gt;"M5","",SSA!G192)</f>
        <v/>
      </c>
      <c r="K192" s="58" t="str">
        <f>IF($C192&lt;&gt;"M5","",SSA!H192)</f>
        <v/>
      </c>
      <c r="L192" s="5" t="str">
        <f>IF($C192&lt;&gt;"M5","",Trendlines!K192)</f>
        <v/>
      </c>
      <c r="M192" s="5" t="str">
        <f>IF($C192&lt;&gt;"M5","",Trendlines!L192)</f>
        <v/>
      </c>
      <c r="N192" s="5" t="str">
        <f>IF($C192&lt;&gt;"M5","",ZigZag!E192)</f>
        <v/>
      </c>
      <c r="O192" s="5" t="str">
        <f>IF($C192&lt;&gt;"M5","",ZigZag!F192)</f>
        <v/>
      </c>
      <c r="P192" s="5" t="str">
        <f>IF($C192&lt;&gt;"M5","",Pinbar!E192)</f>
        <v/>
      </c>
      <c r="Q192" s="57" t="str">
        <f>IF($C192&lt;&gt;"M5","",Trendlines!E192)</f>
        <v/>
      </c>
      <c r="R192" s="57" t="str">
        <f>IF($C192&lt;&gt;"M5","",Trendlines!H192)</f>
        <v/>
      </c>
      <c r="S192" s="36" t="str">
        <f>IF(N192=0,""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"")))))))))))))))))))))))))))))))))))))))))))))))))</f>
        <v/>
      </c>
      <c r="T192" s="36" t="str">
        <f>IF(O192=0,""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"")))))))))))))))))))))))))))))))))))))))))))))))))</f>
        <v/>
      </c>
      <c r="U192" s="36" t="str">
        <f>IFERROR(IF(S192="N/A","N/A",((N192-S192)/S192)),"")</f>
        <v/>
      </c>
      <c r="V192" s="36" t="str">
        <f>IFERROR(IF(T192="N/A","N/A",((O192-T192)/T192)),"")</f>
        <v/>
      </c>
      <c r="W192" t="str">
        <f>IFERROR(E192-F192,"")</f>
        <v/>
      </c>
      <c r="X192" t="str">
        <f>IFERROR(ABS(E192-D191),"")</f>
        <v/>
      </c>
      <c r="Y192" t="str">
        <f>IFERROR(ABS(F192-D191),"")</f>
        <v/>
      </c>
      <c r="Z192" t="str">
        <f t="shared" si="80"/>
        <v/>
      </c>
      <c r="AA192" s="36" t="str">
        <f>IFERROR(H192-I192,"")</f>
        <v/>
      </c>
      <c r="AB192" s="36" t="str">
        <f t="shared" si="70"/>
        <v/>
      </c>
      <c r="AC192" s="66" t="str" cm="1">
        <f t="array" ref="AC192">IFERROR((AB192=AB191,AC191+AB192,AB192),"")</f>
        <v/>
      </c>
      <c r="AD192" s="65"/>
      <c r="AE192" s="65"/>
      <c r="AF192" s="65"/>
      <c r="AG192" s="65"/>
      <c r="AH192" s="36" t="str">
        <f>IF(AND(H192&gt;I192,H191&lt;I191),"crossover","")</f>
        <v/>
      </c>
      <c r="AI192" s="36" t="str">
        <f>IF(AND(H192&lt;I192,H191&gt;I191),"crossunder","")</f>
        <v/>
      </c>
      <c r="AJ192" s="67" t="str">
        <f t="shared" si="71"/>
        <v/>
      </c>
      <c r="AK192" s="68" t="str">
        <f t="shared" si="72"/>
        <v/>
      </c>
      <c r="AL192" s="71" t="str">
        <f t="shared" si="73"/>
        <v/>
      </c>
      <c r="AM192" s="71" t="str">
        <f t="shared" si="74"/>
        <v/>
      </c>
      <c r="AN192" s="72" t="str">
        <f>IF(AND(AK192&lt;&gt;"",CF192="Low Spike @ Uptrend"),AK192,"")</f>
        <v/>
      </c>
      <c r="AO192" s="72" t="str">
        <f t="shared" si="75"/>
        <v/>
      </c>
      <c r="AT192" s="75"/>
      <c r="AU192" s="75"/>
      <c r="AV192" s="75"/>
      <c r="AW192" s="75"/>
      <c r="AX192" s="4"/>
      <c r="AY192" s="21" t="str">
        <f>IF(OR(Q192=0,Q192=""),"",((H192-Q192)/Q192))</f>
        <v/>
      </c>
      <c r="AZ192" s="15" t="str">
        <f t="shared" si="58"/>
        <v/>
      </c>
      <c r="BA192" s="15" t="str">
        <f t="shared" ref="BA192:BA255" si="83">IF(AZ192="","",IF(AZ192=AZ191,BA191+AZ192,AZ192))</f>
        <v/>
      </c>
      <c r="BB192" s="22" t="str">
        <f t="shared" si="59"/>
        <v/>
      </c>
      <c r="BC192" s="22" t="str">
        <f t="shared" si="60"/>
        <v/>
      </c>
      <c r="BD192" s="24" t="str">
        <f>IF(OR(R192=0,R192=""),"",((H192-R192)/R192))</f>
        <v/>
      </c>
      <c r="BE192" s="23" t="str">
        <f t="shared" si="57"/>
        <v/>
      </c>
      <c r="BF192" s="23" t="str">
        <f t="shared" si="61"/>
        <v/>
      </c>
      <c r="BG192" s="25" t="str">
        <f t="shared" si="62"/>
        <v/>
      </c>
      <c r="BH192" s="25" t="str">
        <f t="shared" si="63"/>
        <v/>
      </c>
      <c r="BI192" s="29" t="str">
        <f>IF(OR(L192="",N192=""),"",IF(AND(L192=N192,L192&gt;0,N192&gt;0),"Important High",""))</f>
        <v/>
      </c>
      <c r="BJ192" s="29" t="str">
        <f>IF(OR(M192="",O192=""),"",IF(AND(M192=O192,M192&gt;0,O192&gt;0),"Important Low",""))</f>
        <v/>
      </c>
      <c r="BK192" s="37" t="str">
        <f>IFERROR(IF(ABS(U192)&lt;0.15%,"Equal High",""),"")</f>
        <v/>
      </c>
      <c r="BL192" s="37" t="str" cm="1">
        <f t="array" aca="1" ref="BL192" ca="1">_xlfn.LET(_xlpm.lookback,MIN(ROW()-ROW(BK$50),11),_xlpm.found,IFERROR(MATCH("Equal High",OFFSET(BK192,-_xlpm.lookback,0,_xlpm.lookback+1,1),0),-1),_xlpm.offset_rows,_xlpm.lookback-_xlpm.found+1,IF(_xlpm.found&gt;0,INDEX(E:E,ROW()-_xlpm.offset_rows),""))</f>
        <v/>
      </c>
      <c r="BM192" s="37" t="str">
        <f ca="1">IF(BL192&lt;&gt;"",H192,"")</f>
        <v/>
      </c>
      <c r="BN192" s="37" t="str">
        <f ca="1">IF(BL192&lt;&gt;"",I192,"")</f>
        <v/>
      </c>
      <c r="BO192" s="37" t="str">
        <f t="shared" ca="1" si="81"/>
        <v/>
      </c>
      <c r="BP192" s="37" t="str">
        <f>IFERROR(IF(ABS(V192)&lt;0.15%,"Equal Low",""),"")</f>
        <v/>
      </c>
      <c r="BQ192" s="37" t="str" cm="1">
        <f t="array" aca="1" ref="BQ192" ca="1">_xlfn.LET(_xlpm.lookback,MIN(ROW()-ROW(BP$50),11),_xlpm.found,IFERROR(MATCH("Equal Low",OFFSET(BP192,-_xlpm.lookback,0,_xlpm.lookback+1,1),0),-1),_xlpm.offset_rows,_xlpm.lookback-_xlpm.found+1,IF(_xlpm.found&gt;0,INDEX(F:F,ROW()-_xlpm.offset_rows),""))</f>
        <v/>
      </c>
      <c r="BR192" s="37" t="str">
        <f ca="1">IF(BQ192&lt;&gt;"",H192,"")</f>
        <v/>
      </c>
      <c r="BS192" s="37" t="str">
        <f ca="1">IF(BQ192&lt;&gt;"",I192,"")</f>
        <v/>
      </c>
      <c r="BT192" s="37" t="str">
        <f t="shared" ca="1" si="82"/>
        <v/>
      </c>
      <c r="BU192" s="37" t="str">
        <f t="shared" si="64"/>
        <v/>
      </c>
      <c r="BV192" s="29" t="str">
        <f t="shared" si="65"/>
        <v/>
      </c>
      <c r="BW192" s="37" t="str" cm="1">
        <f t="array" ref="BW192">IF(BV192&lt;&gt;1,"",_xlfn.IFS(OR(BC192="Above",BC192="Below"),BC192,OR(BH192="Above",BH192="Below"),BH192,TRUE,""))</f>
        <v/>
      </c>
      <c r="BX192" s="37" t="str">
        <f ca="1">_xlfn.LET(_xlpm.eqh,IFERROR(ABS((BM192-BL192)/BL192)&lt;0.15%,FALSE),_xlpm.eql,IFERROR(ABS((BR192-BQ192)/BQ192)&lt;0.15%,FALSE),IF(_xlpm.eqh,IF(_xlpm.eql,"Eqh Touch / Eql Touch","Eqh Touch"),IF(_xlpm.eql,"Eql Touch","")))</f>
        <v/>
      </c>
      <c r="BY192" s="37" t="str">
        <f>IF(AA192="","",IF(AA192&gt;0,"UP","DOWN"))</f>
        <v/>
      </c>
      <c r="BZ192" s="37" t="str">
        <f t="shared" si="66"/>
        <v/>
      </c>
      <c r="CA192" s="37" t="str">
        <f t="shared" si="67"/>
        <v/>
      </c>
      <c r="CB192" s="66" t="str">
        <f t="shared" si="68"/>
        <v/>
      </c>
      <c r="CC192" s="69" t="str">
        <f t="shared" si="76"/>
        <v/>
      </c>
      <c r="CD192" s="66" t="str">
        <f t="shared" si="77"/>
        <v/>
      </c>
      <c r="CE192" s="66" t="str">
        <f t="shared" si="69"/>
        <v/>
      </c>
      <c r="CF192" s="66" t="str">
        <f>IF(AK192="","",IF(AND(AC192&gt;0,AK192&gt;0),"Low Spike @ Uptrend",""))</f>
        <v/>
      </c>
      <c r="CG192" s="66" t="str">
        <f>IF(AND(CF192="Low Spike @ Uptrend",AV192&gt;50%),"Sig Low Spike @ Uptrend","")</f>
        <v/>
      </c>
      <c r="CH192" s="30" t="str">
        <f>IFERROR(IF(Z192&gt;(AVERAGE(Z172:Z192)+(2*_xlfn.STDEV.P(Z172:Z192))),1,""),"")</f>
        <v/>
      </c>
      <c r="CI192" s="30" t="str">
        <f>IFERROR(IF(G192&gt;(AVERAGE(G172:G192)+(2*_xlfn.STDEV.P(G172:G192))),1,""),"")</f>
        <v/>
      </c>
      <c r="CJ192" s="30" t="str">
        <f>IF(P192="","",IF(P192=1,1,""))</f>
        <v/>
      </c>
      <c r="CK192" s="11" t="str">
        <f>IF(AND(CH192="",CC192="",CF192="",CI192="",CJ192=""),"",SUM(CH192:CJ192)/5)</f>
        <v/>
      </c>
      <c r="CL192" s="38" t="str">
        <f t="shared" si="78"/>
        <v/>
      </c>
      <c r="CM192" s="10" t="str">
        <f t="shared" si="79"/>
        <v/>
      </c>
    </row>
    <row r="193" spans="1:91" x14ac:dyDescent="0.55000000000000004">
      <c r="A193" t="str">
        <f>IF('Data Validation'!$K$2&lt;&gt;TRUE,"",'Data Validation'!A193)</f>
        <v/>
      </c>
      <c r="B193" s="4" t="str">
        <f>IF('Data Validation'!$K$2&lt;&gt;TRUE,"",'Data Validation'!C193)</f>
        <v/>
      </c>
      <c r="C193" s="4" t="str">
        <f>IF('Data Validation'!$K$2&lt;&gt;TRUE,"",'Data Validation'!E193)</f>
        <v/>
      </c>
      <c r="D193" s="4" t="str">
        <f>IF('Data Validation'!$K$2&lt;&gt;TRUE,"",'Data Validation'!G193)</f>
        <v/>
      </c>
      <c r="E193" s="4" t="str">
        <f>IF($C193&lt;&gt;"M5","",Price!F193)</f>
        <v/>
      </c>
      <c r="F193" s="4" t="str">
        <f>IF($C193&lt;&gt;"M5","",Price!G193)</f>
        <v/>
      </c>
      <c r="G193" s="4" t="str">
        <f>IF($C193&lt;&gt;"M5","",Price!H193)</f>
        <v/>
      </c>
      <c r="H193" s="57" t="str">
        <f>IF($C193&lt;&gt;"M5","",SSA!E193)</f>
        <v/>
      </c>
      <c r="I193" s="57" t="str">
        <f>IF($C193&lt;&gt;"M5","",SSA!F193)</f>
        <v/>
      </c>
      <c r="J193" s="58" t="str">
        <f>IF($C193&lt;&gt;"M5","",SSA!G193)</f>
        <v/>
      </c>
      <c r="K193" s="58" t="str">
        <f>IF($C193&lt;&gt;"M5","",SSA!H193)</f>
        <v/>
      </c>
      <c r="L193" s="5" t="str">
        <f>IF($C193&lt;&gt;"M5","",Trendlines!K193)</f>
        <v/>
      </c>
      <c r="M193" s="5" t="str">
        <f>IF($C193&lt;&gt;"M5","",Trendlines!L193)</f>
        <v/>
      </c>
      <c r="N193" s="5" t="str">
        <f>IF($C193&lt;&gt;"M5","",ZigZag!E193)</f>
        <v/>
      </c>
      <c r="O193" s="5" t="str">
        <f>IF($C193&lt;&gt;"M5","",ZigZag!F193)</f>
        <v/>
      </c>
      <c r="P193" s="5" t="str">
        <f>IF($C193&lt;&gt;"M5","",Pinbar!E193)</f>
        <v/>
      </c>
      <c r="Q193" s="57" t="str">
        <f>IF($C193&lt;&gt;"M5","",Trendlines!E193)</f>
        <v/>
      </c>
      <c r="R193" s="57" t="str">
        <f>IF($C193&lt;&gt;"M5","",Trendlines!H193)</f>
        <v/>
      </c>
      <c r="S193" s="36" t="str">
        <f>IF(N193=0,""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"")))))))))))))))))))))))))))))))))))))))))))))))))</f>
        <v/>
      </c>
      <c r="T193" s="36" t="str">
        <f>IF(O193=0,""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"")))))))))))))))))))))))))))))))))))))))))))))))))</f>
        <v/>
      </c>
      <c r="U193" s="36" t="str">
        <f>IFERROR(IF(S193="N/A","N/A",((N193-S193)/S193)),"")</f>
        <v/>
      </c>
      <c r="V193" s="36" t="str">
        <f>IFERROR(IF(T193="N/A","N/A",((O193-T193)/T193)),"")</f>
        <v/>
      </c>
      <c r="W193" t="str">
        <f>IFERROR(E193-F193,"")</f>
        <v/>
      </c>
      <c r="X193" t="str">
        <f>IFERROR(ABS(E193-D192),"")</f>
        <v/>
      </c>
      <c r="Y193" t="str">
        <f>IFERROR(ABS(F193-D192),"")</f>
        <v/>
      </c>
      <c r="Z193" t="str">
        <f t="shared" si="80"/>
        <v/>
      </c>
      <c r="AA193" s="36" t="str">
        <f>IFERROR(H193-I193,"")</f>
        <v/>
      </c>
      <c r="AB193" s="36" t="str">
        <f t="shared" si="70"/>
        <v/>
      </c>
      <c r="AC193" s="66" t="str" cm="1">
        <f t="array" ref="AC193">IFERROR((AB193=AB192,AC192+AB193,AB193),"")</f>
        <v/>
      </c>
      <c r="AD193" s="65"/>
      <c r="AE193" s="65"/>
      <c r="AF193" s="65"/>
      <c r="AG193" s="65"/>
      <c r="AH193" s="36" t="str">
        <f>IF(AND(H193&gt;I193,H192&lt;I192),"crossover","")</f>
        <v/>
      </c>
      <c r="AI193" s="36" t="str">
        <f>IF(AND(H193&lt;I193,H192&gt;I192),"crossunder","")</f>
        <v/>
      </c>
      <c r="AJ193" s="67" t="str">
        <f t="shared" si="71"/>
        <v/>
      </c>
      <c r="AK193" s="68" t="str">
        <f t="shared" si="72"/>
        <v/>
      </c>
      <c r="AL193" s="71" t="str">
        <f t="shared" si="73"/>
        <v/>
      </c>
      <c r="AM193" s="71" t="str">
        <f t="shared" si="74"/>
        <v/>
      </c>
      <c r="AN193" s="72" t="str">
        <f>IF(AND(AK193&lt;&gt;"",CF193="Low Spike @ Uptrend"),AK193,"")</f>
        <v/>
      </c>
      <c r="AO193" s="72" t="str">
        <f t="shared" si="75"/>
        <v/>
      </c>
      <c r="AT193" s="75"/>
      <c r="AU193" s="75"/>
      <c r="AV193" s="75"/>
      <c r="AW193" s="75"/>
      <c r="AX193" s="4"/>
      <c r="AY193" s="21" t="str">
        <f>IF(OR(Q193=0,Q193=""),"",((H193-Q193)/Q193))</f>
        <v/>
      </c>
      <c r="AZ193" s="15" t="str">
        <f t="shared" si="58"/>
        <v/>
      </c>
      <c r="BA193" s="15" t="str">
        <f t="shared" si="83"/>
        <v/>
      </c>
      <c r="BB193" s="22" t="str">
        <f t="shared" si="59"/>
        <v/>
      </c>
      <c r="BC193" s="22" t="str">
        <f t="shared" si="60"/>
        <v/>
      </c>
      <c r="BD193" s="24" t="str">
        <f>IF(OR(R193=0,R193=""),"",((H193-R193)/R193))</f>
        <v/>
      </c>
      <c r="BE193" s="23" t="str">
        <f t="shared" si="57"/>
        <v/>
      </c>
      <c r="BF193" s="23" t="str">
        <f t="shared" si="61"/>
        <v/>
      </c>
      <c r="BG193" s="25" t="str">
        <f t="shared" si="62"/>
        <v/>
      </c>
      <c r="BH193" s="25" t="str">
        <f t="shared" si="63"/>
        <v/>
      </c>
      <c r="BI193" s="29" t="str">
        <f>IF(OR(L193="",N193=""),"",IF(AND(L193=N193,L193&gt;0,N193&gt;0),"Important High",""))</f>
        <v/>
      </c>
      <c r="BJ193" s="29" t="str">
        <f>IF(OR(M193="",O193=""),"",IF(AND(M193=O193,M193&gt;0,O193&gt;0),"Important Low",""))</f>
        <v/>
      </c>
      <c r="BK193" s="37" t="str">
        <f>IFERROR(IF(ABS(U193)&lt;0.15%,"Equal High",""),"")</f>
        <v/>
      </c>
      <c r="BL193" s="37" t="str" cm="1">
        <f t="array" aca="1" ref="BL193" ca="1">_xlfn.LET(_xlpm.lookback,MIN(ROW()-ROW(BK$50),11),_xlpm.found,IFERROR(MATCH("Equal High",OFFSET(BK193,-_xlpm.lookback,0,_xlpm.lookback+1,1),0),-1),_xlpm.offset_rows,_xlpm.lookback-_xlpm.found+1,IF(_xlpm.found&gt;0,INDEX(E:E,ROW()-_xlpm.offset_rows),""))</f>
        <v/>
      </c>
      <c r="BM193" s="37" t="str">
        <f ca="1">IF(BL193&lt;&gt;"",H193,"")</f>
        <v/>
      </c>
      <c r="BN193" s="37" t="str">
        <f ca="1">IF(BL193&lt;&gt;"",I193,"")</f>
        <v/>
      </c>
      <c r="BO193" s="37" t="str">
        <f t="shared" ca="1" si="81"/>
        <v/>
      </c>
      <c r="BP193" s="37" t="str">
        <f>IFERROR(IF(ABS(V193)&lt;0.15%,"Equal Low",""),"")</f>
        <v/>
      </c>
      <c r="BQ193" s="37" t="str" cm="1">
        <f t="array" aca="1" ref="BQ193" ca="1">_xlfn.LET(_xlpm.lookback,MIN(ROW()-ROW(BP$50),11),_xlpm.found,IFERROR(MATCH("Equal Low",OFFSET(BP193,-_xlpm.lookback,0,_xlpm.lookback+1,1),0),-1),_xlpm.offset_rows,_xlpm.lookback-_xlpm.found+1,IF(_xlpm.found&gt;0,INDEX(F:F,ROW()-_xlpm.offset_rows),""))</f>
        <v/>
      </c>
      <c r="BR193" s="37" t="str">
        <f ca="1">IF(BQ193&lt;&gt;"",H193,"")</f>
        <v/>
      </c>
      <c r="BS193" s="37" t="str">
        <f ca="1">IF(BQ193&lt;&gt;"",I193,"")</f>
        <v/>
      </c>
      <c r="BT193" s="37" t="str">
        <f t="shared" ca="1" si="82"/>
        <v/>
      </c>
      <c r="BU193" s="37" t="str">
        <f t="shared" si="64"/>
        <v/>
      </c>
      <c r="BV193" s="29" t="str">
        <f t="shared" si="65"/>
        <v/>
      </c>
      <c r="BW193" s="37" t="str" cm="1">
        <f t="array" ref="BW193">IF(BV193&lt;&gt;1,"",_xlfn.IFS(OR(BC193="Above",BC193="Below"),BC193,OR(BH193="Above",BH193="Below"),BH193,TRUE,""))</f>
        <v/>
      </c>
      <c r="BX193" s="37" t="str">
        <f ca="1">_xlfn.LET(_xlpm.eqh,IFERROR(ABS((BM193-BL193)/BL193)&lt;0.15%,FALSE),_xlpm.eql,IFERROR(ABS((BR193-BQ193)/BQ193)&lt;0.15%,FALSE),IF(_xlpm.eqh,IF(_xlpm.eql,"Eqh Touch / Eql Touch","Eqh Touch"),IF(_xlpm.eql,"Eql Touch","")))</f>
        <v/>
      </c>
      <c r="BY193" s="37" t="str">
        <f>IF(AA193="","",IF(AA193&gt;0,"UP","DOWN"))</f>
        <v/>
      </c>
      <c r="BZ193" s="37" t="str">
        <f t="shared" si="66"/>
        <v/>
      </c>
      <c r="CA193" s="37" t="str">
        <f t="shared" si="67"/>
        <v/>
      </c>
      <c r="CB193" s="66" t="str">
        <f t="shared" si="68"/>
        <v/>
      </c>
      <c r="CC193" s="69" t="str">
        <f t="shared" si="76"/>
        <v/>
      </c>
      <c r="CD193" s="66" t="str">
        <f t="shared" si="77"/>
        <v/>
      </c>
      <c r="CE193" s="66" t="str">
        <f t="shared" si="69"/>
        <v/>
      </c>
      <c r="CF193" s="66" t="str">
        <f>IF(AK193="","",IF(AND(AC193&gt;0,AK193&gt;0),"Low Spike @ Uptrend",""))</f>
        <v/>
      </c>
      <c r="CG193" s="66" t="str">
        <f>IF(AND(CF193="Low Spike @ Uptrend",AV193&gt;50%),"Sig Low Spike @ Uptrend","")</f>
        <v/>
      </c>
      <c r="CH193" s="30" t="str">
        <f>IFERROR(IF(Z193&gt;(AVERAGE(Z173:Z193)+(2*_xlfn.STDEV.P(Z173:Z193))),1,""),"")</f>
        <v/>
      </c>
      <c r="CI193" s="30" t="str">
        <f>IFERROR(IF(G193&gt;(AVERAGE(G173:G193)+(2*_xlfn.STDEV.P(G173:G193))),1,""),"")</f>
        <v/>
      </c>
      <c r="CJ193" s="30" t="str">
        <f>IF(P193="","",IF(P193=1,1,""))</f>
        <v/>
      </c>
      <c r="CK193" s="11" t="str">
        <f>IF(AND(CH193="",CC193="",CF193="",CI193="",CJ193=""),"",SUM(CH193:CJ193)/5)</f>
        <v/>
      </c>
      <c r="CL193" s="38" t="str">
        <f t="shared" si="78"/>
        <v/>
      </c>
      <c r="CM193" s="10" t="str">
        <f t="shared" si="79"/>
        <v/>
      </c>
    </row>
    <row r="194" spans="1:91" x14ac:dyDescent="0.55000000000000004">
      <c r="A194" t="str">
        <f>IF('Data Validation'!$K$2&lt;&gt;TRUE,"",'Data Validation'!A194)</f>
        <v/>
      </c>
      <c r="B194" s="4" t="str">
        <f>IF('Data Validation'!$K$2&lt;&gt;TRUE,"",'Data Validation'!C194)</f>
        <v/>
      </c>
      <c r="C194" s="4" t="str">
        <f>IF('Data Validation'!$K$2&lt;&gt;TRUE,"",'Data Validation'!E194)</f>
        <v/>
      </c>
      <c r="D194" s="4" t="str">
        <f>IF('Data Validation'!$K$2&lt;&gt;TRUE,"",'Data Validation'!G194)</f>
        <v/>
      </c>
      <c r="E194" s="4" t="str">
        <f>IF($C194&lt;&gt;"M5","",Price!F194)</f>
        <v/>
      </c>
      <c r="F194" s="4" t="str">
        <f>IF($C194&lt;&gt;"M5","",Price!G194)</f>
        <v/>
      </c>
      <c r="G194" s="4" t="str">
        <f>IF($C194&lt;&gt;"M5","",Price!H194)</f>
        <v/>
      </c>
      <c r="H194" s="57" t="str">
        <f>IF($C194&lt;&gt;"M5","",SSA!E194)</f>
        <v/>
      </c>
      <c r="I194" s="57" t="str">
        <f>IF($C194&lt;&gt;"M5","",SSA!F194)</f>
        <v/>
      </c>
      <c r="J194" s="58" t="str">
        <f>IF($C194&lt;&gt;"M5","",SSA!G194)</f>
        <v/>
      </c>
      <c r="K194" s="58" t="str">
        <f>IF($C194&lt;&gt;"M5","",SSA!H194)</f>
        <v/>
      </c>
      <c r="L194" s="5" t="str">
        <f>IF($C194&lt;&gt;"M5","",Trendlines!K194)</f>
        <v/>
      </c>
      <c r="M194" s="5" t="str">
        <f>IF($C194&lt;&gt;"M5","",Trendlines!L194)</f>
        <v/>
      </c>
      <c r="N194" s="5" t="str">
        <f>IF($C194&lt;&gt;"M5","",ZigZag!E194)</f>
        <v/>
      </c>
      <c r="O194" s="5" t="str">
        <f>IF($C194&lt;&gt;"M5","",ZigZag!F194)</f>
        <v/>
      </c>
      <c r="P194" s="5" t="str">
        <f>IF($C194&lt;&gt;"M5","",Pinbar!E194)</f>
        <v/>
      </c>
      <c r="Q194" s="57" t="str">
        <f>IF($C194&lt;&gt;"M5","",Trendlines!E194)</f>
        <v/>
      </c>
      <c r="R194" s="57" t="str">
        <f>IF($C194&lt;&gt;"M5","",Trendlines!H194)</f>
        <v/>
      </c>
      <c r="S194" s="36" t="str">
        <f>IF(N194=0,""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"")))))))))))))))))))))))))))))))))))))))))))))))))</f>
        <v/>
      </c>
      <c r="T194" s="36" t="str">
        <f>IF(O194=0,""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"")))))))))))))))))))))))))))))))))))))))))))))))))</f>
        <v/>
      </c>
      <c r="U194" s="36" t="str">
        <f>IFERROR(IF(S194="N/A","N/A",((N194-S194)/S194)),"")</f>
        <v/>
      </c>
      <c r="V194" s="36" t="str">
        <f>IFERROR(IF(T194="N/A","N/A",((O194-T194)/T194)),"")</f>
        <v/>
      </c>
      <c r="W194" t="str">
        <f>IFERROR(E194-F194,"")</f>
        <v/>
      </c>
      <c r="X194" t="str">
        <f>IFERROR(ABS(E194-D193),"")</f>
        <v/>
      </c>
      <c r="Y194" t="str">
        <f>IFERROR(ABS(F194-D193),"")</f>
        <v/>
      </c>
      <c r="Z194" t="str">
        <f t="shared" si="80"/>
        <v/>
      </c>
      <c r="AA194" s="36" t="str">
        <f>IFERROR(H194-I194,"")</f>
        <v/>
      </c>
      <c r="AB194" s="36" t="str">
        <f t="shared" si="70"/>
        <v/>
      </c>
      <c r="AC194" s="66" t="str" cm="1">
        <f t="array" ref="AC194">IFERROR((AB194=AB193,AC193+AB194,AB194),"")</f>
        <v/>
      </c>
      <c r="AD194" s="65"/>
      <c r="AE194" s="65"/>
      <c r="AF194" s="65"/>
      <c r="AG194" s="65"/>
      <c r="AH194" s="36" t="str">
        <f>IF(AND(H194&gt;I194,H193&lt;I193),"crossover","")</f>
        <v/>
      </c>
      <c r="AI194" s="36" t="str">
        <f>IF(AND(H194&lt;I194,H193&gt;I193),"crossunder","")</f>
        <v/>
      </c>
      <c r="AJ194" s="67" t="str">
        <f t="shared" si="71"/>
        <v/>
      </c>
      <c r="AK194" s="68" t="str">
        <f t="shared" si="72"/>
        <v/>
      </c>
      <c r="AL194" s="71" t="str">
        <f t="shared" si="73"/>
        <v/>
      </c>
      <c r="AM194" s="71" t="str">
        <f t="shared" si="74"/>
        <v/>
      </c>
      <c r="AN194" s="72" t="str">
        <f>IF(AND(AK194&lt;&gt;"",CF194="Low Spike @ Uptrend"),AK194,"")</f>
        <v/>
      </c>
      <c r="AO194" s="72" t="str">
        <f t="shared" si="75"/>
        <v/>
      </c>
      <c r="AT194" s="75"/>
      <c r="AU194" s="75"/>
      <c r="AV194" s="75"/>
      <c r="AW194" s="75"/>
      <c r="AX194" s="4"/>
      <c r="AY194" s="21" t="str">
        <f>IF(OR(Q194=0,Q194=""),"",((H194-Q194)/Q194))</f>
        <v/>
      </c>
      <c r="AZ194" s="15" t="str">
        <f t="shared" si="58"/>
        <v/>
      </c>
      <c r="BA194" s="15" t="str">
        <f t="shared" si="83"/>
        <v/>
      </c>
      <c r="BB194" s="22" t="str">
        <f t="shared" si="59"/>
        <v/>
      </c>
      <c r="BC194" s="22" t="str">
        <f t="shared" si="60"/>
        <v/>
      </c>
      <c r="BD194" s="24" t="str">
        <f>IF(OR(R194=0,R194=""),"",((H194-R194)/R194))</f>
        <v/>
      </c>
      <c r="BE194" s="23" t="str">
        <f t="shared" ref="BE194:BE257" si="84">IF(BD194="","",IF(BD194&gt;=0,1,-1))</f>
        <v/>
      </c>
      <c r="BF194" s="23" t="str">
        <f t="shared" si="61"/>
        <v/>
      </c>
      <c r="BG194" s="25" t="str">
        <f t="shared" si="62"/>
        <v/>
      </c>
      <c r="BH194" s="25" t="str">
        <f t="shared" si="63"/>
        <v/>
      </c>
      <c r="BI194" s="29" t="str">
        <f>IF(OR(L194="",N194=""),"",IF(AND(L194=N194,L194&gt;0,N194&gt;0),"Important High",""))</f>
        <v/>
      </c>
      <c r="BJ194" s="29" t="str">
        <f>IF(OR(M194="",O194=""),"",IF(AND(M194=O194,M194&gt;0,O194&gt;0),"Important Low",""))</f>
        <v/>
      </c>
      <c r="BK194" s="37" t="str">
        <f>IFERROR(IF(ABS(U194)&lt;0.15%,"Equal High",""),"")</f>
        <v/>
      </c>
      <c r="BL194" s="37" t="str" cm="1">
        <f t="array" aca="1" ref="BL194" ca="1">_xlfn.LET(_xlpm.lookback,MIN(ROW()-ROW(BK$50),11),_xlpm.found,IFERROR(MATCH("Equal High",OFFSET(BK194,-_xlpm.lookback,0,_xlpm.lookback+1,1),0),-1),_xlpm.offset_rows,_xlpm.lookback-_xlpm.found+1,IF(_xlpm.found&gt;0,INDEX(E:E,ROW()-_xlpm.offset_rows),""))</f>
        <v/>
      </c>
      <c r="BM194" s="37" t="str">
        <f ca="1">IF(BL194&lt;&gt;"",H194,"")</f>
        <v/>
      </c>
      <c r="BN194" s="37" t="str">
        <f ca="1">IF(BL194&lt;&gt;"",I194,"")</f>
        <v/>
      </c>
      <c r="BO194" s="37" t="str">
        <f t="shared" ca="1" si="81"/>
        <v/>
      </c>
      <c r="BP194" s="37" t="str">
        <f>IFERROR(IF(ABS(V194)&lt;0.15%,"Equal Low",""),"")</f>
        <v/>
      </c>
      <c r="BQ194" s="37" t="str" cm="1">
        <f t="array" aca="1" ref="BQ194" ca="1">_xlfn.LET(_xlpm.lookback,MIN(ROW()-ROW(BP$50),11),_xlpm.found,IFERROR(MATCH("Equal Low",OFFSET(BP194,-_xlpm.lookback,0,_xlpm.lookback+1,1),0),-1),_xlpm.offset_rows,_xlpm.lookback-_xlpm.found+1,IF(_xlpm.found&gt;0,INDEX(F:F,ROW()-_xlpm.offset_rows),""))</f>
        <v/>
      </c>
      <c r="BR194" s="37" t="str">
        <f ca="1">IF(BQ194&lt;&gt;"",H194,"")</f>
        <v/>
      </c>
      <c r="BS194" s="37" t="str">
        <f ca="1">IF(BQ194&lt;&gt;"",I194,"")</f>
        <v/>
      </c>
      <c r="BT194" s="37" t="str">
        <f t="shared" ca="1" si="82"/>
        <v/>
      </c>
      <c r="BU194" s="37" t="str">
        <f t="shared" si="64"/>
        <v/>
      </c>
      <c r="BV194" s="29" t="str">
        <f t="shared" si="65"/>
        <v/>
      </c>
      <c r="BW194" s="37" t="str" cm="1">
        <f t="array" ref="BW194">IF(BV194&lt;&gt;1,"",_xlfn.IFS(OR(BC194="Above",BC194="Below"),BC194,OR(BH194="Above",BH194="Below"),BH194,TRUE,""))</f>
        <v/>
      </c>
      <c r="BX194" s="37" t="str">
        <f ca="1">_xlfn.LET(_xlpm.eqh,IFERROR(ABS((BM194-BL194)/BL194)&lt;0.15%,FALSE),_xlpm.eql,IFERROR(ABS((BR194-BQ194)/BQ194)&lt;0.15%,FALSE),IF(_xlpm.eqh,IF(_xlpm.eql,"Eqh Touch / Eql Touch","Eqh Touch"),IF(_xlpm.eql,"Eql Touch","")))</f>
        <v/>
      </c>
      <c r="BY194" s="37" t="str">
        <f>IF(AA194="","",IF(AA194&gt;0,"UP","DOWN"))</f>
        <v/>
      </c>
      <c r="BZ194" s="37" t="str">
        <f t="shared" si="66"/>
        <v/>
      </c>
      <c r="CA194" s="37" t="str">
        <f t="shared" si="67"/>
        <v/>
      </c>
      <c r="CB194" s="66" t="str">
        <f t="shared" si="68"/>
        <v/>
      </c>
      <c r="CC194" s="69" t="str">
        <f t="shared" si="76"/>
        <v/>
      </c>
      <c r="CD194" s="66" t="str">
        <f t="shared" si="77"/>
        <v/>
      </c>
      <c r="CE194" s="66" t="str">
        <f t="shared" si="69"/>
        <v/>
      </c>
      <c r="CF194" s="66" t="str">
        <f>IF(AK194="","",IF(AND(AC194&gt;0,AK194&gt;0),"Low Spike @ Uptrend",""))</f>
        <v/>
      </c>
      <c r="CG194" s="66" t="str">
        <f>IF(AND(CF194="Low Spike @ Uptrend",AV194&gt;50%),"Sig Low Spike @ Uptrend","")</f>
        <v/>
      </c>
      <c r="CH194" s="30" t="str">
        <f>IFERROR(IF(Z194&gt;(AVERAGE(Z174:Z194)+(2*_xlfn.STDEV.P(Z174:Z194))),1,""),"")</f>
        <v/>
      </c>
      <c r="CI194" s="30" t="str">
        <f>IFERROR(IF(G194&gt;(AVERAGE(G174:G194)+(2*_xlfn.STDEV.P(G174:G194))),1,""),"")</f>
        <v/>
      </c>
      <c r="CJ194" s="30" t="str">
        <f>IF(P194="","",IF(P194=1,1,""))</f>
        <v/>
      </c>
      <c r="CK194" s="11" t="str">
        <f>IF(AND(CH194="",CC194="",CF194="",CI194="",CJ194=""),"",SUM(CH194:CJ194)/5)</f>
        <v/>
      </c>
      <c r="CL194" s="38" t="str">
        <f t="shared" si="78"/>
        <v/>
      </c>
      <c r="CM194" s="10" t="str">
        <f t="shared" si="79"/>
        <v/>
      </c>
    </row>
    <row r="195" spans="1:91" x14ac:dyDescent="0.55000000000000004">
      <c r="A195" t="str">
        <f>IF('Data Validation'!$K$2&lt;&gt;TRUE,"",'Data Validation'!A195)</f>
        <v/>
      </c>
      <c r="B195" s="4" t="str">
        <f>IF('Data Validation'!$K$2&lt;&gt;TRUE,"",'Data Validation'!C195)</f>
        <v/>
      </c>
      <c r="C195" s="4" t="str">
        <f>IF('Data Validation'!$K$2&lt;&gt;TRUE,"",'Data Validation'!E195)</f>
        <v/>
      </c>
      <c r="D195" s="4" t="str">
        <f>IF('Data Validation'!$K$2&lt;&gt;TRUE,"",'Data Validation'!G195)</f>
        <v/>
      </c>
      <c r="E195" s="4" t="str">
        <f>IF($C195&lt;&gt;"M5","",Price!F195)</f>
        <v/>
      </c>
      <c r="F195" s="4" t="str">
        <f>IF($C195&lt;&gt;"M5","",Price!G195)</f>
        <v/>
      </c>
      <c r="G195" s="4" t="str">
        <f>IF($C195&lt;&gt;"M5","",Price!H195)</f>
        <v/>
      </c>
      <c r="H195" s="57" t="str">
        <f>IF($C195&lt;&gt;"M5","",SSA!E195)</f>
        <v/>
      </c>
      <c r="I195" s="57" t="str">
        <f>IF($C195&lt;&gt;"M5","",SSA!F195)</f>
        <v/>
      </c>
      <c r="J195" s="58" t="str">
        <f>IF($C195&lt;&gt;"M5","",SSA!G195)</f>
        <v/>
      </c>
      <c r="K195" s="58" t="str">
        <f>IF($C195&lt;&gt;"M5","",SSA!H195)</f>
        <v/>
      </c>
      <c r="L195" s="5" t="str">
        <f>IF($C195&lt;&gt;"M5","",Trendlines!K195)</f>
        <v/>
      </c>
      <c r="M195" s="5" t="str">
        <f>IF($C195&lt;&gt;"M5","",Trendlines!L195)</f>
        <v/>
      </c>
      <c r="N195" s="5" t="str">
        <f>IF($C195&lt;&gt;"M5","",ZigZag!E195)</f>
        <v/>
      </c>
      <c r="O195" s="5" t="str">
        <f>IF($C195&lt;&gt;"M5","",ZigZag!F195)</f>
        <v/>
      </c>
      <c r="P195" s="5" t="str">
        <f>IF($C195&lt;&gt;"M5","",Pinbar!E195)</f>
        <v/>
      </c>
      <c r="Q195" s="57" t="str">
        <f>IF($C195&lt;&gt;"M5","",Trendlines!E195)</f>
        <v/>
      </c>
      <c r="R195" s="57" t="str">
        <f>IF($C195&lt;&gt;"M5","",Trendlines!H195)</f>
        <v/>
      </c>
      <c r="S195" s="36" t="str">
        <f>IF(N195=0,""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"")))))))))))))))))))))))))))))))))))))))))))))))))</f>
        <v/>
      </c>
      <c r="T195" s="36" t="str">
        <f>IF(O195=0,""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"")))))))))))))))))))))))))))))))))))))))))))))))))</f>
        <v/>
      </c>
      <c r="U195" s="36" t="str">
        <f>IFERROR(IF(S195="N/A","N/A",((N195-S195)/S195)),"")</f>
        <v/>
      </c>
      <c r="V195" s="36" t="str">
        <f>IFERROR(IF(T195="N/A","N/A",((O195-T195)/T195)),"")</f>
        <v/>
      </c>
      <c r="W195" t="str">
        <f>IFERROR(E195-F195,"")</f>
        <v/>
      </c>
      <c r="X195" t="str">
        <f>IFERROR(ABS(E195-D194),"")</f>
        <v/>
      </c>
      <c r="Y195" t="str">
        <f>IFERROR(ABS(F195-D194),"")</f>
        <v/>
      </c>
      <c r="Z195" t="str">
        <f t="shared" si="80"/>
        <v/>
      </c>
      <c r="AA195" s="36" t="str">
        <f>IFERROR(H195-I195,"")</f>
        <v/>
      </c>
      <c r="AB195" s="36" t="str">
        <f t="shared" si="70"/>
        <v/>
      </c>
      <c r="AC195" s="66" t="str" cm="1">
        <f t="array" ref="AC195">IFERROR((AB195=AB194,AC194+AB195,AB195),"")</f>
        <v/>
      </c>
      <c r="AD195" s="65"/>
      <c r="AE195" s="65"/>
      <c r="AF195" s="65"/>
      <c r="AG195" s="65"/>
      <c r="AH195" s="36" t="str">
        <f>IF(AND(H195&gt;I195,H194&lt;I194),"crossover","")</f>
        <v/>
      </c>
      <c r="AI195" s="36" t="str">
        <f>IF(AND(H195&lt;I195,H194&gt;I194),"crossunder","")</f>
        <v/>
      </c>
      <c r="AJ195" s="67" t="str">
        <f t="shared" si="71"/>
        <v/>
      </c>
      <c r="AK195" s="68" t="str">
        <f t="shared" si="72"/>
        <v/>
      </c>
      <c r="AL195" s="71" t="str">
        <f t="shared" si="73"/>
        <v/>
      </c>
      <c r="AM195" s="71" t="str">
        <f t="shared" si="74"/>
        <v/>
      </c>
      <c r="AN195" s="72" t="str">
        <f>IF(AND(AK195&lt;&gt;"",CF195="Low Spike @ Uptrend"),AK195,"")</f>
        <v/>
      </c>
      <c r="AO195" s="72" t="str">
        <f t="shared" si="75"/>
        <v/>
      </c>
      <c r="AT195" s="75"/>
      <c r="AU195" s="75"/>
      <c r="AV195" s="75"/>
      <c r="AW195" s="75"/>
      <c r="AX195" s="4"/>
      <c r="AY195" s="21" t="str">
        <f>IF(OR(Q195=0,Q195=""),"",((H195-Q195)/Q195))</f>
        <v/>
      </c>
      <c r="AZ195" s="15" t="str">
        <f t="shared" ref="AZ195:AZ258" si="85">IF(AY195="","",IF(AY195&gt;=0,1,-1))</f>
        <v/>
      </c>
      <c r="BA195" s="15" t="str">
        <f t="shared" si="83"/>
        <v/>
      </c>
      <c r="BB195" s="22" t="str">
        <f t="shared" ref="BB195:BB258" si="86">IF(AY195="","",IF(AND(AY195&gt;-0.1%,AY195&lt;0.1%),"Touch Zone",""))</f>
        <v/>
      </c>
      <c r="BC195" s="22" t="str">
        <f t="shared" ref="BC195:BC258" si="87">IF(AY195="","",IF(AND(BB195="Touch Zone",AY195&gt;0%),"Above",IF(AND(BB195="Touch Zone",AY195&lt;0%),"Below","")))</f>
        <v/>
      </c>
      <c r="BD195" s="24" t="str">
        <f>IF(OR(R195=0,R195=""),"",((H195-R195)/R195))</f>
        <v/>
      </c>
      <c r="BE195" s="23" t="str">
        <f t="shared" si="84"/>
        <v/>
      </c>
      <c r="BF195" s="23" t="str">
        <f t="shared" ref="BF195:BF258" si="88">IF(BE195="","",IF(BE195=BE194,BF194+BE195,BE195))</f>
        <v/>
      </c>
      <c r="BG195" s="25" t="str">
        <f t="shared" ref="BG195:BG258" si="89">IF(BD195="","",IF(AND(BD195&gt;-0.1%,BD195&lt;0.1%),"Touch Zone",""))</f>
        <v/>
      </c>
      <c r="BH195" s="25" t="str">
        <f t="shared" ref="BH195:BH258" si="90">IF(BD195="","",IF(AND(BG195="Touch Zone",BD195&gt;0%),"Above",IF(AND(BG195="Touch Zone",BD195&lt;0%),"Below","")))</f>
        <v/>
      </c>
      <c r="BI195" s="29" t="str">
        <f>IF(OR(L195="",N195=""),"",IF(AND(L195=N195,L195&gt;0,N195&gt;0),"Important High",""))</f>
        <v/>
      </c>
      <c r="BJ195" s="29" t="str">
        <f>IF(OR(M195="",O195=""),"",IF(AND(M195=O195,M195&gt;0,O195&gt;0),"Important Low",""))</f>
        <v/>
      </c>
      <c r="BK195" s="37" t="str">
        <f>IFERROR(IF(ABS(U195)&lt;0.15%,"Equal High",""),"")</f>
        <v/>
      </c>
      <c r="BL195" s="37" t="str" cm="1">
        <f t="array" aca="1" ref="BL195" ca="1">_xlfn.LET(_xlpm.lookback,MIN(ROW()-ROW(BK$50),11),_xlpm.found,IFERROR(MATCH("Equal High",OFFSET(BK195,-_xlpm.lookback,0,_xlpm.lookback+1,1),0),-1),_xlpm.offset_rows,_xlpm.lookback-_xlpm.found+1,IF(_xlpm.found&gt;0,INDEX(E:E,ROW()-_xlpm.offset_rows),""))</f>
        <v/>
      </c>
      <c r="BM195" s="37" t="str">
        <f ca="1">IF(BL195&lt;&gt;"",H195,"")</f>
        <v/>
      </c>
      <c r="BN195" s="37" t="str">
        <f ca="1">IF(BL195&lt;&gt;"",I195,"")</f>
        <v/>
      </c>
      <c r="BO195" s="37" t="str">
        <f t="shared" ca="1" si="81"/>
        <v/>
      </c>
      <c r="BP195" s="37" t="str">
        <f>IFERROR(IF(ABS(V195)&lt;0.15%,"Equal Low",""),"")</f>
        <v/>
      </c>
      <c r="BQ195" s="37" t="str" cm="1">
        <f t="array" aca="1" ref="BQ195" ca="1">_xlfn.LET(_xlpm.lookback,MIN(ROW()-ROW(BP$50),11),_xlpm.found,IFERROR(MATCH("Equal Low",OFFSET(BP195,-_xlpm.lookback,0,_xlpm.lookback+1,1),0),-1),_xlpm.offset_rows,_xlpm.lookback-_xlpm.found+1,IF(_xlpm.found&gt;0,INDEX(F:F,ROW()-_xlpm.offset_rows),""))</f>
        <v/>
      </c>
      <c r="BR195" s="37" t="str">
        <f ca="1">IF(BQ195&lt;&gt;"",H195,"")</f>
        <v/>
      </c>
      <c r="BS195" s="37" t="str">
        <f ca="1">IF(BQ195&lt;&gt;"",I195,"")</f>
        <v/>
      </c>
      <c r="BT195" s="37" t="str">
        <f t="shared" ca="1" si="82"/>
        <v/>
      </c>
      <c r="BU195" s="37" t="str">
        <f t="shared" ref="BU195:BU258" si="91">IF(OR(BB195="Touch Zone",BG195="Touch Zone"),"TL Touch Zone","")</f>
        <v/>
      </c>
      <c r="BV195" s="29" t="str">
        <f t="shared" ref="BV195:BV258" si="92">IF(AND(BC195="",BH195=""),"",COUNTIF(BC195,"Above")+COUNTIF(BC195,"Below")+COUNTIF(BH195,"Above")+COUNTIF(BH195,"Below"))</f>
        <v/>
      </c>
      <c r="BW195" s="37" t="str" cm="1">
        <f t="array" ref="BW195">IF(BV195&lt;&gt;1,"",_xlfn.IFS(OR(BC195="Above",BC195="Below"),BC195,OR(BH195="Above",BH195="Below"),BH195,TRUE,""))</f>
        <v/>
      </c>
      <c r="BX195" s="37" t="str">
        <f ca="1">_xlfn.LET(_xlpm.eqh,IFERROR(ABS((BM195-BL195)/BL195)&lt;0.15%,FALSE),_xlpm.eql,IFERROR(ABS((BR195-BQ195)/BQ195)&lt;0.15%,FALSE),IF(_xlpm.eqh,IF(_xlpm.eql,"Eqh Touch / Eql Touch","Eqh Touch"),IF(_xlpm.eql,"Eql Touch","")))</f>
        <v/>
      </c>
      <c r="BY195" s="37" t="str">
        <f>IF(AA195="","",IF(AA195&gt;0,"UP","DOWN"))</f>
        <v/>
      </c>
      <c r="BZ195" s="37" t="str">
        <f t="shared" ref="BZ195:BZ258" si="93">IF(AF195="","",IF(AF195&lt;50%,"Early Up Stage",IF(AF195&gt;100%,"Extended Up Stage","Late Up Stage")))</f>
        <v/>
      </c>
      <c r="CA195" s="37" t="str">
        <f t="shared" ref="CA195:CA258" si="94">IF(AG195="","",IF(AG195&lt;50%,"Early Down Stage",IF(AG195&gt;100%,"Extended Down Stage","Late Down Stage")))</f>
        <v/>
      </c>
      <c r="CB195" s="66" t="str">
        <f t="shared" ref="CB195:CB258" si="95">IF(AS195="","",IF(AS195&gt;90%,"Sig High Spike @ Uptrend",""))</f>
        <v/>
      </c>
      <c r="CC195" s="69" t="str">
        <f t="shared" si="76"/>
        <v/>
      </c>
      <c r="CD195" s="66" t="str">
        <f t="shared" si="77"/>
        <v/>
      </c>
      <c r="CE195" s="66" t="str">
        <f t="shared" ref="CE195:CE258" si="96">IF(AW195="","",IF(AW195&gt;90%,"Sig Low Spike @ Downtrend",""))</f>
        <v/>
      </c>
      <c r="CF195" s="66" t="str">
        <f>IF(AK195="","",IF(AND(AC195&gt;0,AK195&gt;0),"Low Spike @ Uptrend",""))</f>
        <v/>
      </c>
      <c r="CG195" s="66" t="str">
        <f>IF(AND(CF195="Low Spike @ Uptrend",AV195&gt;50%),"Sig Low Spike @ Uptrend","")</f>
        <v/>
      </c>
      <c r="CH195" s="30" t="str">
        <f>IFERROR(IF(Z195&gt;(AVERAGE(Z175:Z195)+(2*_xlfn.STDEV.P(Z175:Z195))),1,""),"")</f>
        <v/>
      </c>
      <c r="CI195" s="30" t="str">
        <f>IFERROR(IF(G195&gt;(AVERAGE(G175:G195)+(2*_xlfn.STDEV.P(G175:G195))),1,""),"")</f>
        <v/>
      </c>
      <c r="CJ195" s="30" t="str">
        <f>IF(P195="","",IF(P195=1,1,""))</f>
        <v/>
      </c>
      <c r="CK195" s="11" t="str">
        <f>IF(AND(CH195="",CC195="",CF195="",CI195="",CJ195=""),"",SUM(CH195:CJ195)/5)</f>
        <v/>
      </c>
      <c r="CL195" s="38" t="str">
        <f t="shared" si="78"/>
        <v/>
      </c>
      <c r="CM195" s="10" t="str">
        <f t="shared" si="79"/>
        <v/>
      </c>
    </row>
    <row r="196" spans="1:91" x14ac:dyDescent="0.55000000000000004">
      <c r="A196" t="str">
        <f>IF('Data Validation'!$K$2&lt;&gt;TRUE,"",'Data Validation'!A196)</f>
        <v/>
      </c>
      <c r="B196" s="4" t="str">
        <f>IF('Data Validation'!$K$2&lt;&gt;TRUE,"",'Data Validation'!C196)</f>
        <v/>
      </c>
      <c r="C196" s="4" t="str">
        <f>IF('Data Validation'!$K$2&lt;&gt;TRUE,"",'Data Validation'!E196)</f>
        <v/>
      </c>
      <c r="D196" s="4" t="str">
        <f>IF('Data Validation'!$K$2&lt;&gt;TRUE,"",'Data Validation'!G196)</f>
        <v/>
      </c>
      <c r="E196" s="4" t="str">
        <f>IF($C196&lt;&gt;"M5","",Price!F196)</f>
        <v/>
      </c>
      <c r="F196" s="4" t="str">
        <f>IF($C196&lt;&gt;"M5","",Price!G196)</f>
        <v/>
      </c>
      <c r="G196" s="4" t="str">
        <f>IF($C196&lt;&gt;"M5","",Price!H196)</f>
        <v/>
      </c>
      <c r="H196" s="57" t="str">
        <f>IF($C196&lt;&gt;"M5","",SSA!E196)</f>
        <v/>
      </c>
      <c r="I196" s="57" t="str">
        <f>IF($C196&lt;&gt;"M5","",SSA!F196)</f>
        <v/>
      </c>
      <c r="J196" s="58" t="str">
        <f>IF($C196&lt;&gt;"M5","",SSA!G196)</f>
        <v/>
      </c>
      <c r="K196" s="58" t="str">
        <f>IF($C196&lt;&gt;"M5","",SSA!H196)</f>
        <v/>
      </c>
      <c r="L196" s="5" t="str">
        <f>IF($C196&lt;&gt;"M5","",Trendlines!K196)</f>
        <v/>
      </c>
      <c r="M196" s="5" t="str">
        <f>IF($C196&lt;&gt;"M5","",Trendlines!L196)</f>
        <v/>
      </c>
      <c r="N196" s="5" t="str">
        <f>IF($C196&lt;&gt;"M5","",ZigZag!E196)</f>
        <v/>
      </c>
      <c r="O196" s="5" t="str">
        <f>IF($C196&lt;&gt;"M5","",ZigZag!F196)</f>
        <v/>
      </c>
      <c r="P196" s="5" t="str">
        <f>IF($C196&lt;&gt;"M5","",Pinbar!E196)</f>
        <v/>
      </c>
      <c r="Q196" s="57" t="str">
        <f>IF($C196&lt;&gt;"M5","",Trendlines!E196)</f>
        <v/>
      </c>
      <c r="R196" s="57" t="str">
        <f>IF($C196&lt;&gt;"M5","",Trendlines!H196)</f>
        <v/>
      </c>
      <c r="S196" s="36" t="str">
        <f>IF(N196=0,""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"")))))))))))))))))))))))))))))))))))))))))))))))))</f>
        <v/>
      </c>
      <c r="T196" s="36" t="str">
        <f>IF(O196=0,""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"")))))))))))))))))))))))))))))))))))))))))))))))))</f>
        <v/>
      </c>
      <c r="U196" s="36" t="str">
        <f>IFERROR(IF(S196="N/A","N/A",((N196-S196)/S196)),"")</f>
        <v/>
      </c>
      <c r="V196" s="36" t="str">
        <f>IFERROR(IF(T196="N/A","N/A",((O196-T196)/T196)),"")</f>
        <v/>
      </c>
      <c r="W196" t="str">
        <f>IFERROR(E196-F196,"")</f>
        <v/>
      </c>
      <c r="X196" t="str">
        <f>IFERROR(ABS(E196-D195),"")</f>
        <v/>
      </c>
      <c r="Y196" t="str">
        <f>IFERROR(ABS(F196-D195),"")</f>
        <v/>
      </c>
      <c r="Z196" t="str">
        <f t="shared" si="80"/>
        <v/>
      </c>
      <c r="AA196" s="36" t="str">
        <f>IFERROR(H196-I196,"")</f>
        <v/>
      </c>
      <c r="AB196" s="36" t="str">
        <f t="shared" ref="AB196:AB259" si="97">IF(AA196="","",IF(AA196&gt;=0,1,-1))</f>
        <v/>
      </c>
      <c r="AC196" s="66" t="str" cm="1">
        <f t="array" ref="AC196">IFERROR((AB196=AB195,AC195+AB196,AB196),"")</f>
        <v/>
      </c>
      <c r="AD196" s="65"/>
      <c r="AE196" s="65"/>
      <c r="AF196" s="65"/>
      <c r="AG196" s="65"/>
      <c r="AH196" s="36" t="str">
        <f>IF(AND(H196&gt;I196,H195&lt;I195),"crossover","")</f>
        <v/>
      </c>
      <c r="AI196" s="36" t="str">
        <f>IF(AND(H196&lt;I196,H195&gt;I195),"crossunder","")</f>
        <v/>
      </c>
      <c r="AJ196" s="67" t="str">
        <f t="shared" ref="AJ196:AJ259" si="98">IFERROR(IF(E196-J196&lt;0,"",(E196-J196)/J196),"")</f>
        <v/>
      </c>
      <c r="AK196" s="68" t="str">
        <f t="shared" ref="AK196:AK259" si="99">IFERROR(IF(F196-K196&gt;0,"",(F196-K196)/K196),"")</f>
        <v/>
      </c>
      <c r="AL196" s="71" t="str">
        <f t="shared" ref="AL196:AL259" si="100">IF(AND(AJ196&lt;&gt;"",CC196="High Spike @ Downtrend"),AJ196,"")</f>
        <v/>
      </c>
      <c r="AM196" s="71" t="str">
        <f t="shared" ref="AM196:AM259" si="101">IF(AND(AJ196&lt;&gt;"",AL196=""),AJ196,"")</f>
        <v/>
      </c>
      <c r="AN196" s="72" t="str">
        <f>IF(AND(AK196&lt;&gt;"",CF196="Low Spike @ Uptrend"),AK196,"")</f>
        <v/>
      </c>
      <c r="AO196" s="72" t="str">
        <f t="shared" ref="AO196:AO259" si="102">IF(AND(AK196&lt;&gt;"",AN196=""),AK196,"")</f>
        <v/>
      </c>
      <c r="AT196" s="75"/>
      <c r="AU196" s="75"/>
      <c r="AV196" s="75"/>
      <c r="AW196" s="75"/>
      <c r="AX196" s="4"/>
      <c r="AY196" s="21" t="str">
        <f>IF(OR(Q196=0,Q196=""),"",((H196-Q196)/Q196))</f>
        <v/>
      </c>
      <c r="AZ196" s="15" t="str">
        <f t="shared" si="85"/>
        <v/>
      </c>
      <c r="BA196" s="15" t="str">
        <f t="shared" si="83"/>
        <v/>
      </c>
      <c r="BB196" s="22" t="str">
        <f t="shared" si="86"/>
        <v/>
      </c>
      <c r="BC196" s="22" t="str">
        <f t="shared" si="87"/>
        <v/>
      </c>
      <c r="BD196" s="24" t="str">
        <f>IF(OR(R196=0,R196=""),"",((H196-R196)/R196))</f>
        <v/>
      </c>
      <c r="BE196" s="23" t="str">
        <f t="shared" si="84"/>
        <v/>
      </c>
      <c r="BF196" s="23" t="str">
        <f t="shared" si="88"/>
        <v/>
      </c>
      <c r="BG196" s="25" t="str">
        <f t="shared" si="89"/>
        <v/>
      </c>
      <c r="BH196" s="25" t="str">
        <f t="shared" si="90"/>
        <v/>
      </c>
      <c r="BI196" s="29" t="str">
        <f>IF(OR(L196="",N196=""),"",IF(AND(L196=N196,L196&gt;0,N196&gt;0),"Important High",""))</f>
        <v/>
      </c>
      <c r="BJ196" s="29" t="str">
        <f>IF(OR(M196="",O196=""),"",IF(AND(M196=O196,M196&gt;0,O196&gt;0),"Important Low",""))</f>
        <v/>
      </c>
      <c r="BK196" s="37" t="str">
        <f>IFERROR(IF(ABS(U196)&lt;0.15%,"Equal High",""),"")</f>
        <v/>
      </c>
      <c r="BL196" s="37" t="str" cm="1">
        <f t="array" aca="1" ref="BL196" ca="1">_xlfn.LET(_xlpm.lookback,MIN(ROW()-ROW(BK$50),11),_xlpm.found,IFERROR(MATCH("Equal High",OFFSET(BK196,-_xlpm.lookback,0,_xlpm.lookback+1,1),0),-1),_xlpm.offset_rows,_xlpm.lookback-_xlpm.found+1,IF(_xlpm.found&gt;0,INDEX(E:E,ROW()-_xlpm.offset_rows),""))</f>
        <v/>
      </c>
      <c r="BM196" s="37" t="str">
        <f ca="1">IF(BL196&lt;&gt;"",H196,"")</f>
        <v/>
      </c>
      <c r="BN196" s="37" t="str">
        <f ca="1">IF(BL196&lt;&gt;"",I196,"")</f>
        <v/>
      </c>
      <c r="BO196" s="37" t="str">
        <f t="shared" ca="1" si="81"/>
        <v/>
      </c>
      <c r="BP196" s="37" t="str">
        <f>IFERROR(IF(ABS(V196)&lt;0.15%,"Equal Low",""),"")</f>
        <v/>
      </c>
      <c r="BQ196" s="37" t="str" cm="1">
        <f t="array" aca="1" ref="BQ196" ca="1">_xlfn.LET(_xlpm.lookback,MIN(ROW()-ROW(BP$50),11),_xlpm.found,IFERROR(MATCH("Equal Low",OFFSET(BP196,-_xlpm.lookback,0,_xlpm.lookback+1,1),0),-1),_xlpm.offset_rows,_xlpm.lookback-_xlpm.found+1,IF(_xlpm.found&gt;0,INDEX(F:F,ROW()-_xlpm.offset_rows),""))</f>
        <v/>
      </c>
      <c r="BR196" s="37" t="str">
        <f ca="1">IF(BQ196&lt;&gt;"",H196,"")</f>
        <v/>
      </c>
      <c r="BS196" s="37" t="str">
        <f ca="1">IF(BQ196&lt;&gt;"",I196,"")</f>
        <v/>
      </c>
      <c r="BT196" s="37" t="str">
        <f t="shared" ca="1" si="82"/>
        <v/>
      </c>
      <c r="BU196" s="37" t="str">
        <f t="shared" si="91"/>
        <v/>
      </c>
      <c r="BV196" s="29" t="str">
        <f t="shared" si="92"/>
        <v/>
      </c>
      <c r="BW196" s="37" t="str" cm="1">
        <f t="array" ref="BW196">IF(BV196&lt;&gt;1,"",_xlfn.IFS(OR(BC196="Above",BC196="Below"),BC196,OR(BH196="Above",BH196="Below"),BH196,TRUE,""))</f>
        <v/>
      </c>
      <c r="BX196" s="37" t="str">
        <f ca="1">_xlfn.LET(_xlpm.eqh,IFERROR(ABS((BM196-BL196)/BL196)&lt;0.15%,FALSE),_xlpm.eql,IFERROR(ABS((BR196-BQ196)/BQ196)&lt;0.15%,FALSE),IF(_xlpm.eqh,IF(_xlpm.eql,"Eqh Touch / Eql Touch","Eqh Touch"),IF(_xlpm.eql,"Eql Touch","")))</f>
        <v/>
      </c>
      <c r="BY196" s="37" t="str">
        <f>IF(AA196="","",IF(AA196&gt;0,"UP","DOWN"))</f>
        <v/>
      </c>
      <c r="BZ196" s="37" t="str">
        <f t="shared" si="93"/>
        <v/>
      </c>
      <c r="CA196" s="37" t="str">
        <f t="shared" si="94"/>
        <v/>
      </c>
      <c r="CB196" s="66" t="str">
        <f t="shared" si="95"/>
        <v/>
      </c>
      <c r="CC196" s="69" t="str">
        <f t="shared" ref="CC196:CC259" si="103">IF(AJ196="","",IF(AND(AC196&lt;0,AJ196&gt;0),"High Spike @ Downtrend",""))</f>
        <v/>
      </c>
      <c r="CD196" s="66" t="str">
        <f t="shared" ref="CD196:CD259" si="104">IF(AND(CC196="High Spike @ Downtrend",AR196&gt;50%),"Sig High Spike @ Downtrend","")</f>
        <v/>
      </c>
      <c r="CE196" s="66" t="str">
        <f t="shared" si="96"/>
        <v/>
      </c>
      <c r="CF196" s="66" t="str">
        <f>IF(AK196="","",IF(AND(AC196&gt;0,AK196&gt;0),"Low Spike @ Uptrend",""))</f>
        <v/>
      </c>
      <c r="CG196" s="66" t="str">
        <f>IF(AND(CF196="Low Spike @ Uptrend",AV196&gt;50%),"Sig Low Spike @ Uptrend","")</f>
        <v/>
      </c>
      <c r="CH196" s="30" t="str">
        <f>IFERROR(IF(Z196&gt;(AVERAGE(Z176:Z196)+(2*_xlfn.STDEV.P(Z176:Z196))),1,""),"")</f>
        <v/>
      </c>
      <c r="CI196" s="30" t="str">
        <f>IFERROR(IF(G196&gt;(AVERAGE(G176:G196)+(2*_xlfn.STDEV.P(G176:G196))),1,""),"")</f>
        <v/>
      </c>
      <c r="CJ196" s="30" t="str">
        <f>IF(P196="","",IF(P196=1,1,""))</f>
        <v/>
      </c>
      <c r="CK196" s="11" t="str">
        <f>IF(AND(CH196="",CC196="",CF196="",CI196="",CJ196=""),"",SUM(CH196:CJ196)/5)</f>
        <v/>
      </c>
      <c r="CL196" s="38" t="str">
        <f t="shared" si="78"/>
        <v/>
      </c>
      <c r="CM196" s="10" t="str">
        <f t="shared" si="79"/>
        <v/>
      </c>
    </row>
    <row r="197" spans="1:91" x14ac:dyDescent="0.55000000000000004">
      <c r="A197" t="str">
        <f>IF('Data Validation'!$K$2&lt;&gt;TRUE,"",'Data Validation'!A197)</f>
        <v/>
      </c>
      <c r="B197" s="4" t="str">
        <f>IF('Data Validation'!$K$2&lt;&gt;TRUE,"",'Data Validation'!C197)</f>
        <v/>
      </c>
      <c r="C197" s="4" t="str">
        <f>IF('Data Validation'!$K$2&lt;&gt;TRUE,"",'Data Validation'!E197)</f>
        <v/>
      </c>
      <c r="D197" s="4" t="str">
        <f>IF('Data Validation'!$K$2&lt;&gt;TRUE,"",'Data Validation'!G197)</f>
        <v/>
      </c>
      <c r="E197" s="4" t="str">
        <f>IF($C197&lt;&gt;"M5","",Price!F197)</f>
        <v/>
      </c>
      <c r="F197" s="4" t="str">
        <f>IF($C197&lt;&gt;"M5","",Price!G197)</f>
        <v/>
      </c>
      <c r="G197" s="4" t="str">
        <f>IF($C197&lt;&gt;"M5","",Price!H197)</f>
        <v/>
      </c>
      <c r="H197" s="57" t="str">
        <f>IF($C197&lt;&gt;"M5","",SSA!E197)</f>
        <v/>
      </c>
      <c r="I197" s="57" t="str">
        <f>IF($C197&lt;&gt;"M5","",SSA!F197)</f>
        <v/>
      </c>
      <c r="J197" s="58" t="str">
        <f>IF($C197&lt;&gt;"M5","",SSA!G197)</f>
        <v/>
      </c>
      <c r="K197" s="58" t="str">
        <f>IF($C197&lt;&gt;"M5","",SSA!H197)</f>
        <v/>
      </c>
      <c r="L197" s="5" t="str">
        <f>IF($C197&lt;&gt;"M5","",Trendlines!K197)</f>
        <v/>
      </c>
      <c r="M197" s="5" t="str">
        <f>IF($C197&lt;&gt;"M5","",Trendlines!L197)</f>
        <v/>
      </c>
      <c r="N197" s="5" t="str">
        <f>IF($C197&lt;&gt;"M5","",ZigZag!E197)</f>
        <v/>
      </c>
      <c r="O197" s="5" t="str">
        <f>IF($C197&lt;&gt;"M5","",ZigZag!F197)</f>
        <v/>
      </c>
      <c r="P197" s="5" t="str">
        <f>IF($C197&lt;&gt;"M5","",Pinbar!E197)</f>
        <v/>
      </c>
      <c r="Q197" s="57" t="str">
        <f>IF($C197&lt;&gt;"M5","",Trendlines!E197)</f>
        <v/>
      </c>
      <c r="R197" s="57" t="str">
        <f>IF($C197&lt;&gt;"M5","",Trendlines!H197)</f>
        <v/>
      </c>
      <c r="S197" s="36" t="str">
        <f>IF(N197=0,""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"")))))))))))))))))))))))))))))))))))))))))))))))))</f>
        <v/>
      </c>
      <c r="T197" s="36" t="str">
        <f>IF(O197=0,""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"")))))))))))))))))))))))))))))))))))))))))))))))))</f>
        <v/>
      </c>
      <c r="U197" s="36" t="str">
        <f>IFERROR(IF(S197="N/A","N/A",((N197-S197)/S197)),"")</f>
        <v/>
      </c>
      <c r="V197" s="36" t="str">
        <f>IFERROR(IF(T197="N/A","N/A",((O197-T197)/T197)),"")</f>
        <v/>
      </c>
      <c r="W197" t="str">
        <f>IFERROR(E197-F197,"")</f>
        <v/>
      </c>
      <c r="X197" t="str">
        <f>IFERROR(ABS(E197-D196),"")</f>
        <v/>
      </c>
      <c r="Y197" t="str">
        <f>IFERROR(ABS(F197-D196),"")</f>
        <v/>
      </c>
      <c r="Z197" t="str">
        <f t="shared" si="80"/>
        <v/>
      </c>
      <c r="AA197" s="36" t="str">
        <f>IFERROR(H197-I197,"")</f>
        <v/>
      </c>
      <c r="AB197" s="36" t="str">
        <f t="shared" si="97"/>
        <v/>
      </c>
      <c r="AC197" s="66" t="str" cm="1">
        <f t="array" ref="AC197">IFERROR((AB197=AB196,AC196+AB197,AB197),"")</f>
        <v/>
      </c>
      <c r="AD197" s="65"/>
      <c r="AE197" s="65"/>
      <c r="AF197" s="65"/>
      <c r="AG197" s="65"/>
      <c r="AH197" s="36" t="str">
        <f>IF(AND(H197&gt;I197,H196&lt;I196),"crossover","")</f>
        <v/>
      </c>
      <c r="AI197" s="36" t="str">
        <f>IF(AND(H197&lt;I197,H196&gt;I196),"crossunder","")</f>
        <v/>
      </c>
      <c r="AJ197" s="67" t="str">
        <f t="shared" si="98"/>
        <v/>
      </c>
      <c r="AK197" s="68" t="str">
        <f t="shared" si="99"/>
        <v/>
      </c>
      <c r="AL197" s="71" t="str">
        <f t="shared" si="100"/>
        <v/>
      </c>
      <c r="AM197" s="71" t="str">
        <f t="shared" si="101"/>
        <v/>
      </c>
      <c r="AN197" s="72" t="str">
        <f>IF(AND(AK197&lt;&gt;"",CF197="Low Spike @ Uptrend"),AK197,"")</f>
        <v/>
      </c>
      <c r="AO197" s="72" t="str">
        <f t="shared" si="102"/>
        <v/>
      </c>
      <c r="AT197" s="75"/>
      <c r="AU197" s="75"/>
      <c r="AV197" s="75"/>
      <c r="AW197" s="75"/>
      <c r="AX197" s="4"/>
      <c r="AY197" s="21" t="str">
        <f>IF(OR(Q197=0,Q197=""),"",((H197-Q197)/Q197))</f>
        <v/>
      </c>
      <c r="AZ197" s="15" t="str">
        <f t="shared" si="85"/>
        <v/>
      </c>
      <c r="BA197" s="15" t="str">
        <f t="shared" si="83"/>
        <v/>
      </c>
      <c r="BB197" s="22" t="str">
        <f t="shared" si="86"/>
        <v/>
      </c>
      <c r="BC197" s="22" t="str">
        <f t="shared" si="87"/>
        <v/>
      </c>
      <c r="BD197" s="24" t="str">
        <f>IF(OR(R197=0,R197=""),"",((H197-R197)/R197))</f>
        <v/>
      </c>
      <c r="BE197" s="23" t="str">
        <f t="shared" si="84"/>
        <v/>
      </c>
      <c r="BF197" s="23" t="str">
        <f t="shared" si="88"/>
        <v/>
      </c>
      <c r="BG197" s="25" t="str">
        <f t="shared" si="89"/>
        <v/>
      </c>
      <c r="BH197" s="25" t="str">
        <f t="shared" si="90"/>
        <v/>
      </c>
      <c r="BI197" s="29" t="str">
        <f>IF(OR(L197="",N197=""),"",IF(AND(L197=N197,L197&gt;0,N197&gt;0),"Important High",""))</f>
        <v/>
      </c>
      <c r="BJ197" s="29" t="str">
        <f>IF(OR(M197="",O197=""),"",IF(AND(M197=O197,M197&gt;0,O197&gt;0),"Important Low",""))</f>
        <v/>
      </c>
      <c r="BK197" s="37" t="str">
        <f>IFERROR(IF(ABS(U197)&lt;0.15%,"Equal High",""),"")</f>
        <v/>
      </c>
      <c r="BL197" s="37" t="str" cm="1">
        <f t="array" aca="1" ref="BL197" ca="1">_xlfn.LET(_xlpm.lookback,MIN(ROW()-ROW(BK$50),11),_xlpm.found,IFERROR(MATCH("Equal High",OFFSET(BK197,-_xlpm.lookback,0,_xlpm.lookback+1,1),0),-1),_xlpm.offset_rows,_xlpm.lookback-_xlpm.found+1,IF(_xlpm.found&gt;0,INDEX(E:E,ROW()-_xlpm.offset_rows),""))</f>
        <v/>
      </c>
      <c r="BM197" s="37" t="str">
        <f ca="1">IF(BL197&lt;&gt;"",H197,"")</f>
        <v/>
      </c>
      <c r="BN197" s="37" t="str">
        <f ca="1">IF(BL197&lt;&gt;"",I197,"")</f>
        <v/>
      </c>
      <c r="BO197" s="37" t="str">
        <f t="shared" ca="1" si="81"/>
        <v/>
      </c>
      <c r="BP197" s="37" t="str">
        <f>IFERROR(IF(ABS(V197)&lt;0.15%,"Equal Low",""),"")</f>
        <v/>
      </c>
      <c r="BQ197" s="37" t="str" cm="1">
        <f t="array" aca="1" ref="BQ197" ca="1">_xlfn.LET(_xlpm.lookback,MIN(ROW()-ROW(BP$50),11),_xlpm.found,IFERROR(MATCH("Equal Low",OFFSET(BP197,-_xlpm.lookback,0,_xlpm.lookback+1,1),0),-1),_xlpm.offset_rows,_xlpm.lookback-_xlpm.found+1,IF(_xlpm.found&gt;0,INDEX(F:F,ROW()-_xlpm.offset_rows),""))</f>
        <v/>
      </c>
      <c r="BR197" s="37" t="str">
        <f ca="1">IF(BQ197&lt;&gt;"",H197,"")</f>
        <v/>
      </c>
      <c r="BS197" s="37" t="str">
        <f ca="1">IF(BQ197&lt;&gt;"",I197,"")</f>
        <v/>
      </c>
      <c r="BT197" s="37" t="str">
        <f t="shared" ca="1" si="82"/>
        <v/>
      </c>
      <c r="BU197" s="37" t="str">
        <f t="shared" si="91"/>
        <v/>
      </c>
      <c r="BV197" s="29" t="str">
        <f t="shared" si="92"/>
        <v/>
      </c>
      <c r="BW197" s="37" t="str" cm="1">
        <f t="array" ref="BW197">IF(BV197&lt;&gt;1,"",_xlfn.IFS(OR(BC197="Above",BC197="Below"),BC197,OR(BH197="Above",BH197="Below"),BH197,TRUE,""))</f>
        <v/>
      </c>
      <c r="BX197" s="37" t="str">
        <f ca="1">_xlfn.LET(_xlpm.eqh,IFERROR(ABS((BM197-BL197)/BL197)&lt;0.15%,FALSE),_xlpm.eql,IFERROR(ABS((BR197-BQ197)/BQ197)&lt;0.15%,FALSE),IF(_xlpm.eqh,IF(_xlpm.eql,"Eqh Touch / Eql Touch","Eqh Touch"),IF(_xlpm.eql,"Eql Touch","")))</f>
        <v/>
      </c>
      <c r="BY197" s="37" t="str">
        <f>IF(AA197="","",IF(AA197&gt;0,"UP","DOWN"))</f>
        <v/>
      </c>
      <c r="BZ197" s="37" t="str">
        <f t="shared" si="93"/>
        <v/>
      </c>
      <c r="CA197" s="37" t="str">
        <f t="shared" si="94"/>
        <v/>
      </c>
      <c r="CB197" s="66" t="str">
        <f t="shared" si="95"/>
        <v/>
      </c>
      <c r="CC197" s="69" t="str">
        <f t="shared" si="103"/>
        <v/>
      </c>
      <c r="CD197" s="66" t="str">
        <f t="shared" si="104"/>
        <v/>
      </c>
      <c r="CE197" s="66" t="str">
        <f t="shared" si="96"/>
        <v/>
      </c>
      <c r="CF197" s="66" t="str">
        <f>IF(AK197="","",IF(AND(AC197&gt;0,AK197&gt;0),"Low Spike @ Uptrend",""))</f>
        <v/>
      </c>
      <c r="CG197" s="66" t="str">
        <f>IF(AND(CF197="Low Spike @ Uptrend",AV197&gt;50%),"Sig Low Spike @ Uptrend","")</f>
        <v/>
      </c>
      <c r="CH197" s="30" t="str">
        <f>IFERROR(IF(Z197&gt;(AVERAGE(Z177:Z197)+(2*_xlfn.STDEV.P(Z177:Z197))),1,""),"")</f>
        <v/>
      </c>
      <c r="CI197" s="30" t="str">
        <f>IFERROR(IF(G197&gt;(AVERAGE(G177:G197)+(2*_xlfn.STDEV.P(G177:G197))),1,""),"")</f>
        <v/>
      </c>
      <c r="CJ197" s="30" t="str">
        <f>IF(P197="","",IF(P197=1,1,""))</f>
        <v/>
      </c>
      <c r="CK197" s="11" t="str">
        <f>IF(AND(CH197="",CC197="",CF197="",CI197="",CJ197=""),"",SUM(CH197:CJ197)/5)</f>
        <v/>
      </c>
      <c r="CL197" s="38" t="str">
        <f t="shared" si="78"/>
        <v/>
      </c>
      <c r="CM197" s="10" t="str">
        <f t="shared" si="79"/>
        <v/>
      </c>
    </row>
    <row r="198" spans="1:91" x14ac:dyDescent="0.55000000000000004">
      <c r="A198" t="str">
        <f>IF('Data Validation'!$K$2&lt;&gt;TRUE,"",'Data Validation'!A198)</f>
        <v/>
      </c>
      <c r="B198" s="4" t="str">
        <f>IF('Data Validation'!$K$2&lt;&gt;TRUE,"",'Data Validation'!C198)</f>
        <v/>
      </c>
      <c r="C198" s="4" t="str">
        <f>IF('Data Validation'!$K$2&lt;&gt;TRUE,"",'Data Validation'!E198)</f>
        <v/>
      </c>
      <c r="D198" s="4" t="str">
        <f>IF('Data Validation'!$K$2&lt;&gt;TRUE,"",'Data Validation'!G198)</f>
        <v/>
      </c>
      <c r="E198" s="4" t="str">
        <f>IF($C198&lt;&gt;"M5","",Price!F198)</f>
        <v/>
      </c>
      <c r="F198" s="4" t="str">
        <f>IF($C198&lt;&gt;"M5","",Price!G198)</f>
        <v/>
      </c>
      <c r="G198" s="4" t="str">
        <f>IF($C198&lt;&gt;"M5","",Price!H198)</f>
        <v/>
      </c>
      <c r="H198" s="57" t="str">
        <f>IF($C198&lt;&gt;"M5","",SSA!E198)</f>
        <v/>
      </c>
      <c r="I198" s="57" t="str">
        <f>IF($C198&lt;&gt;"M5","",SSA!F198)</f>
        <v/>
      </c>
      <c r="J198" s="58" t="str">
        <f>IF($C198&lt;&gt;"M5","",SSA!G198)</f>
        <v/>
      </c>
      <c r="K198" s="58" t="str">
        <f>IF($C198&lt;&gt;"M5","",SSA!H198)</f>
        <v/>
      </c>
      <c r="L198" s="5" t="str">
        <f>IF($C198&lt;&gt;"M5","",Trendlines!K198)</f>
        <v/>
      </c>
      <c r="M198" s="5" t="str">
        <f>IF($C198&lt;&gt;"M5","",Trendlines!L198)</f>
        <v/>
      </c>
      <c r="N198" s="5" t="str">
        <f>IF($C198&lt;&gt;"M5","",ZigZag!E198)</f>
        <v/>
      </c>
      <c r="O198" s="5" t="str">
        <f>IF($C198&lt;&gt;"M5","",ZigZag!F198)</f>
        <v/>
      </c>
      <c r="P198" s="5" t="str">
        <f>IF($C198&lt;&gt;"M5","",Pinbar!E198)</f>
        <v/>
      </c>
      <c r="Q198" s="57" t="str">
        <f>IF($C198&lt;&gt;"M5","",Trendlines!E198)</f>
        <v/>
      </c>
      <c r="R198" s="57" t="str">
        <f>IF($C198&lt;&gt;"M5","",Trendlines!H198)</f>
        <v/>
      </c>
      <c r="S198" s="36" t="str">
        <f>IF(N198=0,""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"")))))))))))))))))))))))))))))))))))))))))))))))))</f>
        <v/>
      </c>
      <c r="T198" s="36" t="str">
        <f>IF(O198=0,""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"")))))))))))))))))))))))))))))))))))))))))))))))))</f>
        <v/>
      </c>
      <c r="U198" s="36" t="str">
        <f>IFERROR(IF(S198="N/A","N/A",((N198-S198)/S198)),"")</f>
        <v/>
      </c>
      <c r="V198" s="36" t="str">
        <f>IFERROR(IF(T198="N/A","N/A",((O198-T198)/T198)),"")</f>
        <v/>
      </c>
      <c r="W198" t="str">
        <f>IFERROR(E198-F198,"")</f>
        <v/>
      </c>
      <c r="X198" t="str">
        <f>IFERROR(ABS(E198-D197),"")</f>
        <v/>
      </c>
      <c r="Y198" t="str">
        <f>IFERROR(ABS(F198-D197),"")</f>
        <v/>
      </c>
      <c r="Z198" t="str">
        <f t="shared" si="80"/>
        <v/>
      </c>
      <c r="AA198" s="36" t="str">
        <f>IFERROR(H198-I198,"")</f>
        <v/>
      </c>
      <c r="AB198" s="36" t="str">
        <f t="shared" si="97"/>
        <v/>
      </c>
      <c r="AC198" s="66" t="str" cm="1">
        <f t="array" ref="AC198">IFERROR((AB198=AB197,AC197+AB198,AB198),"")</f>
        <v/>
      </c>
      <c r="AD198" s="65"/>
      <c r="AE198" s="65"/>
      <c r="AF198" s="65"/>
      <c r="AG198" s="65"/>
      <c r="AH198" s="36" t="str">
        <f>IF(AND(H198&gt;I198,H197&lt;I197),"crossover","")</f>
        <v/>
      </c>
      <c r="AI198" s="36" t="str">
        <f>IF(AND(H198&lt;I198,H197&gt;I197),"crossunder","")</f>
        <v/>
      </c>
      <c r="AJ198" s="67" t="str">
        <f t="shared" si="98"/>
        <v/>
      </c>
      <c r="AK198" s="68" t="str">
        <f t="shared" si="99"/>
        <v/>
      </c>
      <c r="AL198" s="71" t="str">
        <f t="shared" si="100"/>
        <v/>
      </c>
      <c r="AM198" s="71" t="str">
        <f t="shared" si="101"/>
        <v/>
      </c>
      <c r="AN198" s="72" t="str">
        <f>IF(AND(AK198&lt;&gt;"",CF198="Low Spike @ Uptrend"),AK198,"")</f>
        <v/>
      </c>
      <c r="AO198" s="72" t="str">
        <f t="shared" si="102"/>
        <v/>
      </c>
      <c r="AT198" s="75"/>
      <c r="AU198" s="75"/>
      <c r="AV198" s="75"/>
      <c r="AW198" s="75"/>
      <c r="AX198" s="4"/>
      <c r="AY198" s="21" t="str">
        <f>IF(OR(Q198=0,Q198=""),"",((H198-Q198)/Q198))</f>
        <v/>
      </c>
      <c r="AZ198" s="15" t="str">
        <f t="shared" si="85"/>
        <v/>
      </c>
      <c r="BA198" s="15" t="str">
        <f t="shared" si="83"/>
        <v/>
      </c>
      <c r="BB198" s="22" t="str">
        <f t="shared" si="86"/>
        <v/>
      </c>
      <c r="BC198" s="22" t="str">
        <f t="shared" si="87"/>
        <v/>
      </c>
      <c r="BD198" s="24" t="str">
        <f>IF(OR(R198=0,R198=""),"",((H198-R198)/R198))</f>
        <v/>
      </c>
      <c r="BE198" s="23" t="str">
        <f t="shared" si="84"/>
        <v/>
      </c>
      <c r="BF198" s="23" t="str">
        <f t="shared" si="88"/>
        <v/>
      </c>
      <c r="BG198" s="25" t="str">
        <f t="shared" si="89"/>
        <v/>
      </c>
      <c r="BH198" s="25" t="str">
        <f t="shared" si="90"/>
        <v/>
      </c>
      <c r="BI198" s="29" t="str">
        <f>IF(OR(L198="",N198=""),"",IF(AND(L198=N198,L198&gt;0,N198&gt;0),"Important High",""))</f>
        <v/>
      </c>
      <c r="BJ198" s="29" t="str">
        <f>IF(OR(M198="",O198=""),"",IF(AND(M198=O198,M198&gt;0,O198&gt;0),"Important Low",""))</f>
        <v/>
      </c>
      <c r="BK198" s="37" t="str">
        <f>IFERROR(IF(ABS(U198)&lt;0.15%,"Equal High",""),"")</f>
        <v/>
      </c>
      <c r="BL198" s="37" t="str" cm="1">
        <f t="array" aca="1" ref="BL198" ca="1">_xlfn.LET(_xlpm.lookback,MIN(ROW()-ROW(BK$50),11),_xlpm.found,IFERROR(MATCH("Equal High",OFFSET(BK198,-_xlpm.lookback,0,_xlpm.lookback+1,1),0),-1),_xlpm.offset_rows,_xlpm.lookback-_xlpm.found+1,IF(_xlpm.found&gt;0,INDEX(E:E,ROW()-_xlpm.offset_rows),""))</f>
        <v/>
      </c>
      <c r="BM198" s="37" t="str">
        <f ca="1">IF(BL198&lt;&gt;"",H198,"")</f>
        <v/>
      </c>
      <c r="BN198" s="37" t="str">
        <f ca="1">IF(BL198&lt;&gt;"",I198,"")</f>
        <v/>
      </c>
      <c r="BO198" s="37" t="str">
        <f t="shared" ca="1" si="81"/>
        <v/>
      </c>
      <c r="BP198" s="37" t="str">
        <f>IFERROR(IF(ABS(V198)&lt;0.15%,"Equal Low",""),"")</f>
        <v/>
      </c>
      <c r="BQ198" s="37" t="str" cm="1">
        <f t="array" aca="1" ref="BQ198" ca="1">_xlfn.LET(_xlpm.lookback,MIN(ROW()-ROW(BP$50),11),_xlpm.found,IFERROR(MATCH("Equal Low",OFFSET(BP198,-_xlpm.lookback,0,_xlpm.lookback+1,1),0),-1),_xlpm.offset_rows,_xlpm.lookback-_xlpm.found+1,IF(_xlpm.found&gt;0,INDEX(F:F,ROW()-_xlpm.offset_rows),""))</f>
        <v/>
      </c>
      <c r="BR198" s="37" t="str">
        <f ca="1">IF(BQ198&lt;&gt;"",H198,"")</f>
        <v/>
      </c>
      <c r="BS198" s="37" t="str">
        <f ca="1">IF(BQ198&lt;&gt;"",I198,"")</f>
        <v/>
      </c>
      <c r="BT198" s="37" t="str">
        <f t="shared" ca="1" si="82"/>
        <v/>
      </c>
      <c r="BU198" s="37" t="str">
        <f t="shared" si="91"/>
        <v/>
      </c>
      <c r="BV198" s="29" t="str">
        <f t="shared" si="92"/>
        <v/>
      </c>
      <c r="BW198" s="37" t="str" cm="1">
        <f t="array" ref="BW198">IF(BV198&lt;&gt;1,"",_xlfn.IFS(OR(BC198="Above",BC198="Below"),BC198,OR(BH198="Above",BH198="Below"),BH198,TRUE,""))</f>
        <v/>
      </c>
      <c r="BX198" s="37" t="str">
        <f ca="1">_xlfn.LET(_xlpm.eqh,IFERROR(ABS((BM198-BL198)/BL198)&lt;0.15%,FALSE),_xlpm.eql,IFERROR(ABS((BR198-BQ198)/BQ198)&lt;0.15%,FALSE),IF(_xlpm.eqh,IF(_xlpm.eql,"Eqh Touch / Eql Touch","Eqh Touch"),IF(_xlpm.eql,"Eql Touch","")))</f>
        <v/>
      </c>
      <c r="BY198" s="37" t="str">
        <f>IF(AA198="","",IF(AA198&gt;0,"UP","DOWN"))</f>
        <v/>
      </c>
      <c r="BZ198" s="37" t="str">
        <f t="shared" si="93"/>
        <v/>
      </c>
      <c r="CA198" s="37" t="str">
        <f t="shared" si="94"/>
        <v/>
      </c>
      <c r="CB198" s="66" t="str">
        <f t="shared" si="95"/>
        <v/>
      </c>
      <c r="CC198" s="69" t="str">
        <f t="shared" si="103"/>
        <v/>
      </c>
      <c r="CD198" s="66" t="str">
        <f t="shared" si="104"/>
        <v/>
      </c>
      <c r="CE198" s="66" t="str">
        <f t="shared" si="96"/>
        <v/>
      </c>
      <c r="CF198" s="66" t="str">
        <f>IF(AK198="","",IF(AND(AC198&gt;0,AK198&gt;0),"Low Spike @ Uptrend",""))</f>
        <v/>
      </c>
      <c r="CG198" s="66" t="str">
        <f>IF(AND(CF198="Low Spike @ Uptrend",AV198&gt;50%),"Sig Low Spike @ Uptrend","")</f>
        <v/>
      </c>
      <c r="CH198" s="30" t="str">
        <f>IFERROR(IF(Z198&gt;(AVERAGE(Z178:Z198)+(2*_xlfn.STDEV.P(Z178:Z198))),1,""),"")</f>
        <v/>
      </c>
      <c r="CI198" s="30" t="str">
        <f>IFERROR(IF(G198&gt;(AVERAGE(G178:G198)+(2*_xlfn.STDEV.P(G178:G198))),1,""),"")</f>
        <v/>
      </c>
      <c r="CJ198" s="30" t="str">
        <f>IF(P198="","",IF(P198=1,1,""))</f>
        <v/>
      </c>
      <c r="CK198" s="11" t="str">
        <f>IF(AND(CH198="",CC198="",CF198="",CI198="",CJ198=""),"",SUM(CH198:CJ198)/5)</f>
        <v/>
      </c>
      <c r="CL198" s="38" t="str">
        <f t="shared" si="78"/>
        <v/>
      </c>
      <c r="CM198" s="10" t="str">
        <f t="shared" si="79"/>
        <v/>
      </c>
    </row>
    <row r="199" spans="1:91" x14ac:dyDescent="0.55000000000000004">
      <c r="A199" t="str">
        <f>IF('Data Validation'!$K$2&lt;&gt;TRUE,"",'Data Validation'!A199)</f>
        <v/>
      </c>
      <c r="B199" s="4" t="str">
        <f>IF('Data Validation'!$K$2&lt;&gt;TRUE,"",'Data Validation'!C199)</f>
        <v/>
      </c>
      <c r="C199" s="4" t="str">
        <f>IF('Data Validation'!$K$2&lt;&gt;TRUE,"",'Data Validation'!E199)</f>
        <v/>
      </c>
      <c r="D199" s="4" t="str">
        <f>IF('Data Validation'!$K$2&lt;&gt;TRUE,"",'Data Validation'!G199)</f>
        <v/>
      </c>
      <c r="E199" s="4" t="str">
        <f>IF($C199&lt;&gt;"M5","",Price!F199)</f>
        <v/>
      </c>
      <c r="F199" s="4" t="str">
        <f>IF($C199&lt;&gt;"M5","",Price!G199)</f>
        <v/>
      </c>
      <c r="G199" s="4" t="str">
        <f>IF($C199&lt;&gt;"M5","",Price!H199)</f>
        <v/>
      </c>
      <c r="H199" s="57" t="str">
        <f>IF($C199&lt;&gt;"M5","",SSA!E199)</f>
        <v/>
      </c>
      <c r="I199" s="57" t="str">
        <f>IF($C199&lt;&gt;"M5","",SSA!F199)</f>
        <v/>
      </c>
      <c r="J199" s="58" t="str">
        <f>IF($C199&lt;&gt;"M5","",SSA!G199)</f>
        <v/>
      </c>
      <c r="K199" s="58" t="str">
        <f>IF($C199&lt;&gt;"M5","",SSA!H199)</f>
        <v/>
      </c>
      <c r="L199" s="5" t="str">
        <f>IF($C199&lt;&gt;"M5","",Trendlines!K199)</f>
        <v/>
      </c>
      <c r="M199" s="5" t="str">
        <f>IF($C199&lt;&gt;"M5","",Trendlines!L199)</f>
        <v/>
      </c>
      <c r="N199" s="5" t="str">
        <f>IF($C199&lt;&gt;"M5","",ZigZag!E199)</f>
        <v/>
      </c>
      <c r="O199" s="5" t="str">
        <f>IF($C199&lt;&gt;"M5","",ZigZag!F199)</f>
        <v/>
      </c>
      <c r="P199" s="5" t="str">
        <f>IF($C199&lt;&gt;"M5","",Pinbar!E199)</f>
        <v/>
      </c>
      <c r="Q199" s="57" t="str">
        <f>IF($C199&lt;&gt;"M5","",Trendlines!E199)</f>
        <v/>
      </c>
      <c r="R199" s="57" t="str">
        <f>IF($C199&lt;&gt;"M5","",Trendlines!H199)</f>
        <v/>
      </c>
      <c r="S199" s="36" t="str">
        <f>IF(N199=0,""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"")))))))))))))))))))))))))))))))))))))))))))))))))</f>
        <v/>
      </c>
      <c r="T199" s="36" t="str">
        <f>IF(O199=0,""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"")))))))))))))))))))))))))))))))))))))))))))))))))</f>
        <v/>
      </c>
      <c r="U199" s="36" t="str">
        <f>IFERROR(IF(S199="N/A","N/A",((N199-S199)/S199)),"")</f>
        <v/>
      </c>
      <c r="V199" s="36" t="str">
        <f>IFERROR(IF(T199="N/A","N/A",((O199-T199)/T199)),"")</f>
        <v/>
      </c>
      <c r="W199" t="str">
        <f>IFERROR(E199-F199,"")</f>
        <v/>
      </c>
      <c r="X199" t="str">
        <f>IFERROR(ABS(E199-D198),"")</f>
        <v/>
      </c>
      <c r="Y199" t="str">
        <f>IFERROR(ABS(F199-D198),"")</f>
        <v/>
      </c>
      <c r="Z199" t="str">
        <f t="shared" si="80"/>
        <v/>
      </c>
      <c r="AA199" s="36" t="str">
        <f>IFERROR(H199-I199,"")</f>
        <v/>
      </c>
      <c r="AB199" s="36" t="str">
        <f t="shared" si="97"/>
        <v/>
      </c>
      <c r="AC199" s="66" t="str" cm="1">
        <f t="array" ref="AC199">IFERROR((AB199=AB198,AC198+AB199,AB199),"")</f>
        <v/>
      </c>
      <c r="AD199" s="65"/>
      <c r="AE199" s="65"/>
      <c r="AF199" s="65"/>
      <c r="AG199" s="65"/>
      <c r="AH199" s="36" t="str">
        <f>IF(AND(H199&gt;I199,H198&lt;I198),"crossover","")</f>
        <v/>
      </c>
      <c r="AI199" s="36" t="str">
        <f>IF(AND(H199&lt;I199,H198&gt;I198),"crossunder","")</f>
        <v/>
      </c>
      <c r="AJ199" s="67" t="str">
        <f t="shared" si="98"/>
        <v/>
      </c>
      <c r="AK199" s="68" t="str">
        <f t="shared" si="99"/>
        <v/>
      </c>
      <c r="AL199" s="71" t="str">
        <f t="shared" si="100"/>
        <v/>
      </c>
      <c r="AM199" s="71" t="str">
        <f t="shared" si="101"/>
        <v/>
      </c>
      <c r="AN199" s="72" t="str">
        <f>IF(AND(AK199&lt;&gt;"",CF199="Low Spike @ Uptrend"),AK199,"")</f>
        <v/>
      </c>
      <c r="AO199" s="72" t="str">
        <f t="shared" si="102"/>
        <v/>
      </c>
      <c r="AT199" s="75"/>
      <c r="AU199" s="75"/>
      <c r="AV199" s="75"/>
      <c r="AW199" s="75"/>
      <c r="AX199" s="4"/>
      <c r="AY199" s="21" t="str">
        <f>IF(OR(Q199=0,Q199=""),"",((H199-Q199)/Q199))</f>
        <v/>
      </c>
      <c r="AZ199" s="15" t="str">
        <f t="shared" si="85"/>
        <v/>
      </c>
      <c r="BA199" s="15" t="str">
        <f t="shared" si="83"/>
        <v/>
      </c>
      <c r="BB199" s="22" t="str">
        <f t="shared" si="86"/>
        <v/>
      </c>
      <c r="BC199" s="22" t="str">
        <f t="shared" si="87"/>
        <v/>
      </c>
      <c r="BD199" s="24" t="str">
        <f>IF(OR(R199=0,R199=""),"",((H199-R199)/R199))</f>
        <v/>
      </c>
      <c r="BE199" s="23" t="str">
        <f t="shared" si="84"/>
        <v/>
      </c>
      <c r="BF199" s="23" t="str">
        <f t="shared" si="88"/>
        <v/>
      </c>
      <c r="BG199" s="25" t="str">
        <f t="shared" si="89"/>
        <v/>
      </c>
      <c r="BH199" s="25" t="str">
        <f t="shared" si="90"/>
        <v/>
      </c>
      <c r="BI199" s="29" t="str">
        <f>IF(OR(L199="",N199=""),"",IF(AND(L199=N199,L199&gt;0,N199&gt;0),"Important High",""))</f>
        <v/>
      </c>
      <c r="BJ199" s="29" t="str">
        <f>IF(OR(M199="",O199=""),"",IF(AND(M199=O199,M199&gt;0,O199&gt;0),"Important Low",""))</f>
        <v/>
      </c>
      <c r="BK199" s="37" t="str">
        <f>IFERROR(IF(ABS(U199)&lt;0.15%,"Equal High",""),"")</f>
        <v/>
      </c>
      <c r="BL199" s="37" t="str" cm="1">
        <f t="array" aca="1" ref="BL199" ca="1">_xlfn.LET(_xlpm.lookback,MIN(ROW()-ROW(BK$50),11),_xlpm.found,IFERROR(MATCH("Equal High",OFFSET(BK199,-_xlpm.lookback,0,_xlpm.lookback+1,1),0),-1),_xlpm.offset_rows,_xlpm.lookback-_xlpm.found+1,IF(_xlpm.found&gt;0,INDEX(E:E,ROW()-_xlpm.offset_rows),""))</f>
        <v/>
      </c>
      <c r="BM199" s="37" t="str">
        <f ca="1">IF(BL199&lt;&gt;"",H199,"")</f>
        <v/>
      </c>
      <c r="BN199" s="37" t="str">
        <f ca="1">IF(BL199&lt;&gt;"",I199,"")</f>
        <v/>
      </c>
      <c r="BO199" s="37" t="str">
        <f t="shared" ca="1" si="81"/>
        <v/>
      </c>
      <c r="BP199" s="37" t="str">
        <f>IFERROR(IF(ABS(V199)&lt;0.15%,"Equal Low",""),"")</f>
        <v/>
      </c>
      <c r="BQ199" s="37" t="str" cm="1">
        <f t="array" aca="1" ref="BQ199" ca="1">_xlfn.LET(_xlpm.lookback,MIN(ROW()-ROW(BP$50),11),_xlpm.found,IFERROR(MATCH("Equal Low",OFFSET(BP199,-_xlpm.lookback,0,_xlpm.lookback+1,1),0),-1),_xlpm.offset_rows,_xlpm.lookback-_xlpm.found+1,IF(_xlpm.found&gt;0,INDEX(F:F,ROW()-_xlpm.offset_rows),""))</f>
        <v/>
      </c>
      <c r="BR199" s="37" t="str">
        <f ca="1">IF(BQ199&lt;&gt;"",H199,"")</f>
        <v/>
      </c>
      <c r="BS199" s="37" t="str">
        <f ca="1">IF(BQ199&lt;&gt;"",I199,"")</f>
        <v/>
      </c>
      <c r="BT199" s="37" t="str">
        <f t="shared" ca="1" si="82"/>
        <v/>
      </c>
      <c r="BU199" s="37" t="str">
        <f t="shared" si="91"/>
        <v/>
      </c>
      <c r="BV199" s="29" t="str">
        <f t="shared" si="92"/>
        <v/>
      </c>
      <c r="BW199" s="37" t="str" cm="1">
        <f t="array" ref="BW199">IF(BV199&lt;&gt;1,"",_xlfn.IFS(OR(BC199="Above",BC199="Below"),BC199,OR(BH199="Above",BH199="Below"),BH199,TRUE,""))</f>
        <v/>
      </c>
      <c r="BX199" s="37" t="str">
        <f ca="1">_xlfn.LET(_xlpm.eqh,IFERROR(ABS((BM199-BL199)/BL199)&lt;0.15%,FALSE),_xlpm.eql,IFERROR(ABS((BR199-BQ199)/BQ199)&lt;0.15%,FALSE),IF(_xlpm.eqh,IF(_xlpm.eql,"Eqh Touch / Eql Touch","Eqh Touch"),IF(_xlpm.eql,"Eql Touch","")))</f>
        <v/>
      </c>
      <c r="BY199" s="37" t="str">
        <f>IF(AA199="","",IF(AA199&gt;0,"UP","DOWN"))</f>
        <v/>
      </c>
      <c r="BZ199" s="37" t="str">
        <f t="shared" si="93"/>
        <v/>
      </c>
      <c r="CA199" s="37" t="str">
        <f t="shared" si="94"/>
        <v/>
      </c>
      <c r="CB199" s="66" t="str">
        <f t="shared" si="95"/>
        <v/>
      </c>
      <c r="CC199" s="69" t="str">
        <f t="shared" si="103"/>
        <v/>
      </c>
      <c r="CD199" s="66" t="str">
        <f t="shared" si="104"/>
        <v/>
      </c>
      <c r="CE199" s="66" t="str">
        <f t="shared" si="96"/>
        <v/>
      </c>
      <c r="CF199" s="66" t="str">
        <f>IF(AK199="","",IF(AND(AC199&gt;0,AK199&gt;0),"Low Spike @ Uptrend",""))</f>
        <v/>
      </c>
      <c r="CG199" s="66" t="str">
        <f>IF(AND(CF199="Low Spike @ Uptrend",AV199&gt;50%),"Sig Low Spike @ Uptrend","")</f>
        <v/>
      </c>
      <c r="CH199" s="30" t="str">
        <f>IFERROR(IF(Z199&gt;(AVERAGE(Z179:Z199)+(2*_xlfn.STDEV.P(Z179:Z199))),1,""),"")</f>
        <v/>
      </c>
      <c r="CI199" s="30" t="str">
        <f>IFERROR(IF(G199&gt;(AVERAGE(G179:G199)+(2*_xlfn.STDEV.P(G179:G199))),1,""),"")</f>
        <v/>
      </c>
      <c r="CJ199" s="30" t="str">
        <f>IF(P199="","",IF(P199=1,1,""))</f>
        <v/>
      </c>
      <c r="CK199" s="11" t="str">
        <f>IF(AND(CH199="",CC199="",CF199="",CI199="",CJ199=""),"",SUM(CH199:CJ199)/5)</f>
        <v/>
      </c>
      <c r="CL199" s="38" t="str">
        <f t="shared" si="78"/>
        <v/>
      </c>
      <c r="CM199" s="10" t="str">
        <f t="shared" si="79"/>
        <v/>
      </c>
    </row>
    <row r="200" spans="1:91" x14ac:dyDescent="0.55000000000000004">
      <c r="A200" t="str">
        <f>IF('Data Validation'!$K$2&lt;&gt;TRUE,"",'Data Validation'!A200)</f>
        <v/>
      </c>
      <c r="B200" s="4" t="str">
        <f>IF('Data Validation'!$K$2&lt;&gt;TRUE,"",'Data Validation'!C200)</f>
        <v/>
      </c>
      <c r="C200" s="4" t="str">
        <f>IF('Data Validation'!$K$2&lt;&gt;TRUE,"",'Data Validation'!E200)</f>
        <v/>
      </c>
      <c r="D200" s="4" t="str">
        <f>IF('Data Validation'!$K$2&lt;&gt;TRUE,"",'Data Validation'!G200)</f>
        <v/>
      </c>
      <c r="E200" s="4" t="str">
        <f>IF($C200&lt;&gt;"M5","",Price!F200)</f>
        <v/>
      </c>
      <c r="F200" s="4" t="str">
        <f>IF($C200&lt;&gt;"M5","",Price!G200)</f>
        <v/>
      </c>
      <c r="G200" s="4" t="str">
        <f>IF($C200&lt;&gt;"M5","",Price!H200)</f>
        <v/>
      </c>
      <c r="H200" s="57" t="str">
        <f>IF($C200&lt;&gt;"M5","",SSA!E200)</f>
        <v/>
      </c>
      <c r="I200" s="57" t="str">
        <f>IF($C200&lt;&gt;"M5","",SSA!F200)</f>
        <v/>
      </c>
      <c r="J200" s="58" t="str">
        <f>IF($C200&lt;&gt;"M5","",SSA!G200)</f>
        <v/>
      </c>
      <c r="K200" s="58" t="str">
        <f>IF($C200&lt;&gt;"M5","",SSA!H200)</f>
        <v/>
      </c>
      <c r="L200" s="5" t="str">
        <f>IF($C200&lt;&gt;"M5","",Trendlines!K200)</f>
        <v/>
      </c>
      <c r="M200" s="5" t="str">
        <f>IF($C200&lt;&gt;"M5","",Trendlines!L200)</f>
        <v/>
      </c>
      <c r="N200" s="5" t="str">
        <f>IF($C200&lt;&gt;"M5","",ZigZag!E200)</f>
        <v/>
      </c>
      <c r="O200" s="5" t="str">
        <f>IF($C200&lt;&gt;"M5","",ZigZag!F200)</f>
        <v/>
      </c>
      <c r="P200" s="5" t="str">
        <f>IF($C200&lt;&gt;"M5","",Pinbar!E200)</f>
        <v/>
      </c>
      <c r="Q200" s="57" t="str">
        <f>IF($C200&lt;&gt;"M5","",Trendlines!E200)</f>
        <v/>
      </c>
      <c r="R200" s="57" t="str">
        <f>IF($C200&lt;&gt;"M5","",Trendlines!H200)</f>
        <v/>
      </c>
      <c r="S200" s="36" t="str">
        <f>IF(N200=0,""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"")))))))))))))))))))))))))))))))))))))))))))))))))</f>
        <v/>
      </c>
      <c r="T200" s="36" t="str">
        <f>IF(O200=0,""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"")))))))))))))))))))))))))))))))))))))))))))))))))</f>
        <v/>
      </c>
      <c r="U200" s="36" t="str">
        <f>IFERROR(IF(S200="N/A","N/A",((N200-S200)/S200)),"")</f>
        <v/>
      </c>
      <c r="V200" s="36" t="str">
        <f>IFERROR(IF(T200="N/A","N/A",((O200-T200)/T200)),"")</f>
        <v/>
      </c>
      <c r="W200" t="str">
        <f>IFERROR(E200-F200,"")</f>
        <v/>
      </c>
      <c r="X200" t="str">
        <f>IFERROR(ABS(E200-D199),"")</f>
        <v/>
      </c>
      <c r="Y200" t="str">
        <f>IFERROR(ABS(F200-D199),"")</f>
        <v/>
      </c>
      <c r="Z200" t="str">
        <f t="shared" si="80"/>
        <v/>
      </c>
      <c r="AA200" s="36" t="str">
        <f>IFERROR(H200-I200,"")</f>
        <v/>
      </c>
      <c r="AB200" s="36" t="str">
        <f t="shared" si="97"/>
        <v/>
      </c>
      <c r="AC200" s="66" t="str" cm="1">
        <f t="array" ref="AC200">IFERROR((AB200=AB199,AC199+AB200,AB200),"")</f>
        <v/>
      </c>
      <c r="AD200" s="65"/>
      <c r="AE200" s="65"/>
      <c r="AF200" s="65"/>
      <c r="AG200" s="65"/>
      <c r="AH200" s="36" t="str">
        <f>IF(AND(H200&gt;I200,H199&lt;I199),"crossover","")</f>
        <v/>
      </c>
      <c r="AI200" s="36" t="str">
        <f>IF(AND(H200&lt;I200,H199&gt;I199),"crossunder","")</f>
        <v/>
      </c>
      <c r="AJ200" s="67" t="str">
        <f t="shared" si="98"/>
        <v/>
      </c>
      <c r="AK200" s="68" t="str">
        <f t="shared" si="99"/>
        <v/>
      </c>
      <c r="AL200" s="71" t="str">
        <f t="shared" si="100"/>
        <v/>
      </c>
      <c r="AM200" s="71" t="str">
        <f t="shared" si="101"/>
        <v/>
      </c>
      <c r="AN200" s="72" t="str">
        <f>IF(AND(AK200&lt;&gt;"",CF200="Low Spike @ Uptrend"),AK200,"")</f>
        <v/>
      </c>
      <c r="AO200" s="72" t="str">
        <f t="shared" si="102"/>
        <v/>
      </c>
      <c r="AT200" s="75"/>
      <c r="AU200" s="75"/>
      <c r="AV200" s="75"/>
      <c r="AW200" s="75"/>
      <c r="AX200" s="4"/>
      <c r="AY200" s="21" t="str">
        <f>IF(OR(Q200=0,Q200=""),"",((H200-Q200)/Q200))</f>
        <v/>
      </c>
      <c r="AZ200" s="15" t="str">
        <f t="shared" si="85"/>
        <v/>
      </c>
      <c r="BA200" s="15" t="str">
        <f t="shared" si="83"/>
        <v/>
      </c>
      <c r="BB200" s="22" t="str">
        <f t="shared" si="86"/>
        <v/>
      </c>
      <c r="BC200" s="22" t="str">
        <f t="shared" si="87"/>
        <v/>
      </c>
      <c r="BD200" s="24" t="str">
        <f>IF(OR(R200=0,R200=""),"",((H200-R200)/R200))</f>
        <v/>
      </c>
      <c r="BE200" s="23" t="str">
        <f t="shared" si="84"/>
        <v/>
      </c>
      <c r="BF200" s="23" t="str">
        <f t="shared" si="88"/>
        <v/>
      </c>
      <c r="BG200" s="25" t="str">
        <f t="shared" si="89"/>
        <v/>
      </c>
      <c r="BH200" s="25" t="str">
        <f t="shared" si="90"/>
        <v/>
      </c>
      <c r="BI200" s="29" t="str">
        <f>IF(OR(L200="",N200=""),"",IF(AND(L200=N200,L200&gt;0,N200&gt;0),"Important High",""))</f>
        <v/>
      </c>
      <c r="BJ200" s="29" t="str">
        <f>IF(OR(M200="",O200=""),"",IF(AND(M200=O200,M200&gt;0,O200&gt;0),"Important Low",""))</f>
        <v/>
      </c>
      <c r="BK200" s="37" t="str">
        <f>IFERROR(IF(ABS(U200)&lt;0.15%,"Equal High",""),"")</f>
        <v/>
      </c>
      <c r="BL200" s="37" t="str" cm="1">
        <f t="array" aca="1" ref="BL200" ca="1">_xlfn.LET(_xlpm.lookback,MIN(ROW()-ROW(BK$50),11),_xlpm.found,IFERROR(MATCH("Equal High",OFFSET(BK200,-_xlpm.lookback,0,_xlpm.lookback+1,1),0),-1),_xlpm.offset_rows,_xlpm.lookback-_xlpm.found+1,IF(_xlpm.found&gt;0,INDEX(E:E,ROW()-_xlpm.offset_rows),""))</f>
        <v/>
      </c>
      <c r="BM200" s="37" t="str">
        <f ca="1">IF(BL200&lt;&gt;"",H200,"")</f>
        <v/>
      </c>
      <c r="BN200" s="37" t="str">
        <f ca="1">IF(BL200&lt;&gt;"",I200,"")</f>
        <v/>
      </c>
      <c r="BO200" s="37" t="str">
        <f t="shared" ca="1" si="81"/>
        <v/>
      </c>
      <c r="BP200" s="37" t="str">
        <f>IFERROR(IF(ABS(V200)&lt;0.15%,"Equal Low",""),"")</f>
        <v/>
      </c>
      <c r="BQ200" s="37" t="str" cm="1">
        <f t="array" aca="1" ref="BQ200" ca="1">_xlfn.LET(_xlpm.lookback,MIN(ROW()-ROW(BP$50),11),_xlpm.found,IFERROR(MATCH("Equal Low",OFFSET(BP200,-_xlpm.lookback,0,_xlpm.lookback+1,1),0),-1),_xlpm.offset_rows,_xlpm.lookback-_xlpm.found+1,IF(_xlpm.found&gt;0,INDEX(F:F,ROW()-_xlpm.offset_rows),""))</f>
        <v/>
      </c>
      <c r="BR200" s="37" t="str">
        <f ca="1">IF(BQ200&lt;&gt;"",H200,"")</f>
        <v/>
      </c>
      <c r="BS200" s="37" t="str">
        <f ca="1">IF(BQ200&lt;&gt;"",I200,"")</f>
        <v/>
      </c>
      <c r="BT200" s="37" t="str">
        <f t="shared" ca="1" si="82"/>
        <v/>
      </c>
      <c r="BU200" s="37" t="str">
        <f t="shared" si="91"/>
        <v/>
      </c>
      <c r="BV200" s="29" t="str">
        <f t="shared" si="92"/>
        <v/>
      </c>
      <c r="BW200" s="37" t="str" cm="1">
        <f t="array" ref="BW200">IF(BV200&lt;&gt;1,"",_xlfn.IFS(OR(BC200="Above",BC200="Below"),BC200,OR(BH200="Above",BH200="Below"),BH200,TRUE,""))</f>
        <v/>
      </c>
      <c r="BX200" s="37" t="str">
        <f ca="1">_xlfn.LET(_xlpm.eqh,IFERROR(ABS((BM200-BL200)/BL200)&lt;0.15%,FALSE),_xlpm.eql,IFERROR(ABS((BR200-BQ200)/BQ200)&lt;0.15%,FALSE),IF(_xlpm.eqh,IF(_xlpm.eql,"Eqh Touch / Eql Touch","Eqh Touch"),IF(_xlpm.eql,"Eql Touch","")))</f>
        <v/>
      </c>
      <c r="BY200" s="37" t="str">
        <f>IF(AA200="","",IF(AA200&gt;0,"UP","DOWN"))</f>
        <v/>
      </c>
      <c r="BZ200" s="37" t="str">
        <f t="shared" si="93"/>
        <v/>
      </c>
      <c r="CA200" s="37" t="str">
        <f t="shared" si="94"/>
        <v/>
      </c>
      <c r="CB200" s="66" t="str">
        <f t="shared" si="95"/>
        <v/>
      </c>
      <c r="CC200" s="69" t="str">
        <f t="shared" si="103"/>
        <v/>
      </c>
      <c r="CD200" s="66" t="str">
        <f t="shared" si="104"/>
        <v/>
      </c>
      <c r="CE200" s="66" t="str">
        <f t="shared" si="96"/>
        <v/>
      </c>
      <c r="CF200" s="66" t="str">
        <f>IF(AK200="","",IF(AND(AC200&gt;0,AK200&gt;0),"Low Spike @ Uptrend",""))</f>
        <v/>
      </c>
      <c r="CG200" s="66" t="str">
        <f>IF(AND(CF200="Low Spike @ Uptrend",AV200&gt;50%),"Sig Low Spike @ Uptrend","")</f>
        <v/>
      </c>
      <c r="CH200" s="30" t="str">
        <f>IFERROR(IF(Z200&gt;(AVERAGE(Z180:Z200)+(2*_xlfn.STDEV.P(Z180:Z200))),1,""),"")</f>
        <v/>
      </c>
      <c r="CI200" s="30" t="str">
        <f>IFERROR(IF(G200&gt;(AVERAGE(G180:G200)+(2*_xlfn.STDEV.P(G180:G200))),1,""),"")</f>
        <v/>
      </c>
      <c r="CJ200" s="30" t="str">
        <f>IF(P200="","",IF(P200=1,1,""))</f>
        <v/>
      </c>
      <c r="CK200" s="11" t="str">
        <f>IF(AND(CH200="",CC200="",CF200="",CI200="",CJ200=""),"",SUM(CH200:CJ200)/5)</f>
        <v/>
      </c>
      <c r="CL200" s="38" t="str">
        <f t="shared" si="78"/>
        <v/>
      </c>
      <c r="CM200" s="10" t="str">
        <f t="shared" si="79"/>
        <v/>
      </c>
    </row>
    <row r="201" spans="1:91" x14ac:dyDescent="0.55000000000000004">
      <c r="A201" t="str">
        <f>IF('Data Validation'!$K$2&lt;&gt;TRUE,"",'Data Validation'!A201)</f>
        <v/>
      </c>
      <c r="B201" s="4" t="str">
        <f>IF('Data Validation'!$K$2&lt;&gt;TRUE,"",'Data Validation'!C201)</f>
        <v/>
      </c>
      <c r="C201" s="4" t="str">
        <f>IF('Data Validation'!$K$2&lt;&gt;TRUE,"",'Data Validation'!E201)</f>
        <v/>
      </c>
      <c r="D201" s="4" t="str">
        <f>IF('Data Validation'!$K$2&lt;&gt;TRUE,"",'Data Validation'!G201)</f>
        <v/>
      </c>
      <c r="E201" s="4" t="str">
        <f>IF($C201&lt;&gt;"M5","",Price!F201)</f>
        <v/>
      </c>
      <c r="F201" s="4" t="str">
        <f>IF($C201&lt;&gt;"M5","",Price!G201)</f>
        <v/>
      </c>
      <c r="G201" s="4" t="str">
        <f>IF($C201&lt;&gt;"M5","",Price!H201)</f>
        <v/>
      </c>
      <c r="H201" s="57" t="str">
        <f>IF($C201&lt;&gt;"M5","",SSA!E201)</f>
        <v/>
      </c>
      <c r="I201" s="57" t="str">
        <f>IF($C201&lt;&gt;"M5","",SSA!F201)</f>
        <v/>
      </c>
      <c r="J201" s="58" t="str">
        <f>IF($C201&lt;&gt;"M5","",SSA!G201)</f>
        <v/>
      </c>
      <c r="K201" s="58" t="str">
        <f>IF($C201&lt;&gt;"M5","",SSA!H201)</f>
        <v/>
      </c>
      <c r="L201" s="5" t="str">
        <f>IF($C201&lt;&gt;"M5","",Trendlines!K201)</f>
        <v/>
      </c>
      <c r="M201" s="5" t="str">
        <f>IF($C201&lt;&gt;"M5","",Trendlines!L201)</f>
        <v/>
      </c>
      <c r="N201" s="5" t="str">
        <f>IF($C201&lt;&gt;"M5","",ZigZag!E201)</f>
        <v/>
      </c>
      <c r="O201" s="5" t="str">
        <f>IF($C201&lt;&gt;"M5","",ZigZag!F201)</f>
        <v/>
      </c>
      <c r="P201" s="5" t="str">
        <f>IF($C201&lt;&gt;"M5","",Pinbar!E201)</f>
        <v/>
      </c>
      <c r="Q201" s="57" t="str">
        <f>IF($C201&lt;&gt;"M5","",Trendlines!E201)</f>
        <v/>
      </c>
      <c r="R201" s="57" t="str">
        <f>IF($C201&lt;&gt;"M5","",Trendlines!H201)</f>
        <v/>
      </c>
      <c r="S201" s="36" t="str">
        <f>IF(N201=0,""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"")))))))))))))))))))))))))))))))))))))))))))))))))</f>
        <v/>
      </c>
      <c r="T201" s="36" t="str">
        <f>IF(O201=0,""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"")))))))))))))))))))))))))))))))))))))))))))))))))</f>
        <v/>
      </c>
      <c r="U201" s="36" t="str">
        <f>IFERROR(IF(S201="N/A","N/A",((N201-S201)/S201)),"")</f>
        <v/>
      </c>
      <c r="V201" s="36" t="str">
        <f>IFERROR(IF(T201="N/A","N/A",((O201-T201)/T201)),"")</f>
        <v/>
      </c>
      <c r="W201" t="str">
        <f>IFERROR(E201-F201,"")</f>
        <v/>
      </c>
      <c r="X201" t="str">
        <f>IFERROR(ABS(E201-D200),"")</f>
        <v/>
      </c>
      <c r="Y201" t="str">
        <f>IFERROR(ABS(F201-D200),"")</f>
        <v/>
      </c>
      <c r="Z201" t="str">
        <f t="shared" si="80"/>
        <v/>
      </c>
      <c r="AA201" s="36" t="str">
        <f>IFERROR(H201-I201,"")</f>
        <v/>
      </c>
      <c r="AB201" s="36" t="str">
        <f t="shared" si="97"/>
        <v/>
      </c>
      <c r="AC201" s="66" t="str" cm="1">
        <f t="array" ref="AC201">IFERROR((AB201=AB200,AC200+AB201,AB201),"")</f>
        <v/>
      </c>
      <c r="AD201" s="65"/>
      <c r="AE201" s="65"/>
      <c r="AF201" s="65"/>
      <c r="AG201" s="65"/>
      <c r="AH201" s="36" t="str">
        <f>IF(AND(H201&gt;I201,H200&lt;I200),"crossover","")</f>
        <v/>
      </c>
      <c r="AI201" s="36" t="str">
        <f>IF(AND(H201&lt;I201,H200&gt;I200),"crossunder","")</f>
        <v/>
      </c>
      <c r="AJ201" s="67" t="str">
        <f t="shared" si="98"/>
        <v/>
      </c>
      <c r="AK201" s="68" t="str">
        <f t="shared" si="99"/>
        <v/>
      </c>
      <c r="AL201" s="71" t="str">
        <f t="shared" si="100"/>
        <v/>
      </c>
      <c r="AM201" s="71" t="str">
        <f t="shared" si="101"/>
        <v/>
      </c>
      <c r="AN201" s="72" t="str">
        <f>IF(AND(AK201&lt;&gt;"",CF201="Low Spike @ Uptrend"),AK201,"")</f>
        <v/>
      </c>
      <c r="AO201" s="72" t="str">
        <f t="shared" si="102"/>
        <v/>
      </c>
      <c r="AT201" s="75"/>
      <c r="AU201" s="75"/>
      <c r="AV201" s="75"/>
      <c r="AW201" s="75"/>
      <c r="AX201" s="4"/>
      <c r="AY201" s="21" t="str">
        <f>IF(OR(Q201=0,Q201=""),"",((H201-Q201)/Q201))</f>
        <v/>
      </c>
      <c r="AZ201" s="15" t="str">
        <f t="shared" si="85"/>
        <v/>
      </c>
      <c r="BA201" s="15" t="str">
        <f t="shared" si="83"/>
        <v/>
      </c>
      <c r="BB201" s="22" t="str">
        <f t="shared" si="86"/>
        <v/>
      </c>
      <c r="BC201" s="22" t="str">
        <f t="shared" si="87"/>
        <v/>
      </c>
      <c r="BD201" s="24" t="str">
        <f>IF(OR(R201=0,R201=""),"",((H201-R201)/R201))</f>
        <v/>
      </c>
      <c r="BE201" s="23" t="str">
        <f t="shared" si="84"/>
        <v/>
      </c>
      <c r="BF201" s="23" t="str">
        <f t="shared" si="88"/>
        <v/>
      </c>
      <c r="BG201" s="25" t="str">
        <f t="shared" si="89"/>
        <v/>
      </c>
      <c r="BH201" s="25" t="str">
        <f t="shared" si="90"/>
        <v/>
      </c>
      <c r="BI201" s="29" t="str">
        <f>IF(OR(L201="",N201=""),"",IF(AND(L201=N201,L201&gt;0,N201&gt;0),"Important High",""))</f>
        <v/>
      </c>
      <c r="BJ201" s="29" t="str">
        <f>IF(OR(M201="",O201=""),"",IF(AND(M201=O201,M201&gt;0,O201&gt;0),"Important Low",""))</f>
        <v/>
      </c>
      <c r="BK201" s="37" t="str">
        <f>IFERROR(IF(ABS(U201)&lt;0.15%,"Equal High",""),"")</f>
        <v/>
      </c>
      <c r="BL201" s="37" t="str" cm="1">
        <f t="array" aca="1" ref="BL201" ca="1">_xlfn.LET(_xlpm.lookback,MIN(ROW()-ROW(BK$50),11),_xlpm.found,IFERROR(MATCH("Equal High",OFFSET(BK201,-_xlpm.lookback,0,_xlpm.lookback+1,1),0),-1),_xlpm.offset_rows,_xlpm.lookback-_xlpm.found+1,IF(_xlpm.found&gt;0,INDEX(E:E,ROW()-_xlpm.offset_rows),""))</f>
        <v/>
      </c>
      <c r="BM201" s="37" t="str">
        <f ca="1">IF(BL201&lt;&gt;"",H201,"")</f>
        <v/>
      </c>
      <c r="BN201" s="37" t="str">
        <f ca="1">IF(BL201&lt;&gt;"",I201,"")</f>
        <v/>
      </c>
      <c r="BO201" s="37" t="str">
        <f t="shared" ca="1" si="81"/>
        <v/>
      </c>
      <c r="BP201" s="37" t="str">
        <f>IFERROR(IF(ABS(V201)&lt;0.15%,"Equal Low",""),"")</f>
        <v/>
      </c>
      <c r="BQ201" s="37" t="str" cm="1">
        <f t="array" aca="1" ref="BQ201" ca="1">_xlfn.LET(_xlpm.lookback,MIN(ROW()-ROW(BP$50),11),_xlpm.found,IFERROR(MATCH("Equal Low",OFFSET(BP201,-_xlpm.lookback,0,_xlpm.lookback+1,1),0),-1),_xlpm.offset_rows,_xlpm.lookback-_xlpm.found+1,IF(_xlpm.found&gt;0,INDEX(F:F,ROW()-_xlpm.offset_rows),""))</f>
        <v/>
      </c>
      <c r="BR201" s="37" t="str">
        <f ca="1">IF(BQ201&lt;&gt;"",H201,"")</f>
        <v/>
      </c>
      <c r="BS201" s="37" t="str">
        <f ca="1">IF(BQ201&lt;&gt;"",I201,"")</f>
        <v/>
      </c>
      <c r="BT201" s="37" t="str">
        <f t="shared" ca="1" si="82"/>
        <v/>
      </c>
      <c r="BU201" s="37" t="str">
        <f t="shared" si="91"/>
        <v/>
      </c>
      <c r="BV201" s="29" t="str">
        <f t="shared" si="92"/>
        <v/>
      </c>
      <c r="BW201" s="37" t="str" cm="1">
        <f t="array" ref="BW201">IF(BV201&lt;&gt;1,"",_xlfn.IFS(OR(BC201="Above",BC201="Below"),BC201,OR(BH201="Above",BH201="Below"),BH201,TRUE,""))</f>
        <v/>
      </c>
      <c r="BX201" s="37" t="str">
        <f ca="1">_xlfn.LET(_xlpm.eqh,IFERROR(ABS((BM201-BL201)/BL201)&lt;0.15%,FALSE),_xlpm.eql,IFERROR(ABS((BR201-BQ201)/BQ201)&lt;0.15%,FALSE),IF(_xlpm.eqh,IF(_xlpm.eql,"Eqh Touch / Eql Touch","Eqh Touch"),IF(_xlpm.eql,"Eql Touch","")))</f>
        <v/>
      </c>
      <c r="BY201" s="37" t="str">
        <f>IF(AA201="","",IF(AA201&gt;0,"UP","DOWN"))</f>
        <v/>
      </c>
      <c r="BZ201" s="37" t="str">
        <f t="shared" si="93"/>
        <v/>
      </c>
      <c r="CA201" s="37" t="str">
        <f t="shared" si="94"/>
        <v/>
      </c>
      <c r="CB201" s="66" t="str">
        <f t="shared" si="95"/>
        <v/>
      </c>
      <c r="CC201" s="69" t="str">
        <f t="shared" si="103"/>
        <v/>
      </c>
      <c r="CD201" s="66" t="str">
        <f t="shared" si="104"/>
        <v/>
      </c>
      <c r="CE201" s="66" t="str">
        <f t="shared" si="96"/>
        <v/>
      </c>
      <c r="CF201" s="66" t="str">
        <f>IF(AK201="","",IF(AND(AC201&gt;0,AK201&gt;0),"Low Spike @ Uptrend",""))</f>
        <v/>
      </c>
      <c r="CG201" s="66" t="str">
        <f>IF(AND(CF201="Low Spike @ Uptrend",AV201&gt;50%),"Sig Low Spike @ Uptrend","")</f>
        <v/>
      </c>
      <c r="CH201" s="30" t="str">
        <f>IFERROR(IF(Z201&gt;(AVERAGE(Z181:Z201)+(2*_xlfn.STDEV.P(Z181:Z201))),1,""),"")</f>
        <v/>
      </c>
      <c r="CI201" s="30" t="str">
        <f>IFERROR(IF(G201&gt;(AVERAGE(G181:G201)+(2*_xlfn.STDEV.P(G181:G201))),1,""),"")</f>
        <v/>
      </c>
      <c r="CJ201" s="30" t="str">
        <f>IF(P201="","",IF(P201=1,1,""))</f>
        <v/>
      </c>
      <c r="CK201" s="11" t="str">
        <f>IF(AND(CH201="",CC201="",CF201="",CI201="",CJ201=""),"",SUM(CH201:CJ201)/5)</f>
        <v/>
      </c>
      <c r="CL201" s="38" t="str">
        <f t="shared" si="78"/>
        <v/>
      </c>
      <c r="CM201" s="10" t="str">
        <f t="shared" si="79"/>
        <v/>
      </c>
    </row>
    <row r="202" spans="1:91" x14ac:dyDescent="0.55000000000000004">
      <c r="A202" t="str">
        <f>IF('Data Validation'!$K$2&lt;&gt;TRUE,"",'Data Validation'!A202)</f>
        <v/>
      </c>
      <c r="B202" s="4" t="str">
        <f>IF('Data Validation'!$K$2&lt;&gt;TRUE,"",'Data Validation'!C202)</f>
        <v/>
      </c>
      <c r="C202" s="4" t="str">
        <f>IF('Data Validation'!$K$2&lt;&gt;TRUE,"",'Data Validation'!E202)</f>
        <v/>
      </c>
      <c r="D202" s="4" t="str">
        <f>IF('Data Validation'!$K$2&lt;&gt;TRUE,"",'Data Validation'!G202)</f>
        <v/>
      </c>
      <c r="E202" s="4" t="str">
        <f>IF($C202&lt;&gt;"M5","",Price!F202)</f>
        <v/>
      </c>
      <c r="F202" s="4" t="str">
        <f>IF($C202&lt;&gt;"M5","",Price!G202)</f>
        <v/>
      </c>
      <c r="G202" s="4" t="str">
        <f>IF($C202&lt;&gt;"M5","",Price!H202)</f>
        <v/>
      </c>
      <c r="H202" s="57" t="str">
        <f>IF($C202&lt;&gt;"M5","",SSA!E202)</f>
        <v/>
      </c>
      <c r="I202" s="57" t="str">
        <f>IF($C202&lt;&gt;"M5","",SSA!F202)</f>
        <v/>
      </c>
      <c r="J202" s="58" t="str">
        <f>IF($C202&lt;&gt;"M5","",SSA!G202)</f>
        <v/>
      </c>
      <c r="K202" s="58" t="str">
        <f>IF($C202&lt;&gt;"M5","",SSA!H202)</f>
        <v/>
      </c>
      <c r="L202" s="5" t="str">
        <f>IF($C202&lt;&gt;"M5","",Trendlines!K202)</f>
        <v/>
      </c>
      <c r="M202" s="5" t="str">
        <f>IF($C202&lt;&gt;"M5","",Trendlines!L202)</f>
        <v/>
      </c>
      <c r="N202" s="5" t="str">
        <f>IF($C202&lt;&gt;"M5","",ZigZag!E202)</f>
        <v/>
      </c>
      <c r="O202" s="5" t="str">
        <f>IF($C202&lt;&gt;"M5","",ZigZag!F202)</f>
        <v/>
      </c>
      <c r="P202" s="5" t="str">
        <f>IF($C202&lt;&gt;"M5","",Pinbar!E202)</f>
        <v/>
      </c>
      <c r="Q202" s="57" t="str">
        <f>IF($C202&lt;&gt;"M5","",Trendlines!E202)</f>
        <v/>
      </c>
      <c r="R202" s="57" t="str">
        <f>IF($C202&lt;&gt;"M5","",Trendlines!H202)</f>
        <v/>
      </c>
      <c r="S202" s="36" t="str">
        <f>IF(N202=0,""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"")))))))))))))))))))))))))))))))))))))))))))))))))</f>
        <v/>
      </c>
      <c r="T202" s="36" t="str">
        <f>IF(O202=0,""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"")))))))))))))))))))))))))))))))))))))))))))))))))</f>
        <v/>
      </c>
      <c r="U202" s="36" t="str">
        <f>IFERROR(IF(S202="N/A","N/A",((N202-S202)/S202)),"")</f>
        <v/>
      </c>
      <c r="V202" s="36" t="str">
        <f>IFERROR(IF(T202="N/A","N/A",((O202-T202)/T202)),"")</f>
        <v/>
      </c>
      <c r="W202" t="str">
        <f>IFERROR(E202-F202,"")</f>
        <v/>
      </c>
      <c r="X202" t="str">
        <f>IFERROR(ABS(E202-D201),"")</f>
        <v/>
      </c>
      <c r="Y202" t="str">
        <f>IFERROR(ABS(F202-D201),"")</f>
        <v/>
      </c>
      <c r="Z202" t="str">
        <f t="shared" si="80"/>
        <v/>
      </c>
      <c r="AA202" s="36" t="str">
        <f>IFERROR(H202-I202,"")</f>
        <v/>
      </c>
      <c r="AB202" s="36" t="str">
        <f t="shared" si="97"/>
        <v/>
      </c>
      <c r="AC202" s="66" t="str" cm="1">
        <f t="array" ref="AC202">IFERROR((AB202=AB201,AC201+AB202,AB202),"")</f>
        <v/>
      </c>
      <c r="AD202" s="65"/>
      <c r="AE202" s="65"/>
      <c r="AF202" s="65"/>
      <c r="AG202" s="65"/>
      <c r="AH202" s="36" t="str">
        <f>IF(AND(H202&gt;I202,H201&lt;I201),"crossover","")</f>
        <v/>
      </c>
      <c r="AI202" s="36" t="str">
        <f>IF(AND(H202&lt;I202,H201&gt;I201),"crossunder","")</f>
        <v/>
      </c>
      <c r="AJ202" s="67" t="str">
        <f t="shared" si="98"/>
        <v/>
      </c>
      <c r="AK202" s="68" t="str">
        <f t="shared" si="99"/>
        <v/>
      </c>
      <c r="AL202" s="71" t="str">
        <f t="shared" si="100"/>
        <v/>
      </c>
      <c r="AM202" s="71" t="str">
        <f t="shared" si="101"/>
        <v/>
      </c>
      <c r="AN202" s="72" t="str">
        <f>IF(AND(AK202&lt;&gt;"",CF202="Low Spike @ Uptrend"),AK202,"")</f>
        <v/>
      </c>
      <c r="AO202" s="72" t="str">
        <f t="shared" si="102"/>
        <v/>
      </c>
      <c r="AT202" s="75"/>
      <c r="AU202" s="75"/>
      <c r="AV202" s="75"/>
      <c r="AW202" s="75"/>
      <c r="AX202" s="4"/>
      <c r="AY202" s="21" t="str">
        <f>IF(OR(Q202=0,Q202=""),"",((H202-Q202)/Q202))</f>
        <v/>
      </c>
      <c r="AZ202" s="15" t="str">
        <f t="shared" si="85"/>
        <v/>
      </c>
      <c r="BA202" s="15" t="str">
        <f t="shared" si="83"/>
        <v/>
      </c>
      <c r="BB202" s="22" t="str">
        <f t="shared" si="86"/>
        <v/>
      </c>
      <c r="BC202" s="22" t="str">
        <f t="shared" si="87"/>
        <v/>
      </c>
      <c r="BD202" s="24" t="str">
        <f>IF(OR(R202=0,R202=""),"",((H202-R202)/R202))</f>
        <v/>
      </c>
      <c r="BE202" s="23" t="str">
        <f t="shared" si="84"/>
        <v/>
      </c>
      <c r="BF202" s="23" t="str">
        <f t="shared" si="88"/>
        <v/>
      </c>
      <c r="BG202" s="25" t="str">
        <f t="shared" si="89"/>
        <v/>
      </c>
      <c r="BH202" s="25" t="str">
        <f t="shared" si="90"/>
        <v/>
      </c>
      <c r="BI202" s="29" t="str">
        <f>IF(OR(L202="",N202=""),"",IF(AND(L202=N202,L202&gt;0,N202&gt;0),"Important High",""))</f>
        <v/>
      </c>
      <c r="BJ202" s="29" t="str">
        <f>IF(OR(M202="",O202=""),"",IF(AND(M202=O202,M202&gt;0,O202&gt;0),"Important Low",""))</f>
        <v/>
      </c>
      <c r="BK202" s="37" t="str">
        <f>IFERROR(IF(ABS(U202)&lt;0.15%,"Equal High",""),"")</f>
        <v/>
      </c>
      <c r="BL202" s="37" t="str" cm="1">
        <f t="array" aca="1" ref="BL202" ca="1">_xlfn.LET(_xlpm.lookback,MIN(ROW()-ROW(BK$50),11),_xlpm.found,IFERROR(MATCH("Equal High",OFFSET(BK202,-_xlpm.lookback,0,_xlpm.lookback+1,1),0),-1),_xlpm.offset_rows,_xlpm.lookback-_xlpm.found+1,IF(_xlpm.found&gt;0,INDEX(E:E,ROW()-_xlpm.offset_rows),""))</f>
        <v/>
      </c>
      <c r="BM202" s="37" t="str">
        <f ca="1">IF(BL202&lt;&gt;"",H202,"")</f>
        <v/>
      </c>
      <c r="BN202" s="37" t="str">
        <f ca="1">IF(BL202&lt;&gt;"",I202,"")</f>
        <v/>
      </c>
      <c r="BO202" s="37" t="str">
        <f t="shared" ca="1" si="81"/>
        <v/>
      </c>
      <c r="BP202" s="37" t="str">
        <f>IFERROR(IF(ABS(V202)&lt;0.15%,"Equal Low",""),"")</f>
        <v/>
      </c>
      <c r="BQ202" s="37" t="str" cm="1">
        <f t="array" aca="1" ref="BQ202" ca="1">_xlfn.LET(_xlpm.lookback,MIN(ROW()-ROW(BP$50),11),_xlpm.found,IFERROR(MATCH("Equal Low",OFFSET(BP202,-_xlpm.lookback,0,_xlpm.lookback+1,1),0),-1),_xlpm.offset_rows,_xlpm.lookback-_xlpm.found+1,IF(_xlpm.found&gt;0,INDEX(F:F,ROW()-_xlpm.offset_rows),""))</f>
        <v/>
      </c>
      <c r="BR202" s="37" t="str">
        <f ca="1">IF(BQ202&lt;&gt;"",H202,"")</f>
        <v/>
      </c>
      <c r="BS202" s="37" t="str">
        <f ca="1">IF(BQ202&lt;&gt;"",I202,"")</f>
        <v/>
      </c>
      <c r="BT202" s="37" t="str">
        <f t="shared" ca="1" si="82"/>
        <v/>
      </c>
      <c r="BU202" s="37" t="str">
        <f t="shared" si="91"/>
        <v/>
      </c>
      <c r="BV202" s="29" t="str">
        <f t="shared" si="92"/>
        <v/>
      </c>
      <c r="BW202" s="37" t="str" cm="1">
        <f t="array" ref="BW202">IF(BV202&lt;&gt;1,"",_xlfn.IFS(OR(BC202="Above",BC202="Below"),BC202,OR(BH202="Above",BH202="Below"),BH202,TRUE,""))</f>
        <v/>
      </c>
      <c r="BX202" s="37" t="str">
        <f ca="1">_xlfn.LET(_xlpm.eqh,IFERROR(ABS((BM202-BL202)/BL202)&lt;0.15%,FALSE),_xlpm.eql,IFERROR(ABS((BR202-BQ202)/BQ202)&lt;0.15%,FALSE),IF(_xlpm.eqh,IF(_xlpm.eql,"Eqh Touch / Eql Touch","Eqh Touch"),IF(_xlpm.eql,"Eql Touch","")))</f>
        <v/>
      </c>
      <c r="BY202" s="37" t="str">
        <f>IF(AA202="","",IF(AA202&gt;0,"UP","DOWN"))</f>
        <v/>
      </c>
      <c r="BZ202" s="37" t="str">
        <f t="shared" si="93"/>
        <v/>
      </c>
      <c r="CA202" s="37" t="str">
        <f t="shared" si="94"/>
        <v/>
      </c>
      <c r="CB202" s="66" t="str">
        <f t="shared" si="95"/>
        <v/>
      </c>
      <c r="CC202" s="69" t="str">
        <f t="shared" si="103"/>
        <v/>
      </c>
      <c r="CD202" s="66" t="str">
        <f t="shared" si="104"/>
        <v/>
      </c>
      <c r="CE202" s="66" t="str">
        <f t="shared" si="96"/>
        <v/>
      </c>
      <c r="CF202" s="66" t="str">
        <f>IF(AK202="","",IF(AND(AC202&gt;0,AK202&gt;0),"Low Spike @ Uptrend",""))</f>
        <v/>
      </c>
      <c r="CG202" s="66" t="str">
        <f>IF(AND(CF202="Low Spike @ Uptrend",AV202&gt;50%),"Sig Low Spike @ Uptrend","")</f>
        <v/>
      </c>
      <c r="CH202" s="30" t="str">
        <f>IFERROR(IF(Z202&gt;(AVERAGE(Z182:Z202)+(2*_xlfn.STDEV.P(Z182:Z202))),1,""),"")</f>
        <v/>
      </c>
      <c r="CI202" s="30" t="str">
        <f>IFERROR(IF(G202&gt;(AVERAGE(G182:G202)+(2*_xlfn.STDEV.P(G182:G202))),1,""),"")</f>
        <v/>
      </c>
      <c r="CJ202" s="30" t="str">
        <f>IF(P202="","",IF(P202=1,1,""))</f>
        <v/>
      </c>
      <c r="CK202" s="11" t="str">
        <f>IF(AND(CH202="",CC202="",CF202="",CI202="",CJ202=""),"",SUM(CH202:CJ202)/5)</f>
        <v/>
      </c>
      <c r="CL202" s="38" t="str">
        <f t="shared" si="78"/>
        <v/>
      </c>
      <c r="CM202" s="10" t="str">
        <f t="shared" si="79"/>
        <v/>
      </c>
    </row>
    <row r="203" spans="1:91" x14ac:dyDescent="0.55000000000000004">
      <c r="A203" t="str">
        <f>IF('Data Validation'!$K$2&lt;&gt;TRUE,"",'Data Validation'!A203)</f>
        <v/>
      </c>
      <c r="B203" s="4" t="str">
        <f>IF('Data Validation'!$K$2&lt;&gt;TRUE,"",'Data Validation'!C203)</f>
        <v/>
      </c>
      <c r="C203" s="4" t="str">
        <f>IF('Data Validation'!$K$2&lt;&gt;TRUE,"",'Data Validation'!E203)</f>
        <v/>
      </c>
      <c r="D203" s="4" t="str">
        <f>IF('Data Validation'!$K$2&lt;&gt;TRUE,"",'Data Validation'!G203)</f>
        <v/>
      </c>
      <c r="E203" s="4" t="str">
        <f>IF($C203&lt;&gt;"M5","",Price!F203)</f>
        <v/>
      </c>
      <c r="F203" s="4" t="str">
        <f>IF($C203&lt;&gt;"M5","",Price!G203)</f>
        <v/>
      </c>
      <c r="G203" s="4" t="str">
        <f>IF($C203&lt;&gt;"M5","",Price!H203)</f>
        <v/>
      </c>
      <c r="H203" s="57" t="str">
        <f>IF($C203&lt;&gt;"M5","",SSA!E203)</f>
        <v/>
      </c>
      <c r="I203" s="57" t="str">
        <f>IF($C203&lt;&gt;"M5","",SSA!F203)</f>
        <v/>
      </c>
      <c r="J203" s="58" t="str">
        <f>IF($C203&lt;&gt;"M5","",SSA!G203)</f>
        <v/>
      </c>
      <c r="K203" s="58" t="str">
        <f>IF($C203&lt;&gt;"M5","",SSA!H203)</f>
        <v/>
      </c>
      <c r="L203" s="5" t="str">
        <f>IF($C203&lt;&gt;"M5","",Trendlines!K203)</f>
        <v/>
      </c>
      <c r="M203" s="5" t="str">
        <f>IF($C203&lt;&gt;"M5","",Trendlines!L203)</f>
        <v/>
      </c>
      <c r="N203" s="5" t="str">
        <f>IF($C203&lt;&gt;"M5","",ZigZag!E203)</f>
        <v/>
      </c>
      <c r="O203" s="5" t="str">
        <f>IF($C203&lt;&gt;"M5","",ZigZag!F203)</f>
        <v/>
      </c>
      <c r="P203" s="5" t="str">
        <f>IF($C203&lt;&gt;"M5","",Pinbar!E203)</f>
        <v/>
      </c>
      <c r="Q203" s="57" t="str">
        <f>IF($C203&lt;&gt;"M5","",Trendlines!E203)</f>
        <v/>
      </c>
      <c r="R203" s="57" t="str">
        <f>IF($C203&lt;&gt;"M5","",Trendlines!H203)</f>
        <v/>
      </c>
      <c r="S203" s="36" t="str">
        <f>IF(N203=0,""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"")))))))))))))))))))))))))))))))))))))))))))))))))</f>
        <v/>
      </c>
      <c r="T203" s="36" t="str">
        <f>IF(O203=0,""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"")))))))))))))))))))))))))))))))))))))))))))))))))</f>
        <v/>
      </c>
      <c r="U203" s="36" t="str">
        <f>IFERROR(IF(S203="N/A","N/A",((N203-S203)/S203)),"")</f>
        <v/>
      </c>
      <c r="V203" s="36" t="str">
        <f>IFERROR(IF(T203="N/A","N/A",((O203-T203)/T203)),"")</f>
        <v/>
      </c>
      <c r="W203" t="str">
        <f>IFERROR(E203-F203,"")</f>
        <v/>
      </c>
      <c r="X203" t="str">
        <f>IFERROR(ABS(E203-D202),"")</f>
        <v/>
      </c>
      <c r="Y203" t="str">
        <f>IFERROR(ABS(F203-D202),"")</f>
        <v/>
      </c>
      <c r="Z203" t="str">
        <f t="shared" si="80"/>
        <v/>
      </c>
      <c r="AA203" s="36" t="str">
        <f>IFERROR(H203-I203,"")</f>
        <v/>
      </c>
      <c r="AB203" s="36" t="str">
        <f t="shared" si="97"/>
        <v/>
      </c>
      <c r="AC203" s="66" t="str" cm="1">
        <f t="array" ref="AC203">IFERROR((AB203=AB202,AC202+AB203,AB203),"")</f>
        <v/>
      </c>
      <c r="AD203" s="65"/>
      <c r="AE203" s="65"/>
      <c r="AF203" s="65"/>
      <c r="AG203" s="65"/>
      <c r="AH203" s="36" t="str">
        <f>IF(AND(H203&gt;I203,H202&lt;I202),"crossover","")</f>
        <v/>
      </c>
      <c r="AI203" s="36" t="str">
        <f>IF(AND(H203&lt;I203,H202&gt;I202),"crossunder","")</f>
        <v/>
      </c>
      <c r="AJ203" s="67" t="str">
        <f t="shared" si="98"/>
        <v/>
      </c>
      <c r="AK203" s="68" t="str">
        <f t="shared" si="99"/>
        <v/>
      </c>
      <c r="AL203" s="71" t="str">
        <f t="shared" si="100"/>
        <v/>
      </c>
      <c r="AM203" s="71" t="str">
        <f t="shared" si="101"/>
        <v/>
      </c>
      <c r="AN203" s="72" t="str">
        <f>IF(AND(AK203&lt;&gt;"",CF203="Low Spike @ Uptrend"),AK203,"")</f>
        <v/>
      </c>
      <c r="AO203" s="72" t="str">
        <f t="shared" si="102"/>
        <v/>
      </c>
      <c r="AT203" s="75"/>
      <c r="AU203" s="75"/>
      <c r="AV203" s="75"/>
      <c r="AW203" s="75"/>
      <c r="AX203" s="4"/>
      <c r="AY203" s="21" t="str">
        <f>IF(OR(Q203=0,Q203=""),"",((H203-Q203)/Q203))</f>
        <v/>
      </c>
      <c r="AZ203" s="15" t="str">
        <f t="shared" si="85"/>
        <v/>
      </c>
      <c r="BA203" s="15" t="str">
        <f t="shared" si="83"/>
        <v/>
      </c>
      <c r="BB203" s="22" t="str">
        <f t="shared" si="86"/>
        <v/>
      </c>
      <c r="BC203" s="22" t="str">
        <f t="shared" si="87"/>
        <v/>
      </c>
      <c r="BD203" s="24" t="str">
        <f>IF(OR(R203=0,R203=""),"",((H203-R203)/R203))</f>
        <v/>
      </c>
      <c r="BE203" s="23" t="str">
        <f t="shared" si="84"/>
        <v/>
      </c>
      <c r="BF203" s="23" t="str">
        <f t="shared" si="88"/>
        <v/>
      </c>
      <c r="BG203" s="25" t="str">
        <f t="shared" si="89"/>
        <v/>
      </c>
      <c r="BH203" s="25" t="str">
        <f t="shared" si="90"/>
        <v/>
      </c>
      <c r="BI203" s="29" t="str">
        <f>IF(OR(L203="",N203=""),"",IF(AND(L203=N203,L203&gt;0,N203&gt;0),"Important High",""))</f>
        <v/>
      </c>
      <c r="BJ203" s="29" t="str">
        <f>IF(OR(M203="",O203=""),"",IF(AND(M203=O203,M203&gt;0,O203&gt;0),"Important Low",""))</f>
        <v/>
      </c>
      <c r="BK203" s="37" t="str">
        <f>IFERROR(IF(ABS(U203)&lt;0.15%,"Equal High",""),"")</f>
        <v/>
      </c>
      <c r="BL203" s="37" t="str" cm="1">
        <f t="array" aca="1" ref="BL203" ca="1">_xlfn.LET(_xlpm.lookback,MIN(ROW()-ROW(BK$50),11),_xlpm.found,IFERROR(MATCH("Equal High",OFFSET(BK203,-_xlpm.lookback,0,_xlpm.lookback+1,1),0),-1),_xlpm.offset_rows,_xlpm.lookback-_xlpm.found+1,IF(_xlpm.found&gt;0,INDEX(E:E,ROW()-_xlpm.offset_rows),""))</f>
        <v/>
      </c>
      <c r="BM203" s="37" t="str">
        <f ca="1">IF(BL203&lt;&gt;"",H203,"")</f>
        <v/>
      </c>
      <c r="BN203" s="37" t="str">
        <f ca="1">IF(BL203&lt;&gt;"",I203,"")</f>
        <v/>
      </c>
      <c r="BO203" s="37" t="str">
        <f t="shared" ca="1" si="81"/>
        <v/>
      </c>
      <c r="BP203" s="37" t="str">
        <f>IFERROR(IF(ABS(V203)&lt;0.15%,"Equal Low",""),"")</f>
        <v/>
      </c>
      <c r="BQ203" s="37" t="str" cm="1">
        <f t="array" aca="1" ref="BQ203" ca="1">_xlfn.LET(_xlpm.lookback,MIN(ROW()-ROW(BP$50),11),_xlpm.found,IFERROR(MATCH("Equal Low",OFFSET(BP203,-_xlpm.lookback,0,_xlpm.lookback+1,1),0),-1),_xlpm.offset_rows,_xlpm.lookback-_xlpm.found+1,IF(_xlpm.found&gt;0,INDEX(F:F,ROW()-_xlpm.offset_rows),""))</f>
        <v/>
      </c>
      <c r="BR203" s="37" t="str">
        <f ca="1">IF(BQ203&lt;&gt;"",H203,"")</f>
        <v/>
      </c>
      <c r="BS203" s="37" t="str">
        <f ca="1">IF(BQ203&lt;&gt;"",I203,"")</f>
        <v/>
      </c>
      <c r="BT203" s="37" t="str">
        <f t="shared" ca="1" si="82"/>
        <v/>
      </c>
      <c r="BU203" s="37" t="str">
        <f t="shared" si="91"/>
        <v/>
      </c>
      <c r="BV203" s="29" t="str">
        <f t="shared" si="92"/>
        <v/>
      </c>
      <c r="BW203" s="37" t="str" cm="1">
        <f t="array" ref="BW203">IF(BV203&lt;&gt;1,"",_xlfn.IFS(OR(BC203="Above",BC203="Below"),BC203,OR(BH203="Above",BH203="Below"),BH203,TRUE,""))</f>
        <v/>
      </c>
      <c r="BX203" s="37" t="str">
        <f ca="1">_xlfn.LET(_xlpm.eqh,IFERROR(ABS((BM203-BL203)/BL203)&lt;0.15%,FALSE),_xlpm.eql,IFERROR(ABS((BR203-BQ203)/BQ203)&lt;0.15%,FALSE),IF(_xlpm.eqh,IF(_xlpm.eql,"Eqh Touch / Eql Touch","Eqh Touch"),IF(_xlpm.eql,"Eql Touch","")))</f>
        <v/>
      </c>
      <c r="BY203" s="37" t="str">
        <f>IF(AA203="","",IF(AA203&gt;0,"UP","DOWN"))</f>
        <v/>
      </c>
      <c r="BZ203" s="37" t="str">
        <f t="shared" si="93"/>
        <v/>
      </c>
      <c r="CA203" s="37" t="str">
        <f t="shared" si="94"/>
        <v/>
      </c>
      <c r="CB203" s="66" t="str">
        <f t="shared" si="95"/>
        <v/>
      </c>
      <c r="CC203" s="69" t="str">
        <f t="shared" si="103"/>
        <v/>
      </c>
      <c r="CD203" s="66" t="str">
        <f t="shared" si="104"/>
        <v/>
      </c>
      <c r="CE203" s="66" t="str">
        <f t="shared" si="96"/>
        <v/>
      </c>
      <c r="CF203" s="66" t="str">
        <f>IF(AK203="","",IF(AND(AC203&gt;0,AK203&gt;0),"Low Spike @ Uptrend",""))</f>
        <v/>
      </c>
      <c r="CG203" s="66" t="str">
        <f>IF(AND(CF203="Low Spike @ Uptrend",AV203&gt;50%),"Sig Low Spike @ Uptrend","")</f>
        <v/>
      </c>
      <c r="CH203" s="30" t="str">
        <f>IFERROR(IF(Z203&gt;(AVERAGE(Z183:Z203)+(2*_xlfn.STDEV.P(Z183:Z203))),1,""),"")</f>
        <v/>
      </c>
      <c r="CI203" s="30" t="str">
        <f>IFERROR(IF(G203&gt;(AVERAGE(G183:G203)+(2*_xlfn.STDEV.P(G183:G203))),1,""),"")</f>
        <v/>
      </c>
      <c r="CJ203" s="30" t="str">
        <f>IF(P203="","",IF(P203=1,1,""))</f>
        <v/>
      </c>
      <c r="CK203" s="11" t="str">
        <f>IF(AND(CH203="",CC203="",CF203="",CI203="",CJ203=""),"",SUM(CH203:CJ203)/5)</f>
        <v/>
      </c>
      <c r="CL203" s="38" t="str">
        <f t="shared" si="78"/>
        <v/>
      </c>
      <c r="CM203" s="10" t="str">
        <f t="shared" si="79"/>
        <v/>
      </c>
    </row>
    <row r="204" spans="1:91" x14ac:dyDescent="0.55000000000000004">
      <c r="A204" t="str">
        <f>IF('Data Validation'!$K$2&lt;&gt;TRUE,"",'Data Validation'!A204)</f>
        <v/>
      </c>
      <c r="B204" s="4" t="str">
        <f>IF('Data Validation'!$K$2&lt;&gt;TRUE,"",'Data Validation'!C204)</f>
        <v/>
      </c>
      <c r="C204" s="4" t="str">
        <f>IF('Data Validation'!$K$2&lt;&gt;TRUE,"",'Data Validation'!E204)</f>
        <v/>
      </c>
      <c r="D204" s="4" t="str">
        <f>IF('Data Validation'!$K$2&lt;&gt;TRUE,"",'Data Validation'!G204)</f>
        <v/>
      </c>
      <c r="E204" s="4" t="str">
        <f>IF($C204&lt;&gt;"M5","",Price!F204)</f>
        <v/>
      </c>
      <c r="F204" s="4" t="str">
        <f>IF($C204&lt;&gt;"M5","",Price!G204)</f>
        <v/>
      </c>
      <c r="G204" s="4" t="str">
        <f>IF($C204&lt;&gt;"M5","",Price!H204)</f>
        <v/>
      </c>
      <c r="H204" s="57" t="str">
        <f>IF($C204&lt;&gt;"M5","",SSA!E204)</f>
        <v/>
      </c>
      <c r="I204" s="57" t="str">
        <f>IF($C204&lt;&gt;"M5","",SSA!F204)</f>
        <v/>
      </c>
      <c r="J204" s="58" t="str">
        <f>IF($C204&lt;&gt;"M5","",SSA!G204)</f>
        <v/>
      </c>
      <c r="K204" s="58" t="str">
        <f>IF($C204&lt;&gt;"M5","",SSA!H204)</f>
        <v/>
      </c>
      <c r="L204" s="5" t="str">
        <f>IF($C204&lt;&gt;"M5","",Trendlines!K204)</f>
        <v/>
      </c>
      <c r="M204" s="5" t="str">
        <f>IF($C204&lt;&gt;"M5","",Trendlines!L204)</f>
        <v/>
      </c>
      <c r="N204" s="5" t="str">
        <f>IF($C204&lt;&gt;"M5","",ZigZag!E204)</f>
        <v/>
      </c>
      <c r="O204" s="5" t="str">
        <f>IF($C204&lt;&gt;"M5","",ZigZag!F204)</f>
        <v/>
      </c>
      <c r="P204" s="5" t="str">
        <f>IF($C204&lt;&gt;"M5","",Pinbar!E204)</f>
        <v/>
      </c>
      <c r="Q204" s="57" t="str">
        <f>IF($C204&lt;&gt;"M5","",Trendlines!E204)</f>
        <v/>
      </c>
      <c r="R204" s="57" t="str">
        <f>IF($C204&lt;&gt;"M5","",Trendlines!H204)</f>
        <v/>
      </c>
      <c r="S204" s="36" t="str">
        <f>IF(N204=0,""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"")))))))))))))))))))))))))))))))))))))))))))))))))</f>
        <v/>
      </c>
      <c r="T204" s="36" t="str">
        <f>IF(O204=0,""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"")))))))))))))))))))))))))))))))))))))))))))))))))</f>
        <v/>
      </c>
      <c r="U204" s="36" t="str">
        <f>IFERROR(IF(S204="N/A","N/A",((N204-S204)/S204)),"")</f>
        <v/>
      </c>
      <c r="V204" s="36" t="str">
        <f>IFERROR(IF(T204="N/A","N/A",((O204-T204)/T204)),"")</f>
        <v/>
      </c>
      <c r="W204" t="str">
        <f>IFERROR(E204-F204,"")</f>
        <v/>
      </c>
      <c r="X204" t="str">
        <f>IFERROR(ABS(E204-D203),"")</f>
        <v/>
      </c>
      <c r="Y204" t="str">
        <f>IFERROR(ABS(F204-D203),"")</f>
        <v/>
      </c>
      <c r="Z204" t="str">
        <f t="shared" si="80"/>
        <v/>
      </c>
      <c r="AA204" s="36" t="str">
        <f>IFERROR(H204-I204,"")</f>
        <v/>
      </c>
      <c r="AB204" s="36" t="str">
        <f t="shared" si="97"/>
        <v/>
      </c>
      <c r="AC204" s="66" t="str" cm="1">
        <f t="array" ref="AC204">IFERROR((AB204=AB203,AC203+AB204,AB204),"")</f>
        <v/>
      </c>
      <c r="AD204" s="65"/>
      <c r="AE204" s="65"/>
      <c r="AF204" s="65"/>
      <c r="AG204" s="65"/>
      <c r="AH204" s="36" t="str">
        <f>IF(AND(H204&gt;I204,H203&lt;I203),"crossover","")</f>
        <v/>
      </c>
      <c r="AI204" s="36" t="str">
        <f>IF(AND(H204&lt;I204,H203&gt;I203),"crossunder","")</f>
        <v/>
      </c>
      <c r="AJ204" s="67" t="str">
        <f t="shared" si="98"/>
        <v/>
      </c>
      <c r="AK204" s="68" t="str">
        <f t="shared" si="99"/>
        <v/>
      </c>
      <c r="AL204" s="71" t="str">
        <f t="shared" si="100"/>
        <v/>
      </c>
      <c r="AM204" s="71" t="str">
        <f t="shared" si="101"/>
        <v/>
      </c>
      <c r="AN204" s="72" t="str">
        <f>IF(AND(AK204&lt;&gt;"",CF204="Low Spike @ Uptrend"),AK204,"")</f>
        <v/>
      </c>
      <c r="AO204" s="72" t="str">
        <f t="shared" si="102"/>
        <v/>
      </c>
      <c r="AT204" s="75"/>
      <c r="AU204" s="75"/>
      <c r="AV204" s="75"/>
      <c r="AW204" s="75"/>
      <c r="AX204" s="4"/>
      <c r="AY204" s="21" t="str">
        <f>IF(OR(Q204=0,Q204=""),"",((H204-Q204)/Q204))</f>
        <v/>
      </c>
      <c r="AZ204" s="15" t="str">
        <f t="shared" si="85"/>
        <v/>
      </c>
      <c r="BA204" s="15" t="str">
        <f t="shared" si="83"/>
        <v/>
      </c>
      <c r="BB204" s="22" t="str">
        <f t="shared" si="86"/>
        <v/>
      </c>
      <c r="BC204" s="22" t="str">
        <f t="shared" si="87"/>
        <v/>
      </c>
      <c r="BD204" s="24" t="str">
        <f>IF(OR(R204=0,R204=""),"",((H204-R204)/R204))</f>
        <v/>
      </c>
      <c r="BE204" s="23" t="str">
        <f t="shared" si="84"/>
        <v/>
      </c>
      <c r="BF204" s="23" t="str">
        <f t="shared" si="88"/>
        <v/>
      </c>
      <c r="BG204" s="25" t="str">
        <f t="shared" si="89"/>
        <v/>
      </c>
      <c r="BH204" s="25" t="str">
        <f t="shared" si="90"/>
        <v/>
      </c>
      <c r="BI204" s="29" t="str">
        <f>IF(OR(L204="",N204=""),"",IF(AND(L204=N204,L204&gt;0,N204&gt;0),"Important High",""))</f>
        <v/>
      </c>
      <c r="BJ204" s="29" t="str">
        <f>IF(OR(M204="",O204=""),"",IF(AND(M204=O204,M204&gt;0,O204&gt;0),"Important Low",""))</f>
        <v/>
      </c>
      <c r="BK204" s="37" t="str">
        <f>IFERROR(IF(ABS(U204)&lt;0.15%,"Equal High",""),"")</f>
        <v/>
      </c>
      <c r="BL204" s="37" t="str" cm="1">
        <f t="array" aca="1" ref="BL204" ca="1">_xlfn.LET(_xlpm.lookback,MIN(ROW()-ROW(BK$50),11),_xlpm.found,IFERROR(MATCH("Equal High",OFFSET(BK204,-_xlpm.lookback,0,_xlpm.lookback+1,1),0),-1),_xlpm.offset_rows,_xlpm.lookback-_xlpm.found+1,IF(_xlpm.found&gt;0,INDEX(E:E,ROW()-_xlpm.offset_rows),""))</f>
        <v/>
      </c>
      <c r="BM204" s="37" t="str">
        <f ca="1">IF(BL204&lt;&gt;"",H204,"")</f>
        <v/>
      </c>
      <c r="BN204" s="37" t="str">
        <f ca="1">IF(BL204&lt;&gt;"",I204,"")</f>
        <v/>
      </c>
      <c r="BO204" s="37" t="str">
        <f t="shared" ca="1" si="81"/>
        <v/>
      </c>
      <c r="BP204" s="37" t="str">
        <f>IFERROR(IF(ABS(V204)&lt;0.15%,"Equal Low",""),"")</f>
        <v/>
      </c>
      <c r="BQ204" s="37" t="str" cm="1">
        <f t="array" aca="1" ref="BQ204" ca="1">_xlfn.LET(_xlpm.lookback,MIN(ROW()-ROW(BP$50),11),_xlpm.found,IFERROR(MATCH("Equal Low",OFFSET(BP204,-_xlpm.lookback,0,_xlpm.lookback+1,1),0),-1),_xlpm.offset_rows,_xlpm.lookback-_xlpm.found+1,IF(_xlpm.found&gt;0,INDEX(F:F,ROW()-_xlpm.offset_rows),""))</f>
        <v/>
      </c>
      <c r="BR204" s="37" t="str">
        <f ca="1">IF(BQ204&lt;&gt;"",H204,"")</f>
        <v/>
      </c>
      <c r="BS204" s="37" t="str">
        <f ca="1">IF(BQ204&lt;&gt;"",I204,"")</f>
        <v/>
      </c>
      <c r="BT204" s="37" t="str">
        <f t="shared" ca="1" si="82"/>
        <v/>
      </c>
      <c r="BU204" s="37" t="str">
        <f t="shared" si="91"/>
        <v/>
      </c>
      <c r="BV204" s="29" t="str">
        <f t="shared" si="92"/>
        <v/>
      </c>
      <c r="BW204" s="37" t="str" cm="1">
        <f t="array" ref="BW204">IF(BV204&lt;&gt;1,"",_xlfn.IFS(OR(BC204="Above",BC204="Below"),BC204,OR(BH204="Above",BH204="Below"),BH204,TRUE,""))</f>
        <v/>
      </c>
      <c r="BX204" s="37" t="str">
        <f ca="1">_xlfn.LET(_xlpm.eqh,IFERROR(ABS((BM204-BL204)/BL204)&lt;0.15%,FALSE),_xlpm.eql,IFERROR(ABS((BR204-BQ204)/BQ204)&lt;0.15%,FALSE),IF(_xlpm.eqh,IF(_xlpm.eql,"Eqh Touch / Eql Touch","Eqh Touch"),IF(_xlpm.eql,"Eql Touch","")))</f>
        <v/>
      </c>
      <c r="BY204" s="37" t="str">
        <f>IF(AA204="","",IF(AA204&gt;0,"UP","DOWN"))</f>
        <v/>
      </c>
      <c r="BZ204" s="37" t="str">
        <f t="shared" si="93"/>
        <v/>
      </c>
      <c r="CA204" s="37" t="str">
        <f t="shared" si="94"/>
        <v/>
      </c>
      <c r="CB204" s="66" t="str">
        <f t="shared" si="95"/>
        <v/>
      </c>
      <c r="CC204" s="69" t="str">
        <f t="shared" si="103"/>
        <v/>
      </c>
      <c r="CD204" s="66" t="str">
        <f t="shared" si="104"/>
        <v/>
      </c>
      <c r="CE204" s="66" t="str">
        <f t="shared" si="96"/>
        <v/>
      </c>
      <c r="CF204" s="66" t="str">
        <f>IF(AK204="","",IF(AND(AC204&gt;0,AK204&gt;0),"Low Spike @ Uptrend",""))</f>
        <v/>
      </c>
      <c r="CG204" s="66" t="str">
        <f>IF(AND(CF204="Low Spike @ Uptrend",AV204&gt;50%),"Sig Low Spike @ Uptrend","")</f>
        <v/>
      </c>
      <c r="CH204" s="30" t="str">
        <f>IFERROR(IF(Z204&gt;(AVERAGE(Z184:Z204)+(2*_xlfn.STDEV.P(Z184:Z204))),1,""),"")</f>
        <v/>
      </c>
      <c r="CI204" s="30" t="str">
        <f>IFERROR(IF(G204&gt;(AVERAGE(G184:G204)+(2*_xlfn.STDEV.P(G184:G204))),1,""),"")</f>
        <v/>
      </c>
      <c r="CJ204" s="30" t="str">
        <f>IF(P204="","",IF(P204=1,1,""))</f>
        <v/>
      </c>
      <c r="CK204" s="11" t="str">
        <f>IF(AND(CH204="",CC204="",CF204="",CI204="",CJ204=""),"",SUM(CH204:CJ204)/5)</f>
        <v/>
      </c>
      <c r="CL204" s="38" t="str">
        <f t="shared" si="78"/>
        <v/>
      </c>
      <c r="CM204" s="10" t="str">
        <f t="shared" si="79"/>
        <v/>
      </c>
    </row>
    <row r="205" spans="1:91" x14ac:dyDescent="0.55000000000000004">
      <c r="A205" t="str">
        <f>IF('Data Validation'!$K$2&lt;&gt;TRUE,"",'Data Validation'!A205)</f>
        <v/>
      </c>
      <c r="B205" s="4" t="str">
        <f>IF('Data Validation'!$K$2&lt;&gt;TRUE,"",'Data Validation'!C205)</f>
        <v/>
      </c>
      <c r="C205" s="4" t="str">
        <f>IF('Data Validation'!$K$2&lt;&gt;TRUE,"",'Data Validation'!E205)</f>
        <v/>
      </c>
      <c r="D205" s="4" t="str">
        <f>IF('Data Validation'!$K$2&lt;&gt;TRUE,"",'Data Validation'!G205)</f>
        <v/>
      </c>
      <c r="E205" s="4" t="str">
        <f>IF($C205&lt;&gt;"M5","",Price!F205)</f>
        <v/>
      </c>
      <c r="F205" s="4" t="str">
        <f>IF($C205&lt;&gt;"M5","",Price!G205)</f>
        <v/>
      </c>
      <c r="G205" s="4" t="str">
        <f>IF($C205&lt;&gt;"M5","",Price!H205)</f>
        <v/>
      </c>
      <c r="H205" s="57" t="str">
        <f>IF($C205&lt;&gt;"M5","",SSA!E205)</f>
        <v/>
      </c>
      <c r="I205" s="57" t="str">
        <f>IF($C205&lt;&gt;"M5","",SSA!F205)</f>
        <v/>
      </c>
      <c r="J205" s="58" t="str">
        <f>IF($C205&lt;&gt;"M5","",SSA!G205)</f>
        <v/>
      </c>
      <c r="K205" s="58" t="str">
        <f>IF($C205&lt;&gt;"M5","",SSA!H205)</f>
        <v/>
      </c>
      <c r="L205" s="5" t="str">
        <f>IF($C205&lt;&gt;"M5","",Trendlines!K205)</f>
        <v/>
      </c>
      <c r="M205" s="5" t="str">
        <f>IF($C205&lt;&gt;"M5","",Trendlines!L205)</f>
        <v/>
      </c>
      <c r="N205" s="5" t="str">
        <f>IF($C205&lt;&gt;"M5","",ZigZag!E205)</f>
        <v/>
      </c>
      <c r="O205" s="5" t="str">
        <f>IF($C205&lt;&gt;"M5","",ZigZag!F205)</f>
        <v/>
      </c>
      <c r="P205" s="5" t="str">
        <f>IF($C205&lt;&gt;"M5","",Pinbar!E205)</f>
        <v/>
      </c>
      <c r="Q205" s="57" t="str">
        <f>IF($C205&lt;&gt;"M5","",Trendlines!E205)</f>
        <v/>
      </c>
      <c r="R205" s="57" t="str">
        <f>IF($C205&lt;&gt;"M5","",Trendlines!H205)</f>
        <v/>
      </c>
      <c r="S205" s="36" t="str">
        <f>IF(N205=0,""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"")))))))))))))))))))))))))))))))))))))))))))))))))</f>
        <v/>
      </c>
      <c r="T205" s="36" t="str">
        <f>IF(O205=0,""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"")))))))))))))))))))))))))))))))))))))))))))))))))</f>
        <v/>
      </c>
      <c r="U205" s="36" t="str">
        <f>IFERROR(IF(S205="N/A","N/A",((N205-S205)/S205)),"")</f>
        <v/>
      </c>
      <c r="V205" s="36" t="str">
        <f>IFERROR(IF(T205="N/A","N/A",((O205-T205)/T205)),"")</f>
        <v/>
      </c>
      <c r="W205" t="str">
        <f>IFERROR(E205-F205,"")</f>
        <v/>
      </c>
      <c r="X205" t="str">
        <f>IFERROR(ABS(E205-D204),"")</f>
        <v/>
      </c>
      <c r="Y205" t="str">
        <f>IFERROR(ABS(F205-D204),"")</f>
        <v/>
      </c>
      <c r="Z205" t="str">
        <f t="shared" si="80"/>
        <v/>
      </c>
      <c r="AA205" s="36" t="str">
        <f>IFERROR(H205-I205,"")</f>
        <v/>
      </c>
      <c r="AB205" s="36" t="str">
        <f t="shared" si="97"/>
        <v/>
      </c>
      <c r="AC205" s="66" t="str" cm="1">
        <f t="array" ref="AC205">IFERROR((AB205=AB204,AC204+AB205,AB205),"")</f>
        <v/>
      </c>
      <c r="AD205" s="65"/>
      <c r="AE205" s="65"/>
      <c r="AF205" s="65"/>
      <c r="AG205" s="65"/>
      <c r="AH205" s="36" t="str">
        <f>IF(AND(H205&gt;I205,H204&lt;I204),"crossover","")</f>
        <v/>
      </c>
      <c r="AI205" s="36" t="str">
        <f>IF(AND(H205&lt;I205,H204&gt;I204),"crossunder","")</f>
        <v/>
      </c>
      <c r="AJ205" s="67" t="str">
        <f t="shared" si="98"/>
        <v/>
      </c>
      <c r="AK205" s="68" t="str">
        <f t="shared" si="99"/>
        <v/>
      </c>
      <c r="AL205" s="71" t="str">
        <f t="shared" si="100"/>
        <v/>
      </c>
      <c r="AM205" s="71" t="str">
        <f t="shared" si="101"/>
        <v/>
      </c>
      <c r="AN205" s="72" t="str">
        <f>IF(AND(AK205&lt;&gt;"",CF205="Low Spike @ Uptrend"),AK205,"")</f>
        <v/>
      </c>
      <c r="AO205" s="72" t="str">
        <f t="shared" si="102"/>
        <v/>
      </c>
      <c r="AT205" s="75"/>
      <c r="AU205" s="75"/>
      <c r="AV205" s="75"/>
      <c r="AW205" s="75"/>
      <c r="AX205" s="4"/>
      <c r="AY205" s="21" t="str">
        <f>IF(OR(Q205=0,Q205=""),"",((H205-Q205)/Q205))</f>
        <v/>
      </c>
      <c r="AZ205" s="15" t="str">
        <f t="shared" si="85"/>
        <v/>
      </c>
      <c r="BA205" s="15" t="str">
        <f t="shared" si="83"/>
        <v/>
      </c>
      <c r="BB205" s="22" t="str">
        <f t="shared" si="86"/>
        <v/>
      </c>
      <c r="BC205" s="22" t="str">
        <f t="shared" si="87"/>
        <v/>
      </c>
      <c r="BD205" s="24" t="str">
        <f>IF(OR(R205=0,R205=""),"",((H205-R205)/R205))</f>
        <v/>
      </c>
      <c r="BE205" s="23" t="str">
        <f t="shared" si="84"/>
        <v/>
      </c>
      <c r="BF205" s="23" t="str">
        <f t="shared" si="88"/>
        <v/>
      </c>
      <c r="BG205" s="25" t="str">
        <f t="shared" si="89"/>
        <v/>
      </c>
      <c r="BH205" s="25" t="str">
        <f t="shared" si="90"/>
        <v/>
      </c>
      <c r="BI205" s="29" t="str">
        <f>IF(OR(L205="",N205=""),"",IF(AND(L205=N205,L205&gt;0,N205&gt;0),"Important High",""))</f>
        <v/>
      </c>
      <c r="BJ205" s="29" t="str">
        <f>IF(OR(M205="",O205=""),"",IF(AND(M205=O205,M205&gt;0,O205&gt;0),"Important Low",""))</f>
        <v/>
      </c>
      <c r="BK205" s="37" t="str">
        <f>IFERROR(IF(ABS(U205)&lt;0.15%,"Equal High",""),"")</f>
        <v/>
      </c>
      <c r="BL205" s="37" t="str" cm="1">
        <f t="array" aca="1" ref="BL205" ca="1">_xlfn.LET(_xlpm.lookback,MIN(ROW()-ROW(BK$50),11),_xlpm.found,IFERROR(MATCH("Equal High",OFFSET(BK205,-_xlpm.lookback,0,_xlpm.lookback+1,1),0),-1),_xlpm.offset_rows,_xlpm.lookback-_xlpm.found+1,IF(_xlpm.found&gt;0,INDEX(E:E,ROW()-_xlpm.offset_rows),""))</f>
        <v/>
      </c>
      <c r="BM205" s="37" t="str">
        <f ca="1">IF(BL205&lt;&gt;"",H205,"")</f>
        <v/>
      </c>
      <c r="BN205" s="37" t="str">
        <f ca="1">IF(BL205&lt;&gt;"",I205,"")</f>
        <v/>
      </c>
      <c r="BO205" s="37" t="str">
        <f t="shared" ca="1" si="81"/>
        <v/>
      </c>
      <c r="BP205" s="37" t="str">
        <f>IFERROR(IF(ABS(V205)&lt;0.15%,"Equal Low",""),"")</f>
        <v/>
      </c>
      <c r="BQ205" s="37" t="str" cm="1">
        <f t="array" aca="1" ref="BQ205" ca="1">_xlfn.LET(_xlpm.lookback,MIN(ROW()-ROW(BP$50),11),_xlpm.found,IFERROR(MATCH("Equal Low",OFFSET(BP205,-_xlpm.lookback,0,_xlpm.lookback+1,1),0),-1),_xlpm.offset_rows,_xlpm.lookback-_xlpm.found+1,IF(_xlpm.found&gt;0,INDEX(F:F,ROW()-_xlpm.offset_rows),""))</f>
        <v/>
      </c>
      <c r="BR205" s="37" t="str">
        <f ca="1">IF(BQ205&lt;&gt;"",H205,"")</f>
        <v/>
      </c>
      <c r="BS205" s="37" t="str">
        <f ca="1">IF(BQ205&lt;&gt;"",I205,"")</f>
        <v/>
      </c>
      <c r="BT205" s="37" t="str">
        <f t="shared" ca="1" si="82"/>
        <v/>
      </c>
      <c r="BU205" s="37" t="str">
        <f t="shared" si="91"/>
        <v/>
      </c>
      <c r="BV205" s="29" t="str">
        <f t="shared" si="92"/>
        <v/>
      </c>
      <c r="BW205" s="37" t="str" cm="1">
        <f t="array" ref="BW205">IF(BV205&lt;&gt;1,"",_xlfn.IFS(OR(BC205="Above",BC205="Below"),BC205,OR(BH205="Above",BH205="Below"),BH205,TRUE,""))</f>
        <v/>
      </c>
      <c r="BX205" s="37" t="str">
        <f ca="1">_xlfn.LET(_xlpm.eqh,IFERROR(ABS((BM205-BL205)/BL205)&lt;0.15%,FALSE),_xlpm.eql,IFERROR(ABS((BR205-BQ205)/BQ205)&lt;0.15%,FALSE),IF(_xlpm.eqh,IF(_xlpm.eql,"Eqh Touch / Eql Touch","Eqh Touch"),IF(_xlpm.eql,"Eql Touch","")))</f>
        <v/>
      </c>
      <c r="BY205" s="37" t="str">
        <f>IF(AA205="","",IF(AA205&gt;0,"UP","DOWN"))</f>
        <v/>
      </c>
      <c r="BZ205" s="37" t="str">
        <f t="shared" si="93"/>
        <v/>
      </c>
      <c r="CA205" s="37" t="str">
        <f t="shared" si="94"/>
        <v/>
      </c>
      <c r="CB205" s="66" t="str">
        <f t="shared" si="95"/>
        <v/>
      </c>
      <c r="CC205" s="69" t="str">
        <f t="shared" si="103"/>
        <v/>
      </c>
      <c r="CD205" s="66" t="str">
        <f t="shared" si="104"/>
        <v/>
      </c>
      <c r="CE205" s="66" t="str">
        <f t="shared" si="96"/>
        <v/>
      </c>
      <c r="CF205" s="66" t="str">
        <f>IF(AK205="","",IF(AND(AC205&gt;0,AK205&gt;0),"Low Spike @ Uptrend",""))</f>
        <v/>
      </c>
      <c r="CG205" s="66" t="str">
        <f>IF(AND(CF205="Low Spike @ Uptrend",AV205&gt;50%),"Sig Low Spike @ Uptrend","")</f>
        <v/>
      </c>
      <c r="CH205" s="30" t="str">
        <f>IFERROR(IF(Z205&gt;(AVERAGE(Z185:Z205)+(2*_xlfn.STDEV.P(Z185:Z205))),1,""),"")</f>
        <v/>
      </c>
      <c r="CI205" s="30" t="str">
        <f>IFERROR(IF(G205&gt;(AVERAGE(G185:G205)+(2*_xlfn.STDEV.P(G185:G205))),1,""),"")</f>
        <v/>
      </c>
      <c r="CJ205" s="30" t="str">
        <f>IF(P205="","",IF(P205=1,1,""))</f>
        <v/>
      </c>
      <c r="CK205" s="11" t="str">
        <f>IF(AND(CH205="",CC205="",CF205="",CI205="",CJ205=""),"",SUM(CH205:CJ205)/5)</f>
        <v/>
      </c>
      <c r="CL205" s="38" t="str">
        <f t="shared" si="78"/>
        <v/>
      </c>
      <c r="CM205" s="10" t="str">
        <f t="shared" si="79"/>
        <v/>
      </c>
    </row>
    <row r="206" spans="1:91" x14ac:dyDescent="0.55000000000000004">
      <c r="A206" t="str">
        <f>IF('Data Validation'!$K$2&lt;&gt;TRUE,"",'Data Validation'!A206)</f>
        <v/>
      </c>
      <c r="B206" s="4" t="str">
        <f>IF('Data Validation'!$K$2&lt;&gt;TRUE,"",'Data Validation'!C206)</f>
        <v/>
      </c>
      <c r="C206" s="4" t="str">
        <f>IF('Data Validation'!$K$2&lt;&gt;TRUE,"",'Data Validation'!E206)</f>
        <v/>
      </c>
      <c r="D206" s="4" t="str">
        <f>IF('Data Validation'!$K$2&lt;&gt;TRUE,"",'Data Validation'!G206)</f>
        <v/>
      </c>
      <c r="E206" s="4" t="str">
        <f>IF($C206&lt;&gt;"M5","",Price!F206)</f>
        <v/>
      </c>
      <c r="F206" s="4" t="str">
        <f>IF($C206&lt;&gt;"M5","",Price!G206)</f>
        <v/>
      </c>
      <c r="G206" s="4" t="str">
        <f>IF($C206&lt;&gt;"M5","",Price!H206)</f>
        <v/>
      </c>
      <c r="H206" s="57" t="str">
        <f>IF($C206&lt;&gt;"M5","",SSA!E206)</f>
        <v/>
      </c>
      <c r="I206" s="57" t="str">
        <f>IF($C206&lt;&gt;"M5","",SSA!F206)</f>
        <v/>
      </c>
      <c r="J206" s="58" t="str">
        <f>IF($C206&lt;&gt;"M5","",SSA!G206)</f>
        <v/>
      </c>
      <c r="K206" s="58" t="str">
        <f>IF($C206&lt;&gt;"M5","",SSA!H206)</f>
        <v/>
      </c>
      <c r="L206" s="5" t="str">
        <f>IF($C206&lt;&gt;"M5","",Trendlines!K206)</f>
        <v/>
      </c>
      <c r="M206" s="5" t="str">
        <f>IF($C206&lt;&gt;"M5","",Trendlines!L206)</f>
        <v/>
      </c>
      <c r="N206" s="5" t="str">
        <f>IF($C206&lt;&gt;"M5","",ZigZag!E206)</f>
        <v/>
      </c>
      <c r="O206" s="5" t="str">
        <f>IF($C206&lt;&gt;"M5","",ZigZag!F206)</f>
        <v/>
      </c>
      <c r="P206" s="5" t="str">
        <f>IF($C206&lt;&gt;"M5","",Pinbar!E206)</f>
        <v/>
      </c>
      <c r="Q206" s="57" t="str">
        <f>IF($C206&lt;&gt;"M5","",Trendlines!E206)</f>
        <v/>
      </c>
      <c r="R206" s="57" t="str">
        <f>IF($C206&lt;&gt;"M5","",Trendlines!H206)</f>
        <v/>
      </c>
      <c r="S206" s="36" t="str">
        <f>IF(N206=0,""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"")))))))))))))))))))))))))))))))))))))))))))))))))</f>
        <v/>
      </c>
      <c r="T206" s="36" t="str">
        <f>IF(O206=0,""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"")))))))))))))))))))))))))))))))))))))))))))))))))</f>
        <v/>
      </c>
      <c r="U206" s="36" t="str">
        <f>IFERROR(IF(S206="N/A","N/A",((N206-S206)/S206)),"")</f>
        <v/>
      </c>
      <c r="V206" s="36" t="str">
        <f>IFERROR(IF(T206="N/A","N/A",((O206-T206)/T206)),"")</f>
        <v/>
      </c>
      <c r="W206" t="str">
        <f>IFERROR(E206-F206,"")</f>
        <v/>
      </c>
      <c r="X206" t="str">
        <f>IFERROR(ABS(E206-D205),"")</f>
        <v/>
      </c>
      <c r="Y206" t="str">
        <f>IFERROR(ABS(F206-D205),"")</f>
        <v/>
      </c>
      <c r="Z206" t="str">
        <f t="shared" si="80"/>
        <v/>
      </c>
      <c r="AA206" s="36" t="str">
        <f>IFERROR(H206-I206,"")</f>
        <v/>
      </c>
      <c r="AB206" s="36" t="str">
        <f t="shared" si="97"/>
        <v/>
      </c>
      <c r="AC206" s="66" t="str" cm="1">
        <f t="array" ref="AC206">IFERROR((AB206=AB205,AC205+AB206,AB206),"")</f>
        <v/>
      </c>
      <c r="AD206" s="65"/>
      <c r="AE206" s="65"/>
      <c r="AF206" s="65"/>
      <c r="AG206" s="65"/>
      <c r="AH206" s="36" t="str">
        <f>IF(AND(H206&gt;I206,H205&lt;I205),"crossover","")</f>
        <v/>
      </c>
      <c r="AI206" s="36" t="str">
        <f>IF(AND(H206&lt;I206,H205&gt;I205),"crossunder","")</f>
        <v/>
      </c>
      <c r="AJ206" s="67" t="str">
        <f t="shared" si="98"/>
        <v/>
      </c>
      <c r="AK206" s="68" t="str">
        <f t="shared" si="99"/>
        <v/>
      </c>
      <c r="AL206" s="71" t="str">
        <f t="shared" si="100"/>
        <v/>
      </c>
      <c r="AM206" s="71" t="str">
        <f t="shared" si="101"/>
        <v/>
      </c>
      <c r="AN206" s="72" t="str">
        <f>IF(AND(AK206&lt;&gt;"",CF206="Low Spike @ Uptrend"),AK206,"")</f>
        <v/>
      </c>
      <c r="AO206" s="72" t="str">
        <f t="shared" si="102"/>
        <v/>
      </c>
      <c r="AT206" s="75"/>
      <c r="AU206" s="75"/>
      <c r="AV206" s="75"/>
      <c r="AW206" s="75"/>
      <c r="AX206" s="4"/>
      <c r="AY206" s="21" t="str">
        <f>IF(OR(Q206=0,Q206=""),"",((H206-Q206)/Q206))</f>
        <v/>
      </c>
      <c r="AZ206" s="15" t="str">
        <f t="shared" si="85"/>
        <v/>
      </c>
      <c r="BA206" s="15" t="str">
        <f t="shared" si="83"/>
        <v/>
      </c>
      <c r="BB206" s="22" t="str">
        <f t="shared" si="86"/>
        <v/>
      </c>
      <c r="BC206" s="22" t="str">
        <f t="shared" si="87"/>
        <v/>
      </c>
      <c r="BD206" s="24" t="str">
        <f>IF(OR(R206=0,R206=""),"",((H206-R206)/R206))</f>
        <v/>
      </c>
      <c r="BE206" s="23" t="str">
        <f t="shared" si="84"/>
        <v/>
      </c>
      <c r="BF206" s="23" t="str">
        <f t="shared" si="88"/>
        <v/>
      </c>
      <c r="BG206" s="25" t="str">
        <f t="shared" si="89"/>
        <v/>
      </c>
      <c r="BH206" s="25" t="str">
        <f t="shared" si="90"/>
        <v/>
      </c>
      <c r="BI206" s="29" t="str">
        <f>IF(OR(L206="",N206=""),"",IF(AND(L206=N206,L206&gt;0,N206&gt;0),"Important High",""))</f>
        <v/>
      </c>
      <c r="BJ206" s="29" t="str">
        <f>IF(OR(M206="",O206=""),"",IF(AND(M206=O206,M206&gt;0,O206&gt;0),"Important Low",""))</f>
        <v/>
      </c>
      <c r="BK206" s="37" t="str">
        <f>IFERROR(IF(ABS(U206)&lt;0.15%,"Equal High",""),"")</f>
        <v/>
      </c>
      <c r="BL206" s="37" t="str" cm="1">
        <f t="array" aca="1" ref="BL206" ca="1">_xlfn.LET(_xlpm.lookback,MIN(ROW()-ROW(BK$50),11),_xlpm.found,IFERROR(MATCH("Equal High",OFFSET(BK206,-_xlpm.lookback,0,_xlpm.lookback+1,1),0),-1),_xlpm.offset_rows,_xlpm.lookback-_xlpm.found+1,IF(_xlpm.found&gt;0,INDEX(E:E,ROW()-_xlpm.offset_rows),""))</f>
        <v/>
      </c>
      <c r="BM206" s="37" t="str">
        <f ca="1">IF(BL206&lt;&gt;"",H206,"")</f>
        <v/>
      </c>
      <c r="BN206" s="37" t="str">
        <f ca="1">IF(BL206&lt;&gt;"",I206,"")</f>
        <v/>
      </c>
      <c r="BO206" s="37" t="str">
        <f t="shared" ca="1" si="81"/>
        <v/>
      </c>
      <c r="BP206" s="37" t="str">
        <f>IFERROR(IF(ABS(V206)&lt;0.15%,"Equal Low",""),"")</f>
        <v/>
      </c>
      <c r="BQ206" s="37" t="str" cm="1">
        <f t="array" aca="1" ref="BQ206" ca="1">_xlfn.LET(_xlpm.lookback,MIN(ROW()-ROW(BP$50),11),_xlpm.found,IFERROR(MATCH("Equal Low",OFFSET(BP206,-_xlpm.lookback,0,_xlpm.lookback+1,1),0),-1),_xlpm.offset_rows,_xlpm.lookback-_xlpm.found+1,IF(_xlpm.found&gt;0,INDEX(F:F,ROW()-_xlpm.offset_rows),""))</f>
        <v/>
      </c>
      <c r="BR206" s="37" t="str">
        <f ca="1">IF(BQ206&lt;&gt;"",H206,"")</f>
        <v/>
      </c>
      <c r="BS206" s="37" t="str">
        <f ca="1">IF(BQ206&lt;&gt;"",I206,"")</f>
        <v/>
      </c>
      <c r="BT206" s="37" t="str">
        <f t="shared" ca="1" si="82"/>
        <v/>
      </c>
      <c r="BU206" s="37" t="str">
        <f t="shared" si="91"/>
        <v/>
      </c>
      <c r="BV206" s="29" t="str">
        <f t="shared" si="92"/>
        <v/>
      </c>
      <c r="BW206" s="37" t="str" cm="1">
        <f t="array" ref="BW206">IF(BV206&lt;&gt;1,"",_xlfn.IFS(OR(BC206="Above",BC206="Below"),BC206,OR(BH206="Above",BH206="Below"),BH206,TRUE,""))</f>
        <v/>
      </c>
      <c r="BX206" s="37" t="str">
        <f ca="1">_xlfn.LET(_xlpm.eqh,IFERROR(ABS((BM206-BL206)/BL206)&lt;0.15%,FALSE),_xlpm.eql,IFERROR(ABS((BR206-BQ206)/BQ206)&lt;0.15%,FALSE),IF(_xlpm.eqh,IF(_xlpm.eql,"Eqh Touch / Eql Touch","Eqh Touch"),IF(_xlpm.eql,"Eql Touch","")))</f>
        <v/>
      </c>
      <c r="BY206" s="37" t="str">
        <f>IF(AA206="","",IF(AA206&gt;0,"UP","DOWN"))</f>
        <v/>
      </c>
      <c r="BZ206" s="37" t="str">
        <f t="shared" si="93"/>
        <v/>
      </c>
      <c r="CA206" s="37" t="str">
        <f t="shared" si="94"/>
        <v/>
      </c>
      <c r="CB206" s="66" t="str">
        <f t="shared" si="95"/>
        <v/>
      </c>
      <c r="CC206" s="69" t="str">
        <f t="shared" si="103"/>
        <v/>
      </c>
      <c r="CD206" s="66" t="str">
        <f t="shared" si="104"/>
        <v/>
      </c>
      <c r="CE206" s="66" t="str">
        <f t="shared" si="96"/>
        <v/>
      </c>
      <c r="CF206" s="66" t="str">
        <f>IF(AK206="","",IF(AND(AC206&gt;0,AK206&gt;0),"Low Spike @ Uptrend",""))</f>
        <v/>
      </c>
      <c r="CG206" s="66" t="str">
        <f>IF(AND(CF206="Low Spike @ Uptrend",AV206&gt;50%),"Sig Low Spike @ Uptrend","")</f>
        <v/>
      </c>
      <c r="CH206" s="30" t="str">
        <f>IFERROR(IF(Z206&gt;(AVERAGE(Z186:Z206)+(2*_xlfn.STDEV.P(Z186:Z206))),1,""),"")</f>
        <v/>
      </c>
      <c r="CI206" s="30" t="str">
        <f>IFERROR(IF(G206&gt;(AVERAGE(G186:G206)+(2*_xlfn.STDEV.P(G186:G206))),1,""),"")</f>
        <v/>
      </c>
      <c r="CJ206" s="30" t="str">
        <f>IF(P206="","",IF(P206=1,1,""))</f>
        <v/>
      </c>
      <c r="CK206" s="11" t="str">
        <f>IF(AND(CH206="",CC206="",CF206="",CI206="",CJ206=""),"",SUM(CH206:CJ206)/5)</f>
        <v/>
      </c>
      <c r="CL206" s="38" t="str">
        <f t="shared" si="78"/>
        <v/>
      </c>
      <c r="CM206" s="10" t="str">
        <f t="shared" si="79"/>
        <v/>
      </c>
    </row>
    <row r="207" spans="1:91" x14ac:dyDescent="0.55000000000000004">
      <c r="A207" t="str">
        <f>IF('Data Validation'!$K$2&lt;&gt;TRUE,"",'Data Validation'!A207)</f>
        <v/>
      </c>
      <c r="B207" s="4" t="str">
        <f>IF('Data Validation'!$K$2&lt;&gt;TRUE,"",'Data Validation'!C207)</f>
        <v/>
      </c>
      <c r="C207" s="4" t="str">
        <f>IF('Data Validation'!$K$2&lt;&gt;TRUE,"",'Data Validation'!E207)</f>
        <v/>
      </c>
      <c r="D207" s="4" t="str">
        <f>IF('Data Validation'!$K$2&lt;&gt;TRUE,"",'Data Validation'!G207)</f>
        <v/>
      </c>
      <c r="E207" s="4" t="str">
        <f>IF($C207&lt;&gt;"M5","",Price!F207)</f>
        <v/>
      </c>
      <c r="F207" s="4" t="str">
        <f>IF($C207&lt;&gt;"M5","",Price!G207)</f>
        <v/>
      </c>
      <c r="G207" s="4" t="str">
        <f>IF($C207&lt;&gt;"M5","",Price!H207)</f>
        <v/>
      </c>
      <c r="H207" s="57" t="str">
        <f>IF($C207&lt;&gt;"M5","",SSA!E207)</f>
        <v/>
      </c>
      <c r="I207" s="57" t="str">
        <f>IF($C207&lt;&gt;"M5","",SSA!F207)</f>
        <v/>
      </c>
      <c r="J207" s="58" t="str">
        <f>IF($C207&lt;&gt;"M5","",SSA!G207)</f>
        <v/>
      </c>
      <c r="K207" s="58" t="str">
        <f>IF($C207&lt;&gt;"M5","",SSA!H207)</f>
        <v/>
      </c>
      <c r="L207" s="5" t="str">
        <f>IF($C207&lt;&gt;"M5","",Trendlines!K207)</f>
        <v/>
      </c>
      <c r="M207" s="5" t="str">
        <f>IF($C207&lt;&gt;"M5","",Trendlines!L207)</f>
        <v/>
      </c>
      <c r="N207" s="5" t="str">
        <f>IF($C207&lt;&gt;"M5","",ZigZag!E207)</f>
        <v/>
      </c>
      <c r="O207" s="5" t="str">
        <f>IF($C207&lt;&gt;"M5","",ZigZag!F207)</f>
        <v/>
      </c>
      <c r="P207" s="5" t="str">
        <f>IF($C207&lt;&gt;"M5","",Pinbar!E207)</f>
        <v/>
      </c>
      <c r="Q207" s="57" t="str">
        <f>IF($C207&lt;&gt;"M5","",Trendlines!E207)</f>
        <v/>
      </c>
      <c r="R207" s="57" t="str">
        <f>IF($C207&lt;&gt;"M5","",Trendlines!H207)</f>
        <v/>
      </c>
      <c r="S207" s="36" t="str">
        <f>IF(N207=0,""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"")))))))))))))))))))))))))))))))))))))))))))))))))</f>
        <v/>
      </c>
      <c r="T207" s="36" t="str">
        <f>IF(O207=0,""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"")))))))))))))))))))))))))))))))))))))))))))))))))</f>
        <v/>
      </c>
      <c r="U207" s="36" t="str">
        <f>IFERROR(IF(S207="N/A","N/A",((N207-S207)/S207)),"")</f>
        <v/>
      </c>
      <c r="V207" s="36" t="str">
        <f>IFERROR(IF(T207="N/A","N/A",((O207-T207)/T207)),"")</f>
        <v/>
      </c>
      <c r="W207" t="str">
        <f>IFERROR(E207-F207,"")</f>
        <v/>
      </c>
      <c r="X207" t="str">
        <f>IFERROR(ABS(E207-D206),"")</f>
        <v/>
      </c>
      <c r="Y207" t="str">
        <f>IFERROR(ABS(F207-D206),"")</f>
        <v/>
      </c>
      <c r="Z207" t="str">
        <f t="shared" si="80"/>
        <v/>
      </c>
      <c r="AA207" s="36" t="str">
        <f>IFERROR(H207-I207,"")</f>
        <v/>
      </c>
      <c r="AB207" s="36" t="str">
        <f t="shared" si="97"/>
        <v/>
      </c>
      <c r="AC207" s="66" t="str" cm="1">
        <f t="array" ref="AC207">IFERROR((AB207=AB206,AC206+AB207,AB207),"")</f>
        <v/>
      </c>
      <c r="AD207" s="65"/>
      <c r="AE207" s="65"/>
      <c r="AF207" s="65"/>
      <c r="AG207" s="65"/>
      <c r="AH207" s="36" t="str">
        <f>IF(AND(H207&gt;I207,H206&lt;I206),"crossover","")</f>
        <v/>
      </c>
      <c r="AI207" s="36" t="str">
        <f>IF(AND(H207&lt;I207,H206&gt;I206),"crossunder","")</f>
        <v/>
      </c>
      <c r="AJ207" s="67" t="str">
        <f t="shared" si="98"/>
        <v/>
      </c>
      <c r="AK207" s="68" t="str">
        <f t="shared" si="99"/>
        <v/>
      </c>
      <c r="AL207" s="71" t="str">
        <f t="shared" si="100"/>
        <v/>
      </c>
      <c r="AM207" s="71" t="str">
        <f t="shared" si="101"/>
        <v/>
      </c>
      <c r="AN207" s="72" t="str">
        <f>IF(AND(AK207&lt;&gt;"",CF207="Low Spike @ Uptrend"),AK207,"")</f>
        <v/>
      </c>
      <c r="AO207" s="72" t="str">
        <f t="shared" si="102"/>
        <v/>
      </c>
      <c r="AT207" s="75"/>
      <c r="AU207" s="75"/>
      <c r="AV207" s="75"/>
      <c r="AW207" s="75"/>
      <c r="AX207" s="4"/>
      <c r="AY207" s="21" t="str">
        <f>IF(OR(Q207=0,Q207=""),"",((H207-Q207)/Q207))</f>
        <v/>
      </c>
      <c r="AZ207" s="15" t="str">
        <f t="shared" si="85"/>
        <v/>
      </c>
      <c r="BA207" s="15" t="str">
        <f t="shared" si="83"/>
        <v/>
      </c>
      <c r="BB207" s="22" t="str">
        <f t="shared" si="86"/>
        <v/>
      </c>
      <c r="BC207" s="22" t="str">
        <f t="shared" si="87"/>
        <v/>
      </c>
      <c r="BD207" s="24" t="str">
        <f>IF(OR(R207=0,R207=""),"",((H207-R207)/R207))</f>
        <v/>
      </c>
      <c r="BE207" s="23" t="str">
        <f t="shared" si="84"/>
        <v/>
      </c>
      <c r="BF207" s="23" t="str">
        <f t="shared" si="88"/>
        <v/>
      </c>
      <c r="BG207" s="25" t="str">
        <f t="shared" si="89"/>
        <v/>
      </c>
      <c r="BH207" s="25" t="str">
        <f t="shared" si="90"/>
        <v/>
      </c>
      <c r="BI207" s="29" t="str">
        <f>IF(OR(L207="",N207=""),"",IF(AND(L207=N207,L207&gt;0,N207&gt;0),"Important High",""))</f>
        <v/>
      </c>
      <c r="BJ207" s="29" t="str">
        <f>IF(OR(M207="",O207=""),"",IF(AND(M207=O207,M207&gt;0,O207&gt;0),"Important Low",""))</f>
        <v/>
      </c>
      <c r="BK207" s="37" t="str">
        <f>IFERROR(IF(ABS(U207)&lt;0.15%,"Equal High",""),"")</f>
        <v/>
      </c>
      <c r="BL207" s="37" t="str" cm="1">
        <f t="array" aca="1" ref="BL207" ca="1">_xlfn.LET(_xlpm.lookback,MIN(ROW()-ROW(BK$50),11),_xlpm.found,IFERROR(MATCH("Equal High",OFFSET(BK207,-_xlpm.lookback,0,_xlpm.lookback+1,1),0),-1),_xlpm.offset_rows,_xlpm.lookback-_xlpm.found+1,IF(_xlpm.found&gt;0,INDEX(E:E,ROW()-_xlpm.offset_rows),""))</f>
        <v/>
      </c>
      <c r="BM207" s="37" t="str">
        <f ca="1">IF(BL207&lt;&gt;"",H207,"")</f>
        <v/>
      </c>
      <c r="BN207" s="37" t="str">
        <f ca="1">IF(BL207&lt;&gt;"",I207,"")</f>
        <v/>
      </c>
      <c r="BO207" s="37" t="str">
        <f t="shared" ca="1" si="81"/>
        <v/>
      </c>
      <c r="BP207" s="37" t="str">
        <f>IFERROR(IF(ABS(V207)&lt;0.15%,"Equal Low",""),"")</f>
        <v/>
      </c>
      <c r="BQ207" s="37" t="str" cm="1">
        <f t="array" aca="1" ref="BQ207" ca="1">_xlfn.LET(_xlpm.lookback,MIN(ROW()-ROW(BP$50),11),_xlpm.found,IFERROR(MATCH("Equal Low",OFFSET(BP207,-_xlpm.lookback,0,_xlpm.lookback+1,1),0),-1),_xlpm.offset_rows,_xlpm.lookback-_xlpm.found+1,IF(_xlpm.found&gt;0,INDEX(F:F,ROW()-_xlpm.offset_rows),""))</f>
        <v/>
      </c>
      <c r="BR207" s="37" t="str">
        <f ca="1">IF(BQ207&lt;&gt;"",H207,"")</f>
        <v/>
      </c>
      <c r="BS207" s="37" t="str">
        <f ca="1">IF(BQ207&lt;&gt;"",I207,"")</f>
        <v/>
      </c>
      <c r="BT207" s="37" t="str">
        <f t="shared" ca="1" si="82"/>
        <v/>
      </c>
      <c r="BU207" s="37" t="str">
        <f t="shared" si="91"/>
        <v/>
      </c>
      <c r="BV207" s="29" t="str">
        <f t="shared" si="92"/>
        <v/>
      </c>
      <c r="BW207" s="37" t="str" cm="1">
        <f t="array" ref="BW207">IF(BV207&lt;&gt;1,"",_xlfn.IFS(OR(BC207="Above",BC207="Below"),BC207,OR(BH207="Above",BH207="Below"),BH207,TRUE,""))</f>
        <v/>
      </c>
      <c r="BX207" s="37" t="str">
        <f ca="1">_xlfn.LET(_xlpm.eqh,IFERROR(ABS((BM207-BL207)/BL207)&lt;0.15%,FALSE),_xlpm.eql,IFERROR(ABS((BR207-BQ207)/BQ207)&lt;0.15%,FALSE),IF(_xlpm.eqh,IF(_xlpm.eql,"Eqh Touch / Eql Touch","Eqh Touch"),IF(_xlpm.eql,"Eql Touch","")))</f>
        <v/>
      </c>
      <c r="BY207" s="37" t="str">
        <f>IF(AA207="","",IF(AA207&gt;0,"UP","DOWN"))</f>
        <v/>
      </c>
      <c r="BZ207" s="37" t="str">
        <f t="shared" si="93"/>
        <v/>
      </c>
      <c r="CA207" s="37" t="str">
        <f t="shared" si="94"/>
        <v/>
      </c>
      <c r="CB207" s="66" t="str">
        <f t="shared" si="95"/>
        <v/>
      </c>
      <c r="CC207" s="69" t="str">
        <f t="shared" si="103"/>
        <v/>
      </c>
      <c r="CD207" s="66" t="str">
        <f t="shared" si="104"/>
        <v/>
      </c>
      <c r="CE207" s="66" t="str">
        <f t="shared" si="96"/>
        <v/>
      </c>
      <c r="CF207" s="66" t="str">
        <f>IF(AK207="","",IF(AND(AC207&gt;0,AK207&gt;0),"Low Spike @ Uptrend",""))</f>
        <v/>
      </c>
      <c r="CG207" s="66" t="str">
        <f>IF(AND(CF207="Low Spike @ Uptrend",AV207&gt;50%),"Sig Low Spike @ Uptrend","")</f>
        <v/>
      </c>
      <c r="CH207" s="30" t="str">
        <f>IFERROR(IF(Z207&gt;(AVERAGE(Z187:Z207)+(2*_xlfn.STDEV.P(Z187:Z207))),1,""),"")</f>
        <v/>
      </c>
      <c r="CI207" s="30" t="str">
        <f>IFERROR(IF(G207&gt;(AVERAGE(G187:G207)+(2*_xlfn.STDEV.P(G187:G207))),1,""),"")</f>
        <v/>
      </c>
      <c r="CJ207" s="30" t="str">
        <f>IF(P207="","",IF(P207=1,1,""))</f>
        <v/>
      </c>
      <c r="CK207" s="11" t="str">
        <f>IF(AND(CH207="",CC207="",CF207="",CI207="",CJ207=""),"",SUM(CH207:CJ207)/5)</f>
        <v/>
      </c>
      <c r="CL207" s="38" t="str">
        <f t="shared" si="78"/>
        <v/>
      </c>
      <c r="CM207" s="10" t="str">
        <f t="shared" si="79"/>
        <v/>
      </c>
    </row>
    <row r="208" spans="1:91" x14ac:dyDescent="0.55000000000000004">
      <c r="A208" t="str">
        <f>IF('Data Validation'!$K$2&lt;&gt;TRUE,"",'Data Validation'!A208)</f>
        <v/>
      </c>
      <c r="B208" s="4" t="str">
        <f>IF('Data Validation'!$K$2&lt;&gt;TRUE,"",'Data Validation'!C208)</f>
        <v/>
      </c>
      <c r="C208" s="4" t="str">
        <f>IF('Data Validation'!$K$2&lt;&gt;TRUE,"",'Data Validation'!E208)</f>
        <v/>
      </c>
      <c r="D208" s="4" t="str">
        <f>IF('Data Validation'!$K$2&lt;&gt;TRUE,"",'Data Validation'!G208)</f>
        <v/>
      </c>
      <c r="E208" s="4" t="str">
        <f>IF($C208&lt;&gt;"M5","",Price!F208)</f>
        <v/>
      </c>
      <c r="F208" s="4" t="str">
        <f>IF($C208&lt;&gt;"M5","",Price!G208)</f>
        <v/>
      </c>
      <c r="G208" s="4" t="str">
        <f>IF($C208&lt;&gt;"M5","",Price!H208)</f>
        <v/>
      </c>
      <c r="H208" s="57" t="str">
        <f>IF($C208&lt;&gt;"M5","",SSA!E208)</f>
        <v/>
      </c>
      <c r="I208" s="57" t="str">
        <f>IF($C208&lt;&gt;"M5","",SSA!F208)</f>
        <v/>
      </c>
      <c r="J208" s="58" t="str">
        <f>IF($C208&lt;&gt;"M5","",SSA!G208)</f>
        <v/>
      </c>
      <c r="K208" s="58" t="str">
        <f>IF($C208&lt;&gt;"M5","",SSA!H208)</f>
        <v/>
      </c>
      <c r="L208" s="5" t="str">
        <f>IF($C208&lt;&gt;"M5","",Trendlines!K208)</f>
        <v/>
      </c>
      <c r="M208" s="5" t="str">
        <f>IF($C208&lt;&gt;"M5","",Trendlines!L208)</f>
        <v/>
      </c>
      <c r="N208" s="5" t="str">
        <f>IF($C208&lt;&gt;"M5","",ZigZag!E208)</f>
        <v/>
      </c>
      <c r="O208" s="5" t="str">
        <f>IF($C208&lt;&gt;"M5","",ZigZag!F208)</f>
        <v/>
      </c>
      <c r="P208" s="5" t="str">
        <f>IF($C208&lt;&gt;"M5","",Pinbar!E208)</f>
        <v/>
      </c>
      <c r="Q208" s="57" t="str">
        <f>IF($C208&lt;&gt;"M5","",Trendlines!E208)</f>
        <v/>
      </c>
      <c r="R208" s="57" t="str">
        <f>IF($C208&lt;&gt;"M5","",Trendlines!H208)</f>
        <v/>
      </c>
      <c r="S208" s="36" t="str">
        <f>IF(N208=0,""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"")))))))))))))))))))))))))))))))))))))))))))))))))</f>
        <v/>
      </c>
      <c r="T208" s="36" t="str">
        <f>IF(O208=0,""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"")))))))))))))))))))))))))))))))))))))))))))))))))</f>
        <v/>
      </c>
      <c r="U208" s="36" t="str">
        <f>IFERROR(IF(S208="N/A","N/A",((N208-S208)/S208)),"")</f>
        <v/>
      </c>
      <c r="V208" s="36" t="str">
        <f>IFERROR(IF(T208="N/A","N/A",((O208-T208)/T208)),"")</f>
        <v/>
      </c>
      <c r="W208" t="str">
        <f>IFERROR(E208-F208,"")</f>
        <v/>
      </c>
      <c r="X208" t="str">
        <f>IFERROR(ABS(E208-D207),"")</f>
        <v/>
      </c>
      <c r="Y208" t="str">
        <f>IFERROR(ABS(F208-D207),"")</f>
        <v/>
      </c>
      <c r="Z208" t="str">
        <f t="shared" si="80"/>
        <v/>
      </c>
      <c r="AA208" s="36" t="str">
        <f>IFERROR(H208-I208,"")</f>
        <v/>
      </c>
      <c r="AB208" s="36" t="str">
        <f t="shared" si="97"/>
        <v/>
      </c>
      <c r="AC208" s="66" t="str" cm="1">
        <f t="array" ref="AC208">IFERROR((AB208=AB207,AC207+AB208,AB208),"")</f>
        <v/>
      </c>
      <c r="AD208" s="65"/>
      <c r="AE208" s="65"/>
      <c r="AF208" s="65"/>
      <c r="AG208" s="65"/>
      <c r="AH208" s="36" t="str">
        <f>IF(AND(H208&gt;I208,H207&lt;I207),"crossover","")</f>
        <v/>
      </c>
      <c r="AI208" s="36" t="str">
        <f>IF(AND(H208&lt;I208,H207&gt;I207),"crossunder","")</f>
        <v/>
      </c>
      <c r="AJ208" s="67" t="str">
        <f t="shared" si="98"/>
        <v/>
      </c>
      <c r="AK208" s="68" t="str">
        <f t="shared" si="99"/>
        <v/>
      </c>
      <c r="AL208" s="71" t="str">
        <f t="shared" si="100"/>
        <v/>
      </c>
      <c r="AM208" s="71" t="str">
        <f t="shared" si="101"/>
        <v/>
      </c>
      <c r="AN208" s="72" t="str">
        <f>IF(AND(AK208&lt;&gt;"",CF208="Low Spike @ Uptrend"),AK208,"")</f>
        <v/>
      </c>
      <c r="AO208" s="72" t="str">
        <f t="shared" si="102"/>
        <v/>
      </c>
      <c r="AT208" s="75"/>
      <c r="AU208" s="75"/>
      <c r="AV208" s="75"/>
      <c r="AW208" s="75"/>
      <c r="AX208" s="4"/>
      <c r="AY208" s="21" t="str">
        <f>IF(OR(Q208=0,Q208=""),"",((H208-Q208)/Q208))</f>
        <v/>
      </c>
      <c r="AZ208" s="15" t="str">
        <f t="shared" si="85"/>
        <v/>
      </c>
      <c r="BA208" s="15" t="str">
        <f t="shared" si="83"/>
        <v/>
      </c>
      <c r="BB208" s="22" t="str">
        <f t="shared" si="86"/>
        <v/>
      </c>
      <c r="BC208" s="22" t="str">
        <f t="shared" si="87"/>
        <v/>
      </c>
      <c r="BD208" s="24" t="str">
        <f>IF(OR(R208=0,R208=""),"",((H208-R208)/R208))</f>
        <v/>
      </c>
      <c r="BE208" s="23" t="str">
        <f t="shared" si="84"/>
        <v/>
      </c>
      <c r="BF208" s="23" t="str">
        <f t="shared" si="88"/>
        <v/>
      </c>
      <c r="BG208" s="25" t="str">
        <f t="shared" si="89"/>
        <v/>
      </c>
      <c r="BH208" s="25" t="str">
        <f t="shared" si="90"/>
        <v/>
      </c>
      <c r="BI208" s="29" t="str">
        <f>IF(OR(L208="",N208=""),"",IF(AND(L208=N208,L208&gt;0,N208&gt;0),"Important High",""))</f>
        <v/>
      </c>
      <c r="BJ208" s="29" t="str">
        <f>IF(OR(M208="",O208=""),"",IF(AND(M208=O208,M208&gt;0,O208&gt;0),"Important Low",""))</f>
        <v/>
      </c>
      <c r="BK208" s="37" t="str">
        <f>IFERROR(IF(ABS(U208)&lt;0.15%,"Equal High",""),"")</f>
        <v/>
      </c>
      <c r="BL208" s="37" t="str" cm="1">
        <f t="array" aca="1" ref="BL208" ca="1">_xlfn.LET(_xlpm.lookback,MIN(ROW()-ROW(BK$50),11),_xlpm.found,IFERROR(MATCH("Equal High",OFFSET(BK208,-_xlpm.lookback,0,_xlpm.lookback+1,1),0),-1),_xlpm.offset_rows,_xlpm.lookback-_xlpm.found+1,IF(_xlpm.found&gt;0,INDEX(E:E,ROW()-_xlpm.offset_rows),""))</f>
        <v/>
      </c>
      <c r="BM208" s="37" t="str">
        <f ca="1">IF(BL208&lt;&gt;"",H208,"")</f>
        <v/>
      </c>
      <c r="BN208" s="37" t="str">
        <f ca="1">IF(BL208&lt;&gt;"",I208,"")</f>
        <v/>
      </c>
      <c r="BO208" s="37" t="str">
        <f t="shared" ca="1" si="81"/>
        <v/>
      </c>
      <c r="BP208" s="37" t="str">
        <f>IFERROR(IF(ABS(V208)&lt;0.15%,"Equal Low",""),"")</f>
        <v/>
      </c>
      <c r="BQ208" s="37" t="str" cm="1">
        <f t="array" aca="1" ref="BQ208" ca="1">_xlfn.LET(_xlpm.lookback,MIN(ROW()-ROW(BP$50),11),_xlpm.found,IFERROR(MATCH("Equal Low",OFFSET(BP208,-_xlpm.lookback,0,_xlpm.lookback+1,1),0),-1),_xlpm.offset_rows,_xlpm.lookback-_xlpm.found+1,IF(_xlpm.found&gt;0,INDEX(F:F,ROW()-_xlpm.offset_rows),""))</f>
        <v/>
      </c>
      <c r="BR208" s="37" t="str">
        <f ca="1">IF(BQ208&lt;&gt;"",H208,"")</f>
        <v/>
      </c>
      <c r="BS208" s="37" t="str">
        <f ca="1">IF(BQ208&lt;&gt;"",I208,"")</f>
        <v/>
      </c>
      <c r="BT208" s="37" t="str">
        <f t="shared" ca="1" si="82"/>
        <v/>
      </c>
      <c r="BU208" s="37" t="str">
        <f t="shared" si="91"/>
        <v/>
      </c>
      <c r="BV208" s="29" t="str">
        <f t="shared" si="92"/>
        <v/>
      </c>
      <c r="BW208" s="37" t="str" cm="1">
        <f t="array" ref="BW208">IF(BV208&lt;&gt;1,"",_xlfn.IFS(OR(BC208="Above",BC208="Below"),BC208,OR(BH208="Above",BH208="Below"),BH208,TRUE,""))</f>
        <v/>
      </c>
      <c r="BX208" s="37" t="str">
        <f ca="1">_xlfn.LET(_xlpm.eqh,IFERROR(ABS((BM208-BL208)/BL208)&lt;0.15%,FALSE),_xlpm.eql,IFERROR(ABS((BR208-BQ208)/BQ208)&lt;0.15%,FALSE),IF(_xlpm.eqh,IF(_xlpm.eql,"Eqh Touch / Eql Touch","Eqh Touch"),IF(_xlpm.eql,"Eql Touch","")))</f>
        <v/>
      </c>
      <c r="BY208" s="37" t="str">
        <f>IF(AA208="","",IF(AA208&gt;0,"UP","DOWN"))</f>
        <v/>
      </c>
      <c r="BZ208" s="37" t="str">
        <f t="shared" si="93"/>
        <v/>
      </c>
      <c r="CA208" s="37" t="str">
        <f t="shared" si="94"/>
        <v/>
      </c>
      <c r="CB208" s="66" t="str">
        <f t="shared" si="95"/>
        <v/>
      </c>
      <c r="CC208" s="69" t="str">
        <f t="shared" si="103"/>
        <v/>
      </c>
      <c r="CD208" s="66" t="str">
        <f t="shared" si="104"/>
        <v/>
      </c>
      <c r="CE208" s="66" t="str">
        <f t="shared" si="96"/>
        <v/>
      </c>
      <c r="CF208" s="66" t="str">
        <f>IF(AK208="","",IF(AND(AC208&gt;0,AK208&gt;0),"Low Spike @ Uptrend",""))</f>
        <v/>
      </c>
      <c r="CG208" s="66" t="str">
        <f>IF(AND(CF208="Low Spike @ Uptrend",AV208&gt;50%),"Sig Low Spike @ Uptrend","")</f>
        <v/>
      </c>
      <c r="CH208" s="30" t="str">
        <f>IFERROR(IF(Z208&gt;(AVERAGE(Z188:Z208)+(2*_xlfn.STDEV.P(Z188:Z208))),1,""),"")</f>
        <v/>
      </c>
      <c r="CI208" s="30" t="str">
        <f>IFERROR(IF(G208&gt;(AVERAGE(G188:G208)+(2*_xlfn.STDEV.P(G188:G208))),1,""),"")</f>
        <v/>
      </c>
      <c r="CJ208" s="30" t="str">
        <f>IF(P208="","",IF(P208=1,1,""))</f>
        <v/>
      </c>
      <c r="CK208" s="11" t="str">
        <f>IF(AND(CH208="",CC208="",CF208="",CI208="",CJ208=""),"",SUM(CH208:CJ208)/5)</f>
        <v/>
      </c>
      <c r="CL208" s="38" t="str">
        <f t="shared" si="78"/>
        <v/>
      </c>
      <c r="CM208" s="10" t="str">
        <f t="shared" si="79"/>
        <v/>
      </c>
    </row>
    <row r="209" spans="1:91" x14ac:dyDescent="0.55000000000000004">
      <c r="A209" t="str">
        <f>IF('Data Validation'!$K$2&lt;&gt;TRUE,"",'Data Validation'!A209)</f>
        <v/>
      </c>
      <c r="B209" s="4" t="str">
        <f>IF('Data Validation'!$K$2&lt;&gt;TRUE,"",'Data Validation'!C209)</f>
        <v/>
      </c>
      <c r="C209" s="4" t="str">
        <f>IF('Data Validation'!$K$2&lt;&gt;TRUE,"",'Data Validation'!E209)</f>
        <v/>
      </c>
      <c r="D209" s="4" t="str">
        <f>IF('Data Validation'!$K$2&lt;&gt;TRUE,"",'Data Validation'!G209)</f>
        <v/>
      </c>
      <c r="E209" s="4" t="str">
        <f>IF($C209&lt;&gt;"M5","",Price!F209)</f>
        <v/>
      </c>
      <c r="F209" s="4" t="str">
        <f>IF($C209&lt;&gt;"M5","",Price!G209)</f>
        <v/>
      </c>
      <c r="G209" s="4" t="str">
        <f>IF($C209&lt;&gt;"M5","",Price!H209)</f>
        <v/>
      </c>
      <c r="H209" s="57" t="str">
        <f>IF($C209&lt;&gt;"M5","",SSA!E209)</f>
        <v/>
      </c>
      <c r="I209" s="57" t="str">
        <f>IF($C209&lt;&gt;"M5","",SSA!F209)</f>
        <v/>
      </c>
      <c r="J209" s="58" t="str">
        <f>IF($C209&lt;&gt;"M5","",SSA!G209)</f>
        <v/>
      </c>
      <c r="K209" s="58" t="str">
        <f>IF($C209&lt;&gt;"M5","",SSA!H209)</f>
        <v/>
      </c>
      <c r="L209" s="5" t="str">
        <f>IF($C209&lt;&gt;"M5","",Trendlines!K209)</f>
        <v/>
      </c>
      <c r="M209" s="5" t="str">
        <f>IF($C209&lt;&gt;"M5","",Trendlines!L209)</f>
        <v/>
      </c>
      <c r="N209" s="5" t="str">
        <f>IF($C209&lt;&gt;"M5","",ZigZag!E209)</f>
        <v/>
      </c>
      <c r="O209" s="5" t="str">
        <f>IF($C209&lt;&gt;"M5","",ZigZag!F209)</f>
        <v/>
      </c>
      <c r="P209" s="5" t="str">
        <f>IF($C209&lt;&gt;"M5","",Pinbar!E209)</f>
        <v/>
      </c>
      <c r="Q209" s="57" t="str">
        <f>IF($C209&lt;&gt;"M5","",Trendlines!E209)</f>
        <v/>
      </c>
      <c r="R209" s="57" t="str">
        <f>IF($C209&lt;&gt;"M5","",Trendlines!H209)</f>
        <v/>
      </c>
      <c r="S209" s="36" t="str">
        <f>IF(N209=0,""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"")))))))))))))))))))))))))))))))))))))))))))))))))</f>
        <v/>
      </c>
      <c r="T209" s="36" t="str">
        <f>IF(O209=0,""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"")))))))))))))))))))))))))))))))))))))))))))))))))</f>
        <v/>
      </c>
      <c r="U209" s="36" t="str">
        <f>IFERROR(IF(S209="N/A","N/A",((N209-S209)/S209)),"")</f>
        <v/>
      </c>
      <c r="V209" s="36" t="str">
        <f>IFERROR(IF(T209="N/A","N/A",((O209-T209)/T209)),"")</f>
        <v/>
      </c>
      <c r="W209" t="str">
        <f>IFERROR(E209-F209,"")</f>
        <v/>
      </c>
      <c r="X209" t="str">
        <f>IFERROR(ABS(E209-D208),"")</f>
        <v/>
      </c>
      <c r="Y209" t="str">
        <f>IFERROR(ABS(F209-D208),"")</f>
        <v/>
      </c>
      <c r="Z209" t="str">
        <f t="shared" si="80"/>
        <v/>
      </c>
      <c r="AA209" s="36" t="str">
        <f>IFERROR(H209-I209,"")</f>
        <v/>
      </c>
      <c r="AB209" s="36" t="str">
        <f t="shared" si="97"/>
        <v/>
      </c>
      <c r="AC209" s="66" t="str" cm="1">
        <f t="array" ref="AC209">IFERROR((AB209=AB208,AC208+AB209,AB209),"")</f>
        <v/>
      </c>
      <c r="AD209" s="65"/>
      <c r="AE209" s="65"/>
      <c r="AF209" s="65"/>
      <c r="AG209" s="65"/>
      <c r="AH209" s="36" t="str">
        <f>IF(AND(H209&gt;I209,H208&lt;I208),"crossover","")</f>
        <v/>
      </c>
      <c r="AI209" s="36" t="str">
        <f>IF(AND(H209&lt;I209,H208&gt;I208),"crossunder","")</f>
        <v/>
      </c>
      <c r="AJ209" s="67" t="str">
        <f t="shared" si="98"/>
        <v/>
      </c>
      <c r="AK209" s="68" t="str">
        <f t="shared" si="99"/>
        <v/>
      </c>
      <c r="AL209" s="71" t="str">
        <f t="shared" si="100"/>
        <v/>
      </c>
      <c r="AM209" s="71" t="str">
        <f t="shared" si="101"/>
        <v/>
      </c>
      <c r="AN209" s="72" t="str">
        <f>IF(AND(AK209&lt;&gt;"",CF209="Low Spike @ Uptrend"),AK209,"")</f>
        <v/>
      </c>
      <c r="AO209" s="72" t="str">
        <f t="shared" si="102"/>
        <v/>
      </c>
      <c r="AT209" s="75"/>
      <c r="AU209" s="75"/>
      <c r="AV209" s="75"/>
      <c r="AW209" s="75"/>
      <c r="AX209" s="4"/>
      <c r="AY209" s="21" t="str">
        <f>IF(OR(Q209=0,Q209=""),"",((H209-Q209)/Q209))</f>
        <v/>
      </c>
      <c r="AZ209" s="15" t="str">
        <f t="shared" si="85"/>
        <v/>
      </c>
      <c r="BA209" s="15" t="str">
        <f t="shared" si="83"/>
        <v/>
      </c>
      <c r="BB209" s="22" t="str">
        <f t="shared" si="86"/>
        <v/>
      </c>
      <c r="BC209" s="22" t="str">
        <f t="shared" si="87"/>
        <v/>
      </c>
      <c r="BD209" s="24" t="str">
        <f>IF(OR(R209=0,R209=""),"",((H209-R209)/R209))</f>
        <v/>
      </c>
      <c r="BE209" s="23" t="str">
        <f t="shared" si="84"/>
        <v/>
      </c>
      <c r="BF209" s="23" t="str">
        <f t="shared" si="88"/>
        <v/>
      </c>
      <c r="BG209" s="25" t="str">
        <f t="shared" si="89"/>
        <v/>
      </c>
      <c r="BH209" s="25" t="str">
        <f t="shared" si="90"/>
        <v/>
      </c>
      <c r="BI209" s="29" t="str">
        <f>IF(OR(L209="",N209=""),"",IF(AND(L209=N209,L209&gt;0,N209&gt;0),"Important High",""))</f>
        <v/>
      </c>
      <c r="BJ209" s="29" t="str">
        <f>IF(OR(M209="",O209=""),"",IF(AND(M209=O209,M209&gt;0,O209&gt;0),"Important Low",""))</f>
        <v/>
      </c>
      <c r="BK209" s="37" t="str">
        <f>IFERROR(IF(ABS(U209)&lt;0.15%,"Equal High",""),"")</f>
        <v/>
      </c>
      <c r="BL209" s="37" t="str" cm="1">
        <f t="array" aca="1" ref="BL209" ca="1">_xlfn.LET(_xlpm.lookback,MIN(ROW()-ROW(BK$50),11),_xlpm.found,IFERROR(MATCH("Equal High",OFFSET(BK209,-_xlpm.lookback,0,_xlpm.lookback+1,1),0),-1),_xlpm.offset_rows,_xlpm.lookback-_xlpm.found+1,IF(_xlpm.found&gt;0,INDEX(E:E,ROW()-_xlpm.offset_rows),""))</f>
        <v/>
      </c>
      <c r="BM209" s="37" t="str">
        <f ca="1">IF(BL209&lt;&gt;"",H209,"")</f>
        <v/>
      </c>
      <c r="BN209" s="37" t="str">
        <f ca="1">IF(BL209&lt;&gt;"",I209,"")</f>
        <v/>
      </c>
      <c r="BO209" s="37" t="str">
        <f t="shared" ca="1" si="81"/>
        <v/>
      </c>
      <c r="BP209" s="37" t="str">
        <f>IFERROR(IF(ABS(V209)&lt;0.15%,"Equal Low",""),"")</f>
        <v/>
      </c>
      <c r="BQ209" s="37" t="str" cm="1">
        <f t="array" aca="1" ref="BQ209" ca="1">_xlfn.LET(_xlpm.lookback,MIN(ROW()-ROW(BP$50),11),_xlpm.found,IFERROR(MATCH("Equal Low",OFFSET(BP209,-_xlpm.lookback,0,_xlpm.lookback+1,1),0),-1),_xlpm.offset_rows,_xlpm.lookback-_xlpm.found+1,IF(_xlpm.found&gt;0,INDEX(F:F,ROW()-_xlpm.offset_rows),""))</f>
        <v/>
      </c>
      <c r="BR209" s="37" t="str">
        <f ca="1">IF(BQ209&lt;&gt;"",H209,"")</f>
        <v/>
      </c>
      <c r="BS209" s="37" t="str">
        <f ca="1">IF(BQ209&lt;&gt;"",I209,"")</f>
        <v/>
      </c>
      <c r="BT209" s="37" t="str">
        <f t="shared" ca="1" si="82"/>
        <v/>
      </c>
      <c r="BU209" s="37" t="str">
        <f t="shared" si="91"/>
        <v/>
      </c>
      <c r="BV209" s="29" t="str">
        <f t="shared" si="92"/>
        <v/>
      </c>
      <c r="BW209" s="37" t="str" cm="1">
        <f t="array" ref="BW209">IF(BV209&lt;&gt;1,"",_xlfn.IFS(OR(BC209="Above",BC209="Below"),BC209,OR(BH209="Above",BH209="Below"),BH209,TRUE,""))</f>
        <v/>
      </c>
      <c r="BX209" s="37" t="str">
        <f ca="1">_xlfn.LET(_xlpm.eqh,IFERROR(ABS((BM209-BL209)/BL209)&lt;0.15%,FALSE),_xlpm.eql,IFERROR(ABS((BR209-BQ209)/BQ209)&lt;0.15%,FALSE),IF(_xlpm.eqh,IF(_xlpm.eql,"Eqh Touch / Eql Touch","Eqh Touch"),IF(_xlpm.eql,"Eql Touch","")))</f>
        <v/>
      </c>
      <c r="BY209" s="37" t="str">
        <f>IF(AA209="","",IF(AA209&gt;0,"UP","DOWN"))</f>
        <v/>
      </c>
      <c r="BZ209" s="37" t="str">
        <f t="shared" si="93"/>
        <v/>
      </c>
      <c r="CA209" s="37" t="str">
        <f t="shared" si="94"/>
        <v/>
      </c>
      <c r="CB209" s="66" t="str">
        <f t="shared" si="95"/>
        <v/>
      </c>
      <c r="CC209" s="69" t="str">
        <f t="shared" si="103"/>
        <v/>
      </c>
      <c r="CD209" s="66" t="str">
        <f t="shared" si="104"/>
        <v/>
      </c>
      <c r="CE209" s="66" t="str">
        <f t="shared" si="96"/>
        <v/>
      </c>
      <c r="CF209" s="66" t="str">
        <f>IF(AK209="","",IF(AND(AC209&gt;0,AK209&gt;0),"Low Spike @ Uptrend",""))</f>
        <v/>
      </c>
      <c r="CG209" s="66" t="str">
        <f>IF(AND(CF209="Low Spike @ Uptrend",AV209&gt;50%),"Sig Low Spike @ Uptrend","")</f>
        <v/>
      </c>
      <c r="CH209" s="30" t="str">
        <f>IFERROR(IF(Z209&gt;(AVERAGE(Z189:Z209)+(2*_xlfn.STDEV.P(Z189:Z209))),1,""),"")</f>
        <v/>
      </c>
      <c r="CI209" s="30" t="str">
        <f>IFERROR(IF(G209&gt;(AVERAGE(G189:G209)+(2*_xlfn.STDEV.P(G189:G209))),1,""),"")</f>
        <v/>
      </c>
      <c r="CJ209" s="30" t="str">
        <f>IF(P209="","",IF(P209=1,1,""))</f>
        <v/>
      </c>
      <c r="CK209" s="11" t="str">
        <f>IF(AND(CH209="",CC209="",CF209="",CI209="",CJ209=""),"",SUM(CH209:CJ209)/5)</f>
        <v/>
      </c>
      <c r="CL209" s="38" t="str">
        <f t="shared" si="78"/>
        <v/>
      </c>
      <c r="CM209" s="10" t="str">
        <f t="shared" si="79"/>
        <v/>
      </c>
    </row>
    <row r="210" spans="1:91" x14ac:dyDescent="0.55000000000000004">
      <c r="A210" t="str">
        <f>IF('Data Validation'!$K$2&lt;&gt;TRUE,"",'Data Validation'!A210)</f>
        <v/>
      </c>
      <c r="B210" s="4" t="str">
        <f>IF('Data Validation'!$K$2&lt;&gt;TRUE,"",'Data Validation'!C210)</f>
        <v/>
      </c>
      <c r="C210" s="4" t="str">
        <f>IF('Data Validation'!$K$2&lt;&gt;TRUE,"",'Data Validation'!E210)</f>
        <v/>
      </c>
      <c r="D210" s="4" t="str">
        <f>IF('Data Validation'!$K$2&lt;&gt;TRUE,"",'Data Validation'!G210)</f>
        <v/>
      </c>
      <c r="E210" s="4" t="str">
        <f>IF($C210&lt;&gt;"M5","",Price!F210)</f>
        <v/>
      </c>
      <c r="F210" s="4" t="str">
        <f>IF($C210&lt;&gt;"M5","",Price!G210)</f>
        <v/>
      </c>
      <c r="G210" s="4" t="str">
        <f>IF($C210&lt;&gt;"M5","",Price!H210)</f>
        <v/>
      </c>
      <c r="H210" s="57" t="str">
        <f>IF($C210&lt;&gt;"M5","",SSA!E210)</f>
        <v/>
      </c>
      <c r="I210" s="57" t="str">
        <f>IF($C210&lt;&gt;"M5","",SSA!F210)</f>
        <v/>
      </c>
      <c r="J210" s="58" t="str">
        <f>IF($C210&lt;&gt;"M5","",SSA!G210)</f>
        <v/>
      </c>
      <c r="K210" s="58" t="str">
        <f>IF($C210&lt;&gt;"M5","",SSA!H210)</f>
        <v/>
      </c>
      <c r="L210" s="5" t="str">
        <f>IF($C210&lt;&gt;"M5","",Trendlines!K210)</f>
        <v/>
      </c>
      <c r="M210" s="5" t="str">
        <f>IF($C210&lt;&gt;"M5","",Trendlines!L210)</f>
        <v/>
      </c>
      <c r="N210" s="5" t="str">
        <f>IF($C210&lt;&gt;"M5","",ZigZag!E210)</f>
        <v/>
      </c>
      <c r="O210" s="5" t="str">
        <f>IF($C210&lt;&gt;"M5","",ZigZag!F210)</f>
        <v/>
      </c>
      <c r="P210" s="5" t="str">
        <f>IF($C210&lt;&gt;"M5","",Pinbar!E210)</f>
        <v/>
      </c>
      <c r="Q210" s="57" t="str">
        <f>IF($C210&lt;&gt;"M5","",Trendlines!E210)</f>
        <v/>
      </c>
      <c r="R210" s="57" t="str">
        <f>IF($C210&lt;&gt;"M5","",Trendlines!H210)</f>
        <v/>
      </c>
      <c r="S210" s="36" t="str">
        <f>IF(N210=0,""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"")))))))))))))))))))))))))))))))))))))))))))))))))</f>
        <v/>
      </c>
      <c r="T210" s="36" t="str">
        <f>IF(O210=0,""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"")))))))))))))))))))))))))))))))))))))))))))))))))</f>
        <v/>
      </c>
      <c r="U210" s="36" t="str">
        <f>IFERROR(IF(S210="N/A","N/A",((N210-S210)/S210)),"")</f>
        <v/>
      </c>
      <c r="V210" s="36" t="str">
        <f>IFERROR(IF(T210="N/A","N/A",((O210-T210)/T210)),"")</f>
        <v/>
      </c>
      <c r="W210" t="str">
        <f>IFERROR(E210-F210,"")</f>
        <v/>
      </c>
      <c r="X210" t="str">
        <f>IFERROR(ABS(E210-D209),"")</f>
        <v/>
      </c>
      <c r="Y210" t="str">
        <f>IFERROR(ABS(F210-D209),"")</f>
        <v/>
      </c>
      <c r="Z210" t="str">
        <f t="shared" si="80"/>
        <v/>
      </c>
      <c r="AA210" s="36" t="str">
        <f>IFERROR(H210-I210,"")</f>
        <v/>
      </c>
      <c r="AB210" s="36" t="str">
        <f t="shared" si="97"/>
        <v/>
      </c>
      <c r="AC210" s="66" t="str" cm="1">
        <f t="array" ref="AC210">IFERROR((AB210=AB209,AC209+AB210,AB210),"")</f>
        <v/>
      </c>
      <c r="AD210" s="65"/>
      <c r="AE210" s="65"/>
      <c r="AF210" s="65"/>
      <c r="AG210" s="65"/>
      <c r="AH210" s="36" t="str">
        <f>IF(AND(H210&gt;I210,H209&lt;I209),"crossover","")</f>
        <v/>
      </c>
      <c r="AI210" s="36" t="str">
        <f>IF(AND(H210&lt;I210,H209&gt;I209),"crossunder","")</f>
        <v/>
      </c>
      <c r="AJ210" s="67" t="str">
        <f t="shared" si="98"/>
        <v/>
      </c>
      <c r="AK210" s="68" t="str">
        <f t="shared" si="99"/>
        <v/>
      </c>
      <c r="AL210" s="71" t="str">
        <f t="shared" si="100"/>
        <v/>
      </c>
      <c r="AM210" s="71" t="str">
        <f t="shared" si="101"/>
        <v/>
      </c>
      <c r="AN210" s="72" t="str">
        <f>IF(AND(AK210&lt;&gt;"",CF210="Low Spike @ Uptrend"),AK210,"")</f>
        <v/>
      </c>
      <c r="AO210" s="72" t="str">
        <f t="shared" si="102"/>
        <v/>
      </c>
      <c r="AT210" s="75"/>
      <c r="AU210" s="75"/>
      <c r="AV210" s="75"/>
      <c r="AW210" s="75"/>
      <c r="AX210" s="4"/>
      <c r="AY210" s="21" t="str">
        <f>IF(OR(Q210=0,Q210=""),"",((H210-Q210)/Q210))</f>
        <v/>
      </c>
      <c r="AZ210" s="15" t="str">
        <f t="shared" si="85"/>
        <v/>
      </c>
      <c r="BA210" s="15" t="str">
        <f t="shared" si="83"/>
        <v/>
      </c>
      <c r="BB210" s="22" t="str">
        <f t="shared" si="86"/>
        <v/>
      </c>
      <c r="BC210" s="22" t="str">
        <f t="shared" si="87"/>
        <v/>
      </c>
      <c r="BD210" s="24" t="str">
        <f>IF(OR(R210=0,R210=""),"",((H210-R210)/R210))</f>
        <v/>
      </c>
      <c r="BE210" s="23" t="str">
        <f t="shared" si="84"/>
        <v/>
      </c>
      <c r="BF210" s="23" t="str">
        <f t="shared" si="88"/>
        <v/>
      </c>
      <c r="BG210" s="25" t="str">
        <f t="shared" si="89"/>
        <v/>
      </c>
      <c r="BH210" s="25" t="str">
        <f t="shared" si="90"/>
        <v/>
      </c>
      <c r="BI210" s="29" t="str">
        <f>IF(OR(L210="",N210=""),"",IF(AND(L210=N210,L210&gt;0,N210&gt;0),"Important High",""))</f>
        <v/>
      </c>
      <c r="BJ210" s="29" t="str">
        <f>IF(OR(M210="",O210=""),"",IF(AND(M210=O210,M210&gt;0,O210&gt;0),"Important Low",""))</f>
        <v/>
      </c>
      <c r="BK210" s="37" t="str">
        <f>IFERROR(IF(ABS(U210)&lt;0.15%,"Equal High",""),"")</f>
        <v/>
      </c>
      <c r="BL210" s="37" t="str" cm="1">
        <f t="array" aca="1" ref="BL210" ca="1">_xlfn.LET(_xlpm.lookback,MIN(ROW()-ROW(BK$50),11),_xlpm.found,IFERROR(MATCH("Equal High",OFFSET(BK210,-_xlpm.lookback,0,_xlpm.lookback+1,1),0),-1),_xlpm.offset_rows,_xlpm.lookback-_xlpm.found+1,IF(_xlpm.found&gt;0,INDEX(E:E,ROW()-_xlpm.offset_rows),""))</f>
        <v/>
      </c>
      <c r="BM210" s="37" t="str">
        <f ca="1">IF(BL210&lt;&gt;"",H210,"")</f>
        <v/>
      </c>
      <c r="BN210" s="37" t="str">
        <f ca="1">IF(BL210&lt;&gt;"",I210,"")</f>
        <v/>
      </c>
      <c r="BO210" s="37" t="str">
        <f t="shared" ca="1" si="81"/>
        <v/>
      </c>
      <c r="BP210" s="37" t="str">
        <f>IFERROR(IF(ABS(V210)&lt;0.15%,"Equal Low",""),"")</f>
        <v/>
      </c>
      <c r="BQ210" s="37" t="str" cm="1">
        <f t="array" aca="1" ref="BQ210" ca="1">_xlfn.LET(_xlpm.lookback,MIN(ROW()-ROW(BP$50),11),_xlpm.found,IFERROR(MATCH("Equal Low",OFFSET(BP210,-_xlpm.lookback,0,_xlpm.lookback+1,1),0),-1),_xlpm.offset_rows,_xlpm.lookback-_xlpm.found+1,IF(_xlpm.found&gt;0,INDEX(F:F,ROW()-_xlpm.offset_rows),""))</f>
        <v/>
      </c>
      <c r="BR210" s="37" t="str">
        <f ca="1">IF(BQ210&lt;&gt;"",H210,"")</f>
        <v/>
      </c>
      <c r="BS210" s="37" t="str">
        <f ca="1">IF(BQ210&lt;&gt;"",I210,"")</f>
        <v/>
      </c>
      <c r="BT210" s="37" t="str">
        <f t="shared" ca="1" si="82"/>
        <v/>
      </c>
      <c r="BU210" s="37" t="str">
        <f t="shared" si="91"/>
        <v/>
      </c>
      <c r="BV210" s="29" t="str">
        <f t="shared" si="92"/>
        <v/>
      </c>
      <c r="BW210" s="37" t="str" cm="1">
        <f t="array" ref="BW210">IF(BV210&lt;&gt;1,"",_xlfn.IFS(OR(BC210="Above",BC210="Below"),BC210,OR(BH210="Above",BH210="Below"),BH210,TRUE,""))</f>
        <v/>
      </c>
      <c r="BX210" s="37" t="str">
        <f ca="1">_xlfn.LET(_xlpm.eqh,IFERROR(ABS((BM210-BL210)/BL210)&lt;0.15%,FALSE),_xlpm.eql,IFERROR(ABS((BR210-BQ210)/BQ210)&lt;0.15%,FALSE),IF(_xlpm.eqh,IF(_xlpm.eql,"Eqh Touch / Eql Touch","Eqh Touch"),IF(_xlpm.eql,"Eql Touch","")))</f>
        <v/>
      </c>
      <c r="BY210" s="37" t="str">
        <f>IF(AA210="","",IF(AA210&gt;0,"UP","DOWN"))</f>
        <v/>
      </c>
      <c r="BZ210" s="37" t="str">
        <f t="shared" si="93"/>
        <v/>
      </c>
      <c r="CA210" s="37" t="str">
        <f t="shared" si="94"/>
        <v/>
      </c>
      <c r="CB210" s="66" t="str">
        <f t="shared" si="95"/>
        <v/>
      </c>
      <c r="CC210" s="69" t="str">
        <f t="shared" si="103"/>
        <v/>
      </c>
      <c r="CD210" s="66" t="str">
        <f t="shared" si="104"/>
        <v/>
      </c>
      <c r="CE210" s="66" t="str">
        <f t="shared" si="96"/>
        <v/>
      </c>
      <c r="CF210" s="66" t="str">
        <f>IF(AK210="","",IF(AND(AC210&gt;0,AK210&gt;0),"Low Spike @ Uptrend",""))</f>
        <v/>
      </c>
      <c r="CG210" s="66" t="str">
        <f>IF(AND(CF210="Low Spike @ Uptrend",AV210&gt;50%),"Sig Low Spike @ Uptrend","")</f>
        <v/>
      </c>
      <c r="CH210" s="30" t="str">
        <f>IFERROR(IF(Z210&gt;(AVERAGE(Z190:Z210)+(2*_xlfn.STDEV.P(Z190:Z210))),1,""),"")</f>
        <v/>
      </c>
      <c r="CI210" s="30" t="str">
        <f>IFERROR(IF(G210&gt;(AVERAGE(G190:G210)+(2*_xlfn.STDEV.P(G190:G210))),1,""),"")</f>
        <v/>
      </c>
      <c r="CJ210" s="30" t="str">
        <f>IF(P210="","",IF(P210=1,1,""))</f>
        <v/>
      </c>
      <c r="CK210" s="11" t="str">
        <f>IF(AND(CH210="",CC210="",CF210="",CI210="",CJ210=""),"",SUM(CH210:CJ210)/5)</f>
        <v/>
      </c>
      <c r="CL210" s="38" t="str">
        <f t="shared" si="78"/>
        <v/>
      </c>
      <c r="CM210" s="10" t="str">
        <f t="shared" si="79"/>
        <v/>
      </c>
    </row>
    <row r="211" spans="1:91" x14ac:dyDescent="0.55000000000000004">
      <c r="A211" t="str">
        <f>IF('Data Validation'!$K$2&lt;&gt;TRUE,"",'Data Validation'!A211)</f>
        <v/>
      </c>
      <c r="B211" s="4" t="str">
        <f>IF('Data Validation'!$K$2&lt;&gt;TRUE,"",'Data Validation'!C211)</f>
        <v/>
      </c>
      <c r="C211" s="4" t="str">
        <f>IF('Data Validation'!$K$2&lt;&gt;TRUE,"",'Data Validation'!E211)</f>
        <v/>
      </c>
      <c r="D211" s="4" t="str">
        <f>IF('Data Validation'!$K$2&lt;&gt;TRUE,"",'Data Validation'!G211)</f>
        <v/>
      </c>
      <c r="E211" s="4" t="str">
        <f>IF($C211&lt;&gt;"M5","",Price!F211)</f>
        <v/>
      </c>
      <c r="F211" s="4" t="str">
        <f>IF($C211&lt;&gt;"M5","",Price!G211)</f>
        <v/>
      </c>
      <c r="G211" s="4" t="str">
        <f>IF($C211&lt;&gt;"M5","",Price!H211)</f>
        <v/>
      </c>
      <c r="H211" s="57" t="str">
        <f>IF($C211&lt;&gt;"M5","",SSA!E211)</f>
        <v/>
      </c>
      <c r="I211" s="57" t="str">
        <f>IF($C211&lt;&gt;"M5","",SSA!F211)</f>
        <v/>
      </c>
      <c r="J211" s="58" t="str">
        <f>IF($C211&lt;&gt;"M5","",SSA!G211)</f>
        <v/>
      </c>
      <c r="K211" s="58" t="str">
        <f>IF($C211&lt;&gt;"M5","",SSA!H211)</f>
        <v/>
      </c>
      <c r="L211" s="5" t="str">
        <f>IF($C211&lt;&gt;"M5","",Trendlines!K211)</f>
        <v/>
      </c>
      <c r="M211" s="5" t="str">
        <f>IF($C211&lt;&gt;"M5","",Trendlines!L211)</f>
        <v/>
      </c>
      <c r="N211" s="5" t="str">
        <f>IF($C211&lt;&gt;"M5","",ZigZag!E211)</f>
        <v/>
      </c>
      <c r="O211" s="5" t="str">
        <f>IF($C211&lt;&gt;"M5","",ZigZag!F211)</f>
        <v/>
      </c>
      <c r="P211" s="5" t="str">
        <f>IF($C211&lt;&gt;"M5","",Pinbar!E211)</f>
        <v/>
      </c>
      <c r="Q211" s="57" t="str">
        <f>IF($C211&lt;&gt;"M5","",Trendlines!E211)</f>
        <v/>
      </c>
      <c r="R211" s="57" t="str">
        <f>IF($C211&lt;&gt;"M5","",Trendlines!H211)</f>
        <v/>
      </c>
      <c r="S211" s="36" t="str">
        <f>IF(N211=0,""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"")))))))))))))))))))))))))))))))))))))))))))))))))</f>
        <v/>
      </c>
      <c r="T211" s="36" t="str">
        <f>IF(O211=0,""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"")))))))))))))))))))))))))))))))))))))))))))))))))</f>
        <v/>
      </c>
      <c r="U211" s="36" t="str">
        <f>IFERROR(IF(S211="N/A","N/A",((N211-S211)/S211)),"")</f>
        <v/>
      </c>
      <c r="V211" s="36" t="str">
        <f>IFERROR(IF(T211="N/A","N/A",((O211-T211)/T211)),"")</f>
        <v/>
      </c>
      <c r="W211" t="str">
        <f>IFERROR(E211-F211,"")</f>
        <v/>
      </c>
      <c r="X211" t="str">
        <f>IFERROR(ABS(E211-D210),"")</f>
        <v/>
      </c>
      <c r="Y211" t="str">
        <f>IFERROR(ABS(F211-D210),"")</f>
        <v/>
      </c>
      <c r="Z211" t="str">
        <f t="shared" si="80"/>
        <v/>
      </c>
      <c r="AA211" s="36" t="str">
        <f>IFERROR(H211-I211,"")</f>
        <v/>
      </c>
      <c r="AB211" s="36" t="str">
        <f t="shared" si="97"/>
        <v/>
      </c>
      <c r="AC211" s="66" t="str" cm="1">
        <f t="array" ref="AC211">IFERROR((AB211=AB210,AC210+AB211,AB211),"")</f>
        <v/>
      </c>
      <c r="AD211" s="65"/>
      <c r="AE211" s="65"/>
      <c r="AF211" s="65"/>
      <c r="AG211" s="65"/>
      <c r="AH211" s="36" t="str">
        <f>IF(AND(H211&gt;I211,H210&lt;I210),"crossover","")</f>
        <v/>
      </c>
      <c r="AI211" s="36" t="str">
        <f>IF(AND(H211&lt;I211,H210&gt;I210),"crossunder","")</f>
        <v/>
      </c>
      <c r="AJ211" s="67" t="str">
        <f t="shared" si="98"/>
        <v/>
      </c>
      <c r="AK211" s="68" t="str">
        <f t="shared" si="99"/>
        <v/>
      </c>
      <c r="AL211" s="71" t="str">
        <f t="shared" si="100"/>
        <v/>
      </c>
      <c r="AM211" s="71" t="str">
        <f t="shared" si="101"/>
        <v/>
      </c>
      <c r="AN211" s="72" t="str">
        <f>IF(AND(AK211&lt;&gt;"",CF211="Low Spike @ Uptrend"),AK211,"")</f>
        <v/>
      </c>
      <c r="AO211" s="72" t="str">
        <f t="shared" si="102"/>
        <v/>
      </c>
      <c r="AT211" s="75"/>
      <c r="AU211" s="75"/>
      <c r="AV211" s="75"/>
      <c r="AW211" s="75"/>
      <c r="AX211" s="4"/>
      <c r="AY211" s="21" t="str">
        <f>IF(OR(Q211=0,Q211=""),"",((H211-Q211)/Q211))</f>
        <v/>
      </c>
      <c r="AZ211" s="15" t="str">
        <f t="shared" si="85"/>
        <v/>
      </c>
      <c r="BA211" s="15" t="str">
        <f t="shared" si="83"/>
        <v/>
      </c>
      <c r="BB211" s="22" t="str">
        <f t="shared" si="86"/>
        <v/>
      </c>
      <c r="BC211" s="22" t="str">
        <f t="shared" si="87"/>
        <v/>
      </c>
      <c r="BD211" s="24" t="str">
        <f>IF(OR(R211=0,R211=""),"",((H211-R211)/R211))</f>
        <v/>
      </c>
      <c r="BE211" s="23" t="str">
        <f t="shared" si="84"/>
        <v/>
      </c>
      <c r="BF211" s="23" t="str">
        <f t="shared" si="88"/>
        <v/>
      </c>
      <c r="BG211" s="25" t="str">
        <f t="shared" si="89"/>
        <v/>
      </c>
      <c r="BH211" s="25" t="str">
        <f t="shared" si="90"/>
        <v/>
      </c>
      <c r="BI211" s="29" t="str">
        <f>IF(OR(L211="",N211=""),"",IF(AND(L211=N211,L211&gt;0,N211&gt;0),"Important High",""))</f>
        <v/>
      </c>
      <c r="BJ211" s="29" t="str">
        <f>IF(OR(M211="",O211=""),"",IF(AND(M211=O211,M211&gt;0,O211&gt;0),"Important Low",""))</f>
        <v/>
      </c>
      <c r="BK211" s="37" t="str">
        <f>IFERROR(IF(ABS(U211)&lt;0.15%,"Equal High",""),"")</f>
        <v/>
      </c>
      <c r="BL211" s="37" t="str" cm="1">
        <f t="array" aca="1" ref="BL211" ca="1">_xlfn.LET(_xlpm.lookback,MIN(ROW()-ROW(BK$50),11),_xlpm.found,IFERROR(MATCH("Equal High",OFFSET(BK211,-_xlpm.lookback,0,_xlpm.lookback+1,1),0),-1),_xlpm.offset_rows,_xlpm.lookback-_xlpm.found+1,IF(_xlpm.found&gt;0,INDEX(E:E,ROW()-_xlpm.offset_rows),""))</f>
        <v/>
      </c>
      <c r="BM211" s="37" t="str">
        <f ca="1">IF(BL211&lt;&gt;"",H211,"")</f>
        <v/>
      </c>
      <c r="BN211" s="37" t="str">
        <f ca="1">IF(BL211&lt;&gt;"",I211,"")</f>
        <v/>
      </c>
      <c r="BO211" s="37" t="str">
        <f t="shared" ca="1" si="81"/>
        <v/>
      </c>
      <c r="BP211" s="37" t="str">
        <f>IFERROR(IF(ABS(V211)&lt;0.15%,"Equal Low",""),"")</f>
        <v/>
      </c>
      <c r="BQ211" s="37" t="str" cm="1">
        <f t="array" aca="1" ref="BQ211" ca="1">_xlfn.LET(_xlpm.lookback,MIN(ROW()-ROW(BP$50),11),_xlpm.found,IFERROR(MATCH("Equal Low",OFFSET(BP211,-_xlpm.lookback,0,_xlpm.lookback+1,1),0),-1),_xlpm.offset_rows,_xlpm.lookback-_xlpm.found+1,IF(_xlpm.found&gt;0,INDEX(F:F,ROW()-_xlpm.offset_rows),""))</f>
        <v/>
      </c>
      <c r="BR211" s="37" t="str">
        <f ca="1">IF(BQ211&lt;&gt;"",H211,"")</f>
        <v/>
      </c>
      <c r="BS211" s="37" t="str">
        <f ca="1">IF(BQ211&lt;&gt;"",I211,"")</f>
        <v/>
      </c>
      <c r="BT211" s="37" t="str">
        <f t="shared" ca="1" si="82"/>
        <v/>
      </c>
      <c r="BU211" s="37" t="str">
        <f t="shared" si="91"/>
        <v/>
      </c>
      <c r="BV211" s="29" t="str">
        <f t="shared" si="92"/>
        <v/>
      </c>
      <c r="BW211" s="37" t="str" cm="1">
        <f t="array" ref="BW211">IF(BV211&lt;&gt;1,"",_xlfn.IFS(OR(BC211="Above",BC211="Below"),BC211,OR(BH211="Above",BH211="Below"),BH211,TRUE,""))</f>
        <v/>
      </c>
      <c r="BX211" s="37" t="str">
        <f ca="1">_xlfn.LET(_xlpm.eqh,IFERROR(ABS((BM211-BL211)/BL211)&lt;0.15%,FALSE),_xlpm.eql,IFERROR(ABS((BR211-BQ211)/BQ211)&lt;0.15%,FALSE),IF(_xlpm.eqh,IF(_xlpm.eql,"Eqh Touch / Eql Touch","Eqh Touch"),IF(_xlpm.eql,"Eql Touch","")))</f>
        <v/>
      </c>
      <c r="BY211" s="37" t="str">
        <f>IF(AA211="","",IF(AA211&gt;0,"UP","DOWN"))</f>
        <v/>
      </c>
      <c r="BZ211" s="37" t="str">
        <f t="shared" si="93"/>
        <v/>
      </c>
      <c r="CA211" s="37" t="str">
        <f t="shared" si="94"/>
        <v/>
      </c>
      <c r="CB211" s="66" t="str">
        <f t="shared" si="95"/>
        <v/>
      </c>
      <c r="CC211" s="69" t="str">
        <f t="shared" si="103"/>
        <v/>
      </c>
      <c r="CD211" s="66" t="str">
        <f t="shared" si="104"/>
        <v/>
      </c>
      <c r="CE211" s="66" t="str">
        <f t="shared" si="96"/>
        <v/>
      </c>
      <c r="CF211" s="66" t="str">
        <f>IF(AK211="","",IF(AND(AC211&gt;0,AK211&gt;0),"Low Spike @ Uptrend",""))</f>
        <v/>
      </c>
      <c r="CG211" s="66" t="str">
        <f>IF(AND(CF211="Low Spike @ Uptrend",AV211&gt;50%),"Sig Low Spike @ Uptrend","")</f>
        <v/>
      </c>
      <c r="CH211" s="30" t="str">
        <f>IFERROR(IF(Z211&gt;(AVERAGE(Z191:Z211)+(2*_xlfn.STDEV.P(Z191:Z211))),1,""),"")</f>
        <v/>
      </c>
      <c r="CI211" s="30" t="str">
        <f>IFERROR(IF(G211&gt;(AVERAGE(G191:G211)+(2*_xlfn.STDEV.P(G191:G211))),1,""),"")</f>
        <v/>
      </c>
      <c r="CJ211" s="30" t="str">
        <f>IF(P211="","",IF(P211=1,1,""))</f>
        <v/>
      </c>
      <c r="CK211" s="11" t="str">
        <f>IF(AND(CH211="",CC211="",CF211="",CI211="",CJ211=""),"",SUM(CH211:CJ211)/5)</f>
        <v/>
      </c>
      <c r="CL211" s="38" t="str">
        <f t="shared" si="78"/>
        <v/>
      </c>
      <c r="CM211" s="10" t="str">
        <f t="shared" si="79"/>
        <v/>
      </c>
    </row>
    <row r="212" spans="1:91" x14ac:dyDescent="0.55000000000000004">
      <c r="A212" t="str">
        <f>IF('Data Validation'!$K$2&lt;&gt;TRUE,"",'Data Validation'!A212)</f>
        <v/>
      </c>
      <c r="B212" s="4" t="str">
        <f>IF('Data Validation'!$K$2&lt;&gt;TRUE,"",'Data Validation'!C212)</f>
        <v/>
      </c>
      <c r="C212" s="4" t="str">
        <f>IF('Data Validation'!$K$2&lt;&gt;TRUE,"",'Data Validation'!E212)</f>
        <v/>
      </c>
      <c r="D212" s="4" t="str">
        <f>IF('Data Validation'!$K$2&lt;&gt;TRUE,"",'Data Validation'!G212)</f>
        <v/>
      </c>
      <c r="E212" s="4" t="str">
        <f>IF($C212&lt;&gt;"M5","",Price!F212)</f>
        <v/>
      </c>
      <c r="F212" s="4" t="str">
        <f>IF($C212&lt;&gt;"M5","",Price!G212)</f>
        <v/>
      </c>
      <c r="G212" s="4" t="str">
        <f>IF($C212&lt;&gt;"M5","",Price!H212)</f>
        <v/>
      </c>
      <c r="H212" s="57" t="str">
        <f>IF($C212&lt;&gt;"M5","",SSA!E212)</f>
        <v/>
      </c>
      <c r="I212" s="57" t="str">
        <f>IF($C212&lt;&gt;"M5","",SSA!F212)</f>
        <v/>
      </c>
      <c r="J212" s="58" t="str">
        <f>IF($C212&lt;&gt;"M5","",SSA!G212)</f>
        <v/>
      </c>
      <c r="K212" s="58" t="str">
        <f>IF($C212&lt;&gt;"M5","",SSA!H212)</f>
        <v/>
      </c>
      <c r="L212" s="5" t="str">
        <f>IF($C212&lt;&gt;"M5","",Trendlines!K212)</f>
        <v/>
      </c>
      <c r="M212" s="5" t="str">
        <f>IF($C212&lt;&gt;"M5","",Trendlines!L212)</f>
        <v/>
      </c>
      <c r="N212" s="5" t="str">
        <f>IF($C212&lt;&gt;"M5","",ZigZag!E212)</f>
        <v/>
      </c>
      <c r="O212" s="5" t="str">
        <f>IF($C212&lt;&gt;"M5","",ZigZag!F212)</f>
        <v/>
      </c>
      <c r="P212" s="5" t="str">
        <f>IF($C212&lt;&gt;"M5","",Pinbar!E212)</f>
        <v/>
      </c>
      <c r="Q212" s="57" t="str">
        <f>IF($C212&lt;&gt;"M5","",Trendlines!E212)</f>
        <v/>
      </c>
      <c r="R212" s="57" t="str">
        <f>IF($C212&lt;&gt;"M5","",Trendlines!H212)</f>
        <v/>
      </c>
      <c r="S212" s="36" t="str">
        <f>IF(N212=0,""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"")))))))))))))))))))))))))))))))))))))))))))))))))</f>
        <v/>
      </c>
      <c r="T212" s="36" t="str">
        <f>IF(O212=0,""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"")))))))))))))))))))))))))))))))))))))))))))))))))</f>
        <v/>
      </c>
      <c r="U212" s="36" t="str">
        <f>IFERROR(IF(S212="N/A","N/A",((N212-S212)/S212)),"")</f>
        <v/>
      </c>
      <c r="V212" s="36" t="str">
        <f>IFERROR(IF(T212="N/A","N/A",((O212-T212)/T212)),"")</f>
        <v/>
      </c>
      <c r="W212" t="str">
        <f>IFERROR(E212-F212,"")</f>
        <v/>
      </c>
      <c r="X212" t="str">
        <f>IFERROR(ABS(E212-D211),"")</f>
        <v/>
      </c>
      <c r="Y212" t="str">
        <f>IFERROR(ABS(F212-D211),"")</f>
        <v/>
      </c>
      <c r="Z212" t="str">
        <f t="shared" si="80"/>
        <v/>
      </c>
      <c r="AA212" s="36" t="str">
        <f>IFERROR(H212-I212,"")</f>
        <v/>
      </c>
      <c r="AB212" s="36" t="str">
        <f t="shared" si="97"/>
        <v/>
      </c>
      <c r="AC212" s="66" t="str" cm="1">
        <f t="array" ref="AC212">IFERROR((AB212=AB211,AC211+AB212,AB212),"")</f>
        <v/>
      </c>
      <c r="AD212" s="65"/>
      <c r="AE212" s="65"/>
      <c r="AF212" s="65"/>
      <c r="AG212" s="65"/>
      <c r="AH212" s="36" t="str">
        <f>IF(AND(H212&gt;I212,H211&lt;I211),"crossover","")</f>
        <v/>
      </c>
      <c r="AI212" s="36" t="str">
        <f>IF(AND(H212&lt;I212,H211&gt;I211),"crossunder","")</f>
        <v/>
      </c>
      <c r="AJ212" s="67" t="str">
        <f t="shared" si="98"/>
        <v/>
      </c>
      <c r="AK212" s="68" t="str">
        <f t="shared" si="99"/>
        <v/>
      </c>
      <c r="AL212" s="71" t="str">
        <f t="shared" si="100"/>
        <v/>
      </c>
      <c r="AM212" s="71" t="str">
        <f t="shared" si="101"/>
        <v/>
      </c>
      <c r="AN212" s="72" t="str">
        <f>IF(AND(AK212&lt;&gt;"",CF212="Low Spike @ Uptrend"),AK212,"")</f>
        <v/>
      </c>
      <c r="AO212" s="72" t="str">
        <f t="shared" si="102"/>
        <v/>
      </c>
      <c r="AT212" s="75"/>
      <c r="AU212" s="75"/>
      <c r="AV212" s="75"/>
      <c r="AW212" s="75"/>
      <c r="AX212" s="4"/>
      <c r="AY212" s="21" t="str">
        <f>IF(OR(Q212=0,Q212=""),"",((H212-Q212)/Q212))</f>
        <v/>
      </c>
      <c r="AZ212" s="15" t="str">
        <f t="shared" si="85"/>
        <v/>
      </c>
      <c r="BA212" s="15" t="str">
        <f t="shared" si="83"/>
        <v/>
      </c>
      <c r="BB212" s="22" t="str">
        <f t="shared" si="86"/>
        <v/>
      </c>
      <c r="BC212" s="22" t="str">
        <f t="shared" si="87"/>
        <v/>
      </c>
      <c r="BD212" s="24" t="str">
        <f>IF(OR(R212=0,R212=""),"",((H212-R212)/R212))</f>
        <v/>
      </c>
      <c r="BE212" s="23" t="str">
        <f t="shared" si="84"/>
        <v/>
      </c>
      <c r="BF212" s="23" t="str">
        <f t="shared" si="88"/>
        <v/>
      </c>
      <c r="BG212" s="25" t="str">
        <f t="shared" si="89"/>
        <v/>
      </c>
      <c r="BH212" s="25" t="str">
        <f t="shared" si="90"/>
        <v/>
      </c>
      <c r="BI212" s="29" t="str">
        <f>IF(OR(L212="",N212=""),"",IF(AND(L212=N212,L212&gt;0,N212&gt;0),"Important High",""))</f>
        <v/>
      </c>
      <c r="BJ212" s="29" t="str">
        <f>IF(OR(M212="",O212=""),"",IF(AND(M212=O212,M212&gt;0,O212&gt;0),"Important Low",""))</f>
        <v/>
      </c>
      <c r="BK212" s="37" t="str">
        <f>IFERROR(IF(ABS(U212)&lt;0.15%,"Equal High",""),"")</f>
        <v/>
      </c>
      <c r="BL212" s="37" t="str" cm="1">
        <f t="array" aca="1" ref="BL212" ca="1">_xlfn.LET(_xlpm.lookback,MIN(ROW()-ROW(BK$50),11),_xlpm.found,IFERROR(MATCH("Equal High",OFFSET(BK212,-_xlpm.lookback,0,_xlpm.lookback+1,1),0),-1),_xlpm.offset_rows,_xlpm.lookback-_xlpm.found+1,IF(_xlpm.found&gt;0,INDEX(E:E,ROW()-_xlpm.offset_rows),""))</f>
        <v/>
      </c>
      <c r="BM212" s="37" t="str">
        <f ca="1">IF(BL212&lt;&gt;"",H212,"")</f>
        <v/>
      </c>
      <c r="BN212" s="37" t="str">
        <f ca="1">IF(BL212&lt;&gt;"",I212,"")</f>
        <v/>
      </c>
      <c r="BO212" s="37" t="str">
        <f t="shared" ca="1" si="81"/>
        <v/>
      </c>
      <c r="BP212" s="37" t="str">
        <f>IFERROR(IF(ABS(V212)&lt;0.15%,"Equal Low",""),"")</f>
        <v/>
      </c>
      <c r="BQ212" s="37" t="str" cm="1">
        <f t="array" aca="1" ref="BQ212" ca="1">_xlfn.LET(_xlpm.lookback,MIN(ROW()-ROW(BP$50),11),_xlpm.found,IFERROR(MATCH("Equal Low",OFFSET(BP212,-_xlpm.lookback,0,_xlpm.lookback+1,1),0),-1),_xlpm.offset_rows,_xlpm.lookback-_xlpm.found+1,IF(_xlpm.found&gt;0,INDEX(F:F,ROW()-_xlpm.offset_rows),""))</f>
        <v/>
      </c>
      <c r="BR212" s="37" t="str">
        <f ca="1">IF(BQ212&lt;&gt;"",H212,"")</f>
        <v/>
      </c>
      <c r="BS212" s="37" t="str">
        <f ca="1">IF(BQ212&lt;&gt;"",I212,"")</f>
        <v/>
      </c>
      <c r="BT212" s="37" t="str">
        <f t="shared" ca="1" si="82"/>
        <v/>
      </c>
      <c r="BU212" s="37" t="str">
        <f t="shared" si="91"/>
        <v/>
      </c>
      <c r="BV212" s="29" t="str">
        <f t="shared" si="92"/>
        <v/>
      </c>
      <c r="BW212" s="37" t="str" cm="1">
        <f t="array" ref="BW212">IF(BV212&lt;&gt;1,"",_xlfn.IFS(OR(BC212="Above",BC212="Below"),BC212,OR(BH212="Above",BH212="Below"),BH212,TRUE,""))</f>
        <v/>
      </c>
      <c r="BX212" s="37" t="str">
        <f ca="1">_xlfn.LET(_xlpm.eqh,IFERROR(ABS((BM212-BL212)/BL212)&lt;0.15%,FALSE),_xlpm.eql,IFERROR(ABS((BR212-BQ212)/BQ212)&lt;0.15%,FALSE),IF(_xlpm.eqh,IF(_xlpm.eql,"Eqh Touch / Eql Touch","Eqh Touch"),IF(_xlpm.eql,"Eql Touch","")))</f>
        <v/>
      </c>
      <c r="BY212" s="37" t="str">
        <f>IF(AA212="","",IF(AA212&gt;0,"UP","DOWN"))</f>
        <v/>
      </c>
      <c r="BZ212" s="37" t="str">
        <f t="shared" si="93"/>
        <v/>
      </c>
      <c r="CA212" s="37" t="str">
        <f t="shared" si="94"/>
        <v/>
      </c>
      <c r="CB212" s="66" t="str">
        <f t="shared" si="95"/>
        <v/>
      </c>
      <c r="CC212" s="69" t="str">
        <f t="shared" si="103"/>
        <v/>
      </c>
      <c r="CD212" s="66" t="str">
        <f t="shared" si="104"/>
        <v/>
      </c>
      <c r="CE212" s="66" t="str">
        <f t="shared" si="96"/>
        <v/>
      </c>
      <c r="CF212" s="66" t="str">
        <f>IF(AK212="","",IF(AND(AC212&gt;0,AK212&gt;0),"Low Spike @ Uptrend",""))</f>
        <v/>
      </c>
      <c r="CG212" s="66" t="str">
        <f>IF(AND(CF212="Low Spike @ Uptrend",AV212&gt;50%),"Sig Low Spike @ Uptrend","")</f>
        <v/>
      </c>
      <c r="CH212" s="30" t="str">
        <f>IFERROR(IF(Z212&gt;(AVERAGE(Z192:Z212)+(2*_xlfn.STDEV.P(Z192:Z212))),1,""),"")</f>
        <v/>
      </c>
      <c r="CI212" s="30" t="str">
        <f>IFERROR(IF(G212&gt;(AVERAGE(G192:G212)+(2*_xlfn.STDEV.P(G192:G212))),1,""),"")</f>
        <v/>
      </c>
      <c r="CJ212" s="30" t="str">
        <f>IF(P212="","",IF(P212=1,1,""))</f>
        <v/>
      </c>
      <c r="CK212" s="11" t="str">
        <f>IF(AND(CH212="",CC212="",CF212="",CI212="",CJ212=""),"",SUM(CH212:CJ212)/5)</f>
        <v/>
      </c>
      <c r="CL212" s="38" t="str">
        <f t="shared" si="78"/>
        <v/>
      </c>
      <c r="CM212" s="10" t="str">
        <f t="shared" si="79"/>
        <v/>
      </c>
    </row>
    <row r="213" spans="1:91" x14ac:dyDescent="0.55000000000000004">
      <c r="A213" t="str">
        <f>IF('Data Validation'!$K$2&lt;&gt;TRUE,"",'Data Validation'!A213)</f>
        <v/>
      </c>
      <c r="B213" s="4" t="str">
        <f>IF('Data Validation'!$K$2&lt;&gt;TRUE,"",'Data Validation'!C213)</f>
        <v/>
      </c>
      <c r="C213" s="4" t="str">
        <f>IF('Data Validation'!$K$2&lt;&gt;TRUE,"",'Data Validation'!E213)</f>
        <v/>
      </c>
      <c r="D213" s="4" t="str">
        <f>IF('Data Validation'!$K$2&lt;&gt;TRUE,"",'Data Validation'!G213)</f>
        <v/>
      </c>
      <c r="E213" s="4" t="str">
        <f>IF($C213&lt;&gt;"M5","",Price!F213)</f>
        <v/>
      </c>
      <c r="F213" s="4" t="str">
        <f>IF($C213&lt;&gt;"M5","",Price!G213)</f>
        <v/>
      </c>
      <c r="G213" s="4" t="str">
        <f>IF($C213&lt;&gt;"M5","",Price!H213)</f>
        <v/>
      </c>
      <c r="H213" s="57" t="str">
        <f>IF($C213&lt;&gt;"M5","",SSA!E213)</f>
        <v/>
      </c>
      <c r="I213" s="57" t="str">
        <f>IF($C213&lt;&gt;"M5","",SSA!F213)</f>
        <v/>
      </c>
      <c r="J213" s="58" t="str">
        <f>IF($C213&lt;&gt;"M5","",SSA!G213)</f>
        <v/>
      </c>
      <c r="K213" s="58" t="str">
        <f>IF($C213&lt;&gt;"M5","",SSA!H213)</f>
        <v/>
      </c>
      <c r="L213" s="5" t="str">
        <f>IF($C213&lt;&gt;"M5","",Trendlines!K213)</f>
        <v/>
      </c>
      <c r="M213" s="5" t="str">
        <f>IF($C213&lt;&gt;"M5","",Trendlines!L213)</f>
        <v/>
      </c>
      <c r="N213" s="5" t="str">
        <f>IF($C213&lt;&gt;"M5","",ZigZag!E213)</f>
        <v/>
      </c>
      <c r="O213" s="5" t="str">
        <f>IF($C213&lt;&gt;"M5","",ZigZag!F213)</f>
        <v/>
      </c>
      <c r="P213" s="5" t="str">
        <f>IF($C213&lt;&gt;"M5","",Pinbar!E213)</f>
        <v/>
      </c>
      <c r="Q213" s="57" t="str">
        <f>IF($C213&lt;&gt;"M5","",Trendlines!E213)</f>
        <v/>
      </c>
      <c r="R213" s="57" t="str">
        <f>IF($C213&lt;&gt;"M5","",Trendlines!H213)</f>
        <v/>
      </c>
      <c r="S213" s="36" t="str">
        <f>IF(N213=0,""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"")))))))))))))))))))))))))))))))))))))))))))))))))</f>
        <v/>
      </c>
      <c r="T213" s="36" t="str">
        <f>IF(O213=0,""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"")))))))))))))))))))))))))))))))))))))))))))))))))</f>
        <v/>
      </c>
      <c r="U213" s="36" t="str">
        <f>IFERROR(IF(S213="N/A","N/A",((N213-S213)/S213)),"")</f>
        <v/>
      </c>
      <c r="V213" s="36" t="str">
        <f>IFERROR(IF(T213="N/A","N/A",((O213-T213)/T213)),"")</f>
        <v/>
      </c>
      <c r="W213" t="str">
        <f>IFERROR(E213-F213,"")</f>
        <v/>
      </c>
      <c r="X213" t="str">
        <f>IFERROR(ABS(E213-D212),"")</f>
        <v/>
      </c>
      <c r="Y213" t="str">
        <f>IFERROR(ABS(F213-D212),"")</f>
        <v/>
      </c>
      <c r="Z213" t="str">
        <f t="shared" si="80"/>
        <v/>
      </c>
      <c r="AA213" s="36" t="str">
        <f>IFERROR(H213-I213,"")</f>
        <v/>
      </c>
      <c r="AB213" s="36" t="str">
        <f t="shared" si="97"/>
        <v/>
      </c>
      <c r="AC213" s="66" t="str" cm="1">
        <f t="array" ref="AC213">IFERROR((AB213=AB212,AC212+AB213,AB213),"")</f>
        <v/>
      </c>
      <c r="AD213" s="65"/>
      <c r="AE213" s="65"/>
      <c r="AF213" s="65"/>
      <c r="AG213" s="65"/>
      <c r="AH213" s="36" t="str">
        <f>IF(AND(H213&gt;I213,H212&lt;I212),"crossover","")</f>
        <v/>
      </c>
      <c r="AI213" s="36" t="str">
        <f>IF(AND(H213&lt;I213,H212&gt;I212),"crossunder","")</f>
        <v/>
      </c>
      <c r="AJ213" s="67" t="str">
        <f t="shared" si="98"/>
        <v/>
      </c>
      <c r="AK213" s="68" t="str">
        <f t="shared" si="99"/>
        <v/>
      </c>
      <c r="AL213" s="71" t="str">
        <f t="shared" si="100"/>
        <v/>
      </c>
      <c r="AM213" s="71" t="str">
        <f t="shared" si="101"/>
        <v/>
      </c>
      <c r="AN213" s="72" t="str">
        <f>IF(AND(AK213&lt;&gt;"",CF213="Low Spike @ Uptrend"),AK213,"")</f>
        <v/>
      </c>
      <c r="AO213" s="72" t="str">
        <f t="shared" si="102"/>
        <v/>
      </c>
      <c r="AT213" s="75"/>
      <c r="AU213" s="75"/>
      <c r="AV213" s="75"/>
      <c r="AW213" s="75"/>
      <c r="AX213" s="4"/>
      <c r="AY213" s="21" t="str">
        <f>IF(OR(Q213=0,Q213=""),"",((H213-Q213)/Q213))</f>
        <v/>
      </c>
      <c r="AZ213" s="15" t="str">
        <f t="shared" si="85"/>
        <v/>
      </c>
      <c r="BA213" s="15" t="str">
        <f t="shared" si="83"/>
        <v/>
      </c>
      <c r="BB213" s="22" t="str">
        <f t="shared" si="86"/>
        <v/>
      </c>
      <c r="BC213" s="22" t="str">
        <f t="shared" si="87"/>
        <v/>
      </c>
      <c r="BD213" s="24" t="str">
        <f>IF(OR(R213=0,R213=""),"",((H213-R213)/R213))</f>
        <v/>
      </c>
      <c r="BE213" s="23" t="str">
        <f t="shared" si="84"/>
        <v/>
      </c>
      <c r="BF213" s="23" t="str">
        <f t="shared" si="88"/>
        <v/>
      </c>
      <c r="BG213" s="25" t="str">
        <f t="shared" si="89"/>
        <v/>
      </c>
      <c r="BH213" s="25" t="str">
        <f t="shared" si="90"/>
        <v/>
      </c>
      <c r="BI213" s="29" t="str">
        <f>IF(OR(L213="",N213=""),"",IF(AND(L213=N213,L213&gt;0,N213&gt;0),"Important High",""))</f>
        <v/>
      </c>
      <c r="BJ213" s="29" t="str">
        <f>IF(OR(M213="",O213=""),"",IF(AND(M213=O213,M213&gt;0,O213&gt;0),"Important Low",""))</f>
        <v/>
      </c>
      <c r="BK213" s="37" t="str">
        <f>IFERROR(IF(ABS(U213)&lt;0.15%,"Equal High",""),"")</f>
        <v/>
      </c>
      <c r="BL213" s="37" t="str" cm="1">
        <f t="array" aca="1" ref="BL213" ca="1">_xlfn.LET(_xlpm.lookback,MIN(ROW()-ROW(BK$50),11),_xlpm.found,IFERROR(MATCH("Equal High",OFFSET(BK213,-_xlpm.lookback,0,_xlpm.lookback+1,1),0),-1),_xlpm.offset_rows,_xlpm.lookback-_xlpm.found+1,IF(_xlpm.found&gt;0,INDEX(E:E,ROW()-_xlpm.offset_rows),""))</f>
        <v/>
      </c>
      <c r="BM213" s="37" t="str">
        <f ca="1">IF(BL213&lt;&gt;"",H213,"")</f>
        <v/>
      </c>
      <c r="BN213" s="37" t="str">
        <f ca="1">IF(BL213&lt;&gt;"",I213,"")</f>
        <v/>
      </c>
      <c r="BO213" s="37" t="str">
        <f t="shared" ca="1" si="81"/>
        <v/>
      </c>
      <c r="BP213" s="37" t="str">
        <f>IFERROR(IF(ABS(V213)&lt;0.15%,"Equal Low",""),"")</f>
        <v/>
      </c>
      <c r="BQ213" s="37" t="str" cm="1">
        <f t="array" aca="1" ref="BQ213" ca="1">_xlfn.LET(_xlpm.lookback,MIN(ROW()-ROW(BP$50),11),_xlpm.found,IFERROR(MATCH("Equal Low",OFFSET(BP213,-_xlpm.lookback,0,_xlpm.lookback+1,1),0),-1),_xlpm.offset_rows,_xlpm.lookback-_xlpm.found+1,IF(_xlpm.found&gt;0,INDEX(F:F,ROW()-_xlpm.offset_rows),""))</f>
        <v/>
      </c>
      <c r="BR213" s="37" t="str">
        <f ca="1">IF(BQ213&lt;&gt;"",H213,"")</f>
        <v/>
      </c>
      <c r="BS213" s="37" t="str">
        <f ca="1">IF(BQ213&lt;&gt;"",I213,"")</f>
        <v/>
      </c>
      <c r="BT213" s="37" t="str">
        <f t="shared" ca="1" si="82"/>
        <v/>
      </c>
      <c r="BU213" s="37" t="str">
        <f t="shared" si="91"/>
        <v/>
      </c>
      <c r="BV213" s="29" t="str">
        <f t="shared" si="92"/>
        <v/>
      </c>
      <c r="BW213" s="37" t="str" cm="1">
        <f t="array" ref="BW213">IF(BV213&lt;&gt;1,"",_xlfn.IFS(OR(BC213="Above",BC213="Below"),BC213,OR(BH213="Above",BH213="Below"),BH213,TRUE,""))</f>
        <v/>
      </c>
      <c r="BX213" s="37" t="str">
        <f ca="1">_xlfn.LET(_xlpm.eqh,IFERROR(ABS((BM213-BL213)/BL213)&lt;0.15%,FALSE),_xlpm.eql,IFERROR(ABS((BR213-BQ213)/BQ213)&lt;0.15%,FALSE),IF(_xlpm.eqh,IF(_xlpm.eql,"Eqh Touch / Eql Touch","Eqh Touch"),IF(_xlpm.eql,"Eql Touch","")))</f>
        <v/>
      </c>
      <c r="BY213" s="37" t="str">
        <f>IF(AA213="","",IF(AA213&gt;0,"UP","DOWN"))</f>
        <v/>
      </c>
      <c r="BZ213" s="37" t="str">
        <f t="shared" si="93"/>
        <v/>
      </c>
      <c r="CA213" s="37" t="str">
        <f t="shared" si="94"/>
        <v/>
      </c>
      <c r="CB213" s="66" t="str">
        <f t="shared" si="95"/>
        <v/>
      </c>
      <c r="CC213" s="69" t="str">
        <f t="shared" si="103"/>
        <v/>
      </c>
      <c r="CD213" s="66" t="str">
        <f t="shared" si="104"/>
        <v/>
      </c>
      <c r="CE213" s="66" t="str">
        <f t="shared" si="96"/>
        <v/>
      </c>
      <c r="CF213" s="66" t="str">
        <f>IF(AK213="","",IF(AND(AC213&gt;0,AK213&gt;0),"Low Spike @ Uptrend",""))</f>
        <v/>
      </c>
      <c r="CG213" s="66" t="str">
        <f>IF(AND(CF213="Low Spike @ Uptrend",AV213&gt;50%),"Sig Low Spike @ Uptrend","")</f>
        <v/>
      </c>
      <c r="CH213" s="30" t="str">
        <f>IFERROR(IF(Z213&gt;(AVERAGE(Z193:Z213)+(2*_xlfn.STDEV.P(Z193:Z213))),1,""),"")</f>
        <v/>
      </c>
      <c r="CI213" s="30" t="str">
        <f>IFERROR(IF(G213&gt;(AVERAGE(G193:G213)+(2*_xlfn.STDEV.P(G193:G213))),1,""),"")</f>
        <v/>
      </c>
      <c r="CJ213" s="30" t="str">
        <f>IF(P213="","",IF(P213=1,1,""))</f>
        <v/>
      </c>
      <c r="CK213" s="11" t="str">
        <f>IF(AND(CH213="",CC213="",CF213="",CI213="",CJ213=""),"",SUM(CH213:CJ213)/5)</f>
        <v/>
      </c>
      <c r="CL213" s="38" t="str">
        <f t="shared" si="78"/>
        <v/>
      </c>
      <c r="CM213" s="10" t="str">
        <f t="shared" si="79"/>
        <v/>
      </c>
    </row>
    <row r="214" spans="1:91" x14ac:dyDescent="0.55000000000000004">
      <c r="A214" t="str">
        <f>IF('Data Validation'!$K$2&lt;&gt;TRUE,"",'Data Validation'!A214)</f>
        <v/>
      </c>
      <c r="B214" s="4" t="str">
        <f>IF('Data Validation'!$K$2&lt;&gt;TRUE,"",'Data Validation'!C214)</f>
        <v/>
      </c>
      <c r="C214" s="4" t="str">
        <f>IF('Data Validation'!$K$2&lt;&gt;TRUE,"",'Data Validation'!E214)</f>
        <v/>
      </c>
      <c r="D214" s="4" t="str">
        <f>IF('Data Validation'!$K$2&lt;&gt;TRUE,"",'Data Validation'!G214)</f>
        <v/>
      </c>
      <c r="E214" s="4" t="str">
        <f>IF($C214&lt;&gt;"M5","",Price!F214)</f>
        <v/>
      </c>
      <c r="F214" s="4" t="str">
        <f>IF($C214&lt;&gt;"M5","",Price!G214)</f>
        <v/>
      </c>
      <c r="G214" s="4" t="str">
        <f>IF($C214&lt;&gt;"M5","",Price!H214)</f>
        <v/>
      </c>
      <c r="H214" s="57" t="str">
        <f>IF($C214&lt;&gt;"M5","",SSA!E214)</f>
        <v/>
      </c>
      <c r="I214" s="57" t="str">
        <f>IF($C214&lt;&gt;"M5","",SSA!F214)</f>
        <v/>
      </c>
      <c r="J214" s="58" t="str">
        <f>IF($C214&lt;&gt;"M5","",SSA!G214)</f>
        <v/>
      </c>
      <c r="K214" s="58" t="str">
        <f>IF($C214&lt;&gt;"M5","",SSA!H214)</f>
        <v/>
      </c>
      <c r="L214" s="5" t="str">
        <f>IF($C214&lt;&gt;"M5","",Trendlines!K214)</f>
        <v/>
      </c>
      <c r="M214" s="5" t="str">
        <f>IF($C214&lt;&gt;"M5","",Trendlines!L214)</f>
        <v/>
      </c>
      <c r="N214" s="5" t="str">
        <f>IF($C214&lt;&gt;"M5","",ZigZag!E214)</f>
        <v/>
      </c>
      <c r="O214" s="5" t="str">
        <f>IF($C214&lt;&gt;"M5","",ZigZag!F214)</f>
        <v/>
      </c>
      <c r="P214" s="5" t="str">
        <f>IF($C214&lt;&gt;"M5","",Pinbar!E214)</f>
        <v/>
      </c>
      <c r="Q214" s="57" t="str">
        <f>IF($C214&lt;&gt;"M5","",Trendlines!E214)</f>
        <v/>
      </c>
      <c r="R214" s="57" t="str">
        <f>IF($C214&lt;&gt;"M5","",Trendlines!H214)</f>
        <v/>
      </c>
      <c r="S214" s="36" t="str">
        <f>IF(N214=0,""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IF(N166&lt;&gt;0,N166,"")))))))))))))))))))))))))))))))))))))))))))))))))</f>
        <v/>
      </c>
      <c r="T214" s="36" t="str">
        <f>IF(O214=0,""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IF(O166&lt;&gt;0,O166,"")))))))))))))))))))))))))))))))))))))))))))))))))</f>
        <v/>
      </c>
      <c r="U214" s="36" t="str">
        <f>IFERROR(IF(S214="N/A","N/A",((N214-S214)/S214)),"")</f>
        <v/>
      </c>
      <c r="V214" s="36" t="str">
        <f>IFERROR(IF(T214="N/A","N/A",((O214-T214)/T214)),"")</f>
        <v/>
      </c>
      <c r="W214" t="str">
        <f>IFERROR(E214-F214,"")</f>
        <v/>
      </c>
      <c r="X214" t="str">
        <f>IFERROR(ABS(E214-D213),"")</f>
        <v/>
      </c>
      <c r="Y214" t="str">
        <f>IFERROR(ABS(F214-D213),"")</f>
        <v/>
      </c>
      <c r="Z214" t="str">
        <f t="shared" si="80"/>
        <v/>
      </c>
      <c r="AA214" s="36" t="str">
        <f>IFERROR(H214-I214,"")</f>
        <v/>
      </c>
      <c r="AB214" s="36" t="str">
        <f t="shared" si="97"/>
        <v/>
      </c>
      <c r="AC214" s="66" t="str" cm="1">
        <f t="array" ref="AC214">IFERROR((AB214=AB213,AC213+AB214,AB214),"")</f>
        <v/>
      </c>
      <c r="AD214" s="65"/>
      <c r="AE214" s="65"/>
      <c r="AF214" s="65"/>
      <c r="AG214" s="65"/>
      <c r="AH214" s="36" t="str">
        <f>IF(AND(H214&gt;I214,H213&lt;I213),"crossover","")</f>
        <v/>
      </c>
      <c r="AI214" s="36" t="str">
        <f>IF(AND(H214&lt;I214,H213&gt;I213),"crossunder","")</f>
        <v/>
      </c>
      <c r="AJ214" s="67" t="str">
        <f t="shared" si="98"/>
        <v/>
      </c>
      <c r="AK214" s="68" t="str">
        <f t="shared" si="99"/>
        <v/>
      </c>
      <c r="AL214" s="71" t="str">
        <f t="shared" si="100"/>
        <v/>
      </c>
      <c r="AM214" s="71" t="str">
        <f t="shared" si="101"/>
        <v/>
      </c>
      <c r="AN214" s="72" t="str">
        <f>IF(AND(AK214&lt;&gt;"",CF214="Low Spike @ Uptrend"),AK214,"")</f>
        <v/>
      </c>
      <c r="AO214" s="72" t="str">
        <f t="shared" si="102"/>
        <v/>
      </c>
      <c r="AT214" s="75"/>
      <c r="AU214" s="75"/>
      <c r="AV214" s="75"/>
      <c r="AW214" s="75"/>
      <c r="AX214" s="4"/>
      <c r="AY214" s="21" t="str">
        <f>IF(OR(Q214=0,Q214=""),"",((H214-Q214)/Q214))</f>
        <v/>
      </c>
      <c r="AZ214" s="15" t="str">
        <f t="shared" si="85"/>
        <v/>
      </c>
      <c r="BA214" s="15" t="str">
        <f t="shared" si="83"/>
        <v/>
      </c>
      <c r="BB214" s="22" t="str">
        <f t="shared" si="86"/>
        <v/>
      </c>
      <c r="BC214" s="22" t="str">
        <f t="shared" si="87"/>
        <v/>
      </c>
      <c r="BD214" s="24" t="str">
        <f>IF(OR(R214=0,R214=""),"",((H214-R214)/R214))</f>
        <v/>
      </c>
      <c r="BE214" s="23" t="str">
        <f t="shared" si="84"/>
        <v/>
      </c>
      <c r="BF214" s="23" t="str">
        <f t="shared" si="88"/>
        <v/>
      </c>
      <c r="BG214" s="25" t="str">
        <f t="shared" si="89"/>
        <v/>
      </c>
      <c r="BH214" s="25" t="str">
        <f t="shared" si="90"/>
        <v/>
      </c>
      <c r="BI214" s="29" t="str">
        <f>IF(OR(L214="",N214=""),"",IF(AND(L214=N214,L214&gt;0,N214&gt;0),"Important High",""))</f>
        <v/>
      </c>
      <c r="BJ214" s="29" t="str">
        <f>IF(OR(M214="",O214=""),"",IF(AND(M214=O214,M214&gt;0,O214&gt;0),"Important Low",""))</f>
        <v/>
      </c>
      <c r="BK214" s="37" t="str">
        <f>IFERROR(IF(ABS(U214)&lt;0.15%,"Equal High",""),"")</f>
        <v/>
      </c>
      <c r="BL214" s="37" t="str" cm="1">
        <f t="array" aca="1" ref="BL214" ca="1">_xlfn.LET(_xlpm.lookback,MIN(ROW()-ROW(BK$50),11),_xlpm.found,IFERROR(MATCH("Equal High",OFFSET(BK214,-_xlpm.lookback,0,_xlpm.lookback+1,1),0),-1),_xlpm.offset_rows,_xlpm.lookback-_xlpm.found+1,IF(_xlpm.found&gt;0,INDEX(E:E,ROW()-_xlpm.offset_rows),""))</f>
        <v/>
      </c>
      <c r="BM214" s="37" t="str">
        <f ca="1">IF(BL214&lt;&gt;"",H214,"")</f>
        <v/>
      </c>
      <c r="BN214" s="37" t="str">
        <f ca="1">IF(BL214&lt;&gt;"",I214,"")</f>
        <v/>
      </c>
      <c r="BO214" s="37" t="str">
        <f t="shared" ca="1" si="81"/>
        <v/>
      </c>
      <c r="BP214" s="37" t="str">
        <f>IFERROR(IF(ABS(V214)&lt;0.15%,"Equal Low",""),"")</f>
        <v/>
      </c>
      <c r="BQ214" s="37" t="str" cm="1">
        <f t="array" aca="1" ref="BQ214" ca="1">_xlfn.LET(_xlpm.lookback,MIN(ROW()-ROW(BP$50),11),_xlpm.found,IFERROR(MATCH("Equal Low",OFFSET(BP214,-_xlpm.lookback,0,_xlpm.lookback+1,1),0),-1),_xlpm.offset_rows,_xlpm.lookback-_xlpm.found+1,IF(_xlpm.found&gt;0,INDEX(F:F,ROW()-_xlpm.offset_rows),""))</f>
        <v/>
      </c>
      <c r="BR214" s="37" t="str">
        <f ca="1">IF(BQ214&lt;&gt;"",H214,"")</f>
        <v/>
      </c>
      <c r="BS214" s="37" t="str">
        <f ca="1">IF(BQ214&lt;&gt;"",I214,"")</f>
        <v/>
      </c>
      <c r="BT214" s="37" t="str">
        <f t="shared" ca="1" si="82"/>
        <v/>
      </c>
      <c r="BU214" s="37" t="str">
        <f t="shared" si="91"/>
        <v/>
      </c>
      <c r="BV214" s="29" t="str">
        <f t="shared" si="92"/>
        <v/>
      </c>
      <c r="BW214" s="37" t="str" cm="1">
        <f t="array" ref="BW214">IF(BV214&lt;&gt;1,"",_xlfn.IFS(OR(BC214="Above",BC214="Below"),BC214,OR(BH214="Above",BH214="Below"),BH214,TRUE,""))</f>
        <v/>
      </c>
      <c r="BX214" s="37" t="str">
        <f ca="1">_xlfn.LET(_xlpm.eqh,IFERROR(ABS((BM214-BL214)/BL214)&lt;0.15%,FALSE),_xlpm.eql,IFERROR(ABS((BR214-BQ214)/BQ214)&lt;0.15%,FALSE),IF(_xlpm.eqh,IF(_xlpm.eql,"Eqh Touch / Eql Touch","Eqh Touch"),IF(_xlpm.eql,"Eql Touch","")))</f>
        <v/>
      </c>
      <c r="BY214" s="37" t="str">
        <f>IF(AA214="","",IF(AA214&gt;0,"UP","DOWN"))</f>
        <v/>
      </c>
      <c r="BZ214" s="37" t="str">
        <f t="shared" si="93"/>
        <v/>
      </c>
      <c r="CA214" s="37" t="str">
        <f t="shared" si="94"/>
        <v/>
      </c>
      <c r="CB214" s="66" t="str">
        <f t="shared" si="95"/>
        <v/>
      </c>
      <c r="CC214" s="69" t="str">
        <f t="shared" si="103"/>
        <v/>
      </c>
      <c r="CD214" s="66" t="str">
        <f t="shared" si="104"/>
        <v/>
      </c>
      <c r="CE214" s="66" t="str">
        <f t="shared" si="96"/>
        <v/>
      </c>
      <c r="CF214" s="66" t="str">
        <f>IF(AK214="","",IF(AND(AC214&gt;0,AK214&gt;0),"Low Spike @ Uptrend",""))</f>
        <v/>
      </c>
      <c r="CG214" s="66" t="str">
        <f>IF(AND(CF214="Low Spike @ Uptrend",AV214&gt;50%),"Sig Low Spike @ Uptrend","")</f>
        <v/>
      </c>
      <c r="CH214" s="30" t="str">
        <f>IFERROR(IF(Z214&gt;(AVERAGE(Z194:Z214)+(2*_xlfn.STDEV.P(Z194:Z214))),1,""),"")</f>
        <v/>
      </c>
      <c r="CI214" s="30" t="str">
        <f>IFERROR(IF(G214&gt;(AVERAGE(G194:G214)+(2*_xlfn.STDEV.P(G194:G214))),1,""),"")</f>
        <v/>
      </c>
      <c r="CJ214" s="30" t="str">
        <f>IF(P214="","",IF(P214=1,1,""))</f>
        <v/>
      </c>
      <c r="CK214" s="11" t="str">
        <f>IF(AND(CH214="",CC214="",CF214="",CI214="",CJ214=""),"",SUM(CH214:CJ214)/5)</f>
        <v/>
      </c>
      <c r="CL214" s="38" t="str">
        <f t="shared" si="78"/>
        <v/>
      </c>
      <c r="CM214" s="10" t="str">
        <f t="shared" si="79"/>
        <v/>
      </c>
    </row>
    <row r="215" spans="1:91" x14ac:dyDescent="0.55000000000000004">
      <c r="A215" t="str">
        <f>IF('Data Validation'!$K$2&lt;&gt;TRUE,"",'Data Validation'!A215)</f>
        <v/>
      </c>
      <c r="B215" s="4" t="str">
        <f>IF('Data Validation'!$K$2&lt;&gt;TRUE,"",'Data Validation'!C215)</f>
        <v/>
      </c>
      <c r="C215" s="4" t="str">
        <f>IF('Data Validation'!$K$2&lt;&gt;TRUE,"",'Data Validation'!E215)</f>
        <v/>
      </c>
      <c r="D215" s="4" t="str">
        <f>IF('Data Validation'!$K$2&lt;&gt;TRUE,"",'Data Validation'!G215)</f>
        <v/>
      </c>
      <c r="E215" s="4" t="str">
        <f>IF($C215&lt;&gt;"M5","",Price!F215)</f>
        <v/>
      </c>
      <c r="F215" s="4" t="str">
        <f>IF($C215&lt;&gt;"M5","",Price!G215)</f>
        <v/>
      </c>
      <c r="G215" s="4" t="str">
        <f>IF($C215&lt;&gt;"M5","",Price!H215)</f>
        <v/>
      </c>
      <c r="H215" s="57" t="str">
        <f>IF($C215&lt;&gt;"M5","",SSA!E215)</f>
        <v/>
      </c>
      <c r="I215" s="57" t="str">
        <f>IF($C215&lt;&gt;"M5","",SSA!F215)</f>
        <v/>
      </c>
      <c r="J215" s="58" t="str">
        <f>IF($C215&lt;&gt;"M5","",SSA!G215)</f>
        <v/>
      </c>
      <c r="K215" s="58" t="str">
        <f>IF($C215&lt;&gt;"M5","",SSA!H215)</f>
        <v/>
      </c>
      <c r="L215" s="5" t="str">
        <f>IF($C215&lt;&gt;"M5","",Trendlines!K215)</f>
        <v/>
      </c>
      <c r="M215" s="5" t="str">
        <f>IF($C215&lt;&gt;"M5","",Trendlines!L215)</f>
        <v/>
      </c>
      <c r="N215" s="5" t="str">
        <f>IF($C215&lt;&gt;"M5","",ZigZag!E215)</f>
        <v/>
      </c>
      <c r="O215" s="5" t="str">
        <f>IF($C215&lt;&gt;"M5","",ZigZag!F215)</f>
        <v/>
      </c>
      <c r="P215" s="5" t="str">
        <f>IF($C215&lt;&gt;"M5","",Pinbar!E215)</f>
        <v/>
      </c>
      <c r="Q215" s="57" t="str">
        <f>IF($C215&lt;&gt;"M5","",Trendlines!E215)</f>
        <v/>
      </c>
      <c r="R215" s="57" t="str">
        <f>IF($C215&lt;&gt;"M5","",Trendlines!H215)</f>
        <v/>
      </c>
      <c r="S215" s="36" t="str">
        <f>IF(N215=0,""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IF(N167&lt;&gt;0,N167,"")))))))))))))))))))))))))))))))))))))))))))))))))</f>
        <v/>
      </c>
      <c r="T215" s="36" t="str">
        <f>IF(O215=0,""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IF(O167&lt;&gt;0,O167,"")))))))))))))))))))))))))))))))))))))))))))))))))</f>
        <v/>
      </c>
      <c r="U215" s="36" t="str">
        <f>IFERROR(IF(S215="N/A","N/A",((N215-S215)/S215)),"")</f>
        <v/>
      </c>
      <c r="V215" s="36" t="str">
        <f>IFERROR(IF(T215="N/A","N/A",((O215-T215)/T215)),"")</f>
        <v/>
      </c>
      <c r="W215" t="str">
        <f>IFERROR(E215-F215,"")</f>
        <v/>
      </c>
      <c r="X215" t="str">
        <f>IFERROR(ABS(E215-D214),"")</f>
        <v/>
      </c>
      <c r="Y215" t="str">
        <f>IFERROR(ABS(F215-D214),"")</f>
        <v/>
      </c>
      <c r="Z215" t="str">
        <f t="shared" si="80"/>
        <v/>
      </c>
      <c r="AA215" s="36" t="str">
        <f>IFERROR(H215-I215,"")</f>
        <v/>
      </c>
      <c r="AB215" s="36" t="str">
        <f t="shared" si="97"/>
        <v/>
      </c>
      <c r="AC215" s="66" t="str" cm="1">
        <f t="array" ref="AC215">IFERROR((AB215=AB214,AC214+AB215,AB215),"")</f>
        <v/>
      </c>
      <c r="AD215" s="65"/>
      <c r="AE215" s="65"/>
      <c r="AF215" s="65"/>
      <c r="AG215" s="65"/>
      <c r="AH215" s="36" t="str">
        <f>IF(AND(H215&gt;I215,H214&lt;I214),"crossover","")</f>
        <v/>
      </c>
      <c r="AI215" s="36" t="str">
        <f>IF(AND(H215&lt;I215,H214&gt;I214),"crossunder","")</f>
        <v/>
      </c>
      <c r="AJ215" s="67" t="str">
        <f t="shared" si="98"/>
        <v/>
      </c>
      <c r="AK215" s="68" t="str">
        <f t="shared" si="99"/>
        <v/>
      </c>
      <c r="AL215" s="71" t="str">
        <f t="shared" si="100"/>
        <v/>
      </c>
      <c r="AM215" s="71" t="str">
        <f t="shared" si="101"/>
        <v/>
      </c>
      <c r="AN215" s="72" t="str">
        <f>IF(AND(AK215&lt;&gt;"",CF215="Low Spike @ Uptrend"),AK215,"")</f>
        <v/>
      </c>
      <c r="AO215" s="72" t="str">
        <f t="shared" si="102"/>
        <v/>
      </c>
      <c r="AT215" s="75"/>
      <c r="AU215" s="75"/>
      <c r="AV215" s="75"/>
      <c r="AW215" s="75"/>
      <c r="AX215" s="4"/>
      <c r="AY215" s="21" t="str">
        <f>IF(OR(Q215=0,Q215=""),"",((H215-Q215)/Q215))</f>
        <v/>
      </c>
      <c r="AZ215" s="15" t="str">
        <f t="shared" si="85"/>
        <v/>
      </c>
      <c r="BA215" s="15" t="str">
        <f t="shared" si="83"/>
        <v/>
      </c>
      <c r="BB215" s="22" t="str">
        <f t="shared" si="86"/>
        <v/>
      </c>
      <c r="BC215" s="22" t="str">
        <f t="shared" si="87"/>
        <v/>
      </c>
      <c r="BD215" s="24" t="str">
        <f>IF(OR(R215=0,R215=""),"",((H215-R215)/R215))</f>
        <v/>
      </c>
      <c r="BE215" s="23" t="str">
        <f t="shared" si="84"/>
        <v/>
      </c>
      <c r="BF215" s="23" t="str">
        <f t="shared" si="88"/>
        <v/>
      </c>
      <c r="BG215" s="25" t="str">
        <f t="shared" si="89"/>
        <v/>
      </c>
      <c r="BH215" s="25" t="str">
        <f t="shared" si="90"/>
        <v/>
      </c>
      <c r="BI215" s="29" t="str">
        <f>IF(OR(L215="",N215=""),"",IF(AND(L215=N215,L215&gt;0,N215&gt;0),"Important High",""))</f>
        <v/>
      </c>
      <c r="BJ215" s="29" t="str">
        <f>IF(OR(M215="",O215=""),"",IF(AND(M215=O215,M215&gt;0,O215&gt;0),"Important Low",""))</f>
        <v/>
      </c>
      <c r="BK215" s="37" t="str">
        <f>IFERROR(IF(ABS(U215)&lt;0.15%,"Equal High",""),"")</f>
        <v/>
      </c>
      <c r="BL215" s="37" t="str" cm="1">
        <f t="array" aca="1" ref="BL215" ca="1">_xlfn.LET(_xlpm.lookback,MIN(ROW()-ROW(BK$50),11),_xlpm.found,IFERROR(MATCH("Equal High",OFFSET(BK215,-_xlpm.lookback,0,_xlpm.lookback+1,1),0),-1),_xlpm.offset_rows,_xlpm.lookback-_xlpm.found+1,IF(_xlpm.found&gt;0,INDEX(E:E,ROW()-_xlpm.offset_rows),""))</f>
        <v/>
      </c>
      <c r="BM215" s="37" t="str">
        <f ca="1">IF(BL215&lt;&gt;"",H215,"")</f>
        <v/>
      </c>
      <c r="BN215" s="37" t="str">
        <f ca="1">IF(BL215&lt;&gt;"",I215,"")</f>
        <v/>
      </c>
      <c r="BO215" s="37" t="str">
        <f t="shared" ca="1" si="81"/>
        <v/>
      </c>
      <c r="BP215" s="37" t="str">
        <f>IFERROR(IF(ABS(V215)&lt;0.15%,"Equal Low",""),"")</f>
        <v/>
      </c>
      <c r="BQ215" s="37" t="str" cm="1">
        <f t="array" aca="1" ref="BQ215" ca="1">_xlfn.LET(_xlpm.lookback,MIN(ROW()-ROW(BP$50),11),_xlpm.found,IFERROR(MATCH("Equal Low",OFFSET(BP215,-_xlpm.lookback,0,_xlpm.lookback+1,1),0),-1),_xlpm.offset_rows,_xlpm.lookback-_xlpm.found+1,IF(_xlpm.found&gt;0,INDEX(F:F,ROW()-_xlpm.offset_rows),""))</f>
        <v/>
      </c>
      <c r="BR215" s="37" t="str">
        <f ca="1">IF(BQ215&lt;&gt;"",H215,"")</f>
        <v/>
      </c>
      <c r="BS215" s="37" t="str">
        <f ca="1">IF(BQ215&lt;&gt;"",I215,"")</f>
        <v/>
      </c>
      <c r="BT215" s="37" t="str">
        <f t="shared" ca="1" si="82"/>
        <v/>
      </c>
      <c r="BU215" s="37" t="str">
        <f t="shared" si="91"/>
        <v/>
      </c>
      <c r="BV215" s="29" t="str">
        <f t="shared" si="92"/>
        <v/>
      </c>
      <c r="BW215" s="37" t="str" cm="1">
        <f t="array" ref="BW215">IF(BV215&lt;&gt;1,"",_xlfn.IFS(OR(BC215="Above",BC215="Below"),BC215,OR(BH215="Above",BH215="Below"),BH215,TRUE,""))</f>
        <v/>
      </c>
      <c r="BX215" s="37" t="str">
        <f ca="1">_xlfn.LET(_xlpm.eqh,IFERROR(ABS((BM215-BL215)/BL215)&lt;0.15%,FALSE),_xlpm.eql,IFERROR(ABS((BR215-BQ215)/BQ215)&lt;0.15%,FALSE),IF(_xlpm.eqh,IF(_xlpm.eql,"Eqh Touch / Eql Touch","Eqh Touch"),IF(_xlpm.eql,"Eql Touch","")))</f>
        <v/>
      </c>
      <c r="BY215" s="37" t="str">
        <f>IF(AA215="","",IF(AA215&gt;0,"UP","DOWN"))</f>
        <v/>
      </c>
      <c r="BZ215" s="37" t="str">
        <f t="shared" si="93"/>
        <v/>
      </c>
      <c r="CA215" s="37" t="str">
        <f t="shared" si="94"/>
        <v/>
      </c>
      <c r="CB215" s="66" t="str">
        <f t="shared" si="95"/>
        <v/>
      </c>
      <c r="CC215" s="69" t="str">
        <f t="shared" si="103"/>
        <v/>
      </c>
      <c r="CD215" s="66" t="str">
        <f t="shared" si="104"/>
        <v/>
      </c>
      <c r="CE215" s="66" t="str">
        <f t="shared" si="96"/>
        <v/>
      </c>
      <c r="CF215" s="66" t="str">
        <f>IF(AK215="","",IF(AND(AC215&gt;0,AK215&gt;0),"Low Spike @ Uptrend",""))</f>
        <v/>
      </c>
      <c r="CG215" s="66" t="str">
        <f>IF(AND(CF215="Low Spike @ Uptrend",AV215&gt;50%),"Sig Low Spike @ Uptrend","")</f>
        <v/>
      </c>
      <c r="CH215" s="30" t="str">
        <f>IFERROR(IF(Z215&gt;(AVERAGE(Z195:Z215)+(2*_xlfn.STDEV.P(Z195:Z215))),1,""),"")</f>
        <v/>
      </c>
      <c r="CI215" s="30" t="str">
        <f>IFERROR(IF(G215&gt;(AVERAGE(G195:G215)+(2*_xlfn.STDEV.P(G195:G215))),1,""),"")</f>
        <v/>
      </c>
      <c r="CJ215" s="30" t="str">
        <f>IF(P215="","",IF(P215=1,1,""))</f>
        <v/>
      </c>
      <c r="CK215" s="11" t="str">
        <f>IF(AND(CH215="",CC215="",CF215="",CI215="",CJ215=""),"",SUM(CH215:CJ215)/5)</f>
        <v/>
      </c>
      <c r="CL215" s="38" t="str">
        <f t="shared" si="78"/>
        <v/>
      </c>
      <c r="CM215" s="10" t="str">
        <f t="shared" si="79"/>
        <v/>
      </c>
    </row>
    <row r="216" spans="1:91" x14ac:dyDescent="0.55000000000000004">
      <c r="A216" t="str">
        <f>IF('Data Validation'!$K$2&lt;&gt;TRUE,"",'Data Validation'!A216)</f>
        <v/>
      </c>
      <c r="B216" s="4" t="str">
        <f>IF('Data Validation'!$K$2&lt;&gt;TRUE,"",'Data Validation'!C216)</f>
        <v/>
      </c>
      <c r="C216" s="4" t="str">
        <f>IF('Data Validation'!$K$2&lt;&gt;TRUE,"",'Data Validation'!E216)</f>
        <v/>
      </c>
      <c r="D216" s="4" t="str">
        <f>IF('Data Validation'!$K$2&lt;&gt;TRUE,"",'Data Validation'!G216)</f>
        <v/>
      </c>
      <c r="E216" s="4" t="str">
        <f>IF($C216&lt;&gt;"M5","",Price!F216)</f>
        <v/>
      </c>
      <c r="F216" s="4" t="str">
        <f>IF($C216&lt;&gt;"M5","",Price!G216)</f>
        <v/>
      </c>
      <c r="G216" s="4" t="str">
        <f>IF($C216&lt;&gt;"M5","",Price!H216)</f>
        <v/>
      </c>
      <c r="H216" s="57" t="str">
        <f>IF($C216&lt;&gt;"M5","",SSA!E216)</f>
        <v/>
      </c>
      <c r="I216" s="57" t="str">
        <f>IF($C216&lt;&gt;"M5","",SSA!F216)</f>
        <v/>
      </c>
      <c r="J216" s="58" t="str">
        <f>IF($C216&lt;&gt;"M5","",SSA!G216)</f>
        <v/>
      </c>
      <c r="K216" s="58" t="str">
        <f>IF($C216&lt;&gt;"M5","",SSA!H216)</f>
        <v/>
      </c>
      <c r="L216" s="5" t="str">
        <f>IF($C216&lt;&gt;"M5","",Trendlines!K216)</f>
        <v/>
      </c>
      <c r="M216" s="5" t="str">
        <f>IF($C216&lt;&gt;"M5","",Trendlines!L216)</f>
        <v/>
      </c>
      <c r="N216" s="5" t="str">
        <f>IF($C216&lt;&gt;"M5","",ZigZag!E216)</f>
        <v/>
      </c>
      <c r="O216" s="5" t="str">
        <f>IF($C216&lt;&gt;"M5","",ZigZag!F216)</f>
        <v/>
      </c>
      <c r="P216" s="5" t="str">
        <f>IF($C216&lt;&gt;"M5","",Pinbar!E216)</f>
        <v/>
      </c>
      <c r="Q216" s="57" t="str">
        <f>IF($C216&lt;&gt;"M5","",Trendlines!E216)</f>
        <v/>
      </c>
      <c r="R216" s="57" t="str">
        <f>IF($C216&lt;&gt;"M5","",Trendlines!H216)</f>
        <v/>
      </c>
      <c r="S216" s="36" t="str">
        <f>IF(N216=0,""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IF(N168&lt;&gt;0,N168,"")))))))))))))))))))))))))))))))))))))))))))))))))</f>
        <v/>
      </c>
      <c r="T216" s="36" t="str">
        <f>IF(O216=0,""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IF(O168&lt;&gt;0,O168,"")))))))))))))))))))))))))))))))))))))))))))))))))</f>
        <v/>
      </c>
      <c r="U216" s="36" t="str">
        <f>IFERROR(IF(S216="N/A","N/A",((N216-S216)/S216)),"")</f>
        <v/>
      </c>
      <c r="V216" s="36" t="str">
        <f>IFERROR(IF(T216="N/A","N/A",((O216-T216)/T216)),"")</f>
        <v/>
      </c>
      <c r="W216" t="str">
        <f>IFERROR(E216-F216,"")</f>
        <v/>
      </c>
      <c r="X216" t="str">
        <f>IFERROR(ABS(E216-D215),"")</f>
        <v/>
      </c>
      <c r="Y216" t="str">
        <f>IFERROR(ABS(F216-D215),"")</f>
        <v/>
      </c>
      <c r="Z216" t="str">
        <f t="shared" si="80"/>
        <v/>
      </c>
      <c r="AA216" s="36" t="str">
        <f>IFERROR(H216-I216,"")</f>
        <v/>
      </c>
      <c r="AB216" s="36" t="str">
        <f t="shared" si="97"/>
        <v/>
      </c>
      <c r="AC216" s="66" t="str" cm="1">
        <f t="array" ref="AC216">IFERROR((AB216=AB215,AC215+AB216,AB216),"")</f>
        <v/>
      </c>
      <c r="AD216" s="65"/>
      <c r="AE216" s="65"/>
      <c r="AF216" s="65"/>
      <c r="AG216" s="65"/>
      <c r="AH216" s="36" t="str">
        <f>IF(AND(H216&gt;I216,H215&lt;I215),"crossover","")</f>
        <v/>
      </c>
      <c r="AI216" s="36" t="str">
        <f>IF(AND(H216&lt;I216,H215&gt;I215),"crossunder","")</f>
        <v/>
      </c>
      <c r="AJ216" s="67" t="str">
        <f t="shared" si="98"/>
        <v/>
      </c>
      <c r="AK216" s="68" t="str">
        <f t="shared" si="99"/>
        <v/>
      </c>
      <c r="AL216" s="71" t="str">
        <f t="shared" si="100"/>
        <v/>
      </c>
      <c r="AM216" s="71" t="str">
        <f t="shared" si="101"/>
        <v/>
      </c>
      <c r="AN216" s="72" t="str">
        <f>IF(AND(AK216&lt;&gt;"",CF216="Low Spike @ Uptrend"),AK216,"")</f>
        <v/>
      </c>
      <c r="AO216" s="72" t="str">
        <f t="shared" si="102"/>
        <v/>
      </c>
      <c r="AT216" s="75"/>
      <c r="AU216" s="75"/>
      <c r="AV216" s="75"/>
      <c r="AW216" s="75"/>
      <c r="AX216" s="4"/>
      <c r="AY216" s="21" t="str">
        <f>IF(OR(Q216=0,Q216=""),"",((H216-Q216)/Q216))</f>
        <v/>
      </c>
      <c r="AZ216" s="15" t="str">
        <f t="shared" si="85"/>
        <v/>
      </c>
      <c r="BA216" s="15" t="str">
        <f t="shared" si="83"/>
        <v/>
      </c>
      <c r="BB216" s="22" t="str">
        <f t="shared" si="86"/>
        <v/>
      </c>
      <c r="BC216" s="22" t="str">
        <f t="shared" si="87"/>
        <v/>
      </c>
      <c r="BD216" s="24" t="str">
        <f>IF(OR(R216=0,R216=""),"",((H216-R216)/R216))</f>
        <v/>
      </c>
      <c r="BE216" s="23" t="str">
        <f t="shared" si="84"/>
        <v/>
      </c>
      <c r="BF216" s="23" t="str">
        <f t="shared" si="88"/>
        <v/>
      </c>
      <c r="BG216" s="25" t="str">
        <f t="shared" si="89"/>
        <v/>
      </c>
      <c r="BH216" s="25" t="str">
        <f t="shared" si="90"/>
        <v/>
      </c>
      <c r="BI216" s="29" t="str">
        <f>IF(OR(L216="",N216=""),"",IF(AND(L216=N216,L216&gt;0,N216&gt;0),"Important High",""))</f>
        <v/>
      </c>
      <c r="BJ216" s="29" t="str">
        <f>IF(OR(M216="",O216=""),"",IF(AND(M216=O216,M216&gt;0,O216&gt;0),"Important Low",""))</f>
        <v/>
      </c>
      <c r="BK216" s="37" t="str">
        <f>IFERROR(IF(ABS(U216)&lt;0.15%,"Equal High",""),"")</f>
        <v/>
      </c>
      <c r="BL216" s="37" t="str" cm="1">
        <f t="array" aca="1" ref="BL216" ca="1">_xlfn.LET(_xlpm.lookback,MIN(ROW()-ROW(BK$50),11),_xlpm.found,IFERROR(MATCH("Equal High",OFFSET(BK216,-_xlpm.lookback,0,_xlpm.lookback+1,1),0),-1),_xlpm.offset_rows,_xlpm.lookback-_xlpm.found+1,IF(_xlpm.found&gt;0,INDEX(E:E,ROW()-_xlpm.offset_rows),""))</f>
        <v/>
      </c>
      <c r="BM216" s="37" t="str">
        <f ca="1">IF(BL216&lt;&gt;"",H216,"")</f>
        <v/>
      </c>
      <c r="BN216" s="37" t="str">
        <f ca="1">IF(BL216&lt;&gt;"",I216,"")</f>
        <v/>
      </c>
      <c r="BO216" s="37" t="str">
        <f t="shared" ca="1" si="81"/>
        <v/>
      </c>
      <c r="BP216" s="37" t="str">
        <f>IFERROR(IF(ABS(V216)&lt;0.15%,"Equal Low",""),"")</f>
        <v/>
      </c>
      <c r="BQ216" s="37" t="str" cm="1">
        <f t="array" aca="1" ref="BQ216" ca="1">_xlfn.LET(_xlpm.lookback,MIN(ROW()-ROW(BP$50),11),_xlpm.found,IFERROR(MATCH("Equal Low",OFFSET(BP216,-_xlpm.lookback,0,_xlpm.lookback+1,1),0),-1),_xlpm.offset_rows,_xlpm.lookback-_xlpm.found+1,IF(_xlpm.found&gt;0,INDEX(F:F,ROW()-_xlpm.offset_rows),""))</f>
        <v/>
      </c>
      <c r="BR216" s="37" t="str">
        <f ca="1">IF(BQ216&lt;&gt;"",H216,"")</f>
        <v/>
      </c>
      <c r="BS216" s="37" t="str">
        <f ca="1">IF(BQ216&lt;&gt;"",I216,"")</f>
        <v/>
      </c>
      <c r="BT216" s="37" t="str">
        <f t="shared" ca="1" si="82"/>
        <v/>
      </c>
      <c r="BU216" s="37" t="str">
        <f t="shared" si="91"/>
        <v/>
      </c>
      <c r="BV216" s="29" t="str">
        <f t="shared" si="92"/>
        <v/>
      </c>
      <c r="BW216" s="37" t="str" cm="1">
        <f t="array" ref="BW216">IF(BV216&lt;&gt;1,"",_xlfn.IFS(OR(BC216="Above",BC216="Below"),BC216,OR(BH216="Above",BH216="Below"),BH216,TRUE,""))</f>
        <v/>
      </c>
      <c r="BX216" s="37" t="str">
        <f ca="1">_xlfn.LET(_xlpm.eqh,IFERROR(ABS((BM216-BL216)/BL216)&lt;0.15%,FALSE),_xlpm.eql,IFERROR(ABS((BR216-BQ216)/BQ216)&lt;0.15%,FALSE),IF(_xlpm.eqh,IF(_xlpm.eql,"Eqh Touch / Eql Touch","Eqh Touch"),IF(_xlpm.eql,"Eql Touch","")))</f>
        <v/>
      </c>
      <c r="BY216" s="37" t="str">
        <f>IF(AA216="","",IF(AA216&gt;0,"UP","DOWN"))</f>
        <v/>
      </c>
      <c r="BZ216" s="37" t="str">
        <f t="shared" si="93"/>
        <v/>
      </c>
      <c r="CA216" s="37" t="str">
        <f t="shared" si="94"/>
        <v/>
      </c>
      <c r="CB216" s="66" t="str">
        <f t="shared" si="95"/>
        <v/>
      </c>
      <c r="CC216" s="69" t="str">
        <f t="shared" si="103"/>
        <v/>
      </c>
      <c r="CD216" s="66" t="str">
        <f t="shared" si="104"/>
        <v/>
      </c>
      <c r="CE216" s="66" t="str">
        <f t="shared" si="96"/>
        <v/>
      </c>
      <c r="CF216" s="66" t="str">
        <f>IF(AK216="","",IF(AND(AC216&gt;0,AK216&gt;0),"Low Spike @ Uptrend",""))</f>
        <v/>
      </c>
      <c r="CG216" s="66" t="str">
        <f>IF(AND(CF216="Low Spike @ Uptrend",AV216&gt;50%),"Sig Low Spike @ Uptrend","")</f>
        <v/>
      </c>
      <c r="CH216" s="30" t="str">
        <f>IFERROR(IF(Z216&gt;(AVERAGE(Z196:Z216)+(2*_xlfn.STDEV.P(Z196:Z216))),1,""),"")</f>
        <v/>
      </c>
      <c r="CI216" s="30" t="str">
        <f>IFERROR(IF(G216&gt;(AVERAGE(G196:G216)+(2*_xlfn.STDEV.P(G196:G216))),1,""),"")</f>
        <v/>
      </c>
      <c r="CJ216" s="30" t="str">
        <f>IF(P216="","",IF(P216=1,1,""))</f>
        <v/>
      </c>
      <c r="CK216" s="11" t="str">
        <f>IF(AND(CH216="",CC216="",CF216="",CI216="",CJ216=""),"",SUM(CH216:CJ216)/5)</f>
        <v/>
      </c>
      <c r="CL216" s="38" t="str">
        <f t="shared" si="78"/>
        <v/>
      </c>
      <c r="CM216" s="10" t="str">
        <f t="shared" si="79"/>
        <v/>
      </c>
    </row>
    <row r="217" spans="1:91" x14ac:dyDescent="0.55000000000000004">
      <c r="A217" t="str">
        <f>IF('Data Validation'!$K$2&lt;&gt;TRUE,"",'Data Validation'!A217)</f>
        <v/>
      </c>
      <c r="B217" s="4" t="str">
        <f>IF('Data Validation'!$K$2&lt;&gt;TRUE,"",'Data Validation'!C217)</f>
        <v/>
      </c>
      <c r="C217" s="4" t="str">
        <f>IF('Data Validation'!$K$2&lt;&gt;TRUE,"",'Data Validation'!E217)</f>
        <v/>
      </c>
      <c r="D217" s="4" t="str">
        <f>IF('Data Validation'!$K$2&lt;&gt;TRUE,"",'Data Validation'!G217)</f>
        <v/>
      </c>
      <c r="E217" s="4" t="str">
        <f>IF($C217&lt;&gt;"M5","",Price!F217)</f>
        <v/>
      </c>
      <c r="F217" s="4" t="str">
        <f>IF($C217&lt;&gt;"M5","",Price!G217)</f>
        <v/>
      </c>
      <c r="G217" s="4" t="str">
        <f>IF($C217&lt;&gt;"M5","",Price!H217)</f>
        <v/>
      </c>
      <c r="H217" s="57" t="str">
        <f>IF($C217&lt;&gt;"M5","",SSA!E217)</f>
        <v/>
      </c>
      <c r="I217" s="57" t="str">
        <f>IF($C217&lt;&gt;"M5","",SSA!F217)</f>
        <v/>
      </c>
      <c r="J217" s="58" t="str">
        <f>IF($C217&lt;&gt;"M5","",SSA!G217)</f>
        <v/>
      </c>
      <c r="K217" s="58" t="str">
        <f>IF($C217&lt;&gt;"M5","",SSA!H217)</f>
        <v/>
      </c>
      <c r="L217" s="5" t="str">
        <f>IF($C217&lt;&gt;"M5","",Trendlines!K217)</f>
        <v/>
      </c>
      <c r="M217" s="5" t="str">
        <f>IF($C217&lt;&gt;"M5","",Trendlines!L217)</f>
        <v/>
      </c>
      <c r="N217" s="5" t="str">
        <f>IF($C217&lt;&gt;"M5","",ZigZag!E217)</f>
        <v/>
      </c>
      <c r="O217" s="5" t="str">
        <f>IF($C217&lt;&gt;"M5","",ZigZag!F217)</f>
        <v/>
      </c>
      <c r="P217" s="5" t="str">
        <f>IF($C217&lt;&gt;"M5","",Pinbar!E217)</f>
        <v/>
      </c>
      <c r="Q217" s="57" t="str">
        <f>IF($C217&lt;&gt;"M5","",Trendlines!E217)</f>
        <v/>
      </c>
      <c r="R217" s="57" t="str">
        <f>IF($C217&lt;&gt;"M5","",Trendlines!H217)</f>
        <v/>
      </c>
      <c r="S217" s="36" t="str">
        <f>IF(N217=0,""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IF(N169&lt;&gt;0,N169,"")))))))))))))))))))))))))))))))))))))))))))))))))</f>
        <v/>
      </c>
      <c r="T217" s="36" t="str">
        <f>IF(O217=0,""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IF(O169&lt;&gt;0,O169,"")))))))))))))))))))))))))))))))))))))))))))))))))</f>
        <v/>
      </c>
      <c r="U217" s="36" t="str">
        <f>IFERROR(IF(S217="N/A","N/A",((N217-S217)/S217)),"")</f>
        <v/>
      </c>
      <c r="V217" s="36" t="str">
        <f>IFERROR(IF(T217="N/A","N/A",((O217-T217)/T217)),"")</f>
        <v/>
      </c>
      <c r="W217" t="str">
        <f>IFERROR(E217-F217,"")</f>
        <v/>
      </c>
      <c r="X217" t="str">
        <f>IFERROR(ABS(E217-D216),"")</f>
        <v/>
      </c>
      <c r="Y217" t="str">
        <f>IFERROR(ABS(F217-D216),"")</f>
        <v/>
      </c>
      <c r="Z217" t="str">
        <f t="shared" si="80"/>
        <v/>
      </c>
      <c r="AA217" s="36" t="str">
        <f>IFERROR(H217-I217,"")</f>
        <v/>
      </c>
      <c r="AB217" s="36" t="str">
        <f t="shared" si="97"/>
        <v/>
      </c>
      <c r="AC217" s="66" t="str" cm="1">
        <f t="array" ref="AC217">IFERROR((AB217=AB216,AC216+AB217,AB217),"")</f>
        <v/>
      </c>
      <c r="AD217" s="65"/>
      <c r="AE217" s="65"/>
      <c r="AF217" s="65"/>
      <c r="AG217" s="65"/>
      <c r="AH217" s="36" t="str">
        <f>IF(AND(H217&gt;I217,H216&lt;I216),"crossover","")</f>
        <v/>
      </c>
      <c r="AI217" s="36" t="str">
        <f>IF(AND(H217&lt;I217,H216&gt;I216),"crossunder","")</f>
        <v/>
      </c>
      <c r="AJ217" s="67" t="str">
        <f t="shared" si="98"/>
        <v/>
      </c>
      <c r="AK217" s="68" t="str">
        <f t="shared" si="99"/>
        <v/>
      </c>
      <c r="AL217" s="71" t="str">
        <f t="shared" si="100"/>
        <v/>
      </c>
      <c r="AM217" s="71" t="str">
        <f t="shared" si="101"/>
        <v/>
      </c>
      <c r="AN217" s="72" t="str">
        <f>IF(AND(AK217&lt;&gt;"",CF217="Low Spike @ Uptrend"),AK217,"")</f>
        <v/>
      </c>
      <c r="AO217" s="72" t="str">
        <f t="shared" si="102"/>
        <v/>
      </c>
      <c r="AT217" s="75"/>
      <c r="AU217" s="75"/>
      <c r="AV217" s="75"/>
      <c r="AW217" s="75"/>
      <c r="AX217" s="4"/>
      <c r="AY217" s="21" t="str">
        <f>IF(OR(Q217=0,Q217=""),"",((H217-Q217)/Q217))</f>
        <v/>
      </c>
      <c r="AZ217" s="15" t="str">
        <f t="shared" si="85"/>
        <v/>
      </c>
      <c r="BA217" s="15" t="str">
        <f t="shared" si="83"/>
        <v/>
      </c>
      <c r="BB217" s="22" t="str">
        <f t="shared" si="86"/>
        <v/>
      </c>
      <c r="BC217" s="22" t="str">
        <f t="shared" si="87"/>
        <v/>
      </c>
      <c r="BD217" s="24" t="str">
        <f>IF(OR(R217=0,R217=""),"",((H217-R217)/R217))</f>
        <v/>
      </c>
      <c r="BE217" s="23" t="str">
        <f t="shared" si="84"/>
        <v/>
      </c>
      <c r="BF217" s="23" t="str">
        <f t="shared" si="88"/>
        <v/>
      </c>
      <c r="BG217" s="25" t="str">
        <f t="shared" si="89"/>
        <v/>
      </c>
      <c r="BH217" s="25" t="str">
        <f t="shared" si="90"/>
        <v/>
      </c>
      <c r="BI217" s="29" t="str">
        <f>IF(OR(L217="",N217=""),"",IF(AND(L217=N217,L217&gt;0,N217&gt;0),"Important High",""))</f>
        <v/>
      </c>
      <c r="BJ217" s="29" t="str">
        <f>IF(OR(M217="",O217=""),"",IF(AND(M217=O217,M217&gt;0,O217&gt;0),"Important Low",""))</f>
        <v/>
      </c>
      <c r="BK217" s="37" t="str">
        <f>IFERROR(IF(ABS(U217)&lt;0.15%,"Equal High",""),"")</f>
        <v/>
      </c>
      <c r="BL217" s="37" t="str" cm="1">
        <f t="array" aca="1" ref="BL217" ca="1">_xlfn.LET(_xlpm.lookback,MIN(ROW()-ROW(BK$50),11),_xlpm.found,IFERROR(MATCH("Equal High",OFFSET(BK217,-_xlpm.lookback,0,_xlpm.lookback+1,1),0),-1),_xlpm.offset_rows,_xlpm.lookback-_xlpm.found+1,IF(_xlpm.found&gt;0,INDEX(E:E,ROW()-_xlpm.offset_rows),""))</f>
        <v/>
      </c>
      <c r="BM217" s="37" t="str">
        <f ca="1">IF(BL217&lt;&gt;"",H217,"")</f>
        <v/>
      </c>
      <c r="BN217" s="37" t="str">
        <f ca="1">IF(BL217&lt;&gt;"",I217,"")</f>
        <v/>
      </c>
      <c r="BO217" s="37" t="str">
        <f t="shared" ca="1" si="81"/>
        <v/>
      </c>
      <c r="BP217" s="37" t="str">
        <f>IFERROR(IF(ABS(V217)&lt;0.15%,"Equal Low",""),"")</f>
        <v/>
      </c>
      <c r="BQ217" s="37" t="str" cm="1">
        <f t="array" aca="1" ref="BQ217" ca="1">_xlfn.LET(_xlpm.lookback,MIN(ROW()-ROW(BP$50),11),_xlpm.found,IFERROR(MATCH("Equal Low",OFFSET(BP217,-_xlpm.lookback,0,_xlpm.lookback+1,1),0),-1),_xlpm.offset_rows,_xlpm.lookback-_xlpm.found+1,IF(_xlpm.found&gt;0,INDEX(F:F,ROW()-_xlpm.offset_rows),""))</f>
        <v/>
      </c>
      <c r="BR217" s="37" t="str">
        <f ca="1">IF(BQ217&lt;&gt;"",H217,"")</f>
        <v/>
      </c>
      <c r="BS217" s="37" t="str">
        <f ca="1">IF(BQ217&lt;&gt;"",I217,"")</f>
        <v/>
      </c>
      <c r="BT217" s="37" t="str">
        <f t="shared" ca="1" si="82"/>
        <v/>
      </c>
      <c r="BU217" s="37" t="str">
        <f t="shared" si="91"/>
        <v/>
      </c>
      <c r="BV217" s="29" t="str">
        <f t="shared" si="92"/>
        <v/>
      </c>
      <c r="BW217" s="37" t="str" cm="1">
        <f t="array" ref="BW217">IF(BV217&lt;&gt;1,"",_xlfn.IFS(OR(BC217="Above",BC217="Below"),BC217,OR(BH217="Above",BH217="Below"),BH217,TRUE,""))</f>
        <v/>
      </c>
      <c r="BX217" s="37" t="str">
        <f ca="1">_xlfn.LET(_xlpm.eqh,IFERROR(ABS((BM217-BL217)/BL217)&lt;0.15%,FALSE),_xlpm.eql,IFERROR(ABS((BR217-BQ217)/BQ217)&lt;0.15%,FALSE),IF(_xlpm.eqh,IF(_xlpm.eql,"Eqh Touch / Eql Touch","Eqh Touch"),IF(_xlpm.eql,"Eql Touch","")))</f>
        <v/>
      </c>
      <c r="BY217" s="37" t="str">
        <f>IF(AA217="","",IF(AA217&gt;0,"UP","DOWN"))</f>
        <v/>
      </c>
      <c r="BZ217" s="37" t="str">
        <f t="shared" si="93"/>
        <v/>
      </c>
      <c r="CA217" s="37" t="str">
        <f t="shared" si="94"/>
        <v/>
      </c>
      <c r="CB217" s="66" t="str">
        <f t="shared" si="95"/>
        <v/>
      </c>
      <c r="CC217" s="69" t="str">
        <f t="shared" si="103"/>
        <v/>
      </c>
      <c r="CD217" s="66" t="str">
        <f t="shared" si="104"/>
        <v/>
      </c>
      <c r="CE217" s="66" t="str">
        <f t="shared" si="96"/>
        <v/>
      </c>
      <c r="CF217" s="66" t="str">
        <f>IF(AK217="","",IF(AND(AC217&gt;0,AK217&gt;0),"Low Spike @ Uptrend",""))</f>
        <v/>
      </c>
      <c r="CG217" s="66" t="str">
        <f>IF(AND(CF217="Low Spike @ Uptrend",AV217&gt;50%),"Sig Low Spike @ Uptrend","")</f>
        <v/>
      </c>
      <c r="CH217" s="30" t="str">
        <f>IFERROR(IF(Z217&gt;(AVERAGE(Z197:Z217)+(2*_xlfn.STDEV.P(Z197:Z217))),1,""),"")</f>
        <v/>
      </c>
      <c r="CI217" s="30" t="str">
        <f>IFERROR(IF(G217&gt;(AVERAGE(G197:G217)+(2*_xlfn.STDEV.P(G197:G217))),1,""),"")</f>
        <v/>
      </c>
      <c r="CJ217" s="30" t="str">
        <f>IF(P217="","",IF(P217=1,1,""))</f>
        <v/>
      </c>
      <c r="CK217" s="11" t="str">
        <f>IF(AND(CH217="",CC217="",CF217="",CI217="",CJ217=""),"",SUM(CH217:CJ217)/5)</f>
        <v/>
      </c>
      <c r="CL217" s="38" t="str">
        <f t="shared" ref="CL217:CL280" si="105">IFERROR(AVERAGE(CK215:CK217),"")</f>
        <v/>
      </c>
      <c r="CM217" s="10" t="str">
        <f t="shared" ref="CM217:CM280" si="106">IF(CL217="","",IF(CL217&gt;20%,"Turbulence",""))</f>
        <v/>
      </c>
    </row>
    <row r="218" spans="1:91" x14ac:dyDescent="0.55000000000000004">
      <c r="A218" t="str">
        <f>IF('Data Validation'!$K$2&lt;&gt;TRUE,"",'Data Validation'!A218)</f>
        <v/>
      </c>
      <c r="B218" s="4" t="str">
        <f>IF('Data Validation'!$K$2&lt;&gt;TRUE,"",'Data Validation'!C218)</f>
        <v/>
      </c>
      <c r="C218" s="4" t="str">
        <f>IF('Data Validation'!$K$2&lt;&gt;TRUE,"",'Data Validation'!E218)</f>
        <v/>
      </c>
      <c r="D218" s="4" t="str">
        <f>IF('Data Validation'!$K$2&lt;&gt;TRUE,"",'Data Validation'!G218)</f>
        <v/>
      </c>
      <c r="E218" s="4" t="str">
        <f>IF($C218&lt;&gt;"M5","",Price!F218)</f>
        <v/>
      </c>
      <c r="F218" s="4" t="str">
        <f>IF($C218&lt;&gt;"M5","",Price!G218)</f>
        <v/>
      </c>
      <c r="G218" s="4" t="str">
        <f>IF($C218&lt;&gt;"M5","",Price!H218)</f>
        <v/>
      </c>
      <c r="H218" s="57" t="str">
        <f>IF($C218&lt;&gt;"M5","",SSA!E218)</f>
        <v/>
      </c>
      <c r="I218" s="57" t="str">
        <f>IF($C218&lt;&gt;"M5","",SSA!F218)</f>
        <v/>
      </c>
      <c r="J218" s="58" t="str">
        <f>IF($C218&lt;&gt;"M5","",SSA!G218)</f>
        <v/>
      </c>
      <c r="K218" s="58" t="str">
        <f>IF($C218&lt;&gt;"M5","",SSA!H218)</f>
        <v/>
      </c>
      <c r="L218" s="5" t="str">
        <f>IF($C218&lt;&gt;"M5","",Trendlines!K218)</f>
        <v/>
      </c>
      <c r="M218" s="5" t="str">
        <f>IF($C218&lt;&gt;"M5","",Trendlines!L218)</f>
        <v/>
      </c>
      <c r="N218" s="5" t="str">
        <f>IF($C218&lt;&gt;"M5","",ZigZag!E218)</f>
        <v/>
      </c>
      <c r="O218" s="5" t="str">
        <f>IF($C218&lt;&gt;"M5","",ZigZag!F218)</f>
        <v/>
      </c>
      <c r="P218" s="5" t="str">
        <f>IF($C218&lt;&gt;"M5","",Pinbar!E218)</f>
        <v/>
      </c>
      <c r="Q218" s="57" t="str">
        <f>IF($C218&lt;&gt;"M5","",Trendlines!E218)</f>
        <v/>
      </c>
      <c r="R218" s="57" t="str">
        <f>IF($C218&lt;&gt;"M5","",Trendlines!H218)</f>
        <v/>
      </c>
      <c r="S218" s="36" t="str">
        <f>IF(N218=0,""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IF(N170&lt;&gt;0,N170,"")))))))))))))))))))))))))))))))))))))))))))))))))</f>
        <v/>
      </c>
      <c r="T218" s="36" t="str">
        <f>IF(O218=0,""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IF(O170&lt;&gt;0,O170,"")))))))))))))))))))))))))))))))))))))))))))))))))</f>
        <v/>
      </c>
      <c r="U218" s="36" t="str">
        <f>IFERROR(IF(S218="N/A","N/A",((N218-S218)/S218)),"")</f>
        <v/>
      </c>
      <c r="V218" s="36" t="str">
        <f>IFERROR(IF(T218="N/A","N/A",((O218-T218)/T218)),"")</f>
        <v/>
      </c>
      <c r="W218" t="str">
        <f>IFERROR(E218-F218,"")</f>
        <v/>
      </c>
      <c r="X218" t="str">
        <f>IFERROR(ABS(E218-D217),"")</f>
        <v/>
      </c>
      <c r="Y218" t="str">
        <f>IFERROR(ABS(F218-D217),"")</f>
        <v/>
      </c>
      <c r="Z218" t="str">
        <f t="shared" si="80"/>
        <v/>
      </c>
      <c r="AA218" s="36" t="str">
        <f>IFERROR(H218-I218,"")</f>
        <v/>
      </c>
      <c r="AB218" s="36" t="str">
        <f t="shared" si="97"/>
        <v/>
      </c>
      <c r="AC218" s="66" t="str" cm="1">
        <f t="array" ref="AC218">IFERROR((AB218=AB217,AC217+AB218,AB218),"")</f>
        <v/>
      </c>
      <c r="AD218" s="65"/>
      <c r="AE218" s="65"/>
      <c r="AF218" s="65"/>
      <c r="AG218" s="65"/>
      <c r="AH218" s="36" t="str">
        <f>IF(AND(H218&gt;I218,H217&lt;I217),"crossover","")</f>
        <v/>
      </c>
      <c r="AI218" s="36" t="str">
        <f>IF(AND(H218&lt;I218,H217&gt;I217),"crossunder","")</f>
        <v/>
      </c>
      <c r="AJ218" s="67" t="str">
        <f t="shared" si="98"/>
        <v/>
      </c>
      <c r="AK218" s="68" t="str">
        <f t="shared" si="99"/>
        <v/>
      </c>
      <c r="AL218" s="71" t="str">
        <f t="shared" si="100"/>
        <v/>
      </c>
      <c r="AM218" s="71" t="str">
        <f t="shared" si="101"/>
        <v/>
      </c>
      <c r="AN218" s="72" t="str">
        <f>IF(AND(AK218&lt;&gt;"",CF218="Low Spike @ Uptrend"),AK218,"")</f>
        <v/>
      </c>
      <c r="AO218" s="72" t="str">
        <f t="shared" si="102"/>
        <v/>
      </c>
      <c r="AT218" s="75"/>
      <c r="AU218" s="75"/>
      <c r="AV218" s="75"/>
      <c r="AW218" s="75"/>
      <c r="AX218" s="4"/>
      <c r="AY218" s="21" t="str">
        <f>IF(OR(Q218=0,Q218=""),"",((H218-Q218)/Q218))</f>
        <v/>
      </c>
      <c r="AZ218" s="15" t="str">
        <f t="shared" si="85"/>
        <v/>
      </c>
      <c r="BA218" s="15" t="str">
        <f t="shared" si="83"/>
        <v/>
      </c>
      <c r="BB218" s="22" t="str">
        <f t="shared" si="86"/>
        <v/>
      </c>
      <c r="BC218" s="22" t="str">
        <f t="shared" si="87"/>
        <v/>
      </c>
      <c r="BD218" s="24" t="str">
        <f>IF(OR(R218=0,R218=""),"",((H218-R218)/R218))</f>
        <v/>
      </c>
      <c r="BE218" s="23" t="str">
        <f t="shared" si="84"/>
        <v/>
      </c>
      <c r="BF218" s="23" t="str">
        <f t="shared" si="88"/>
        <v/>
      </c>
      <c r="BG218" s="25" t="str">
        <f t="shared" si="89"/>
        <v/>
      </c>
      <c r="BH218" s="25" t="str">
        <f t="shared" si="90"/>
        <v/>
      </c>
      <c r="BI218" s="29" t="str">
        <f>IF(OR(L218="",N218=""),"",IF(AND(L218=N218,L218&gt;0,N218&gt;0),"Important High",""))</f>
        <v/>
      </c>
      <c r="BJ218" s="29" t="str">
        <f>IF(OR(M218="",O218=""),"",IF(AND(M218=O218,M218&gt;0,O218&gt;0),"Important Low",""))</f>
        <v/>
      </c>
      <c r="BK218" s="37" t="str">
        <f>IFERROR(IF(ABS(U218)&lt;0.15%,"Equal High",""),"")</f>
        <v/>
      </c>
      <c r="BL218" s="37" t="str" cm="1">
        <f t="array" aca="1" ref="BL218" ca="1">_xlfn.LET(_xlpm.lookback,MIN(ROW()-ROW(BK$50),11),_xlpm.found,IFERROR(MATCH("Equal High",OFFSET(BK218,-_xlpm.lookback,0,_xlpm.lookback+1,1),0),-1),_xlpm.offset_rows,_xlpm.lookback-_xlpm.found+1,IF(_xlpm.found&gt;0,INDEX(E:E,ROW()-_xlpm.offset_rows),""))</f>
        <v/>
      </c>
      <c r="BM218" s="37" t="str">
        <f ca="1">IF(BL218&lt;&gt;"",H218,"")</f>
        <v/>
      </c>
      <c r="BN218" s="37" t="str">
        <f ca="1">IF(BL218&lt;&gt;"",I218,"")</f>
        <v/>
      </c>
      <c r="BO218" s="37" t="str">
        <f t="shared" ca="1" si="81"/>
        <v/>
      </c>
      <c r="BP218" s="37" t="str">
        <f>IFERROR(IF(ABS(V218)&lt;0.15%,"Equal Low",""),"")</f>
        <v/>
      </c>
      <c r="BQ218" s="37" t="str" cm="1">
        <f t="array" aca="1" ref="BQ218" ca="1">_xlfn.LET(_xlpm.lookback,MIN(ROW()-ROW(BP$50),11),_xlpm.found,IFERROR(MATCH("Equal Low",OFFSET(BP218,-_xlpm.lookback,0,_xlpm.lookback+1,1),0),-1),_xlpm.offset_rows,_xlpm.lookback-_xlpm.found+1,IF(_xlpm.found&gt;0,INDEX(F:F,ROW()-_xlpm.offset_rows),""))</f>
        <v/>
      </c>
      <c r="BR218" s="37" t="str">
        <f ca="1">IF(BQ218&lt;&gt;"",H218,"")</f>
        <v/>
      </c>
      <c r="BS218" s="37" t="str">
        <f ca="1">IF(BQ218&lt;&gt;"",I218,"")</f>
        <v/>
      </c>
      <c r="BT218" s="37" t="str">
        <f t="shared" ca="1" si="82"/>
        <v/>
      </c>
      <c r="BU218" s="37" t="str">
        <f t="shared" si="91"/>
        <v/>
      </c>
      <c r="BV218" s="29" t="str">
        <f t="shared" si="92"/>
        <v/>
      </c>
      <c r="BW218" s="37" t="str" cm="1">
        <f t="array" ref="BW218">IF(BV218&lt;&gt;1,"",_xlfn.IFS(OR(BC218="Above",BC218="Below"),BC218,OR(BH218="Above",BH218="Below"),BH218,TRUE,""))</f>
        <v/>
      </c>
      <c r="BX218" s="37" t="str">
        <f ca="1">_xlfn.LET(_xlpm.eqh,IFERROR(ABS((BM218-BL218)/BL218)&lt;0.15%,FALSE),_xlpm.eql,IFERROR(ABS((BR218-BQ218)/BQ218)&lt;0.15%,FALSE),IF(_xlpm.eqh,IF(_xlpm.eql,"Eqh Touch / Eql Touch","Eqh Touch"),IF(_xlpm.eql,"Eql Touch","")))</f>
        <v/>
      </c>
      <c r="BY218" s="37" t="str">
        <f>IF(AA218="","",IF(AA218&gt;0,"UP","DOWN"))</f>
        <v/>
      </c>
      <c r="BZ218" s="37" t="str">
        <f t="shared" si="93"/>
        <v/>
      </c>
      <c r="CA218" s="37" t="str">
        <f t="shared" si="94"/>
        <v/>
      </c>
      <c r="CB218" s="66" t="str">
        <f t="shared" si="95"/>
        <v/>
      </c>
      <c r="CC218" s="69" t="str">
        <f t="shared" si="103"/>
        <v/>
      </c>
      <c r="CD218" s="66" t="str">
        <f t="shared" si="104"/>
        <v/>
      </c>
      <c r="CE218" s="66" t="str">
        <f t="shared" si="96"/>
        <v/>
      </c>
      <c r="CF218" s="66" t="str">
        <f>IF(AK218="","",IF(AND(AC218&gt;0,AK218&gt;0),"Low Spike @ Uptrend",""))</f>
        <v/>
      </c>
      <c r="CG218" s="66" t="str">
        <f>IF(AND(CF218="Low Spike @ Uptrend",AV218&gt;50%),"Sig Low Spike @ Uptrend","")</f>
        <v/>
      </c>
      <c r="CH218" s="30" t="str">
        <f>IFERROR(IF(Z218&gt;(AVERAGE(Z198:Z218)+(2*_xlfn.STDEV.P(Z198:Z218))),1,""),"")</f>
        <v/>
      </c>
      <c r="CI218" s="30" t="str">
        <f>IFERROR(IF(G218&gt;(AVERAGE(G198:G218)+(2*_xlfn.STDEV.P(G198:G218))),1,""),"")</f>
        <v/>
      </c>
      <c r="CJ218" s="30" t="str">
        <f>IF(P218="","",IF(P218=1,1,""))</f>
        <v/>
      </c>
      <c r="CK218" s="11" t="str">
        <f>IF(AND(CH218="",CC218="",CF218="",CI218="",CJ218=""),"",SUM(CH218:CJ218)/5)</f>
        <v/>
      </c>
      <c r="CL218" s="38" t="str">
        <f t="shared" si="105"/>
        <v/>
      </c>
      <c r="CM218" s="10" t="str">
        <f t="shared" si="106"/>
        <v/>
      </c>
    </row>
    <row r="219" spans="1:91" x14ac:dyDescent="0.55000000000000004">
      <c r="A219" t="str">
        <f>IF('Data Validation'!$K$2&lt;&gt;TRUE,"",'Data Validation'!A219)</f>
        <v/>
      </c>
      <c r="B219" s="4" t="str">
        <f>IF('Data Validation'!$K$2&lt;&gt;TRUE,"",'Data Validation'!C219)</f>
        <v/>
      </c>
      <c r="C219" s="4" t="str">
        <f>IF('Data Validation'!$K$2&lt;&gt;TRUE,"",'Data Validation'!E219)</f>
        <v/>
      </c>
      <c r="D219" s="4" t="str">
        <f>IF('Data Validation'!$K$2&lt;&gt;TRUE,"",'Data Validation'!G219)</f>
        <v/>
      </c>
      <c r="E219" s="4" t="str">
        <f>IF($C219&lt;&gt;"M5","",Price!F219)</f>
        <v/>
      </c>
      <c r="F219" s="4" t="str">
        <f>IF($C219&lt;&gt;"M5","",Price!G219)</f>
        <v/>
      </c>
      <c r="G219" s="4" t="str">
        <f>IF($C219&lt;&gt;"M5","",Price!H219)</f>
        <v/>
      </c>
      <c r="H219" s="57" t="str">
        <f>IF($C219&lt;&gt;"M5","",SSA!E219)</f>
        <v/>
      </c>
      <c r="I219" s="57" t="str">
        <f>IF($C219&lt;&gt;"M5","",SSA!F219)</f>
        <v/>
      </c>
      <c r="J219" s="58" t="str">
        <f>IF($C219&lt;&gt;"M5","",SSA!G219)</f>
        <v/>
      </c>
      <c r="K219" s="58" t="str">
        <f>IF($C219&lt;&gt;"M5","",SSA!H219)</f>
        <v/>
      </c>
      <c r="L219" s="5" t="str">
        <f>IF($C219&lt;&gt;"M5","",Trendlines!K219)</f>
        <v/>
      </c>
      <c r="M219" s="5" t="str">
        <f>IF($C219&lt;&gt;"M5","",Trendlines!L219)</f>
        <v/>
      </c>
      <c r="N219" s="5" t="str">
        <f>IF($C219&lt;&gt;"M5","",ZigZag!E219)</f>
        <v/>
      </c>
      <c r="O219" s="5" t="str">
        <f>IF($C219&lt;&gt;"M5","",ZigZag!F219)</f>
        <v/>
      </c>
      <c r="P219" s="5" t="str">
        <f>IF($C219&lt;&gt;"M5","",Pinbar!E219)</f>
        <v/>
      </c>
      <c r="Q219" s="57" t="str">
        <f>IF($C219&lt;&gt;"M5","",Trendlines!E219)</f>
        <v/>
      </c>
      <c r="R219" s="57" t="str">
        <f>IF($C219&lt;&gt;"M5","",Trendlines!H219)</f>
        <v/>
      </c>
      <c r="S219" s="36" t="str">
        <f>IF(N219=0,""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IF(N171&lt;&gt;0,N171,"")))))))))))))))))))))))))))))))))))))))))))))))))</f>
        <v/>
      </c>
      <c r="T219" s="36" t="str">
        <f>IF(O219=0,""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IF(O171&lt;&gt;0,O171,"")))))))))))))))))))))))))))))))))))))))))))))))))</f>
        <v/>
      </c>
      <c r="U219" s="36" t="str">
        <f>IFERROR(IF(S219="N/A","N/A",((N219-S219)/S219)),"")</f>
        <v/>
      </c>
      <c r="V219" s="36" t="str">
        <f>IFERROR(IF(T219="N/A","N/A",((O219-T219)/T219)),"")</f>
        <v/>
      </c>
      <c r="W219" t="str">
        <f>IFERROR(E219-F219,"")</f>
        <v/>
      </c>
      <c r="X219" t="str">
        <f>IFERROR(ABS(E219-D218),"")</f>
        <v/>
      </c>
      <c r="Y219" t="str">
        <f>IFERROR(ABS(F219-D218),"")</f>
        <v/>
      </c>
      <c r="Z219" t="str">
        <f t="shared" si="80"/>
        <v/>
      </c>
      <c r="AA219" s="36" t="str">
        <f>IFERROR(H219-I219,"")</f>
        <v/>
      </c>
      <c r="AB219" s="36" t="str">
        <f t="shared" si="97"/>
        <v/>
      </c>
      <c r="AC219" s="66" t="str" cm="1">
        <f t="array" ref="AC219">IFERROR((AB219=AB218,AC218+AB219,AB219),"")</f>
        <v/>
      </c>
      <c r="AD219" s="65"/>
      <c r="AE219" s="65"/>
      <c r="AF219" s="65"/>
      <c r="AG219" s="65"/>
      <c r="AH219" s="36" t="str">
        <f>IF(AND(H219&gt;I219,H218&lt;I218),"crossover","")</f>
        <v/>
      </c>
      <c r="AI219" s="36" t="str">
        <f>IF(AND(H219&lt;I219,H218&gt;I218),"crossunder","")</f>
        <v/>
      </c>
      <c r="AJ219" s="67" t="str">
        <f t="shared" si="98"/>
        <v/>
      </c>
      <c r="AK219" s="68" t="str">
        <f t="shared" si="99"/>
        <v/>
      </c>
      <c r="AL219" s="71" t="str">
        <f t="shared" si="100"/>
        <v/>
      </c>
      <c r="AM219" s="71" t="str">
        <f t="shared" si="101"/>
        <v/>
      </c>
      <c r="AN219" s="72" t="str">
        <f>IF(AND(AK219&lt;&gt;"",CF219="Low Spike @ Uptrend"),AK219,"")</f>
        <v/>
      </c>
      <c r="AO219" s="72" t="str">
        <f t="shared" si="102"/>
        <v/>
      </c>
      <c r="AT219" s="75"/>
      <c r="AU219" s="75"/>
      <c r="AV219" s="75"/>
      <c r="AW219" s="75"/>
      <c r="AX219" s="4"/>
      <c r="AY219" s="21" t="str">
        <f>IF(OR(Q219=0,Q219=""),"",((H219-Q219)/Q219))</f>
        <v/>
      </c>
      <c r="AZ219" s="15" t="str">
        <f t="shared" si="85"/>
        <v/>
      </c>
      <c r="BA219" s="15" t="str">
        <f t="shared" si="83"/>
        <v/>
      </c>
      <c r="BB219" s="22" t="str">
        <f t="shared" si="86"/>
        <v/>
      </c>
      <c r="BC219" s="22" t="str">
        <f t="shared" si="87"/>
        <v/>
      </c>
      <c r="BD219" s="24" t="str">
        <f>IF(OR(R219=0,R219=""),"",((H219-R219)/R219))</f>
        <v/>
      </c>
      <c r="BE219" s="23" t="str">
        <f t="shared" si="84"/>
        <v/>
      </c>
      <c r="BF219" s="23" t="str">
        <f t="shared" si="88"/>
        <v/>
      </c>
      <c r="BG219" s="25" t="str">
        <f t="shared" si="89"/>
        <v/>
      </c>
      <c r="BH219" s="25" t="str">
        <f t="shared" si="90"/>
        <v/>
      </c>
      <c r="BI219" s="29" t="str">
        <f>IF(OR(L219="",N219=""),"",IF(AND(L219=N219,L219&gt;0,N219&gt;0),"Important High",""))</f>
        <v/>
      </c>
      <c r="BJ219" s="29" t="str">
        <f>IF(OR(M219="",O219=""),"",IF(AND(M219=O219,M219&gt;0,O219&gt;0),"Important Low",""))</f>
        <v/>
      </c>
      <c r="BK219" s="37" t="str">
        <f>IFERROR(IF(ABS(U219)&lt;0.15%,"Equal High",""),"")</f>
        <v/>
      </c>
      <c r="BL219" s="37" t="str" cm="1">
        <f t="array" aca="1" ref="BL219" ca="1">_xlfn.LET(_xlpm.lookback,MIN(ROW()-ROW(BK$50),11),_xlpm.found,IFERROR(MATCH("Equal High",OFFSET(BK219,-_xlpm.lookback,0,_xlpm.lookback+1,1),0),-1),_xlpm.offset_rows,_xlpm.lookback-_xlpm.found+1,IF(_xlpm.found&gt;0,INDEX(E:E,ROW()-_xlpm.offset_rows),""))</f>
        <v/>
      </c>
      <c r="BM219" s="37" t="str">
        <f ca="1">IF(BL219&lt;&gt;"",H219,"")</f>
        <v/>
      </c>
      <c r="BN219" s="37" t="str">
        <f ca="1">IF(BL219&lt;&gt;"",I219,"")</f>
        <v/>
      </c>
      <c r="BO219" s="37" t="str">
        <f t="shared" ca="1" si="81"/>
        <v/>
      </c>
      <c r="BP219" s="37" t="str">
        <f>IFERROR(IF(ABS(V219)&lt;0.15%,"Equal Low",""),"")</f>
        <v/>
      </c>
      <c r="BQ219" s="37" t="str" cm="1">
        <f t="array" aca="1" ref="BQ219" ca="1">_xlfn.LET(_xlpm.lookback,MIN(ROW()-ROW(BP$50),11),_xlpm.found,IFERROR(MATCH("Equal Low",OFFSET(BP219,-_xlpm.lookback,0,_xlpm.lookback+1,1),0),-1),_xlpm.offset_rows,_xlpm.lookback-_xlpm.found+1,IF(_xlpm.found&gt;0,INDEX(F:F,ROW()-_xlpm.offset_rows),""))</f>
        <v/>
      </c>
      <c r="BR219" s="37" t="str">
        <f ca="1">IF(BQ219&lt;&gt;"",H219,"")</f>
        <v/>
      </c>
      <c r="BS219" s="37" t="str">
        <f ca="1">IF(BQ219&lt;&gt;"",I219,"")</f>
        <v/>
      </c>
      <c r="BT219" s="37" t="str">
        <f t="shared" ca="1" si="82"/>
        <v/>
      </c>
      <c r="BU219" s="37" t="str">
        <f t="shared" si="91"/>
        <v/>
      </c>
      <c r="BV219" s="29" t="str">
        <f t="shared" si="92"/>
        <v/>
      </c>
      <c r="BW219" s="37" t="str" cm="1">
        <f t="array" ref="BW219">IF(BV219&lt;&gt;1,"",_xlfn.IFS(OR(BC219="Above",BC219="Below"),BC219,OR(BH219="Above",BH219="Below"),BH219,TRUE,""))</f>
        <v/>
      </c>
      <c r="BX219" s="37" t="str">
        <f ca="1">_xlfn.LET(_xlpm.eqh,IFERROR(ABS((BM219-BL219)/BL219)&lt;0.15%,FALSE),_xlpm.eql,IFERROR(ABS((BR219-BQ219)/BQ219)&lt;0.15%,FALSE),IF(_xlpm.eqh,IF(_xlpm.eql,"Eqh Touch / Eql Touch","Eqh Touch"),IF(_xlpm.eql,"Eql Touch","")))</f>
        <v/>
      </c>
      <c r="BY219" s="37" t="str">
        <f>IF(AA219="","",IF(AA219&gt;0,"UP","DOWN"))</f>
        <v/>
      </c>
      <c r="BZ219" s="37" t="str">
        <f t="shared" si="93"/>
        <v/>
      </c>
      <c r="CA219" s="37" t="str">
        <f t="shared" si="94"/>
        <v/>
      </c>
      <c r="CB219" s="66" t="str">
        <f t="shared" si="95"/>
        <v/>
      </c>
      <c r="CC219" s="69" t="str">
        <f t="shared" si="103"/>
        <v/>
      </c>
      <c r="CD219" s="66" t="str">
        <f t="shared" si="104"/>
        <v/>
      </c>
      <c r="CE219" s="66" t="str">
        <f t="shared" si="96"/>
        <v/>
      </c>
      <c r="CF219" s="66" t="str">
        <f>IF(AK219="","",IF(AND(AC219&gt;0,AK219&gt;0),"Low Spike @ Uptrend",""))</f>
        <v/>
      </c>
      <c r="CG219" s="66" t="str">
        <f>IF(AND(CF219="Low Spike @ Uptrend",AV219&gt;50%),"Sig Low Spike @ Uptrend","")</f>
        <v/>
      </c>
      <c r="CH219" s="30" t="str">
        <f>IFERROR(IF(Z219&gt;(AVERAGE(Z199:Z219)+(2*_xlfn.STDEV.P(Z199:Z219))),1,""),"")</f>
        <v/>
      </c>
      <c r="CI219" s="30" t="str">
        <f>IFERROR(IF(G219&gt;(AVERAGE(G199:G219)+(2*_xlfn.STDEV.P(G199:G219))),1,""),"")</f>
        <v/>
      </c>
      <c r="CJ219" s="30" t="str">
        <f>IF(P219="","",IF(P219=1,1,""))</f>
        <v/>
      </c>
      <c r="CK219" s="11" t="str">
        <f>IF(AND(CH219="",CC219="",CF219="",CI219="",CJ219=""),"",SUM(CH219:CJ219)/5)</f>
        <v/>
      </c>
      <c r="CL219" s="38" t="str">
        <f t="shared" si="105"/>
        <v/>
      </c>
      <c r="CM219" s="10" t="str">
        <f t="shared" si="106"/>
        <v/>
      </c>
    </row>
    <row r="220" spans="1:91" x14ac:dyDescent="0.55000000000000004">
      <c r="A220" t="str">
        <f>IF('Data Validation'!$K$2&lt;&gt;TRUE,"",'Data Validation'!A220)</f>
        <v/>
      </c>
      <c r="B220" s="4" t="str">
        <f>IF('Data Validation'!$K$2&lt;&gt;TRUE,"",'Data Validation'!C220)</f>
        <v/>
      </c>
      <c r="C220" s="4" t="str">
        <f>IF('Data Validation'!$K$2&lt;&gt;TRUE,"",'Data Validation'!E220)</f>
        <v/>
      </c>
      <c r="D220" s="4" t="str">
        <f>IF('Data Validation'!$K$2&lt;&gt;TRUE,"",'Data Validation'!G220)</f>
        <v/>
      </c>
      <c r="E220" s="4" t="str">
        <f>IF($C220&lt;&gt;"M5","",Price!F220)</f>
        <v/>
      </c>
      <c r="F220" s="4" t="str">
        <f>IF($C220&lt;&gt;"M5","",Price!G220)</f>
        <v/>
      </c>
      <c r="G220" s="4" t="str">
        <f>IF($C220&lt;&gt;"M5","",Price!H220)</f>
        <v/>
      </c>
      <c r="H220" s="57" t="str">
        <f>IF($C220&lt;&gt;"M5","",SSA!E220)</f>
        <v/>
      </c>
      <c r="I220" s="57" t="str">
        <f>IF($C220&lt;&gt;"M5","",SSA!F220)</f>
        <v/>
      </c>
      <c r="J220" s="58" t="str">
        <f>IF($C220&lt;&gt;"M5","",SSA!G220)</f>
        <v/>
      </c>
      <c r="K220" s="58" t="str">
        <f>IF($C220&lt;&gt;"M5","",SSA!H220)</f>
        <v/>
      </c>
      <c r="L220" s="5" t="str">
        <f>IF($C220&lt;&gt;"M5","",Trendlines!K220)</f>
        <v/>
      </c>
      <c r="M220" s="5" t="str">
        <f>IF($C220&lt;&gt;"M5","",Trendlines!L220)</f>
        <v/>
      </c>
      <c r="N220" s="5" t="str">
        <f>IF($C220&lt;&gt;"M5","",ZigZag!E220)</f>
        <v/>
      </c>
      <c r="O220" s="5" t="str">
        <f>IF($C220&lt;&gt;"M5","",ZigZag!F220)</f>
        <v/>
      </c>
      <c r="P220" s="5" t="str">
        <f>IF($C220&lt;&gt;"M5","",Pinbar!E220)</f>
        <v/>
      </c>
      <c r="Q220" s="57" t="str">
        <f>IF($C220&lt;&gt;"M5","",Trendlines!E220)</f>
        <v/>
      </c>
      <c r="R220" s="57" t="str">
        <f>IF($C220&lt;&gt;"M5","",Trendlines!H220)</f>
        <v/>
      </c>
      <c r="S220" s="36" t="str">
        <f>IF(N220=0,""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IF(N172&lt;&gt;0,N172,"")))))))))))))))))))))))))))))))))))))))))))))))))</f>
        <v/>
      </c>
      <c r="T220" s="36" t="str">
        <f>IF(O220=0,""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IF(O172&lt;&gt;0,O172,"")))))))))))))))))))))))))))))))))))))))))))))))))</f>
        <v/>
      </c>
      <c r="U220" s="36" t="str">
        <f>IFERROR(IF(S220="N/A","N/A",((N220-S220)/S220)),"")</f>
        <v/>
      </c>
      <c r="V220" s="36" t="str">
        <f>IFERROR(IF(T220="N/A","N/A",((O220-T220)/T220)),"")</f>
        <v/>
      </c>
      <c r="W220" t="str">
        <f>IFERROR(E220-F220,"")</f>
        <v/>
      </c>
      <c r="X220" t="str">
        <f>IFERROR(ABS(E220-D219),"")</f>
        <v/>
      </c>
      <c r="Y220" t="str">
        <f>IFERROR(ABS(F220-D219),"")</f>
        <v/>
      </c>
      <c r="Z220" t="str">
        <f t="shared" si="80"/>
        <v/>
      </c>
      <c r="AA220" s="36" t="str">
        <f>IFERROR(H220-I220,"")</f>
        <v/>
      </c>
      <c r="AB220" s="36" t="str">
        <f t="shared" si="97"/>
        <v/>
      </c>
      <c r="AC220" s="66" t="str" cm="1">
        <f t="array" ref="AC220">IFERROR((AB220=AB219,AC219+AB220,AB220),"")</f>
        <v/>
      </c>
      <c r="AD220" s="65"/>
      <c r="AE220" s="65"/>
      <c r="AF220" s="65"/>
      <c r="AG220" s="65"/>
      <c r="AH220" s="36" t="str">
        <f>IF(AND(H220&gt;I220,H219&lt;I219),"crossover","")</f>
        <v/>
      </c>
      <c r="AI220" s="36" t="str">
        <f>IF(AND(H220&lt;I220,H219&gt;I219),"crossunder","")</f>
        <v/>
      </c>
      <c r="AJ220" s="67" t="str">
        <f t="shared" si="98"/>
        <v/>
      </c>
      <c r="AK220" s="68" t="str">
        <f t="shared" si="99"/>
        <v/>
      </c>
      <c r="AL220" s="71" t="str">
        <f t="shared" si="100"/>
        <v/>
      </c>
      <c r="AM220" s="71" t="str">
        <f t="shared" si="101"/>
        <v/>
      </c>
      <c r="AN220" s="72" t="str">
        <f>IF(AND(AK220&lt;&gt;"",CF220="Low Spike @ Uptrend"),AK220,"")</f>
        <v/>
      </c>
      <c r="AO220" s="72" t="str">
        <f t="shared" si="102"/>
        <v/>
      </c>
      <c r="AT220" s="75"/>
      <c r="AU220" s="75"/>
      <c r="AV220" s="75"/>
      <c r="AW220" s="75"/>
      <c r="AX220" s="4"/>
      <c r="AY220" s="21" t="str">
        <f>IF(OR(Q220=0,Q220=""),"",((H220-Q220)/Q220))</f>
        <v/>
      </c>
      <c r="AZ220" s="15" t="str">
        <f t="shared" si="85"/>
        <v/>
      </c>
      <c r="BA220" s="15" t="str">
        <f t="shared" si="83"/>
        <v/>
      </c>
      <c r="BB220" s="22" t="str">
        <f t="shared" si="86"/>
        <v/>
      </c>
      <c r="BC220" s="22" t="str">
        <f t="shared" si="87"/>
        <v/>
      </c>
      <c r="BD220" s="24" t="str">
        <f>IF(OR(R220=0,R220=""),"",((H220-R220)/R220))</f>
        <v/>
      </c>
      <c r="BE220" s="23" t="str">
        <f t="shared" si="84"/>
        <v/>
      </c>
      <c r="BF220" s="23" t="str">
        <f t="shared" si="88"/>
        <v/>
      </c>
      <c r="BG220" s="25" t="str">
        <f t="shared" si="89"/>
        <v/>
      </c>
      <c r="BH220" s="25" t="str">
        <f t="shared" si="90"/>
        <v/>
      </c>
      <c r="BI220" s="29" t="str">
        <f>IF(OR(L220="",N220=""),"",IF(AND(L220=N220,L220&gt;0,N220&gt;0),"Important High",""))</f>
        <v/>
      </c>
      <c r="BJ220" s="29" t="str">
        <f>IF(OR(M220="",O220=""),"",IF(AND(M220=O220,M220&gt;0,O220&gt;0),"Important Low",""))</f>
        <v/>
      </c>
      <c r="BK220" s="37" t="str">
        <f>IFERROR(IF(ABS(U220)&lt;0.15%,"Equal High",""),"")</f>
        <v/>
      </c>
      <c r="BL220" s="37" t="str" cm="1">
        <f t="array" aca="1" ref="BL220" ca="1">_xlfn.LET(_xlpm.lookback,MIN(ROW()-ROW(BK$50),11),_xlpm.found,IFERROR(MATCH("Equal High",OFFSET(BK220,-_xlpm.lookback,0,_xlpm.lookback+1,1),0),-1),_xlpm.offset_rows,_xlpm.lookback-_xlpm.found+1,IF(_xlpm.found&gt;0,INDEX(E:E,ROW()-_xlpm.offset_rows),""))</f>
        <v/>
      </c>
      <c r="BM220" s="37" t="str">
        <f ca="1">IF(BL220&lt;&gt;"",H220,"")</f>
        <v/>
      </c>
      <c r="BN220" s="37" t="str">
        <f ca="1">IF(BL220&lt;&gt;"",I220,"")</f>
        <v/>
      </c>
      <c r="BO220" s="37" t="str">
        <f t="shared" ca="1" si="81"/>
        <v/>
      </c>
      <c r="BP220" s="37" t="str">
        <f>IFERROR(IF(ABS(V220)&lt;0.15%,"Equal Low",""),"")</f>
        <v/>
      </c>
      <c r="BQ220" s="37" t="str" cm="1">
        <f t="array" aca="1" ref="BQ220" ca="1">_xlfn.LET(_xlpm.lookback,MIN(ROW()-ROW(BP$50),11),_xlpm.found,IFERROR(MATCH("Equal Low",OFFSET(BP220,-_xlpm.lookback,0,_xlpm.lookback+1,1),0),-1),_xlpm.offset_rows,_xlpm.lookback-_xlpm.found+1,IF(_xlpm.found&gt;0,INDEX(F:F,ROW()-_xlpm.offset_rows),""))</f>
        <v/>
      </c>
      <c r="BR220" s="37" t="str">
        <f ca="1">IF(BQ220&lt;&gt;"",H220,"")</f>
        <v/>
      </c>
      <c r="BS220" s="37" t="str">
        <f ca="1">IF(BQ220&lt;&gt;"",I220,"")</f>
        <v/>
      </c>
      <c r="BT220" s="37" t="str">
        <f t="shared" ca="1" si="82"/>
        <v/>
      </c>
      <c r="BU220" s="37" t="str">
        <f t="shared" si="91"/>
        <v/>
      </c>
      <c r="BV220" s="29" t="str">
        <f t="shared" si="92"/>
        <v/>
      </c>
      <c r="BW220" s="37" t="str" cm="1">
        <f t="array" ref="BW220">IF(BV220&lt;&gt;1,"",_xlfn.IFS(OR(BC220="Above",BC220="Below"),BC220,OR(BH220="Above",BH220="Below"),BH220,TRUE,""))</f>
        <v/>
      </c>
      <c r="BX220" s="37" t="str">
        <f ca="1">_xlfn.LET(_xlpm.eqh,IFERROR(ABS((BM220-BL220)/BL220)&lt;0.15%,FALSE),_xlpm.eql,IFERROR(ABS((BR220-BQ220)/BQ220)&lt;0.15%,FALSE),IF(_xlpm.eqh,IF(_xlpm.eql,"Eqh Touch / Eql Touch","Eqh Touch"),IF(_xlpm.eql,"Eql Touch","")))</f>
        <v/>
      </c>
      <c r="BY220" s="37" t="str">
        <f>IF(AA220="","",IF(AA220&gt;0,"UP","DOWN"))</f>
        <v/>
      </c>
      <c r="BZ220" s="37" t="str">
        <f t="shared" si="93"/>
        <v/>
      </c>
      <c r="CA220" s="37" t="str">
        <f t="shared" si="94"/>
        <v/>
      </c>
      <c r="CB220" s="66" t="str">
        <f t="shared" si="95"/>
        <v/>
      </c>
      <c r="CC220" s="69" t="str">
        <f t="shared" si="103"/>
        <v/>
      </c>
      <c r="CD220" s="66" t="str">
        <f t="shared" si="104"/>
        <v/>
      </c>
      <c r="CE220" s="66" t="str">
        <f t="shared" si="96"/>
        <v/>
      </c>
      <c r="CF220" s="66" t="str">
        <f>IF(AK220="","",IF(AND(AC220&gt;0,AK220&gt;0),"Low Spike @ Uptrend",""))</f>
        <v/>
      </c>
      <c r="CG220" s="66" t="str">
        <f>IF(AND(CF220="Low Spike @ Uptrend",AV220&gt;50%),"Sig Low Spike @ Uptrend","")</f>
        <v/>
      </c>
      <c r="CH220" s="30" t="str">
        <f>IFERROR(IF(Z220&gt;(AVERAGE(Z200:Z220)+(2*_xlfn.STDEV.P(Z200:Z220))),1,""),"")</f>
        <v/>
      </c>
      <c r="CI220" s="30" t="str">
        <f>IFERROR(IF(G220&gt;(AVERAGE(G200:G220)+(2*_xlfn.STDEV.P(G200:G220))),1,""),"")</f>
        <v/>
      </c>
      <c r="CJ220" s="30" t="str">
        <f>IF(P220="","",IF(P220=1,1,""))</f>
        <v/>
      </c>
      <c r="CK220" s="11" t="str">
        <f>IF(AND(CH220="",CC220="",CF220="",CI220="",CJ220=""),"",SUM(CH220:CJ220)/5)</f>
        <v/>
      </c>
      <c r="CL220" s="38" t="str">
        <f t="shared" si="105"/>
        <v/>
      </c>
      <c r="CM220" s="10" t="str">
        <f t="shared" si="106"/>
        <v/>
      </c>
    </row>
    <row r="221" spans="1:91" x14ac:dyDescent="0.55000000000000004">
      <c r="A221" t="str">
        <f>IF('Data Validation'!$K$2&lt;&gt;TRUE,"",'Data Validation'!A221)</f>
        <v/>
      </c>
      <c r="B221" s="4" t="str">
        <f>IF('Data Validation'!$K$2&lt;&gt;TRUE,"",'Data Validation'!C221)</f>
        <v/>
      </c>
      <c r="C221" s="4" t="str">
        <f>IF('Data Validation'!$K$2&lt;&gt;TRUE,"",'Data Validation'!E221)</f>
        <v/>
      </c>
      <c r="D221" s="4" t="str">
        <f>IF('Data Validation'!$K$2&lt;&gt;TRUE,"",'Data Validation'!G221)</f>
        <v/>
      </c>
      <c r="E221" s="4" t="str">
        <f>IF($C221&lt;&gt;"M5","",Price!F221)</f>
        <v/>
      </c>
      <c r="F221" s="4" t="str">
        <f>IF($C221&lt;&gt;"M5","",Price!G221)</f>
        <v/>
      </c>
      <c r="G221" s="4" t="str">
        <f>IF($C221&lt;&gt;"M5","",Price!H221)</f>
        <v/>
      </c>
      <c r="H221" s="57" t="str">
        <f>IF($C221&lt;&gt;"M5","",SSA!E221)</f>
        <v/>
      </c>
      <c r="I221" s="57" t="str">
        <f>IF($C221&lt;&gt;"M5","",SSA!F221)</f>
        <v/>
      </c>
      <c r="J221" s="58" t="str">
        <f>IF($C221&lt;&gt;"M5","",SSA!G221)</f>
        <v/>
      </c>
      <c r="K221" s="58" t="str">
        <f>IF($C221&lt;&gt;"M5","",SSA!H221)</f>
        <v/>
      </c>
      <c r="L221" s="5" t="str">
        <f>IF($C221&lt;&gt;"M5","",Trendlines!K221)</f>
        <v/>
      </c>
      <c r="M221" s="5" t="str">
        <f>IF($C221&lt;&gt;"M5","",Trendlines!L221)</f>
        <v/>
      </c>
      <c r="N221" s="5" t="str">
        <f>IF($C221&lt;&gt;"M5","",ZigZag!E221)</f>
        <v/>
      </c>
      <c r="O221" s="5" t="str">
        <f>IF($C221&lt;&gt;"M5","",ZigZag!F221)</f>
        <v/>
      </c>
      <c r="P221" s="5" t="str">
        <f>IF($C221&lt;&gt;"M5","",Pinbar!E221)</f>
        <v/>
      </c>
      <c r="Q221" s="57" t="str">
        <f>IF($C221&lt;&gt;"M5","",Trendlines!E221)</f>
        <v/>
      </c>
      <c r="R221" s="57" t="str">
        <f>IF($C221&lt;&gt;"M5","",Trendlines!H221)</f>
        <v/>
      </c>
      <c r="S221" s="36" t="str">
        <f>IF(N221=0,""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IF(N173&lt;&gt;0,N173,"")))))))))))))))))))))))))))))))))))))))))))))))))</f>
        <v/>
      </c>
      <c r="T221" s="36" t="str">
        <f>IF(O221=0,""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IF(O173&lt;&gt;0,O173,"")))))))))))))))))))))))))))))))))))))))))))))))))</f>
        <v/>
      </c>
      <c r="U221" s="36" t="str">
        <f>IFERROR(IF(S221="N/A","N/A",((N221-S221)/S221)),"")</f>
        <v/>
      </c>
      <c r="V221" s="36" t="str">
        <f>IFERROR(IF(T221="N/A","N/A",((O221-T221)/T221)),"")</f>
        <v/>
      </c>
      <c r="W221" t="str">
        <f>IFERROR(E221-F221,"")</f>
        <v/>
      </c>
      <c r="X221" t="str">
        <f>IFERROR(ABS(E221-D220),"")</f>
        <v/>
      </c>
      <c r="Y221" t="str">
        <f>IFERROR(ABS(F221-D220),"")</f>
        <v/>
      </c>
      <c r="Z221" t="str">
        <f t="shared" si="80"/>
        <v/>
      </c>
      <c r="AA221" s="36" t="str">
        <f>IFERROR(H221-I221,"")</f>
        <v/>
      </c>
      <c r="AB221" s="36" t="str">
        <f t="shared" si="97"/>
        <v/>
      </c>
      <c r="AC221" s="66" t="str" cm="1">
        <f t="array" ref="AC221">IFERROR((AB221=AB220,AC220+AB221,AB221),"")</f>
        <v/>
      </c>
      <c r="AD221" s="65"/>
      <c r="AE221" s="65"/>
      <c r="AF221" s="65"/>
      <c r="AG221" s="65"/>
      <c r="AH221" s="36" t="str">
        <f>IF(AND(H221&gt;I221,H220&lt;I220),"crossover","")</f>
        <v/>
      </c>
      <c r="AI221" s="36" t="str">
        <f>IF(AND(H221&lt;I221,H220&gt;I220),"crossunder","")</f>
        <v/>
      </c>
      <c r="AJ221" s="67" t="str">
        <f t="shared" si="98"/>
        <v/>
      </c>
      <c r="AK221" s="68" t="str">
        <f t="shared" si="99"/>
        <v/>
      </c>
      <c r="AL221" s="71" t="str">
        <f t="shared" si="100"/>
        <v/>
      </c>
      <c r="AM221" s="71" t="str">
        <f t="shared" si="101"/>
        <v/>
      </c>
      <c r="AN221" s="72" t="str">
        <f>IF(AND(AK221&lt;&gt;"",CF221="Low Spike @ Uptrend"),AK221,"")</f>
        <v/>
      </c>
      <c r="AO221" s="72" t="str">
        <f t="shared" si="102"/>
        <v/>
      </c>
      <c r="AT221" s="75"/>
      <c r="AU221" s="75"/>
      <c r="AV221" s="75"/>
      <c r="AW221" s="75"/>
      <c r="AX221" s="4"/>
      <c r="AY221" s="21" t="str">
        <f>IF(OR(Q221=0,Q221=""),"",((H221-Q221)/Q221))</f>
        <v/>
      </c>
      <c r="AZ221" s="15" t="str">
        <f t="shared" si="85"/>
        <v/>
      </c>
      <c r="BA221" s="15" t="str">
        <f t="shared" si="83"/>
        <v/>
      </c>
      <c r="BB221" s="22" t="str">
        <f t="shared" si="86"/>
        <v/>
      </c>
      <c r="BC221" s="22" t="str">
        <f t="shared" si="87"/>
        <v/>
      </c>
      <c r="BD221" s="24" t="str">
        <f>IF(OR(R221=0,R221=""),"",((H221-R221)/R221))</f>
        <v/>
      </c>
      <c r="BE221" s="23" t="str">
        <f t="shared" si="84"/>
        <v/>
      </c>
      <c r="BF221" s="23" t="str">
        <f t="shared" si="88"/>
        <v/>
      </c>
      <c r="BG221" s="25" t="str">
        <f t="shared" si="89"/>
        <v/>
      </c>
      <c r="BH221" s="25" t="str">
        <f t="shared" si="90"/>
        <v/>
      </c>
      <c r="BI221" s="29" t="str">
        <f>IF(OR(L221="",N221=""),"",IF(AND(L221=N221,L221&gt;0,N221&gt;0),"Important High",""))</f>
        <v/>
      </c>
      <c r="BJ221" s="29" t="str">
        <f>IF(OR(M221="",O221=""),"",IF(AND(M221=O221,M221&gt;0,O221&gt;0),"Important Low",""))</f>
        <v/>
      </c>
      <c r="BK221" s="37" t="str">
        <f>IFERROR(IF(ABS(U221)&lt;0.15%,"Equal High",""),"")</f>
        <v/>
      </c>
      <c r="BL221" s="37" t="str" cm="1">
        <f t="array" aca="1" ref="BL221" ca="1">_xlfn.LET(_xlpm.lookback,MIN(ROW()-ROW(BK$50),11),_xlpm.found,IFERROR(MATCH("Equal High",OFFSET(BK221,-_xlpm.lookback,0,_xlpm.lookback+1,1),0),-1),_xlpm.offset_rows,_xlpm.lookback-_xlpm.found+1,IF(_xlpm.found&gt;0,INDEX(E:E,ROW()-_xlpm.offset_rows),""))</f>
        <v/>
      </c>
      <c r="BM221" s="37" t="str">
        <f ca="1">IF(BL221&lt;&gt;"",H221,"")</f>
        <v/>
      </c>
      <c r="BN221" s="37" t="str">
        <f ca="1">IF(BL221&lt;&gt;"",I221,"")</f>
        <v/>
      </c>
      <c r="BO221" s="37" t="str">
        <f t="shared" ca="1" si="81"/>
        <v/>
      </c>
      <c r="BP221" s="37" t="str">
        <f>IFERROR(IF(ABS(V221)&lt;0.15%,"Equal Low",""),"")</f>
        <v/>
      </c>
      <c r="BQ221" s="37" t="str" cm="1">
        <f t="array" aca="1" ref="BQ221" ca="1">_xlfn.LET(_xlpm.lookback,MIN(ROW()-ROW(BP$50),11),_xlpm.found,IFERROR(MATCH("Equal Low",OFFSET(BP221,-_xlpm.lookback,0,_xlpm.lookback+1,1),0),-1),_xlpm.offset_rows,_xlpm.lookback-_xlpm.found+1,IF(_xlpm.found&gt;0,INDEX(F:F,ROW()-_xlpm.offset_rows),""))</f>
        <v/>
      </c>
      <c r="BR221" s="37" t="str">
        <f ca="1">IF(BQ221&lt;&gt;"",H221,"")</f>
        <v/>
      </c>
      <c r="BS221" s="37" t="str">
        <f ca="1">IF(BQ221&lt;&gt;"",I221,"")</f>
        <v/>
      </c>
      <c r="BT221" s="37" t="str">
        <f t="shared" ca="1" si="82"/>
        <v/>
      </c>
      <c r="BU221" s="37" t="str">
        <f t="shared" si="91"/>
        <v/>
      </c>
      <c r="BV221" s="29" t="str">
        <f t="shared" si="92"/>
        <v/>
      </c>
      <c r="BW221" s="37" t="str" cm="1">
        <f t="array" ref="BW221">IF(BV221&lt;&gt;1,"",_xlfn.IFS(OR(BC221="Above",BC221="Below"),BC221,OR(BH221="Above",BH221="Below"),BH221,TRUE,""))</f>
        <v/>
      </c>
      <c r="BX221" s="37" t="str">
        <f ca="1">_xlfn.LET(_xlpm.eqh,IFERROR(ABS((BM221-BL221)/BL221)&lt;0.15%,FALSE),_xlpm.eql,IFERROR(ABS((BR221-BQ221)/BQ221)&lt;0.15%,FALSE),IF(_xlpm.eqh,IF(_xlpm.eql,"Eqh Touch / Eql Touch","Eqh Touch"),IF(_xlpm.eql,"Eql Touch","")))</f>
        <v/>
      </c>
      <c r="BY221" s="37" t="str">
        <f>IF(AA221="","",IF(AA221&gt;0,"UP","DOWN"))</f>
        <v/>
      </c>
      <c r="BZ221" s="37" t="str">
        <f t="shared" si="93"/>
        <v/>
      </c>
      <c r="CA221" s="37" t="str">
        <f t="shared" si="94"/>
        <v/>
      </c>
      <c r="CB221" s="66" t="str">
        <f t="shared" si="95"/>
        <v/>
      </c>
      <c r="CC221" s="69" t="str">
        <f t="shared" si="103"/>
        <v/>
      </c>
      <c r="CD221" s="66" t="str">
        <f t="shared" si="104"/>
        <v/>
      </c>
      <c r="CE221" s="66" t="str">
        <f t="shared" si="96"/>
        <v/>
      </c>
      <c r="CF221" s="66" t="str">
        <f>IF(AK221="","",IF(AND(AC221&gt;0,AK221&gt;0),"Low Spike @ Uptrend",""))</f>
        <v/>
      </c>
      <c r="CG221" s="66" t="str">
        <f>IF(AND(CF221="Low Spike @ Uptrend",AV221&gt;50%),"Sig Low Spike @ Uptrend","")</f>
        <v/>
      </c>
      <c r="CH221" s="30" t="str">
        <f>IFERROR(IF(Z221&gt;(AVERAGE(Z201:Z221)+(2*_xlfn.STDEV.P(Z201:Z221))),1,""),"")</f>
        <v/>
      </c>
      <c r="CI221" s="30" t="str">
        <f>IFERROR(IF(G221&gt;(AVERAGE(G201:G221)+(2*_xlfn.STDEV.P(G201:G221))),1,""),"")</f>
        <v/>
      </c>
      <c r="CJ221" s="30" t="str">
        <f>IF(P221="","",IF(P221=1,1,""))</f>
        <v/>
      </c>
      <c r="CK221" s="11" t="str">
        <f>IF(AND(CH221="",CC221="",CF221="",CI221="",CJ221=""),"",SUM(CH221:CJ221)/5)</f>
        <v/>
      </c>
      <c r="CL221" s="38" t="str">
        <f t="shared" si="105"/>
        <v/>
      </c>
      <c r="CM221" s="10" t="str">
        <f t="shared" si="106"/>
        <v/>
      </c>
    </row>
    <row r="222" spans="1:91" x14ac:dyDescent="0.55000000000000004">
      <c r="A222" t="str">
        <f>IF('Data Validation'!$K$2&lt;&gt;TRUE,"",'Data Validation'!A222)</f>
        <v/>
      </c>
      <c r="B222" s="4" t="str">
        <f>IF('Data Validation'!$K$2&lt;&gt;TRUE,"",'Data Validation'!C222)</f>
        <v/>
      </c>
      <c r="C222" s="4" t="str">
        <f>IF('Data Validation'!$K$2&lt;&gt;TRUE,"",'Data Validation'!E222)</f>
        <v/>
      </c>
      <c r="D222" s="4" t="str">
        <f>IF('Data Validation'!$K$2&lt;&gt;TRUE,"",'Data Validation'!G222)</f>
        <v/>
      </c>
      <c r="E222" s="4" t="str">
        <f>IF($C222&lt;&gt;"M5","",Price!F222)</f>
        <v/>
      </c>
      <c r="F222" s="4" t="str">
        <f>IF($C222&lt;&gt;"M5","",Price!G222)</f>
        <v/>
      </c>
      <c r="G222" s="4" t="str">
        <f>IF($C222&lt;&gt;"M5","",Price!H222)</f>
        <v/>
      </c>
      <c r="H222" s="57" t="str">
        <f>IF($C222&lt;&gt;"M5","",SSA!E222)</f>
        <v/>
      </c>
      <c r="I222" s="57" t="str">
        <f>IF($C222&lt;&gt;"M5","",SSA!F222)</f>
        <v/>
      </c>
      <c r="J222" s="58" t="str">
        <f>IF($C222&lt;&gt;"M5","",SSA!G222)</f>
        <v/>
      </c>
      <c r="K222" s="58" t="str">
        <f>IF($C222&lt;&gt;"M5","",SSA!H222)</f>
        <v/>
      </c>
      <c r="L222" s="5" t="str">
        <f>IF($C222&lt;&gt;"M5","",Trendlines!K222)</f>
        <v/>
      </c>
      <c r="M222" s="5" t="str">
        <f>IF($C222&lt;&gt;"M5","",Trendlines!L222)</f>
        <v/>
      </c>
      <c r="N222" s="5" t="str">
        <f>IF($C222&lt;&gt;"M5","",ZigZag!E222)</f>
        <v/>
      </c>
      <c r="O222" s="5" t="str">
        <f>IF($C222&lt;&gt;"M5","",ZigZag!F222)</f>
        <v/>
      </c>
      <c r="P222" s="5" t="str">
        <f>IF($C222&lt;&gt;"M5","",Pinbar!E222)</f>
        <v/>
      </c>
      <c r="Q222" s="57" t="str">
        <f>IF($C222&lt;&gt;"M5","",Trendlines!E222)</f>
        <v/>
      </c>
      <c r="R222" s="57" t="str">
        <f>IF($C222&lt;&gt;"M5","",Trendlines!H222)</f>
        <v/>
      </c>
      <c r="S222" s="36" t="str">
        <f>IF(N222=0,""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IF(N174&lt;&gt;0,N174,"")))))))))))))))))))))))))))))))))))))))))))))))))</f>
        <v/>
      </c>
      <c r="T222" s="36" t="str">
        <f>IF(O222=0,""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IF(O174&lt;&gt;0,O174,"")))))))))))))))))))))))))))))))))))))))))))))))))</f>
        <v/>
      </c>
      <c r="U222" s="36" t="str">
        <f>IFERROR(IF(S222="N/A","N/A",((N222-S222)/S222)),"")</f>
        <v/>
      </c>
      <c r="V222" s="36" t="str">
        <f>IFERROR(IF(T222="N/A","N/A",((O222-T222)/T222)),"")</f>
        <v/>
      </c>
      <c r="W222" t="str">
        <f>IFERROR(E222-F222,"")</f>
        <v/>
      </c>
      <c r="X222" t="str">
        <f>IFERROR(ABS(E222-D221),"")</f>
        <v/>
      </c>
      <c r="Y222" t="str">
        <f>IFERROR(ABS(F222-D221),"")</f>
        <v/>
      </c>
      <c r="Z222" t="str">
        <f t="shared" si="80"/>
        <v/>
      </c>
      <c r="AA222" s="36" t="str">
        <f>IFERROR(H222-I222,"")</f>
        <v/>
      </c>
      <c r="AB222" s="36" t="str">
        <f t="shared" si="97"/>
        <v/>
      </c>
      <c r="AC222" s="66" t="str" cm="1">
        <f t="array" ref="AC222">IFERROR((AB222=AB221,AC221+AB222,AB222),"")</f>
        <v/>
      </c>
      <c r="AD222" s="65"/>
      <c r="AE222" s="65"/>
      <c r="AF222" s="65"/>
      <c r="AG222" s="65"/>
      <c r="AH222" s="36" t="str">
        <f>IF(AND(H222&gt;I222,H221&lt;I221),"crossover","")</f>
        <v/>
      </c>
      <c r="AI222" s="36" t="str">
        <f>IF(AND(H222&lt;I222,H221&gt;I221),"crossunder","")</f>
        <v/>
      </c>
      <c r="AJ222" s="67" t="str">
        <f t="shared" si="98"/>
        <v/>
      </c>
      <c r="AK222" s="68" t="str">
        <f t="shared" si="99"/>
        <v/>
      </c>
      <c r="AL222" s="71" t="str">
        <f t="shared" si="100"/>
        <v/>
      </c>
      <c r="AM222" s="71" t="str">
        <f t="shared" si="101"/>
        <v/>
      </c>
      <c r="AN222" s="72" t="str">
        <f>IF(AND(AK222&lt;&gt;"",CF222="Low Spike @ Uptrend"),AK222,"")</f>
        <v/>
      </c>
      <c r="AO222" s="72" t="str">
        <f t="shared" si="102"/>
        <v/>
      </c>
      <c r="AT222" s="75"/>
      <c r="AU222" s="75"/>
      <c r="AV222" s="75"/>
      <c r="AW222" s="75"/>
      <c r="AX222" s="4"/>
      <c r="AY222" s="21" t="str">
        <f>IF(OR(Q222=0,Q222=""),"",((H222-Q222)/Q222))</f>
        <v/>
      </c>
      <c r="AZ222" s="15" t="str">
        <f t="shared" si="85"/>
        <v/>
      </c>
      <c r="BA222" s="15" t="str">
        <f t="shared" si="83"/>
        <v/>
      </c>
      <c r="BB222" s="22" t="str">
        <f t="shared" si="86"/>
        <v/>
      </c>
      <c r="BC222" s="22" t="str">
        <f t="shared" si="87"/>
        <v/>
      </c>
      <c r="BD222" s="24" t="str">
        <f>IF(OR(R222=0,R222=""),"",((H222-R222)/R222))</f>
        <v/>
      </c>
      <c r="BE222" s="23" t="str">
        <f t="shared" si="84"/>
        <v/>
      </c>
      <c r="BF222" s="23" t="str">
        <f t="shared" si="88"/>
        <v/>
      </c>
      <c r="BG222" s="25" t="str">
        <f t="shared" si="89"/>
        <v/>
      </c>
      <c r="BH222" s="25" t="str">
        <f t="shared" si="90"/>
        <v/>
      </c>
      <c r="BI222" s="29" t="str">
        <f>IF(OR(L222="",N222=""),"",IF(AND(L222=N222,L222&gt;0,N222&gt;0),"Important High",""))</f>
        <v/>
      </c>
      <c r="BJ222" s="29" t="str">
        <f>IF(OR(M222="",O222=""),"",IF(AND(M222=O222,M222&gt;0,O222&gt;0),"Important Low",""))</f>
        <v/>
      </c>
      <c r="BK222" s="37" t="str">
        <f>IFERROR(IF(ABS(U222)&lt;0.15%,"Equal High",""),"")</f>
        <v/>
      </c>
      <c r="BL222" s="37" t="str" cm="1">
        <f t="array" aca="1" ref="BL222" ca="1">_xlfn.LET(_xlpm.lookback,MIN(ROW()-ROW(BK$50),11),_xlpm.found,IFERROR(MATCH("Equal High",OFFSET(BK222,-_xlpm.lookback,0,_xlpm.lookback+1,1),0),-1),_xlpm.offset_rows,_xlpm.lookback-_xlpm.found+1,IF(_xlpm.found&gt;0,INDEX(E:E,ROW()-_xlpm.offset_rows),""))</f>
        <v/>
      </c>
      <c r="BM222" s="37" t="str">
        <f ca="1">IF(BL222&lt;&gt;"",H222,"")</f>
        <v/>
      </c>
      <c r="BN222" s="37" t="str">
        <f ca="1">IF(BL222&lt;&gt;"",I222,"")</f>
        <v/>
      </c>
      <c r="BO222" s="37" t="str">
        <f t="shared" ca="1" si="81"/>
        <v/>
      </c>
      <c r="BP222" s="37" t="str">
        <f>IFERROR(IF(ABS(V222)&lt;0.15%,"Equal Low",""),"")</f>
        <v/>
      </c>
      <c r="BQ222" s="37" t="str" cm="1">
        <f t="array" aca="1" ref="BQ222" ca="1">_xlfn.LET(_xlpm.lookback,MIN(ROW()-ROW(BP$50),11),_xlpm.found,IFERROR(MATCH("Equal Low",OFFSET(BP222,-_xlpm.lookback,0,_xlpm.lookback+1,1),0),-1),_xlpm.offset_rows,_xlpm.lookback-_xlpm.found+1,IF(_xlpm.found&gt;0,INDEX(F:F,ROW()-_xlpm.offset_rows),""))</f>
        <v/>
      </c>
      <c r="BR222" s="37" t="str">
        <f ca="1">IF(BQ222&lt;&gt;"",H222,"")</f>
        <v/>
      </c>
      <c r="BS222" s="37" t="str">
        <f ca="1">IF(BQ222&lt;&gt;"",I222,"")</f>
        <v/>
      </c>
      <c r="BT222" s="37" t="str">
        <f t="shared" ca="1" si="82"/>
        <v/>
      </c>
      <c r="BU222" s="37" t="str">
        <f t="shared" si="91"/>
        <v/>
      </c>
      <c r="BV222" s="29" t="str">
        <f t="shared" si="92"/>
        <v/>
      </c>
      <c r="BW222" s="37" t="str" cm="1">
        <f t="array" ref="BW222">IF(BV222&lt;&gt;1,"",_xlfn.IFS(OR(BC222="Above",BC222="Below"),BC222,OR(BH222="Above",BH222="Below"),BH222,TRUE,""))</f>
        <v/>
      </c>
      <c r="BX222" s="37" t="str">
        <f ca="1">_xlfn.LET(_xlpm.eqh,IFERROR(ABS((BM222-BL222)/BL222)&lt;0.15%,FALSE),_xlpm.eql,IFERROR(ABS((BR222-BQ222)/BQ222)&lt;0.15%,FALSE),IF(_xlpm.eqh,IF(_xlpm.eql,"Eqh Touch / Eql Touch","Eqh Touch"),IF(_xlpm.eql,"Eql Touch","")))</f>
        <v/>
      </c>
      <c r="BY222" s="37" t="str">
        <f>IF(AA222="","",IF(AA222&gt;0,"UP","DOWN"))</f>
        <v/>
      </c>
      <c r="BZ222" s="37" t="str">
        <f t="shared" si="93"/>
        <v/>
      </c>
      <c r="CA222" s="37" t="str">
        <f t="shared" si="94"/>
        <v/>
      </c>
      <c r="CB222" s="66" t="str">
        <f t="shared" si="95"/>
        <v/>
      </c>
      <c r="CC222" s="69" t="str">
        <f t="shared" si="103"/>
        <v/>
      </c>
      <c r="CD222" s="66" t="str">
        <f t="shared" si="104"/>
        <v/>
      </c>
      <c r="CE222" s="66" t="str">
        <f t="shared" si="96"/>
        <v/>
      </c>
      <c r="CF222" s="66" t="str">
        <f>IF(AK222="","",IF(AND(AC222&gt;0,AK222&gt;0),"Low Spike @ Uptrend",""))</f>
        <v/>
      </c>
      <c r="CG222" s="66" t="str">
        <f>IF(AND(CF222="Low Spike @ Uptrend",AV222&gt;50%),"Sig Low Spike @ Uptrend","")</f>
        <v/>
      </c>
      <c r="CH222" s="30" t="str">
        <f>IFERROR(IF(Z222&gt;(AVERAGE(Z202:Z222)+(2*_xlfn.STDEV.P(Z202:Z222))),1,""),"")</f>
        <v/>
      </c>
      <c r="CI222" s="30" t="str">
        <f>IFERROR(IF(G222&gt;(AVERAGE(G202:G222)+(2*_xlfn.STDEV.P(G202:G222))),1,""),"")</f>
        <v/>
      </c>
      <c r="CJ222" s="30" t="str">
        <f>IF(P222="","",IF(P222=1,1,""))</f>
        <v/>
      </c>
      <c r="CK222" s="11" t="str">
        <f>IF(AND(CH222="",CC222="",CF222="",CI222="",CJ222=""),"",SUM(CH222:CJ222)/5)</f>
        <v/>
      </c>
      <c r="CL222" s="38" t="str">
        <f t="shared" si="105"/>
        <v/>
      </c>
      <c r="CM222" s="10" t="str">
        <f t="shared" si="106"/>
        <v/>
      </c>
    </row>
    <row r="223" spans="1:91" x14ac:dyDescent="0.55000000000000004">
      <c r="A223" t="str">
        <f>IF('Data Validation'!$K$2&lt;&gt;TRUE,"",'Data Validation'!A223)</f>
        <v/>
      </c>
      <c r="B223" s="4" t="str">
        <f>IF('Data Validation'!$K$2&lt;&gt;TRUE,"",'Data Validation'!C223)</f>
        <v/>
      </c>
      <c r="C223" s="4" t="str">
        <f>IF('Data Validation'!$K$2&lt;&gt;TRUE,"",'Data Validation'!E223)</f>
        <v/>
      </c>
      <c r="D223" s="4" t="str">
        <f>IF('Data Validation'!$K$2&lt;&gt;TRUE,"",'Data Validation'!G223)</f>
        <v/>
      </c>
      <c r="E223" s="4" t="str">
        <f>IF($C223&lt;&gt;"M5","",Price!F223)</f>
        <v/>
      </c>
      <c r="F223" s="4" t="str">
        <f>IF($C223&lt;&gt;"M5","",Price!G223)</f>
        <v/>
      </c>
      <c r="G223" s="4" t="str">
        <f>IF($C223&lt;&gt;"M5","",Price!H223)</f>
        <v/>
      </c>
      <c r="H223" s="57" t="str">
        <f>IF($C223&lt;&gt;"M5","",SSA!E223)</f>
        <v/>
      </c>
      <c r="I223" s="57" t="str">
        <f>IF($C223&lt;&gt;"M5","",SSA!F223)</f>
        <v/>
      </c>
      <c r="J223" s="58" t="str">
        <f>IF($C223&lt;&gt;"M5","",SSA!G223)</f>
        <v/>
      </c>
      <c r="K223" s="58" t="str">
        <f>IF($C223&lt;&gt;"M5","",SSA!H223)</f>
        <v/>
      </c>
      <c r="L223" s="5" t="str">
        <f>IF($C223&lt;&gt;"M5","",Trendlines!K223)</f>
        <v/>
      </c>
      <c r="M223" s="5" t="str">
        <f>IF($C223&lt;&gt;"M5","",Trendlines!L223)</f>
        <v/>
      </c>
      <c r="N223" s="5" t="str">
        <f>IF($C223&lt;&gt;"M5","",ZigZag!E223)</f>
        <v/>
      </c>
      <c r="O223" s="5" t="str">
        <f>IF($C223&lt;&gt;"M5","",ZigZag!F223)</f>
        <v/>
      </c>
      <c r="P223" s="5" t="str">
        <f>IF($C223&lt;&gt;"M5","",Pinbar!E223)</f>
        <v/>
      </c>
      <c r="Q223" s="57" t="str">
        <f>IF($C223&lt;&gt;"M5","",Trendlines!E223)</f>
        <v/>
      </c>
      <c r="R223" s="57" t="str">
        <f>IF($C223&lt;&gt;"M5","",Trendlines!H223)</f>
        <v/>
      </c>
      <c r="S223" s="36" t="str">
        <f>IF(N223=0,""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IF(N175&lt;&gt;0,N175,"")))))))))))))))))))))))))))))))))))))))))))))))))</f>
        <v/>
      </c>
      <c r="T223" s="36" t="str">
        <f>IF(O223=0,""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IF(O175&lt;&gt;0,O175,"")))))))))))))))))))))))))))))))))))))))))))))))))</f>
        <v/>
      </c>
      <c r="U223" s="36" t="str">
        <f>IFERROR(IF(S223="N/A","N/A",((N223-S223)/S223)),"")</f>
        <v/>
      </c>
      <c r="V223" s="36" t="str">
        <f>IFERROR(IF(T223="N/A","N/A",((O223-T223)/T223)),"")</f>
        <v/>
      </c>
      <c r="W223" t="str">
        <f>IFERROR(E223-F223,"")</f>
        <v/>
      </c>
      <c r="X223" t="str">
        <f>IFERROR(ABS(E223-D222),"")</f>
        <v/>
      </c>
      <c r="Y223" t="str">
        <f>IFERROR(ABS(F223-D222),"")</f>
        <v/>
      </c>
      <c r="Z223" t="str">
        <f t="shared" si="80"/>
        <v/>
      </c>
      <c r="AA223" s="36" t="str">
        <f>IFERROR(H223-I223,"")</f>
        <v/>
      </c>
      <c r="AB223" s="36" t="str">
        <f t="shared" si="97"/>
        <v/>
      </c>
      <c r="AC223" s="66" t="str" cm="1">
        <f t="array" ref="AC223">IFERROR((AB223=AB222,AC222+AB223,AB223),"")</f>
        <v/>
      </c>
      <c r="AD223" s="65"/>
      <c r="AE223" s="65"/>
      <c r="AF223" s="65"/>
      <c r="AG223" s="65"/>
      <c r="AH223" s="36" t="str">
        <f>IF(AND(H223&gt;I223,H222&lt;I222),"crossover","")</f>
        <v/>
      </c>
      <c r="AI223" s="36" t="str">
        <f>IF(AND(H223&lt;I223,H222&gt;I222),"crossunder","")</f>
        <v/>
      </c>
      <c r="AJ223" s="67" t="str">
        <f t="shared" si="98"/>
        <v/>
      </c>
      <c r="AK223" s="68" t="str">
        <f t="shared" si="99"/>
        <v/>
      </c>
      <c r="AL223" s="71" t="str">
        <f t="shared" si="100"/>
        <v/>
      </c>
      <c r="AM223" s="71" t="str">
        <f t="shared" si="101"/>
        <v/>
      </c>
      <c r="AN223" s="72" t="str">
        <f>IF(AND(AK223&lt;&gt;"",CF223="Low Spike @ Uptrend"),AK223,"")</f>
        <v/>
      </c>
      <c r="AO223" s="72" t="str">
        <f t="shared" si="102"/>
        <v/>
      </c>
      <c r="AT223" s="75"/>
      <c r="AU223" s="75"/>
      <c r="AV223" s="75"/>
      <c r="AW223" s="75"/>
      <c r="AX223" s="4"/>
      <c r="AY223" s="21" t="str">
        <f>IF(OR(Q223=0,Q223=""),"",((H223-Q223)/Q223))</f>
        <v/>
      </c>
      <c r="AZ223" s="15" t="str">
        <f t="shared" si="85"/>
        <v/>
      </c>
      <c r="BA223" s="15" t="str">
        <f t="shared" si="83"/>
        <v/>
      </c>
      <c r="BB223" s="22" t="str">
        <f t="shared" si="86"/>
        <v/>
      </c>
      <c r="BC223" s="22" t="str">
        <f t="shared" si="87"/>
        <v/>
      </c>
      <c r="BD223" s="24" t="str">
        <f>IF(OR(R223=0,R223=""),"",((H223-R223)/R223))</f>
        <v/>
      </c>
      <c r="BE223" s="23" t="str">
        <f t="shared" si="84"/>
        <v/>
      </c>
      <c r="BF223" s="23" t="str">
        <f t="shared" si="88"/>
        <v/>
      </c>
      <c r="BG223" s="25" t="str">
        <f t="shared" si="89"/>
        <v/>
      </c>
      <c r="BH223" s="25" t="str">
        <f t="shared" si="90"/>
        <v/>
      </c>
      <c r="BI223" s="29" t="str">
        <f>IF(OR(L223="",N223=""),"",IF(AND(L223=N223,L223&gt;0,N223&gt;0),"Important High",""))</f>
        <v/>
      </c>
      <c r="BJ223" s="29" t="str">
        <f>IF(OR(M223="",O223=""),"",IF(AND(M223=O223,M223&gt;0,O223&gt;0),"Important Low",""))</f>
        <v/>
      </c>
      <c r="BK223" s="37" t="str">
        <f>IFERROR(IF(ABS(U223)&lt;0.15%,"Equal High",""),"")</f>
        <v/>
      </c>
      <c r="BL223" s="37" t="str" cm="1">
        <f t="array" aca="1" ref="BL223" ca="1">_xlfn.LET(_xlpm.lookback,MIN(ROW()-ROW(BK$50),11),_xlpm.found,IFERROR(MATCH("Equal High",OFFSET(BK223,-_xlpm.lookback,0,_xlpm.lookback+1,1),0),-1),_xlpm.offset_rows,_xlpm.lookback-_xlpm.found+1,IF(_xlpm.found&gt;0,INDEX(E:E,ROW()-_xlpm.offset_rows),""))</f>
        <v/>
      </c>
      <c r="BM223" s="37" t="str">
        <f ca="1">IF(BL223&lt;&gt;"",H223,"")</f>
        <v/>
      </c>
      <c r="BN223" s="37" t="str">
        <f ca="1">IF(BL223&lt;&gt;"",I223,"")</f>
        <v/>
      </c>
      <c r="BO223" s="37" t="str">
        <f t="shared" ca="1" si="81"/>
        <v/>
      </c>
      <c r="BP223" s="37" t="str">
        <f>IFERROR(IF(ABS(V223)&lt;0.15%,"Equal Low",""),"")</f>
        <v/>
      </c>
      <c r="BQ223" s="37" t="str" cm="1">
        <f t="array" aca="1" ref="BQ223" ca="1">_xlfn.LET(_xlpm.lookback,MIN(ROW()-ROW(BP$50),11),_xlpm.found,IFERROR(MATCH("Equal Low",OFFSET(BP223,-_xlpm.lookback,0,_xlpm.lookback+1,1),0),-1),_xlpm.offset_rows,_xlpm.lookback-_xlpm.found+1,IF(_xlpm.found&gt;0,INDEX(F:F,ROW()-_xlpm.offset_rows),""))</f>
        <v/>
      </c>
      <c r="BR223" s="37" t="str">
        <f ca="1">IF(BQ223&lt;&gt;"",H223,"")</f>
        <v/>
      </c>
      <c r="BS223" s="37" t="str">
        <f ca="1">IF(BQ223&lt;&gt;"",I223,"")</f>
        <v/>
      </c>
      <c r="BT223" s="37" t="str">
        <f t="shared" ca="1" si="82"/>
        <v/>
      </c>
      <c r="BU223" s="37" t="str">
        <f t="shared" si="91"/>
        <v/>
      </c>
      <c r="BV223" s="29" t="str">
        <f t="shared" si="92"/>
        <v/>
      </c>
      <c r="BW223" s="37" t="str" cm="1">
        <f t="array" ref="BW223">IF(BV223&lt;&gt;1,"",_xlfn.IFS(OR(BC223="Above",BC223="Below"),BC223,OR(BH223="Above",BH223="Below"),BH223,TRUE,""))</f>
        <v/>
      </c>
      <c r="BX223" s="37" t="str">
        <f ca="1">_xlfn.LET(_xlpm.eqh,IFERROR(ABS((BM223-BL223)/BL223)&lt;0.15%,FALSE),_xlpm.eql,IFERROR(ABS((BR223-BQ223)/BQ223)&lt;0.15%,FALSE),IF(_xlpm.eqh,IF(_xlpm.eql,"Eqh Touch / Eql Touch","Eqh Touch"),IF(_xlpm.eql,"Eql Touch","")))</f>
        <v/>
      </c>
      <c r="BY223" s="37" t="str">
        <f>IF(AA223="","",IF(AA223&gt;0,"UP","DOWN"))</f>
        <v/>
      </c>
      <c r="BZ223" s="37" t="str">
        <f t="shared" si="93"/>
        <v/>
      </c>
      <c r="CA223" s="37" t="str">
        <f t="shared" si="94"/>
        <v/>
      </c>
      <c r="CB223" s="66" t="str">
        <f t="shared" si="95"/>
        <v/>
      </c>
      <c r="CC223" s="69" t="str">
        <f t="shared" si="103"/>
        <v/>
      </c>
      <c r="CD223" s="66" t="str">
        <f t="shared" si="104"/>
        <v/>
      </c>
      <c r="CE223" s="66" t="str">
        <f t="shared" si="96"/>
        <v/>
      </c>
      <c r="CF223" s="66" t="str">
        <f>IF(AK223="","",IF(AND(AC223&gt;0,AK223&gt;0),"Low Spike @ Uptrend",""))</f>
        <v/>
      </c>
      <c r="CG223" s="66" t="str">
        <f>IF(AND(CF223="Low Spike @ Uptrend",AV223&gt;50%),"Sig Low Spike @ Uptrend","")</f>
        <v/>
      </c>
      <c r="CH223" s="30" t="str">
        <f>IFERROR(IF(Z223&gt;(AVERAGE(Z203:Z223)+(2*_xlfn.STDEV.P(Z203:Z223))),1,""),"")</f>
        <v/>
      </c>
      <c r="CI223" s="30" t="str">
        <f>IFERROR(IF(G223&gt;(AVERAGE(G203:G223)+(2*_xlfn.STDEV.P(G203:G223))),1,""),"")</f>
        <v/>
      </c>
      <c r="CJ223" s="30" t="str">
        <f>IF(P223="","",IF(P223=1,1,""))</f>
        <v/>
      </c>
      <c r="CK223" s="11" t="str">
        <f>IF(AND(CH223="",CC223="",CF223="",CI223="",CJ223=""),"",SUM(CH223:CJ223)/5)</f>
        <v/>
      </c>
      <c r="CL223" s="38" t="str">
        <f t="shared" si="105"/>
        <v/>
      </c>
      <c r="CM223" s="10" t="str">
        <f t="shared" si="106"/>
        <v/>
      </c>
    </row>
    <row r="224" spans="1:91" x14ac:dyDescent="0.55000000000000004">
      <c r="A224" t="str">
        <f>IF('Data Validation'!$K$2&lt;&gt;TRUE,"",'Data Validation'!A224)</f>
        <v/>
      </c>
      <c r="B224" s="4" t="str">
        <f>IF('Data Validation'!$K$2&lt;&gt;TRUE,"",'Data Validation'!C224)</f>
        <v/>
      </c>
      <c r="C224" s="4" t="str">
        <f>IF('Data Validation'!$K$2&lt;&gt;TRUE,"",'Data Validation'!E224)</f>
        <v/>
      </c>
      <c r="D224" s="4" t="str">
        <f>IF('Data Validation'!$K$2&lt;&gt;TRUE,"",'Data Validation'!G224)</f>
        <v/>
      </c>
      <c r="E224" s="4" t="str">
        <f>IF($C224&lt;&gt;"M5","",Price!F224)</f>
        <v/>
      </c>
      <c r="F224" s="4" t="str">
        <f>IF($C224&lt;&gt;"M5","",Price!G224)</f>
        <v/>
      </c>
      <c r="G224" s="4" t="str">
        <f>IF($C224&lt;&gt;"M5","",Price!H224)</f>
        <v/>
      </c>
      <c r="H224" s="57" t="str">
        <f>IF($C224&lt;&gt;"M5","",SSA!E224)</f>
        <v/>
      </c>
      <c r="I224" s="57" t="str">
        <f>IF($C224&lt;&gt;"M5","",SSA!F224)</f>
        <v/>
      </c>
      <c r="J224" s="58" t="str">
        <f>IF($C224&lt;&gt;"M5","",SSA!G224)</f>
        <v/>
      </c>
      <c r="K224" s="58" t="str">
        <f>IF($C224&lt;&gt;"M5","",SSA!H224)</f>
        <v/>
      </c>
      <c r="L224" s="5" t="str">
        <f>IF($C224&lt;&gt;"M5","",Trendlines!K224)</f>
        <v/>
      </c>
      <c r="M224" s="5" t="str">
        <f>IF($C224&lt;&gt;"M5","",Trendlines!L224)</f>
        <v/>
      </c>
      <c r="N224" s="5" t="str">
        <f>IF($C224&lt;&gt;"M5","",ZigZag!E224)</f>
        <v/>
      </c>
      <c r="O224" s="5" t="str">
        <f>IF($C224&lt;&gt;"M5","",ZigZag!F224)</f>
        <v/>
      </c>
      <c r="P224" s="5" t="str">
        <f>IF($C224&lt;&gt;"M5","",Pinbar!E224)</f>
        <v/>
      </c>
      <c r="Q224" s="57" t="str">
        <f>IF($C224&lt;&gt;"M5","",Trendlines!E224)</f>
        <v/>
      </c>
      <c r="R224" s="57" t="str">
        <f>IF($C224&lt;&gt;"M5","",Trendlines!H224)</f>
        <v/>
      </c>
      <c r="S224" s="36" t="str">
        <f>IF(N224=0,""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IF(N176&lt;&gt;0,N176,"")))))))))))))))))))))))))))))))))))))))))))))))))</f>
        <v/>
      </c>
      <c r="T224" s="36" t="str">
        <f>IF(O224=0,""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IF(O176&lt;&gt;0,O176,"")))))))))))))))))))))))))))))))))))))))))))))))))</f>
        <v/>
      </c>
      <c r="U224" s="36" t="str">
        <f>IFERROR(IF(S224="N/A","N/A",((N224-S224)/S224)),"")</f>
        <v/>
      </c>
      <c r="V224" s="36" t="str">
        <f>IFERROR(IF(T224="N/A","N/A",((O224-T224)/T224)),"")</f>
        <v/>
      </c>
      <c r="W224" t="str">
        <f>IFERROR(E224-F224,"")</f>
        <v/>
      </c>
      <c r="X224" t="str">
        <f>IFERROR(ABS(E224-D223),"")</f>
        <v/>
      </c>
      <c r="Y224" t="str">
        <f>IFERROR(ABS(F224-D223),"")</f>
        <v/>
      </c>
      <c r="Z224" t="str">
        <f t="shared" si="80"/>
        <v/>
      </c>
      <c r="AA224" s="36" t="str">
        <f>IFERROR(H224-I224,"")</f>
        <v/>
      </c>
      <c r="AB224" s="36" t="str">
        <f t="shared" si="97"/>
        <v/>
      </c>
      <c r="AC224" s="66" t="str" cm="1">
        <f t="array" ref="AC224">IFERROR((AB224=AB223,AC223+AB224,AB224),"")</f>
        <v/>
      </c>
      <c r="AD224" s="65"/>
      <c r="AE224" s="65"/>
      <c r="AF224" s="65"/>
      <c r="AG224" s="65"/>
      <c r="AH224" s="36" t="str">
        <f>IF(AND(H224&gt;I224,H223&lt;I223),"crossover","")</f>
        <v/>
      </c>
      <c r="AI224" s="36" t="str">
        <f>IF(AND(H224&lt;I224,H223&gt;I223),"crossunder","")</f>
        <v/>
      </c>
      <c r="AJ224" s="67" t="str">
        <f t="shared" si="98"/>
        <v/>
      </c>
      <c r="AK224" s="68" t="str">
        <f t="shared" si="99"/>
        <v/>
      </c>
      <c r="AL224" s="71" t="str">
        <f t="shared" si="100"/>
        <v/>
      </c>
      <c r="AM224" s="71" t="str">
        <f t="shared" si="101"/>
        <v/>
      </c>
      <c r="AN224" s="72" t="str">
        <f>IF(AND(AK224&lt;&gt;"",CF224="Low Spike @ Uptrend"),AK224,"")</f>
        <v/>
      </c>
      <c r="AO224" s="72" t="str">
        <f t="shared" si="102"/>
        <v/>
      </c>
      <c r="AT224" s="75"/>
      <c r="AU224" s="75"/>
      <c r="AV224" s="75"/>
      <c r="AW224" s="75"/>
      <c r="AX224" s="4"/>
      <c r="AY224" s="21" t="str">
        <f>IF(OR(Q224=0,Q224=""),"",((H224-Q224)/Q224))</f>
        <v/>
      </c>
      <c r="AZ224" s="15" t="str">
        <f t="shared" si="85"/>
        <v/>
      </c>
      <c r="BA224" s="15" t="str">
        <f t="shared" si="83"/>
        <v/>
      </c>
      <c r="BB224" s="22" t="str">
        <f t="shared" si="86"/>
        <v/>
      </c>
      <c r="BC224" s="22" t="str">
        <f t="shared" si="87"/>
        <v/>
      </c>
      <c r="BD224" s="24" t="str">
        <f>IF(OR(R224=0,R224=""),"",((H224-R224)/R224))</f>
        <v/>
      </c>
      <c r="BE224" s="23" t="str">
        <f t="shared" si="84"/>
        <v/>
      </c>
      <c r="BF224" s="23" t="str">
        <f t="shared" si="88"/>
        <v/>
      </c>
      <c r="BG224" s="25" t="str">
        <f t="shared" si="89"/>
        <v/>
      </c>
      <c r="BH224" s="25" t="str">
        <f t="shared" si="90"/>
        <v/>
      </c>
      <c r="BI224" s="29" t="str">
        <f>IF(OR(L224="",N224=""),"",IF(AND(L224=N224,L224&gt;0,N224&gt;0),"Important High",""))</f>
        <v/>
      </c>
      <c r="BJ224" s="29" t="str">
        <f>IF(OR(M224="",O224=""),"",IF(AND(M224=O224,M224&gt;0,O224&gt;0),"Important Low",""))</f>
        <v/>
      </c>
      <c r="BK224" s="37" t="str">
        <f>IFERROR(IF(ABS(U224)&lt;0.15%,"Equal High",""),"")</f>
        <v/>
      </c>
      <c r="BL224" s="37" t="str" cm="1">
        <f t="array" aca="1" ref="BL224" ca="1">_xlfn.LET(_xlpm.lookback,MIN(ROW()-ROW(BK$50),11),_xlpm.found,IFERROR(MATCH("Equal High",OFFSET(BK224,-_xlpm.lookback,0,_xlpm.lookback+1,1),0),-1),_xlpm.offset_rows,_xlpm.lookback-_xlpm.found+1,IF(_xlpm.found&gt;0,INDEX(E:E,ROW()-_xlpm.offset_rows),""))</f>
        <v/>
      </c>
      <c r="BM224" s="37" t="str">
        <f ca="1">IF(BL224&lt;&gt;"",H224,"")</f>
        <v/>
      </c>
      <c r="BN224" s="37" t="str">
        <f ca="1">IF(BL224&lt;&gt;"",I224,"")</f>
        <v/>
      </c>
      <c r="BO224" s="37" t="str">
        <f t="shared" ca="1" si="81"/>
        <v/>
      </c>
      <c r="BP224" s="37" t="str">
        <f>IFERROR(IF(ABS(V224)&lt;0.15%,"Equal Low",""),"")</f>
        <v/>
      </c>
      <c r="BQ224" s="37" t="str" cm="1">
        <f t="array" aca="1" ref="BQ224" ca="1">_xlfn.LET(_xlpm.lookback,MIN(ROW()-ROW(BP$50),11),_xlpm.found,IFERROR(MATCH("Equal Low",OFFSET(BP224,-_xlpm.lookback,0,_xlpm.lookback+1,1),0),-1),_xlpm.offset_rows,_xlpm.lookback-_xlpm.found+1,IF(_xlpm.found&gt;0,INDEX(F:F,ROW()-_xlpm.offset_rows),""))</f>
        <v/>
      </c>
      <c r="BR224" s="37" t="str">
        <f ca="1">IF(BQ224&lt;&gt;"",H224,"")</f>
        <v/>
      </c>
      <c r="BS224" s="37" t="str">
        <f ca="1">IF(BQ224&lt;&gt;"",I224,"")</f>
        <v/>
      </c>
      <c r="BT224" s="37" t="str">
        <f t="shared" ca="1" si="82"/>
        <v/>
      </c>
      <c r="BU224" s="37" t="str">
        <f t="shared" si="91"/>
        <v/>
      </c>
      <c r="BV224" s="29" t="str">
        <f t="shared" si="92"/>
        <v/>
      </c>
      <c r="BW224" s="37" t="str" cm="1">
        <f t="array" ref="BW224">IF(BV224&lt;&gt;1,"",_xlfn.IFS(OR(BC224="Above",BC224="Below"),BC224,OR(BH224="Above",BH224="Below"),BH224,TRUE,""))</f>
        <v/>
      </c>
      <c r="BX224" s="37" t="str">
        <f ca="1">_xlfn.LET(_xlpm.eqh,IFERROR(ABS((BM224-BL224)/BL224)&lt;0.15%,FALSE),_xlpm.eql,IFERROR(ABS((BR224-BQ224)/BQ224)&lt;0.15%,FALSE),IF(_xlpm.eqh,IF(_xlpm.eql,"Eqh Touch / Eql Touch","Eqh Touch"),IF(_xlpm.eql,"Eql Touch","")))</f>
        <v/>
      </c>
      <c r="BY224" s="37" t="str">
        <f>IF(AA224="","",IF(AA224&gt;0,"UP","DOWN"))</f>
        <v/>
      </c>
      <c r="BZ224" s="37" t="str">
        <f t="shared" si="93"/>
        <v/>
      </c>
      <c r="CA224" s="37" t="str">
        <f t="shared" si="94"/>
        <v/>
      </c>
      <c r="CB224" s="66" t="str">
        <f t="shared" si="95"/>
        <v/>
      </c>
      <c r="CC224" s="69" t="str">
        <f t="shared" si="103"/>
        <v/>
      </c>
      <c r="CD224" s="66" t="str">
        <f t="shared" si="104"/>
        <v/>
      </c>
      <c r="CE224" s="66" t="str">
        <f t="shared" si="96"/>
        <v/>
      </c>
      <c r="CF224" s="66" t="str">
        <f>IF(AK224="","",IF(AND(AC224&gt;0,AK224&gt;0),"Low Spike @ Uptrend",""))</f>
        <v/>
      </c>
      <c r="CG224" s="66" t="str">
        <f>IF(AND(CF224="Low Spike @ Uptrend",AV224&gt;50%),"Sig Low Spike @ Uptrend","")</f>
        <v/>
      </c>
      <c r="CH224" s="30" t="str">
        <f>IFERROR(IF(Z224&gt;(AVERAGE(Z204:Z224)+(2*_xlfn.STDEV.P(Z204:Z224))),1,""),"")</f>
        <v/>
      </c>
      <c r="CI224" s="30" t="str">
        <f>IFERROR(IF(G224&gt;(AVERAGE(G204:G224)+(2*_xlfn.STDEV.P(G204:G224))),1,""),"")</f>
        <v/>
      </c>
      <c r="CJ224" s="30" t="str">
        <f>IF(P224="","",IF(P224=1,1,""))</f>
        <v/>
      </c>
      <c r="CK224" s="11" t="str">
        <f>IF(AND(CH224="",CC224="",CF224="",CI224="",CJ224=""),"",SUM(CH224:CJ224)/5)</f>
        <v/>
      </c>
      <c r="CL224" s="38" t="str">
        <f t="shared" si="105"/>
        <v/>
      </c>
      <c r="CM224" s="10" t="str">
        <f t="shared" si="106"/>
        <v/>
      </c>
    </row>
    <row r="225" spans="1:91" x14ac:dyDescent="0.55000000000000004">
      <c r="A225" t="str">
        <f>IF('Data Validation'!$K$2&lt;&gt;TRUE,"",'Data Validation'!A225)</f>
        <v/>
      </c>
      <c r="B225" s="4" t="str">
        <f>IF('Data Validation'!$K$2&lt;&gt;TRUE,"",'Data Validation'!C225)</f>
        <v/>
      </c>
      <c r="C225" s="4" t="str">
        <f>IF('Data Validation'!$K$2&lt;&gt;TRUE,"",'Data Validation'!E225)</f>
        <v/>
      </c>
      <c r="D225" s="4" t="str">
        <f>IF('Data Validation'!$K$2&lt;&gt;TRUE,"",'Data Validation'!G225)</f>
        <v/>
      </c>
      <c r="E225" s="4" t="str">
        <f>IF($C225&lt;&gt;"M5","",Price!F225)</f>
        <v/>
      </c>
      <c r="F225" s="4" t="str">
        <f>IF($C225&lt;&gt;"M5","",Price!G225)</f>
        <v/>
      </c>
      <c r="G225" s="4" t="str">
        <f>IF($C225&lt;&gt;"M5","",Price!H225)</f>
        <v/>
      </c>
      <c r="H225" s="57" t="str">
        <f>IF($C225&lt;&gt;"M5","",SSA!E225)</f>
        <v/>
      </c>
      <c r="I225" s="57" t="str">
        <f>IF($C225&lt;&gt;"M5","",SSA!F225)</f>
        <v/>
      </c>
      <c r="J225" s="58" t="str">
        <f>IF($C225&lt;&gt;"M5","",SSA!G225)</f>
        <v/>
      </c>
      <c r="K225" s="58" t="str">
        <f>IF($C225&lt;&gt;"M5","",SSA!H225)</f>
        <v/>
      </c>
      <c r="L225" s="5" t="str">
        <f>IF($C225&lt;&gt;"M5","",Trendlines!K225)</f>
        <v/>
      </c>
      <c r="M225" s="5" t="str">
        <f>IF($C225&lt;&gt;"M5","",Trendlines!L225)</f>
        <v/>
      </c>
      <c r="N225" s="5" t="str">
        <f>IF($C225&lt;&gt;"M5","",ZigZag!E225)</f>
        <v/>
      </c>
      <c r="O225" s="5" t="str">
        <f>IF($C225&lt;&gt;"M5","",ZigZag!F225)</f>
        <v/>
      </c>
      <c r="P225" s="5" t="str">
        <f>IF($C225&lt;&gt;"M5","",Pinbar!E225)</f>
        <v/>
      </c>
      <c r="Q225" s="57" t="str">
        <f>IF($C225&lt;&gt;"M5","",Trendlines!E225)</f>
        <v/>
      </c>
      <c r="R225" s="57" t="str">
        <f>IF($C225&lt;&gt;"M5","",Trendlines!H225)</f>
        <v/>
      </c>
      <c r="S225" s="36" t="str">
        <f>IF(N225=0,""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IF(N177&lt;&gt;0,N177,"")))))))))))))))))))))))))))))))))))))))))))))))))</f>
        <v/>
      </c>
      <c r="T225" s="36" t="str">
        <f>IF(O225=0,""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IF(O177&lt;&gt;0,O177,"")))))))))))))))))))))))))))))))))))))))))))))))))</f>
        <v/>
      </c>
      <c r="U225" s="36" t="str">
        <f>IFERROR(IF(S225="N/A","N/A",((N225-S225)/S225)),"")</f>
        <v/>
      </c>
      <c r="V225" s="36" t="str">
        <f>IFERROR(IF(T225="N/A","N/A",((O225-T225)/T225)),"")</f>
        <v/>
      </c>
      <c r="W225" t="str">
        <f>IFERROR(E225-F225,"")</f>
        <v/>
      </c>
      <c r="X225" t="str">
        <f>IFERROR(ABS(E225-D224),"")</f>
        <v/>
      </c>
      <c r="Y225" t="str">
        <f>IFERROR(ABS(F225-D224),"")</f>
        <v/>
      </c>
      <c r="Z225" t="str">
        <f t="shared" si="80"/>
        <v/>
      </c>
      <c r="AA225" s="36" t="str">
        <f>IFERROR(H225-I225,"")</f>
        <v/>
      </c>
      <c r="AB225" s="36" t="str">
        <f t="shared" si="97"/>
        <v/>
      </c>
      <c r="AC225" s="66" t="str" cm="1">
        <f t="array" ref="AC225">IFERROR((AB225=AB224,AC224+AB225,AB225),"")</f>
        <v/>
      </c>
      <c r="AD225" s="65"/>
      <c r="AE225" s="65"/>
      <c r="AF225" s="65"/>
      <c r="AG225" s="65"/>
      <c r="AH225" s="36" t="str">
        <f>IF(AND(H225&gt;I225,H224&lt;I224),"crossover","")</f>
        <v/>
      </c>
      <c r="AI225" s="36" t="str">
        <f>IF(AND(H225&lt;I225,H224&gt;I224),"crossunder","")</f>
        <v/>
      </c>
      <c r="AJ225" s="67" t="str">
        <f t="shared" si="98"/>
        <v/>
      </c>
      <c r="AK225" s="68" t="str">
        <f t="shared" si="99"/>
        <v/>
      </c>
      <c r="AL225" s="71" t="str">
        <f t="shared" si="100"/>
        <v/>
      </c>
      <c r="AM225" s="71" t="str">
        <f t="shared" si="101"/>
        <v/>
      </c>
      <c r="AN225" s="72" t="str">
        <f>IF(AND(AK225&lt;&gt;"",CF225="Low Spike @ Uptrend"),AK225,"")</f>
        <v/>
      </c>
      <c r="AO225" s="72" t="str">
        <f t="shared" si="102"/>
        <v/>
      </c>
      <c r="AT225" s="75"/>
      <c r="AU225" s="75"/>
      <c r="AV225" s="75"/>
      <c r="AW225" s="75"/>
      <c r="AX225" s="4"/>
      <c r="AY225" s="21" t="str">
        <f>IF(OR(Q225=0,Q225=""),"",((H225-Q225)/Q225))</f>
        <v/>
      </c>
      <c r="AZ225" s="15" t="str">
        <f t="shared" si="85"/>
        <v/>
      </c>
      <c r="BA225" s="15" t="str">
        <f t="shared" si="83"/>
        <v/>
      </c>
      <c r="BB225" s="22" t="str">
        <f t="shared" si="86"/>
        <v/>
      </c>
      <c r="BC225" s="22" t="str">
        <f t="shared" si="87"/>
        <v/>
      </c>
      <c r="BD225" s="24" t="str">
        <f>IF(OR(R225=0,R225=""),"",((H225-R225)/R225))</f>
        <v/>
      </c>
      <c r="BE225" s="23" t="str">
        <f t="shared" si="84"/>
        <v/>
      </c>
      <c r="BF225" s="23" t="str">
        <f t="shared" si="88"/>
        <v/>
      </c>
      <c r="BG225" s="25" t="str">
        <f t="shared" si="89"/>
        <v/>
      </c>
      <c r="BH225" s="25" t="str">
        <f t="shared" si="90"/>
        <v/>
      </c>
      <c r="BI225" s="29" t="str">
        <f>IF(OR(L225="",N225=""),"",IF(AND(L225=N225,L225&gt;0,N225&gt;0),"Important High",""))</f>
        <v/>
      </c>
      <c r="BJ225" s="29" t="str">
        <f>IF(OR(M225="",O225=""),"",IF(AND(M225=O225,M225&gt;0,O225&gt;0),"Important Low",""))</f>
        <v/>
      </c>
      <c r="BK225" s="37" t="str">
        <f>IFERROR(IF(ABS(U225)&lt;0.15%,"Equal High",""),"")</f>
        <v/>
      </c>
      <c r="BL225" s="37" t="str" cm="1">
        <f t="array" aca="1" ref="BL225" ca="1">_xlfn.LET(_xlpm.lookback,MIN(ROW()-ROW(BK$50),11),_xlpm.found,IFERROR(MATCH("Equal High",OFFSET(BK225,-_xlpm.lookback,0,_xlpm.lookback+1,1),0),-1),_xlpm.offset_rows,_xlpm.lookback-_xlpm.found+1,IF(_xlpm.found&gt;0,INDEX(E:E,ROW()-_xlpm.offset_rows),""))</f>
        <v/>
      </c>
      <c r="BM225" s="37" t="str">
        <f ca="1">IF(BL225&lt;&gt;"",H225,"")</f>
        <v/>
      </c>
      <c r="BN225" s="37" t="str">
        <f ca="1">IF(BL225&lt;&gt;"",I225,"")</f>
        <v/>
      </c>
      <c r="BO225" s="37" t="str">
        <f t="shared" ca="1" si="81"/>
        <v/>
      </c>
      <c r="BP225" s="37" t="str">
        <f>IFERROR(IF(ABS(V225)&lt;0.15%,"Equal Low",""),"")</f>
        <v/>
      </c>
      <c r="BQ225" s="37" t="str" cm="1">
        <f t="array" aca="1" ref="BQ225" ca="1">_xlfn.LET(_xlpm.lookback,MIN(ROW()-ROW(BP$50),11),_xlpm.found,IFERROR(MATCH("Equal Low",OFFSET(BP225,-_xlpm.lookback,0,_xlpm.lookback+1,1),0),-1),_xlpm.offset_rows,_xlpm.lookback-_xlpm.found+1,IF(_xlpm.found&gt;0,INDEX(F:F,ROW()-_xlpm.offset_rows),""))</f>
        <v/>
      </c>
      <c r="BR225" s="37" t="str">
        <f ca="1">IF(BQ225&lt;&gt;"",H225,"")</f>
        <v/>
      </c>
      <c r="BS225" s="37" t="str">
        <f ca="1">IF(BQ225&lt;&gt;"",I225,"")</f>
        <v/>
      </c>
      <c r="BT225" s="37" t="str">
        <f t="shared" ca="1" si="82"/>
        <v/>
      </c>
      <c r="BU225" s="37" t="str">
        <f t="shared" si="91"/>
        <v/>
      </c>
      <c r="BV225" s="29" t="str">
        <f t="shared" si="92"/>
        <v/>
      </c>
      <c r="BW225" s="37" t="str" cm="1">
        <f t="array" ref="BW225">IF(BV225&lt;&gt;1,"",_xlfn.IFS(OR(BC225="Above",BC225="Below"),BC225,OR(BH225="Above",BH225="Below"),BH225,TRUE,""))</f>
        <v/>
      </c>
      <c r="BX225" s="37" t="str">
        <f ca="1">_xlfn.LET(_xlpm.eqh,IFERROR(ABS((BM225-BL225)/BL225)&lt;0.15%,FALSE),_xlpm.eql,IFERROR(ABS((BR225-BQ225)/BQ225)&lt;0.15%,FALSE),IF(_xlpm.eqh,IF(_xlpm.eql,"Eqh Touch / Eql Touch","Eqh Touch"),IF(_xlpm.eql,"Eql Touch","")))</f>
        <v/>
      </c>
      <c r="BY225" s="37" t="str">
        <f>IF(AA225="","",IF(AA225&gt;0,"UP","DOWN"))</f>
        <v/>
      </c>
      <c r="BZ225" s="37" t="str">
        <f t="shared" si="93"/>
        <v/>
      </c>
      <c r="CA225" s="37" t="str">
        <f t="shared" si="94"/>
        <v/>
      </c>
      <c r="CB225" s="66" t="str">
        <f t="shared" si="95"/>
        <v/>
      </c>
      <c r="CC225" s="69" t="str">
        <f t="shared" si="103"/>
        <v/>
      </c>
      <c r="CD225" s="66" t="str">
        <f t="shared" si="104"/>
        <v/>
      </c>
      <c r="CE225" s="66" t="str">
        <f t="shared" si="96"/>
        <v/>
      </c>
      <c r="CF225" s="66" t="str">
        <f>IF(AK225="","",IF(AND(AC225&gt;0,AK225&gt;0),"Low Spike @ Uptrend",""))</f>
        <v/>
      </c>
      <c r="CG225" s="66" t="str">
        <f>IF(AND(CF225="Low Spike @ Uptrend",AV225&gt;50%),"Sig Low Spike @ Uptrend","")</f>
        <v/>
      </c>
      <c r="CH225" s="30" t="str">
        <f>IFERROR(IF(Z225&gt;(AVERAGE(Z205:Z225)+(2*_xlfn.STDEV.P(Z205:Z225))),1,""),"")</f>
        <v/>
      </c>
      <c r="CI225" s="30" t="str">
        <f>IFERROR(IF(G225&gt;(AVERAGE(G205:G225)+(2*_xlfn.STDEV.P(G205:G225))),1,""),"")</f>
        <v/>
      </c>
      <c r="CJ225" s="30" t="str">
        <f>IF(P225="","",IF(P225=1,1,""))</f>
        <v/>
      </c>
      <c r="CK225" s="11" t="str">
        <f>IF(AND(CH225="",CC225="",CF225="",CI225="",CJ225=""),"",SUM(CH225:CJ225)/5)</f>
        <v/>
      </c>
      <c r="CL225" s="38" t="str">
        <f t="shared" si="105"/>
        <v/>
      </c>
      <c r="CM225" s="10" t="str">
        <f t="shared" si="106"/>
        <v/>
      </c>
    </row>
    <row r="226" spans="1:91" x14ac:dyDescent="0.55000000000000004">
      <c r="A226" t="str">
        <f>IF('Data Validation'!$K$2&lt;&gt;TRUE,"",'Data Validation'!A226)</f>
        <v/>
      </c>
      <c r="B226" s="4" t="str">
        <f>IF('Data Validation'!$K$2&lt;&gt;TRUE,"",'Data Validation'!C226)</f>
        <v/>
      </c>
      <c r="C226" s="4" t="str">
        <f>IF('Data Validation'!$K$2&lt;&gt;TRUE,"",'Data Validation'!E226)</f>
        <v/>
      </c>
      <c r="D226" s="4" t="str">
        <f>IF('Data Validation'!$K$2&lt;&gt;TRUE,"",'Data Validation'!G226)</f>
        <v/>
      </c>
      <c r="E226" s="4" t="str">
        <f>IF($C226&lt;&gt;"M5","",Price!F226)</f>
        <v/>
      </c>
      <c r="F226" s="4" t="str">
        <f>IF($C226&lt;&gt;"M5","",Price!G226)</f>
        <v/>
      </c>
      <c r="G226" s="4" t="str">
        <f>IF($C226&lt;&gt;"M5","",Price!H226)</f>
        <v/>
      </c>
      <c r="H226" s="57" t="str">
        <f>IF($C226&lt;&gt;"M5","",SSA!E226)</f>
        <v/>
      </c>
      <c r="I226" s="57" t="str">
        <f>IF($C226&lt;&gt;"M5","",SSA!F226)</f>
        <v/>
      </c>
      <c r="J226" s="58" t="str">
        <f>IF($C226&lt;&gt;"M5","",SSA!G226)</f>
        <v/>
      </c>
      <c r="K226" s="58" t="str">
        <f>IF($C226&lt;&gt;"M5","",SSA!H226)</f>
        <v/>
      </c>
      <c r="L226" s="5" t="str">
        <f>IF($C226&lt;&gt;"M5","",Trendlines!K226)</f>
        <v/>
      </c>
      <c r="M226" s="5" t="str">
        <f>IF($C226&lt;&gt;"M5","",Trendlines!L226)</f>
        <v/>
      </c>
      <c r="N226" s="5" t="str">
        <f>IF($C226&lt;&gt;"M5","",ZigZag!E226)</f>
        <v/>
      </c>
      <c r="O226" s="5" t="str">
        <f>IF($C226&lt;&gt;"M5","",ZigZag!F226)</f>
        <v/>
      </c>
      <c r="P226" s="5" t="str">
        <f>IF($C226&lt;&gt;"M5","",Pinbar!E226)</f>
        <v/>
      </c>
      <c r="Q226" s="57" t="str">
        <f>IF($C226&lt;&gt;"M5","",Trendlines!E226)</f>
        <v/>
      </c>
      <c r="R226" s="57" t="str">
        <f>IF($C226&lt;&gt;"M5","",Trendlines!H226)</f>
        <v/>
      </c>
      <c r="S226" s="36" t="str">
        <f>IF(N226=0,""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IF(N178&lt;&gt;0,N178,"")))))))))))))))))))))))))))))))))))))))))))))))))</f>
        <v/>
      </c>
      <c r="T226" s="36" t="str">
        <f>IF(O226=0,""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IF(O178&lt;&gt;0,O178,"")))))))))))))))))))))))))))))))))))))))))))))))))</f>
        <v/>
      </c>
      <c r="U226" s="36" t="str">
        <f>IFERROR(IF(S226="N/A","N/A",((N226-S226)/S226)),"")</f>
        <v/>
      </c>
      <c r="V226" s="36" t="str">
        <f>IFERROR(IF(T226="N/A","N/A",((O226-T226)/T226)),"")</f>
        <v/>
      </c>
      <c r="W226" t="str">
        <f>IFERROR(E226-F226,"")</f>
        <v/>
      </c>
      <c r="X226" t="str">
        <f>IFERROR(ABS(E226-D225),"")</f>
        <v/>
      </c>
      <c r="Y226" t="str">
        <f>IFERROR(ABS(F226-D225),"")</f>
        <v/>
      </c>
      <c r="Z226" t="str">
        <f t="shared" si="80"/>
        <v/>
      </c>
      <c r="AA226" s="36" t="str">
        <f>IFERROR(H226-I226,"")</f>
        <v/>
      </c>
      <c r="AB226" s="36" t="str">
        <f t="shared" si="97"/>
        <v/>
      </c>
      <c r="AC226" s="66" t="str" cm="1">
        <f t="array" ref="AC226">IFERROR((AB226=AB225,AC225+AB226,AB226),"")</f>
        <v/>
      </c>
      <c r="AD226" s="65"/>
      <c r="AE226" s="65"/>
      <c r="AF226" s="65"/>
      <c r="AG226" s="65"/>
      <c r="AH226" s="36" t="str">
        <f>IF(AND(H226&gt;I226,H225&lt;I225),"crossover","")</f>
        <v/>
      </c>
      <c r="AI226" s="36" t="str">
        <f>IF(AND(H226&lt;I226,H225&gt;I225),"crossunder","")</f>
        <v/>
      </c>
      <c r="AJ226" s="67" t="str">
        <f t="shared" si="98"/>
        <v/>
      </c>
      <c r="AK226" s="68" t="str">
        <f t="shared" si="99"/>
        <v/>
      </c>
      <c r="AL226" s="71" t="str">
        <f t="shared" si="100"/>
        <v/>
      </c>
      <c r="AM226" s="71" t="str">
        <f t="shared" si="101"/>
        <v/>
      </c>
      <c r="AN226" s="72" t="str">
        <f>IF(AND(AK226&lt;&gt;"",CF226="Low Spike @ Uptrend"),AK226,"")</f>
        <v/>
      </c>
      <c r="AO226" s="72" t="str">
        <f t="shared" si="102"/>
        <v/>
      </c>
      <c r="AT226" s="75"/>
      <c r="AU226" s="75"/>
      <c r="AV226" s="75"/>
      <c r="AW226" s="75"/>
      <c r="AX226" s="4"/>
      <c r="AY226" s="21" t="str">
        <f>IF(OR(Q226=0,Q226=""),"",((H226-Q226)/Q226))</f>
        <v/>
      </c>
      <c r="AZ226" s="15" t="str">
        <f t="shared" si="85"/>
        <v/>
      </c>
      <c r="BA226" s="15" t="str">
        <f t="shared" si="83"/>
        <v/>
      </c>
      <c r="BB226" s="22" t="str">
        <f t="shared" si="86"/>
        <v/>
      </c>
      <c r="BC226" s="22" t="str">
        <f t="shared" si="87"/>
        <v/>
      </c>
      <c r="BD226" s="24" t="str">
        <f>IF(OR(R226=0,R226=""),"",((H226-R226)/R226))</f>
        <v/>
      </c>
      <c r="BE226" s="23" t="str">
        <f t="shared" si="84"/>
        <v/>
      </c>
      <c r="BF226" s="23" t="str">
        <f t="shared" si="88"/>
        <v/>
      </c>
      <c r="BG226" s="25" t="str">
        <f t="shared" si="89"/>
        <v/>
      </c>
      <c r="BH226" s="25" t="str">
        <f t="shared" si="90"/>
        <v/>
      </c>
      <c r="BI226" s="29" t="str">
        <f>IF(OR(L226="",N226=""),"",IF(AND(L226=N226,L226&gt;0,N226&gt;0),"Important High",""))</f>
        <v/>
      </c>
      <c r="BJ226" s="29" t="str">
        <f>IF(OR(M226="",O226=""),"",IF(AND(M226=O226,M226&gt;0,O226&gt;0),"Important Low",""))</f>
        <v/>
      </c>
      <c r="BK226" s="37" t="str">
        <f>IFERROR(IF(ABS(U226)&lt;0.15%,"Equal High",""),"")</f>
        <v/>
      </c>
      <c r="BL226" s="37" t="str" cm="1">
        <f t="array" aca="1" ref="BL226" ca="1">_xlfn.LET(_xlpm.lookback,MIN(ROW()-ROW(BK$50),11),_xlpm.found,IFERROR(MATCH("Equal High",OFFSET(BK226,-_xlpm.lookback,0,_xlpm.lookback+1,1),0),-1),_xlpm.offset_rows,_xlpm.lookback-_xlpm.found+1,IF(_xlpm.found&gt;0,INDEX(E:E,ROW()-_xlpm.offset_rows),""))</f>
        <v/>
      </c>
      <c r="BM226" s="37" t="str">
        <f ca="1">IF(BL226&lt;&gt;"",H226,"")</f>
        <v/>
      </c>
      <c r="BN226" s="37" t="str">
        <f ca="1">IF(BL226&lt;&gt;"",I226,"")</f>
        <v/>
      </c>
      <c r="BO226" s="37" t="str">
        <f t="shared" ca="1" si="81"/>
        <v/>
      </c>
      <c r="BP226" s="37" t="str">
        <f>IFERROR(IF(ABS(V226)&lt;0.15%,"Equal Low",""),"")</f>
        <v/>
      </c>
      <c r="BQ226" s="37" t="str" cm="1">
        <f t="array" aca="1" ref="BQ226" ca="1">_xlfn.LET(_xlpm.lookback,MIN(ROW()-ROW(BP$50),11),_xlpm.found,IFERROR(MATCH("Equal Low",OFFSET(BP226,-_xlpm.lookback,0,_xlpm.lookback+1,1),0),-1),_xlpm.offset_rows,_xlpm.lookback-_xlpm.found+1,IF(_xlpm.found&gt;0,INDEX(F:F,ROW()-_xlpm.offset_rows),""))</f>
        <v/>
      </c>
      <c r="BR226" s="37" t="str">
        <f ca="1">IF(BQ226&lt;&gt;"",H226,"")</f>
        <v/>
      </c>
      <c r="BS226" s="37" t="str">
        <f ca="1">IF(BQ226&lt;&gt;"",I226,"")</f>
        <v/>
      </c>
      <c r="BT226" s="37" t="str">
        <f t="shared" ca="1" si="82"/>
        <v/>
      </c>
      <c r="BU226" s="37" t="str">
        <f t="shared" si="91"/>
        <v/>
      </c>
      <c r="BV226" s="29" t="str">
        <f t="shared" si="92"/>
        <v/>
      </c>
      <c r="BW226" s="37" t="str" cm="1">
        <f t="array" ref="BW226">IF(BV226&lt;&gt;1,"",_xlfn.IFS(OR(BC226="Above",BC226="Below"),BC226,OR(BH226="Above",BH226="Below"),BH226,TRUE,""))</f>
        <v/>
      </c>
      <c r="BX226" s="37" t="str">
        <f ca="1">_xlfn.LET(_xlpm.eqh,IFERROR(ABS((BM226-BL226)/BL226)&lt;0.15%,FALSE),_xlpm.eql,IFERROR(ABS((BR226-BQ226)/BQ226)&lt;0.15%,FALSE),IF(_xlpm.eqh,IF(_xlpm.eql,"Eqh Touch / Eql Touch","Eqh Touch"),IF(_xlpm.eql,"Eql Touch","")))</f>
        <v/>
      </c>
      <c r="BY226" s="37" t="str">
        <f>IF(AA226="","",IF(AA226&gt;0,"UP","DOWN"))</f>
        <v/>
      </c>
      <c r="BZ226" s="37" t="str">
        <f t="shared" si="93"/>
        <v/>
      </c>
      <c r="CA226" s="37" t="str">
        <f t="shared" si="94"/>
        <v/>
      </c>
      <c r="CB226" s="66" t="str">
        <f t="shared" si="95"/>
        <v/>
      </c>
      <c r="CC226" s="69" t="str">
        <f t="shared" si="103"/>
        <v/>
      </c>
      <c r="CD226" s="66" t="str">
        <f t="shared" si="104"/>
        <v/>
      </c>
      <c r="CE226" s="66" t="str">
        <f t="shared" si="96"/>
        <v/>
      </c>
      <c r="CF226" s="66" t="str">
        <f>IF(AK226="","",IF(AND(AC226&gt;0,AK226&gt;0),"Low Spike @ Uptrend",""))</f>
        <v/>
      </c>
      <c r="CG226" s="66" t="str">
        <f>IF(AND(CF226="Low Spike @ Uptrend",AV226&gt;50%),"Sig Low Spike @ Uptrend","")</f>
        <v/>
      </c>
      <c r="CH226" s="30" t="str">
        <f>IFERROR(IF(Z226&gt;(AVERAGE(Z206:Z226)+(2*_xlfn.STDEV.P(Z206:Z226))),1,""),"")</f>
        <v/>
      </c>
      <c r="CI226" s="30" t="str">
        <f>IFERROR(IF(G226&gt;(AVERAGE(G206:G226)+(2*_xlfn.STDEV.P(G206:G226))),1,""),"")</f>
        <v/>
      </c>
      <c r="CJ226" s="30" t="str">
        <f>IF(P226="","",IF(P226=1,1,""))</f>
        <v/>
      </c>
      <c r="CK226" s="11" t="str">
        <f>IF(AND(CH226="",CC226="",CF226="",CI226="",CJ226=""),"",SUM(CH226:CJ226)/5)</f>
        <v/>
      </c>
      <c r="CL226" s="38" t="str">
        <f t="shared" si="105"/>
        <v/>
      </c>
      <c r="CM226" s="10" t="str">
        <f t="shared" si="106"/>
        <v/>
      </c>
    </row>
    <row r="227" spans="1:91" x14ac:dyDescent="0.55000000000000004">
      <c r="A227" t="str">
        <f>IF('Data Validation'!$K$2&lt;&gt;TRUE,"",'Data Validation'!A227)</f>
        <v/>
      </c>
      <c r="B227" s="4" t="str">
        <f>IF('Data Validation'!$K$2&lt;&gt;TRUE,"",'Data Validation'!C227)</f>
        <v/>
      </c>
      <c r="C227" s="4" t="str">
        <f>IF('Data Validation'!$K$2&lt;&gt;TRUE,"",'Data Validation'!E227)</f>
        <v/>
      </c>
      <c r="D227" s="4" t="str">
        <f>IF('Data Validation'!$K$2&lt;&gt;TRUE,"",'Data Validation'!G227)</f>
        <v/>
      </c>
      <c r="E227" s="4" t="str">
        <f>IF($C227&lt;&gt;"M5","",Price!F227)</f>
        <v/>
      </c>
      <c r="F227" s="4" t="str">
        <f>IF($C227&lt;&gt;"M5","",Price!G227)</f>
        <v/>
      </c>
      <c r="G227" s="4" t="str">
        <f>IF($C227&lt;&gt;"M5","",Price!H227)</f>
        <v/>
      </c>
      <c r="H227" s="57" t="str">
        <f>IF($C227&lt;&gt;"M5","",SSA!E227)</f>
        <v/>
      </c>
      <c r="I227" s="57" t="str">
        <f>IF($C227&lt;&gt;"M5","",SSA!F227)</f>
        <v/>
      </c>
      <c r="J227" s="58" t="str">
        <f>IF($C227&lt;&gt;"M5","",SSA!G227)</f>
        <v/>
      </c>
      <c r="K227" s="58" t="str">
        <f>IF($C227&lt;&gt;"M5","",SSA!H227)</f>
        <v/>
      </c>
      <c r="L227" s="5" t="str">
        <f>IF($C227&lt;&gt;"M5","",Trendlines!K227)</f>
        <v/>
      </c>
      <c r="M227" s="5" t="str">
        <f>IF($C227&lt;&gt;"M5","",Trendlines!L227)</f>
        <v/>
      </c>
      <c r="N227" s="5" t="str">
        <f>IF($C227&lt;&gt;"M5","",ZigZag!E227)</f>
        <v/>
      </c>
      <c r="O227" s="5" t="str">
        <f>IF($C227&lt;&gt;"M5","",ZigZag!F227)</f>
        <v/>
      </c>
      <c r="P227" s="5" t="str">
        <f>IF($C227&lt;&gt;"M5","",Pinbar!E227)</f>
        <v/>
      </c>
      <c r="Q227" s="57" t="str">
        <f>IF($C227&lt;&gt;"M5","",Trendlines!E227)</f>
        <v/>
      </c>
      <c r="R227" s="57" t="str">
        <f>IF($C227&lt;&gt;"M5","",Trendlines!H227)</f>
        <v/>
      </c>
      <c r="S227" s="36" t="str">
        <f>IF(N227=0,""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IF(N179&lt;&gt;0,N179,"")))))))))))))))))))))))))))))))))))))))))))))))))</f>
        <v/>
      </c>
      <c r="T227" s="36" t="str">
        <f>IF(O227=0,""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IF(O179&lt;&gt;0,O179,"")))))))))))))))))))))))))))))))))))))))))))))))))</f>
        <v/>
      </c>
      <c r="U227" s="36" t="str">
        <f>IFERROR(IF(S227="N/A","N/A",((N227-S227)/S227)),"")</f>
        <v/>
      </c>
      <c r="V227" s="36" t="str">
        <f>IFERROR(IF(T227="N/A","N/A",((O227-T227)/T227)),"")</f>
        <v/>
      </c>
      <c r="W227" t="str">
        <f>IFERROR(E227-F227,"")</f>
        <v/>
      </c>
      <c r="X227" t="str">
        <f>IFERROR(ABS(E227-D226),"")</f>
        <v/>
      </c>
      <c r="Y227" t="str">
        <f>IFERROR(ABS(F227-D226),"")</f>
        <v/>
      </c>
      <c r="Z227" t="str">
        <f t="shared" si="80"/>
        <v/>
      </c>
      <c r="AA227" s="36" t="str">
        <f>IFERROR(H227-I227,"")</f>
        <v/>
      </c>
      <c r="AB227" s="36" t="str">
        <f t="shared" si="97"/>
        <v/>
      </c>
      <c r="AC227" s="66" t="str" cm="1">
        <f t="array" ref="AC227">IFERROR((AB227=AB226,AC226+AB227,AB227),"")</f>
        <v/>
      </c>
      <c r="AD227" s="65"/>
      <c r="AE227" s="65"/>
      <c r="AF227" s="65"/>
      <c r="AG227" s="65"/>
      <c r="AH227" s="36" t="str">
        <f>IF(AND(H227&gt;I227,H226&lt;I226),"crossover","")</f>
        <v/>
      </c>
      <c r="AI227" s="36" t="str">
        <f>IF(AND(H227&lt;I227,H226&gt;I226),"crossunder","")</f>
        <v/>
      </c>
      <c r="AJ227" s="67" t="str">
        <f t="shared" si="98"/>
        <v/>
      </c>
      <c r="AK227" s="68" t="str">
        <f t="shared" si="99"/>
        <v/>
      </c>
      <c r="AL227" s="71" t="str">
        <f t="shared" si="100"/>
        <v/>
      </c>
      <c r="AM227" s="71" t="str">
        <f t="shared" si="101"/>
        <v/>
      </c>
      <c r="AN227" s="72" t="str">
        <f>IF(AND(AK227&lt;&gt;"",CF227="Low Spike @ Uptrend"),AK227,"")</f>
        <v/>
      </c>
      <c r="AO227" s="72" t="str">
        <f t="shared" si="102"/>
        <v/>
      </c>
      <c r="AT227" s="75"/>
      <c r="AU227" s="75"/>
      <c r="AV227" s="75"/>
      <c r="AW227" s="75"/>
      <c r="AX227" s="4"/>
      <c r="AY227" s="21" t="str">
        <f>IF(OR(Q227=0,Q227=""),"",((H227-Q227)/Q227))</f>
        <v/>
      </c>
      <c r="AZ227" s="15" t="str">
        <f t="shared" si="85"/>
        <v/>
      </c>
      <c r="BA227" s="15" t="str">
        <f t="shared" si="83"/>
        <v/>
      </c>
      <c r="BB227" s="22" t="str">
        <f t="shared" si="86"/>
        <v/>
      </c>
      <c r="BC227" s="22" t="str">
        <f t="shared" si="87"/>
        <v/>
      </c>
      <c r="BD227" s="24" t="str">
        <f>IF(OR(R227=0,R227=""),"",((H227-R227)/R227))</f>
        <v/>
      </c>
      <c r="BE227" s="23" t="str">
        <f t="shared" si="84"/>
        <v/>
      </c>
      <c r="BF227" s="23" t="str">
        <f t="shared" si="88"/>
        <v/>
      </c>
      <c r="BG227" s="25" t="str">
        <f t="shared" si="89"/>
        <v/>
      </c>
      <c r="BH227" s="25" t="str">
        <f t="shared" si="90"/>
        <v/>
      </c>
      <c r="BI227" s="29" t="str">
        <f>IF(OR(L227="",N227=""),"",IF(AND(L227=N227,L227&gt;0,N227&gt;0),"Important High",""))</f>
        <v/>
      </c>
      <c r="BJ227" s="29" t="str">
        <f>IF(OR(M227="",O227=""),"",IF(AND(M227=O227,M227&gt;0,O227&gt;0),"Important Low",""))</f>
        <v/>
      </c>
      <c r="BK227" s="37" t="str">
        <f>IFERROR(IF(ABS(U227)&lt;0.15%,"Equal High",""),"")</f>
        <v/>
      </c>
      <c r="BL227" s="37" t="str" cm="1">
        <f t="array" aca="1" ref="BL227" ca="1">_xlfn.LET(_xlpm.lookback,MIN(ROW()-ROW(BK$50),11),_xlpm.found,IFERROR(MATCH("Equal High",OFFSET(BK227,-_xlpm.lookback,0,_xlpm.lookback+1,1),0),-1),_xlpm.offset_rows,_xlpm.lookback-_xlpm.found+1,IF(_xlpm.found&gt;0,INDEX(E:E,ROW()-_xlpm.offset_rows),""))</f>
        <v/>
      </c>
      <c r="BM227" s="37" t="str">
        <f ca="1">IF(BL227&lt;&gt;"",H227,"")</f>
        <v/>
      </c>
      <c r="BN227" s="37" t="str">
        <f ca="1">IF(BL227&lt;&gt;"",I227,"")</f>
        <v/>
      </c>
      <c r="BO227" s="37" t="str">
        <f t="shared" ca="1" si="81"/>
        <v/>
      </c>
      <c r="BP227" s="37" t="str">
        <f>IFERROR(IF(ABS(V227)&lt;0.15%,"Equal Low",""),"")</f>
        <v/>
      </c>
      <c r="BQ227" s="37" t="str" cm="1">
        <f t="array" aca="1" ref="BQ227" ca="1">_xlfn.LET(_xlpm.lookback,MIN(ROW()-ROW(BP$50),11),_xlpm.found,IFERROR(MATCH("Equal Low",OFFSET(BP227,-_xlpm.lookback,0,_xlpm.lookback+1,1),0),-1),_xlpm.offset_rows,_xlpm.lookback-_xlpm.found+1,IF(_xlpm.found&gt;0,INDEX(F:F,ROW()-_xlpm.offset_rows),""))</f>
        <v/>
      </c>
      <c r="BR227" s="37" t="str">
        <f ca="1">IF(BQ227&lt;&gt;"",H227,"")</f>
        <v/>
      </c>
      <c r="BS227" s="37" t="str">
        <f ca="1">IF(BQ227&lt;&gt;"",I227,"")</f>
        <v/>
      </c>
      <c r="BT227" s="37" t="str">
        <f t="shared" ca="1" si="82"/>
        <v/>
      </c>
      <c r="BU227" s="37" t="str">
        <f t="shared" si="91"/>
        <v/>
      </c>
      <c r="BV227" s="29" t="str">
        <f t="shared" si="92"/>
        <v/>
      </c>
      <c r="BW227" s="37" t="str" cm="1">
        <f t="array" ref="BW227">IF(BV227&lt;&gt;1,"",_xlfn.IFS(OR(BC227="Above",BC227="Below"),BC227,OR(BH227="Above",BH227="Below"),BH227,TRUE,""))</f>
        <v/>
      </c>
      <c r="BX227" s="37" t="str">
        <f ca="1">_xlfn.LET(_xlpm.eqh,IFERROR(ABS((BM227-BL227)/BL227)&lt;0.15%,FALSE),_xlpm.eql,IFERROR(ABS((BR227-BQ227)/BQ227)&lt;0.15%,FALSE),IF(_xlpm.eqh,IF(_xlpm.eql,"Eqh Touch / Eql Touch","Eqh Touch"),IF(_xlpm.eql,"Eql Touch","")))</f>
        <v/>
      </c>
      <c r="BY227" s="37" t="str">
        <f>IF(AA227="","",IF(AA227&gt;0,"UP","DOWN"))</f>
        <v/>
      </c>
      <c r="BZ227" s="37" t="str">
        <f t="shared" si="93"/>
        <v/>
      </c>
      <c r="CA227" s="37" t="str">
        <f t="shared" si="94"/>
        <v/>
      </c>
      <c r="CB227" s="66" t="str">
        <f t="shared" si="95"/>
        <v/>
      </c>
      <c r="CC227" s="69" t="str">
        <f t="shared" si="103"/>
        <v/>
      </c>
      <c r="CD227" s="66" t="str">
        <f t="shared" si="104"/>
        <v/>
      </c>
      <c r="CE227" s="66" t="str">
        <f t="shared" si="96"/>
        <v/>
      </c>
      <c r="CF227" s="66" t="str">
        <f>IF(AK227="","",IF(AND(AC227&gt;0,AK227&gt;0),"Low Spike @ Uptrend",""))</f>
        <v/>
      </c>
      <c r="CG227" s="66" t="str">
        <f>IF(AND(CF227="Low Spike @ Uptrend",AV227&gt;50%),"Sig Low Spike @ Uptrend","")</f>
        <v/>
      </c>
      <c r="CH227" s="30" t="str">
        <f>IFERROR(IF(Z227&gt;(AVERAGE(Z207:Z227)+(2*_xlfn.STDEV.P(Z207:Z227))),1,""),"")</f>
        <v/>
      </c>
      <c r="CI227" s="30" t="str">
        <f>IFERROR(IF(G227&gt;(AVERAGE(G207:G227)+(2*_xlfn.STDEV.P(G207:G227))),1,""),"")</f>
        <v/>
      </c>
      <c r="CJ227" s="30" t="str">
        <f>IF(P227="","",IF(P227=1,1,""))</f>
        <v/>
      </c>
      <c r="CK227" s="11" t="str">
        <f>IF(AND(CH227="",CC227="",CF227="",CI227="",CJ227=""),"",SUM(CH227:CJ227)/5)</f>
        <v/>
      </c>
      <c r="CL227" s="38" t="str">
        <f t="shared" si="105"/>
        <v/>
      </c>
      <c r="CM227" s="10" t="str">
        <f t="shared" si="106"/>
        <v/>
      </c>
    </row>
    <row r="228" spans="1:91" x14ac:dyDescent="0.55000000000000004">
      <c r="A228" t="str">
        <f>IF('Data Validation'!$K$2&lt;&gt;TRUE,"",'Data Validation'!A228)</f>
        <v/>
      </c>
      <c r="B228" s="4" t="str">
        <f>IF('Data Validation'!$K$2&lt;&gt;TRUE,"",'Data Validation'!C228)</f>
        <v/>
      </c>
      <c r="C228" s="4" t="str">
        <f>IF('Data Validation'!$K$2&lt;&gt;TRUE,"",'Data Validation'!E228)</f>
        <v/>
      </c>
      <c r="D228" s="4" t="str">
        <f>IF('Data Validation'!$K$2&lt;&gt;TRUE,"",'Data Validation'!G228)</f>
        <v/>
      </c>
      <c r="E228" s="4" t="str">
        <f>IF($C228&lt;&gt;"M5","",Price!F228)</f>
        <v/>
      </c>
      <c r="F228" s="4" t="str">
        <f>IF($C228&lt;&gt;"M5","",Price!G228)</f>
        <v/>
      </c>
      <c r="G228" s="4" t="str">
        <f>IF($C228&lt;&gt;"M5","",Price!H228)</f>
        <v/>
      </c>
      <c r="H228" s="57" t="str">
        <f>IF($C228&lt;&gt;"M5","",SSA!E228)</f>
        <v/>
      </c>
      <c r="I228" s="57" t="str">
        <f>IF($C228&lt;&gt;"M5","",SSA!F228)</f>
        <v/>
      </c>
      <c r="J228" s="58" t="str">
        <f>IF($C228&lt;&gt;"M5","",SSA!G228)</f>
        <v/>
      </c>
      <c r="K228" s="58" t="str">
        <f>IF($C228&lt;&gt;"M5","",SSA!H228)</f>
        <v/>
      </c>
      <c r="L228" s="5" t="str">
        <f>IF($C228&lt;&gt;"M5","",Trendlines!K228)</f>
        <v/>
      </c>
      <c r="M228" s="5" t="str">
        <f>IF($C228&lt;&gt;"M5","",Trendlines!L228)</f>
        <v/>
      </c>
      <c r="N228" s="5" t="str">
        <f>IF($C228&lt;&gt;"M5","",ZigZag!E228)</f>
        <v/>
      </c>
      <c r="O228" s="5" t="str">
        <f>IF($C228&lt;&gt;"M5","",ZigZag!F228)</f>
        <v/>
      </c>
      <c r="P228" s="5" t="str">
        <f>IF($C228&lt;&gt;"M5","",Pinbar!E228)</f>
        <v/>
      </c>
      <c r="Q228" s="57" t="str">
        <f>IF($C228&lt;&gt;"M5","",Trendlines!E228)</f>
        <v/>
      </c>
      <c r="R228" s="57" t="str">
        <f>IF($C228&lt;&gt;"M5","",Trendlines!H228)</f>
        <v/>
      </c>
      <c r="S228" s="36" t="str">
        <f>IF(N228=0,""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IF(N180&lt;&gt;0,N180,"")))))))))))))))))))))))))))))))))))))))))))))))))</f>
        <v/>
      </c>
      <c r="T228" s="36" t="str">
        <f>IF(O228=0,""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IF(O180&lt;&gt;0,O180,"")))))))))))))))))))))))))))))))))))))))))))))))))</f>
        <v/>
      </c>
      <c r="U228" s="36" t="str">
        <f>IFERROR(IF(S228="N/A","N/A",((N228-S228)/S228)),"")</f>
        <v/>
      </c>
      <c r="V228" s="36" t="str">
        <f>IFERROR(IF(T228="N/A","N/A",((O228-T228)/T228)),"")</f>
        <v/>
      </c>
      <c r="W228" t="str">
        <f>IFERROR(E228-F228,"")</f>
        <v/>
      </c>
      <c r="X228" t="str">
        <f>IFERROR(ABS(E228-D227),"")</f>
        <v/>
      </c>
      <c r="Y228" t="str">
        <f>IFERROR(ABS(F228-D227),"")</f>
        <v/>
      </c>
      <c r="Z228" t="str">
        <f t="shared" si="80"/>
        <v/>
      </c>
      <c r="AA228" s="36" t="str">
        <f>IFERROR(H228-I228,"")</f>
        <v/>
      </c>
      <c r="AB228" s="36" t="str">
        <f t="shared" si="97"/>
        <v/>
      </c>
      <c r="AC228" s="66" t="str" cm="1">
        <f t="array" ref="AC228">IFERROR((AB228=AB227,AC227+AB228,AB228),"")</f>
        <v/>
      </c>
      <c r="AD228" s="65"/>
      <c r="AE228" s="65"/>
      <c r="AF228" s="65"/>
      <c r="AG228" s="65"/>
      <c r="AH228" s="36" t="str">
        <f>IF(AND(H228&gt;I228,H227&lt;I227),"crossover","")</f>
        <v/>
      </c>
      <c r="AI228" s="36" t="str">
        <f>IF(AND(H228&lt;I228,H227&gt;I227),"crossunder","")</f>
        <v/>
      </c>
      <c r="AJ228" s="67" t="str">
        <f t="shared" si="98"/>
        <v/>
      </c>
      <c r="AK228" s="68" t="str">
        <f t="shared" si="99"/>
        <v/>
      </c>
      <c r="AL228" s="71" t="str">
        <f t="shared" si="100"/>
        <v/>
      </c>
      <c r="AM228" s="71" t="str">
        <f t="shared" si="101"/>
        <v/>
      </c>
      <c r="AN228" s="72" t="str">
        <f>IF(AND(AK228&lt;&gt;"",CF228="Low Spike @ Uptrend"),AK228,"")</f>
        <v/>
      </c>
      <c r="AO228" s="72" t="str">
        <f t="shared" si="102"/>
        <v/>
      </c>
      <c r="AT228" s="75"/>
      <c r="AU228" s="75"/>
      <c r="AV228" s="75"/>
      <c r="AW228" s="75"/>
      <c r="AX228" s="4"/>
      <c r="AY228" s="21" t="str">
        <f>IF(OR(Q228=0,Q228=""),"",((H228-Q228)/Q228))</f>
        <v/>
      </c>
      <c r="AZ228" s="15" t="str">
        <f t="shared" si="85"/>
        <v/>
      </c>
      <c r="BA228" s="15" t="str">
        <f t="shared" si="83"/>
        <v/>
      </c>
      <c r="BB228" s="22" t="str">
        <f t="shared" si="86"/>
        <v/>
      </c>
      <c r="BC228" s="22" t="str">
        <f t="shared" si="87"/>
        <v/>
      </c>
      <c r="BD228" s="24" t="str">
        <f>IF(OR(R228=0,R228=""),"",((H228-R228)/R228))</f>
        <v/>
      </c>
      <c r="BE228" s="23" t="str">
        <f t="shared" si="84"/>
        <v/>
      </c>
      <c r="BF228" s="23" t="str">
        <f t="shared" si="88"/>
        <v/>
      </c>
      <c r="BG228" s="25" t="str">
        <f t="shared" si="89"/>
        <v/>
      </c>
      <c r="BH228" s="25" t="str">
        <f t="shared" si="90"/>
        <v/>
      </c>
      <c r="BI228" s="29" t="str">
        <f>IF(OR(L228="",N228=""),"",IF(AND(L228=N228,L228&gt;0,N228&gt;0),"Important High",""))</f>
        <v/>
      </c>
      <c r="BJ228" s="29" t="str">
        <f>IF(OR(M228="",O228=""),"",IF(AND(M228=O228,M228&gt;0,O228&gt;0),"Important Low",""))</f>
        <v/>
      </c>
      <c r="BK228" s="37" t="str">
        <f>IFERROR(IF(ABS(U228)&lt;0.15%,"Equal High",""),"")</f>
        <v/>
      </c>
      <c r="BL228" s="37" t="str" cm="1">
        <f t="array" aca="1" ref="BL228" ca="1">_xlfn.LET(_xlpm.lookback,MIN(ROW()-ROW(BK$50),11),_xlpm.found,IFERROR(MATCH("Equal High",OFFSET(BK228,-_xlpm.lookback,0,_xlpm.lookback+1,1),0),-1),_xlpm.offset_rows,_xlpm.lookback-_xlpm.found+1,IF(_xlpm.found&gt;0,INDEX(E:E,ROW()-_xlpm.offset_rows),""))</f>
        <v/>
      </c>
      <c r="BM228" s="37" t="str">
        <f ca="1">IF(BL228&lt;&gt;"",H228,"")</f>
        <v/>
      </c>
      <c r="BN228" s="37" t="str">
        <f ca="1">IF(BL228&lt;&gt;"",I228,"")</f>
        <v/>
      </c>
      <c r="BO228" s="37" t="str">
        <f t="shared" ca="1" si="81"/>
        <v/>
      </c>
      <c r="BP228" s="37" t="str">
        <f>IFERROR(IF(ABS(V228)&lt;0.15%,"Equal Low",""),"")</f>
        <v/>
      </c>
      <c r="BQ228" s="37" t="str" cm="1">
        <f t="array" aca="1" ref="BQ228" ca="1">_xlfn.LET(_xlpm.lookback,MIN(ROW()-ROW(BP$50),11),_xlpm.found,IFERROR(MATCH("Equal Low",OFFSET(BP228,-_xlpm.lookback,0,_xlpm.lookback+1,1),0),-1),_xlpm.offset_rows,_xlpm.lookback-_xlpm.found+1,IF(_xlpm.found&gt;0,INDEX(F:F,ROW()-_xlpm.offset_rows),""))</f>
        <v/>
      </c>
      <c r="BR228" s="37" t="str">
        <f ca="1">IF(BQ228&lt;&gt;"",H228,"")</f>
        <v/>
      </c>
      <c r="BS228" s="37" t="str">
        <f ca="1">IF(BQ228&lt;&gt;"",I228,"")</f>
        <v/>
      </c>
      <c r="BT228" s="37" t="str">
        <f t="shared" ca="1" si="82"/>
        <v/>
      </c>
      <c r="BU228" s="37" t="str">
        <f t="shared" si="91"/>
        <v/>
      </c>
      <c r="BV228" s="29" t="str">
        <f t="shared" si="92"/>
        <v/>
      </c>
      <c r="BW228" s="37" t="str" cm="1">
        <f t="array" ref="BW228">IF(BV228&lt;&gt;1,"",_xlfn.IFS(OR(BC228="Above",BC228="Below"),BC228,OR(BH228="Above",BH228="Below"),BH228,TRUE,""))</f>
        <v/>
      </c>
      <c r="BX228" s="37" t="str">
        <f ca="1">_xlfn.LET(_xlpm.eqh,IFERROR(ABS((BM228-BL228)/BL228)&lt;0.15%,FALSE),_xlpm.eql,IFERROR(ABS((BR228-BQ228)/BQ228)&lt;0.15%,FALSE),IF(_xlpm.eqh,IF(_xlpm.eql,"Eqh Touch / Eql Touch","Eqh Touch"),IF(_xlpm.eql,"Eql Touch","")))</f>
        <v/>
      </c>
      <c r="BY228" s="37" t="str">
        <f>IF(AA228="","",IF(AA228&gt;0,"UP","DOWN"))</f>
        <v/>
      </c>
      <c r="BZ228" s="37" t="str">
        <f t="shared" si="93"/>
        <v/>
      </c>
      <c r="CA228" s="37" t="str">
        <f t="shared" si="94"/>
        <v/>
      </c>
      <c r="CB228" s="66" t="str">
        <f t="shared" si="95"/>
        <v/>
      </c>
      <c r="CC228" s="69" t="str">
        <f t="shared" si="103"/>
        <v/>
      </c>
      <c r="CD228" s="66" t="str">
        <f t="shared" si="104"/>
        <v/>
      </c>
      <c r="CE228" s="66" t="str">
        <f t="shared" si="96"/>
        <v/>
      </c>
      <c r="CF228" s="66" t="str">
        <f>IF(AK228="","",IF(AND(AC228&gt;0,AK228&gt;0),"Low Spike @ Uptrend",""))</f>
        <v/>
      </c>
      <c r="CG228" s="66" t="str">
        <f>IF(AND(CF228="Low Spike @ Uptrend",AV228&gt;50%),"Sig Low Spike @ Uptrend","")</f>
        <v/>
      </c>
      <c r="CH228" s="30" t="str">
        <f>IFERROR(IF(Z228&gt;(AVERAGE(Z208:Z228)+(2*_xlfn.STDEV.P(Z208:Z228))),1,""),"")</f>
        <v/>
      </c>
      <c r="CI228" s="30" t="str">
        <f>IFERROR(IF(G228&gt;(AVERAGE(G208:G228)+(2*_xlfn.STDEV.P(G208:G228))),1,""),"")</f>
        <v/>
      </c>
      <c r="CJ228" s="30" t="str">
        <f>IF(P228="","",IF(P228=1,1,""))</f>
        <v/>
      </c>
      <c r="CK228" s="11" t="str">
        <f>IF(AND(CH228="",CC228="",CF228="",CI228="",CJ228=""),"",SUM(CH228:CJ228)/5)</f>
        <v/>
      </c>
      <c r="CL228" s="38" t="str">
        <f t="shared" si="105"/>
        <v/>
      </c>
      <c r="CM228" s="10" t="str">
        <f t="shared" si="106"/>
        <v/>
      </c>
    </row>
    <row r="229" spans="1:91" x14ac:dyDescent="0.55000000000000004">
      <c r="A229" t="str">
        <f>IF('Data Validation'!$K$2&lt;&gt;TRUE,"",'Data Validation'!A229)</f>
        <v/>
      </c>
      <c r="B229" s="4" t="str">
        <f>IF('Data Validation'!$K$2&lt;&gt;TRUE,"",'Data Validation'!C229)</f>
        <v/>
      </c>
      <c r="C229" s="4" t="str">
        <f>IF('Data Validation'!$K$2&lt;&gt;TRUE,"",'Data Validation'!E229)</f>
        <v/>
      </c>
      <c r="D229" s="4" t="str">
        <f>IF('Data Validation'!$K$2&lt;&gt;TRUE,"",'Data Validation'!G229)</f>
        <v/>
      </c>
      <c r="E229" s="4" t="str">
        <f>IF($C229&lt;&gt;"M5","",Price!F229)</f>
        <v/>
      </c>
      <c r="F229" s="4" t="str">
        <f>IF($C229&lt;&gt;"M5","",Price!G229)</f>
        <v/>
      </c>
      <c r="G229" s="4" t="str">
        <f>IF($C229&lt;&gt;"M5","",Price!H229)</f>
        <v/>
      </c>
      <c r="H229" s="57" t="str">
        <f>IF($C229&lt;&gt;"M5","",SSA!E229)</f>
        <v/>
      </c>
      <c r="I229" s="57" t="str">
        <f>IF($C229&lt;&gt;"M5","",SSA!F229)</f>
        <v/>
      </c>
      <c r="J229" s="58" t="str">
        <f>IF($C229&lt;&gt;"M5","",SSA!G229)</f>
        <v/>
      </c>
      <c r="K229" s="58" t="str">
        <f>IF($C229&lt;&gt;"M5","",SSA!H229)</f>
        <v/>
      </c>
      <c r="L229" s="5" t="str">
        <f>IF($C229&lt;&gt;"M5","",Trendlines!K229)</f>
        <v/>
      </c>
      <c r="M229" s="5" t="str">
        <f>IF($C229&lt;&gt;"M5","",Trendlines!L229)</f>
        <v/>
      </c>
      <c r="N229" s="5" t="str">
        <f>IF($C229&lt;&gt;"M5","",ZigZag!E229)</f>
        <v/>
      </c>
      <c r="O229" s="5" t="str">
        <f>IF($C229&lt;&gt;"M5","",ZigZag!F229)</f>
        <v/>
      </c>
      <c r="P229" s="5" t="str">
        <f>IF($C229&lt;&gt;"M5","",Pinbar!E229)</f>
        <v/>
      </c>
      <c r="Q229" s="57" t="str">
        <f>IF($C229&lt;&gt;"M5","",Trendlines!E229)</f>
        <v/>
      </c>
      <c r="R229" s="57" t="str">
        <f>IF($C229&lt;&gt;"M5","",Trendlines!H229)</f>
        <v/>
      </c>
      <c r="S229" s="36" t="str">
        <f>IF(N229=0,""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IF(N181&lt;&gt;0,N181,"")))))))))))))))))))))))))))))))))))))))))))))))))</f>
        <v/>
      </c>
      <c r="T229" s="36" t="str">
        <f>IF(O229=0,""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IF(O181&lt;&gt;0,O181,"")))))))))))))))))))))))))))))))))))))))))))))))))</f>
        <v/>
      </c>
      <c r="U229" s="36" t="str">
        <f>IFERROR(IF(S229="N/A","N/A",((N229-S229)/S229)),"")</f>
        <v/>
      </c>
      <c r="V229" s="36" t="str">
        <f>IFERROR(IF(T229="N/A","N/A",((O229-T229)/T229)),"")</f>
        <v/>
      </c>
      <c r="W229" t="str">
        <f>IFERROR(E229-F229,"")</f>
        <v/>
      </c>
      <c r="X229" t="str">
        <f>IFERROR(ABS(E229-D228),"")</f>
        <v/>
      </c>
      <c r="Y229" t="str">
        <f>IFERROR(ABS(F229-D228),"")</f>
        <v/>
      </c>
      <c r="Z229" t="str">
        <f t="shared" si="80"/>
        <v/>
      </c>
      <c r="AA229" s="36" t="str">
        <f>IFERROR(H229-I229,"")</f>
        <v/>
      </c>
      <c r="AB229" s="36" t="str">
        <f t="shared" si="97"/>
        <v/>
      </c>
      <c r="AC229" s="66" t="str" cm="1">
        <f t="array" ref="AC229">IFERROR((AB229=AB228,AC228+AB229,AB229),"")</f>
        <v/>
      </c>
      <c r="AD229" s="65"/>
      <c r="AE229" s="65"/>
      <c r="AF229" s="65"/>
      <c r="AG229" s="65"/>
      <c r="AH229" s="36" t="str">
        <f>IF(AND(H229&gt;I229,H228&lt;I228),"crossover","")</f>
        <v/>
      </c>
      <c r="AI229" s="36" t="str">
        <f>IF(AND(H229&lt;I229,H228&gt;I228),"crossunder","")</f>
        <v/>
      </c>
      <c r="AJ229" s="67" t="str">
        <f t="shared" si="98"/>
        <v/>
      </c>
      <c r="AK229" s="68" t="str">
        <f t="shared" si="99"/>
        <v/>
      </c>
      <c r="AL229" s="71" t="str">
        <f t="shared" si="100"/>
        <v/>
      </c>
      <c r="AM229" s="71" t="str">
        <f t="shared" si="101"/>
        <v/>
      </c>
      <c r="AN229" s="72" t="str">
        <f>IF(AND(AK229&lt;&gt;"",CF229="Low Spike @ Uptrend"),AK229,"")</f>
        <v/>
      </c>
      <c r="AO229" s="72" t="str">
        <f t="shared" si="102"/>
        <v/>
      </c>
      <c r="AT229" s="75"/>
      <c r="AU229" s="75"/>
      <c r="AV229" s="75"/>
      <c r="AW229" s="75"/>
      <c r="AX229" s="4"/>
      <c r="AY229" s="21" t="str">
        <f>IF(OR(Q229=0,Q229=""),"",((H229-Q229)/Q229))</f>
        <v/>
      </c>
      <c r="AZ229" s="15" t="str">
        <f t="shared" si="85"/>
        <v/>
      </c>
      <c r="BA229" s="15" t="str">
        <f t="shared" si="83"/>
        <v/>
      </c>
      <c r="BB229" s="22" t="str">
        <f t="shared" si="86"/>
        <v/>
      </c>
      <c r="BC229" s="22" t="str">
        <f t="shared" si="87"/>
        <v/>
      </c>
      <c r="BD229" s="24" t="str">
        <f>IF(OR(R229=0,R229=""),"",((H229-R229)/R229))</f>
        <v/>
      </c>
      <c r="BE229" s="23" t="str">
        <f t="shared" si="84"/>
        <v/>
      </c>
      <c r="BF229" s="23" t="str">
        <f t="shared" si="88"/>
        <v/>
      </c>
      <c r="BG229" s="25" t="str">
        <f t="shared" si="89"/>
        <v/>
      </c>
      <c r="BH229" s="25" t="str">
        <f t="shared" si="90"/>
        <v/>
      </c>
      <c r="BI229" s="29" t="str">
        <f>IF(OR(L229="",N229=""),"",IF(AND(L229=N229,L229&gt;0,N229&gt;0),"Important High",""))</f>
        <v/>
      </c>
      <c r="BJ229" s="29" t="str">
        <f>IF(OR(M229="",O229=""),"",IF(AND(M229=O229,M229&gt;0,O229&gt;0),"Important Low",""))</f>
        <v/>
      </c>
      <c r="BK229" s="37" t="str">
        <f>IFERROR(IF(ABS(U229)&lt;0.15%,"Equal High",""),"")</f>
        <v/>
      </c>
      <c r="BL229" s="37" t="str" cm="1">
        <f t="array" aca="1" ref="BL229" ca="1">_xlfn.LET(_xlpm.lookback,MIN(ROW()-ROW(BK$50),11),_xlpm.found,IFERROR(MATCH("Equal High",OFFSET(BK229,-_xlpm.lookback,0,_xlpm.lookback+1,1),0),-1),_xlpm.offset_rows,_xlpm.lookback-_xlpm.found+1,IF(_xlpm.found&gt;0,INDEX(E:E,ROW()-_xlpm.offset_rows),""))</f>
        <v/>
      </c>
      <c r="BM229" s="37" t="str">
        <f ca="1">IF(BL229&lt;&gt;"",H229,"")</f>
        <v/>
      </c>
      <c r="BN229" s="37" t="str">
        <f ca="1">IF(BL229&lt;&gt;"",I229,"")</f>
        <v/>
      </c>
      <c r="BO229" s="37" t="str">
        <f t="shared" ca="1" si="81"/>
        <v/>
      </c>
      <c r="BP229" s="37" t="str">
        <f>IFERROR(IF(ABS(V229)&lt;0.15%,"Equal Low",""),"")</f>
        <v/>
      </c>
      <c r="BQ229" s="37" t="str" cm="1">
        <f t="array" aca="1" ref="BQ229" ca="1">_xlfn.LET(_xlpm.lookback,MIN(ROW()-ROW(BP$50),11),_xlpm.found,IFERROR(MATCH("Equal Low",OFFSET(BP229,-_xlpm.lookback,0,_xlpm.lookback+1,1),0),-1),_xlpm.offset_rows,_xlpm.lookback-_xlpm.found+1,IF(_xlpm.found&gt;0,INDEX(F:F,ROW()-_xlpm.offset_rows),""))</f>
        <v/>
      </c>
      <c r="BR229" s="37" t="str">
        <f ca="1">IF(BQ229&lt;&gt;"",H229,"")</f>
        <v/>
      </c>
      <c r="BS229" s="37" t="str">
        <f ca="1">IF(BQ229&lt;&gt;"",I229,"")</f>
        <v/>
      </c>
      <c r="BT229" s="37" t="str">
        <f t="shared" ca="1" si="82"/>
        <v/>
      </c>
      <c r="BU229" s="37" t="str">
        <f t="shared" si="91"/>
        <v/>
      </c>
      <c r="BV229" s="29" t="str">
        <f t="shared" si="92"/>
        <v/>
      </c>
      <c r="BW229" s="37" t="str" cm="1">
        <f t="array" ref="BW229">IF(BV229&lt;&gt;1,"",_xlfn.IFS(OR(BC229="Above",BC229="Below"),BC229,OR(BH229="Above",BH229="Below"),BH229,TRUE,""))</f>
        <v/>
      </c>
      <c r="BX229" s="37" t="str">
        <f ca="1">_xlfn.LET(_xlpm.eqh,IFERROR(ABS((BM229-BL229)/BL229)&lt;0.15%,FALSE),_xlpm.eql,IFERROR(ABS((BR229-BQ229)/BQ229)&lt;0.15%,FALSE),IF(_xlpm.eqh,IF(_xlpm.eql,"Eqh Touch / Eql Touch","Eqh Touch"),IF(_xlpm.eql,"Eql Touch","")))</f>
        <v/>
      </c>
      <c r="BY229" s="37" t="str">
        <f>IF(AA229="","",IF(AA229&gt;0,"UP","DOWN"))</f>
        <v/>
      </c>
      <c r="BZ229" s="37" t="str">
        <f t="shared" si="93"/>
        <v/>
      </c>
      <c r="CA229" s="37" t="str">
        <f t="shared" si="94"/>
        <v/>
      </c>
      <c r="CB229" s="66" t="str">
        <f t="shared" si="95"/>
        <v/>
      </c>
      <c r="CC229" s="69" t="str">
        <f t="shared" si="103"/>
        <v/>
      </c>
      <c r="CD229" s="66" t="str">
        <f t="shared" si="104"/>
        <v/>
      </c>
      <c r="CE229" s="66" t="str">
        <f t="shared" si="96"/>
        <v/>
      </c>
      <c r="CF229" s="66" t="str">
        <f>IF(AK229="","",IF(AND(AC229&gt;0,AK229&gt;0),"Low Spike @ Uptrend",""))</f>
        <v/>
      </c>
      <c r="CG229" s="66" t="str">
        <f>IF(AND(CF229="Low Spike @ Uptrend",AV229&gt;50%),"Sig Low Spike @ Uptrend","")</f>
        <v/>
      </c>
      <c r="CH229" s="30" t="str">
        <f>IFERROR(IF(Z229&gt;(AVERAGE(Z209:Z229)+(2*_xlfn.STDEV.P(Z209:Z229))),1,""),"")</f>
        <v/>
      </c>
      <c r="CI229" s="30" t="str">
        <f>IFERROR(IF(G229&gt;(AVERAGE(G209:G229)+(2*_xlfn.STDEV.P(G209:G229))),1,""),"")</f>
        <v/>
      </c>
      <c r="CJ229" s="30" t="str">
        <f>IF(P229="","",IF(P229=1,1,""))</f>
        <v/>
      </c>
      <c r="CK229" s="11" t="str">
        <f>IF(AND(CH229="",CC229="",CF229="",CI229="",CJ229=""),"",SUM(CH229:CJ229)/5)</f>
        <v/>
      </c>
      <c r="CL229" s="38" t="str">
        <f t="shared" si="105"/>
        <v/>
      </c>
      <c r="CM229" s="10" t="str">
        <f t="shared" si="106"/>
        <v/>
      </c>
    </row>
    <row r="230" spans="1:91" x14ac:dyDescent="0.55000000000000004">
      <c r="A230" t="str">
        <f>IF('Data Validation'!$K$2&lt;&gt;TRUE,"",'Data Validation'!A230)</f>
        <v/>
      </c>
      <c r="B230" s="4" t="str">
        <f>IF('Data Validation'!$K$2&lt;&gt;TRUE,"",'Data Validation'!C230)</f>
        <v/>
      </c>
      <c r="C230" s="4" t="str">
        <f>IF('Data Validation'!$K$2&lt;&gt;TRUE,"",'Data Validation'!E230)</f>
        <v/>
      </c>
      <c r="D230" s="4" t="str">
        <f>IF('Data Validation'!$K$2&lt;&gt;TRUE,"",'Data Validation'!G230)</f>
        <v/>
      </c>
      <c r="E230" s="4" t="str">
        <f>IF($C230&lt;&gt;"M5","",Price!F230)</f>
        <v/>
      </c>
      <c r="F230" s="4" t="str">
        <f>IF($C230&lt;&gt;"M5","",Price!G230)</f>
        <v/>
      </c>
      <c r="G230" s="4" t="str">
        <f>IF($C230&lt;&gt;"M5","",Price!H230)</f>
        <v/>
      </c>
      <c r="H230" s="57" t="str">
        <f>IF($C230&lt;&gt;"M5","",SSA!E230)</f>
        <v/>
      </c>
      <c r="I230" s="57" t="str">
        <f>IF($C230&lt;&gt;"M5","",SSA!F230)</f>
        <v/>
      </c>
      <c r="J230" s="58" t="str">
        <f>IF($C230&lt;&gt;"M5","",SSA!G230)</f>
        <v/>
      </c>
      <c r="K230" s="58" t="str">
        <f>IF($C230&lt;&gt;"M5","",SSA!H230)</f>
        <v/>
      </c>
      <c r="L230" s="5" t="str">
        <f>IF($C230&lt;&gt;"M5","",Trendlines!K230)</f>
        <v/>
      </c>
      <c r="M230" s="5" t="str">
        <f>IF($C230&lt;&gt;"M5","",Trendlines!L230)</f>
        <v/>
      </c>
      <c r="N230" s="5" t="str">
        <f>IF($C230&lt;&gt;"M5","",ZigZag!E230)</f>
        <v/>
      </c>
      <c r="O230" s="5" t="str">
        <f>IF($C230&lt;&gt;"M5","",ZigZag!F230)</f>
        <v/>
      </c>
      <c r="P230" s="5" t="str">
        <f>IF($C230&lt;&gt;"M5","",Pinbar!E230)</f>
        <v/>
      </c>
      <c r="Q230" s="57" t="str">
        <f>IF($C230&lt;&gt;"M5","",Trendlines!E230)</f>
        <v/>
      </c>
      <c r="R230" s="57" t="str">
        <f>IF($C230&lt;&gt;"M5","",Trendlines!H230)</f>
        <v/>
      </c>
      <c r="S230" s="36" t="str">
        <f>IF(N230=0,""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IF(N182&lt;&gt;0,N182,"")))))))))))))))))))))))))))))))))))))))))))))))))</f>
        <v/>
      </c>
      <c r="T230" s="36" t="str">
        <f>IF(O230=0,""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IF(O182&lt;&gt;0,O182,"")))))))))))))))))))))))))))))))))))))))))))))))))</f>
        <v/>
      </c>
      <c r="U230" s="36" t="str">
        <f>IFERROR(IF(S230="N/A","N/A",((N230-S230)/S230)),"")</f>
        <v/>
      </c>
      <c r="V230" s="36" t="str">
        <f>IFERROR(IF(T230="N/A","N/A",((O230-T230)/T230)),"")</f>
        <v/>
      </c>
      <c r="W230" t="str">
        <f>IFERROR(E230-F230,"")</f>
        <v/>
      </c>
      <c r="X230" t="str">
        <f>IFERROR(ABS(E230-D229),"")</f>
        <v/>
      </c>
      <c r="Y230" t="str">
        <f>IFERROR(ABS(F230-D229),"")</f>
        <v/>
      </c>
      <c r="Z230" t="str">
        <f t="shared" si="80"/>
        <v/>
      </c>
      <c r="AA230" s="36" t="str">
        <f>IFERROR(H230-I230,"")</f>
        <v/>
      </c>
      <c r="AB230" s="36" t="str">
        <f t="shared" si="97"/>
        <v/>
      </c>
      <c r="AC230" s="66" t="str" cm="1">
        <f t="array" ref="AC230">IFERROR((AB230=AB229,AC229+AB230,AB230),"")</f>
        <v/>
      </c>
      <c r="AD230" s="65"/>
      <c r="AE230" s="65"/>
      <c r="AF230" s="65"/>
      <c r="AG230" s="65"/>
      <c r="AH230" s="36" t="str">
        <f>IF(AND(H230&gt;I230,H229&lt;I229),"crossover","")</f>
        <v/>
      </c>
      <c r="AI230" s="36" t="str">
        <f>IF(AND(H230&lt;I230,H229&gt;I229),"crossunder","")</f>
        <v/>
      </c>
      <c r="AJ230" s="67" t="str">
        <f t="shared" si="98"/>
        <v/>
      </c>
      <c r="AK230" s="68" t="str">
        <f t="shared" si="99"/>
        <v/>
      </c>
      <c r="AL230" s="71" t="str">
        <f t="shared" si="100"/>
        <v/>
      </c>
      <c r="AM230" s="71" t="str">
        <f t="shared" si="101"/>
        <v/>
      </c>
      <c r="AN230" s="72" t="str">
        <f>IF(AND(AK230&lt;&gt;"",CF230="Low Spike @ Uptrend"),AK230,"")</f>
        <v/>
      </c>
      <c r="AO230" s="72" t="str">
        <f t="shared" si="102"/>
        <v/>
      </c>
      <c r="AT230" s="75"/>
      <c r="AU230" s="75"/>
      <c r="AV230" s="75"/>
      <c r="AW230" s="75"/>
      <c r="AX230" s="4"/>
      <c r="AY230" s="21" t="str">
        <f>IF(OR(Q230=0,Q230=""),"",((H230-Q230)/Q230))</f>
        <v/>
      </c>
      <c r="AZ230" s="15" t="str">
        <f t="shared" si="85"/>
        <v/>
      </c>
      <c r="BA230" s="15" t="str">
        <f t="shared" si="83"/>
        <v/>
      </c>
      <c r="BB230" s="22" t="str">
        <f t="shared" si="86"/>
        <v/>
      </c>
      <c r="BC230" s="22" t="str">
        <f t="shared" si="87"/>
        <v/>
      </c>
      <c r="BD230" s="24" t="str">
        <f>IF(OR(R230=0,R230=""),"",((H230-R230)/R230))</f>
        <v/>
      </c>
      <c r="BE230" s="23" t="str">
        <f t="shared" si="84"/>
        <v/>
      </c>
      <c r="BF230" s="23" t="str">
        <f t="shared" si="88"/>
        <v/>
      </c>
      <c r="BG230" s="25" t="str">
        <f t="shared" si="89"/>
        <v/>
      </c>
      <c r="BH230" s="25" t="str">
        <f t="shared" si="90"/>
        <v/>
      </c>
      <c r="BI230" s="29" t="str">
        <f>IF(OR(L230="",N230=""),"",IF(AND(L230=N230,L230&gt;0,N230&gt;0),"Important High",""))</f>
        <v/>
      </c>
      <c r="BJ230" s="29" t="str">
        <f>IF(OR(M230="",O230=""),"",IF(AND(M230=O230,M230&gt;0,O230&gt;0),"Important Low",""))</f>
        <v/>
      </c>
      <c r="BK230" s="37" t="str">
        <f>IFERROR(IF(ABS(U230)&lt;0.15%,"Equal High",""),"")</f>
        <v/>
      </c>
      <c r="BL230" s="37" t="str" cm="1">
        <f t="array" aca="1" ref="BL230" ca="1">_xlfn.LET(_xlpm.lookback,MIN(ROW()-ROW(BK$50),11),_xlpm.found,IFERROR(MATCH("Equal High",OFFSET(BK230,-_xlpm.lookback,0,_xlpm.lookback+1,1),0),-1),_xlpm.offset_rows,_xlpm.lookback-_xlpm.found+1,IF(_xlpm.found&gt;0,INDEX(E:E,ROW()-_xlpm.offset_rows),""))</f>
        <v/>
      </c>
      <c r="BM230" s="37" t="str">
        <f ca="1">IF(BL230&lt;&gt;"",H230,"")</f>
        <v/>
      </c>
      <c r="BN230" s="37" t="str">
        <f ca="1">IF(BL230&lt;&gt;"",I230,"")</f>
        <v/>
      </c>
      <c r="BO230" s="37" t="str">
        <f t="shared" ca="1" si="81"/>
        <v/>
      </c>
      <c r="BP230" s="37" t="str">
        <f>IFERROR(IF(ABS(V230)&lt;0.15%,"Equal Low",""),"")</f>
        <v/>
      </c>
      <c r="BQ230" s="37" t="str" cm="1">
        <f t="array" aca="1" ref="BQ230" ca="1">_xlfn.LET(_xlpm.lookback,MIN(ROW()-ROW(BP$50),11),_xlpm.found,IFERROR(MATCH("Equal Low",OFFSET(BP230,-_xlpm.lookback,0,_xlpm.lookback+1,1),0),-1),_xlpm.offset_rows,_xlpm.lookback-_xlpm.found+1,IF(_xlpm.found&gt;0,INDEX(F:F,ROW()-_xlpm.offset_rows),""))</f>
        <v/>
      </c>
      <c r="BR230" s="37" t="str">
        <f ca="1">IF(BQ230&lt;&gt;"",H230,"")</f>
        <v/>
      </c>
      <c r="BS230" s="37" t="str">
        <f ca="1">IF(BQ230&lt;&gt;"",I230,"")</f>
        <v/>
      </c>
      <c r="BT230" s="37" t="str">
        <f t="shared" ca="1" si="82"/>
        <v/>
      </c>
      <c r="BU230" s="37" t="str">
        <f t="shared" si="91"/>
        <v/>
      </c>
      <c r="BV230" s="29" t="str">
        <f t="shared" si="92"/>
        <v/>
      </c>
      <c r="BW230" s="37" t="str" cm="1">
        <f t="array" ref="BW230">IF(BV230&lt;&gt;1,"",_xlfn.IFS(OR(BC230="Above",BC230="Below"),BC230,OR(BH230="Above",BH230="Below"),BH230,TRUE,""))</f>
        <v/>
      </c>
      <c r="BX230" s="37" t="str">
        <f ca="1">_xlfn.LET(_xlpm.eqh,IFERROR(ABS((BM230-BL230)/BL230)&lt;0.15%,FALSE),_xlpm.eql,IFERROR(ABS((BR230-BQ230)/BQ230)&lt;0.15%,FALSE),IF(_xlpm.eqh,IF(_xlpm.eql,"Eqh Touch / Eql Touch","Eqh Touch"),IF(_xlpm.eql,"Eql Touch","")))</f>
        <v/>
      </c>
      <c r="BY230" s="37" t="str">
        <f>IF(AA230="","",IF(AA230&gt;0,"UP","DOWN"))</f>
        <v/>
      </c>
      <c r="BZ230" s="37" t="str">
        <f t="shared" si="93"/>
        <v/>
      </c>
      <c r="CA230" s="37" t="str">
        <f t="shared" si="94"/>
        <v/>
      </c>
      <c r="CB230" s="66" t="str">
        <f t="shared" si="95"/>
        <v/>
      </c>
      <c r="CC230" s="69" t="str">
        <f t="shared" si="103"/>
        <v/>
      </c>
      <c r="CD230" s="66" t="str">
        <f t="shared" si="104"/>
        <v/>
      </c>
      <c r="CE230" s="66" t="str">
        <f t="shared" si="96"/>
        <v/>
      </c>
      <c r="CF230" s="66" t="str">
        <f>IF(AK230="","",IF(AND(AC230&gt;0,AK230&gt;0),"Low Spike @ Uptrend",""))</f>
        <v/>
      </c>
      <c r="CG230" s="66" t="str">
        <f>IF(AND(CF230="Low Spike @ Uptrend",AV230&gt;50%),"Sig Low Spike @ Uptrend","")</f>
        <v/>
      </c>
      <c r="CH230" s="30" t="str">
        <f>IFERROR(IF(Z230&gt;(AVERAGE(Z210:Z230)+(2*_xlfn.STDEV.P(Z210:Z230))),1,""),"")</f>
        <v/>
      </c>
      <c r="CI230" s="30" t="str">
        <f>IFERROR(IF(G230&gt;(AVERAGE(G210:G230)+(2*_xlfn.STDEV.P(G210:G230))),1,""),"")</f>
        <v/>
      </c>
      <c r="CJ230" s="30" t="str">
        <f>IF(P230="","",IF(P230=1,1,""))</f>
        <v/>
      </c>
      <c r="CK230" s="11" t="str">
        <f>IF(AND(CH230="",CC230="",CF230="",CI230="",CJ230=""),"",SUM(CH230:CJ230)/5)</f>
        <v/>
      </c>
      <c r="CL230" s="38" t="str">
        <f t="shared" si="105"/>
        <v/>
      </c>
      <c r="CM230" s="10" t="str">
        <f t="shared" si="106"/>
        <v/>
      </c>
    </row>
    <row r="231" spans="1:91" x14ac:dyDescent="0.55000000000000004">
      <c r="A231" t="str">
        <f>IF('Data Validation'!$K$2&lt;&gt;TRUE,"",'Data Validation'!A231)</f>
        <v/>
      </c>
      <c r="B231" s="4" t="str">
        <f>IF('Data Validation'!$K$2&lt;&gt;TRUE,"",'Data Validation'!C231)</f>
        <v/>
      </c>
      <c r="C231" s="4" t="str">
        <f>IF('Data Validation'!$K$2&lt;&gt;TRUE,"",'Data Validation'!E231)</f>
        <v/>
      </c>
      <c r="D231" s="4" t="str">
        <f>IF('Data Validation'!$K$2&lt;&gt;TRUE,"",'Data Validation'!G231)</f>
        <v/>
      </c>
      <c r="E231" s="4" t="str">
        <f>IF($C231&lt;&gt;"M5","",Price!F231)</f>
        <v/>
      </c>
      <c r="F231" s="4" t="str">
        <f>IF($C231&lt;&gt;"M5","",Price!G231)</f>
        <v/>
      </c>
      <c r="G231" s="4" t="str">
        <f>IF($C231&lt;&gt;"M5","",Price!H231)</f>
        <v/>
      </c>
      <c r="H231" s="57" t="str">
        <f>IF($C231&lt;&gt;"M5","",SSA!E231)</f>
        <v/>
      </c>
      <c r="I231" s="57" t="str">
        <f>IF($C231&lt;&gt;"M5","",SSA!F231)</f>
        <v/>
      </c>
      <c r="J231" s="58" t="str">
        <f>IF($C231&lt;&gt;"M5","",SSA!G231)</f>
        <v/>
      </c>
      <c r="K231" s="58" t="str">
        <f>IF($C231&lt;&gt;"M5","",SSA!H231)</f>
        <v/>
      </c>
      <c r="L231" s="5" t="str">
        <f>IF($C231&lt;&gt;"M5","",Trendlines!K231)</f>
        <v/>
      </c>
      <c r="M231" s="5" t="str">
        <f>IF($C231&lt;&gt;"M5","",Trendlines!L231)</f>
        <v/>
      </c>
      <c r="N231" s="5" t="str">
        <f>IF($C231&lt;&gt;"M5","",ZigZag!E231)</f>
        <v/>
      </c>
      <c r="O231" s="5" t="str">
        <f>IF($C231&lt;&gt;"M5","",ZigZag!F231)</f>
        <v/>
      </c>
      <c r="P231" s="5" t="str">
        <f>IF($C231&lt;&gt;"M5","",Pinbar!E231)</f>
        <v/>
      </c>
      <c r="Q231" s="57" t="str">
        <f>IF($C231&lt;&gt;"M5","",Trendlines!E231)</f>
        <v/>
      </c>
      <c r="R231" s="57" t="str">
        <f>IF($C231&lt;&gt;"M5","",Trendlines!H231)</f>
        <v/>
      </c>
      <c r="S231" s="36" t="str">
        <f>IF(N231=0,""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IF(N183&lt;&gt;0,N183,"")))))))))))))))))))))))))))))))))))))))))))))))))</f>
        <v/>
      </c>
      <c r="T231" s="36" t="str">
        <f>IF(O231=0,""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IF(O183&lt;&gt;0,O183,"")))))))))))))))))))))))))))))))))))))))))))))))))</f>
        <v/>
      </c>
      <c r="U231" s="36" t="str">
        <f>IFERROR(IF(S231="N/A","N/A",((N231-S231)/S231)),"")</f>
        <v/>
      </c>
      <c r="V231" s="36" t="str">
        <f>IFERROR(IF(T231="N/A","N/A",((O231-T231)/T231)),"")</f>
        <v/>
      </c>
      <c r="W231" t="str">
        <f>IFERROR(E231-F231,"")</f>
        <v/>
      </c>
      <c r="X231" t="str">
        <f>IFERROR(ABS(E231-D230),"")</f>
        <v/>
      </c>
      <c r="Y231" t="str">
        <f>IFERROR(ABS(F231-D230),"")</f>
        <v/>
      </c>
      <c r="Z231" t="str">
        <f t="shared" si="80"/>
        <v/>
      </c>
      <c r="AA231" s="36" t="str">
        <f>IFERROR(H231-I231,"")</f>
        <v/>
      </c>
      <c r="AB231" s="36" t="str">
        <f t="shared" si="97"/>
        <v/>
      </c>
      <c r="AC231" s="66" t="str" cm="1">
        <f t="array" ref="AC231">IFERROR((AB231=AB230,AC230+AB231,AB231),"")</f>
        <v/>
      </c>
      <c r="AD231" s="65"/>
      <c r="AE231" s="65"/>
      <c r="AF231" s="65"/>
      <c r="AG231" s="65"/>
      <c r="AH231" s="36" t="str">
        <f>IF(AND(H231&gt;I231,H230&lt;I230),"crossover","")</f>
        <v/>
      </c>
      <c r="AI231" s="36" t="str">
        <f>IF(AND(H231&lt;I231,H230&gt;I230),"crossunder","")</f>
        <v/>
      </c>
      <c r="AJ231" s="67" t="str">
        <f t="shared" si="98"/>
        <v/>
      </c>
      <c r="AK231" s="68" t="str">
        <f t="shared" si="99"/>
        <v/>
      </c>
      <c r="AL231" s="71" t="str">
        <f t="shared" si="100"/>
        <v/>
      </c>
      <c r="AM231" s="71" t="str">
        <f t="shared" si="101"/>
        <v/>
      </c>
      <c r="AN231" s="72" t="str">
        <f>IF(AND(AK231&lt;&gt;"",CF231="Low Spike @ Uptrend"),AK231,"")</f>
        <v/>
      </c>
      <c r="AO231" s="72" t="str">
        <f t="shared" si="102"/>
        <v/>
      </c>
      <c r="AT231" s="75"/>
      <c r="AU231" s="75"/>
      <c r="AV231" s="75"/>
      <c r="AW231" s="75"/>
      <c r="AX231" s="4"/>
      <c r="AY231" s="21" t="str">
        <f>IF(OR(Q231=0,Q231=""),"",((H231-Q231)/Q231))</f>
        <v/>
      </c>
      <c r="AZ231" s="15" t="str">
        <f t="shared" si="85"/>
        <v/>
      </c>
      <c r="BA231" s="15" t="str">
        <f t="shared" si="83"/>
        <v/>
      </c>
      <c r="BB231" s="22" t="str">
        <f t="shared" si="86"/>
        <v/>
      </c>
      <c r="BC231" s="22" t="str">
        <f t="shared" si="87"/>
        <v/>
      </c>
      <c r="BD231" s="24" t="str">
        <f>IF(OR(R231=0,R231=""),"",((H231-R231)/R231))</f>
        <v/>
      </c>
      <c r="BE231" s="23" t="str">
        <f t="shared" si="84"/>
        <v/>
      </c>
      <c r="BF231" s="23" t="str">
        <f t="shared" si="88"/>
        <v/>
      </c>
      <c r="BG231" s="25" t="str">
        <f t="shared" si="89"/>
        <v/>
      </c>
      <c r="BH231" s="25" t="str">
        <f t="shared" si="90"/>
        <v/>
      </c>
      <c r="BI231" s="29" t="str">
        <f>IF(OR(L231="",N231=""),"",IF(AND(L231=N231,L231&gt;0,N231&gt;0),"Important High",""))</f>
        <v/>
      </c>
      <c r="BJ231" s="29" t="str">
        <f>IF(OR(M231="",O231=""),"",IF(AND(M231=O231,M231&gt;0,O231&gt;0),"Important Low",""))</f>
        <v/>
      </c>
      <c r="BK231" s="37" t="str">
        <f>IFERROR(IF(ABS(U231)&lt;0.15%,"Equal High",""),"")</f>
        <v/>
      </c>
      <c r="BL231" s="37" t="str" cm="1">
        <f t="array" aca="1" ref="BL231" ca="1">_xlfn.LET(_xlpm.lookback,MIN(ROW()-ROW(BK$50),11),_xlpm.found,IFERROR(MATCH("Equal High",OFFSET(BK231,-_xlpm.lookback,0,_xlpm.lookback+1,1),0),-1),_xlpm.offset_rows,_xlpm.lookback-_xlpm.found+1,IF(_xlpm.found&gt;0,INDEX(E:E,ROW()-_xlpm.offset_rows),""))</f>
        <v/>
      </c>
      <c r="BM231" s="37" t="str">
        <f ca="1">IF(BL231&lt;&gt;"",H231,"")</f>
        <v/>
      </c>
      <c r="BN231" s="37" t="str">
        <f ca="1">IF(BL231&lt;&gt;"",I231,"")</f>
        <v/>
      </c>
      <c r="BO231" s="37" t="str">
        <f t="shared" ca="1" si="81"/>
        <v/>
      </c>
      <c r="BP231" s="37" t="str">
        <f>IFERROR(IF(ABS(V231)&lt;0.15%,"Equal Low",""),"")</f>
        <v/>
      </c>
      <c r="BQ231" s="37" t="str" cm="1">
        <f t="array" aca="1" ref="BQ231" ca="1">_xlfn.LET(_xlpm.lookback,MIN(ROW()-ROW(BP$50),11),_xlpm.found,IFERROR(MATCH("Equal Low",OFFSET(BP231,-_xlpm.lookback,0,_xlpm.lookback+1,1),0),-1),_xlpm.offset_rows,_xlpm.lookback-_xlpm.found+1,IF(_xlpm.found&gt;0,INDEX(F:F,ROW()-_xlpm.offset_rows),""))</f>
        <v/>
      </c>
      <c r="BR231" s="37" t="str">
        <f ca="1">IF(BQ231&lt;&gt;"",H231,"")</f>
        <v/>
      </c>
      <c r="BS231" s="37" t="str">
        <f ca="1">IF(BQ231&lt;&gt;"",I231,"")</f>
        <v/>
      </c>
      <c r="BT231" s="37" t="str">
        <f t="shared" ca="1" si="82"/>
        <v/>
      </c>
      <c r="BU231" s="37" t="str">
        <f t="shared" si="91"/>
        <v/>
      </c>
      <c r="BV231" s="29" t="str">
        <f t="shared" si="92"/>
        <v/>
      </c>
      <c r="BW231" s="37" t="str" cm="1">
        <f t="array" ref="BW231">IF(BV231&lt;&gt;1,"",_xlfn.IFS(OR(BC231="Above",BC231="Below"),BC231,OR(BH231="Above",BH231="Below"),BH231,TRUE,""))</f>
        <v/>
      </c>
      <c r="BX231" s="37" t="str">
        <f ca="1">_xlfn.LET(_xlpm.eqh,IFERROR(ABS((BM231-BL231)/BL231)&lt;0.15%,FALSE),_xlpm.eql,IFERROR(ABS((BR231-BQ231)/BQ231)&lt;0.15%,FALSE),IF(_xlpm.eqh,IF(_xlpm.eql,"Eqh Touch / Eql Touch","Eqh Touch"),IF(_xlpm.eql,"Eql Touch","")))</f>
        <v/>
      </c>
      <c r="BY231" s="37" t="str">
        <f>IF(AA231="","",IF(AA231&gt;0,"UP","DOWN"))</f>
        <v/>
      </c>
      <c r="BZ231" s="37" t="str">
        <f t="shared" si="93"/>
        <v/>
      </c>
      <c r="CA231" s="37" t="str">
        <f t="shared" si="94"/>
        <v/>
      </c>
      <c r="CB231" s="66" t="str">
        <f t="shared" si="95"/>
        <v/>
      </c>
      <c r="CC231" s="69" t="str">
        <f t="shared" si="103"/>
        <v/>
      </c>
      <c r="CD231" s="66" t="str">
        <f t="shared" si="104"/>
        <v/>
      </c>
      <c r="CE231" s="66" t="str">
        <f t="shared" si="96"/>
        <v/>
      </c>
      <c r="CF231" s="66" t="str">
        <f>IF(AK231="","",IF(AND(AC231&gt;0,AK231&gt;0),"Low Spike @ Uptrend",""))</f>
        <v/>
      </c>
      <c r="CG231" s="66" t="str">
        <f>IF(AND(CF231="Low Spike @ Uptrend",AV231&gt;50%),"Sig Low Spike @ Uptrend","")</f>
        <v/>
      </c>
      <c r="CH231" s="30" t="str">
        <f>IFERROR(IF(Z231&gt;(AVERAGE(Z211:Z231)+(2*_xlfn.STDEV.P(Z211:Z231))),1,""),"")</f>
        <v/>
      </c>
      <c r="CI231" s="30" t="str">
        <f>IFERROR(IF(G231&gt;(AVERAGE(G211:G231)+(2*_xlfn.STDEV.P(G211:G231))),1,""),"")</f>
        <v/>
      </c>
      <c r="CJ231" s="30" t="str">
        <f>IF(P231="","",IF(P231=1,1,""))</f>
        <v/>
      </c>
      <c r="CK231" s="11" t="str">
        <f>IF(AND(CH231="",CC231="",CF231="",CI231="",CJ231=""),"",SUM(CH231:CJ231)/5)</f>
        <v/>
      </c>
      <c r="CL231" s="38" t="str">
        <f t="shared" si="105"/>
        <v/>
      </c>
      <c r="CM231" s="10" t="str">
        <f t="shared" si="106"/>
        <v/>
      </c>
    </row>
    <row r="232" spans="1:91" x14ac:dyDescent="0.55000000000000004">
      <c r="A232" t="str">
        <f>IF('Data Validation'!$K$2&lt;&gt;TRUE,"",'Data Validation'!A232)</f>
        <v/>
      </c>
      <c r="B232" s="4" t="str">
        <f>IF('Data Validation'!$K$2&lt;&gt;TRUE,"",'Data Validation'!C232)</f>
        <v/>
      </c>
      <c r="C232" s="4" t="str">
        <f>IF('Data Validation'!$K$2&lt;&gt;TRUE,"",'Data Validation'!E232)</f>
        <v/>
      </c>
      <c r="D232" s="4" t="str">
        <f>IF('Data Validation'!$K$2&lt;&gt;TRUE,"",'Data Validation'!G232)</f>
        <v/>
      </c>
      <c r="E232" s="4" t="str">
        <f>IF($C232&lt;&gt;"M5","",Price!F232)</f>
        <v/>
      </c>
      <c r="F232" s="4" t="str">
        <f>IF($C232&lt;&gt;"M5","",Price!G232)</f>
        <v/>
      </c>
      <c r="G232" s="4" t="str">
        <f>IF($C232&lt;&gt;"M5","",Price!H232)</f>
        <v/>
      </c>
      <c r="H232" s="57" t="str">
        <f>IF($C232&lt;&gt;"M5","",SSA!E232)</f>
        <v/>
      </c>
      <c r="I232" s="57" t="str">
        <f>IF($C232&lt;&gt;"M5","",SSA!F232)</f>
        <v/>
      </c>
      <c r="J232" s="58" t="str">
        <f>IF($C232&lt;&gt;"M5","",SSA!G232)</f>
        <v/>
      </c>
      <c r="K232" s="58" t="str">
        <f>IF($C232&lt;&gt;"M5","",SSA!H232)</f>
        <v/>
      </c>
      <c r="L232" s="5" t="str">
        <f>IF($C232&lt;&gt;"M5","",Trendlines!K232)</f>
        <v/>
      </c>
      <c r="M232" s="5" t="str">
        <f>IF($C232&lt;&gt;"M5","",Trendlines!L232)</f>
        <v/>
      </c>
      <c r="N232" s="5" t="str">
        <f>IF($C232&lt;&gt;"M5","",ZigZag!E232)</f>
        <v/>
      </c>
      <c r="O232" s="5" t="str">
        <f>IF($C232&lt;&gt;"M5","",ZigZag!F232)</f>
        <v/>
      </c>
      <c r="P232" s="5" t="str">
        <f>IF($C232&lt;&gt;"M5","",Pinbar!E232)</f>
        <v/>
      </c>
      <c r="Q232" s="57" t="str">
        <f>IF($C232&lt;&gt;"M5","",Trendlines!E232)</f>
        <v/>
      </c>
      <c r="R232" s="57" t="str">
        <f>IF($C232&lt;&gt;"M5","",Trendlines!H232)</f>
        <v/>
      </c>
      <c r="S232" s="36" t="str">
        <f>IF(N232=0,""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IF(N184&lt;&gt;0,N184,"")))))))))))))))))))))))))))))))))))))))))))))))))</f>
        <v/>
      </c>
      <c r="T232" s="36" t="str">
        <f>IF(O232=0,""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IF(O184&lt;&gt;0,O184,"")))))))))))))))))))))))))))))))))))))))))))))))))</f>
        <v/>
      </c>
      <c r="U232" s="36" t="str">
        <f>IFERROR(IF(S232="N/A","N/A",((N232-S232)/S232)),"")</f>
        <v/>
      </c>
      <c r="V232" s="36" t="str">
        <f>IFERROR(IF(T232="N/A","N/A",((O232-T232)/T232)),"")</f>
        <v/>
      </c>
      <c r="W232" t="str">
        <f>IFERROR(E232-F232,"")</f>
        <v/>
      </c>
      <c r="X232" t="str">
        <f>IFERROR(ABS(E232-D231),"")</f>
        <v/>
      </c>
      <c r="Y232" t="str">
        <f>IFERROR(ABS(F232-D231),"")</f>
        <v/>
      </c>
      <c r="Z232" t="str">
        <f t="shared" si="80"/>
        <v/>
      </c>
      <c r="AA232" s="36" t="str">
        <f>IFERROR(H232-I232,"")</f>
        <v/>
      </c>
      <c r="AB232" s="36" t="str">
        <f t="shared" si="97"/>
        <v/>
      </c>
      <c r="AC232" s="66" t="str" cm="1">
        <f t="array" ref="AC232">IFERROR((AB232=AB231,AC231+AB232,AB232),"")</f>
        <v/>
      </c>
      <c r="AD232" s="65"/>
      <c r="AE232" s="65"/>
      <c r="AF232" s="65"/>
      <c r="AG232" s="65"/>
      <c r="AH232" s="36" t="str">
        <f>IF(AND(H232&gt;I232,H231&lt;I231),"crossover","")</f>
        <v/>
      </c>
      <c r="AI232" s="36" t="str">
        <f>IF(AND(H232&lt;I232,H231&gt;I231),"crossunder","")</f>
        <v/>
      </c>
      <c r="AJ232" s="67" t="str">
        <f t="shared" si="98"/>
        <v/>
      </c>
      <c r="AK232" s="68" t="str">
        <f t="shared" si="99"/>
        <v/>
      </c>
      <c r="AL232" s="71" t="str">
        <f t="shared" si="100"/>
        <v/>
      </c>
      <c r="AM232" s="71" t="str">
        <f t="shared" si="101"/>
        <v/>
      </c>
      <c r="AN232" s="72" t="str">
        <f>IF(AND(AK232&lt;&gt;"",CF232="Low Spike @ Uptrend"),AK232,"")</f>
        <v/>
      </c>
      <c r="AO232" s="72" t="str">
        <f t="shared" si="102"/>
        <v/>
      </c>
      <c r="AT232" s="75"/>
      <c r="AU232" s="75"/>
      <c r="AV232" s="75"/>
      <c r="AW232" s="75"/>
      <c r="AX232" s="4"/>
      <c r="AY232" s="21" t="str">
        <f>IF(OR(Q232=0,Q232=""),"",((H232-Q232)/Q232))</f>
        <v/>
      </c>
      <c r="AZ232" s="15" t="str">
        <f t="shared" si="85"/>
        <v/>
      </c>
      <c r="BA232" s="15" t="str">
        <f t="shared" si="83"/>
        <v/>
      </c>
      <c r="BB232" s="22" t="str">
        <f t="shared" si="86"/>
        <v/>
      </c>
      <c r="BC232" s="22" t="str">
        <f t="shared" si="87"/>
        <v/>
      </c>
      <c r="BD232" s="24" t="str">
        <f>IF(OR(R232=0,R232=""),"",((H232-R232)/R232))</f>
        <v/>
      </c>
      <c r="BE232" s="23" t="str">
        <f t="shared" si="84"/>
        <v/>
      </c>
      <c r="BF232" s="23" t="str">
        <f t="shared" si="88"/>
        <v/>
      </c>
      <c r="BG232" s="25" t="str">
        <f t="shared" si="89"/>
        <v/>
      </c>
      <c r="BH232" s="25" t="str">
        <f t="shared" si="90"/>
        <v/>
      </c>
      <c r="BI232" s="29" t="str">
        <f>IF(OR(L232="",N232=""),"",IF(AND(L232=N232,L232&gt;0,N232&gt;0),"Important High",""))</f>
        <v/>
      </c>
      <c r="BJ232" s="29" t="str">
        <f>IF(OR(M232="",O232=""),"",IF(AND(M232=O232,M232&gt;0,O232&gt;0),"Important Low",""))</f>
        <v/>
      </c>
      <c r="BK232" s="37" t="str">
        <f>IFERROR(IF(ABS(U232)&lt;0.15%,"Equal High",""),"")</f>
        <v/>
      </c>
      <c r="BL232" s="37" t="str" cm="1">
        <f t="array" aca="1" ref="BL232" ca="1">_xlfn.LET(_xlpm.lookback,MIN(ROW()-ROW(BK$50),11),_xlpm.found,IFERROR(MATCH("Equal High",OFFSET(BK232,-_xlpm.lookback,0,_xlpm.lookback+1,1),0),-1),_xlpm.offset_rows,_xlpm.lookback-_xlpm.found+1,IF(_xlpm.found&gt;0,INDEX(E:E,ROW()-_xlpm.offset_rows),""))</f>
        <v/>
      </c>
      <c r="BM232" s="37" t="str">
        <f ca="1">IF(BL232&lt;&gt;"",H232,"")</f>
        <v/>
      </c>
      <c r="BN232" s="37" t="str">
        <f ca="1">IF(BL232&lt;&gt;"",I232,"")</f>
        <v/>
      </c>
      <c r="BO232" s="37" t="str">
        <f t="shared" ca="1" si="81"/>
        <v/>
      </c>
      <c r="BP232" s="37" t="str">
        <f>IFERROR(IF(ABS(V232)&lt;0.15%,"Equal Low",""),"")</f>
        <v/>
      </c>
      <c r="BQ232" s="37" t="str" cm="1">
        <f t="array" aca="1" ref="BQ232" ca="1">_xlfn.LET(_xlpm.lookback,MIN(ROW()-ROW(BP$50),11),_xlpm.found,IFERROR(MATCH("Equal Low",OFFSET(BP232,-_xlpm.lookback,0,_xlpm.lookback+1,1),0),-1),_xlpm.offset_rows,_xlpm.lookback-_xlpm.found+1,IF(_xlpm.found&gt;0,INDEX(F:F,ROW()-_xlpm.offset_rows),""))</f>
        <v/>
      </c>
      <c r="BR232" s="37" t="str">
        <f ca="1">IF(BQ232&lt;&gt;"",H232,"")</f>
        <v/>
      </c>
      <c r="BS232" s="37" t="str">
        <f ca="1">IF(BQ232&lt;&gt;"",I232,"")</f>
        <v/>
      </c>
      <c r="BT232" s="37" t="str">
        <f t="shared" ca="1" si="82"/>
        <v/>
      </c>
      <c r="BU232" s="37" t="str">
        <f t="shared" si="91"/>
        <v/>
      </c>
      <c r="BV232" s="29" t="str">
        <f t="shared" si="92"/>
        <v/>
      </c>
      <c r="BW232" s="37" t="str" cm="1">
        <f t="array" ref="BW232">IF(BV232&lt;&gt;1,"",_xlfn.IFS(OR(BC232="Above",BC232="Below"),BC232,OR(BH232="Above",BH232="Below"),BH232,TRUE,""))</f>
        <v/>
      </c>
      <c r="BX232" s="37" t="str">
        <f ca="1">_xlfn.LET(_xlpm.eqh,IFERROR(ABS((BM232-BL232)/BL232)&lt;0.15%,FALSE),_xlpm.eql,IFERROR(ABS((BR232-BQ232)/BQ232)&lt;0.15%,FALSE),IF(_xlpm.eqh,IF(_xlpm.eql,"Eqh Touch / Eql Touch","Eqh Touch"),IF(_xlpm.eql,"Eql Touch","")))</f>
        <v/>
      </c>
      <c r="BY232" s="37" t="str">
        <f>IF(AA232="","",IF(AA232&gt;0,"UP","DOWN"))</f>
        <v/>
      </c>
      <c r="BZ232" s="37" t="str">
        <f t="shared" si="93"/>
        <v/>
      </c>
      <c r="CA232" s="37" t="str">
        <f t="shared" si="94"/>
        <v/>
      </c>
      <c r="CB232" s="66" t="str">
        <f t="shared" si="95"/>
        <v/>
      </c>
      <c r="CC232" s="69" t="str">
        <f t="shared" si="103"/>
        <v/>
      </c>
      <c r="CD232" s="66" t="str">
        <f t="shared" si="104"/>
        <v/>
      </c>
      <c r="CE232" s="66" t="str">
        <f t="shared" si="96"/>
        <v/>
      </c>
      <c r="CF232" s="66" t="str">
        <f>IF(AK232="","",IF(AND(AC232&gt;0,AK232&gt;0),"Low Spike @ Uptrend",""))</f>
        <v/>
      </c>
      <c r="CG232" s="66" t="str">
        <f>IF(AND(CF232="Low Spike @ Uptrend",AV232&gt;50%),"Sig Low Spike @ Uptrend","")</f>
        <v/>
      </c>
      <c r="CH232" s="30" t="str">
        <f>IFERROR(IF(Z232&gt;(AVERAGE(Z212:Z232)+(2*_xlfn.STDEV.P(Z212:Z232))),1,""),"")</f>
        <v/>
      </c>
      <c r="CI232" s="30" t="str">
        <f>IFERROR(IF(G232&gt;(AVERAGE(G212:G232)+(2*_xlfn.STDEV.P(G212:G232))),1,""),"")</f>
        <v/>
      </c>
      <c r="CJ232" s="30" t="str">
        <f>IF(P232="","",IF(P232=1,1,""))</f>
        <v/>
      </c>
      <c r="CK232" s="11" t="str">
        <f>IF(AND(CH232="",CC232="",CF232="",CI232="",CJ232=""),"",SUM(CH232:CJ232)/5)</f>
        <v/>
      </c>
      <c r="CL232" s="38" t="str">
        <f t="shared" si="105"/>
        <v/>
      </c>
      <c r="CM232" s="10" t="str">
        <f t="shared" si="106"/>
        <v/>
      </c>
    </row>
    <row r="233" spans="1:91" x14ac:dyDescent="0.55000000000000004">
      <c r="A233" t="str">
        <f>IF('Data Validation'!$K$2&lt;&gt;TRUE,"",'Data Validation'!A233)</f>
        <v/>
      </c>
      <c r="B233" s="4" t="str">
        <f>IF('Data Validation'!$K$2&lt;&gt;TRUE,"",'Data Validation'!C233)</f>
        <v/>
      </c>
      <c r="C233" s="4" t="str">
        <f>IF('Data Validation'!$K$2&lt;&gt;TRUE,"",'Data Validation'!E233)</f>
        <v/>
      </c>
      <c r="D233" s="4" t="str">
        <f>IF('Data Validation'!$K$2&lt;&gt;TRUE,"",'Data Validation'!G233)</f>
        <v/>
      </c>
      <c r="E233" s="4" t="str">
        <f>IF($C233&lt;&gt;"M5","",Price!F233)</f>
        <v/>
      </c>
      <c r="F233" s="4" t="str">
        <f>IF($C233&lt;&gt;"M5","",Price!G233)</f>
        <v/>
      </c>
      <c r="G233" s="4" t="str">
        <f>IF($C233&lt;&gt;"M5","",Price!H233)</f>
        <v/>
      </c>
      <c r="H233" s="57" t="str">
        <f>IF($C233&lt;&gt;"M5","",SSA!E233)</f>
        <v/>
      </c>
      <c r="I233" s="57" t="str">
        <f>IF($C233&lt;&gt;"M5","",SSA!F233)</f>
        <v/>
      </c>
      <c r="J233" s="58" t="str">
        <f>IF($C233&lt;&gt;"M5","",SSA!G233)</f>
        <v/>
      </c>
      <c r="K233" s="58" t="str">
        <f>IF($C233&lt;&gt;"M5","",SSA!H233)</f>
        <v/>
      </c>
      <c r="L233" s="5" t="str">
        <f>IF($C233&lt;&gt;"M5","",Trendlines!K233)</f>
        <v/>
      </c>
      <c r="M233" s="5" t="str">
        <f>IF($C233&lt;&gt;"M5","",Trendlines!L233)</f>
        <v/>
      </c>
      <c r="N233" s="5" t="str">
        <f>IF($C233&lt;&gt;"M5","",ZigZag!E233)</f>
        <v/>
      </c>
      <c r="O233" s="5" t="str">
        <f>IF($C233&lt;&gt;"M5","",ZigZag!F233)</f>
        <v/>
      </c>
      <c r="P233" s="5" t="str">
        <f>IF($C233&lt;&gt;"M5","",Pinbar!E233)</f>
        <v/>
      </c>
      <c r="Q233" s="57" t="str">
        <f>IF($C233&lt;&gt;"M5","",Trendlines!E233)</f>
        <v/>
      </c>
      <c r="R233" s="57" t="str">
        <f>IF($C233&lt;&gt;"M5","",Trendlines!H233)</f>
        <v/>
      </c>
      <c r="S233" s="36" t="str">
        <f>IF(N233=0,""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IF(N185&lt;&gt;0,N185,"")))))))))))))))))))))))))))))))))))))))))))))))))</f>
        <v/>
      </c>
      <c r="T233" s="36" t="str">
        <f>IF(O233=0,""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IF(O185&lt;&gt;0,O185,"")))))))))))))))))))))))))))))))))))))))))))))))))</f>
        <v/>
      </c>
      <c r="U233" s="36" t="str">
        <f>IFERROR(IF(S233="N/A","N/A",((N233-S233)/S233)),"")</f>
        <v/>
      </c>
      <c r="V233" s="36" t="str">
        <f>IFERROR(IF(T233="N/A","N/A",((O233-T233)/T233)),"")</f>
        <v/>
      </c>
      <c r="W233" t="str">
        <f>IFERROR(E233-F233,"")</f>
        <v/>
      </c>
      <c r="X233" t="str">
        <f>IFERROR(ABS(E233-D232),"")</f>
        <v/>
      </c>
      <c r="Y233" t="str">
        <f>IFERROR(ABS(F233-D232),"")</f>
        <v/>
      </c>
      <c r="Z233" t="str">
        <f t="shared" ref="Z233:Z296" si="107">IF(MAX(W233:Y233)=0,"",MAX(W233:Y233))</f>
        <v/>
      </c>
      <c r="AA233" s="36" t="str">
        <f>IFERROR(H233-I233,"")</f>
        <v/>
      </c>
      <c r="AB233" s="36" t="str">
        <f t="shared" si="97"/>
        <v/>
      </c>
      <c r="AC233" s="66" t="str" cm="1">
        <f t="array" ref="AC233">IFERROR((AB233=AB232,AC232+AB233,AB233),"")</f>
        <v/>
      </c>
      <c r="AD233" s="65"/>
      <c r="AE233" s="65"/>
      <c r="AF233" s="65"/>
      <c r="AG233" s="65"/>
      <c r="AH233" s="36" t="str">
        <f>IF(AND(H233&gt;I233,H232&lt;I232),"crossover","")</f>
        <v/>
      </c>
      <c r="AI233" s="36" t="str">
        <f>IF(AND(H233&lt;I233,H232&gt;I232),"crossunder","")</f>
        <v/>
      </c>
      <c r="AJ233" s="67" t="str">
        <f t="shared" si="98"/>
        <v/>
      </c>
      <c r="AK233" s="68" t="str">
        <f t="shared" si="99"/>
        <v/>
      </c>
      <c r="AL233" s="71" t="str">
        <f t="shared" si="100"/>
        <v/>
      </c>
      <c r="AM233" s="71" t="str">
        <f t="shared" si="101"/>
        <v/>
      </c>
      <c r="AN233" s="72" t="str">
        <f>IF(AND(AK233&lt;&gt;"",CF233="Low Spike @ Uptrend"),AK233,"")</f>
        <v/>
      </c>
      <c r="AO233" s="72" t="str">
        <f t="shared" si="102"/>
        <v/>
      </c>
      <c r="AT233" s="75"/>
      <c r="AU233" s="75"/>
      <c r="AV233" s="75"/>
      <c r="AW233" s="75"/>
      <c r="AX233" s="4"/>
      <c r="AY233" s="21" t="str">
        <f>IF(OR(Q233=0,Q233=""),"",((H233-Q233)/Q233))</f>
        <v/>
      </c>
      <c r="AZ233" s="15" t="str">
        <f t="shared" si="85"/>
        <v/>
      </c>
      <c r="BA233" s="15" t="str">
        <f t="shared" si="83"/>
        <v/>
      </c>
      <c r="BB233" s="22" t="str">
        <f t="shared" si="86"/>
        <v/>
      </c>
      <c r="BC233" s="22" t="str">
        <f t="shared" si="87"/>
        <v/>
      </c>
      <c r="BD233" s="24" t="str">
        <f>IF(OR(R233=0,R233=""),"",((H233-R233)/R233))</f>
        <v/>
      </c>
      <c r="BE233" s="23" t="str">
        <f t="shared" si="84"/>
        <v/>
      </c>
      <c r="BF233" s="23" t="str">
        <f t="shared" si="88"/>
        <v/>
      </c>
      <c r="BG233" s="25" t="str">
        <f t="shared" si="89"/>
        <v/>
      </c>
      <c r="BH233" s="25" t="str">
        <f t="shared" si="90"/>
        <v/>
      </c>
      <c r="BI233" s="29" t="str">
        <f>IF(OR(L233="",N233=""),"",IF(AND(L233=N233,L233&gt;0,N233&gt;0),"Important High",""))</f>
        <v/>
      </c>
      <c r="BJ233" s="29" t="str">
        <f>IF(OR(M233="",O233=""),"",IF(AND(M233=O233,M233&gt;0,O233&gt;0),"Important Low",""))</f>
        <v/>
      </c>
      <c r="BK233" s="37" t="str">
        <f>IFERROR(IF(ABS(U233)&lt;0.15%,"Equal High",""),"")</f>
        <v/>
      </c>
      <c r="BL233" s="37" t="str" cm="1">
        <f t="array" aca="1" ref="BL233" ca="1">_xlfn.LET(_xlpm.lookback,MIN(ROW()-ROW(BK$50),11),_xlpm.found,IFERROR(MATCH("Equal High",OFFSET(BK233,-_xlpm.lookback,0,_xlpm.lookback+1,1),0),-1),_xlpm.offset_rows,_xlpm.lookback-_xlpm.found+1,IF(_xlpm.found&gt;0,INDEX(E:E,ROW()-_xlpm.offset_rows),""))</f>
        <v/>
      </c>
      <c r="BM233" s="37" t="str">
        <f ca="1">IF(BL233&lt;&gt;"",H233,"")</f>
        <v/>
      </c>
      <c r="BN233" s="37" t="str">
        <f ca="1">IF(BL233&lt;&gt;"",I233,"")</f>
        <v/>
      </c>
      <c r="BO233" s="37" t="str">
        <f t="shared" ca="1" si="81"/>
        <v/>
      </c>
      <c r="BP233" s="37" t="str">
        <f>IFERROR(IF(ABS(V233)&lt;0.15%,"Equal Low",""),"")</f>
        <v/>
      </c>
      <c r="BQ233" s="37" t="str" cm="1">
        <f t="array" aca="1" ref="BQ233" ca="1">_xlfn.LET(_xlpm.lookback,MIN(ROW()-ROW(BP$50),11),_xlpm.found,IFERROR(MATCH("Equal Low",OFFSET(BP233,-_xlpm.lookback,0,_xlpm.lookback+1,1),0),-1),_xlpm.offset_rows,_xlpm.lookback-_xlpm.found+1,IF(_xlpm.found&gt;0,INDEX(F:F,ROW()-_xlpm.offset_rows),""))</f>
        <v/>
      </c>
      <c r="BR233" s="37" t="str">
        <f ca="1">IF(BQ233&lt;&gt;"",H233,"")</f>
        <v/>
      </c>
      <c r="BS233" s="37" t="str">
        <f ca="1">IF(BQ233&lt;&gt;"",I233,"")</f>
        <v/>
      </c>
      <c r="BT233" s="37" t="str">
        <f t="shared" ca="1" si="82"/>
        <v/>
      </c>
      <c r="BU233" s="37" t="str">
        <f t="shared" si="91"/>
        <v/>
      </c>
      <c r="BV233" s="29" t="str">
        <f t="shared" si="92"/>
        <v/>
      </c>
      <c r="BW233" s="37" t="str" cm="1">
        <f t="array" ref="BW233">IF(BV233&lt;&gt;1,"",_xlfn.IFS(OR(BC233="Above",BC233="Below"),BC233,OR(BH233="Above",BH233="Below"),BH233,TRUE,""))</f>
        <v/>
      </c>
      <c r="BX233" s="37" t="str">
        <f ca="1">_xlfn.LET(_xlpm.eqh,IFERROR(ABS((BM233-BL233)/BL233)&lt;0.15%,FALSE),_xlpm.eql,IFERROR(ABS((BR233-BQ233)/BQ233)&lt;0.15%,FALSE),IF(_xlpm.eqh,IF(_xlpm.eql,"Eqh Touch / Eql Touch","Eqh Touch"),IF(_xlpm.eql,"Eql Touch","")))</f>
        <v/>
      </c>
      <c r="BY233" s="37" t="str">
        <f>IF(AA233="","",IF(AA233&gt;0,"UP","DOWN"))</f>
        <v/>
      </c>
      <c r="BZ233" s="37" t="str">
        <f t="shared" si="93"/>
        <v/>
      </c>
      <c r="CA233" s="37" t="str">
        <f t="shared" si="94"/>
        <v/>
      </c>
      <c r="CB233" s="66" t="str">
        <f t="shared" si="95"/>
        <v/>
      </c>
      <c r="CC233" s="69" t="str">
        <f t="shared" si="103"/>
        <v/>
      </c>
      <c r="CD233" s="66" t="str">
        <f t="shared" si="104"/>
        <v/>
      </c>
      <c r="CE233" s="66" t="str">
        <f t="shared" si="96"/>
        <v/>
      </c>
      <c r="CF233" s="66" t="str">
        <f>IF(AK233="","",IF(AND(AC233&gt;0,AK233&gt;0),"Low Spike @ Uptrend",""))</f>
        <v/>
      </c>
      <c r="CG233" s="66" t="str">
        <f>IF(AND(CF233="Low Spike @ Uptrend",AV233&gt;50%),"Sig Low Spike @ Uptrend","")</f>
        <v/>
      </c>
      <c r="CH233" s="30" t="str">
        <f>IFERROR(IF(Z233&gt;(AVERAGE(Z213:Z233)+(2*_xlfn.STDEV.P(Z213:Z233))),1,""),"")</f>
        <v/>
      </c>
      <c r="CI233" s="30" t="str">
        <f>IFERROR(IF(G233&gt;(AVERAGE(G213:G233)+(2*_xlfn.STDEV.P(G213:G233))),1,""),"")</f>
        <v/>
      </c>
      <c r="CJ233" s="30" t="str">
        <f>IF(P233="","",IF(P233=1,1,""))</f>
        <v/>
      </c>
      <c r="CK233" s="11" t="str">
        <f>IF(AND(CH233="",CC233="",CF233="",CI233="",CJ233=""),"",SUM(CH233:CJ233)/5)</f>
        <v/>
      </c>
      <c r="CL233" s="38" t="str">
        <f t="shared" si="105"/>
        <v/>
      </c>
      <c r="CM233" s="10" t="str">
        <f t="shared" si="106"/>
        <v/>
      </c>
    </row>
    <row r="234" spans="1:91" x14ac:dyDescent="0.55000000000000004">
      <c r="A234" t="str">
        <f>IF('Data Validation'!$K$2&lt;&gt;TRUE,"",'Data Validation'!A234)</f>
        <v/>
      </c>
      <c r="B234" s="4" t="str">
        <f>IF('Data Validation'!$K$2&lt;&gt;TRUE,"",'Data Validation'!C234)</f>
        <v/>
      </c>
      <c r="C234" s="4" t="str">
        <f>IF('Data Validation'!$K$2&lt;&gt;TRUE,"",'Data Validation'!E234)</f>
        <v/>
      </c>
      <c r="D234" s="4" t="str">
        <f>IF('Data Validation'!$K$2&lt;&gt;TRUE,"",'Data Validation'!G234)</f>
        <v/>
      </c>
      <c r="E234" s="4" t="str">
        <f>IF($C234&lt;&gt;"M5","",Price!F234)</f>
        <v/>
      </c>
      <c r="F234" s="4" t="str">
        <f>IF($C234&lt;&gt;"M5","",Price!G234)</f>
        <v/>
      </c>
      <c r="G234" s="4" t="str">
        <f>IF($C234&lt;&gt;"M5","",Price!H234)</f>
        <v/>
      </c>
      <c r="H234" s="57" t="str">
        <f>IF($C234&lt;&gt;"M5","",SSA!E234)</f>
        <v/>
      </c>
      <c r="I234" s="57" t="str">
        <f>IF($C234&lt;&gt;"M5","",SSA!F234)</f>
        <v/>
      </c>
      <c r="J234" s="58" t="str">
        <f>IF($C234&lt;&gt;"M5","",SSA!G234)</f>
        <v/>
      </c>
      <c r="K234" s="58" t="str">
        <f>IF($C234&lt;&gt;"M5","",SSA!H234)</f>
        <v/>
      </c>
      <c r="L234" s="5" t="str">
        <f>IF($C234&lt;&gt;"M5","",Trendlines!K234)</f>
        <v/>
      </c>
      <c r="M234" s="5" t="str">
        <f>IF($C234&lt;&gt;"M5","",Trendlines!L234)</f>
        <v/>
      </c>
      <c r="N234" s="5" t="str">
        <f>IF($C234&lt;&gt;"M5","",ZigZag!E234)</f>
        <v/>
      </c>
      <c r="O234" s="5" t="str">
        <f>IF($C234&lt;&gt;"M5","",ZigZag!F234)</f>
        <v/>
      </c>
      <c r="P234" s="5" t="str">
        <f>IF($C234&lt;&gt;"M5","",Pinbar!E234)</f>
        <v/>
      </c>
      <c r="Q234" s="57" t="str">
        <f>IF($C234&lt;&gt;"M5","",Trendlines!E234)</f>
        <v/>
      </c>
      <c r="R234" s="57" t="str">
        <f>IF($C234&lt;&gt;"M5","",Trendlines!H234)</f>
        <v/>
      </c>
      <c r="S234" s="36" t="str">
        <f>IF(N234=0,""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IF(N186&lt;&gt;0,N186,"")))))))))))))))))))))))))))))))))))))))))))))))))</f>
        <v/>
      </c>
      <c r="T234" s="36" t="str">
        <f>IF(O234=0,""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IF(O186&lt;&gt;0,O186,"")))))))))))))))))))))))))))))))))))))))))))))))))</f>
        <v/>
      </c>
      <c r="U234" s="36" t="str">
        <f>IFERROR(IF(S234="N/A","N/A",((N234-S234)/S234)),"")</f>
        <v/>
      </c>
      <c r="V234" s="36" t="str">
        <f>IFERROR(IF(T234="N/A","N/A",((O234-T234)/T234)),"")</f>
        <v/>
      </c>
      <c r="W234" t="str">
        <f>IFERROR(E234-F234,"")</f>
        <v/>
      </c>
      <c r="X234" t="str">
        <f>IFERROR(ABS(E234-D233),"")</f>
        <v/>
      </c>
      <c r="Y234" t="str">
        <f>IFERROR(ABS(F234-D233),"")</f>
        <v/>
      </c>
      <c r="Z234" t="str">
        <f t="shared" si="107"/>
        <v/>
      </c>
      <c r="AA234" s="36" t="str">
        <f>IFERROR(H234-I234,"")</f>
        <v/>
      </c>
      <c r="AB234" s="36" t="str">
        <f t="shared" si="97"/>
        <v/>
      </c>
      <c r="AC234" s="66" t="str" cm="1">
        <f t="array" ref="AC234">IFERROR((AB234=AB233,AC233+AB234,AB234),"")</f>
        <v/>
      </c>
      <c r="AD234" s="65"/>
      <c r="AE234" s="65"/>
      <c r="AF234" s="65"/>
      <c r="AG234" s="65"/>
      <c r="AH234" s="36" t="str">
        <f>IF(AND(H234&gt;I234,H233&lt;I233),"crossover","")</f>
        <v/>
      </c>
      <c r="AI234" s="36" t="str">
        <f>IF(AND(H234&lt;I234,H233&gt;I233),"crossunder","")</f>
        <v/>
      </c>
      <c r="AJ234" s="67" t="str">
        <f t="shared" si="98"/>
        <v/>
      </c>
      <c r="AK234" s="68" t="str">
        <f t="shared" si="99"/>
        <v/>
      </c>
      <c r="AL234" s="71" t="str">
        <f t="shared" si="100"/>
        <v/>
      </c>
      <c r="AM234" s="71" t="str">
        <f t="shared" si="101"/>
        <v/>
      </c>
      <c r="AN234" s="72" t="str">
        <f>IF(AND(AK234&lt;&gt;"",CF234="Low Spike @ Uptrend"),AK234,"")</f>
        <v/>
      </c>
      <c r="AO234" s="72" t="str">
        <f t="shared" si="102"/>
        <v/>
      </c>
      <c r="AT234" s="75"/>
      <c r="AU234" s="75"/>
      <c r="AV234" s="75"/>
      <c r="AW234" s="75"/>
      <c r="AX234" s="4"/>
      <c r="AY234" s="21" t="str">
        <f>IF(OR(Q234=0,Q234=""),"",((H234-Q234)/Q234))</f>
        <v/>
      </c>
      <c r="AZ234" s="15" t="str">
        <f t="shared" si="85"/>
        <v/>
      </c>
      <c r="BA234" s="15" t="str">
        <f t="shared" si="83"/>
        <v/>
      </c>
      <c r="BB234" s="22" t="str">
        <f t="shared" si="86"/>
        <v/>
      </c>
      <c r="BC234" s="22" t="str">
        <f t="shared" si="87"/>
        <v/>
      </c>
      <c r="BD234" s="24" t="str">
        <f>IF(OR(R234=0,R234=""),"",((H234-R234)/R234))</f>
        <v/>
      </c>
      <c r="BE234" s="23" t="str">
        <f t="shared" si="84"/>
        <v/>
      </c>
      <c r="BF234" s="23" t="str">
        <f t="shared" si="88"/>
        <v/>
      </c>
      <c r="BG234" s="25" t="str">
        <f t="shared" si="89"/>
        <v/>
      </c>
      <c r="BH234" s="25" t="str">
        <f t="shared" si="90"/>
        <v/>
      </c>
      <c r="BI234" s="29" t="str">
        <f>IF(OR(L234="",N234=""),"",IF(AND(L234=N234,L234&gt;0,N234&gt;0),"Important High",""))</f>
        <v/>
      </c>
      <c r="BJ234" s="29" t="str">
        <f>IF(OR(M234="",O234=""),"",IF(AND(M234=O234,M234&gt;0,O234&gt;0),"Important Low",""))</f>
        <v/>
      </c>
      <c r="BK234" s="37" t="str">
        <f>IFERROR(IF(ABS(U234)&lt;0.15%,"Equal High",""),"")</f>
        <v/>
      </c>
      <c r="BL234" s="37" t="str" cm="1">
        <f t="array" aca="1" ref="BL234" ca="1">_xlfn.LET(_xlpm.lookback,MIN(ROW()-ROW(BK$50),11),_xlpm.found,IFERROR(MATCH("Equal High",OFFSET(BK234,-_xlpm.lookback,0,_xlpm.lookback+1,1),0),-1),_xlpm.offset_rows,_xlpm.lookback-_xlpm.found+1,IF(_xlpm.found&gt;0,INDEX(E:E,ROW()-_xlpm.offset_rows),""))</f>
        <v/>
      </c>
      <c r="BM234" s="37" t="str">
        <f ca="1">IF(BL234&lt;&gt;"",H234,"")</f>
        <v/>
      </c>
      <c r="BN234" s="37" t="str">
        <f ca="1">IF(BL234&lt;&gt;"",I234,"")</f>
        <v/>
      </c>
      <c r="BO234" s="37" t="str">
        <f t="shared" ca="1" si="81"/>
        <v/>
      </c>
      <c r="BP234" s="37" t="str">
        <f>IFERROR(IF(ABS(V234)&lt;0.15%,"Equal Low",""),"")</f>
        <v/>
      </c>
      <c r="BQ234" s="37" t="str" cm="1">
        <f t="array" aca="1" ref="BQ234" ca="1">_xlfn.LET(_xlpm.lookback,MIN(ROW()-ROW(BP$50),11),_xlpm.found,IFERROR(MATCH("Equal Low",OFFSET(BP234,-_xlpm.lookback,0,_xlpm.lookback+1,1),0),-1),_xlpm.offset_rows,_xlpm.lookback-_xlpm.found+1,IF(_xlpm.found&gt;0,INDEX(F:F,ROW()-_xlpm.offset_rows),""))</f>
        <v/>
      </c>
      <c r="BR234" s="37" t="str">
        <f ca="1">IF(BQ234&lt;&gt;"",H234,"")</f>
        <v/>
      </c>
      <c r="BS234" s="37" t="str">
        <f ca="1">IF(BQ234&lt;&gt;"",I234,"")</f>
        <v/>
      </c>
      <c r="BT234" s="37" t="str">
        <f t="shared" ca="1" si="82"/>
        <v/>
      </c>
      <c r="BU234" s="37" t="str">
        <f t="shared" si="91"/>
        <v/>
      </c>
      <c r="BV234" s="29" t="str">
        <f t="shared" si="92"/>
        <v/>
      </c>
      <c r="BW234" s="37" t="str" cm="1">
        <f t="array" ref="BW234">IF(BV234&lt;&gt;1,"",_xlfn.IFS(OR(BC234="Above",BC234="Below"),BC234,OR(BH234="Above",BH234="Below"),BH234,TRUE,""))</f>
        <v/>
      </c>
      <c r="BX234" s="37" t="str">
        <f ca="1">_xlfn.LET(_xlpm.eqh,IFERROR(ABS((BM234-BL234)/BL234)&lt;0.15%,FALSE),_xlpm.eql,IFERROR(ABS((BR234-BQ234)/BQ234)&lt;0.15%,FALSE),IF(_xlpm.eqh,IF(_xlpm.eql,"Eqh Touch / Eql Touch","Eqh Touch"),IF(_xlpm.eql,"Eql Touch","")))</f>
        <v/>
      </c>
      <c r="BY234" s="37" t="str">
        <f>IF(AA234="","",IF(AA234&gt;0,"UP","DOWN"))</f>
        <v/>
      </c>
      <c r="BZ234" s="37" t="str">
        <f t="shared" si="93"/>
        <v/>
      </c>
      <c r="CA234" s="37" t="str">
        <f t="shared" si="94"/>
        <v/>
      </c>
      <c r="CB234" s="66" t="str">
        <f t="shared" si="95"/>
        <v/>
      </c>
      <c r="CC234" s="69" t="str">
        <f t="shared" si="103"/>
        <v/>
      </c>
      <c r="CD234" s="66" t="str">
        <f t="shared" si="104"/>
        <v/>
      </c>
      <c r="CE234" s="66" t="str">
        <f t="shared" si="96"/>
        <v/>
      </c>
      <c r="CF234" s="66" t="str">
        <f>IF(AK234="","",IF(AND(AC234&gt;0,AK234&gt;0),"Low Spike @ Uptrend",""))</f>
        <v/>
      </c>
      <c r="CG234" s="66" t="str">
        <f>IF(AND(CF234="Low Spike @ Uptrend",AV234&gt;50%),"Sig Low Spike @ Uptrend","")</f>
        <v/>
      </c>
      <c r="CH234" s="30" t="str">
        <f>IFERROR(IF(Z234&gt;(AVERAGE(Z214:Z234)+(2*_xlfn.STDEV.P(Z214:Z234))),1,""),"")</f>
        <v/>
      </c>
      <c r="CI234" s="30" t="str">
        <f>IFERROR(IF(G234&gt;(AVERAGE(G214:G234)+(2*_xlfn.STDEV.P(G214:G234))),1,""),"")</f>
        <v/>
      </c>
      <c r="CJ234" s="30" t="str">
        <f>IF(P234="","",IF(P234=1,1,""))</f>
        <v/>
      </c>
      <c r="CK234" s="11" t="str">
        <f>IF(AND(CH234="",CC234="",CF234="",CI234="",CJ234=""),"",SUM(CH234:CJ234)/5)</f>
        <v/>
      </c>
      <c r="CL234" s="38" t="str">
        <f t="shared" si="105"/>
        <v/>
      </c>
      <c r="CM234" s="10" t="str">
        <f t="shared" si="106"/>
        <v/>
      </c>
    </row>
    <row r="235" spans="1:91" x14ac:dyDescent="0.55000000000000004">
      <c r="A235" t="str">
        <f>IF('Data Validation'!$K$2&lt;&gt;TRUE,"",'Data Validation'!A235)</f>
        <v/>
      </c>
      <c r="B235" s="4" t="str">
        <f>IF('Data Validation'!$K$2&lt;&gt;TRUE,"",'Data Validation'!C235)</f>
        <v/>
      </c>
      <c r="C235" s="4" t="str">
        <f>IF('Data Validation'!$K$2&lt;&gt;TRUE,"",'Data Validation'!E235)</f>
        <v/>
      </c>
      <c r="D235" s="4" t="str">
        <f>IF('Data Validation'!$K$2&lt;&gt;TRUE,"",'Data Validation'!G235)</f>
        <v/>
      </c>
      <c r="E235" s="4" t="str">
        <f>IF($C235&lt;&gt;"M5","",Price!F235)</f>
        <v/>
      </c>
      <c r="F235" s="4" t="str">
        <f>IF($C235&lt;&gt;"M5","",Price!G235)</f>
        <v/>
      </c>
      <c r="G235" s="4" t="str">
        <f>IF($C235&lt;&gt;"M5","",Price!H235)</f>
        <v/>
      </c>
      <c r="H235" s="57" t="str">
        <f>IF($C235&lt;&gt;"M5","",SSA!E235)</f>
        <v/>
      </c>
      <c r="I235" s="57" t="str">
        <f>IF($C235&lt;&gt;"M5","",SSA!F235)</f>
        <v/>
      </c>
      <c r="J235" s="58" t="str">
        <f>IF($C235&lt;&gt;"M5","",SSA!G235)</f>
        <v/>
      </c>
      <c r="K235" s="58" t="str">
        <f>IF($C235&lt;&gt;"M5","",SSA!H235)</f>
        <v/>
      </c>
      <c r="L235" s="5" t="str">
        <f>IF($C235&lt;&gt;"M5","",Trendlines!K235)</f>
        <v/>
      </c>
      <c r="M235" s="5" t="str">
        <f>IF($C235&lt;&gt;"M5","",Trendlines!L235)</f>
        <v/>
      </c>
      <c r="N235" s="5" t="str">
        <f>IF($C235&lt;&gt;"M5","",ZigZag!E235)</f>
        <v/>
      </c>
      <c r="O235" s="5" t="str">
        <f>IF($C235&lt;&gt;"M5","",ZigZag!F235)</f>
        <v/>
      </c>
      <c r="P235" s="5" t="str">
        <f>IF($C235&lt;&gt;"M5","",Pinbar!E235)</f>
        <v/>
      </c>
      <c r="Q235" s="57" t="str">
        <f>IF($C235&lt;&gt;"M5","",Trendlines!E235)</f>
        <v/>
      </c>
      <c r="R235" s="57" t="str">
        <f>IF($C235&lt;&gt;"M5","",Trendlines!H235)</f>
        <v/>
      </c>
      <c r="S235" s="36" t="str">
        <f>IF(N235=0,""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IF(N187&lt;&gt;0,N187,"")))))))))))))))))))))))))))))))))))))))))))))))))</f>
        <v/>
      </c>
      <c r="T235" s="36" t="str">
        <f>IF(O235=0,""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IF(O187&lt;&gt;0,O187,"")))))))))))))))))))))))))))))))))))))))))))))))))</f>
        <v/>
      </c>
      <c r="U235" s="36" t="str">
        <f>IFERROR(IF(S235="N/A","N/A",((N235-S235)/S235)),"")</f>
        <v/>
      </c>
      <c r="V235" s="36" t="str">
        <f>IFERROR(IF(T235="N/A","N/A",((O235-T235)/T235)),"")</f>
        <v/>
      </c>
      <c r="W235" t="str">
        <f>IFERROR(E235-F235,"")</f>
        <v/>
      </c>
      <c r="X235" t="str">
        <f>IFERROR(ABS(E235-D234),"")</f>
        <v/>
      </c>
      <c r="Y235" t="str">
        <f>IFERROR(ABS(F235-D234),"")</f>
        <v/>
      </c>
      <c r="Z235" t="str">
        <f t="shared" si="107"/>
        <v/>
      </c>
      <c r="AA235" s="36" t="str">
        <f>IFERROR(H235-I235,"")</f>
        <v/>
      </c>
      <c r="AB235" s="36" t="str">
        <f t="shared" si="97"/>
        <v/>
      </c>
      <c r="AC235" s="66" t="str" cm="1">
        <f t="array" ref="AC235">IFERROR((AB235=AB234,AC234+AB235,AB235),"")</f>
        <v/>
      </c>
      <c r="AD235" s="65"/>
      <c r="AE235" s="65"/>
      <c r="AF235" s="65"/>
      <c r="AG235" s="65"/>
      <c r="AH235" s="36" t="str">
        <f>IF(AND(H235&gt;I235,H234&lt;I234),"crossover","")</f>
        <v/>
      </c>
      <c r="AI235" s="36" t="str">
        <f>IF(AND(H235&lt;I235,H234&gt;I234),"crossunder","")</f>
        <v/>
      </c>
      <c r="AJ235" s="67" t="str">
        <f t="shared" si="98"/>
        <v/>
      </c>
      <c r="AK235" s="68" t="str">
        <f t="shared" si="99"/>
        <v/>
      </c>
      <c r="AL235" s="71" t="str">
        <f t="shared" si="100"/>
        <v/>
      </c>
      <c r="AM235" s="71" t="str">
        <f t="shared" si="101"/>
        <v/>
      </c>
      <c r="AN235" s="72" t="str">
        <f>IF(AND(AK235&lt;&gt;"",CF235="Low Spike @ Uptrend"),AK235,"")</f>
        <v/>
      </c>
      <c r="AO235" s="72" t="str">
        <f t="shared" si="102"/>
        <v/>
      </c>
      <c r="AT235" s="75"/>
      <c r="AU235" s="75"/>
      <c r="AV235" s="75"/>
      <c r="AW235" s="75"/>
      <c r="AX235" s="4"/>
      <c r="AY235" s="21" t="str">
        <f>IF(OR(Q235=0,Q235=""),"",((H235-Q235)/Q235))</f>
        <v/>
      </c>
      <c r="AZ235" s="15" t="str">
        <f t="shared" si="85"/>
        <v/>
      </c>
      <c r="BA235" s="15" t="str">
        <f t="shared" si="83"/>
        <v/>
      </c>
      <c r="BB235" s="22" t="str">
        <f t="shared" si="86"/>
        <v/>
      </c>
      <c r="BC235" s="22" t="str">
        <f t="shared" si="87"/>
        <v/>
      </c>
      <c r="BD235" s="24" t="str">
        <f>IF(OR(R235=0,R235=""),"",((H235-R235)/R235))</f>
        <v/>
      </c>
      <c r="BE235" s="23" t="str">
        <f t="shared" si="84"/>
        <v/>
      </c>
      <c r="BF235" s="23" t="str">
        <f t="shared" si="88"/>
        <v/>
      </c>
      <c r="BG235" s="25" t="str">
        <f t="shared" si="89"/>
        <v/>
      </c>
      <c r="BH235" s="25" t="str">
        <f t="shared" si="90"/>
        <v/>
      </c>
      <c r="BI235" s="29" t="str">
        <f>IF(OR(L235="",N235=""),"",IF(AND(L235=N235,L235&gt;0,N235&gt;0),"Important High",""))</f>
        <v/>
      </c>
      <c r="BJ235" s="29" t="str">
        <f>IF(OR(M235="",O235=""),"",IF(AND(M235=O235,M235&gt;0,O235&gt;0),"Important Low",""))</f>
        <v/>
      </c>
      <c r="BK235" s="37" t="str">
        <f>IFERROR(IF(ABS(U235)&lt;0.15%,"Equal High",""),"")</f>
        <v/>
      </c>
      <c r="BL235" s="37" t="str" cm="1">
        <f t="array" aca="1" ref="BL235" ca="1">_xlfn.LET(_xlpm.lookback,MIN(ROW()-ROW(BK$50),11),_xlpm.found,IFERROR(MATCH("Equal High",OFFSET(BK235,-_xlpm.lookback,0,_xlpm.lookback+1,1),0),-1),_xlpm.offset_rows,_xlpm.lookback-_xlpm.found+1,IF(_xlpm.found&gt;0,INDEX(E:E,ROW()-_xlpm.offset_rows),""))</f>
        <v/>
      </c>
      <c r="BM235" s="37" t="str">
        <f ca="1">IF(BL235&lt;&gt;"",H235,"")</f>
        <v/>
      </c>
      <c r="BN235" s="37" t="str">
        <f ca="1">IF(BL235&lt;&gt;"",I235,"")</f>
        <v/>
      </c>
      <c r="BO235" s="37" t="str">
        <f t="shared" ca="1" si="81"/>
        <v/>
      </c>
      <c r="BP235" s="37" t="str">
        <f>IFERROR(IF(ABS(V235)&lt;0.15%,"Equal Low",""),"")</f>
        <v/>
      </c>
      <c r="BQ235" s="37" t="str" cm="1">
        <f t="array" aca="1" ref="BQ235" ca="1">_xlfn.LET(_xlpm.lookback,MIN(ROW()-ROW(BP$50),11),_xlpm.found,IFERROR(MATCH("Equal Low",OFFSET(BP235,-_xlpm.lookback,0,_xlpm.lookback+1,1),0),-1),_xlpm.offset_rows,_xlpm.lookback-_xlpm.found+1,IF(_xlpm.found&gt;0,INDEX(F:F,ROW()-_xlpm.offset_rows),""))</f>
        <v/>
      </c>
      <c r="BR235" s="37" t="str">
        <f ca="1">IF(BQ235&lt;&gt;"",H235,"")</f>
        <v/>
      </c>
      <c r="BS235" s="37" t="str">
        <f ca="1">IF(BQ235&lt;&gt;"",I235,"")</f>
        <v/>
      </c>
      <c r="BT235" s="37" t="str">
        <f t="shared" ca="1" si="82"/>
        <v/>
      </c>
      <c r="BU235" s="37" t="str">
        <f t="shared" si="91"/>
        <v/>
      </c>
      <c r="BV235" s="29" t="str">
        <f t="shared" si="92"/>
        <v/>
      </c>
      <c r="BW235" s="37" t="str" cm="1">
        <f t="array" ref="BW235">IF(BV235&lt;&gt;1,"",_xlfn.IFS(OR(BC235="Above",BC235="Below"),BC235,OR(BH235="Above",BH235="Below"),BH235,TRUE,""))</f>
        <v/>
      </c>
      <c r="BX235" s="37" t="str">
        <f ca="1">_xlfn.LET(_xlpm.eqh,IFERROR(ABS((BM235-BL235)/BL235)&lt;0.15%,FALSE),_xlpm.eql,IFERROR(ABS((BR235-BQ235)/BQ235)&lt;0.15%,FALSE),IF(_xlpm.eqh,IF(_xlpm.eql,"Eqh Touch / Eql Touch","Eqh Touch"),IF(_xlpm.eql,"Eql Touch","")))</f>
        <v/>
      </c>
      <c r="BY235" s="37" t="str">
        <f>IF(AA235="","",IF(AA235&gt;0,"UP","DOWN"))</f>
        <v/>
      </c>
      <c r="BZ235" s="37" t="str">
        <f t="shared" si="93"/>
        <v/>
      </c>
      <c r="CA235" s="37" t="str">
        <f t="shared" si="94"/>
        <v/>
      </c>
      <c r="CB235" s="66" t="str">
        <f t="shared" si="95"/>
        <v/>
      </c>
      <c r="CC235" s="69" t="str">
        <f t="shared" si="103"/>
        <v/>
      </c>
      <c r="CD235" s="66" t="str">
        <f t="shared" si="104"/>
        <v/>
      </c>
      <c r="CE235" s="66" t="str">
        <f t="shared" si="96"/>
        <v/>
      </c>
      <c r="CF235" s="66" t="str">
        <f>IF(AK235="","",IF(AND(AC235&gt;0,AK235&gt;0),"Low Spike @ Uptrend",""))</f>
        <v/>
      </c>
      <c r="CG235" s="66" t="str">
        <f>IF(AND(CF235="Low Spike @ Uptrend",AV235&gt;50%),"Sig Low Spike @ Uptrend","")</f>
        <v/>
      </c>
      <c r="CH235" s="30" t="str">
        <f>IFERROR(IF(Z235&gt;(AVERAGE(Z215:Z235)+(2*_xlfn.STDEV.P(Z215:Z235))),1,""),"")</f>
        <v/>
      </c>
      <c r="CI235" s="30" t="str">
        <f>IFERROR(IF(G235&gt;(AVERAGE(G215:G235)+(2*_xlfn.STDEV.P(G215:G235))),1,""),"")</f>
        <v/>
      </c>
      <c r="CJ235" s="30" t="str">
        <f>IF(P235="","",IF(P235=1,1,""))</f>
        <v/>
      </c>
      <c r="CK235" s="11" t="str">
        <f>IF(AND(CH235="",CC235="",CF235="",CI235="",CJ235=""),"",SUM(CH235:CJ235)/5)</f>
        <v/>
      </c>
      <c r="CL235" s="38" t="str">
        <f t="shared" si="105"/>
        <v/>
      </c>
      <c r="CM235" s="10" t="str">
        <f t="shared" si="106"/>
        <v/>
      </c>
    </row>
    <row r="236" spans="1:91" x14ac:dyDescent="0.55000000000000004">
      <c r="A236" t="str">
        <f>IF('Data Validation'!$K$2&lt;&gt;TRUE,"",'Data Validation'!A236)</f>
        <v/>
      </c>
      <c r="B236" s="4" t="str">
        <f>IF('Data Validation'!$K$2&lt;&gt;TRUE,"",'Data Validation'!C236)</f>
        <v/>
      </c>
      <c r="C236" s="4" t="str">
        <f>IF('Data Validation'!$K$2&lt;&gt;TRUE,"",'Data Validation'!E236)</f>
        <v/>
      </c>
      <c r="D236" s="4" t="str">
        <f>IF('Data Validation'!$K$2&lt;&gt;TRUE,"",'Data Validation'!G236)</f>
        <v/>
      </c>
      <c r="E236" s="4" t="str">
        <f>IF($C236&lt;&gt;"M5","",Price!F236)</f>
        <v/>
      </c>
      <c r="F236" s="4" t="str">
        <f>IF($C236&lt;&gt;"M5","",Price!G236)</f>
        <v/>
      </c>
      <c r="G236" s="4" t="str">
        <f>IF($C236&lt;&gt;"M5","",Price!H236)</f>
        <v/>
      </c>
      <c r="H236" s="57" t="str">
        <f>IF($C236&lt;&gt;"M5","",SSA!E236)</f>
        <v/>
      </c>
      <c r="I236" s="57" t="str">
        <f>IF($C236&lt;&gt;"M5","",SSA!F236)</f>
        <v/>
      </c>
      <c r="J236" s="58" t="str">
        <f>IF($C236&lt;&gt;"M5","",SSA!G236)</f>
        <v/>
      </c>
      <c r="K236" s="58" t="str">
        <f>IF($C236&lt;&gt;"M5","",SSA!H236)</f>
        <v/>
      </c>
      <c r="L236" s="5" t="str">
        <f>IF($C236&lt;&gt;"M5","",Trendlines!K236)</f>
        <v/>
      </c>
      <c r="M236" s="5" t="str">
        <f>IF($C236&lt;&gt;"M5","",Trendlines!L236)</f>
        <v/>
      </c>
      <c r="N236" s="5" t="str">
        <f>IF($C236&lt;&gt;"M5","",ZigZag!E236)</f>
        <v/>
      </c>
      <c r="O236" s="5" t="str">
        <f>IF($C236&lt;&gt;"M5","",ZigZag!F236)</f>
        <v/>
      </c>
      <c r="P236" s="5" t="str">
        <f>IF($C236&lt;&gt;"M5","",Pinbar!E236)</f>
        <v/>
      </c>
      <c r="Q236" s="57" t="str">
        <f>IF($C236&lt;&gt;"M5","",Trendlines!E236)</f>
        <v/>
      </c>
      <c r="R236" s="57" t="str">
        <f>IF($C236&lt;&gt;"M5","",Trendlines!H236)</f>
        <v/>
      </c>
      <c r="S236" s="36" t="str">
        <f>IF(N236=0,""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IF(N188&lt;&gt;0,N188,"")))))))))))))))))))))))))))))))))))))))))))))))))</f>
        <v/>
      </c>
      <c r="T236" s="36" t="str">
        <f>IF(O236=0,""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IF(O188&lt;&gt;0,O188,"")))))))))))))))))))))))))))))))))))))))))))))))))</f>
        <v/>
      </c>
      <c r="U236" s="36" t="str">
        <f>IFERROR(IF(S236="N/A","N/A",((N236-S236)/S236)),"")</f>
        <v/>
      </c>
      <c r="V236" s="36" t="str">
        <f>IFERROR(IF(T236="N/A","N/A",((O236-T236)/T236)),"")</f>
        <v/>
      </c>
      <c r="W236" t="str">
        <f>IFERROR(E236-F236,"")</f>
        <v/>
      </c>
      <c r="X236" t="str">
        <f>IFERROR(ABS(E236-D235),"")</f>
        <v/>
      </c>
      <c r="Y236" t="str">
        <f>IFERROR(ABS(F236-D235),"")</f>
        <v/>
      </c>
      <c r="Z236" t="str">
        <f t="shared" si="107"/>
        <v/>
      </c>
      <c r="AA236" s="36" t="str">
        <f>IFERROR(H236-I236,"")</f>
        <v/>
      </c>
      <c r="AB236" s="36" t="str">
        <f t="shared" si="97"/>
        <v/>
      </c>
      <c r="AC236" s="66" t="str" cm="1">
        <f t="array" ref="AC236">IFERROR((AB236=AB235,AC235+AB236,AB236),"")</f>
        <v/>
      </c>
      <c r="AD236" s="65"/>
      <c r="AE236" s="65"/>
      <c r="AF236" s="65"/>
      <c r="AG236" s="65"/>
      <c r="AH236" s="36" t="str">
        <f>IF(AND(H236&gt;I236,H235&lt;I235),"crossover","")</f>
        <v/>
      </c>
      <c r="AI236" s="36" t="str">
        <f>IF(AND(H236&lt;I236,H235&gt;I235),"crossunder","")</f>
        <v/>
      </c>
      <c r="AJ236" s="67" t="str">
        <f t="shared" si="98"/>
        <v/>
      </c>
      <c r="AK236" s="68" t="str">
        <f t="shared" si="99"/>
        <v/>
      </c>
      <c r="AL236" s="71" t="str">
        <f t="shared" si="100"/>
        <v/>
      </c>
      <c r="AM236" s="71" t="str">
        <f t="shared" si="101"/>
        <v/>
      </c>
      <c r="AN236" s="72" t="str">
        <f>IF(AND(AK236&lt;&gt;"",CF236="Low Spike @ Uptrend"),AK236,"")</f>
        <v/>
      </c>
      <c r="AO236" s="72" t="str">
        <f t="shared" si="102"/>
        <v/>
      </c>
      <c r="AT236" s="75"/>
      <c r="AU236" s="75"/>
      <c r="AV236" s="75"/>
      <c r="AW236" s="75"/>
      <c r="AX236" s="4"/>
      <c r="AY236" s="21" t="str">
        <f>IF(OR(Q236=0,Q236=""),"",((H236-Q236)/Q236))</f>
        <v/>
      </c>
      <c r="AZ236" s="15" t="str">
        <f t="shared" si="85"/>
        <v/>
      </c>
      <c r="BA236" s="15" t="str">
        <f t="shared" si="83"/>
        <v/>
      </c>
      <c r="BB236" s="22" t="str">
        <f t="shared" si="86"/>
        <v/>
      </c>
      <c r="BC236" s="22" t="str">
        <f t="shared" si="87"/>
        <v/>
      </c>
      <c r="BD236" s="24" t="str">
        <f>IF(OR(R236=0,R236=""),"",((H236-R236)/R236))</f>
        <v/>
      </c>
      <c r="BE236" s="23" t="str">
        <f t="shared" si="84"/>
        <v/>
      </c>
      <c r="BF236" s="23" t="str">
        <f t="shared" si="88"/>
        <v/>
      </c>
      <c r="BG236" s="25" t="str">
        <f t="shared" si="89"/>
        <v/>
      </c>
      <c r="BH236" s="25" t="str">
        <f t="shared" si="90"/>
        <v/>
      </c>
      <c r="BI236" s="29" t="str">
        <f>IF(OR(L236="",N236=""),"",IF(AND(L236=N236,L236&gt;0,N236&gt;0),"Important High",""))</f>
        <v/>
      </c>
      <c r="BJ236" s="29" t="str">
        <f>IF(OR(M236="",O236=""),"",IF(AND(M236=O236,M236&gt;0,O236&gt;0),"Important Low",""))</f>
        <v/>
      </c>
      <c r="BK236" s="37" t="str">
        <f>IFERROR(IF(ABS(U236)&lt;0.15%,"Equal High",""),"")</f>
        <v/>
      </c>
      <c r="BL236" s="37" t="str" cm="1">
        <f t="array" aca="1" ref="BL236" ca="1">_xlfn.LET(_xlpm.lookback,MIN(ROW()-ROW(BK$50),11),_xlpm.found,IFERROR(MATCH("Equal High",OFFSET(BK236,-_xlpm.lookback,0,_xlpm.lookback+1,1),0),-1),_xlpm.offset_rows,_xlpm.lookback-_xlpm.found+1,IF(_xlpm.found&gt;0,INDEX(E:E,ROW()-_xlpm.offset_rows),""))</f>
        <v/>
      </c>
      <c r="BM236" s="37" t="str">
        <f ca="1">IF(BL236&lt;&gt;"",H236,"")</f>
        <v/>
      </c>
      <c r="BN236" s="37" t="str">
        <f ca="1">IF(BL236&lt;&gt;"",I236,"")</f>
        <v/>
      </c>
      <c r="BO236" s="37" t="str">
        <f t="shared" ca="1" si="81"/>
        <v/>
      </c>
      <c r="BP236" s="37" t="str">
        <f>IFERROR(IF(ABS(V236)&lt;0.15%,"Equal Low",""),"")</f>
        <v/>
      </c>
      <c r="BQ236" s="37" t="str" cm="1">
        <f t="array" aca="1" ref="BQ236" ca="1">_xlfn.LET(_xlpm.lookback,MIN(ROW()-ROW(BP$50),11),_xlpm.found,IFERROR(MATCH("Equal Low",OFFSET(BP236,-_xlpm.lookback,0,_xlpm.lookback+1,1),0),-1),_xlpm.offset_rows,_xlpm.lookback-_xlpm.found+1,IF(_xlpm.found&gt;0,INDEX(F:F,ROW()-_xlpm.offset_rows),""))</f>
        <v/>
      </c>
      <c r="BR236" s="37" t="str">
        <f ca="1">IF(BQ236&lt;&gt;"",H236,"")</f>
        <v/>
      </c>
      <c r="BS236" s="37" t="str">
        <f ca="1">IF(BQ236&lt;&gt;"",I236,"")</f>
        <v/>
      </c>
      <c r="BT236" s="37" t="str">
        <f t="shared" ca="1" si="82"/>
        <v/>
      </c>
      <c r="BU236" s="37" t="str">
        <f t="shared" si="91"/>
        <v/>
      </c>
      <c r="BV236" s="29" t="str">
        <f t="shared" si="92"/>
        <v/>
      </c>
      <c r="BW236" s="37" t="str" cm="1">
        <f t="array" ref="BW236">IF(BV236&lt;&gt;1,"",_xlfn.IFS(OR(BC236="Above",BC236="Below"),BC236,OR(BH236="Above",BH236="Below"),BH236,TRUE,""))</f>
        <v/>
      </c>
      <c r="BX236" s="37" t="str">
        <f ca="1">_xlfn.LET(_xlpm.eqh,IFERROR(ABS((BM236-BL236)/BL236)&lt;0.15%,FALSE),_xlpm.eql,IFERROR(ABS((BR236-BQ236)/BQ236)&lt;0.15%,FALSE),IF(_xlpm.eqh,IF(_xlpm.eql,"Eqh Touch / Eql Touch","Eqh Touch"),IF(_xlpm.eql,"Eql Touch","")))</f>
        <v/>
      </c>
      <c r="BY236" s="37" t="str">
        <f>IF(AA236="","",IF(AA236&gt;0,"UP","DOWN"))</f>
        <v/>
      </c>
      <c r="BZ236" s="37" t="str">
        <f t="shared" si="93"/>
        <v/>
      </c>
      <c r="CA236" s="37" t="str">
        <f t="shared" si="94"/>
        <v/>
      </c>
      <c r="CB236" s="66" t="str">
        <f t="shared" si="95"/>
        <v/>
      </c>
      <c r="CC236" s="69" t="str">
        <f t="shared" si="103"/>
        <v/>
      </c>
      <c r="CD236" s="66" t="str">
        <f t="shared" si="104"/>
        <v/>
      </c>
      <c r="CE236" s="66" t="str">
        <f t="shared" si="96"/>
        <v/>
      </c>
      <c r="CF236" s="66" t="str">
        <f>IF(AK236="","",IF(AND(AC236&gt;0,AK236&gt;0),"Low Spike @ Uptrend",""))</f>
        <v/>
      </c>
      <c r="CG236" s="66" t="str">
        <f>IF(AND(CF236="Low Spike @ Uptrend",AV236&gt;50%),"Sig Low Spike @ Uptrend","")</f>
        <v/>
      </c>
      <c r="CH236" s="30" t="str">
        <f>IFERROR(IF(Z236&gt;(AVERAGE(Z216:Z236)+(2*_xlfn.STDEV.P(Z216:Z236))),1,""),"")</f>
        <v/>
      </c>
      <c r="CI236" s="30" t="str">
        <f>IFERROR(IF(G236&gt;(AVERAGE(G216:G236)+(2*_xlfn.STDEV.P(G216:G236))),1,""),"")</f>
        <v/>
      </c>
      <c r="CJ236" s="30" t="str">
        <f>IF(P236="","",IF(P236=1,1,""))</f>
        <v/>
      </c>
      <c r="CK236" s="11" t="str">
        <f>IF(AND(CH236="",CC236="",CF236="",CI236="",CJ236=""),"",SUM(CH236:CJ236)/5)</f>
        <v/>
      </c>
      <c r="CL236" s="38" t="str">
        <f t="shared" si="105"/>
        <v/>
      </c>
      <c r="CM236" s="10" t="str">
        <f t="shared" si="106"/>
        <v/>
      </c>
    </row>
    <row r="237" spans="1:91" x14ac:dyDescent="0.55000000000000004">
      <c r="A237" t="str">
        <f>IF('Data Validation'!$K$2&lt;&gt;TRUE,"",'Data Validation'!A237)</f>
        <v/>
      </c>
      <c r="B237" s="4" t="str">
        <f>IF('Data Validation'!$K$2&lt;&gt;TRUE,"",'Data Validation'!C237)</f>
        <v/>
      </c>
      <c r="C237" s="4" t="str">
        <f>IF('Data Validation'!$K$2&lt;&gt;TRUE,"",'Data Validation'!E237)</f>
        <v/>
      </c>
      <c r="D237" s="4" t="str">
        <f>IF('Data Validation'!$K$2&lt;&gt;TRUE,"",'Data Validation'!G237)</f>
        <v/>
      </c>
      <c r="E237" s="4" t="str">
        <f>IF($C237&lt;&gt;"M5","",Price!F237)</f>
        <v/>
      </c>
      <c r="F237" s="4" t="str">
        <f>IF($C237&lt;&gt;"M5","",Price!G237)</f>
        <v/>
      </c>
      <c r="G237" s="4" t="str">
        <f>IF($C237&lt;&gt;"M5","",Price!H237)</f>
        <v/>
      </c>
      <c r="H237" s="57" t="str">
        <f>IF($C237&lt;&gt;"M5","",SSA!E237)</f>
        <v/>
      </c>
      <c r="I237" s="57" t="str">
        <f>IF($C237&lt;&gt;"M5","",SSA!F237)</f>
        <v/>
      </c>
      <c r="J237" s="58" t="str">
        <f>IF($C237&lt;&gt;"M5","",SSA!G237)</f>
        <v/>
      </c>
      <c r="K237" s="58" t="str">
        <f>IF($C237&lt;&gt;"M5","",SSA!H237)</f>
        <v/>
      </c>
      <c r="L237" s="5" t="str">
        <f>IF($C237&lt;&gt;"M5","",Trendlines!K237)</f>
        <v/>
      </c>
      <c r="M237" s="5" t="str">
        <f>IF($C237&lt;&gt;"M5","",Trendlines!L237)</f>
        <v/>
      </c>
      <c r="N237" s="5" t="str">
        <f>IF($C237&lt;&gt;"M5","",ZigZag!E237)</f>
        <v/>
      </c>
      <c r="O237" s="5" t="str">
        <f>IF($C237&lt;&gt;"M5","",ZigZag!F237)</f>
        <v/>
      </c>
      <c r="P237" s="5" t="str">
        <f>IF($C237&lt;&gt;"M5","",Pinbar!E237)</f>
        <v/>
      </c>
      <c r="Q237" s="57" t="str">
        <f>IF($C237&lt;&gt;"M5","",Trendlines!E237)</f>
        <v/>
      </c>
      <c r="R237" s="57" t="str">
        <f>IF($C237&lt;&gt;"M5","",Trendlines!H237)</f>
        <v/>
      </c>
      <c r="S237" s="36" t="str">
        <f>IF(N237=0,""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IF(N189&lt;&gt;0,N189,"")))))))))))))))))))))))))))))))))))))))))))))))))</f>
        <v/>
      </c>
      <c r="T237" s="36" t="str">
        <f>IF(O237=0,""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IF(O189&lt;&gt;0,O189,"")))))))))))))))))))))))))))))))))))))))))))))))))</f>
        <v/>
      </c>
      <c r="U237" s="36" t="str">
        <f>IFERROR(IF(S237="N/A","N/A",((N237-S237)/S237)),"")</f>
        <v/>
      </c>
      <c r="V237" s="36" t="str">
        <f>IFERROR(IF(T237="N/A","N/A",((O237-T237)/T237)),"")</f>
        <v/>
      </c>
      <c r="W237" t="str">
        <f>IFERROR(E237-F237,"")</f>
        <v/>
      </c>
      <c r="X237" t="str">
        <f>IFERROR(ABS(E237-D236),"")</f>
        <v/>
      </c>
      <c r="Y237" t="str">
        <f>IFERROR(ABS(F237-D236),"")</f>
        <v/>
      </c>
      <c r="Z237" t="str">
        <f t="shared" si="107"/>
        <v/>
      </c>
      <c r="AA237" s="36" t="str">
        <f>IFERROR(H237-I237,"")</f>
        <v/>
      </c>
      <c r="AB237" s="36" t="str">
        <f t="shared" si="97"/>
        <v/>
      </c>
      <c r="AC237" s="66" t="str" cm="1">
        <f t="array" ref="AC237">IFERROR((AB237=AB236,AC236+AB237,AB237),"")</f>
        <v/>
      </c>
      <c r="AD237" s="65"/>
      <c r="AE237" s="65"/>
      <c r="AF237" s="65"/>
      <c r="AG237" s="65"/>
      <c r="AH237" s="36" t="str">
        <f>IF(AND(H237&gt;I237,H236&lt;I236),"crossover","")</f>
        <v/>
      </c>
      <c r="AI237" s="36" t="str">
        <f>IF(AND(H237&lt;I237,H236&gt;I236),"crossunder","")</f>
        <v/>
      </c>
      <c r="AJ237" s="67" t="str">
        <f t="shared" si="98"/>
        <v/>
      </c>
      <c r="AK237" s="68" t="str">
        <f t="shared" si="99"/>
        <v/>
      </c>
      <c r="AL237" s="71" t="str">
        <f t="shared" si="100"/>
        <v/>
      </c>
      <c r="AM237" s="71" t="str">
        <f t="shared" si="101"/>
        <v/>
      </c>
      <c r="AN237" s="72" t="str">
        <f>IF(AND(AK237&lt;&gt;"",CF237="Low Spike @ Uptrend"),AK237,"")</f>
        <v/>
      </c>
      <c r="AO237" s="72" t="str">
        <f t="shared" si="102"/>
        <v/>
      </c>
      <c r="AT237" s="75"/>
      <c r="AU237" s="75"/>
      <c r="AV237" s="75"/>
      <c r="AW237" s="75"/>
      <c r="AX237" s="4"/>
      <c r="AY237" s="21" t="str">
        <f>IF(OR(Q237=0,Q237=""),"",((H237-Q237)/Q237))</f>
        <v/>
      </c>
      <c r="AZ237" s="15" t="str">
        <f t="shared" si="85"/>
        <v/>
      </c>
      <c r="BA237" s="15" t="str">
        <f t="shared" si="83"/>
        <v/>
      </c>
      <c r="BB237" s="22" t="str">
        <f t="shared" si="86"/>
        <v/>
      </c>
      <c r="BC237" s="22" t="str">
        <f t="shared" si="87"/>
        <v/>
      </c>
      <c r="BD237" s="24" t="str">
        <f>IF(OR(R237=0,R237=""),"",((H237-R237)/R237))</f>
        <v/>
      </c>
      <c r="BE237" s="23" t="str">
        <f t="shared" si="84"/>
        <v/>
      </c>
      <c r="BF237" s="23" t="str">
        <f t="shared" si="88"/>
        <v/>
      </c>
      <c r="BG237" s="25" t="str">
        <f t="shared" si="89"/>
        <v/>
      </c>
      <c r="BH237" s="25" t="str">
        <f t="shared" si="90"/>
        <v/>
      </c>
      <c r="BI237" s="29" t="str">
        <f>IF(OR(L237="",N237=""),"",IF(AND(L237=N237,L237&gt;0,N237&gt;0),"Important High",""))</f>
        <v/>
      </c>
      <c r="BJ237" s="29" t="str">
        <f>IF(OR(M237="",O237=""),"",IF(AND(M237=O237,M237&gt;0,O237&gt;0),"Important Low",""))</f>
        <v/>
      </c>
      <c r="BK237" s="37" t="str">
        <f>IFERROR(IF(ABS(U237)&lt;0.15%,"Equal High",""),"")</f>
        <v/>
      </c>
      <c r="BL237" s="37" t="str" cm="1">
        <f t="array" aca="1" ref="BL237" ca="1">_xlfn.LET(_xlpm.lookback,MIN(ROW()-ROW(BK$50),11),_xlpm.found,IFERROR(MATCH("Equal High",OFFSET(BK237,-_xlpm.lookback,0,_xlpm.lookback+1,1),0),-1),_xlpm.offset_rows,_xlpm.lookback-_xlpm.found+1,IF(_xlpm.found&gt;0,INDEX(E:E,ROW()-_xlpm.offset_rows),""))</f>
        <v/>
      </c>
      <c r="BM237" s="37" t="str">
        <f ca="1">IF(BL237&lt;&gt;"",H237,"")</f>
        <v/>
      </c>
      <c r="BN237" s="37" t="str">
        <f ca="1">IF(BL237&lt;&gt;"",I237,"")</f>
        <v/>
      </c>
      <c r="BO237" s="37" t="str">
        <f t="shared" ca="1" si="81"/>
        <v/>
      </c>
      <c r="BP237" s="37" t="str">
        <f>IFERROR(IF(ABS(V237)&lt;0.15%,"Equal Low",""),"")</f>
        <v/>
      </c>
      <c r="BQ237" s="37" t="str" cm="1">
        <f t="array" aca="1" ref="BQ237" ca="1">_xlfn.LET(_xlpm.lookback,MIN(ROW()-ROW(BP$50),11),_xlpm.found,IFERROR(MATCH("Equal Low",OFFSET(BP237,-_xlpm.lookback,0,_xlpm.lookback+1,1),0),-1),_xlpm.offset_rows,_xlpm.lookback-_xlpm.found+1,IF(_xlpm.found&gt;0,INDEX(F:F,ROW()-_xlpm.offset_rows),""))</f>
        <v/>
      </c>
      <c r="BR237" s="37" t="str">
        <f ca="1">IF(BQ237&lt;&gt;"",H237,"")</f>
        <v/>
      </c>
      <c r="BS237" s="37" t="str">
        <f ca="1">IF(BQ237&lt;&gt;"",I237,"")</f>
        <v/>
      </c>
      <c r="BT237" s="37" t="str">
        <f t="shared" ca="1" si="82"/>
        <v/>
      </c>
      <c r="BU237" s="37" t="str">
        <f t="shared" si="91"/>
        <v/>
      </c>
      <c r="BV237" s="29" t="str">
        <f t="shared" si="92"/>
        <v/>
      </c>
      <c r="BW237" s="37" t="str" cm="1">
        <f t="array" ref="BW237">IF(BV237&lt;&gt;1,"",_xlfn.IFS(OR(BC237="Above",BC237="Below"),BC237,OR(BH237="Above",BH237="Below"),BH237,TRUE,""))</f>
        <v/>
      </c>
      <c r="BX237" s="37" t="str">
        <f ca="1">_xlfn.LET(_xlpm.eqh,IFERROR(ABS((BM237-BL237)/BL237)&lt;0.15%,FALSE),_xlpm.eql,IFERROR(ABS((BR237-BQ237)/BQ237)&lt;0.15%,FALSE),IF(_xlpm.eqh,IF(_xlpm.eql,"Eqh Touch / Eql Touch","Eqh Touch"),IF(_xlpm.eql,"Eql Touch","")))</f>
        <v/>
      </c>
      <c r="BY237" s="37" t="str">
        <f>IF(AA237="","",IF(AA237&gt;0,"UP","DOWN"))</f>
        <v/>
      </c>
      <c r="BZ237" s="37" t="str">
        <f t="shared" si="93"/>
        <v/>
      </c>
      <c r="CA237" s="37" t="str">
        <f t="shared" si="94"/>
        <v/>
      </c>
      <c r="CB237" s="66" t="str">
        <f t="shared" si="95"/>
        <v/>
      </c>
      <c r="CC237" s="69" t="str">
        <f t="shared" si="103"/>
        <v/>
      </c>
      <c r="CD237" s="66" t="str">
        <f t="shared" si="104"/>
        <v/>
      </c>
      <c r="CE237" s="66" t="str">
        <f t="shared" si="96"/>
        <v/>
      </c>
      <c r="CF237" s="66" t="str">
        <f>IF(AK237="","",IF(AND(AC237&gt;0,AK237&gt;0),"Low Spike @ Uptrend",""))</f>
        <v/>
      </c>
      <c r="CG237" s="66" t="str">
        <f>IF(AND(CF237="Low Spike @ Uptrend",AV237&gt;50%),"Sig Low Spike @ Uptrend","")</f>
        <v/>
      </c>
      <c r="CH237" s="30" t="str">
        <f>IFERROR(IF(Z237&gt;(AVERAGE(Z217:Z237)+(2*_xlfn.STDEV.P(Z217:Z237))),1,""),"")</f>
        <v/>
      </c>
      <c r="CI237" s="30" t="str">
        <f>IFERROR(IF(G237&gt;(AVERAGE(G217:G237)+(2*_xlfn.STDEV.P(G217:G237))),1,""),"")</f>
        <v/>
      </c>
      <c r="CJ237" s="30" t="str">
        <f>IF(P237="","",IF(P237=1,1,""))</f>
        <v/>
      </c>
      <c r="CK237" s="11" t="str">
        <f>IF(AND(CH237="",CC237="",CF237="",CI237="",CJ237=""),"",SUM(CH237:CJ237)/5)</f>
        <v/>
      </c>
      <c r="CL237" s="38" t="str">
        <f t="shared" si="105"/>
        <v/>
      </c>
      <c r="CM237" s="10" t="str">
        <f t="shared" si="106"/>
        <v/>
      </c>
    </row>
    <row r="238" spans="1:91" x14ac:dyDescent="0.55000000000000004">
      <c r="A238" t="str">
        <f>IF('Data Validation'!$K$2&lt;&gt;TRUE,"",'Data Validation'!A238)</f>
        <v/>
      </c>
      <c r="B238" s="4" t="str">
        <f>IF('Data Validation'!$K$2&lt;&gt;TRUE,"",'Data Validation'!C238)</f>
        <v/>
      </c>
      <c r="C238" s="4" t="str">
        <f>IF('Data Validation'!$K$2&lt;&gt;TRUE,"",'Data Validation'!E238)</f>
        <v/>
      </c>
      <c r="D238" s="4" t="str">
        <f>IF('Data Validation'!$K$2&lt;&gt;TRUE,"",'Data Validation'!G238)</f>
        <v/>
      </c>
      <c r="E238" s="4" t="str">
        <f>IF($C238&lt;&gt;"M5","",Price!F238)</f>
        <v/>
      </c>
      <c r="F238" s="4" t="str">
        <f>IF($C238&lt;&gt;"M5","",Price!G238)</f>
        <v/>
      </c>
      <c r="G238" s="4" t="str">
        <f>IF($C238&lt;&gt;"M5","",Price!H238)</f>
        <v/>
      </c>
      <c r="H238" s="57" t="str">
        <f>IF($C238&lt;&gt;"M5","",SSA!E238)</f>
        <v/>
      </c>
      <c r="I238" s="57" t="str">
        <f>IF($C238&lt;&gt;"M5","",SSA!F238)</f>
        <v/>
      </c>
      <c r="J238" s="58" t="str">
        <f>IF($C238&lt;&gt;"M5","",SSA!G238)</f>
        <v/>
      </c>
      <c r="K238" s="58" t="str">
        <f>IF($C238&lt;&gt;"M5","",SSA!H238)</f>
        <v/>
      </c>
      <c r="L238" s="5" t="str">
        <f>IF($C238&lt;&gt;"M5","",Trendlines!K238)</f>
        <v/>
      </c>
      <c r="M238" s="5" t="str">
        <f>IF($C238&lt;&gt;"M5","",Trendlines!L238)</f>
        <v/>
      </c>
      <c r="N238" s="5" t="str">
        <f>IF($C238&lt;&gt;"M5","",ZigZag!E238)</f>
        <v/>
      </c>
      <c r="O238" s="5" t="str">
        <f>IF($C238&lt;&gt;"M5","",ZigZag!F238)</f>
        <v/>
      </c>
      <c r="P238" s="5" t="str">
        <f>IF($C238&lt;&gt;"M5","",Pinbar!E238)</f>
        <v/>
      </c>
      <c r="Q238" s="57" t="str">
        <f>IF($C238&lt;&gt;"M5","",Trendlines!E238)</f>
        <v/>
      </c>
      <c r="R238" s="57" t="str">
        <f>IF($C238&lt;&gt;"M5","",Trendlines!H238)</f>
        <v/>
      </c>
      <c r="S238" s="36" t="str">
        <f>IF(N238=0,""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IF(N190&lt;&gt;0,N190,"")))))))))))))))))))))))))))))))))))))))))))))))))</f>
        <v/>
      </c>
      <c r="T238" s="36" t="str">
        <f>IF(O238=0,""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IF(O190&lt;&gt;0,O190,"")))))))))))))))))))))))))))))))))))))))))))))))))</f>
        <v/>
      </c>
      <c r="U238" s="36" t="str">
        <f>IFERROR(IF(S238="N/A","N/A",((N238-S238)/S238)),"")</f>
        <v/>
      </c>
      <c r="V238" s="36" t="str">
        <f>IFERROR(IF(T238="N/A","N/A",((O238-T238)/T238)),"")</f>
        <v/>
      </c>
      <c r="W238" t="str">
        <f>IFERROR(E238-F238,"")</f>
        <v/>
      </c>
      <c r="X238" t="str">
        <f>IFERROR(ABS(E238-D237),"")</f>
        <v/>
      </c>
      <c r="Y238" t="str">
        <f>IFERROR(ABS(F238-D237),"")</f>
        <v/>
      </c>
      <c r="Z238" t="str">
        <f t="shared" si="107"/>
        <v/>
      </c>
      <c r="AA238" s="36" t="str">
        <f>IFERROR(H238-I238,"")</f>
        <v/>
      </c>
      <c r="AB238" s="36" t="str">
        <f t="shared" si="97"/>
        <v/>
      </c>
      <c r="AC238" s="66" t="str" cm="1">
        <f t="array" ref="AC238">IFERROR((AB238=AB237,AC237+AB238,AB238),"")</f>
        <v/>
      </c>
      <c r="AD238" s="65"/>
      <c r="AE238" s="65"/>
      <c r="AF238" s="65"/>
      <c r="AG238" s="65"/>
      <c r="AH238" s="36" t="str">
        <f>IF(AND(H238&gt;I238,H237&lt;I237),"crossover","")</f>
        <v/>
      </c>
      <c r="AI238" s="36" t="str">
        <f>IF(AND(H238&lt;I238,H237&gt;I237),"crossunder","")</f>
        <v/>
      </c>
      <c r="AJ238" s="67" t="str">
        <f t="shared" si="98"/>
        <v/>
      </c>
      <c r="AK238" s="68" t="str">
        <f t="shared" si="99"/>
        <v/>
      </c>
      <c r="AL238" s="71" t="str">
        <f t="shared" si="100"/>
        <v/>
      </c>
      <c r="AM238" s="71" t="str">
        <f t="shared" si="101"/>
        <v/>
      </c>
      <c r="AN238" s="72" t="str">
        <f>IF(AND(AK238&lt;&gt;"",CF238="Low Spike @ Uptrend"),AK238,"")</f>
        <v/>
      </c>
      <c r="AO238" s="72" t="str">
        <f t="shared" si="102"/>
        <v/>
      </c>
      <c r="AT238" s="75"/>
      <c r="AU238" s="75"/>
      <c r="AV238" s="75"/>
      <c r="AW238" s="75"/>
      <c r="AX238" s="4"/>
      <c r="AY238" s="21" t="str">
        <f>IF(OR(Q238=0,Q238=""),"",((H238-Q238)/Q238))</f>
        <v/>
      </c>
      <c r="AZ238" s="15" t="str">
        <f t="shared" si="85"/>
        <v/>
      </c>
      <c r="BA238" s="15" t="str">
        <f t="shared" si="83"/>
        <v/>
      </c>
      <c r="BB238" s="22" t="str">
        <f t="shared" si="86"/>
        <v/>
      </c>
      <c r="BC238" s="22" t="str">
        <f t="shared" si="87"/>
        <v/>
      </c>
      <c r="BD238" s="24" t="str">
        <f>IF(OR(R238=0,R238=""),"",((H238-R238)/R238))</f>
        <v/>
      </c>
      <c r="BE238" s="23" t="str">
        <f t="shared" si="84"/>
        <v/>
      </c>
      <c r="BF238" s="23" t="str">
        <f t="shared" si="88"/>
        <v/>
      </c>
      <c r="BG238" s="25" t="str">
        <f t="shared" si="89"/>
        <v/>
      </c>
      <c r="BH238" s="25" t="str">
        <f t="shared" si="90"/>
        <v/>
      </c>
      <c r="BI238" s="29" t="str">
        <f>IF(OR(L238="",N238=""),"",IF(AND(L238=N238,L238&gt;0,N238&gt;0),"Important High",""))</f>
        <v/>
      </c>
      <c r="BJ238" s="29" t="str">
        <f>IF(OR(M238="",O238=""),"",IF(AND(M238=O238,M238&gt;0,O238&gt;0),"Important Low",""))</f>
        <v/>
      </c>
      <c r="BK238" s="37" t="str">
        <f>IFERROR(IF(ABS(U238)&lt;0.15%,"Equal High",""),"")</f>
        <v/>
      </c>
      <c r="BL238" s="37" t="str" cm="1">
        <f t="array" aca="1" ref="BL238" ca="1">_xlfn.LET(_xlpm.lookback,MIN(ROW()-ROW(BK$50),11),_xlpm.found,IFERROR(MATCH("Equal High",OFFSET(BK238,-_xlpm.lookback,0,_xlpm.lookback+1,1),0),-1),_xlpm.offset_rows,_xlpm.lookback-_xlpm.found+1,IF(_xlpm.found&gt;0,INDEX(E:E,ROW()-_xlpm.offset_rows),""))</f>
        <v/>
      </c>
      <c r="BM238" s="37" t="str">
        <f ca="1">IF(BL238&lt;&gt;"",H238,"")</f>
        <v/>
      </c>
      <c r="BN238" s="37" t="str">
        <f ca="1">IF(BL238&lt;&gt;"",I238,"")</f>
        <v/>
      </c>
      <c r="BO238" s="37" t="str">
        <f t="shared" ca="1" si="81"/>
        <v/>
      </c>
      <c r="BP238" s="37" t="str">
        <f>IFERROR(IF(ABS(V238)&lt;0.15%,"Equal Low",""),"")</f>
        <v/>
      </c>
      <c r="BQ238" s="37" t="str" cm="1">
        <f t="array" aca="1" ref="BQ238" ca="1">_xlfn.LET(_xlpm.lookback,MIN(ROW()-ROW(BP$50),11),_xlpm.found,IFERROR(MATCH("Equal Low",OFFSET(BP238,-_xlpm.lookback,0,_xlpm.lookback+1,1),0),-1),_xlpm.offset_rows,_xlpm.lookback-_xlpm.found+1,IF(_xlpm.found&gt;0,INDEX(F:F,ROW()-_xlpm.offset_rows),""))</f>
        <v/>
      </c>
      <c r="BR238" s="37" t="str">
        <f ca="1">IF(BQ238&lt;&gt;"",H238,"")</f>
        <v/>
      </c>
      <c r="BS238" s="37" t="str">
        <f ca="1">IF(BQ238&lt;&gt;"",I238,"")</f>
        <v/>
      </c>
      <c r="BT238" s="37" t="str">
        <f t="shared" ca="1" si="82"/>
        <v/>
      </c>
      <c r="BU238" s="37" t="str">
        <f t="shared" si="91"/>
        <v/>
      </c>
      <c r="BV238" s="29" t="str">
        <f t="shared" si="92"/>
        <v/>
      </c>
      <c r="BW238" s="37" t="str" cm="1">
        <f t="array" ref="BW238">IF(BV238&lt;&gt;1,"",_xlfn.IFS(OR(BC238="Above",BC238="Below"),BC238,OR(BH238="Above",BH238="Below"),BH238,TRUE,""))</f>
        <v/>
      </c>
      <c r="BX238" s="37" t="str">
        <f ca="1">_xlfn.LET(_xlpm.eqh,IFERROR(ABS((BM238-BL238)/BL238)&lt;0.15%,FALSE),_xlpm.eql,IFERROR(ABS((BR238-BQ238)/BQ238)&lt;0.15%,FALSE),IF(_xlpm.eqh,IF(_xlpm.eql,"Eqh Touch / Eql Touch","Eqh Touch"),IF(_xlpm.eql,"Eql Touch","")))</f>
        <v/>
      </c>
      <c r="BY238" s="37" t="str">
        <f>IF(AA238="","",IF(AA238&gt;0,"UP","DOWN"))</f>
        <v/>
      </c>
      <c r="BZ238" s="37" t="str">
        <f t="shared" si="93"/>
        <v/>
      </c>
      <c r="CA238" s="37" t="str">
        <f t="shared" si="94"/>
        <v/>
      </c>
      <c r="CB238" s="66" t="str">
        <f t="shared" si="95"/>
        <v/>
      </c>
      <c r="CC238" s="69" t="str">
        <f t="shared" si="103"/>
        <v/>
      </c>
      <c r="CD238" s="66" t="str">
        <f t="shared" si="104"/>
        <v/>
      </c>
      <c r="CE238" s="66" t="str">
        <f t="shared" si="96"/>
        <v/>
      </c>
      <c r="CF238" s="66" t="str">
        <f>IF(AK238="","",IF(AND(AC238&gt;0,AK238&gt;0),"Low Spike @ Uptrend",""))</f>
        <v/>
      </c>
      <c r="CG238" s="66" t="str">
        <f>IF(AND(CF238="Low Spike @ Uptrend",AV238&gt;50%),"Sig Low Spike @ Uptrend","")</f>
        <v/>
      </c>
      <c r="CH238" s="30" t="str">
        <f>IFERROR(IF(Z238&gt;(AVERAGE(Z218:Z238)+(2*_xlfn.STDEV.P(Z218:Z238))),1,""),"")</f>
        <v/>
      </c>
      <c r="CI238" s="30" t="str">
        <f>IFERROR(IF(G238&gt;(AVERAGE(G218:G238)+(2*_xlfn.STDEV.P(G218:G238))),1,""),"")</f>
        <v/>
      </c>
      <c r="CJ238" s="30" t="str">
        <f>IF(P238="","",IF(P238=1,1,""))</f>
        <v/>
      </c>
      <c r="CK238" s="11" t="str">
        <f>IF(AND(CH238="",CC238="",CF238="",CI238="",CJ238=""),"",SUM(CH238:CJ238)/5)</f>
        <v/>
      </c>
      <c r="CL238" s="38" t="str">
        <f t="shared" si="105"/>
        <v/>
      </c>
      <c r="CM238" s="10" t="str">
        <f t="shared" si="106"/>
        <v/>
      </c>
    </row>
    <row r="239" spans="1:91" x14ac:dyDescent="0.55000000000000004">
      <c r="A239" t="str">
        <f>IF('Data Validation'!$K$2&lt;&gt;TRUE,"",'Data Validation'!A239)</f>
        <v/>
      </c>
      <c r="B239" s="4" t="str">
        <f>IF('Data Validation'!$K$2&lt;&gt;TRUE,"",'Data Validation'!C239)</f>
        <v/>
      </c>
      <c r="C239" s="4" t="str">
        <f>IF('Data Validation'!$K$2&lt;&gt;TRUE,"",'Data Validation'!E239)</f>
        <v/>
      </c>
      <c r="D239" s="4" t="str">
        <f>IF('Data Validation'!$K$2&lt;&gt;TRUE,"",'Data Validation'!G239)</f>
        <v/>
      </c>
      <c r="E239" s="4" t="str">
        <f>IF($C239&lt;&gt;"M5","",Price!F239)</f>
        <v/>
      </c>
      <c r="F239" s="4" t="str">
        <f>IF($C239&lt;&gt;"M5","",Price!G239)</f>
        <v/>
      </c>
      <c r="G239" s="4" t="str">
        <f>IF($C239&lt;&gt;"M5","",Price!H239)</f>
        <v/>
      </c>
      <c r="H239" s="57" t="str">
        <f>IF($C239&lt;&gt;"M5","",SSA!E239)</f>
        <v/>
      </c>
      <c r="I239" s="57" t="str">
        <f>IF($C239&lt;&gt;"M5","",SSA!F239)</f>
        <v/>
      </c>
      <c r="J239" s="58" t="str">
        <f>IF($C239&lt;&gt;"M5","",SSA!G239)</f>
        <v/>
      </c>
      <c r="K239" s="58" t="str">
        <f>IF($C239&lt;&gt;"M5","",SSA!H239)</f>
        <v/>
      </c>
      <c r="L239" s="5" t="str">
        <f>IF($C239&lt;&gt;"M5","",Trendlines!K239)</f>
        <v/>
      </c>
      <c r="M239" s="5" t="str">
        <f>IF($C239&lt;&gt;"M5","",Trendlines!L239)</f>
        <v/>
      </c>
      <c r="N239" s="5" t="str">
        <f>IF($C239&lt;&gt;"M5","",ZigZag!E239)</f>
        <v/>
      </c>
      <c r="O239" s="5" t="str">
        <f>IF($C239&lt;&gt;"M5","",ZigZag!F239)</f>
        <v/>
      </c>
      <c r="P239" s="5" t="str">
        <f>IF($C239&lt;&gt;"M5","",Pinbar!E239)</f>
        <v/>
      </c>
      <c r="Q239" s="57" t="str">
        <f>IF($C239&lt;&gt;"M5","",Trendlines!E239)</f>
        <v/>
      </c>
      <c r="R239" s="57" t="str">
        <f>IF($C239&lt;&gt;"M5","",Trendlines!H239)</f>
        <v/>
      </c>
      <c r="S239" s="36" t="str">
        <f>IF(N239=0,""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IF(N191&lt;&gt;0,N191,"")))))))))))))))))))))))))))))))))))))))))))))))))</f>
        <v/>
      </c>
      <c r="T239" s="36" t="str">
        <f>IF(O239=0,""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IF(O191&lt;&gt;0,O191,"")))))))))))))))))))))))))))))))))))))))))))))))))</f>
        <v/>
      </c>
      <c r="U239" s="36" t="str">
        <f>IFERROR(IF(S239="N/A","N/A",((N239-S239)/S239)),"")</f>
        <v/>
      </c>
      <c r="V239" s="36" t="str">
        <f>IFERROR(IF(T239="N/A","N/A",((O239-T239)/T239)),"")</f>
        <v/>
      </c>
      <c r="W239" t="str">
        <f>IFERROR(E239-F239,"")</f>
        <v/>
      </c>
      <c r="X239" t="str">
        <f>IFERROR(ABS(E239-D238),"")</f>
        <v/>
      </c>
      <c r="Y239" t="str">
        <f>IFERROR(ABS(F239-D238),"")</f>
        <v/>
      </c>
      <c r="Z239" t="str">
        <f t="shared" si="107"/>
        <v/>
      </c>
      <c r="AA239" s="36" t="str">
        <f>IFERROR(H239-I239,"")</f>
        <v/>
      </c>
      <c r="AB239" s="36" t="str">
        <f t="shared" si="97"/>
        <v/>
      </c>
      <c r="AC239" s="66" t="str" cm="1">
        <f t="array" ref="AC239">IFERROR((AB239=AB238,AC238+AB239,AB239),"")</f>
        <v/>
      </c>
      <c r="AD239" s="65"/>
      <c r="AE239" s="65"/>
      <c r="AF239" s="65"/>
      <c r="AG239" s="65"/>
      <c r="AH239" s="36" t="str">
        <f>IF(AND(H239&gt;I239,H238&lt;I238),"crossover","")</f>
        <v/>
      </c>
      <c r="AI239" s="36" t="str">
        <f>IF(AND(H239&lt;I239,H238&gt;I238),"crossunder","")</f>
        <v/>
      </c>
      <c r="AJ239" s="67" t="str">
        <f t="shared" si="98"/>
        <v/>
      </c>
      <c r="AK239" s="68" t="str">
        <f t="shared" si="99"/>
        <v/>
      </c>
      <c r="AL239" s="71" t="str">
        <f t="shared" si="100"/>
        <v/>
      </c>
      <c r="AM239" s="71" t="str">
        <f t="shared" si="101"/>
        <v/>
      </c>
      <c r="AN239" s="72" t="str">
        <f>IF(AND(AK239&lt;&gt;"",CF239="Low Spike @ Uptrend"),AK239,"")</f>
        <v/>
      </c>
      <c r="AO239" s="72" t="str">
        <f t="shared" si="102"/>
        <v/>
      </c>
      <c r="AT239" s="75"/>
      <c r="AU239" s="75"/>
      <c r="AV239" s="75"/>
      <c r="AW239" s="75"/>
      <c r="AX239" s="4"/>
      <c r="AY239" s="21" t="str">
        <f>IF(OR(Q239=0,Q239=""),"",((H239-Q239)/Q239))</f>
        <v/>
      </c>
      <c r="AZ239" s="15" t="str">
        <f t="shared" si="85"/>
        <v/>
      </c>
      <c r="BA239" s="15" t="str">
        <f t="shared" si="83"/>
        <v/>
      </c>
      <c r="BB239" s="22" t="str">
        <f t="shared" si="86"/>
        <v/>
      </c>
      <c r="BC239" s="22" t="str">
        <f t="shared" si="87"/>
        <v/>
      </c>
      <c r="BD239" s="24" t="str">
        <f>IF(OR(R239=0,R239=""),"",((H239-R239)/R239))</f>
        <v/>
      </c>
      <c r="BE239" s="23" t="str">
        <f t="shared" si="84"/>
        <v/>
      </c>
      <c r="BF239" s="23" t="str">
        <f t="shared" si="88"/>
        <v/>
      </c>
      <c r="BG239" s="25" t="str">
        <f t="shared" si="89"/>
        <v/>
      </c>
      <c r="BH239" s="25" t="str">
        <f t="shared" si="90"/>
        <v/>
      </c>
      <c r="BI239" s="29" t="str">
        <f>IF(OR(L239="",N239=""),"",IF(AND(L239=N239,L239&gt;0,N239&gt;0),"Important High",""))</f>
        <v/>
      </c>
      <c r="BJ239" s="29" t="str">
        <f>IF(OR(M239="",O239=""),"",IF(AND(M239=O239,M239&gt;0,O239&gt;0),"Important Low",""))</f>
        <v/>
      </c>
      <c r="BK239" s="37" t="str">
        <f>IFERROR(IF(ABS(U239)&lt;0.15%,"Equal High",""),"")</f>
        <v/>
      </c>
      <c r="BL239" s="37" t="str" cm="1">
        <f t="array" aca="1" ref="BL239" ca="1">_xlfn.LET(_xlpm.lookback,MIN(ROW()-ROW(BK$50),11),_xlpm.found,IFERROR(MATCH("Equal High",OFFSET(BK239,-_xlpm.lookback,0,_xlpm.lookback+1,1),0),-1),_xlpm.offset_rows,_xlpm.lookback-_xlpm.found+1,IF(_xlpm.found&gt;0,INDEX(E:E,ROW()-_xlpm.offset_rows),""))</f>
        <v/>
      </c>
      <c r="BM239" s="37" t="str">
        <f ca="1">IF(BL239&lt;&gt;"",H239,"")</f>
        <v/>
      </c>
      <c r="BN239" s="37" t="str">
        <f ca="1">IF(BL239&lt;&gt;"",I239,"")</f>
        <v/>
      </c>
      <c r="BO239" s="37" t="str">
        <f t="shared" ca="1" si="81"/>
        <v/>
      </c>
      <c r="BP239" s="37" t="str">
        <f>IFERROR(IF(ABS(V239)&lt;0.15%,"Equal Low",""),"")</f>
        <v/>
      </c>
      <c r="BQ239" s="37" t="str" cm="1">
        <f t="array" aca="1" ref="BQ239" ca="1">_xlfn.LET(_xlpm.lookback,MIN(ROW()-ROW(BP$50),11),_xlpm.found,IFERROR(MATCH("Equal Low",OFFSET(BP239,-_xlpm.lookback,0,_xlpm.lookback+1,1),0),-1),_xlpm.offset_rows,_xlpm.lookback-_xlpm.found+1,IF(_xlpm.found&gt;0,INDEX(F:F,ROW()-_xlpm.offset_rows),""))</f>
        <v/>
      </c>
      <c r="BR239" s="37" t="str">
        <f ca="1">IF(BQ239&lt;&gt;"",H239,"")</f>
        <v/>
      </c>
      <c r="BS239" s="37" t="str">
        <f ca="1">IF(BQ239&lt;&gt;"",I239,"")</f>
        <v/>
      </c>
      <c r="BT239" s="37" t="str">
        <f t="shared" ca="1" si="82"/>
        <v/>
      </c>
      <c r="BU239" s="37" t="str">
        <f t="shared" si="91"/>
        <v/>
      </c>
      <c r="BV239" s="29" t="str">
        <f t="shared" si="92"/>
        <v/>
      </c>
      <c r="BW239" s="37" t="str" cm="1">
        <f t="array" ref="BW239">IF(BV239&lt;&gt;1,"",_xlfn.IFS(OR(BC239="Above",BC239="Below"),BC239,OR(BH239="Above",BH239="Below"),BH239,TRUE,""))</f>
        <v/>
      </c>
      <c r="BX239" s="37" t="str">
        <f ca="1">_xlfn.LET(_xlpm.eqh,IFERROR(ABS((BM239-BL239)/BL239)&lt;0.15%,FALSE),_xlpm.eql,IFERROR(ABS((BR239-BQ239)/BQ239)&lt;0.15%,FALSE),IF(_xlpm.eqh,IF(_xlpm.eql,"Eqh Touch / Eql Touch","Eqh Touch"),IF(_xlpm.eql,"Eql Touch","")))</f>
        <v/>
      </c>
      <c r="BY239" s="37" t="str">
        <f>IF(AA239="","",IF(AA239&gt;0,"UP","DOWN"))</f>
        <v/>
      </c>
      <c r="BZ239" s="37" t="str">
        <f t="shared" si="93"/>
        <v/>
      </c>
      <c r="CA239" s="37" t="str">
        <f t="shared" si="94"/>
        <v/>
      </c>
      <c r="CB239" s="66" t="str">
        <f t="shared" si="95"/>
        <v/>
      </c>
      <c r="CC239" s="69" t="str">
        <f t="shared" si="103"/>
        <v/>
      </c>
      <c r="CD239" s="66" t="str">
        <f t="shared" si="104"/>
        <v/>
      </c>
      <c r="CE239" s="66" t="str">
        <f t="shared" si="96"/>
        <v/>
      </c>
      <c r="CF239" s="66" t="str">
        <f>IF(AK239="","",IF(AND(AC239&gt;0,AK239&gt;0),"Low Spike @ Uptrend",""))</f>
        <v/>
      </c>
      <c r="CG239" s="66" t="str">
        <f>IF(AND(CF239="Low Spike @ Uptrend",AV239&gt;50%),"Sig Low Spike @ Uptrend","")</f>
        <v/>
      </c>
      <c r="CH239" s="30" t="str">
        <f>IFERROR(IF(Z239&gt;(AVERAGE(Z219:Z239)+(2*_xlfn.STDEV.P(Z219:Z239))),1,""),"")</f>
        <v/>
      </c>
      <c r="CI239" s="30" t="str">
        <f>IFERROR(IF(G239&gt;(AVERAGE(G219:G239)+(2*_xlfn.STDEV.P(G219:G239))),1,""),"")</f>
        <v/>
      </c>
      <c r="CJ239" s="30" t="str">
        <f>IF(P239="","",IF(P239=1,1,""))</f>
        <v/>
      </c>
      <c r="CK239" s="11" t="str">
        <f>IF(AND(CH239="",CC239="",CF239="",CI239="",CJ239=""),"",SUM(CH239:CJ239)/5)</f>
        <v/>
      </c>
      <c r="CL239" s="38" t="str">
        <f t="shared" si="105"/>
        <v/>
      </c>
      <c r="CM239" s="10" t="str">
        <f t="shared" si="106"/>
        <v/>
      </c>
    </row>
    <row r="240" spans="1:91" x14ac:dyDescent="0.55000000000000004">
      <c r="A240" t="str">
        <f>IF('Data Validation'!$K$2&lt;&gt;TRUE,"",'Data Validation'!A240)</f>
        <v/>
      </c>
      <c r="B240" s="4" t="str">
        <f>IF('Data Validation'!$K$2&lt;&gt;TRUE,"",'Data Validation'!C240)</f>
        <v/>
      </c>
      <c r="C240" s="4" t="str">
        <f>IF('Data Validation'!$K$2&lt;&gt;TRUE,"",'Data Validation'!E240)</f>
        <v/>
      </c>
      <c r="D240" s="4" t="str">
        <f>IF('Data Validation'!$K$2&lt;&gt;TRUE,"",'Data Validation'!G240)</f>
        <v/>
      </c>
      <c r="E240" s="4" t="str">
        <f>IF($C240&lt;&gt;"M5","",Price!F240)</f>
        <v/>
      </c>
      <c r="F240" s="4" t="str">
        <f>IF($C240&lt;&gt;"M5","",Price!G240)</f>
        <v/>
      </c>
      <c r="G240" s="4" t="str">
        <f>IF($C240&lt;&gt;"M5","",Price!H240)</f>
        <v/>
      </c>
      <c r="H240" s="57" t="str">
        <f>IF($C240&lt;&gt;"M5","",SSA!E240)</f>
        <v/>
      </c>
      <c r="I240" s="57" t="str">
        <f>IF($C240&lt;&gt;"M5","",SSA!F240)</f>
        <v/>
      </c>
      <c r="J240" s="58" t="str">
        <f>IF($C240&lt;&gt;"M5","",SSA!G240)</f>
        <v/>
      </c>
      <c r="K240" s="58" t="str">
        <f>IF($C240&lt;&gt;"M5","",SSA!H240)</f>
        <v/>
      </c>
      <c r="L240" s="5" t="str">
        <f>IF($C240&lt;&gt;"M5","",Trendlines!K240)</f>
        <v/>
      </c>
      <c r="M240" s="5" t="str">
        <f>IF($C240&lt;&gt;"M5","",Trendlines!L240)</f>
        <v/>
      </c>
      <c r="N240" s="5" t="str">
        <f>IF($C240&lt;&gt;"M5","",ZigZag!E240)</f>
        <v/>
      </c>
      <c r="O240" s="5" t="str">
        <f>IF($C240&lt;&gt;"M5","",ZigZag!F240)</f>
        <v/>
      </c>
      <c r="P240" s="5" t="str">
        <f>IF($C240&lt;&gt;"M5","",Pinbar!E240)</f>
        <v/>
      </c>
      <c r="Q240" s="57" t="str">
        <f>IF($C240&lt;&gt;"M5","",Trendlines!E240)</f>
        <v/>
      </c>
      <c r="R240" s="57" t="str">
        <f>IF($C240&lt;&gt;"M5","",Trendlines!H240)</f>
        <v/>
      </c>
      <c r="S240" s="36" t="str">
        <f>IF(N240=0,""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IF(N192&lt;&gt;0,N192,"")))))))))))))))))))))))))))))))))))))))))))))))))</f>
        <v/>
      </c>
      <c r="T240" s="36" t="str">
        <f>IF(O240=0,""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IF(O192&lt;&gt;0,O192,"")))))))))))))))))))))))))))))))))))))))))))))))))</f>
        <v/>
      </c>
      <c r="U240" s="36" t="str">
        <f>IFERROR(IF(S240="N/A","N/A",((N240-S240)/S240)),"")</f>
        <v/>
      </c>
      <c r="V240" s="36" t="str">
        <f>IFERROR(IF(T240="N/A","N/A",((O240-T240)/T240)),"")</f>
        <v/>
      </c>
      <c r="W240" t="str">
        <f>IFERROR(E240-F240,"")</f>
        <v/>
      </c>
      <c r="X240" t="str">
        <f>IFERROR(ABS(E240-D239),"")</f>
        <v/>
      </c>
      <c r="Y240" t="str">
        <f>IFERROR(ABS(F240-D239),"")</f>
        <v/>
      </c>
      <c r="Z240" t="str">
        <f t="shared" si="107"/>
        <v/>
      </c>
      <c r="AA240" s="36" t="str">
        <f>IFERROR(H240-I240,"")</f>
        <v/>
      </c>
      <c r="AB240" s="36" t="str">
        <f t="shared" si="97"/>
        <v/>
      </c>
      <c r="AC240" s="66" t="str" cm="1">
        <f t="array" ref="AC240">IFERROR((AB240=AB239,AC239+AB240,AB240),"")</f>
        <v/>
      </c>
      <c r="AD240" s="65"/>
      <c r="AE240" s="65"/>
      <c r="AF240" s="65"/>
      <c r="AG240" s="65"/>
      <c r="AH240" s="36" t="str">
        <f>IF(AND(H240&gt;I240,H239&lt;I239),"crossover","")</f>
        <v/>
      </c>
      <c r="AI240" s="36" t="str">
        <f>IF(AND(H240&lt;I240,H239&gt;I239),"crossunder","")</f>
        <v/>
      </c>
      <c r="AJ240" s="67" t="str">
        <f t="shared" si="98"/>
        <v/>
      </c>
      <c r="AK240" s="68" t="str">
        <f t="shared" si="99"/>
        <v/>
      </c>
      <c r="AL240" s="71" t="str">
        <f t="shared" si="100"/>
        <v/>
      </c>
      <c r="AM240" s="71" t="str">
        <f t="shared" si="101"/>
        <v/>
      </c>
      <c r="AN240" s="72" t="str">
        <f>IF(AND(AK240&lt;&gt;"",CF240="Low Spike @ Uptrend"),AK240,"")</f>
        <v/>
      </c>
      <c r="AO240" s="72" t="str">
        <f t="shared" si="102"/>
        <v/>
      </c>
      <c r="AT240" s="75"/>
      <c r="AU240" s="75"/>
      <c r="AV240" s="75"/>
      <c r="AW240" s="75"/>
      <c r="AX240" s="4"/>
      <c r="AY240" s="21" t="str">
        <f>IF(OR(Q240=0,Q240=""),"",((H240-Q240)/Q240))</f>
        <v/>
      </c>
      <c r="AZ240" s="15" t="str">
        <f t="shared" si="85"/>
        <v/>
      </c>
      <c r="BA240" s="15" t="str">
        <f t="shared" si="83"/>
        <v/>
      </c>
      <c r="BB240" s="22" t="str">
        <f t="shared" si="86"/>
        <v/>
      </c>
      <c r="BC240" s="22" t="str">
        <f t="shared" si="87"/>
        <v/>
      </c>
      <c r="BD240" s="24" t="str">
        <f>IF(OR(R240=0,R240=""),"",((H240-R240)/R240))</f>
        <v/>
      </c>
      <c r="BE240" s="23" t="str">
        <f t="shared" si="84"/>
        <v/>
      </c>
      <c r="BF240" s="23" t="str">
        <f t="shared" si="88"/>
        <v/>
      </c>
      <c r="BG240" s="25" t="str">
        <f t="shared" si="89"/>
        <v/>
      </c>
      <c r="BH240" s="25" t="str">
        <f t="shared" si="90"/>
        <v/>
      </c>
      <c r="BI240" s="29" t="str">
        <f>IF(OR(L240="",N240=""),"",IF(AND(L240=N240,L240&gt;0,N240&gt;0),"Important High",""))</f>
        <v/>
      </c>
      <c r="BJ240" s="29" t="str">
        <f>IF(OR(M240="",O240=""),"",IF(AND(M240=O240,M240&gt;0,O240&gt;0),"Important Low",""))</f>
        <v/>
      </c>
      <c r="BK240" s="37" t="str">
        <f>IFERROR(IF(ABS(U240)&lt;0.15%,"Equal High",""),"")</f>
        <v/>
      </c>
      <c r="BL240" s="37" t="str" cm="1">
        <f t="array" aca="1" ref="BL240" ca="1">_xlfn.LET(_xlpm.lookback,MIN(ROW()-ROW(BK$50),11),_xlpm.found,IFERROR(MATCH("Equal High",OFFSET(BK240,-_xlpm.lookback,0,_xlpm.lookback+1,1),0),-1),_xlpm.offset_rows,_xlpm.lookback-_xlpm.found+1,IF(_xlpm.found&gt;0,INDEX(E:E,ROW()-_xlpm.offset_rows),""))</f>
        <v/>
      </c>
      <c r="BM240" s="37" t="str">
        <f ca="1">IF(BL240&lt;&gt;"",H240,"")</f>
        <v/>
      </c>
      <c r="BN240" s="37" t="str">
        <f ca="1">IF(BL240&lt;&gt;"",I240,"")</f>
        <v/>
      </c>
      <c r="BO240" s="37" t="str">
        <f t="shared" ca="1" si="81"/>
        <v/>
      </c>
      <c r="BP240" s="37" t="str">
        <f>IFERROR(IF(ABS(V240)&lt;0.15%,"Equal Low",""),"")</f>
        <v/>
      </c>
      <c r="BQ240" s="37" t="str" cm="1">
        <f t="array" aca="1" ref="BQ240" ca="1">_xlfn.LET(_xlpm.lookback,MIN(ROW()-ROW(BP$50),11),_xlpm.found,IFERROR(MATCH("Equal Low",OFFSET(BP240,-_xlpm.lookback,0,_xlpm.lookback+1,1),0),-1),_xlpm.offset_rows,_xlpm.lookback-_xlpm.found+1,IF(_xlpm.found&gt;0,INDEX(F:F,ROW()-_xlpm.offset_rows),""))</f>
        <v/>
      </c>
      <c r="BR240" s="37" t="str">
        <f ca="1">IF(BQ240&lt;&gt;"",H240,"")</f>
        <v/>
      </c>
      <c r="BS240" s="37" t="str">
        <f ca="1">IF(BQ240&lt;&gt;"",I240,"")</f>
        <v/>
      </c>
      <c r="BT240" s="37" t="str">
        <f t="shared" ca="1" si="82"/>
        <v/>
      </c>
      <c r="BU240" s="37" t="str">
        <f t="shared" si="91"/>
        <v/>
      </c>
      <c r="BV240" s="29" t="str">
        <f t="shared" si="92"/>
        <v/>
      </c>
      <c r="BW240" s="37" t="str" cm="1">
        <f t="array" ref="BW240">IF(BV240&lt;&gt;1,"",_xlfn.IFS(OR(BC240="Above",BC240="Below"),BC240,OR(BH240="Above",BH240="Below"),BH240,TRUE,""))</f>
        <v/>
      </c>
      <c r="BX240" s="37" t="str">
        <f ca="1">_xlfn.LET(_xlpm.eqh,IFERROR(ABS((BM240-BL240)/BL240)&lt;0.15%,FALSE),_xlpm.eql,IFERROR(ABS((BR240-BQ240)/BQ240)&lt;0.15%,FALSE),IF(_xlpm.eqh,IF(_xlpm.eql,"Eqh Touch / Eql Touch","Eqh Touch"),IF(_xlpm.eql,"Eql Touch","")))</f>
        <v/>
      </c>
      <c r="BY240" s="37" t="str">
        <f>IF(AA240="","",IF(AA240&gt;0,"UP","DOWN"))</f>
        <v/>
      </c>
      <c r="BZ240" s="37" t="str">
        <f t="shared" si="93"/>
        <v/>
      </c>
      <c r="CA240" s="37" t="str">
        <f t="shared" si="94"/>
        <v/>
      </c>
      <c r="CB240" s="66" t="str">
        <f t="shared" si="95"/>
        <v/>
      </c>
      <c r="CC240" s="69" t="str">
        <f t="shared" si="103"/>
        <v/>
      </c>
      <c r="CD240" s="66" t="str">
        <f t="shared" si="104"/>
        <v/>
      </c>
      <c r="CE240" s="66" t="str">
        <f t="shared" si="96"/>
        <v/>
      </c>
      <c r="CF240" s="66" t="str">
        <f>IF(AK240="","",IF(AND(AC240&gt;0,AK240&gt;0),"Low Spike @ Uptrend",""))</f>
        <v/>
      </c>
      <c r="CG240" s="66" t="str">
        <f>IF(AND(CF240="Low Spike @ Uptrend",AV240&gt;50%),"Sig Low Spike @ Uptrend","")</f>
        <v/>
      </c>
      <c r="CH240" s="30" t="str">
        <f>IFERROR(IF(Z240&gt;(AVERAGE(Z220:Z240)+(2*_xlfn.STDEV.P(Z220:Z240))),1,""),"")</f>
        <v/>
      </c>
      <c r="CI240" s="30" t="str">
        <f>IFERROR(IF(G240&gt;(AVERAGE(G220:G240)+(2*_xlfn.STDEV.P(G220:G240))),1,""),"")</f>
        <v/>
      </c>
      <c r="CJ240" s="30" t="str">
        <f>IF(P240="","",IF(P240=1,1,""))</f>
        <v/>
      </c>
      <c r="CK240" s="11" t="str">
        <f>IF(AND(CH240="",CC240="",CF240="",CI240="",CJ240=""),"",SUM(CH240:CJ240)/5)</f>
        <v/>
      </c>
      <c r="CL240" s="38" t="str">
        <f t="shared" si="105"/>
        <v/>
      </c>
      <c r="CM240" s="10" t="str">
        <f t="shared" si="106"/>
        <v/>
      </c>
    </row>
    <row r="241" spans="1:91" x14ac:dyDescent="0.55000000000000004">
      <c r="A241" t="str">
        <f>IF('Data Validation'!$K$2&lt;&gt;TRUE,"",'Data Validation'!A241)</f>
        <v/>
      </c>
      <c r="B241" s="4" t="str">
        <f>IF('Data Validation'!$K$2&lt;&gt;TRUE,"",'Data Validation'!C241)</f>
        <v/>
      </c>
      <c r="C241" s="4" t="str">
        <f>IF('Data Validation'!$K$2&lt;&gt;TRUE,"",'Data Validation'!E241)</f>
        <v/>
      </c>
      <c r="D241" s="4" t="str">
        <f>IF('Data Validation'!$K$2&lt;&gt;TRUE,"",'Data Validation'!G241)</f>
        <v/>
      </c>
      <c r="E241" s="4" t="str">
        <f>IF($C241&lt;&gt;"M5","",Price!F241)</f>
        <v/>
      </c>
      <c r="F241" s="4" t="str">
        <f>IF($C241&lt;&gt;"M5","",Price!G241)</f>
        <v/>
      </c>
      <c r="G241" s="4" t="str">
        <f>IF($C241&lt;&gt;"M5","",Price!H241)</f>
        <v/>
      </c>
      <c r="H241" s="57" t="str">
        <f>IF($C241&lt;&gt;"M5","",SSA!E241)</f>
        <v/>
      </c>
      <c r="I241" s="57" t="str">
        <f>IF($C241&lt;&gt;"M5","",SSA!F241)</f>
        <v/>
      </c>
      <c r="J241" s="58" t="str">
        <f>IF($C241&lt;&gt;"M5","",SSA!G241)</f>
        <v/>
      </c>
      <c r="K241" s="58" t="str">
        <f>IF($C241&lt;&gt;"M5","",SSA!H241)</f>
        <v/>
      </c>
      <c r="L241" s="5" t="str">
        <f>IF($C241&lt;&gt;"M5","",Trendlines!K241)</f>
        <v/>
      </c>
      <c r="M241" s="5" t="str">
        <f>IF($C241&lt;&gt;"M5","",Trendlines!L241)</f>
        <v/>
      </c>
      <c r="N241" s="5" t="str">
        <f>IF($C241&lt;&gt;"M5","",ZigZag!E241)</f>
        <v/>
      </c>
      <c r="O241" s="5" t="str">
        <f>IF($C241&lt;&gt;"M5","",ZigZag!F241)</f>
        <v/>
      </c>
      <c r="P241" s="5" t="str">
        <f>IF($C241&lt;&gt;"M5","",Pinbar!E241)</f>
        <v/>
      </c>
      <c r="Q241" s="57" t="str">
        <f>IF($C241&lt;&gt;"M5","",Trendlines!E241)</f>
        <v/>
      </c>
      <c r="R241" s="57" t="str">
        <f>IF($C241&lt;&gt;"M5","",Trendlines!H241)</f>
        <v/>
      </c>
      <c r="S241" s="36" t="str">
        <f>IF(N241=0,""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IF(N193&lt;&gt;0,N193,"")))))))))))))))))))))))))))))))))))))))))))))))))</f>
        <v/>
      </c>
      <c r="T241" s="36" t="str">
        <f>IF(O241=0,""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IF(O193&lt;&gt;0,O193,"")))))))))))))))))))))))))))))))))))))))))))))))))</f>
        <v/>
      </c>
      <c r="U241" s="36" t="str">
        <f>IFERROR(IF(S241="N/A","N/A",((N241-S241)/S241)),"")</f>
        <v/>
      </c>
      <c r="V241" s="36" t="str">
        <f>IFERROR(IF(T241="N/A","N/A",((O241-T241)/T241)),"")</f>
        <v/>
      </c>
      <c r="W241" t="str">
        <f>IFERROR(E241-F241,"")</f>
        <v/>
      </c>
      <c r="X241" t="str">
        <f>IFERROR(ABS(E241-D240),"")</f>
        <v/>
      </c>
      <c r="Y241" t="str">
        <f>IFERROR(ABS(F241-D240),"")</f>
        <v/>
      </c>
      <c r="Z241" t="str">
        <f t="shared" si="107"/>
        <v/>
      </c>
      <c r="AA241" s="36" t="str">
        <f>IFERROR(H241-I241,"")</f>
        <v/>
      </c>
      <c r="AB241" s="36" t="str">
        <f t="shared" si="97"/>
        <v/>
      </c>
      <c r="AC241" s="66" t="str" cm="1">
        <f t="array" ref="AC241">IFERROR((AB241=AB240,AC240+AB241,AB241),"")</f>
        <v/>
      </c>
      <c r="AD241" s="65"/>
      <c r="AE241" s="65"/>
      <c r="AF241" s="65"/>
      <c r="AG241" s="65"/>
      <c r="AH241" s="36" t="str">
        <f>IF(AND(H241&gt;I241,H240&lt;I240),"crossover","")</f>
        <v/>
      </c>
      <c r="AI241" s="36" t="str">
        <f>IF(AND(H241&lt;I241,H240&gt;I240),"crossunder","")</f>
        <v/>
      </c>
      <c r="AJ241" s="67" t="str">
        <f t="shared" si="98"/>
        <v/>
      </c>
      <c r="AK241" s="68" t="str">
        <f t="shared" si="99"/>
        <v/>
      </c>
      <c r="AL241" s="71" t="str">
        <f t="shared" si="100"/>
        <v/>
      </c>
      <c r="AM241" s="71" t="str">
        <f t="shared" si="101"/>
        <v/>
      </c>
      <c r="AN241" s="72" t="str">
        <f>IF(AND(AK241&lt;&gt;"",CF241="Low Spike @ Uptrend"),AK241,"")</f>
        <v/>
      </c>
      <c r="AO241" s="72" t="str">
        <f t="shared" si="102"/>
        <v/>
      </c>
      <c r="AT241" s="75"/>
      <c r="AU241" s="75"/>
      <c r="AV241" s="75"/>
      <c r="AW241" s="75"/>
      <c r="AX241" s="4"/>
      <c r="AY241" s="21" t="str">
        <f>IF(OR(Q241=0,Q241=""),"",((H241-Q241)/Q241))</f>
        <v/>
      </c>
      <c r="AZ241" s="15" t="str">
        <f t="shared" si="85"/>
        <v/>
      </c>
      <c r="BA241" s="15" t="str">
        <f t="shared" si="83"/>
        <v/>
      </c>
      <c r="BB241" s="22" t="str">
        <f t="shared" si="86"/>
        <v/>
      </c>
      <c r="BC241" s="22" t="str">
        <f t="shared" si="87"/>
        <v/>
      </c>
      <c r="BD241" s="24" t="str">
        <f>IF(OR(R241=0,R241=""),"",((H241-R241)/R241))</f>
        <v/>
      </c>
      <c r="BE241" s="23" t="str">
        <f t="shared" si="84"/>
        <v/>
      </c>
      <c r="BF241" s="23" t="str">
        <f t="shared" si="88"/>
        <v/>
      </c>
      <c r="BG241" s="25" t="str">
        <f t="shared" si="89"/>
        <v/>
      </c>
      <c r="BH241" s="25" t="str">
        <f t="shared" si="90"/>
        <v/>
      </c>
      <c r="BI241" s="29" t="str">
        <f>IF(OR(L241="",N241=""),"",IF(AND(L241=N241,L241&gt;0,N241&gt;0),"Important High",""))</f>
        <v/>
      </c>
      <c r="BJ241" s="29" t="str">
        <f>IF(OR(M241="",O241=""),"",IF(AND(M241=O241,M241&gt;0,O241&gt;0),"Important Low",""))</f>
        <v/>
      </c>
      <c r="BK241" s="37" t="str">
        <f>IFERROR(IF(ABS(U241)&lt;0.15%,"Equal High",""),"")</f>
        <v/>
      </c>
      <c r="BL241" s="37" t="str" cm="1">
        <f t="array" aca="1" ref="BL241" ca="1">_xlfn.LET(_xlpm.lookback,MIN(ROW()-ROW(BK$50),11),_xlpm.found,IFERROR(MATCH("Equal High",OFFSET(BK241,-_xlpm.lookback,0,_xlpm.lookback+1,1),0),-1),_xlpm.offset_rows,_xlpm.lookback-_xlpm.found+1,IF(_xlpm.found&gt;0,INDEX(E:E,ROW()-_xlpm.offset_rows),""))</f>
        <v/>
      </c>
      <c r="BM241" s="37" t="str">
        <f ca="1">IF(BL241&lt;&gt;"",H241,"")</f>
        <v/>
      </c>
      <c r="BN241" s="37" t="str">
        <f ca="1">IF(BL241&lt;&gt;"",I241,"")</f>
        <v/>
      </c>
      <c r="BO241" s="37" t="str">
        <f t="shared" ca="1" si="81"/>
        <v/>
      </c>
      <c r="BP241" s="37" t="str">
        <f>IFERROR(IF(ABS(V241)&lt;0.15%,"Equal Low",""),"")</f>
        <v/>
      </c>
      <c r="BQ241" s="37" t="str" cm="1">
        <f t="array" aca="1" ref="BQ241" ca="1">_xlfn.LET(_xlpm.lookback,MIN(ROW()-ROW(BP$50),11),_xlpm.found,IFERROR(MATCH("Equal Low",OFFSET(BP241,-_xlpm.lookback,0,_xlpm.lookback+1,1),0),-1),_xlpm.offset_rows,_xlpm.lookback-_xlpm.found+1,IF(_xlpm.found&gt;0,INDEX(F:F,ROW()-_xlpm.offset_rows),""))</f>
        <v/>
      </c>
      <c r="BR241" s="37" t="str">
        <f ca="1">IF(BQ241&lt;&gt;"",H241,"")</f>
        <v/>
      </c>
      <c r="BS241" s="37" t="str">
        <f ca="1">IF(BQ241&lt;&gt;"",I241,"")</f>
        <v/>
      </c>
      <c r="BT241" s="37" t="str">
        <f t="shared" ca="1" si="82"/>
        <v/>
      </c>
      <c r="BU241" s="37" t="str">
        <f t="shared" si="91"/>
        <v/>
      </c>
      <c r="BV241" s="29" t="str">
        <f t="shared" si="92"/>
        <v/>
      </c>
      <c r="BW241" s="37" t="str" cm="1">
        <f t="array" ref="BW241">IF(BV241&lt;&gt;1,"",_xlfn.IFS(OR(BC241="Above",BC241="Below"),BC241,OR(BH241="Above",BH241="Below"),BH241,TRUE,""))</f>
        <v/>
      </c>
      <c r="BX241" s="37" t="str">
        <f ca="1">_xlfn.LET(_xlpm.eqh,IFERROR(ABS((BM241-BL241)/BL241)&lt;0.15%,FALSE),_xlpm.eql,IFERROR(ABS((BR241-BQ241)/BQ241)&lt;0.15%,FALSE),IF(_xlpm.eqh,IF(_xlpm.eql,"Eqh Touch / Eql Touch","Eqh Touch"),IF(_xlpm.eql,"Eql Touch","")))</f>
        <v/>
      </c>
      <c r="BY241" s="37" t="str">
        <f>IF(AA241="","",IF(AA241&gt;0,"UP","DOWN"))</f>
        <v/>
      </c>
      <c r="BZ241" s="37" t="str">
        <f t="shared" si="93"/>
        <v/>
      </c>
      <c r="CA241" s="37" t="str">
        <f t="shared" si="94"/>
        <v/>
      </c>
      <c r="CB241" s="66" t="str">
        <f t="shared" si="95"/>
        <v/>
      </c>
      <c r="CC241" s="69" t="str">
        <f t="shared" si="103"/>
        <v/>
      </c>
      <c r="CD241" s="66" t="str">
        <f t="shared" si="104"/>
        <v/>
      </c>
      <c r="CE241" s="66" t="str">
        <f t="shared" si="96"/>
        <v/>
      </c>
      <c r="CF241" s="66" t="str">
        <f>IF(AK241="","",IF(AND(AC241&gt;0,AK241&gt;0),"Low Spike @ Uptrend",""))</f>
        <v/>
      </c>
      <c r="CG241" s="66" t="str">
        <f>IF(AND(CF241="Low Spike @ Uptrend",AV241&gt;50%),"Sig Low Spike @ Uptrend","")</f>
        <v/>
      </c>
      <c r="CH241" s="30" t="str">
        <f>IFERROR(IF(Z241&gt;(AVERAGE(Z221:Z241)+(2*_xlfn.STDEV.P(Z221:Z241))),1,""),"")</f>
        <v/>
      </c>
      <c r="CI241" s="30" t="str">
        <f>IFERROR(IF(G241&gt;(AVERAGE(G221:G241)+(2*_xlfn.STDEV.P(G221:G241))),1,""),"")</f>
        <v/>
      </c>
      <c r="CJ241" s="30" t="str">
        <f>IF(P241="","",IF(P241=1,1,""))</f>
        <v/>
      </c>
      <c r="CK241" s="11" t="str">
        <f>IF(AND(CH241="",CC241="",CF241="",CI241="",CJ241=""),"",SUM(CH241:CJ241)/5)</f>
        <v/>
      </c>
      <c r="CL241" s="38" t="str">
        <f t="shared" si="105"/>
        <v/>
      </c>
      <c r="CM241" s="10" t="str">
        <f t="shared" si="106"/>
        <v/>
      </c>
    </row>
    <row r="242" spans="1:91" x14ac:dyDescent="0.55000000000000004">
      <c r="A242" t="str">
        <f>IF('Data Validation'!$K$2&lt;&gt;TRUE,"",'Data Validation'!A242)</f>
        <v/>
      </c>
      <c r="B242" s="4" t="str">
        <f>IF('Data Validation'!$K$2&lt;&gt;TRUE,"",'Data Validation'!C242)</f>
        <v/>
      </c>
      <c r="C242" s="4" t="str">
        <f>IF('Data Validation'!$K$2&lt;&gt;TRUE,"",'Data Validation'!E242)</f>
        <v/>
      </c>
      <c r="D242" s="4" t="str">
        <f>IF('Data Validation'!$K$2&lt;&gt;TRUE,"",'Data Validation'!G242)</f>
        <v/>
      </c>
      <c r="E242" s="4" t="str">
        <f>IF($C242&lt;&gt;"M5","",Price!F242)</f>
        <v/>
      </c>
      <c r="F242" s="4" t="str">
        <f>IF($C242&lt;&gt;"M5","",Price!G242)</f>
        <v/>
      </c>
      <c r="G242" s="4" t="str">
        <f>IF($C242&lt;&gt;"M5","",Price!H242)</f>
        <v/>
      </c>
      <c r="H242" s="57" t="str">
        <f>IF($C242&lt;&gt;"M5","",SSA!E242)</f>
        <v/>
      </c>
      <c r="I242" s="57" t="str">
        <f>IF($C242&lt;&gt;"M5","",SSA!F242)</f>
        <v/>
      </c>
      <c r="J242" s="58" t="str">
        <f>IF($C242&lt;&gt;"M5","",SSA!G242)</f>
        <v/>
      </c>
      <c r="K242" s="58" t="str">
        <f>IF($C242&lt;&gt;"M5","",SSA!H242)</f>
        <v/>
      </c>
      <c r="L242" s="5" t="str">
        <f>IF($C242&lt;&gt;"M5","",Trendlines!K242)</f>
        <v/>
      </c>
      <c r="M242" s="5" t="str">
        <f>IF($C242&lt;&gt;"M5","",Trendlines!L242)</f>
        <v/>
      </c>
      <c r="N242" s="5" t="str">
        <f>IF($C242&lt;&gt;"M5","",ZigZag!E242)</f>
        <v/>
      </c>
      <c r="O242" s="5" t="str">
        <f>IF($C242&lt;&gt;"M5","",ZigZag!F242)</f>
        <v/>
      </c>
      <c r="P242" s="5" t="str">
        <f>IF($C242&lt;&gt;"M5","",Pinbar!E242)</f>
        <v/>
      </c>
      <c r="Q242" s="57" t="str">
        <f>IF($C242&lt;&gt;"M5","",Trendlines!E242)</f>
        <v/>
      </c>
      <c r="R242" s="57" t="str">
        <f>IF($C242&lt;&gt;"M5","",Trendlines!H242)</f>
        <v/>
      </c>
      <c r="S242" s="36" t="str">
        <f>IF(N242=0,""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"")))))))))))))))))))))))))))))))))))))))))))))))))</f>
        <v/>
      </c>
      <c r="T242" s="36" t="str">
        <f>IF(O242=0,""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"")))))))))))))))))))))))))))))))))))))))))))))))))</f>
        <v/>
      </c>
      <c r="U242" s="36" t="str">
        <f>IFERROR(IF(S242="N/A","N/A",((N242-S242)/S242)),"")</f>
        <v/>
      </c>
      <c r="V242" s="36" t="str">
        <f>IFERROR(IF(T242="N/A","N/A",((O242-T242)/T242)),"")</f>
        <v/>
      </c>
      <c r="W242" t="str">
        <f>IFERROR(E242-F242,"")</f>
        <v/>
      </c>
      <c r="X242" t="str">
        <f>IFERROR(ABS(E242-D241),"")</f>
        <v/>
      </c>
      <c r="Y242" t="str">
        <f>IFERROR(ABS(F242-D241),"")</f>
        <v/>
      </c>
      <c r="Z242" t="str">
        <f t="shared" si="107"/>
        <v/>
      </c>
      <c r="AA242" s="36" t="str">
        <f>IFERROR(H242-I242,"")</f>
        <v/>
      </c>
      <c r="AB242" s="36" t="str">
        <f t="shared" si="97"/>
        <v/>
      </c>
      <c r="AC242" s="66" t="str" cm="1">
        <f t="array" ref="AC242">IFERROR((AB242=AB241,AC241+AB242,AB242),"")</f>
        <v/>
      </c>
      <c r="AD242" s="65"/>
      <c r="AE242" s="65"/>
      <c r="AF242" s="65"/>
      <c r="AG242" s="65"/>
      <c r="AH242" s="36" t="str">
        <f>IF(AND(H242&gt;I242,H241&lt;I241),"crossover","")</f>
        <v/>
      </c>
      <c r="AI242" s="36" t="str">
        <f>IF(AND(H242&lt;I242,H241&gt;I241),"crossunder","")</f>
        <v/>
      </c>
      <c r="AJ242" s="67" t="str">
        <f t="shared" si="98"/>
        <v/>
      </c>
      <c r="AK242" s="68" t="str">
        <f t="shared" si="99"/>
        <v/>
      </c>
      <c r="AL242" s="71" t="str">
        <f t="shared" si="100"/>
        <v/>
      </c>
      <c r="AM242" s="71" t="str">
        <f t="shared" si="101"/>
        <v/>
      </c>
      <c r="AN242" s="72" t="str">
        <f>IF(AND(AK242&lt;&gt;"",CF242="Low Spike @ Uptrend"),AK242,"")</f>
        <v/>
      </c>
      <c r="AO242" s="72" t="str">
        <f t="shared" si="102"/>
        <v/>
      </c>
      <c r="AT242" s="75"/>
      <c r="AU242" s="75"/>
      <c r="AV242" s="75"/>
      <c r="AW242" s="75"/>
      <c r="AX242" s="4"/>
      <c r="AY242" s="21" t="str">
        <f>IF(OR(Q242=0,Q242=""),"",((H242-Q242)/Q242))</f>
        <v/>
      </c>
      <c r="AZ242" s="15" t="str">
        <f t="shared" si="85"/>
        <v/>
      </c>
      <c r="BA242" s="15" t="str">
        <f t="shared" si="83"/>
        <v/>
      </c>
      <c r="BB242" s="22" t="str">
        <f t="shared" si="86"/>
        <v/>
      </c>
      <c r="BC242" s="22" t="str">
        <f t="shared" si="87"/>
        <v/>
      </c>
      <c r="BD242" s="24" t="str">
        <f>IF(OR(R242=0,R242=""),"",((H242-R242)/R242))</f>
        <v/>
      </c>
      <c r="BE242" s="23" t="str">
        <f t="shared" si="84"/>
        <v/>
      </c>
      <c r="BF242" s="23" t="str">
        <f t="shared" si="88"/>
        <v/>
      </c>
      <c r="BG242" s="25" t="str">
        <f t="shared" si="89"/>
        <v/>
      </c>
      <c r="BH242" s="25" t="str">
        <f t="shared" si="90"/>
        <v/>
      </c>
      <c r="BI242" s="29" t="str">
        <f>IF(OR(L242="",N242=""),"",IF(AND(L242=N242,L242&gt;0,N242&gt;0),"Important High",""))</f>
        <v/>
      </c>
      <c r="BJ242" s="29" t="str">
        <f>IF(OR(M242="",O242=""),"",IF(AND(M242=O242,M242&gt;0,O242&gt;0),"Important Low",""))</f>
        <v/>
      </c>
      <c r="BK242" s="37" t="str">
        <f>IFERROR(IF(ABS(U242)&lt;0.15%,"Equal High",""),"")</f>
        <v/>
      </c>
      <c r="BL242" s="37" t="str" cm="1">
        <f t="array" aca="1" ref="BL242" ca="1">_xlfn.LET(_xlpm.lookback,MIN(ROW()-ROW(BK$50),11),_xlpm.found,IFERROR(MATCH("Equal High",OFFSET(BK242,-_xlpm.lookback,0,_xlpm.lookback+1,1),0),-1),_xlpm.offset_rows,_xlpm.lookback-_xlpm.found+1,IF(_xlpm.found&gt;0,INDEX(E:E,ROW()-_xlpm.offset_rows),""))</f>
        <v/>
      </c>
      <c r="BM242" s="37" t="str">
        <f ca="1">IF(BL242&lt;&gt;"",H242,"")</f>
        <v/>
      </c>
      <c r="BN242" s="37" t="str">
        <f ca="1">IF(BL242&lt;&gt;"",I242,"")</f>
        <v/>
      </c>
      <c r="BO242" s="37" t="str">
        <f t="shared" ca="1" si="81"/>
        <v/>
      </c>
      <c r="BP242" s="37" t="str">
        <f>IFERROR(IF(ABS(V242)&lt;0.15%,"Equal Low",""),"")</f>
        <v/>
      </c>
      <c r="BQ242" s="37" t="str" cm="1">
        <f t="array" aca="1" ref="BQ242" ca="1">_xlfn.LET(_xlpm.lookback,MIN(ROW()-ROW(BP$50),11),_xlpm.found,IFERROR(MATCH("Equal Low",OFFSET(BP242,-_xlpm.lookback,0,_xlpm.lookback+1,1),0),-1),_xlpm.offset_rows,_xlpm.lookback-_xlpm.found+1,IF(_xlpm.found&gt;0,INDEX(F:F,ROW()-_xlpm.offset_rows),""))</f>
        <v/>
      </c>
      <c r="BR242" s="37" t="str">
        <f ca="1">IF(BQ242&lt;&gt;"",H242,"")</f>
        <v/>
      </c>
      <c r="BS242" s="37" t="str">
        <f ca="1">IF(BQ242&lt;&gt;"",I242,"")</f>
        <v/>
      </c>
      <c r="BT242" s="37" t="str">
        <f t="shared" ca="1" si="82"/>
        <v/>
      </c>
      <c r="BU242" s="37" t="str">
        <f t="shared" si="91"/>
        <v/>
      </c>
      <c r="BV242" s="29" t="str">
        <f t="shared" si="92"/>
        <v/>
      </c>
      <c r="BW242" s="37" t="str" cm="1">
        <f t="array" ref="BW242">IF(BV242&lt;&gt;1,"",_xlfn.IFS(OR(BC242="Above",BC242="Below"),BC242,OR(BH242="Above",BH242="Below"),BH242,TRUE,""))</f>
        <v/>
      </c>
      <c r="BX242" s="37" t="str">
        <f ca="1">_xlfn.LET(_xlpm.eqh,IFERROR(ABS((BM242-BL242)/BL242)&lt;0.15%,FALSE),_xlpm.eql,IFERROR(ABS((BR242-BQ242)/BQ242)&lt;0.15%,FALSE),IF(_xlpm.eqh,IF(_xlpm.eql,"Eqh Touch / Eql Touch","Eqh Touch"),IF(_xlpm.eql,"Eql Touch","")))</f>
        <v/>
      </c>
      <c r="BY242" s="37" t="str">
        <f>IF(AA242="","",IF(AA242&gt;0,"UP","DOWN"))</f>
        <v/>
      </c>
      <c r="BZ242" s="37" t="str">
        <f t="shared" si="93"/>
        <v/>
      </c>
      <c r="CA242" s="37" t="str">
        <f t="shared" si="94"/>
        <v/>
      </c>
      <c r="CB242" s="66" t="str">
        <f t="shared" si="95"/>
        <v/>
      </c>
      <c r="CC242" s="69" t="str">
        <f t="shared" si="103"/>
        <v/>
      </c>
      <c r="CD242" s="66" t="str">
        <f t="shared" si="104"/>
        <v/>
      </c>
      <c r="CE242" s="66" t="str">
        <f t="shared" si="96"/>
        <v/>
      </c>
      <c r="CF242" s="66" t="str">
        <f>IF(AK242="","",IF(AND(AC242&gt;0,AK242&gt;0),"Low Spike @ Uptrend",""))</f>
        <v/>
      </c>
      <c r="CG242" s="66" t="str">
        <f>IF(AND(CF242="Low Spike @ Uptrend",AV242&gt;50%),"Sig Low Spike @ Uptrend","")</f>
        <v/>
      </c>
      <c r="CH242" s="30" t="str">
        <f>IFERROR(IF(Z242&gt;(AVERAGE(Z222:Z242)+(2*_xlfn.STDEV.P(Z222:Z242))),1,""),"")</f>
        <v/>
      </c>
      <c r="CI242" s="30" t="str">
        <f>IFERROR(IF(G242&gt;(AVERAGE(G222:G242)+(2*_xlfn.STDEV.P(G222:G242))),1,""),"")</f>
        <v/>
      </c>
      <c r="CJ242" s="30" t="str">
        <f>IF(P242="","",IF(P242=1,1,""))</f>
        <v/>
      </c>
      <c r="CK242" s="11" t="str">
        <f>IF(AND(CH242="",CC242="",CF242="",CI242="",CJ242=""),"",SUM(CH242:CJ242)/5)</f>
        <v/>
      </c>
      <c r="CL242" s="38" t="str">
        <f t="shared" si="105"/>
        <v/>
      </c>
      <c r="CM242" s="10" t="str">
        <f t="shared" si="106"/>
        <v/>
      </c>
    </row>
    <row r="243" spans="1:91" x14ac:dyDescent="0.55000000000000004">
      <c r="A243" t="str">
        <f>IF('Data Validation'!$K$2&lt;&gt;TRUE,"",'Data Validation'!A243)</f>
        <v/>
      </c>
      <c r="B243" s="4" t="str">
        <f>IF('Data Validation'!$K$2&lt;&gt;TRUE,"",'Data Validation'!C243)</f>
        <v/>
      </c>
      <c r="C243" s="4" t="str">
        <f>IF('Data Validation'!$K$2&lt;&gt;TRUE,"",'Data Validation'!E243)</f>
        <v/>
      </c>
      <c r="D243" s="4" t="str">
        <f>IF('Data Validation'!$K$2&lt;&gt;TRUE,"",'Data Validation'!G243)</f>
        <v/>
      </c>
      <c r="E243" s="4" t="str">
        <f>IF($C243&lt;&gt;"M5","",Price!F243)</f>
        <v/>
      </c>
      <c r="F243" s="4" t="str">
        <f>IF($C243&lt;&gt;"M5","",Price!G243)</f>
        <v/>
      </c>
      <c r="G243" s="4" t="str">
        <f>IF($C243&lt;&gt;"M5","",Price!H243)</f>
        <v/>
      </c>
      <c r="H243" s="57" t="str">
        <f>IF($C243&lt;&gt;"M5","",SSA!E243)</f>
        <v/>
      </c>
      <c r="I243" s="57" t="str">
        <f>IF($C243&lt;&gt;"M5","",SSA!F243)</f>
        <v/>
      </c>
      <c r="J243" s="58" t="str">
        <f>IF($C243&lt;&gt;"M5","",SSA!G243)</f>
        <v/>
      </c>
      <c r="K243" s="58" t="str">
        <f>IF($C243&lt;&gt;"M5","",SSA!H243)</f>
        <v/>
      </c>
      <c r="L243" s="5" t="str">
        <f>IF($C243&lt;&gt;"M5","",Trendlines!K243)</f>
        <v/>
      </c>
      <c r="M243" s="5" t="str">
        <f>IF($C243&lt;&gt;"M5","",Trendlines!L243)</f>
        <v/>
      </c>
      <c r="N243" s="5" t="str">
        <f>IF($C243&lt;&gt;"M5","",ZigZag!E243)</f>
        <v/>
      </c>
      <c r="O243" s="5" t="str">
        <f>IF($C243&lt;&gt;"M5","",ZigZag!F243)</f>
        <v/>
      </c>
      <c r="P243" s="5" t="str">
        <f>IF($C243&lt;&gt;"M5","",Pinbar!E243)</f>
        <v/>
      </c>
      <c r="Q243" s="57" t="str">
        <f>IF($C243&lt;&gt;"M5","",Trendlines!E243)</f>
        <v/>
      </c>
      <c r="R243" s="57" t="str">
        <f>IF($C243&lt;&gt;"M5","",Trendlines!H243)</f>
        <v/>
      </c>
      <c r="S243" s="36" t="str">
        <f>IF(N243=0,""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"")))))))))))))))))))))))))))))))))))))))))))))))))</f>
        <v/>
      </c>
      <c r="T243" s="36" t="str">
        <f>IF(O243=0,""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"")))))))))))))))))))))))))))))))))))))))))))))))))</f>
        <v/>
      </c>
      <c r="U243" s="36" t="str">
        <f>IFERROR(IF(S243="N/A","N/A",((N243-S243)/S243)),"")</f>
        <v/>
      </c>
      <c r="V243" s="36" t="str">
        <f>IFERROR(IF(T243="N/A","N/A",((O243-T243)/T243)),"")</f>
        <v/>
      </c>
      <c r="W243" t="str">
        <f>IFERROR(E243-F243,"")</f>
        <v/>
      </c>
      <c r="X243" t="str">
        <f>IFERROR(ABS(E243-D242),"")</f>
        <v/>
      </c>
      <c r="Y243" t="str">
        <f>IFERROR(ABS(F243-D242),"")</f>
        <v/>
      </c>
      <c r="Z243" t="str">
        <f t="shared" si="107"/>
        <v/>
      </c>
      <c r="AA243" s="36" t="str">
        <f>IFERROR(H243-I243,"")</f>
        <v/>
      </c>
      <c r="AB243" s="36" t="str">
        <f t="shared" si="97"/>
        <v/>
      </c>
      <c r="AC243" s="66" t="str" cm="1">
        <f t="array" ref="AC243">IFERROR((AB243=AB242,AC242+AB243,AB243),"")</f>
        <v/>
      </c>
      <c r="AD243" s="65"/>
      <c r="AE243" s="65"/>
      <c r="AF243" s="65"/>
      <c r="AG243" s="65"/>
      <c r="AH243" s="36" t="str">
        <f>IF(AND(H243&gt;I243,H242&lt;I242),"crossover","")</f>
        <v/>
      </c>
      <c r="AI243" s="36" t="str">
        <f>IF(AND(H243&lt;I243,H242&gt;I242),"crossunder","")</f>
        <v/>
      </c>
      <c r="AJ243" s="67" t="str">
        <f t="shared" si="98"/>
        <v/>
      </c>
      <c r="AK243" s="68" t="str">
        <f t="shared" si="99"/>
        <v/>
      </c>
      <c r="AL243" s="71" t="str">
        <f t="shared" si="100"/>
        <v/>
      </c>
      <c r="AM243" s="71" t="str">
        <f t="shared" si="101"/>
        <v/>
      </c>
      <c r="AN243" s="72" t="str">
        <f>IF(AND(AK243&lt;&gt;"",CF243="Low Spike @ Uptrend"),AK243,"")</f>
        <v/>
      </c>
      <c r="AO243" s="72" t="str">
        <f t="shared" si="102"/>
        <v/>
      </c>
      <c r="AT243" s="75"/>
      <c r="AU243" s="75"/>
      <c r="AV243" s="75"/>
      <c r="AW243" s="75"/>
      <c r="AX243" s="4"/>
      <c r="AY243" s="21" t="str">
        <f>IF(OR(Q243=0,Q243=""),"",((H243-Q243)/Q243))</f>
        <v/>
      </c>
      <c r="AZ243" s="15" t="str">
        <f t="shared" si="85"/>
        <v/>
      </c>
      <c r="BA243" s="15" t="str">
        <f t="shared" si="83"/>
        <v/>
      </c>
      <c r="BB243" s="22" t="str">
        <f t="shared" si="86"/>
        <v/>
      </c>
      <c r="BC243" s="22" t="str">
        <f t="shared" si="87"/>
        <v/>
      </c>
      <c r="BD243" s="24" t="str">
        <f>IF(OR(R243=0,R243=""),"",((H243-R243)/R243))</f>
        <v/>
      </c>
      <c r="BE243" s="23" t="str">
        <f t="shared" si="84"/>
        <v/>
      </c>
      <c r="BF243" s="23" t="str">
        <f t="shared" si="88"/>
        <v/>
      </c>
      <c r="BG243" s="25" t="str">
        <f t="shared" si="89"/>
        <v/>
      </c>
      <c r="BH243" s="25" t="str">
        <f t="shared" si="90"/>
        <v/>
      </c>
      <c r="BI243" s="29" t="str">
        <f>IF(OR(L243="",N243=""),"",IF(AND(L243=N243,L243&gt;0,N243&gt;0),"Important High",""))</f>
        <v/>
      </c>
      <c r="BJ243" s="29" t="str">
        <f>IF(OR(M243="",O243=""),"",IF(AND(M243=O243,M243&gt;0,O243&gt;0),"Important Low",""))</f>
        <v/>
      </c>
      <c r="BK243" s="37" t="str">
        <f>IFERROR(IF(ABS(U243)&lt;0.15%,"Equal High",""),"")</f>
        <v/>
      </c>
      <c r="BL243" s="37" t="str" cm="1">
        <f t="array" aca="1" ref="BL243" ca="1">_xlfn.LET(_xlpm.lookback,MIN(ROW()-ROW(BK$50),11),_xlpm.found,IFERROR(MATCH("Equal High",OFFSET(BK243,-_xlpm.lookback,0,_xlpm.lookback+1,1),0),-1),_xlpm.offset_rows,_xlpm.lookback-_xlpm.found+1,IF(_xlpm.found&gt;0,INDEX(E:E,ROW()-_xlpm.offset_rows),""))</f>
        <v/>
      </c>
      <c r="BM243" s="37" t="str">
        <f ca="1">IF(BL243&lt;&gt;"",H243,"")</f>
        <v/>
      </c>
      <c r="BN243" s="37" t="str">
        <f ca="1">IF(BL243&lt;&gt;"",I243,"")</f>
        <v/>
      </c>
      <c r="BO243" s="37" t="str">
        <f t="shared" ref="BO243:BO306" ca="1" si="108">IFERROR(IF(ABS((BM243-BL243)/BL243)&lt;0.15%,"Eqh Touch",""),"")</f>
        <v/>
      </c>
      <c r="BP243" s="37" t="str">
        <f>IFERROR(IF(ABS(V243)&lt;0.15%,"Equal Low",""),"")</f>
        <v/>
      </c>
      <c r="BQ243" s="37" t="str" cm="1">
        <f t="array" aca="1" ref="BQ243" ca="1">_xlfn.LET(_xlpm.lookback,MIN(ROW()-ROW(BP$50),11),_xlpm.found,IFERROR(MATCH("Equal Low",OFFSET(BP243,-_xlpm.lookback,0,_xlpm.lookback+1,1),0),-1),_xlpm.offset_rows,_xlpm.lookback-_xlpm.found+1,IF(_xlpm.found&gt;0,INDEX(F:F,ROW()-_xlpm.offset_rows),""))</f>
        <v/>
      </c>
      <c r="BR243" s="37" t="str">
        <f ca="1">IF(BQ243&lt;&gt;"",H243,"")</f>
        <v/>
      </c>
      <c r="BS243" s="37" t="str">
        <f ca="1">IF(BQ243&lt;&gt;"",I243,"")</f>
        <v/>
      </c>
      <c r="BT243" s="37" t="str">
        <f t="shared" ref="BT243:BT306" ca="1" si="109">IFERROR(IF(ABS((BR243-BQ243)/BQ243)&lt;0.15%,"Eql Touch",""),"")</f>
        <v/>
      </c>
      <c r="BU243" s="37" t="str">
        <f t="shared" si="91"/>
        <v/>
      </c>
      <c r="BV243" s="29" t="str">
        <f t="shared" si="92"/>
        <v/>
      </c>
      <c r="BW243" s="37" t="str" cm="1">
        <f t="array" ref="BW243">IF(BV243&lt;&gt;1,"",_xlfn.IFS(OR(BC243="Above",BC243="Below"),BC243,OR(BH243="Above",BH243="Below"),BH243,TRUE,""))</f>
        <v/>
      </c>
      <c r="BX243" s="37" t="str">
        <f ca="1">_xlfn.LET(_xlpm.eqh,IFERROR(ABS((BM243-BL243)/BL243)&lt;0.15%,FALSE),_xlpm.eql,IFERROR(ABS((BR243-BQ243)/BQ243)&lt;0.15%,FALSE),IF(_xlpm.eqh,IF(_xlpm.eql,"Eqh Touch / Eql Touch","Eqh Touch"),IF(_xlpm.eql,"Eql Touch","")))</f>
        <v/>
      </c>
      <c r="BY243" s="37" t="str">
        <f>IF(AA243="","",IF(AA243&gt;0,"UP","DOWN"))</f>
        <v/>
      </c>
      <c r="BZ243" s="37" t="str">
        <f t="shared" si="93"/>
        <v/>
      </c>
      <c r="CA243" s="37" t="str">
        <f t="shared" si="94"/>
        <v/>
      </c>
      <c r="CB243" s="66" t="str">
        <f t="shared" si="95"/>
        <v/>
      </c>
      <c r="CC243" s="69" t="str">
        <f t="shared" si="103"/>
        <v/>
      </c>
      <c r="CD243" s="66" t="str">
        <f t="shared" si="104"/>
        <v/>
      </c>
      <c r="CE243" s="66" t="str">
        <f t="shared" si="96"/>
        <v/>
      </c>
      <c r="CF243" s="66" t="str">
        <f>IF(AK243="","",IF(AND(AC243&gt;0,AK243&gt;0),"Low Spike @ Uptrend",""))</f>
        <v/>
      </c>
      <c r="CG243" s="66" t="str">
        <f>IF(AND(CF243="Low Spike @ Uptrend",AV243&gt;50%),"Sig Low Spike @ Uptrend","")</f>
        <v/>
      </c>
      <c r="CH243" s="30" t="str">
        <f>IFERROR(IF(Z243&gt;(AVERAGE(Z223:Z243)+(2*_xlfn.STDEV.P(Z223:Z243))),1,""),"")</f>
        <v/>
      </c>
      <c r="CI243" s="30" t="str">
        <f>IFERROR(IF(G243&gt;(AVERAGE(G223:G243)+(2*_xlfn.STDEV.P(G223:G243))),1,""),"")</f>
        <v/>
      </c>
      <c r="CJ243" s="30" t="str">
        <f>IF(P243="","",IF(P243=1,1,""))</f>
        <v/>
      </c>
      <c r="CK243" s="11" t="str">
        <f>IF(AND(CH243="",CC243="",CF243="",CI243="",CJ243=""),"",SUM(CH243:CJ243)/5)</f>
        <v/>
      </c>
      <c r="CL243" s="38" t="str">
        <f t="shared" si="105"/>
        <v/>
      </c>
      <c r="CM243" s="10" t="str">
        <f t="shared" si="106"/>
        <v/>
      </c>
    </row>
    <row r="244" spans="1:91" x14ac:dyDescent="0.55000000000000004">
      <c r="A244" t="str">
        <f>IF('Data Validation'!$K$2&lt;&gt;TRUE,"",'Data Validation'!A244)</f>
        <v/>
      </c>
      <c r="B244" s="4" t="str">
        <f>IF('Data Validation'!$K$2&lt;&gt;TRUE,"",'Data Validation'!C244)</f>
        <v/>
      </c>
      <c r="C244" s="4" t="str">
        <f>IF('Data Validation'!$K$2&lt;&gt;TRUE,"",'Data Validation'!E244)</f>
        <v/>
      </c>
      <c r="D244" s="4" t="str">
        <f>IF('Data Validation'!$K$2&lt;&gt;TRUE,"",'Data Validation'!G244)</f>
        <v/>
      </c>
      <c r="E244" s="4" t="str">
        <f>IF($C244&lt;&gt;"M5","",Price!F244)</f>
        <v/>
      </c>
      <c r="F244" s="4" t="str">
        <f>IF($C244&lt;&gt;"M5","",Price!G244)</f>
        <v/>
      </c>
      <c r="G244" s="4" t="str">
        <f>IF($C244&lt;&gt;"M5","",Price!H244)</f>
        <v/>
      </c>
      <c r="H244" s="57" t="str">
        <f>IF($C244&lt;&gt;"M5","",SSA!E244)</f>
        <v/>
      </c>
      <c r="I244" s="57" t="str">
        <f>IF($C244&lt;&gt;"M5","",SSA!F244)</f>
        <v/>
      </c>
      <c r="J244" s="58" t="str">
        <f>IF($C244&lt;&gt;"M5","",SSA!G244)</f>
        <v/>
      </c>
      <c r="K244" s="58" t="str">
        <f>IF($C244&lt;&gt;"M5","",SSA!H244)</f>
        <v/>
      </c>
      <c r="L244" s="5" t="str">
        <f>IF($C244&lt;&gt;"M5","",Trendlines!K244)</f>
        <v/>
      </c>
      <c r="M244" s="5" t="str">
        <f>IF($C244&lt;&gt;"M5","",Trendlines!L244)</f>
        <v/>
      </c>
      <c r="N244" s="5" t="str">
        <f>IF($C244&lt;&gt;"M5","",ZigZag!E244)</f>
        <v/>
      </c>
      <c r="O244" s="5" t="str">
        <f>IF($C244&lt;&gt;"M5","",ZigZag!F244)</f>
        <v/>
      </c>
      <c r="P244" s="5" t="str">
        <f>IF($C244&lt;&gt;"M5","",Pinbar!E244)</f>
        <v/>
      </c>
      <c r="Q244" s="57" t="str">
        <f>IF($C244&lt;&gt;"M5","",Trendlines!E244)</f>
        <v/>
      </c>
      <c r="R244" s="57" t="str">
        <f>IF($C244&lt;&gt;"M5","",Trendlines!H244)</f>
        <v/>
      </c>
      <c r="S244" s="36" t="str">
        <f>IF(N244=0,""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"")))))))))))))))))))))))))))))))))))))))))))))))))</f>
        <v/>
      </c>
      <c r="T244" s="36" t="str">
        <f>IF(O244=0,""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"")))))))))))))))))))))))))))))))))))))))))))))))))</f>
        <v/>
      </c>
      <c r="U244" s="36" t="str">
        <f>IFERROR(IF(S244="N/A","N/A",((N244-S244)/S244)),"")</f>
        <v/>
      </c>
      <c r="V244" s="36" t="str">
        <f>IFERROR(IF(T244="N/A","N/A",((O244-T244)/T244)),"")</f>
        <v/>
      </c>
      <c r="W244" t="str">
        <f>IFERROR(E244-F244,"")</f>
        <v/>
      </c>
      <c r="X244" t="str">
        <f>IFERROR(ABS(E244-D243),"")</f>
        <v/>
      </c>
      <c r="Y244" t="str">
        <f>IFERROR(ABS(F244-D243),"")</f>
        <v/>
      </c>
      <c r="Z244" t="str">
        <f t="shared" si="107"/>
        <v/>
      </c>
      <c r="AA244" s="36" t="str">
        <f>IFERROR(H244-I244,"")</f>
        <v/>
      </c>
      <c r="AB244" s="36" t="str">
        <f t="shared" si="97"/>
        <v/>
      </c>
      <c r="AC244" s="66" t="str" cm="1">
        <f t="array" ref="AC244">IFERROR((AB244=AB243,AC243+AB244,AB244),"")</f>
        <v/>
      </c>
      <c r="AD244" s="65"/>
      <c r="AE244" s="65"/>
      <c r="AF244" s="65"/>
      <c r="AG244" s="65"/>
      <c r="AH244" s="36" t="str">
        <f>IF(AND(H244&gt;I244,H243&lt;I243),"crossover","")</f>
        <v/>
      </c>
      <c r="AI244" s="36" t="str">
        <f>IF(AND(H244&lt;I244,H243&gt;I243),"crossunder","")</f>
        <v/>
      </c>
      <c r="AJ244" s="67" t="str">
        <f t="shared" si="98"/>
        <v/>
      </c>
      <c r="AK244" s="68" t="str">
        <f t="shared" si="99"/>
        <v/>
      </c>
      <c r="AL244" s="71" t="str">
        <f t="shared" si="100"/>
        <v/>
      </c>
      <c r="AM244" s="71" t="str">
        <f t="shared" si="101"/>
        <v/>
      </c>
      <c r="AN244" s="72" t="str">
        <f>IF(AND(AK244&lt;&gt;"",CF244="Low Spike @ Uptrend"),AK244,"")</f>
        <v/>
      </c>
      <c r="AO244" s="72" t="str">
        <f t="shared" si="102"/>
        <v/>
      </c>
      <c r="AT244" s="75"/>
      <c r="AU244" s="75"/>
      <c r="AV244" s="75"/>
      <c r="AW244" s="75"/>
      <c r="AX244" s="4"/>
      <c r="AY244" s="21" t="str">
        <f>IF(OR(Q244=0,Q244=""),"",((H244-Q244)/Q244))</f>
        <v/>
      </c>
      <c r="AZ244" s="15" t="str">
        <f t="shared" si="85"/>
        <v/>
      </c>
      <c r="BA244" s="15" t="str">
        <f t="shared" si="83"/>
        <v/>
      </c>
      <c r="BB244" s="22" t="str">
        <f t="shared" si="86"/>
        <v/>
      </c>
      <c r="BC244" s="22" t="str">
        <f t="shared" si="87"/>
        <v/>
      </c>
      <c r="BD244" s="24" t="str">
        <f>IF(OR(R244=0,R244=""),"",((H244-R244)/R244))</f>
        <v/>
      </c>
      <c r="BE244" s="23" t="str">
        <f t="shared" si="84"/>
        <v/>
      </c>
      <c r="BF244" s="23" t="str">
        <f t="shared" si="88"/>
        <v/>
      </c>
      <c r="BG244" s="25" t="str">
        <f t="shared" si="89"/>
        <v/>
      </c>
      <c r="BH244" s="25" t="str">
        <f t="shared" si="90"/>
        <v/>
      </c>
      <c r="BI244" s="29" t="str">
        <f>IF(OR(L244="",N244=""),"",IF(AND(L244=N244,L244&gt;0,N244&gt;0),"Important High",""))</f>
        <v/>
      </c>
      <c r="BJ244" s="29" t="str">
        <f>IF(OR(M244="",O244=""),"",IF(AND(M244=O244,M244&gt;0,O244&gt;0),"Important Low",""))</f>
        <v/>
      </c>
      <c r="BK244" s="37" t="str">
        <f>IFERROR(IF(ABS(U244)&lt;0.15%,"Equal High",""),"")</f>
        <v/>
      </c>
      <c r="BL244" s="37" t="str" cm="1">
        <f t="array" aca="1" ref="BL244" ca="1">_xlfn.LET(_xlpm.lookback,MIN(ROW()-ROW(BK$50),11),_xlpm.found,IFERROR(MATCH("Equal High",OFFSET(BK244,-_xlpm.lookback,0,_xlpm.lookback+1,1),0),-1),_xlpm.offset_rows,_xlpm.lookback-_xlpm.found+1,IF(_xlpm.found&gt;0,INDEX(E:E,ROW()-_xlpm.offset_rows),""))</f>
        <v/>
      </c>
      <c r="BM244" s="37" t="str">
        <f ca="1">IF(BL244&lt;&gt;"",H244,"")</f>
        <v/>
      </c>
      <c r="BN244" s="37" t="str">
        <f ca="1">IF(BL244&lt;&gt;"",I244,"")</f>
        <v/>
      </c>
      <c r="BO244" s="37" t="str">
        <f t="shared" ca="1" si="108"/>
        <v/>
      </c>
      <c r="BP244" s="37" t="str">
        <f>IFERROR(IF(ABS(V244)&lt;0.15%,"Equal Low",""),"")</f>
        <v/>
      </c>
      <c r="BQ244" s="37" t="str" cm="1">
        <f t="array" aca="1" ref="BQ244" ca="1">_xlfn.LET(_xlpm.lookback,MIN(ROW()-ROW(BP$50),11),_xlpm.found,IFERROR(MATCH("Equal Low",OFFSET(BP244,-_xlpm.lookback,0,_xlpm.lookback+1,1),0),-1),_xlpm.offset_rows,_xlpm.lookback-_xlpm.found+1,IF(_xlpm.found&gt;0,INDEX(F:F,ROW()-_xlpm.offset_rows),""))</f>
        <v/>
      </c>
      <c r="BR244" s="37" t="str">
        <f ca="1">IF(BQ244&lt;&gt;"",H244,"")</f>
        <v/>
      </c>
      <c r="BS244" s="37" t="str">
        <f ca="1">IF(BQ244&lt;&gt;"",I244,"")</f>
        <v/>
      </c>
      <c r="BT244" s="37" t="str">
        <f t="shared" ca="1" si="109"/>
        <v/>
      </c>
      <c r="BU244" s="37" t="str">
        <f t="shared" si="91"/>
        <v/>
      </c>
      <c r="BV244" s="29" t="str">
        <f t="shared" si="92"/>
        <v/>
      </c>
      <c r="BW244" s="37" t="str" cm="1">
        <f t="array" ref="BW244">IF(BV244&lt;&gt;1,"",_xlfn.IFS(OR(BC244="Above",BC244="Below"),BC244,OR(BH244="Above",BH244="Below"),BH244,TRUE,""))</f>
        <v/>
      </c>
      <c r="BX244" s="37" t="str">
        <f ca="1">_xlfn.LET(_xlpm.eqh,IFERROR(ABS((BM244-BL244)/BL244)&lt;0.15%,FALSE),_xlpm.eql,IFERROR(ABS((BR244-BQ244)/BQ244)&lt;0.15%,FALSE),IF(_xlpm.eqh,IF(_xlpm.eql,"Eqh Touch / Eql Touch","Eqh Touch"),IF(_xlpm.eql,"Eql Touch","")))</f>
        <v/>
      </c>
      <c r="BY244" s="37" t="str">
        <f>IF(AA244="","",IF(AA244&gt;0,"UP","DOWN"))</f>
        <v/>
      </c>
      <c r="BZ244" s="37" t="str">
        <f t="shared" si="93"/>
        <v/>
      </c>
      <c r="CA244" s="37" t="str">
        <f t="shared" si="94"/>
        <v/>
      </c>
      <c r="CB244" s="66" t="str">
        <f t="shared" si="95"/>
        <v/>
      </c>
      <c r="CC244" s="69" t="str">
        <f t="shared" si="103"/>
        <v/>
      </c>
      <c r="CD244" s="66" t="str">
        <f t="shared" si="104"/>
        <v/>
      </c>
      <c r="CE244" s="66" t="str">
        <f t="shared" si="96"/>
        <v/>
      </c>
      <c r="CF244" s="66" t="str">
        <f>IF(AK244="","",IF(AND(AC244&gt;0,AK244&gt;0),"Low Spike @ Uptrend",""))</f>
        <v/>
      </c>
      <c r="CG244" s="66" t="str">
        <f>IF(AND(CF244="Low Spike @ Uptrend",AV244&gt;50%),"Sig Low Spike @ Uptrend","")</f>
        <v/>
      </c>
      <c r="CH244" s="30" t="str">
        <f>IFERROR(IF(Z244&gt;(AVERAGE(Z224:Z244)+(2*_xlfn.STDEV.P(Z224:Z244))),1,""),"")</f>
        <v/>
      </c>
      <c r="CI244" s="30" t="str">
        <f>IFERROR(IF(G244&gt;(AVERAGE(G224:G244)+(2*_xlfn.STDEV.P(G224:G244))),1,""),"")</f>
        <v/>
      </c>
      <c r="CJ244" s="30" t="str">
        <f>IF(P244="","",IF(P244=1,1,""))</f>
        <v/>
      </c>
      <c r="CK244" s="11" t="str">
        <f>IF(AND(CH244="",CC244="",CF244="",CI244="",CJ244=""),"",SUM(CH244:CJ244)/5)</f>
        <v/>
      </c>
      <c r="CL244" s="38" t="str">
        <f t="shared" si="105"/>
        <v/>
      </c>
      <c r="CM244" s="10" t="str">
        <f t="shared" si="106"/>
        <v/>
      </c>
    </row>
    <row r="245" spans="1:91" x14ac:dyDescent="0.55000000000000004">
      <c r="A245" t="str">
        <f>IF('Data Validation'!$K$2&lt;&gt;TRUE,"",'Data Validation'!A245)</f>
        <v/>
      </c>
      <c r="B245" s="4" t="str">
        <f>IF('Data Validation'!$K$2&lt;&gt;TRUE,"",'Data Validation'!C245)</f>
        <v/>
      </c>
      <c r="C245" s="4" t="str">
        <f>IF('Data Validation'!$K$2&lt;&gt;TRUE,"",'Data Validation'!E245)</f>
        <v/>
      </c>
      <c r="D245" s="4" t="str">
        <f>IF('Data Validation'!$K$2&lt;&gt;TRUE,"",'Data Validation'!G245)</f>
        <v/>
      </c>
      <c r="E245" s="4" t="str">
        <f>IF($C245&lt;&gt;"M5","",Price!F245)</f>
        <v/>
      </c>
      <c r="F245" s="4" t="str">
        <f>IF($C245&lt;&gt;"M5","",Price!G245)</f>
        <v/>
      </c>
      <c r="G245" s="4" t="str">
        <f>IF($C245&lt;&gt;"M5","",Price!H245)</f>
        <v/>
      </c>
      <c r="H245" s="57" t="str">
        <f>IF($C245&lt;&gt;"M5","",SSA!E245)</f>
        <v/>
      </c>
      <c r="I245" s="57" t="str">
        <f>IF($C245&lt;&gt;"M5","",SSA!F245)</f>
        <v/>
      </c>
      <c r="J245" s="58" t="str">
        <f>IF($C245&lt;&gt;"M5","",SSA!G245)</f>
        <v/>
      </c>
      <c r="K245" s="58" t="str">
        <f>IF($C245&lt;&gt;"M5","",SSA!H245)</f>
        <v/>
      </c>
      <c r="L245" s="5" t="str">
        <f>IF($C245&lt;&gt;"M5","",Trendlines!K245)</f>
        <v/>
      </c>
      <c r="M245" s="5" t="str">
        <f>IF($C245&lt;&gt;"M5","",Trendlines!L245)</f>
        <v/>
      </c>
      <c r="N245" s="5" t="str">
        <f>IF($C245&lt;&gt;"M5","",ZigZag!E245)</f>
        <v/>
      </c>
      <c r="O245" s="5" t="str">
        <f>IF($C245&lt;&gt;"M5","",ZigZag!F245)</f>
        <v/>
      </c>
      <c r="P245" s="5" t="str">
        <f>IF($C245&lt;&gt;"M5","",Pinbar!E245)</f>
        <v/>
      </c>
      <c r="Q245" s="57" t="str">
        <f>IF($C245&lt;&gt;"M5","",Trendlines!E245)</f>
        <v/>
      </c>
      <c r="R245" s="57" t="str">
        <f>IF($C245&lt;&gt;"M5","",Trendlines!H245)</f>
        <v/>
      </c>
      <c r="S245" s="36" t="str">
        <f>IF(N245=0,""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"")))))))))))))))))))))))))))))))))))))))))))))))))</f>
        <v/>
      </c>
      <c r="T245" s="36" t="str">
        <f>IF(O245=0,""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"")))))))))))))))))))))))))))))))))))))))))))))))))</f>
        <v/>
      </c>
      <c r="U245" s="36" t="str">
        <f>IFERROR(IF(S245="N/A","N/A",((N245-S245)/S245)),"")</f>
        <v/>
      </c>
      <c r="V245" s="36" t="str">
        <f>IFERROR(IF(T245="N/A","N/A",((O245-T245)/T245)),"")</f>
        <v/>
      </c>
      <c r="W245" t="str">
        <f>IFERROR(E245-F245,"")</f>
        <v/>
      </c>
      <c r="X245" t="str">
        <f>IFERROR(ABS(E245-D244),"")</f>
        <v/>
      </c>
      <c r="Y245" t="str">
        <f>IFERROR(ABS(F245-D244),"")</f>
        <v/>
      </c>
      <c r="Z245" t="str">
        <f t="shared" si="107"/>
        <v/>
      </c>
      <c r="AA245" s="36" t="str">
        <f>IFERROR(H245-I245,"")</f>
        <v/>
      </c>
      <c r="AB245" s="36" t="str">
        <f t="shared" si="97"/>
        <v/>
      </c>
      <c r="AC245" s="66" t="str" cm="1">
        <f t="array" ref="AC245">IFERROR((AB245=AB244,AC244+AB245,AB245),"")</f>
        <v/>
      </c>
      <c r="AD245" s="65"/>
      <c r="AE245" s="65"/>
      <c r="AF245" s="65"/>
      <c r="AG245" s="65"/>
      <c r="AH245" s="36" t="str">
        <f>IF(AND(H245&gt;I245,H244&lt;I244),"crossover","")</f>
        <v/>
      </c>
      <c r="AI245" s="36" t="str">
        <f>IF(AND(H245&lt;I245,H244&gt;I244),"crossunder","")</f>
        <v/>
      </c>
      <c r="AJ245" s="67" t="str">
        <f t="shared" si="98"/>
        <v/>
      </c>
      <c r="AK245" s="68" t="str">
        <f t="shared" si="99"/>
        <v/>
      </c>
      <c r="AL245" s="71" t="str">
        <f t="shared" si="100"/>
        <v/>
      </c>
      <c r="AM245" s="71" t="str">
        <f t="shared" si="101"/>
        <v/>
      </c>
      <c r="AN245" s="72" t="str">
        <f>IF(AND(AK245&lt;&gt;"",CF245="Low Spike @ Uptrend"),AK245,"")</f>
        <v/>
      </c>
      <c r="AO245" s="72" t="str">
        <f t="shared" si="102"/>
        <v/>
      </c>
      <c r="AT245" s="75"/>
      <c r="AU245" s="75"/>
      <c r="AV245" s="75"/>
      <c r="AW245" s="75"/>
      <c r="AX245" s="4"/>
      <c r="AY245" s="21" t="str">
        <f>IF(OR(Q245=0,Q245=""),"",((H245-Q245)/Q245))</f>
        <v/>
      </c>
      <c r="AZ245" s="15" t="str">
        <f t="shared" si="85"/>
        <v/>
      </c>
      <c r="BA245" s="15" t="str">
        <f t="shared" si="83"/>
        <v/>
      </c>
      <c r="BB245" s="22" t="str">
        <f t="shared" si="86"/>
        <v/>
      </c>
      <c r="BC245" s="22" t="str">
        <f t="shared" si="87"/>
        <v/>
      </c>
      <c r="BD245" s="24" t="str">
        <f>IF(OR(R245=0,R245=""),"",((H245-R245)/R245))</f>
        <v/>
      </c>
      <c r="BE245" s="23" t="str">
        <f t="shared" si="84"/>
        <v/>
      </c>
      <c r="BF245" s="23" t="str">
        <f t="shared" si="88"/>
        <v/>
      </c>
      <c r="BG245" s="25" t="str">
        <f t="shared" si="89"/>
        <v/>
      </c>
      <c r="BH245" s="25" t="str">
        <f t="shared" si="90"/>
        <v/>
      </c>
      <c r="BI245" s="29" t="str">
        <f>IF(OR(L245="",N245=""),"",IF(AND(L245=N245,L245&gt;0,N245&gt;0),"Important High",""))</f>
        <v/>
      </c>
      <c r="BJ245" s="29" t="str">
        <f>IF(OR(M245="",O245=""),"",IF(AND(M245=O245,M245&gt;0,O245&gt;0),"Important Low",""))</f>
        <v/>
      </c>
      <c r="BK245" s="37" t="str">
        <f>IFERROR(IF(ABS(U245)&lt;0.15%,"Equal High",""),"")</f>
        <v/>
      </c>
      <c r="BL245" s="37" t="str" cm="1">
        <f t="array" aca="1" ref="BL245" ca="1">_xlfn.LET(_xlpm.lookback,MIN(ROW()-ROW(BK$50),11),_xlpm.found,IFERROR(MATCH("Equal High",OFFSET(BK245,-_xlpm.lookback,0,_xlpm.lookback+1,1),0),-1),_xlpm.offset_rows,_xlpm.lookback-_xlpm.found+1,IF(_xlpm.found&gt;0,INDEX(E:E,ROW()-_xlpm.offset_rows),""))</f>
        <v/>
      </c>
      <c r="BM245" s="37" t="str">
        <f ca="1">IF(BL245&lt;&gt;"",H245,"")</f>
        <v/>
      </c>
      <c r="BN245" s="37" t="str">
        <f ca="1">IF(BL245&lt;&gt;"",I245,"")</f>
        <v/>
      </c>
      <c r="BO245" s="37" t="str">
        <f t="shared" ca="1" si="108"/>
        <v/>
      </c>
      <c r="BP245" s="37" t="str">
        <f>IFERROR(IF(ABS(V245)&lt;0.15%,"Equal Low",""),"")</f>
        <v/>
      </c>
      <c r="BQ245" s="37" t="str" cm="1">
        <f t="array" aca="1" ref="BQ245" ca="1">_xlfn.LET(_xlpm.lookback,MIN(ROW()-ROW(BP$50),11),_xlpm.found,IFERROR(MATCH("Equal Low",OFFSET(BP245,-_xlpm.lookback,0,_xlpm.lookback+1,1),0),-1),_xlpm.offset_rows,_xlpm.lookback-_xlpm.found+1,IF(_xlpm.found&gt;0,INDEX(F:F,ROW()-_xlpm.offset_rows),""))</f>
        <v/>
      </c>
      <c r="BR245" s="37" t="str">
        <f ca="1">IF(BQ245&lt;&gt;"",H245,"")</f>
        <v/>
      </c>
      <c r="BS245" s="37" t="str">
        <f ca="1">IF(BQ245&lt;&gt;"",I245,"")</f>
        <v/>
      </c>
      <c r="BT245" s="37" t="str">
        <f t="shared" ca="1" si="109"/>
        <v/>
      </c>
      <c r="BU245" s="37" t="str">
        <f t="shared" si="91"/>
        <v/>
      </c>
      <c r="BV245" s="29" t="str">
        <f t="shared" si="92"/>
        <v/>
      </c>
      <c r="BW245" s="37" t="str" cm="1">
        <f t="array" ref="BW245">IF(BV245&lt;&gt;1,"",_xlfn.IFS(OR(BC245="Above",BC245="Below"),BC245,OR(BH245="Above",BH245="Below"),BH245,TRUE,""))</f>
        <v/>
      </c>
      <c r="BX245" s="37" t="str">
        <f ca="1">_xlfn.LET(_xlpm.eqh,IFERROR(ABS((BM245-BL245)/BL245)&lt;0.15%,FALSE),_xlpm.eql,IFERROR(ABS((BR245-BQ245)/BQ245)&lt;0.15%,FALSE),IF(_xlpm.eqh,IF(_xlpm.eql,"Eqh Touch / Eql Touch","Eqh Touch"),IF(_xlpm.eql,"Eql Touch","")))</f>
        <v/>
      </c>
      <c r="BY245" s="37" t="str">
        <f>IF(AA245="","",IF(AA245&gt;0,"UP","DOWN"))</f>
        <v/>
      </c>
      <c r="BZ245" s="37" t="str">
        <f t="shared" si="93"/>
        <v/>
      </c>
      <c r="CA245" s="37" t="str">
        <f t="shared" si="94"/>
        <v/>
      </c>
      <c r="CB245" s="66" t="str">
        <f t="shared" si="95"/>
        <v/>
      </c>
      <c r="CC245" s="69" t="str">
        <f t="shared" si="103"/>
        <v/>
      </c>
      <c r="CD245" s="66" t="str">
        <f t="shared" si="104"/>
        <v/>
      </c>
      <c r="CE245" s="66" t="str">
        <f t="shared" si="96"/>
        <v/>
      </c>
      <c r="CF245" s="66" t="str">
        <f>IF(AK245="","",IF(AND(AC245&gt;0,AK245&gt;0),"Low Spike @ Uptrend",""))</f>
        <v/>
      </c>
      <c r="CG245" s="66" t="str">
        <f>IF(AND(CF245="Low Spike @ Uptrend",AV245&gt;50%),"Sig Low Spike @ Uptrend","")</f>
        <v/>
      </c>
      <c r="CH245" s="30" t="str">
        <f>IFERROR(IF(Z245&gt;(AVERAGE(Z225:Z245)+(2*_xlfn.STDEV.P(Z225:Z245))),1,""),"")</f>
        <v/>
      </c>
      <c r="CI245" s="30" t="str">
        <f>IFERROR(IF(G245&gt;(AVERAGE(G225:G245)+(2*_xlfn.STDEV.P(G225:G245))),1,""),"")</f>
        <v/>
      </c>
      <c r="CJ245" s="30" t="str">
        <f>IF(P245="","",IF(P245=1,1,""))</f>
        <v/>
      </c>
      <c r="CK245" s="11" t="str">
        <f>IF(AND(CH245="",CC245="",CF245="",CI245="",CJ245=""),"",SUM(CH245:CJ245)/5)</f>
        <v/>
      </c>
      <c r="CL245" s="38" t="str">
        <f t="shared" si="105"/>
        <v/>
      </c>
      <c r="CM245" s="10" t="str">
        <f t="shared" si="106"/>
        <v/>
      </c>
    </row>
    <row r="246" spans="1:91" x14ac:dyDescent="0.55000000000000004">
      <c r="A246" t="str">
        <f>IF('Data Validation'!$K$2&lt;&gt;TRUE,"",'Data Validation'!A246)</f>
        <v/>
      </c>
      <c r="B246" s="4" t="str">
        <f>IF('Data Validation'!$K$2&lt;&gt;TRUE,"",'Data Validation'!C246)</f>
        <v/>
      </c>
      <c r="C246" s="4" t="str">
        <f>IF('Data Validation'!$K$2&lt;&gt;TRUE,"",'Data Validation'!E246)</f>
        <v/>
      </c>
      <c r="D246" s="4" t="str">
        <f>IF('Data Validation'!$K$2&lt;&gt;TRUE,"",'Data Validation'!G246)</f>
        <v/>
      </c>
      <c r="E246" s="4" t="str">
        <f>IF($C246&lt;&gt;"M5","",Price!F246)</f>
        <v/>
      </c>
      <c r="F246" s="4" t="str">
        <f>IF($C246&lt;&gt;"M5","",Price!G246)</f>
        <v/>
      </c>
      <c r="G246" s="4" t="str">
        <f>IF($C246&lt;&gt;"M5","",Price!H246)</f>
        <v/>
      </c>
      <c r="H246" s="57" t="str">
        <f>IF($C246&lt;&gt;"M5","",SSA!E246)</f>
        <v/>
      </c>
      <c r="I246" s="57" t="str">
        <f>IF($C246&lt;&gt;"M5","",SSA!F246)</f>
        <v/>
      </c>
      <c r="J246" s="58" t="str">
        <f>IF($C246&lt;&gt;"M5","",SSA!G246)</f>
        <v/>
      </c>
      <c r="K246" s="58" t="str">
        <f>IF($C246&lt;&gt;"M5","",SSA!H246)</f>
        <v/>
      </c>
      <c r="L246" s="5" t="str">
        <f>IF($C246&lt;&gt;"M5","",Trendlines!K246)</f>
        <v/>
      </c>
      <c r="M246" s="5" t="str">
        <f>IF($C246&lt;&gt;"M5","",Trendlines!L246)</f>
        <v/>
      </c>
      <c r="N246" s="5" t="str">
        <f>IF($C246&lt;&gt;"M5","",ZigZag!E246)</f>
        <v/>
      </c>
      <c r="O246" s="5" t="str">
        <f>IF($C246&lt;&gt;"M5","",ZigZag!F246)</f>
        <v/>
      </c>
      <c r="P246" s="5" t="str">
        <f>IF($C246&lt;&gt;"M5","",Pinbar!E246)</f>
        <v/>
      </c>
      <c r="Q246" s="57" t="str">
        <f>IF($C246&lt;&gt;"M5","",Trendlines!E246)</f>
        <v/>
      </c>
      <c r="R246" s="57" t="str">
        <f>IF($C246&lt;&gt;"M5","",Trendlines!H246)</f>
        <v/>
      </c>
      <c r="S246" s="36" t="str">
        <f>IF(N246=0,""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"")))))))))))))))))))))))))))))))))))))))))))))))))</f>
        <v/>
      </c>
      <c r="T246" s="36" t="str">
        <f>IF(O246=0,""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"")))))))))))))))))))))))))))))))))))))))))))))))))</f>
        <v/>
      </c>
      <c r="U246" s="36" t="str">
        <f>IFERROR(IF(S246="N/A","N/A",((N246-S246)/S246)),"")</f>
        <v/>
      </c>
      <c r="V246" s="36" t="str">
        <f>IFERROR(IF(T246="N/A","N/A",((O246-T246)/T246)),"")</f>
        <v/>
      </c>
      <c r="W246" t="str">
        <f>IFERROR(E246-F246,"")</f>
        <v/>
      </c>
      <c r="X246" t="str">
        <f>IFERROR(ABS(E246-D245),"")</f>
        <v/>
      </c>
      <c r="Y246" t="str">
        <f>IFERROR(ABS(F246-D245),"")</f>
        <v/>
      </c>
      <c r="Z246" t="str">
        <f t="shared" si="107"/>
        <v/>
      </c>
      <c r="AA246" s="36" t="str">
        <f>IFERROR(H246-I246,"")</f>
        <v/>
      </c>
      <c r="AB246" s="36" t="str">
        <f t="shared" si="97"/>
        <v/>
      </c>
      <c r="AC246" s="66" t="str" cm="1">
        <f t="array" ref="AC246">IFERROR((AB246=AB245,AC245+AB246,AB246),"")</f>
        <v/>
      </c>
      <c r="AD246" s="65"/>
      <c r="AE246" s="65"/>
      <c r="AF246" s="65"/>
      <c r="AG246" s="65"/>
      <c r="AH246" s="36" t="str">
        <f>IF(AND(H246&gt;I246,H245&lt;I245),"crossover","")</f>
        <v/>
      </c>
      <c r="AI246" s="36" t="str">
        <f>IF(AND(H246&lt;I246,H245&gt;I245),"crossunder","")</f>
        <v/>
      </c>
      <c r="AJ246" s="67" t="str">
        <f t="shared" si="98"/>
        <v/>
      </c>
      <c r="AK246" s="68" t="str">
        <f t="shared" si="99"/>
        <v/>
      </c>
      <c r="AL246" s="71" t="str">
        <f t="shared" si="100"/>
        <v/>
      </c>
      <c r="AM246" s="71" t="str">
        <f t="shared" si="101"/>
        <v/>
      </c>
      <c r="AN246" s="72" t="str">
        <f>IF(AND(AK246&lt;&gt;"",CF246="Low Spike @ Uptrend"),AK246,"")</f>
        <v/>
      </c>
      <c r="AO246" s="72" t="str">
        <f t="shared" si="102"/>
        <v/>
      </c>
      <c r="AT246" s="75"/>
      <c r="AU246" s="75"/>
      <c r="AV246" s="75"/>
      <c r="AW246" s="75"/>
      <c r="AX246" s="4"/>
      <c r="AY246" s="21" t="str">
        <f>IF(OR(Q246=0,Q246=""),"",((H246-Q246)/Q246))</f>
        <v/>
      </c>
      <c r="AZ246" s="15" t="str">
        <f t="shared" si="85"/>
        <v/>
      </c>
      <c r="BA246" s="15" t="str">
        <f t="shared" si="83"/>
        <v/>
      </c>
      <c r="BB246" s="22" t="str">
        <f t="shared" si="86"/>
        <v/>
      </c>
      <c r="BC246" s="22" t="str">
        <f t="shared" si="87"/>
        <v/>
      </c>
      <c r="BD246" s="24" t="str">
        <f>IF(OR(R246=0,R246=""),"",((H246-R246)/R246))</f>
        <v/>
      </c>
      <c r="BE246" s="23" t="str">
        <f t="shared" si="84"/>
        <v/>
      </c>
      <c r="BF246" s="23" t="str">
        <f t="shared" si="88"/>
        <v/>
      </c>
      <c r="BG246" s="25" t="str">
        <f t="shared" si="89"/>
        <v/>
      </c>
      <c r="BH246" s="25" t="str">
        <f t="shared" si="90"/>
        <v/>
      </c>
      <c r="BI246" s="29" t="str">
        <f>IF(OR(L246="",N246=""),"",IF(AND(L246=N246,L246&gt;0,N246&gt;0),"Important High",""))</f>
        <v/>
      </c>
      <c r="BJ246" s="29" t="str">
        <f>IF(OR(M246="",O246=""),"",IF(AND(M246=O246,M246&gt;0,O246&gt;0),"Important Low",""))</f>
        <v/>
      </c>
      <c r="BK246" s="37" t="str">
        <f>IFERROR(IF(ABS(U246)&lt;0.15%,"Equal High",""),"")</f>
        <v/>
      </c>
      <c r="BL246" s="37" t="str" cm="1">
        <f t="array" aca="1" ref="BL246" ca="1">_xlfn.LET(_xlpm.lookback,MIN(ROW()-ROW(BK$50),11),_xlpm.found,IFERROR(MATCH("Equal High",OFFSET(BK246,-_xlpm.lookback,0,_xlpm.lookback+1,1),0),-1),_xlpm.offset_rows,_xlpm.lookback-_xlpm.found+1,IF(_xlpm.found&gt;0,INDEX(E:E,ROW()-_xlpm.offset_rows),""))</f>
        <v/>
      </c>
      <c r="BM246" s="37" t="str">
        <f ca="1">IF(BL246&lt;&gt;"",H246,"")</f>
        <v/>
      </c>
      <c r="BN246" s="37" t="str">
        <f ca="1">IF(BL246&lt;&gt;"",I246,"")</f>
        <v/>
      </c>
      <c r="BO246" s="37" t="str">
        <f t="shared" ca="1" si="108"/>
        <v/>
      </c>
      <c r="BP246" s="37" t="str">
        <f>IFERROR(IF(ABS(V246)&lt;0.15%,"Equal Low",""),"")</f>
        <v/>
      </c>
      <c r="BQ246" s="37" t="str" cm="1">
        <f t="array" aca="1" ref="BQ246" ca="1">_xlfn.LET(_xlpm.lookback,MIN(ROW()-ROW(BP$50),11),_xlpm.found,IFERROR(MATCH("Equal Low",OFFSET(BP246,-_xlpm.lookback,0,_xlpm.lookback+1,1),0),-1),_xlpm.offset_rows,_xlpm.lookback-_xlpm.found+1,IF(_xlpm.found&gt;0,INDEX(F:F,ROW()-_xlpm.offset_rows),""))</f>
        <v/>
      </c>
      <c r="BR246" s="37" t="str">
        <f ca="1">IF(BQ246&lt;&gt;"",H246,"")</f>
        <v/>
      </c>
      <c r="BS246" s="37" t="str">
        <f ca="1">IF(BQ246&lt;&gt;"",I246,"")</f>
        <v/>
      </c>
      <c r="BT246" s="37" t="str">
        <f t="shared" ca="1" si="109"/>
        <v/>
      </c>
      <c r="BU246" s="37" t="str">
        <f t="shared" si="91"/>
        <v/>
      </c>
      <c r="BV246" s="29" t="str">
        <f t="shared" si="92"/>
        <v/>
      </c>
      <c r="BW246" s="37" t="str" cm="1">
        <f t="array" ref="BW246">IF(BV246&lt;&gt;1,"",_xlfn.IFS(OR(BC246="Above",BC246="Below"),BC246,OR(BH246="Above",BH246="Below"),BH246,TRUE,""))</f>
        <v/>
      </c>
      <c r="BX246" s="37" t="str">
        <f ca="1">_xlfn.LET(_xlpm.eqh,IFERROR(ABS((BM246-BL246)/BL246)&lt;0.15%,FALSE),_xlpm.eql,IFERROR(ABS((BR246-BQ246)/BQ246)&lt;0.15%,FALSE),IF(_xlpm.eqh,IF(_xlpm.eql,"Eqh Touch / Eql Touch","Eqh Touch"),IF(_xlpm.eql,"Eql Touch","")))</f>
        <v/>
      </c>
      <c r="BY246" s="37" t="str">
        <f>IF(AA246="","",IF(AA246&gt;0,"UP","DOWN"))</f>
        <v/>
      </c>
      <c r="BZ246" s="37" t="str">
        <f t="shared" si="93"/>
        <v/>
      </c>
      <c r="CA246" s="37" t="str">
        <f t="shared" si="94"/>
        <v/>
      </c>
      <c r="CB246" s="66" t="str">
        <f t="shared" si="95"/>
        <v/>
      </c>
      <c r="CC246" s="69" t="str">
        <f t="shared" si="103"/>
        <v/>
      </c>
      <c r="CD246" s="66" t="str">
        <f t="shared" si="104"/>
        <v/>
      </c>
      <c r="CE246" s="66" t="str">
        <f t="shared" si="96"/>
        <v/>
      </c>
      <c r="CF246" s="66" t="str">
        <f>IF(AK246="","",IF(AND(AC246&gt;0,AK246&gt;0),"Low Spike @ Uptrend",""))</f>
        <v/>
      </c>
      <c r="CG246" s="66" t="str">
        <f>IF(AND(CF246="Low Spike @ Uptrend",AV246&gt;50%),"Sig Low Spike @ Uptrend","")</f>
        <v/>
      </c>
      <c r="CH246" s="30" t="str">
        <f>IFERROR(IF(Z246&gt;(AVERAGE(Z226:Z246)+(2*_xlfn.STDEV.P(Z226:Z246))),1,""),"")</f>
        <v/>
      </c>
      <c r="CI246" s="30" t="str">
        <f>IFERROR(IF(G246&gt;(AVERAGE(G226:G246)+(2*_xlfn.STDEV.P(G226:G246))),1,""),"")</f>
        <v/>
      </c>
      <c r="CJ246" s="30" t="str">
        <f>IF(P246="","",IF(P246=1,1,""))</f>
        <v/>
      </c>
      <c r="CK246" s="11" t="str">
        <f>IF(AND(CH246="",CC246="",CF246="",CI246="",CJ246=""),"",SUM(CH246:CJ246)/5)</f>
        <v/>
      </c>
      <c r="CL246" s="38" t="str">
        <f t="shared" si="105"/>
        <v/>
      </c>
      <c r="CM246" s="10" t="str">
        <f t="shared" si="106"/>
        <v/>
      </c>
    </row>
    <row r="247" spans="1:91" x14ac:dyDescent="0.55000000000000004">
      <c r="A247" t="str">
        <f>IF('Data Validation'!$K$2&lt;&gt;TRUE,"",'Data Validation'!A247)</f>
        <v/>
      </c>
      <c r="B247" s="4" t="str">
        <f>IF('Data Validation'!$K$2&lt;&gt;TRUE,"",'Data Validation'!C247)</f>
        <v/>
      </c>
      <c r="C247" s="4" t="str">
        <f>IF('Data Validation'!$K$2&lt;&gt;TRUE,"",'Data Validation'!E247)</f>
        <v/>
      </c>
      <c r="D247" s="4" t="str">
        <f>IF('Data Validation'!$K$2&lt;&gt;TRUE,"",'Data Validation'!G247)</f>
        <v/>
      </c>
      <c r="E247" s="4" t="str">
        <f>IF($C247&lt;&gt;"M5","",Price!F247)</f>
        <v/>
      </c>
      <c r="F247" s="4" t="str">
        <f>IF($C247&lt;&gt;"M5","",Price!G247)</f>
        <v/>
      </c>
      <c r="G247" s="4" t="str">
        <f>IF($C247&lt;&gt;"M5","",Price!H247)</f>
        <v/>
      </c>
      <c r="H247" s="57" t="str">
        <f>IF($C247&lt;&gt;"M5","",SSA!E247)</f>
        <v/>
      </c>
      <c r="I247" s="57" t="str">
        <f>IF($C247&lt;&gt;"M5","",SSA!F247)</f>
        <v/>
      </c>
      <c r="J247" s="58" t="str">
        <f>IF($C247&lt;&gt;"M5","",SSA!G247)</f>
        <v/>
      </c>
      <c r="K247" s="58" t="str">
        <f>IF($C247&lt;&gt;"M5","",SSA!H247)</f>
        <v/>
      </c>
      <c r="L247" s="5" t="str">
        <f>IF($C247&lt;&gt;"M5","",Trendlines!K247)</f>
        <v/>
      </c>
      <c r="M247" s="5" t="str">
        <f>IF($C247&lt;&gt;"M5","",Trendlines!L247)</f>
        <v/>
      </c>
      <c r="N247" s="5" t="str">
        <f>IF($C247&lt;&gt;"M5","",ZigZag!E247)</f>
        <v/>
      </c>
      <c r="O247" s="5" t="str">
        <f>IF($C247&lt;&gt;"M5","",ZigZag!F247)</f>
        <v/>
      </c>
      <c r="P247" s="5" t="str">
        <f>IF($C247&lt;&gt;"M5","",Pinbar!E247)</f>
        <v/>
      </c>
      <c r="Q247" s="57" t="str">
        <f>IF($C247&lt;&gt;"M5","",Trendlines!E247)</f>
        <v/>
      </c>
      <c r="R247" s="57" t="str">
        <f>IF($C247&lt;&gt;"M5","",Trendlines!H247)</f>
        <v/>
      </c>
      <c r="S247" s="36" t="str">
        <f>IF(N247=0,""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"")))))))))))))))))))))))))))))))))))))))))))))))))</f>
        <v/>
      </c>
      <c r="T247" s="36" t="str">
        <f>IF(O247=0,""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"")))))))))))))))))))))))))))))))))))))))))))))))))</f>
        <v/>
      </c>
      <c r="U247" s="36" t="str">
        <f>IFERROR(IF(S247="N/A","N/A",((N247-S247)/S247)),"")</f>
        <v/>
      </c>
      <c r="V247" s="36" t="str">
        <f>IFERROR(IF(T247="N/A","N/A",((O247-T247)/T247)),"")</f>
        <v/>
      </c>
      <c r="W247" t="str">
        <f>IFERROR(E247-F247,"")</f>
        <v/>
      </c>
      <c r="X247" t="str">
        <f>IFERROR(ABS(E247-D246),"")</f>
        <v/>
      </c>
      <c r="Y247" t="str">
        <f>IFERROR(ABS(F247-D246),"")</f>
        <v/>
      </c>
      <c r="Z247" t="str">
        <f t="shared" si="107"/>
        <v/>
      </c>
      <c r="AA247" s="36" t="str">
        <f>IFERROR(H247-I247,"")</f>
        <v/>
      </c>
      <c r="AB247" s="36" t="str">
        <f t="shared" si="97"/>
        <v/>
      </c>
      <c r="AC247" s="66" t="str" cm="1">
        <f t="array" ref="AC247">IFERROR((AB247=AB246,AC246+AB247,AB247),"")</f>
        <v/>
      </c>
      <c r="AD247" s="65"/>
      <c r="AE247" s="65"/>
      <c r="AF247" s="65"/>
      <c r="AG247" s="65"/>
      <c r="AH247" s="36" t="str">
        <f>IF(AND(H247&gt;I247,H246&lt;I246),"crossover","")</f>
        <v/>
      </c>
      <c r="AI247" s="36" t="str">
        <f>IF(AND(H247&lt;I247,H246&gt;I246),"crossunder","")</f>
        <v/>
      </c>
      <c r="AJ247" s="67" t="str">
        <f t="shared" si="98"/>
        <v/>
      </c>
      <c r="AK247" s="68" t="str">
        <f t="shared" si="99"/>
        <v/>
      </c>
      <c r="AL247" s="71" t="str">
        <f t="shared" si="100"/>
        <v/>
      </c>
      <c r="AM247" s="71" t="str">
        <f t="shared" si="101"/>
        <v/>
      </c>
      <c r="AN247" s="72" t="str">
        <f>IF(AND(AK247&lt;&gt;"",CF247="Low Spike @ Uptrend"),AK247,"")</f>
        <v/>
      </c>
      <c r="AO247" s="72" t="str">
        <f t="shared" si="102"/>
        <v/>
      </c>
      <c r="AT247" s="75"/>
      <c r="AU247" s="75"/>
      <c r="AV247" s="75"/>
      <c r="AW247" s="75"/>
      <c r="AX247" s="4"/>
      <c r="AY247" s="21" t="str">
        <f>IF(OR(Q247=0,Q247=""),"",((H247-Q247)/Q247))</f>
        <v/>
      </c>
      <c r="AZ247" s="15" t="str">
        <f t="shared" si="85"/>
        <v/>
      </c>
      <c r="BA247" s="15" t="str">
        <f t="shared" si="83"/>
        <v/>
      </c>
      <c r="BB247" s="22" t="str">
        <f t="shared" si="86"/>
        <v/>
      </c>
      <c r="BC247" s="22" t="str">
        <f t="shared" si="87"/>
        <v/>
      </c>
      <c r="BD247" s="24" t="str">
        <f>IF(OR(R247=0,R247=""),"",((H247-R247)/R247))</f>
        <v/>
      </c>
      <c r="BE247" s="23" t="str">
        <f t="shared" si="84"/>
        <v/>
      </c>
      <c r="BF247" s="23" t="str">
        <f t="shared" si="88"/>
        <v/>
      </c>
      <c r="BG247" s="25" t="str">
        <f t="shared" si="89"/>
        <v/>
      </c>
      <c r="BH247" s="25" t="str">
        <f t="shared" si="90"/>
        <v/>
      </c>
      <c r="BI247" s="29" t="str">
        <f>IF(OR(L247="",N247=""),"",IF(AND(L247=N247,L247&gt;0,N247&gt;0),"Important High",""))</f>
        <v/>
      </c>
      <c r="BJ247" s="29" t="str">
        <f>IF(OR(M247="",O247=""),"",IF(AND(M247=O247,M247&gt;0,O247&gt;0),"Important Low",""))</f>
        <v/>
      </c>
      <c r="BK247" s="37" t="str">
        <f>IFERROR(IF(ABS(U247)&lt;0.15%,"Equal High",""),"")</f>
        <v/>
      </c>
      <c r="BL247" s="37" t="str" cm="1">
        <f t="array" aca="1" ref="BL247" ca="1">_xlfn.LET(_xlpm.lookback,MIN(ROW()-ROW(BK$50),11),_xlpm.found,IFERROR(MATCH("Equal High",OFFSET(BK247,-_xlpm.lookback,0,_xlpm.lookback+1,1),0),-1),_xlpm.offset_rows,_xlpm.lookback-_xlpm.found+1,IF(_xlpm.found&gt;0,INDEX(E:E,ROW()-_xlpm.offset_rows),""))</f>
        <v/>
      </c>
      <c r="BM247" s="37" t="str">
        <f ca="1">IF(BL247&lt;&gt;"",H247,"")</f>
        <v/>
      </c>
      <c r="BN247" s="37" t="str">
        <f ca="1">IF(BL247&lt;&gt;"",I247,"")</f>
        <v/>
      </c>
      <c r="BO247" s="37" t="str">
        <f t="shared" ca="1" si="108"/>
        <v/>
      </c>
      <c r="BP247" s="37" t="str">
        <f>IFERROR(IF(ABS(V247)&lt;0.15%,"Equal Low",""),"")</f>
        <v/>
      </c>
      <c r="BQ247" s="37" t="str" cm="1">
        <f t="array" aca="1" ref="BQ247" ca="1">_xlfn.LET(_xlpm.lookback,MIN(ROW()-ROW(BP$50),11),_xlpm.found,IFERROR(MATCH("Equal Low",OFFSET(BP247,-_xlpm.lookback,0,_xlpm.lookback+1,1),0),-1),_xlpm.offset_rows,_xlpm.lookback-_xlpm.found+1,IF(_xlpm.found&gt;0,INDEX(F:F,ROW()-_xlpm.offset_rows),""))</f>
        <v/>
      </c>
      <c r="BR247" s="37" t="str">
        <f ca="1">IF(BQ247&lt;&gt;"",H247,"")</f>
        <v/>
      </c>
      <c r="BS247" s="37" t="str">
        <f ca="1">IF(BQ247&lt;&gt;"",I247,"")</f>
        <v/>
      </c>
      <c r="BT247" s="37" t="str">
        <f t="shared" ca="1" si="109"/>
        <v/>
      </c>
      <c r="BU247" s="37" t="str">
        <f t="shared" si="91"/>
        <v/>
      </c>
      <c r="BV247" s="29" t="str">
        <f t="shared" si="92"/>
        <v/>
      </c>
      <c r="BW247" s="37" t="str" cm="1">
        <f t="array" ref="BW247">IF(BV247&lt;&gt;1,"",_xlfn.IFS(OR(BC247="Above",BC247="Below"),BC247,OR(BH247="Above",BH247="Below"),BH247,TRUE,""))</f>
        <v/>
      </c>
      <c r="BX247" s="37" t="str">
        <f ca="1">_xlfn.LET(_xlpm.eqh,IFERROR(ABS((BM247-BL247)/BL247)&lt;0.15%,FALSE),_xlpm.eql,IFERROR(ABS((BR247-BQ247)/BQ247)&lt;0.15%,FALSE),IF(_xlpm.eqh,IF(_xlpm.eql,"Eqh Touch / Eql Touch","Eqh Touch"),IF(_xlpm.eql,"Eql Touch","")))</f>
        <v/>
      </c>
      <c r="BY247" s="37" t="str">
        <f>IF(AA247="","",IF(AA247&gt;0,"UP","DOWN"))</f>
        <v/>
      </c>
      <c r="BZ247" s="37" t="str">
        <f t="shared" si="93"/>
        <v/>
      </c>
      <c r="CA247" s="37" t="str">
        <f t="shared" si="94"/>
        <v/>
      </c>
      <c r="CB247" s="66" t="str">
        <f t="shared" si="95"/>
        <v/>
      </c>
      <c r="CC247" s="69" t="str">
        <f t="shared" si="103"/>
        <v/>
      </c>
      <c r="CD247" s="66" t="str">
        <f t="shared" si="104"/>
        <v/>
      </c>
      <c r="CE247" s="66" t="str">
        <f t="shared" si="96"/>
        <v/>
      </c>
      <c r="CF247" s="66" t="str">
        <f>IF(AK247="","",IF(AND(AC247&gt;0,AK247&gt;0),"Low Spike @ Uptrend",""))</f>
        <v/>
      </c>
      <c r="CG247" s="66" t="str">
        <f>IF(AND(CF247="Low Spike @ Uptrend",AV247&gt;50%),"Sig Low Spike @ Uptrend","")</f>
        <v/>
      </c>
      <c r="CH247" s="30" t="str">
        <f>IFERROR(IF(Z247&gt;(AVERAGE(Z227:Z247)+(2*_xlfn.STDEV.P(Z227:Z247))),1,""),"")</f>
        <v/>
      </c>
      <c r="CI247" s="30" t="str">
        <f>IFERROR(IF(G247&gt;(AVERAGE(G227:G247)+(2*_xlfn.STDEV.P(G227:G247))),1,""),"")</f>
        <v/>
      </c>
      <c r="CJ247" s="30" t="str">
        <f>IF(P247="","",IF(P247=1,1,""))</f>
        <v/>
      </c>
      <c r="CK247" s="11" t="str">
        <f>IF(AND(CH247="",CC247="",CF247="",CI247="",CJ247=""),"",SUM(CH247:CJ247)/5)</f>
        <v/>
      </c>
      <c r="CL247" s="38" t="str">
        <f t="shared" si="105"/>
        <v/>
      </c>
      <c r="CM247" s="10" t="str">
        <f t="shared" si="106"/>
        <v/>
      </c>
    </row>
    <row r="248" spans="1:91" x14ac:dyDescent="0.55000000000000004">
      <c r="A248" t="str">
        <f>IF('Data Validation'!$K$2&lt;&gt;TRUE,"",'Data Validation'!A248)</f>
        <v/>
      </c>
      <c r="B248" s="4" t="str">
        <f>IF('Data Validation'!$K$2&lt;&gt;TRUE,"",'Data Validation'!C248)</f>
        <v/>
      </c>
      <c r="C248" s="4" t="str">
        <f>IF('Data Validation'!$K$2&lt;&gt;TRUE,"",'Data Validation'!E248)</f>
        <v/>
      </c>
      <c r="D248" s="4" t="str">
        <f>IF('Data Validation'!$K$2&lt;&gt;TRUE,"",'Data Validation'!G248)</f>
        <v/>
      </c>
      <c r="E248" s="4" t="str">
        <f>IF($C248&lt;&gt;"M5","",Price!F248)</f>
        <v/>
      </c>
      <c r="F248" s="4" t="str">
        <f>IF($C248&lt;&gt;"M5","",Price!G248)</f>
        <v/>
      </c>
      <c r="G248" s="4" t="str">
        <f>IF($C248&lt;&gt;"M5","",Price!H248)</f>
        <v/>
      </c>
      <c r="H248" s="57" t="str">
        <f>IF($C248&lt;&gt;"M5","",SSA!E248)</f>
        <v/>
      </c>
      <c r="I248" s="57" t="str">
        <f>IF($C248&lt;&gt;"M5","",SSA!F248)</f>
        <v/>
      </c>
      <c r="J248" s="58" t="str">
        <f>IF($C248&lt;&gt;"M5","",SSA!G248)</f>
        <v/>
      </c>
      <c r="K248" s="58" t="str">
        <f>IF($C248&lt;&gt;"M5","",SSA!H248)</f>
        <v/>
      </c>
      <c r="L248" s="5" t="str">
        <f>IF($C248&lt;&gt;"M5","",Trendlines!K248)</f>
        <v/>
      </c>
      <c r="M248" s="5" t="str">
        <f>IF($C248&lt;&gt;"M5","",Trendlines!L248)</f>
        <v/>
      </c>
      <c r="N248" s="5" t="str">
        <f>IF($C248&lt;&gt;"M5","",ZigZag!E248)</f>
        <v/>
      </c>
      <c r="O248" s="5" t="str">
        <f>IF($C248&lt;&gt;"M5","",ZigZag!F248)</f>
        <v/>
      </c>
      <c r="P248" s="5" t="str">
        <f>IF($C248&lt;&gt;"M5","",Pinbar!E248)</f>
        <v/>
      </c>
      <c r="Q248" s="57" t="str">
        <f>IF($C248&lt;&gt;"M5","",Trendlines!E248)</f>
        <v/>
      </c>
      <c r="R248" s="57" t="str">
        <f>IF($C248&lt;&gt;"M5","",Trendlines!H248)</f>
        <v/>
      </c>
      <c r="S248" s="36" t="str">
        <f>IF(N248=0,""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"")))))))))))))))))))))))))))))))))))))))))))))))))</f>
        <v/>
      </c>
      <c r="T248" s="36" t="str">
        <f>IF(O248=0,""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"")))))))))))))))))))))))))))))))))))))))))))))))))</f>
        <v/>
      </c>
      <c r="U248" s="36" t="str">
        <f>IFERROR(IF(S248="N/A","N/A",((N248-S248)/S248)),"")</f>
        <v/>
      </c>
      <c r="V248" s="36" t="str">
        <f>IFERROR(IF(T248="N/A","N/A",((O248-T248)/T248)),"")</f>
        <v/>
      </c>
      <c r="W248" t="str">
        <f>IFERROR(E248-F248,"")</f>
        <v/>
      </c>
      <c r="X248" t="str">
        <f>IFERROR(ABS(E248-D247),"")</f>
        <v/>
      </c>
      <c r="Y248" t="str">
        <f>IFERROR(ABS(F248-D247),"")</f>
        <v/>
      </c>
      <c r="Z248" t="str">
        <f t="shared" si="107"/>
        <v/>
      </c>
      <c r="AA248" s="36" t="str">
        <f>IFERROR(H248-I248,"")</f>
        <v/>
      </c>
      <c r="AB248" s="36" t="str">
        <f t="shared" si="97"/>
        <v/>
      </c>
      <c r="AC248" s="66" t="str" cm="1">
        <f t="array" ref="AC248">IFERROR((AB248=AB247,AC247+AB248,AB248),"")</f>
        <v/>
      </c>
      <c r="AD248" s="65"/>
      <c r="AE248" s="65"/>
      <c r="AF248" s="65"/>
      <c r="AG248" s="65"/>
      <c r="AH248" s="36" t="str">
        <f>IF(AND(H248&gt;I248,H247&lt;I247),"crossover","")</f>
        <v/>
      </c>
      <c r="AI248" s="36" t="str">
        <f>IF(AND(H248&lt;I248,H247&gt;I247),"crossunder","")</f>
        <v/>
      </c>
      <c r="AJ248" s="67" t="str">
        <f t="shared" si="98"/>
        <v/>
      </c>
      <c r="AK248" s="68" t="str">
        <f t="shared" si="99"/>
        <v/>
      </c>
      <c r="AL248" s="71" t="str">
        <f t="shared" si="100"/>
        <v/>
      </c>
      <c r="AM248" s="71" t="str">
        <f t="shared" si="101"/>
        <v/>
      </c>
      <c r="AN248" s="72" t="str">
        <f>IF(AND(AK248&lt;&gt;"",CF248="Low Spike @ Uptrend"),AK248,"")</f>
        <v/>
      </c>
      <c r="AO248" s="72" t="str">
        <f t="shared" si="102"/>
        <v/>
      </c>
      <c r="AT248" s="75"/>
      <c r="AU248" s="75"/>
      <c r="AV248" s="75"/>
      <c r="AW248" s="75"/>
      <c r="AX248" s="4"/>
      <c r="AY248" s="21" t="str">
        <f>IF(OR(Q248=0,Q248=""),"",((H248-Q248)/Q248))</f>
        <v/>
      </c>
      <c r="AZ248" s="15" t="str">
        <f t="shared" si="85"/>
        <v/>
      </c>
      <c r="BA248" s="15" t="str">
        <f t="shared" si="83"/>
        <v/>
      </c>
      <c r="BB248" s="22" t="str">
        <f t="shared" si="86"/>
        <v/>
      </c>
      <c r="BC248" s="22" t="str">
        <f t="shared" si="87"/>
        <v/>
      </c>
      <c r="BD248" s="24" t="str">
        <f>IF(OR(R248=0,R248=""),"",((H248-R248)/R248))</f>
        <v/>
      </c>
      <c r="BE248" s="23" t="str">
        <f t="shared" si="84"/>
        <v/>
      </c>
      <c r="BF248" s="23" t="str">
        <f t="shared" si="88"/>
        <v/>
      </c>
      <c r="BG248" s="25" t="str">
        <f t="shared" si="89"/>
        <v/>
      </c>
      <c r="BH248" s="25" t="str">
        <f t="shared" si="90"/>
        <v/>
      </c>
      <c r="BI248" s="29" t="str">
        <f>IF(OR(L248="",N248=""),"",IF(AND(L248=N248,L248&gt;0,N248&gt;0),"Important High",""))</f>
        <v/>
      </c>
      <c r="BJ248" s="29" t="str">
        <f>IF(OR(M248="",O248=""),"",IF(AND(M248=O248,M248&gt;0,O248&gt;0),"Important Low",""))</f>
        <v/>
      </c>
      <c r="BK248" s="37" t="str">
        <f>IFERROR(IF(ABS(U248)&lt;0.15%,"Equal High",""),"")</f>
        <v/>
      </c>
      <c r="BL248" s="37" t="str" cm="1">
        <f t="array" aca="1" ref="BL248" ca="1">_xlfn.LET(_xlpm.lookback,MIN(ROW()-ROW(BK$50),11),_xlpm.found,IFERROR(MATCH("Equal High",OFFSET(BK248,-_xlpm.lookback,0,_xlpm.lookback+1,1),0),-1),_xlpm.offset_rows,_xlpm.lookback-_xlpm.found+1,IF(_xlpm.found&gt;0,INDEX(E:E,ROW()-_xlpm.offset_rows),""))</f>
        <v/>
      </c>
      <c r="BM248" s="37" t="str">
        <f ca="1">IF(BL248&lt;&gt;"",H248,"")</f>
        <v/>
      </c>
      <c r="BN248" s="37" t="str">
        <f ca="1">IF(BL248&lt;&gt;"",I248,"")</f>
        <v/>
      </c>
      <c r="BO248" s="37" t="str">
        <f t="shared" ca="1" si="108"/>
        <v/>
      </c>
      <c r="BP248" s="37" t="str">
        <f>IFERROR(IF(ABS(V248)&lt;0.15%,"Equal Low",""),"")</f>
        <v/>
      </c>
      <c r="BQ248" s="37" t="str" cm="1">
        <f t="array" aca="1" ref="BQ248" ca="1">_xlfn.LET(_xlpm.lookback,MIN(ROW()-ROW(BP$50),11),_xlpm.found,IFERROR(MATCH("Equal Low",OFFSET(BP248,-_xlpm.lookback,0,_xlpm.lookback+1,1),0),-1),_xlpm.offset_rows,_xlpm.lookback-_xlpm.found+1,IF(_xlpm.found&gt;0,INDEX(F:F,ROW()-_xlpm.offset_rows),""))</f>
        <v/>
      </c>
      <c r="BR248" s="37" t="str">
        <f ca="1">IF(BQ248&lt;&gt;"",H248,"")</f>
        <v/>
      </c>
      <c r="BS248" s="37" t="str">
        <f ca="1">IF(BQ248&lt;&gt;"",I248,"")</f>
        <v/>
      </c>
      <c r="BT248" s="37" t="str">
        <f t="shared" ca="1" si="109"/>
        <v/>
      </c>
      <c r="BU248" s="37" t="str">
        <f t="shared" si="91"/>
        <v/>
      </c>
      <c r="BV248" s="29" t="str">
        <f t="shared" si="92"/>
        <v/>
      </c>
      <c r="BW248" s="37" t="str" cm="1">
        <f t="array" ref="BW248">IF(BV248&lt;&gt;1,"",_xlfn.IFS(OR(BC248="Above",BC248="Below"),BC248,OR(BH248="Above",BH248="Below"),BH248,TRUE,""))</f>
        <v/>
      </c>
      <c r="BX248" s="37" t="str">
        <f ca="1">_xlfn.LET(_xlpm.eqh,IFERROR(ABS((BM248-BL248)/BL248)&lt;0.15%,FALSE),_xlpm.eql,IFERROR(ABS((BR248-BQ248)/BQ248)&lt;0.15%,FALSE),IF(_xlpm.eqh,IF(_xlpm.eql,"Eqh Touch / Eql Touch","Eqh Touch"),IF(_xlpm.eql,"Eql Touch","")))</f>
        <v/>
      </c>
      <c r="BY248" s="37" t="str">
        <f>IF(AA248="","",IF(AA248&gt;0,"UP","DOWN"))</f>
        <v/>
      </c>
      <c r="BZ248" s="37" t="str">
        <f t="shared" si="93"/>
        <v/>
      </c>
      <c r="CA248" s="37" t="str">
        <f t="shared" si="94"/>
        <v/>
      </c>
      <c r="CB248" s="66" t="str">
        <f t="shared" si="95"/>
        <v/>
      </c>
      <c r="CC248" s="69" t="str">
        <f t="shared" si="103"/>
        <v/>
      </c>
      <c r="CD248" s="66" t="str">
        <f t="shared" si="104"/>
        <v/>
      </c>
      <c r="CE248" s="66" t="str">
        <f t="shared" si="96"/>
        <v/>
      </c>
      <c r="CF248" s="66" t="str">
        <f>IF(AK248="","",IF(AND(AC248&gt;0,AK248&gt;0),"Low Spike @ Uptrend",""))</f>
        <v/>
      </c>
      <c r="CG248" s="66" t="str">
        <f>IF(AND(CF248="Low Spike @ Uptrend",AV248&gt;50%),"Sig Low Spike @ Uptrend","")</f>
        <v/>
      </c>
      <c r="CH248" s="30" t="str">
        <f>IFERROR(IF(Z248&gt;(AVERAGE(Z228:Z248)+(2*_xlfn.STDEV.P(Z228:Z248))),1,""),"")</f>
        <v/>
      </c>
      <c r="CI248" s="30" t="str">
        <f>IFERROR(IF(G248&gt;(AVERAGE(G228:G248)+(2*_xlfn.STDEV.P(G228:G248))),1,""),"")</f>
        <v/>
      </c>
      <c r="CJ248" s="30" t="str">
        <f>IF(P248="","",IF(P248=1,1,""))</f>
        <v/>
      </c>
      <c r="CK248" s="11" t="str">
        <f>IF(AND(CH248="",CC248="",CF248="",CI248="",CJ248=""),"",SUM(CH248:CJ248)/5)</f>
        <v/>
      </c>
      <c r="CL248" s="38" t="str">
        <f t="shared" si="105"/>
        <v/>
      </c>
      <c r="CM248" s="10" t="str">
        <f t="shared" si="106"/>
        <v/>
      </c>
    </row>
    <row r="249" spans="1:91" x14ac:dyDescent="0.55000000000000004">
      <c r="A249" t="str">
        <f>IF('Data Validation'!$K$2&lt;&gt;TRUE,"",'Data Validation'!A249)</f>
        <v/>
      </c>
      <c r="B249" s="4" t="str">
        <f>IF('Data Validation'!$K$2&lt;&gt;TRUE,"",'Data Validation'!C249)</f>
        <v/>
      </c>
      <c r="C249" s="4" t="str">
        <f>IF('Data Validation'!$K$2&lt;&gt;TRUE,"",'Data Validation'!E249)</f>
        <v/>
      </c>
      <c r="D249" s="4" t="str">
        <f>IF('Data Validation'!$K$2&lt;&gt;TRUE,"",'Data Validation'!G249)</f>
        <v/>
      </c>
      <c r="E249" s="4" t="str">
        <f>IF($C249&lt;&gt;"M5","",Price!F249)</f>
        <v/>
      </c>
      <c r="F249" s="4" t="str">
        <f>IF($C249&lt;&gt;"M5","",Price!G249)</f>
        <v/>
      </c>
      <c r="G249" s="4" t="str">
        <f>IF($C249&lt;&gt;"M5","",Price!H249)</f>
        <v/>
      </c>
      <c r="H249" s="57" t="str">
        <f>IF($C249&lt;&gt;"M5","",SSA!E249)</f>
        <v/>
      </c>
      <c r="I249" s="57" t="str">
        <f>IF($C249&lt;&gt;"M5","",SSA!F249)</f>
        <v/>
      </c>
      <c r="J249" s="58" t="str">
        <f>IF($C249&lt;&gt;"M5","",SSA!G249)</f>
        <v/>
      </c>
      <c r="K249" s="58" t="str">
        <f>IF($C249&lt;&gt;"M5","",SSA!H249)</f>
        <v/>
      </c>
      <c r="L249" s="5" t="str">
        <f>IF($C249&lt;&gt;"M5","",Trendlines!K249)</f>
        <v/>
      </c>
      <c r="M249" s="5" t="str">
        <f>IF($C249&lt;&gt;"M5","",Trendlines!L249)</f>
        <v/>
      </c>
      <c r="N249" s="5" t="str">
        <f>IF($C249&lt;&gt;"M5","",ZigZag!E249)</f>
        <v/>
      </c>
      <c r="O249" s="5" t="str">
        <f>IF($C249&lt;&gt;"M5","",ZigZag!F249)</f>
        <v/>
      </c>
      <c r="P249" s="5" t="str">
        <f>IF($C249&lt;&gt;"M5","",Pinbar!E249)</f>
        <v/>
      </c>
      <c r="Q249" s="57" t="str">
        <f>IF($C249&lt;&gt;"M5","",Trendlines!E249)</f>
        <v/>
      </c>
      <c r="R249" s="57" t="str">
        <f>IF($C249&lt;&gt;"M5","",Trendlines!H249)</f>
        <v/>
      </c>
      <c r="S249" s="36" t="str">
        <f>IF(N249=0,""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"")))))))))))))))))))))))))))))))))))))))))))))))))</f>
        <v/>
      </c>
      <c r="T249" s="36" t="str">
        <f>IF(O249=0,""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"")))))))))))))))))))))))))))))))))))))))))))))))))</f>
        <v/>
      </c>
      <c r="U249" s="36" t="str">
        <f>IFERROR(IF(S249="N/A","N/A",((N249-S249)/S249)),"")</f>
        <v/>
      </c>
      <c r="V249" s="36" t="str">
        <f>IFERROR(IF(T249="N/A","N/A",((O249-T249)/T249)),"")</f>
        <v/>
      </c>
      <c r="W249" t="str">
        <f>IFERROR(E249-F249,"")</f>
        <v/>
      </c>
      <c r="X249" t="str">
        <f>IFERROR(ABS(E249-D248),"")</f>
        <v/>
      </c>
      <c r="Y249" t="str">
        <f>IFERROR(ABS(F249-D248),"")</f>
        <v/>
      </c>
      <c r="Z249" t="str">
        <f t="shared" si="107"/>
        <v/>
      </c>
      <c r="AA249" s="36" t="str">
        <f>IFERROR(H249-I249,"")</f>
        <v/>
      </c>
      <c r="AB249" s="36" t="str">
        <f t="shared" si="97"/>
        <v/>
      </c>
      <c r="AC249" s="66" t="str" cm="1">
        <f t="array" ref="AC249">IFERROR((AB249=AB248,AC248+AB249,AB249),"")</f>
        <v/>
      </c>
      <c r="AD249" s="65"/>
      <c r="AE249" s="65"/>
      <c r="AF249" s="65"/>
      <c r="AG249" s="65"/>
      <c r="AH249" s="36" t="str">
        <f>IF(AND(H249&gt;I249,H248&lt;I248),"crossover","")</f>
        <v/>
      </c>
      <c r="AI249" s="36" t="str">
        <f>IF(AND(H249&lt;I249,H248&gt;I248),"crossunder","")</f>
        <v/>
      </c>
      <c r="AJ249" s="67" t="str">
        <f t="shared" si="98"/>
        <v/>
      </c>
      <c r="AK249" s="68" t="str">
        <f t="shared" si="99"/>
        <v/>
      </c>
      <c r="AL249" s="71" t="str">
        <f t="shared" si="100"/>
        <v/>
      </c>
      <c r="AM249" s="71" t="str">
        <f t="shared" si="101"/>
        <v/>
      </c>
      <c r="AN249" s="72" t="str">
        <f>IF(AND(AK249&lt;&gt;"",CF249="Low Spike @ Uptrend"),AK249,"")</f>
        <v/>
      </c>
      <c r="AO249" s="72" t="str">
        <f t="shared" si="102"/>
        <v/>
      </c>
      <c r="AT249" s="75"/>
      <c r="AU249" s="75"/>
      <c r="AV249" s="75"/>
      <c r="AW249" s="75"/>
      <c r="AX249" s="4"/>
      <c r="AY249" s="21" t="str">
        <f>IF(OR(Q249=0,Q249=""),"",((H249-Q249)/Q249))</f>
        <v/>
      </c>
      <c r="AZ249" s="15" t="str">
        <f t="shared" si="85"/>
        <v/>
      </c>
      <c r="BA249" s="15" t="str">
        <f t="shared" si="83"/>
        <v/>
      </c>
      <c r="BB249" s="22" t="str">
        <f t="shared" si="86"/>
        <v/>
      </c>
      <c r="BC249" s="22" t="str">
        <f t="shared" si="87"/>
        <v/>
      </c>
      <c r="BD249" s="24" t="str">
        <f>IF(OR(R249=0,R249=""),"",((H249-R249)/R249))</f>
        <v/>
      </c>
      <c r="BE249" s="23" t="str">
        <f t="shared" si="84"/>
        <v/>
      </c>
      <c r="BF249" s="23" t="str">
        <f t="shared" si="88"/>
        <v/>
      </c>
      <c r="BG249" s="25" t="str">
        <f t="shared" si="89"/>
        <v/>
      </c>
      <c r="BH249" s="25" t="str">
        <f t="shared" si="90"/>
        <v/>
      </c>
      <c r="BI249" s="29" t="str">
        <f>IF(OR(L249="",N249=""),"",IF(AND(L249=N249,L249&gt;0,N249&gt;0),"Important High",""))</f>
        <v/>
      </c>
      <c r="BJ249" s="29" t="str">
        <f>IF(OR(M249="",O249=""),"",IF(AND(M249=O249,M249&gt;0,O249&gt;0),"Important Low",""))</f>
        <v/>
      </c>
      <c r="BK249" s="37" t="str">
        <f>IFERROR(IF(ABS(U249)&lt;0.15%,"Equal High",""),"")</f>
        <v/>
      </c>
      <c r="BL249" s="37" t="str" cm="1">
        <f t="array" aca="1" ref="BL249" ca="1">_xlfn.LET(_xlpm.lookback,MIN(ROW()-ROW(BK$50),11),_xlpm.found,IFERROR(MATCH("Equal High",OFFSET(BK249,-_xlpm.lookback,0,_xlpm.lookback+1,1),0),-1),_xlpm.offset_rows,_xlpm.lookback-_xlpm.found+1,IF(_xlpm.found&gt;0,INDEX(E:E,ROW()-_xlpm.offset_rows),""))</f>
        <v/>
      </c>
      <c r="BM249" s="37" t="str">
        <f ca="1">IF(BL249&lt;&gt;"",H249,"")</f>
        <v/>
      </c>
      <c r="BN249" s="37" t="str">
        <f ca="1">IF(BL249&lt;&gt;"",I249,"")</f>
        <v/>
      </c>
      <c r="BO249" s="37" t="str">
        <f t="shared" ca="1" si="108"/>
        <v/>
      </c>
      <c r="BP249" s="37" t="str">
        <f>IFERROR(IF(ABS(V249)&lt;0.15%,"Equal Low",""),"")</f>
        <v/>
      </c>
      <c r="BQ249" s="37" t="str" cm="1">
        <f t="array" aca="1" ref="BQ249" ca="1">_xlfn.LET(_xlpm.lookback,MIN(ROW()-ROW(BP$50),11),_xlpm.found,IFERROR(MATCH("Equal Low",OFFSET(BP249,-_xlpm.lookback,0,_xlpm.lookback+1,1),0),-1),_xlpm.offset_rows,_xlpm.lookback-_xlpm.found+1,IF(_xlpm.found&gt;0,INDEX(F:F,ROW()-_xlpm.offset_rows),""))</f>
        <v/>
      </c>
      <c r="BR249" s="37" t="str">
        <f ca="1">IF(BQ249&lt;&gt;"",H249,"")</f>
        <v/>
      </c>
      <c r="BS249" s="37" t="str">
        <f ca="1">IF(BQ249&lt;&gt;"",I249,"")</f>
        <v/>
      </c>
      <c r="BT249" s="37" t="str">
        <f t="shared" ca="1" si="109"/>
        <v/>
      </c>
      <c r="BU249" s="37" t="str">
        <f t="shared" si="91"/>
        <v/>
      </c>
      <c r="BV249" s="29" t="str">
        <f t="shared" si="92"/>
        <v/>
      </c>
      <c r="BW249" s="37" t="str" cm="1">
        <f t="array" ref="BW249">IF(BV249&lt;&gt;1,"",_xlfn.IFS(OR(BC249="Above",BC249="Below"),BC249,OR(BH249="Above",BH249="Below"),BH249,TRUE,""))</f>
        <v/>
      </c>
      <c r="BX249" s="37" t="str">
        <f ca="1">_xlfn.LET(_xlpm.eqh,IFERROR(ABS((BM249-BL249)/BL249)&lt;0.15%,FALSE),_xlpm.eql,IFERROR(ABS((BR249-BQ249)/BQ249)&lt;0.15%,FALSE),IF(_xlpm.eqh,IF(_xlpm.eql,"Eqh Touch / Eql Touch","Eqh Touch"),IF(_xlpm.eql,"Eql Touch","")))</f>
        <v/>
      </c>
      <c r="BY249" s="37" t="str">
        <f>IF(AA249="","",IF(AA249&gt;0,"UP","DOWN"))</f>
        <v/>
      </c>
      <c r="BZ249" s="37" t="str">
        <f t="shared" si="93"/>
        <v/>
      </c>
      <c r="CA249" s="37" t="str">
        <f t="shared" si="94"/>
        <v/>
      </c>
      <c r="CB249" s="66" t="str">
        <f t="shared" si="95"/>
        <v/>
      </c>
      <c r="CC249" s="69" t="str">
        <f t="shared" si="103"/>
        <v/>
      </c>
      <c r="CD249" s="66" t="str">
        <f t="shared" si="104"/>
        <v/>
      </c>
      <c r="CE249" s="66" t="str">
        <f t="shared" si="96"/>
        <v/>
      </c>
      <c r="CF249" s="66" t="str">
        <f>IF(AK249="","",IF(AND(AC249&gt;0,AK249&gt;0),"Low Spike @ Uptrend",""))</f>
        <v/>
      </c>
      <c r="CG249" s="66" t="str">
        <f>IF(AND(CF249="Low Spike @ Uptrend",AV249&gt;50%),"Sig Low Spike @ Uptrend","")</f>
        <v/>
      </c>
      <c r="CH249" s="30" t="str">
        <f>IFERROR(IF(Z249&gt;(AVERAGE(Z229:Z249)+(2*_xlfn.STDEV.P(Z229:Z249))),1,""),"")</f>
        <v/>
      </c>
      <c r="CI249" s="30" t="str">
        <f>IFERROR(IF(G249&gt;(AVERAGE(G229:G249)+(2*_xlfn.STDEV.P(G229:G249))),1,""),"")</f>
        <v/>
      </c>
      <c r="CJ249" s="30" t="str">
        <f>IF(P249="","",IF(P249=1,1,""))</f>
        <v/>
      </c>
      <c r="CK249" s="11" t="str">
        <f>IF(AND(CH249="",CC249="",CF249="",CI249="",CJ249=""),"",SUM(CH249:CJ249)/5)</f>
        <v/>
      </c>
      <c r="CL249" s="38" t="str">
        <f t="shared" si="105"/>
        <v/>
      </c>
      <c r="CM249" s="10" t="str">
        <f t="shared" si="106"/>
        <v/>
      </c>
    </row>
    <row r="250" spans="1:91" x14ac:dyDescent="0.55000000000000004">
      <c r="A250" t="str">
        <f>IF('Data Validation'!$K$2&lt;&gt;TRUE,"",'Data Validation'!A250)</f>
        <v/>
      </c>
      <c r="B250" s="4" t="str">
        <f>IF('Data Validation'!$K$2&lt;&gt;TRUE,"",'Data Validation'!C250)</f>
        <v/>
      </c>
      <c r="C250" s="4" t="str">
        <f>IF('Data Validation'!$K$2&lt;&gt;TRUE,"",'Data Validation'!E250)</f>
        <v/>
      </c>
      <c r="D250" s="4" t="str">
        <f>IF('Data Validation'!$K$2&lt;&gt;TRUE,"",'Data Validation'!G250)</f>
        <v/>
      </c>
      <c r="E250" s="4" t="str">
        <f>IF($C250&lt;&gt;"M5","",Price!F250)</f>
        <v/>
      </c>
      <c r="F250" s="4" t="str">
        <f>IF($C250&lt;&gt;"M5","",Price!G250)</f>
        <v/>
      </c>
      <c r="G250" s="4" t="str">
        <f>IF($C250&lt;&gt;"M5","",Price!H250)</f>
        <v/>
      </c>
      <c r="H250" s="57" t="str">
        <f>IF($C250&lt;&gt;"M5","",SSA!E250)</f>
        <v/>
      </c>
      <c r="I250" s="57" t="str">
        <f>IF($C250&lt;&gt;"M5","",SSA!F250)</f>
        <v/>
      </c>
      <c r="J250" s="58" t="str">
        <f>IF($C250&lt;&gt;"M5","",SSA!G250)</f>
        <v/>
      </c>
      <c r="K250" s="58" t="str">
        <f>IF($C250&lt;&gt;"M5","",SSA!H250)</f>
        <v/>
      </c>
      <c r="L250" s="5" t="str">
        <f>IF($C250&lt;&gt;"M5","",Trendlines!K250)</f>
        <v/>
      </c>
      <c r="M250" s="5" t="str">
        <f>IF($C250&lt;&gt;"M5","",Trendlines!L250)</f>
        <v/>
      </c>
      <c r="N250" s="5" t="str">
        <f>IF($C250&lt;&gt;"M5","",ZigZag!E250)</f>
        <v/>
      </c>
      <c r="O250" s="5" t="str">
        <f>IF($C250&lt;&gt;"M5","",ZigZag!F250)</f>
        <v/>
      </c>
      <c r="P250" s="5" t="str">
        <f>IF($C250&lt;&gt;"M5","",Pinbar!E250)</f>
        <v/>
      </c>
      <c r="Q250" s="57" t="str">
        <f>IF($C250&lt;&gt;"M5","",Trendlines!E250)</f>
        <v/>
      </c>
      <c r="R250" s="57" t="str">
        <f>IF($C250&lt;&gt;"M5","",Trendlines!H250)</f>
        <v/>
      </c>
      <c r="S250" s="36" t="str">
        <f>IF(N250=0,""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"")))))))))))))))))))))))))))))))))))))))))))))))))</f>
        <v/>
      </c>
      <c r="T250" s="36" t="str">
        <f>IF(O250=0,""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"")))))))))))))))))))))))))))))))))))))))))))))))))</f>
        <v/>
      </c>
      <c r="U250" s="36" t="str">
        <f>IFERROR(IF(S250="N/A","N/A",((N250-S250)/S250)),"")</f>
        <v/>
      </c>
      <c r="V250" s="36" t="str">
        <f>IFERROR(IF(T250="N/A","N/A",((O250-T250)/T250)),"")</f>
        <v/>
      </c>
      <c r="W250" t="str">
        <f>IFERROR(E250-F250,"")</f>
        <v/>
      </c>
      <c r="X250" t="str">
        <f>IFERROR(ABS(E250-D249),"")</f>
        <v/>
      </c>
      <c r="Y250" t="str">
        <f>IFERROR(ABS(F250-D249),"")</f>
        <v/>
      </c>
      <c r="Z250" t="str">
        <f t="shared" si="107"/>
        <v/>
      </c>
      <c r="AA250" s="36" t="str">
        <f>IFERROR(H250-I250,"")</f>
        <v/>
      </c>
      <c r="AB250" s="36" t="str">
        <f t="shared" si="97"/>
        <v/>
      </c>
      <c r="AC250" s="66" t="str" cm="1">
        <f t="array" ref="AC250">IFERROR((AB250=AB249,AC249+AB250,AB250),"")</f>
        <v/>
      </c>
      <c r="AD250" s="65"/>
      <c r="AE250" s="65"/>
      <c r="AF250" s="65"/>
      <c r="AG250" s="65"/>
      <c r="AH250" s="36" t="str">
        <f>IF(AND(H250&gt;I250,H249&lt;I249),"crossover","")</f>
        <v/>
      </c>
      <c r="AI250" s="36" t="str">
        <f>IF(AND(H250&lt;I250,H249&gt;I249),"crossunder","")</f>
        <v/>
      </c>
      <c r="AJ250" s="67" t="str">
        <f t="shared" si="98"/>
        <v/>
      </c>
      <c r="AK250" s="68" t="str">
        <f t="shared" si="99"/>
        <v/>
      </c>
      <c r="AL250" s="71" t="str">
        <f t="shared" si="100"/>
        <v/>
      </c>
      <c r="AM250" s="71" t="str">
        <f t="shared" si="101"/>
        <v/>
      </c>
      <c r="AN250" s="72" t="str">
        <f>IF(AND(AK250&lt;&gt;"",CF250="Low Spike @ Uptrend"),AK250,"")</f>
        <v/>
      </c>
      <c r="AO250" s="72" t="str">
        <f t="shared" si="102"/>
        <v/>
      </c>
      <c r="AT250" s="75"/>
      <c r="AU250" s="75"/>
      <c r="AV250" s="75"/>
      <c r="AW250" s="75"/>
      <c r="AX250" s="4"/>
      <c r="AY250" s="21" t="str">
        <f>IF(OR(Q250=0,Q250=""),"",((H250-Q250)/Q250))</f>
        <v/>
      </c>
      <c r="AZ250" s="15" t="str">
        <f t="shared" si="85"/>
        <v/>
      </c>
      <c r="BA250" s="15" t="str">
        <f t="shared" si="83"/>
        <v/>
      </c>
      <c r="BB250" s="22" t="str">
        <f t="shared" si="86"/>
        <v/>
      </c>
      <c r="BC250" s="22" t="str">
        <f t="shared" si="87"/>
        <v/>
      </c>
      <c r="BD250" s="24" t="str">
        <f>IF(OR(R250=0,R250=""),"",((H250-R250)/R250))</f>
        <v/>
      </c>
      <c r="BE250" s="23" t="str">
        <f t="shared" si="84"/>
        <v/>
      </c>
      <c r="BF250" s="23" t="str">
        <f t="shared" si="88"/>
        <v/>
      </c>
      <c r="BG250" s="25" t="str">
        <f t="shared" si="89"/>
        <v/>
      </c>
      <c r="BH250" s="25" t="str">
        <f t="shared" si="90"/>
        <v/>
      </c>
      <c r="BI250" s="29" t="str">
        <f>IF(OR(L250="",N250=""),"",IF(AND(L250=N250,L250&gt;0,N250&gt;0),"Important High",""))</f>
        <v/>
      </c>
      <c r="BJ250" s="29" t="str">
        <f>IF(OR(M250="",O250=""),"",IF(AND(M250=O250,M250&gt;0,O250&gt;0),"Important Low",""))</f>
        <v/>
      </c>
      <c r="BK250" s="37" t="str">
        <f>IFERROR(IF(ABS(U250)&lt;0.15%,"Equal High",""),"")</f>
        <v/>
      </c>
      <c r="BL250" s="37" t="str" cm="1">
        <f t="array" aca="1" ref="BL250" ca="1">_xlfn.LET(_xlpm.lookback,MIN(ROW()-ROW(BK$50),11),_xlpm.found,IFERROR(MATCH("Equal High",OFFSET(BK250,-_xlpm.lookback,0,_xlpm.lookback+1,1),0),-1),_xlpm.offset_rows,_xlpm.lookback-_xlpm.found+1,IF(_xlpm.found&gt;0,INDEX(E:E,ROW()-_xlpm.offset_rows),""))</f>
        <v/>
      </c>
      <c r="BM250" s="37" t="str">
        <f ca="1">IF(BL250&lt;&gt;"",H250,"")</f>
        <v/>
      </c>
      <c r="BN250" s="37" t="str">
        <f ca="1">IF(BL250&lt;&gt;"",I250,"")</f>
        <v/>
      </c>
      <c r="BO250" s="37" t="str">
        <f t="shared" ca="1" si="108"/>
        <v/>
      </c>
      <c r="BP250" s="37" t="str">
        <f>IFERROR(IF(ABS(V250)&lt;0.15%,"Equal Low",""),"")</f>
        <v/>
      </c>
      <c r="BQ250" s="37" t="str" cm="1">
        <f t="array" aca="1" ref="BQ250" ca="1">_xlfn.LET(_xlpm.lookback,MIN(ROW()-ROW(BP$50),11),_xlpm.found,IFERROR(MATCH("Equal Low",OFFSET(BP250,-_xlpm.lookback,0,_xlpm.lookback+1,1),0),-1),_xlpm.offset_rows,_xlpm.lookback-_xlpm.found+1,IF(_xlpm.found&gt;0,INDEX(F:F,ROW()-_xlpm.offset_rows),""))</f>
        <v/>
      </c>
      <c r="BR250" s="37" t="str">
        <f ca="1">IF(BQ250&lt;&gt;"",H250,"")</f>
        <v/>
      </c>
      <c r="BS250" s="37" t="str">
        <f ca="1">IF(BQ250&lt;&gt;"",I250,"")</f>
        <v/>
      </c>
      <c r="BT250" s="37" t="str">
        <f t="shared" ca="1" si="109"/>
        <v/>
      </c>
      <c r="BU250" s="37" t="str">
        <f t="shared" si="91"/>
        <v/>
      </c>
      <c r="BV250" s="29" t="str">
        <f t="shared" si="92"/>
        <v/>
      </c>
      <c r="BW250" s="37" t="str" cm="1">
        <f t="array" ref="BW250">IF(BV250&lt;&gt;1,"",_xlfn.IFS(OR(BC250="Above",BC250="Below"),BC250,OR(BH250="Above",BH250="Below"),BH250,TRUE,""))</f>
        <v/>
      </c>
      <c r="BX250" s="37" t="str">
        <f ca="1">_xlfn.LET(_xlpm.eqh,IFERROR(ABS((BM250-BL250)/BL250)&lt;0.15%,FALSE),_xlpm.eql,IFERROR(ABS((BR250-BQ250)/BQ250)&lt;0.15%,FALSE),IF(_xlpm.eqh,IF(_xlpm.eql,"Eqh Touch / Eql Touch","Eqh Touch"),IF(_xlpm.eql,"Eql Touch","")))</f>
        <v/>
      </c>
      <c r="BY250" s="37" t="str">
        <f>IF(AA250="","",IF(AA250&gt;0,"UP","DOWN"))</f>
        <v/>
      </c>
      <c r="BZ250" s="37" t="str">
        <f t="shared" si="93"/>
        <v/>
      </c>
      <c r="CA250" s="37" t="str">
        <f t="shared" si="94"/>
        <v/>
      </c>
      <c r="CB250" s="66" t="str">
        <f t="shared" si="95"/>
        <v/>
      </c>
      <c r="CC250" s="69" t="str">
        <f t="shared" si="103"/>
        <v/>
      </c>
      <c r="CD250" s="66" t="str">
        <f t="shared" si="104"/>
        <v/>
      </c>
      <c r="CE250" s="66" t="str">
        <f t="shared" si="96"/>
        <v/>
      </c>
      <c r="CF250" s="66" t="str">
        <f>IF(AK250="","",IF(AND(AC250&gt;0,AK250&gt;0),"Low Spike @ Uptrend",""))</f>
        <v/>
      </c>
      <c r="CG250" s="66" t="str">
        <f>IF(AND(CF250="Low Spike @ Uptrend",AV250&gt;50%),"Sig Low Spike @ Uptrend","")</f>
        <v/>
      </c>
      <c r="CH250" s="30" t="str">
        <f>IFERROR(IF(Z250&gt;(AVERAGE(Z230:Z250)+(2*_xlfn.STDEV.P(Z230:Z250))),1,""),"")</f>
        <v/>
      </c>
      <c r="CI250" s="30" t="str">
        <f>IFERROR(IF(G250&gt;(AVERAGE(G230:G250)+(2*_xlfn.STDEV.P(G230:G250))),1,""),"")</f>
        <v/>
      </c>
      <c r="CJ250" s="30" t="str">
        <f>IF(P250="","",IF(P250=1,1,""))</f>
        <v/>
      </c>
      <c r="CK250" s="11" t="str">
        <f>IF(AND(CH250="",CC250="",CF250="",CI250="",CJ250=""),"",SUM(CH250:CJ250)/5)</f>
        <v/>
      </c>
      <c r="CL250" s="38" t="str">
        <f t="shared" si="105"/>
        <v/>
      </c>
      <c r="CM250" s="10" t="str">
        <f t="shared" si="106"/>
        <v/>
      </c>
    </row>
    <row r="251" spans="1:91" x14ac:dyDescent="0.55000000000000004">
      <c r="A251" t="str">
        <f>IF('Data Validation'!$K$2&lt;&gt;TRUE,"",'Data Validation'!A251)</f>
        <v/>
      </c>
      <c r="B251" s="4" t="str">
        <f>IF('Data Validation'!$K$2&lt;&gt;TRUE,"",'Data Validation'!C251)</f>
        <v/>
      </c>
      <c r="C251" s="4" t="str">
        <f>IF('Data Validation'!$K$2&lt;&gt;TRUE,"",'Data Validation'!E251)</f>
        <v/>
      </c>
      <c r="D251" s="4" t="str">
        <f>IF('Data Validation'!$K$2&lt;&gt;TRUE,"",'Data Validation'!G251)</f>
        <v/>
      </c>
      <c r="E251" s="4" t="str">
        <f>IF($C251&lt;&gt;"M5","",Price!F251)</f>
        <v/>
      </c>
      <c r="F251" s="4" t="str">
        <f>IF($C251&lt;&gt;"M5","",Price!G251)</f>
        <v/>
      </c>
      <c r="G251" s="4" t="str">
        <f>IF($C251&lt;&gt;"M5","",Price!H251)</f>
        <v/>
      </c>
      <c r="H251" s="57" t="str">
        <f>IF($C251&lt;&gt;"M5","",SSA!E251)</f>
        <v/>
      </c>
      <c r="I251" s="57" t="str">
        <f>IF($C251&lt;&gt;"M5","",SSA!F251)</f>
        <v/>
      </c>
      <c r="J251" s="58" t="str">
        <f>IF($C251&lt;&gt;"M5","",SSA!G251)</f>
        <v/>
      </c>
      <c r="K251" s="58" t="str">
        <f>IF($C251&lt;&gt;"M5","",SSA!H251)</f>
        <v/>
      </c>
      <c r="L251" s="5" t="str">
        <f>IF($C251&lt;&gt;"M5","",Trendlines!K251)</f>
        <v/>
      </c>
      <c r="M251" s="5" t="str">
        <f>IF($C251&lt;&gt;"M5","",Trendlines!L251)</f>
        <v/>
      </c>
      <c r="N251" s="5" t="str">
        <f>IF($C251&lt;&gt;"M5","",ZigZag!E251)</f>
        <v/>
      </c>
      <c r="O251" s="5" t="str">
        <f>IF($C251&lt;&gt;"M5","",ZigZag!F251)</f>
        <v/>
      </c>
      <c r="P251" s="5" t="str">
        <f>IF($C251&lt;&gt;"M5","",Pinbar!E251)</f>
        <v/>
      </c>
      <c r="Q251" s="57" t="str">
        <f>IF($C251&lt;&gt;"M5","",Trendlines!E251)</f>
        <v/>
      </c>
      <c r="R251" s="57" t="str">
        <f>IF($C251&lt;&gt;"M5","",Trendlines!H251)</f>
        <v/>
      </c>
      <c r="S251" s="36" t="str">
        <f>IF(N251=0,""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"")))))))))))))))))))))))))))))))))))))))))))))))))</f>
        <v/>
      </c>
      <c r="T251" s="36" t="str">
        <f>IF(O251=0,""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"")))))))))))))))))))))))))))))))))))))))))))))))))</f>
        <v/>
      </c>
      <c r="U251" s="36" t="str">
        <f>IFERROR(IF(S251="N/A","N/A",((N251-S251)/S251)),"")</f>
        <v/>
      </c>
      <c r="V251" s="36" t="str">
        <f>IFERROR(IF(T251="N/A","N/A",((O251-T251)/T251)),"")</f>
        <v/>
      </c>
      <c r="W251" t="str">
        <f>IFERROR(E251-F251,"")</f>
        <v/>
      </c>
      <c r="X251" t="str">
        <f>IFERROR(ABS(E251-D250),"")</f>
        <v/>
      </c>
      <c r="Y251" t="str">
        <f>IFERROR(ABS(F251-D250),"")</f>
        <v/>
      </c>
      <c r="Z251" t="str">
        <f t="shared" si="107"/>
        <v/>
      </c>
      <c r="AA251" s="36" t="str">
        <f>IFERROR(H251-I251,"")</f>
        <v/>
      </c>
      <c r="AB251" s="36" t="str">
        <f t="shared" si="97"/>
        <v/>
      </c>
      <c r="AC251" s="66" t="str" cm="1">
        <f t="array" ref="AC251">IFERROR((AB251=AB250,AC250+AB251,AB251),"")</f>
        <v/>
      </c>
      <c r="AD251" s="65"/>
      <c r="AE251" s="65"/>
      <c r="AF251" s="65"/>
      <c r="AG251" s="65"/>
      <c r="AH251" s="36" t="str">
        <f>IF(AND(H251&gt;I251,H250&lt;I250),"crossover","")</f>
        <v/>
      </c>
      <c r="AI251" s="36" t="str">
        <f>IF(AND(H251&lt;I251,H250&gt;I250),"crossunder","")</f>
        <v/>
      </c>
      <c r="AJ251" s="67" t="str">
        <f t="shared" si="98"/>
        <v/>
      </c>
      <c r="AK251" s="68" t="str">
        <f t="shared" si="99"/>
        <v/>
      </c>
      <c r="AL251" s="71" t="str">
        <f t="shared" si="100"/>
        <v/>
      </c>
      <c r="AM251" s="71" t="str">
        <f t="shared" si="101"/>
        <v/>
      </c>
      <c r="AN251" s="72" t="str">
        <f>IF(AND(AK251&lt;&gt;"",CF251="Low Spike @ Uptrend"),AK251,"")</f>
        <v/>
      </c>
      <c r="AO251" s="72" t="str">
        <f t="shared" si="102"/>
        <v/>
      </c>
      <c r="AT251" s="75"/>
      <c r="AU251" s="75"/>
      <c r="AV251" s="75"/>
      <c r="AW251" s="75"/>
      <c r="AX251" s="4"/>
      <c r="AY251" s="21" t="str">
        <f>IF(OR(Q251=0,Q251=""),"",((H251-Q251)/Q251))</f>
        <v/>
      </c>
      <c r="AZ251" s="15" t="str">
        <f t="shared" si="85"/>
        <v/>
      </c>
      <c r="BA251" s="15" t="str">
        <f t="shared" si="83"/>
        <v/>
      </c>
      <c r="BB251" s="22" t="str">
        <f t="shared" si="86"/>
        <v/>
      </c>
      <c r="BC251" s="22" t="str">
        <f t="shared" si="87"/>
        <v/>
      </c>
      <c r="BD251" s="24" t="str">
        <f>IF(OR(R251=0,R251=""),"",((H251-R251)/R251))</f>
        <v/>
      </c>
      <c r="BE251" s="23" t="str">
        <f t="shared" si="84"/>
        <v/>
      </c>
      <c r="BF251" s="23" t="str">
        <f t="shared" si="88"/>
        <v/>
      </c>
      <c r="BG251" s="25" t="str">
        <f t="shared" si="89"/>
        <v/>
      </c>
      <c r="BH251" s="25" t="str">
        <f t="shared" si="90"/>
        <v/>
      </c>
      <c r="BI251" s="29" t="str">
        <f>IF(OR(L251="",N251=""),"",IF(AND(L251=N251,L251&gt;0,N251&gt;0),"Important High",""))</f>
        <v/>
      </c>
      <c r="BJ251" s="29" t="str">
        <f>IF(OR(M251="",O251=""),"",IF(AND(M251=O251,M251&gt;0,O251&gt;0),"Important Low",""))</f>
        <v/>
      </c>
      <c r="BK251" s="37" t="str">
        <f>IFERROR(IF(ABS(U251)&lt;0.15%,"Equal High",""),"")</f>
        <v/>
      </c>
      <c r="BL251" s="37" t="str" cm="1">
        <f t="array" aca="1" ref="BL251" ca="1">_xlfn.LET(_xlpm.lookback,MIN(ROW()-ROW(BK$50),11),_xlpm.found,IFERROR(MATCH("Equal High",OFFSET(BK251,-_xlpm.lookback,0,_xlpm.lookback+1,1),0),-1),_xlpm.offset_rows,_xlpm.lookback-_xlpm.found+1,IF(_xlpm.found&gt;0,INDEX(E:E,ROW()-_xlpm.offset_rows),""))</f>
        <v/>
      </c>
      <c r="BM251" s="37" t="str">
        <f ca="1">IF(BL251&lt;&gt;"",H251,"")</f>
        <v/>
      </c>
      <c r="BN251" s="37" t="str">
        <f ca="1">IF(BL251&lt;&gt;"",I251,"")</f>
        <v/>
      </c>
      <c r="BO251" s="37" t="str">
        <f t="shared" ca="1" si="108"/>
        <v/>
      </c>
      <c r="BP251" s="37" t="str">
        <f>IFERROR(IF(ABS(V251)&lt;0.15%,"Equal Low",""),"")</f>
        <v/>
      </c>
      <c r="BQ251" s="37" t="str" cm="1">
        <f t="array" aca="1" ref="BQ251" ca="1">_xlfn.LET(_xlpm.lookback,MIN(ROW()-ROW(BP$50),11),_xlpm.found,IFERROR(MATCH("Equal Low",OFFSET(BP251,-_xlpm.lookback,0,_xlpm.lookback+1,1),0),-1),_xlpm.offset_rows,_xlpm.lookback-_xlpm.found+1,IF(_xlpm.found&gt;0,INDEX(F:F,ROW()-_xlpm.offset_rows),""))</f>
        <v/>
      </c>
      <c r="BR251" s="37" t="str">
        <f ca="1">IF(BQ251&lt;&gt;"",H251,"")</f>
        <v/>
      </c>
      <c r="BS251" s="37" t="str">
        <f ca="1">IF(BQ251&lt;&gt;"",I251,"")</f>
        <v/>
      </c>
      <c r="BT251" s="37" t="str">
        <f t="shared" ca="1" si="109"/>
        <v/>
      </c>
      <c r="BU251" s="37" t="str">
        <f t="shared" si="91"/>
        <v/>
      </c>
      <c r="BV251" s="29" t="str">
        <f t="shared" si="92"/>
        <v/>
      </c>
      <c r="BW251" s="37" t="str" cm="1">
        <f t="array" ref="BW251">IF(BV251&lt;&gt;1,"",_xlfn.IFS(OR(BC251="Above",BC251="Below"),BC251,OR(BH251="Above",BH251="Below"),BH251,TRUE,""))</f>
        <v/>
      </c>
      <c r="BX251" s="37" t="str">
        <f ca="1">_xlfn.LET(_xlpm.eqh,IFERROR(ABS((BM251-BL251)/BL251)&lt;0.15%,FALSE),_xlpm.eql,IFERROR(ABS((BR251-BQ251)/BQ251)&lt;0.15%,FALSE),IF(_xlpm.eqh,IF(_xlpm.eql,"Eqh Touch / Eql Touch","Eqh Touch"),IF(_xlpm.eql,"Eql Touch","")))</f>
        <v/>
      </c>
      <c r="BY251" s="37" t="str">
        <f>IF(AA251="","",IF(AA251&gt;0,"UP","DOWN"))</f>
        <v/>
      </c>
      <c r="BZ251" s="37" t="str">
        <f t="shared" si="93"/>
        <v/>
      </c>
      <c r="CA251" s="37" t="str">
        <f t="shared" si="94"/>
        <v/>
      </c>
      <c r="CB251" s="66" t="str">
        <f t="shared" si="95"/>
        <v/>
      </c>
      <c r="CC251" s="69" t="str">
        <f t="shared" si="103"/>
        <v/>
      </c>
      <c r="CD251" s="66" t="str">
        <f t="shared" si="104"/>
        <v/>
      </c>
      <c r="CE251" s="66" t="str">
        <f t="shared" si="96"/>
        <v/>
      </c>
      <c r="CF251" s="66" t="str">
        <f>IF(AK251="","",IF(AND(AC251&gt;0,AK251&gt;0),"Low Spike @ Uptrend",""))</f>
        <v/>
      </c>
      <c r="CG251" s="66" t="str">
        <f>IF(AND(CF251="Low Spike @ Uptrend",AV251&gt;50%),"Sig Low Spike @ Uptrend","")</f>
        <v/>
      </c>
      <c r="CH251" s="30" t="str">
        <f>IFERROR(IF(Z251&gt;(AVERAGE(Z231:Z251)+(2*_xlfn.STDEV.P(Z231:Z251))),1,""),"")</f>
        <v/>
      </c>
      <c r="CI251" s="30" t="str">
        <f>IFERROR(IF(G251&gt;(AVERAGE(G231:G251)+(2*_xlfn.STDEV.P(G231:G251))),1,""),"")</f>
        <v/>
      </c>
      <c r="CJ251" s="30" t="str">
        <f>IF(P251="","",IF(P251=1,1,""))</f>
        <v/>
      </c>
      <c r="CK251" s="11" t="str">
        <f>IF(AND(CH251="",CC251="",CF251="",CI251="",CJ251=""),"",SUM(CH251:CJ251)/5)</f>
        <v/>
      </c>
      <c r="CL251" s="38" t="str">
        <f t="shared" si="105"/>
        <v/>
      </c>
      <c r="CM251" s="10" t="str">
        <f t="shared" si="106"/>
        <v/>
      </c>
    </row>
    <row r="252" spans="1:91" x14ac:dyDescent="0.55000000000000004">
      <c r="A252" t="str">
        <f>IF('Data Validation'!$K$2&lt;&gt;TRUE,"",'Data Validation'!A252)</f>
        <v/>
      </c>
      <c r="B252" s="4" t="str">
        <f>IF('Data Validation'!$K$2&lt;&gt;TRUE,"",'Data Validation'!C252)</f>
        <v/>
      </c>
      <c r="C252" s="4" t="str">
        <f>IF('Data Validation'!$K$2&lt;&gt;TRUE,"",'Data Validation'!E252)</f>
        <v/>
      </c>
      <c r="D252" s="4" t="str">
        <f>IF('Data Validation'!$K$2&lt;&gt;TRUE,"",'Data Validation'!G252)</f>
        <v/>
      </c>
      <c r="E252" s="4" t="str">
        <f>IF($C252&lt;&gt;"M5","",Price!F252)</f>
        <v/>
      </c>
      <c r="F252" s="4" t="str">
        <f>IF($C252&lt;&gt;"M5","",Price!G252)</f>
        <v/>
      </c>
      <c r="G252" s="4" t="str">
        <f>IF($C252&lt;&gt;"M5","",Price!H252)</f>
        <v/>
      </c>
      <c r="H252" s="57" t="str">
        <f>IF($C252&lt;&gt;"M5","",SSA!E252)</f>
        <v/>
      </c>
      <c r="I252" s="57" t="str">
        <f>IF($C252&lt;&gt;"M5","",SSA!F252)</f>
        <v/>
      </c>
      <c r="J252" s="58" t="str">
        <f>IF($C252&lt;&gt;"M5","",SSA!G252)</f>
        <v/>
      </c>
      <c r="K252" s="58" t="str">
        <f>IF($C252&lt;&gt;"M5","",SSA!H252)</f>
        <v/>
      </c>
      <c r="L252" s="5" t="str">
        <f>IF($C252&lt;&gt;"M5","",Trendlines!K252)</f>
        <v/>
      </c>
      <c r="M252" s="5" t="str">
        <f>IF($C252&lt;&gt;"M5","",Trendlines!L252)</f>
        <v/>
      </c>
      <c r="N252" s="5" t="str">
        <f>IF($C252&lt;&gt;"M5","",ZigZag!E252)</f>
        <v/>
      </c>
      <c r="O252" s="5" t="str">
        <f>IF($C252&lt;&gt;"M5","",ZigZag!F252)</f>
        <v/>
      </c>
      <c r="P252" s="5" t="str">
        <f>IF($C252&lt;&gt;"M5","",Pinbar!E252)</f>
        <v/>
      </c>
      <c r="Q252" s="57" t="str">
        <f>IF($C252&lt;&gt;"M5","",Trendlines!E252)</f>
        <v/>
      </c>
      <c r="R252" s="57" t="str">
        <f>IF($C252&lt;&gt;"M5","",Trendlines!H252)</f>
        <v/>
      </c>
      <c r="S252" s="36" t="str">
        <f>IF(N252=0,""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"")))))))))))))))))))))))))))))))))))))))))))))))))</f>
        <v/>
      </c>
      <c r="T252" s="36" t="str">
        <f>IF(O252=0,""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"")))))))))))))))))))))))))))))))))))))))))))))))))</f>
        <v/>
      </c>
      <c r="U252" s="36" t="str">
        <f>IFERROR(IF(S252="N/A","N/A",((N252-S252)/S252)),"")</f>
        <v/>
      </c>
      <c r="V252" s="36" t="str">
        <f>IFERROR(IF(T252="N/A","N/A",((O252-T252)/T252)),"")</f>
        <v/>
      </c>
      <c r="W252" t="str">
        <f>IFERROR(E252-F252,"")</f>
        <v/>
      </c>
      <c r="X252" t="str">
        <f>IFERROR(ABS(E252-D251),"")</f>
        <v/>
      </c>
      <c r="Y252" t="str">
        <f>IFERROR(ABS(F252-D251),"")</f>
        <v/>
      </c>
      <c r="Z252" t="str">
        <f t="shared" si="107"/>
        <v/>
      </c>
      <c r="AA252" s="36" t="str">
        <f>IFERROR(H252-I252,"")</f>
        <v/>
      </c>
      <c r="AB252" s="36" t="str">
        <f t="shared" si="97"/>
        <v/>
      </c>
      <c r="AC252" s="66" t="str" cm="1">
        <f t="array" ref="AC252">IFERROR((AB252=AB251,AC251+AB252,AB252),"")</f>
        <v/>
      </c>
      <c r="AD252" s="65"/>
      <c r="AE252" s="65"/>
      <c r="AF252" s="65"/>
      <c r="AG252" s="65"/>
      <c r="AH252" s="36" t="str">
        <f>IF(AND(H252&gt;I252,H251&lt;I251),"crossover","")</f>
        <v/>
      </c>
      <c r="AI252" s="36" t="str">
        <f>IF(AND(H252&lt;I252,H251&gt;I251),"crossunder","")</f>
        <v/>
      </c>
      <c r="AJ252" s="67" t="str">
        <f t="shared" si="98"/>
        <v/>
      </c>
      <c r="AK252" s="68" t="str">
        <f t="shared" si="99"/>
        <v/>
      </c>
      <c r="AL252" s="71" t="str">
        <f t="shared" si="100"/>
        <v/>
      </c>
      <c r="AM252" s="71" t="str">
        <f t="shared" si="101"/>
        <v/>
      </c>
      <c r="AN252" s="72" t="str">
        <f>IF(AND(AK252&lt;&gt;"",CF252="Low Spike @ Uptrend"),AK252,"")</f>
        <v/>
      </c>
      <c r="AO252" s="72" t="str">
        <f t="shared" si="102"/>
        <v/>
      </c>
      <c r="AT252" s="75"/>
      <c r="AU252" s="75"/>
      <c r="AV252" s="75"/>
      <c r="AW252" s="75"/>
      <c r="AX252" s="4"/>
      <c r="AY252" s="21" t="str">
        <f>IF(OR(Q252=0,Q252=""),"",((H252-Q252)/Q252))</f>
        <v/>
      </c>
      <c r="AZ252" s="15" t="str">
        <f t="shared" si="85"/>
        <v/>
      </c>
      <c r="BA252" s="15" t="str">
        <f t="shared" si="83"/>
        <v/>
      </c>
      <c r="BB252" s="22" t="str">
        <f t="shared" si="86"/>
        <v/>
      </c>
      <c r="BC252" s="22" t="str">
        <f t="shared" si="87"/>
        <v/>
      </c>
      <c r="BD252" s="24" t="str">
        <f>IF(OR(R252=0,R252=""),"",((H252-R252)/R252))</f>
        <v/>
      </c>
      <c r="BE252" s="23" t="str">
        <f t="shared" si="84"/>
        <v/>
      </c>
      <c r="BF252" s="23" t="str">
        <f t="shared" si="88"/>
        <v/>
      </c>
      <c r="BG252" s="25" t="str">
        <f t="shared" si="89"/>
        <v/>
      </c>
      <c r="BH252" s="25" t="str">
        <f t="shared" si="90"/>
        <v/>
      </c>
      <c r="BI252" s="29" t="str">
        <f>IF(OR(L252="",N252=""),"",IF(AND(L252=N252,L252&gt;0,N252&gt;0),"Important High",""))</f>
        <v/>
      </c>
      <c r="BJ252" s="29" t="str">
        <f>IF(OR(M252="",O252=""),"",IF(AND(M252=O252,M252&gt;0,O252&gt;0),"Important Low",""))</f>
        <v/>
      </c>
      <c r="BK252" s="37" t="str">
        <f>IFERROR(IF(ABS(U252)&lt;0.15%,"Equal High",""),"")</f>
        <v/>
      </c>
      <c r="BL252" s="37" t="str" cm="1">
        <f t="array" aca="1" ref="BL252" ca="1">_xlfn.LET(_xlpm.lookback,MIN(ROW()-ROW(BK$50),11),_xlpm.found,IFERROR(MATCH("Equal High",OFFSET(BK252,-_xlpm.lookback,0,_xlpm.lookback+1,1),0),-1),_xlpm.offset_rows,_xlpm.lookback-_xlpm.found+1,IF(_xlpm.found&gt;0,INDEX(E:E,ROW()-_xlpm.offset_rows),""))</f>
        <v/>
      </c>
      <c r="BM252" s="37" t="str">
        <f ca="1">IF(BL252&lt;&gt;"",H252,"")</f>
        <v/>
      </c>
      <c r="BN252" s="37" t="str">
        <f ca="1">IF(BL252&lt;&gt;"",I252,"")</f>
        <v/>
      </c>
      <c r="BO252" s="37" t="str">
        <f t="shared" ca="1" si="108"/>
        <v/>
      </c>
      <c r="BP252" s="37" t="str">
        <f>IFERROR(IF(ABS(V252)&lt;0.15%,"Equal Low",""),"")</f>
        <v/>
      </c>
      <c r="BQ252" s="37" t="str" cm="1">
        <f t="array" aca="1" ref="BQ252" ca="1">_xlfn.LET(_xlpm.lookback,MIN(ROW()-ROW(BP$50),11),_xlpm.found,IFERROR(MATCH("Equal Low",OFFSET(BP252,-_xlpm.lookback,0,_xlpm.lookback+1,1),0),-1),_xlpm.offset_rows,_xlpm.lookback-_xlpm.found+1,IF(_xlpm.found&gt;0,INDEX(F:F,ROW()-_xlpm.offset_rows),""))</f>
        <v/>
      </c>
      <c r="BR252" s="37" t="str">
        <f ca="1">IF(BQ252&lt;&gt;"",H252,"")</f>
        <v/>
      </c>
      <c r="BS252" s="37" t="str">
        <f ca="1">IF(BQ252&lt;&gt;"",I252,"")</f>
        <v/>
      </c>
      <c r="BT252" s="37" t="str">
        <f t="shared" ca="1" si="109"/>
        <v/>
      </c>
      <c r="BU252" s="37" t="str">
        <f t="shared" si="91"/>
        <v/>
      </c>
      <c r="BV252" s="29" t="str">
        <f t="shared" si="92"/>
        <v/>
      </c>
      <c r="BW252" s="37" t="str" cm="1">
        <f t="array" ref="BW252">IF(BV252&lt;&gt;1,"",_xlfn.IFS(OR(BC252="Above",BC252="Below"),BC252,OR(BH252="Above",BH252="Below"),BH252,TRUE,""))</f>
        <v/>
      </c>
      <c r="BX252" s="37" t="str">
        <f ca="1">_xlfn.LET(_xlpm.eqh,IFERROR(ABS((BM252-BL252)/BL252)&lt;0.15%,FALSE),_xlpm.eql,IFERROR(ABS((BR252-BQ252)/BQ252)&lt;0.15%,FALSE),IF(_xlpm.eqh,IF(_xlpm.eql,"Eqh Touch / Eql Touch","Eqh Touch"),IF(_xlpm.eql,"Eql Touch","")))</f>
        <v/>
      </c>
      <c r="BY252" s="37" t="str">
        <f>IF(AA252="","",IF(AA252&gt;0,"UP","DOWN"))</f>
        <v/>
      </c>
      <c r="BZ252" s="37" t="str">
        <f t="shared" si="93"/>
        <v/>
      </c>
      <c r="CA252" s="37" t="str">
        <f t="shared" si="94"/>
        <v/>
      </c>
      <c r="CB252" s="66" t="str">
        <f t="shared" si="95"/>
        <v/>
      </c>
      <c r="CC252" s="69" t="str">
        <f t="shared" si="103"/>
        <v/>
      </c>
      <c r="CD252" s="66" t="str">
        <f t="shared" si="104"/>
        <v/>
      </c>
      <c r="CE252" s="66" t="str">
        <f t="shared" si="96"/>
        <v/>
      </c>
      <c r="CF252" s="66" t="str">
        <f>IF(AK252="","",IF(AND(AC252&gt;0,AK252&gt;0),"Low Spike @ Uptrend",""))</f>
        <v/>
      </c>
      <c r="CG252" s="66" t="str">
        <f>IF(AND(CF252="Low Spike @ Uptrend",AV252&gt;50%),"Sig Low Spike @ Uptrend","")</f>
        <v/>
      </c>
      <c r="CH252" s="30" t="str">
        <f>IFERROR(IF(Z252&gt;(AVERAGE(Z232:Z252)+(2*_xlfn.STDEV.P(Z232:Z252))),1,""),"")</f>
        <v/>
      </c>
      <c r="CI252" s="30" t="str">
        <f>IFERROR(IF(G252&gt;(AVERAGE(G232:G252)+(2*_xlfn.STDEV.P(G232:G252))),1,""),"")</f>
        <v/>
      </c>
      <c r="CJ252" s="30" t="str">
        <f>IF(P252="","",IF(P252=1,1,""))</f>
        <v/>
      </c>
      <c r="CK252" s="11" t="str">
        <f>IF(AND(CH252="",CC252="",CF252="",CI252="",CJ252=""),"",SUM(CH252:CJ252)/5)</f>
        <v/>
      </c>
      <c r="CL252" s="38" t="str">
        <f t="shared" si="105"/>
        <v/>
      </c>
      <c r="CM252" s="10" t="str">
        <f t="shared" si="106"/>
        <v/>
      </c>
    </row>
    <row r="253" spans="1:91" x14ac:dyDescent="0.55000000000000004">
      <c r="A253" t="str">
        <f>IF('Data Validation'!$K$2&lt;&gt;TRUE,"",'Data Validation'!A253)</f>
        <v/>
      </c>
      <c r="B253" s="4" t="str">
        <f>IF('Data Validation'!$K$2&lt;&gt;TRUE,"",'Data Validation'!C253)</f>
        <v/>
      </c>
      <c r="C253" s="4" t="str">
        <f>IF('Data Validation'!$K$2&lt;&gt;TRUE,"",'Data Validation'!E253)</f>
        <v/>
      </c>
      <c r="D253" s="4" t="str">
        <f>IF('Data Validation'!$K$2&lt;&gt;TRUE,"",'Data Validation'!G253)</f>
        <v/>
      </c>
      <c r="E253" s="4" t="str">
        <f>IF($C253&lt;&gt;"M5","",Price!F253)</f>
        <v/>
      </c>
      <c r="F253" s="4" t="str">
        <f>IF($C253&lt;&gt;"M5","",Price!G253)</f>
        <v/>
      </c>
      <c r="G253" s="4" t="str">
        <f>IF($C253&lt;&gt;"M5","",Price!H253)</f>
        <v/>
      </c>
      <c r="H253" s="57" t="str">
        <f>IF($C253&lt;&gt;"M5","",SSA!E253)</f>
        <v/>
      </c>
      <c r="I253" s="57" t="str">
        <f>IF($C253&lt;&gt;"M5","",SSA!F253)</f>
        <v/>
      </c>
      <c r="J253" s="58" t="str">
        <f>IF($C253&lt;&gt;"M5","",SSA!G253)</f>
        <v/>
      </c>
      <c r="K253" s="58" t="str">
        <f>IF($C253&lt;&gt;"M5","",SSA!H253)</f>
        <v/>
      </c>
      <c r="L253" s="5" t="str">
        <f>IF($C253&lt;&gt;"M5","",Trendlines!K253)</f>
        <v/>
      </c>
      <c r="M253" s="5" t="str">
        <f>IF($C253&lt;&gt;"M5","",Trendlines!L253)</f>
        <v/>
      </c>
      <c r="N253" s="5" t="str">
        <f>IF($C253&lt;&gt;"M5","",ZigZag!E253)</f>
        <v/>
      </c>
      <c r="O253" s="5" t="str">
        <f>IF($C253&lt;&gt;"M5","",ZigZag!F253)</f>
        <v/>
      </c>
      <c r="P253" s="5" t="str">
        <f>IF($C253&lt;&gt;"M5","",Pinbar!E253)</f>
        <v/>
      </c>
      <c r="Q253" s="57" t="str">
        <f>IF($C253&lt;&gt;"M5","",Trendlines!E253)</f>
        <v/>
      </c>
      <c r="R253" s="57" t="str">
        <f>IF($C253&lt;&gt;"M5","",Trendlines!H253)</f>
        <v/>
      </c>
      <c r="S253" s="36" t="str">
        <f>IF(N253=0,""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"")))))))))))))))))))))))))))))))))))))))))))))))))</f>
        <v/>
      </c>
      <c r="T253" s="36" t="str">
        <f>IF(O253=0,""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"")))))))))))))))))))))))))))))))))))))))))))))))))</f>
        <v/>
      </c>
      <c r="U253" s="36" t="str">
        <f>IFERROR(IF(S253="N/A","N/A",((N253-S253)/S253)),"")</f>
        <v/>
      </c>
      <c r="V253" s="36" t="str">
        <f>IFERROR(IF(T253="N/A","N/A",((O253-T253)/T253)),"")</f>
        <v/>
      </c>
      <c r="W253" t="str">
        <f>IFERROR(E253-F253,"")</f>
        <v/>
      </c>
      <c r="X253" t="str">
        <f>IFERROR(ABS(E253-D252),"")</f>
        <v/>
      </c>
      <c r="Y253" t="str">
        <f>IFERROR(ABS(F253-D252),"")</f>
        <v/>
      </c>
      <c r="Z253" t="str">
        <f t="shared" si="107"/>
        <v/>
      </c>
      <c r="AA253" s="36" t="str">
        <f>IFERROR(H253-I253,"")</f>
        <v/>
      </c>
      <c r="AB253" s="36" t="str">
        <f t="shared" si="97"/>
        <v/>
      </c>
      <c r="AC253" s="66" t="str" cm="1">
        <f t="array" ref="AC253">IFERROR((AB253=AB252,AC252+AB253,AB253),"")</f>
        <v/>
      </c>
      <c r="AD253" s="65"/>
      <c r="AE253" s="65"/>
      <c r="AF253" s="65"/>
      <c r="AG253" s="65"/>
      <c r="AH253" s="36" t="str">
        <f>IF(AND(H253&gt;I253,H252&lt;I252),"crossover","")</f>
        <v/>
      </c>
      <c r="AI253" s="36" t="str">
        <f>IF(AND(H253&lt;I253,H252&gt;I252),"crossunder","")</f>
        <v/>
      </c>
      <c r="AJ253" s="67" t="str">
        <f t="shared" si="98"/>
        <v/>
      </c>
      <c r="AK253" s="68" t="str">
        <f t="shared" si="99"/>
        <v/>
      </c>
      <c r="AL253" s="71" t="str">
        <f t="shared" si="100"/>
        <v/>
      </c>
      <c r="AM253" s="71" t="str">
        <f t="shared" si="101"/>
        <v/>
      </c>
      <c r="AN253" s="72" t="str">
        <f>IF(AND(AK253&lt;&gt;"",CF253="Low Spike @ Uptrend"),AK253,"")</f>
        <v/>
      </c>
      <c r="AO253" s="72" t="str">
        <f t="shared" si="102"/>
        <v/>
      </c>
      <c r="AT253" s="75"/>
      <c r="AU253" s="75"/>
      <c r="AV253" s="75"/>
      <c r="AW253" s="75"/>
      <c r="AX253" s="4"/>
      <c r="AY253" s="21" t="str">
        <f>IF(OR(Q253=0,Q253=""),"",((H253-Q253)/Q253))</f>
        <v/>
      </c>
      <c r="AZ253" s="15" t="str">
        <f t="shared" si="85"/>
        <v/>
      </c>
      <c r="BA253" s="15" t="str">
        <f t="shared" si="83"/>
        <v/>
      </c>
      <c r="BB253" s="22" t="str">
        <f t="shared" si="86"/>
        <v/>
      </c>
      <c r="BC253" s="22" t="str">
        <f t="shared" si="87"/>
        <v/>
      </c>
      <c r="BD253" s="24" t="str">
        <f>IF(OR(R253=0,R253=""),"",((H253-R253)/R253))</f>
        <v/>
      </c>
      <c r="BE253" s="23" t="str">
        <f t="shared" si="84"/>
        <v/>
      </c>
      <c r="BF253" s="23" t="str">
        <f t="shared" si="88"/>
        <v/>
      </c>
      <c r="BG253" s="25" t="str">
        <f t="shared" si="89"/>
        <v/>
      </c>
      <c r="BH253" s="25" t="str">
        <f t="shared" si="90"/>
        <v/>
      </c>
      <c r="BI253" s="29" t="str">
        <f>IF(OR(L253="",N253=""),"",IF(AND(L253=N253,L253&gt;0,N253&gt;0),"Important High",""))</f>
        <v/>
      </c>
      <c r="BJ253" s="29" t="str">
        <f>IF(OR(M253="",O253=""),"",IF(AND(M253=O253,M253&gt;0,O253&gt;0),"Important Low",""))</f>
        <v/>
      </c>
      <c r="BK253" s="37" t="str">
        <f>IFERROR(IF(ABS(U253)&lt;0.15%,"Equal High",""),"")</f>
        <v/>
      </c>
      <c r="BL253" s="37" t="str" cm="1">
        <f t="array" aca="1" ref="BL253" ca="1">_xlfn.LET(_xlpm.lookback,MIN(ROW()-ROW(BK$50),11),_xlpm.found,IFERROR(MATCH("Equal High",OFFSET(BK253,-_xlpm.lookback,0,_xlpm.lookback+1,1),0),-1),_xlpm.offset_rows,_xlpm.lookback-_xlpm.found+1,IF(_xlpm.found&gt;0,INDEX(E:E,ROW()-_xlpm.offset_rows),""))</f>
        <v/>
      </c>
      <c r="BM253" s="37" t="str">
        <f ca="1">IF(BL253&lt;&gt;"",H253,"")</f>
        <v/>
      </c>
      <c r="BN253" s="37" t="str">
        <f ca="1">IF(BL253&lt;&gt;"",I253,"")</f>
        <v/>
      </c>
      <c r="BO253" s="37" t="str">
        <f t="shared" ca="1" si="108"/>
        <v/>
      </c>
      <c r="BP253" s="37" t="str">
        <f>IFERROR(IF(ABS(V253)&lt;0.15%,"Equal Low",""),"")</f>
        <v/>
      </c>
      <c r="BQ253" s="37" t="str" cm="1">
        <f t="array" aca="1" ref="BQ253" ca="1">_xlfn.LET(_xlpm.lookback,MIN(ROW()-ROW(BP$50),11),_xlpm.found,IFERROR(MATCH("Equal Low",OFFSET(BP253,-_xlpm.lookback,0,_xlpm.lookback+1,1),0),-1),_xlpm.offset_rows,_xlpm.lookback-_xlpm.found+1,IF(_xlpm.found&gt;0,INDEX(F:F,ROW()-_xlpm.offset_rows),""))</f>
        <v/>
      </c>
      <c r="BR253" s="37" t="str">
        <f ca="1">IF(BQ253&lt;&gt;"",H253,"")</f>
        <v/>
      </c>
      <c r="BS253" s="37" t="str">
        <f ca="1">IF(BQ253&lt;&gt;"",I253,"")</f>
        <v/>
      </c>
      <c r="BT253" s="37" t="str">
        <f t="shared" ca="1" si="109"/>
        <v/>
      </c>
      <c r="BU253" s="37" t="str">
        <f t="shared" si="91"/>
        <v/>
      </c>
      <c r="BV253" s="29" t="str">
        <f t="shared" si="92"/>
        <v/>
      </c>
      <c r="BW253" s="37" t="str" cm="1">
        <f t="array" ref="BW253">IF(BV253&lt;&gt;1,"",_xlfn.IFS(OR(BC253="Above",BC253="Below"),BC253,OR(BH253="Above",BH253="Below"),BH253,TRUE,""))</f>
        <v/>
      </c>
      <c r="BX253" s="37" t="str">
        <f ca="1">_xlfn.LET(_xlpm.eqh,IFERROR(ABS((BM253-BL253)/BL253)&lt;0.15%,FALSE),_xlpm.eql,IFERROR(ABS((BR253-BQ253)/BQ253)&lt;0.15%,FALSE),IF(_xlpm.eqh,IF(_xlpm.eql,"Eqh Touch / Eql Touch","Eqh Touch"),IF(_xlpm.eql,"Eql Touch","")))</f>
        <v/>
      </c>
      <c r="BY253" s="37" t="str">
        <f>IF(AA253="","",IF(AA253&gt;0,"UP","DOWN"))</f>
        <v/>
      </c>
      <c r="BZ253" s="37" t="str">
        <f t="shared" si="93"/>
        <v/>
      </c>
      <c r="CA253" s="37" t="str">
        <f t="shared" si="94"/>
        <v/>
      </c>
      <c r="CB253" s="66" t="str">
        <f t="shared" si="95"/>
        <v/>
      </c>
      <c r="CC253" s="69" t="str">
        <f t="shared" si="103"/>
        <v/>
      </c>
      <c r="CD253" s="66" t="str">
        <f t="shared" si="104"/>
        <v/>
      </c>
      <c r="CE253" s="66" t="str">
        <f t="shared" si="96"/>
        <v/>
      </c>
      <c r="CF253" s="66" t="str">
        <f>IF(AK253="","",IF(AND(AC253&gt;0,AK253&gt;0),"Low Spike @ Uptrend",""))</f>
        <v/>
      </c>
      <c r="CG253" s="66" t="str">
        <f>IF(AND(CF253="Low Spike @ Uptrend",AV253&gt;50%),"Sig Low Spike @ Uptrend","")</f>
        <v/>
      </c>
      <c r="CH253" s="30" t="str">
        <f>IFERROR(IF(Z253&gt;(AVERAGE(Z233:Z253)+(2*_xlfn.STDEV.P(Z233:Z253))),1,""),"")</f>
        <v/>
      </c>
      <c r="CI253" s="30" t="str">
        <f>IFERROR(IF(G253&gt;(AVERAGE(G233:G253)+(2*_xlfn.STDEV.P(G233:G253))),1,""),"")</f>
        <v/>
      </c>
      <c r="CJ253" s="30" t="str">
        <f>IF(P253="","",IF(P253=1,1,""))</f>
        <v/>
      </c>
      <c r="CK253" s="11" t="str">
        <f>IF(AND(CH253="",CC253="",CF253="",CI253="",CJ253=""),"",SUM(CH253:CJ253)/5)</f>
        <v/>
      </c>
      <c r="CL253" s="38" t="str">
        <f t="shared" si="105"/>
        <v/>
      </c>
      <c r="CM253" s="10" t="str">
        <f t="shared" si="106"/>
        <v/>
      </c>
    </row>
    <row r="254" spans="1:91" x14ac:dyDescent="0.55000000000000004">
      <c r="A254" t="str">
        <f>IF('Data Validation'!$K$2&lt;&gt;TRUE,"",'Data Validation'!A254)</f>
        <v/>
      </c>
      <c r="B254" s="4" t="str">
        <f>IF('Data Validation'!$K$2&lt;&gt;TRUE,"",'Data Validation'!C254)</f>
        <v/>
      </c>
      <c r="C254" s="4" t="str">
        <f>IF('Data Validation'!$K$2&lt;&gt;TRUE,"",'Data Validation'!E254)</f>
        <v/>
      </c>
      <c r="D254" s="4" t="str">
        <f>IF('Data Validation'!$K$2&lt;&gt;TRUE,"",'Data Validation'!G254)</f>
        <v/>
      </c>
      <c r="E254" s="4" t="str">
        <f>IF($C254&lt;&gt;"M5","",Price!F254)</f>
        <v/>
      </c>
      <c r="F254" s="4" t="str">
        <f>IF($C254&lt;&gt;"M5","",Price!G254)</f>
        <v/>
      </c>
      <c r="G254" s="4" t="str">
        <f>IF($C254&lt;&gt;"M5","",Price!H254)</f>
        <v/>
      </c>
      <c r="H254" s="57" t="str">
        <f>IF($C254&lt;&gt;"M5","",SSA!E254)</f>
        <v/>
      </c>
      <c r="I254" s="57" t="str">
        <f>IF($C254&lt;&gt;"M5","",SSA!F254)</f>
        <v/>
      </c>
      <c r="J254" s="58" t="str">
        <f>IF($C254&lt;&gt;"M5","",SSA!G254)</f>
        <v/>
      </c>
      <c r="K254" s="58" t="str">
        <f>IF($C254&lt;&gt;"M5","",SSA!H254)</f>
        <v/>
      </c>
      <c r="L254" s="5" t="str">
        <f>IF($C254&lt;&gt;"M5","",Trendlines!K254)</f>
        <v/>
      </c>
      <c r="M254" s="5" t="str">
        <f>IF($C254&lt;&gt;"M5","",Trendlines!L254)</f>
        <v/>
      </c>
      <c r="N254" s="5" t="str">
        <f>IF($C254&lt;&gt;"M5","",ZigZag!E254)</f>
        <v/>
      </c>
      <c r="O254" s="5" t="str">
        <f>IF($C254&lt;&gt;"M5","",ZigZag!F254)</f>
        <v/>
      </c>
      <c r="P254" s="5" t="str">
        <f>IF($C254&lt;&gt;"M5","",Pinbar!E254)</f>
        <v/>
      </c>
      <c r="Q254" s="57" t="str">
        <f>IF($C254&lt;&gt;"M5","",Trendlines!E254)</f>
        <v/>
      </c>
      <c r="R254" s="57" t="str">
        <f>IF($C254&lt;&gt;"M5","",Trendlines!H254)</f>
        <v/>
      </c>
      <c r="S254" s="36" t="str">
        <f>IF(N254=0,""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"")))))))))))))))))))))))))))))))))))))))))))))))))</f>
        <v/>
      </c>
      <c r="T254" s="36" t="str">
        <f>IF(O254=0,""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"")))))))))))))))))))))))))))))))))))))))))))))))))</f>
        <v/>
      </c>
      <c r="U254" s="36" t="str">
        <f>IFERROR(IF(S254="N/A","N/A",((N254-S254)/S254)),"")</f>
        <v/>
      </c>
      <c r="V254" s="36" t="str">
        <f>IFERROR(IF(T254="N/A","N/A",((O254-T254)/T254)),"")</f>
        <v/>
      </c>
      <c r="W254" t="str">
        <f>IFERROR(E254-F254,"")</f>
        <v/>
      </c>
      <c r="X254" t="str">
        <f>IFERROR(ABS(E254-D253),"")</f>
        <v/>
      </c>
      <c r="Y254" t="str">
        <f>IFERROR(ABS(F254-D253),"")</f>
        <v/>
      </c>
      <c r="Z254" t="str">
        <f t="shared" si="107"/>
        <v/>
      </c>
      <c r="AA254" s="36" t="str">
        <f>IFERROR(H254-I254,"")</f>
        <v/>
      </c>
      <c r="AB254" s="36" t="str">
        <f t="shared" si="97"/>
        <v/>
      </c>
      <c r="AC254" s="66" t="str" cm="1">
        <f t="array" ref="AC254">IFERROR((AB254=AB253,AC253+AB254,AB254),"")</f>
        <v/>
      </c>
      <c r="AD254" s="65"/>
      <c r="AE254" s="65"/>
      <c r="AF254" s="65"/>
      <c r="AG254" s="65"/>
      <c r="AH254" s="36" t="str">
        <f>IF(AND(H254&gt;I254,H253&lt;I253),"crossover","")</f>
        <v/>
      </c>
      <c r="AI254" s="36" t="str">
        <f>IF(AND(H254&lt;I254,H253&gt;I253),"crossunder","")</f>
        <v/>
      </c>
      <c r="AJ254" s="67" t="str">
        <f t="shared" si="98"/>
        <v/>
      </c>
      <c r="AK254" s="68" t="str">
        <f t="shared" si="99"/>
        <v/>
      </c>
      <c r="AL254" s="71" t="str">
        <f t="shared" si="100"/>
        <v/>
      </c>
      <c r="AM254" s="71" t="str">
        <f t="shared" si="101"/>
        <v/>
      </c>
      <c r="AN254" s="72" t="str">
        <f>IF(AND(AK254&lt;&gt;"",CF254="Low Spike @ Uptrend"),AK254,"")</f>
        <v/>
      </c>
      <c r="AO254" s="72" t="str">
        <f t="shared" si="102"/>
        <v/>
      </c>
      <c r="AT254" s="75"/>
      <c r="AU254" s="75"/>
      <c r="AV254" s="75"/>
      <c r="AW254" s="75"/>
      <c r="AX254" s="4"/>
      <c r="AY254" s="21" t="str">
        <f>IF(OR(Q254=0,Q254=""),"",((H254-Q254)/Q254))</f>
        <v/>
      </c>
      <c r="AZ254" s="15" t="str">
        <f t="shared" si="85"/>
        <v/>
      </c>
      <c r="BA254" s="15" t="str">
        <f t="shared" si="83"/>
        <v/>
      </c>
      <c r="BB254" s="22" t="str">
        <f t="shared" si="86"/>
        <v/>
      </c>
      <c r="BC254" s="22" t="str">
        <f t="shared" si="87"/>
        <v/>
      </c>
      <c r="BD254" s="24" t="str">
        <f>IF(OR(R254=0,R254=""),"",((H254-R254)/R254))</f>
        <v/>
      </c>
      <c r="BE254" s="23" t="str">
        <f t="shared" si="84"/>
        <v/>
      </c>
      <c r="BF254" s="23" t="str">
        <f t="shared" si="88"/>
        <v/>
      </c>
      <c r="BG254" s="25" t="str">
        <f t="shared" si="89"/>
        <v/>
      </c>
      <c r="BH254" s="25" t="str">
        <f t="shared" si="90"/>
        <v/>
      </c>
      <c r="BI254" s="29" t="str">
        <f>IF(OR(L254="",N254=""),"",IF(AND(L254=N254,L254&gt;0,N254&gt;0),"Important High",""))</f>
        <v/>
      </c>
      <c r="BJ254" s="29" t="str">
        <f>IF(OR(M254="",O254=""),"",IF(AND(M254=O254,M254&gt;0,O254&gt;0),"Important Low",""))</f>
        <v/>
      </c>
      <c r="BK254" s="37" t="str">
        <f>IFERROR(IF(ABS(U254)&lt;0.15%,"Equal High",""),"")</f>
        <v/>
      </c>
      <c r="BL254" s="37" t="str" cm="1">
        <f t="array" aca="1" ref="BL254" ca="1">_xlfn.LET(_xlpm.lookback,MIN(ROW()-ROW(BK$50),11),_xlpm.found,IFERROR(MATCH("Equal High",OFFSET(BK254,-_xlpm.lookback,0,_xlpm.lookback+1,1),0),-1),_xlpm.offset_rows,_xlpm.lookback-_xlpm.found+1,IF(_xlpm.found&gt;0,INDEX(E:E,ROW()-_xlpm.offset_rows),""))</f>
        <v/>
      </c>
      <c r="BM254" s="37" t="str">
        <f ca="1">IF(BL254&lt;&gt;"",H254,"")</f>
        <v/>
      </c>
      <c r="BN254" s="37" t="str">
        <f ca="1">IF(BL254&lt;&gt;"",I254,"")</f>
        <v/>
      </c>
      <c r="BO254" s="37" t="str">
        <f t="shared" ca="1" si="108"/>
        <v/>
      </c>
      <c r="BP254" s="37" t="str">
        <f>IFERROR(IF(ABS(V254)&lt;0.15%,"Equal Low",""),"")</f>
        <v/>
      </c>
      <c r="BQ254" s="37" t="str" cm="1">
        <f t="array" aca="1" ref="BQ254" ca="1">_xlfn.LET(_xlpm.lookback,MIN(ROW()-ROW(BP$50),11),_xlpm.found,IFERROR(MATCH("Equal Low",OFFSET(BP254,-_xlpm.lookback,0,_xlpm.lookback+1,1),0),-1),_xlpm.offset_rows,_xlpm.lookback-_xlpm.found+1,IF(_xlpm.found&gt;0,INDEX(F:F,ROW()-_xlpm.offset_rows),""))</f>
        <v/>
      </c>
      <c r="BR254" s="37" t="str">
        <f ca="1">IF(BQ254&lt;&gt;"",H254,"")</f>
        <v/>
      </c>
      <c r="BS254" s="37" t="str">
        <f ca="1">IF(BQ254&lt;&gt;"",I254,"")</f>
        <v/>
      </c>
      <c r="BT254" s="37" t="str">
        <f t="shared" ca="1" si="109"/>
        <v/>
      </c>
      <c r="BU254" s="37" t="str">
        <f t="shared" si="91"/>
        <v/>
      </c>
      <c r="BV254" s="29" t="str">
        <f t="shared" si="92"/>
        <v/>
      </c>
      <c r="BW254" s="37" t="str" cm="1">
        <f t="array" ref="BW254">IF(BV254&lt;&gt;1,"",_xlfn.IFS(OR(BC254="Above",BC254="Below"),BC254,OR(BH254="Above",BH254="Below"),BH254,TRUE,""))</f>
        <v/>
      </c>
      <c r="BX254" s="37" t="str">
        <f ca="1">_xlfn.LET(_xlpm.eqh,IFERROR(ABS((BM254-BL254)/BL254)&lt;0.15%,FALSE),_xlpm.eql,IFERROR(ABS((BR254-BQ254)/BQ254)&lt;0.15%,FALSE),IF(_xlpm.eqh,IF(_xlpm.eql,"Eqh Touch / Eql Touch","Eqh Touch"),IF(_xlpm.eql,"Eql Touch","")))</f>
        <v/>
      </c>
      <c r="BY254" s="37" t="str">
        <f>IF(AA254="","",IF(AA254&gt;0,"UP","DOWN"))</f>
        <v/>
      </c>
      <c r="BZ254" s="37" t="str">
        <f t="shared" si="93"/>
        <v/>
      </c>
      <c r="CA254" s="37" t="str">
        <f t="shared" si="94"/>
        <v/>
      </c>
      <c r="CB254" s="66" t="str">
        <f t="shared" si="95"/>
        <v/>
      </c>
      <c r="CC254" s="69" t="str">
        <f t="shared" si="103"/>
        <v/>
      </c>
      <c r="CD254" s="66" t="str">
        <f t="shared" si="104"/>
        <v/>
      </c>
      <c r="CE254" s="66" t="str">
        <f t="shared" si="96"/>
        <v/>
      </c>
      <c r="CF254" s="66" t="str">
        <f>IF(AK254="","",IF(AND(AC254&gt;0,AK254&gt;0),"Low Spike @ Uptrend",""))</f>
        <v/>
      </c>
      <c r="CG254" s="66" t="str">
        <f>IF(AND(CF254="Low Spike @ Uptrend",AV254&gt;50%),"Sig Low Spike @ Uptrend","")</f>
        <v/>
      </c>
      <c r="CH254" s="30" t="str">
        <f>IFERROR(IF(Z254&gt;(AVERAGE(Z234:Z254)+(2*_xlfn.STDEV.P(Z234:Z254))),1,""),"")</f>
        <v/>
      </c>
      <c r="CI254" s="30" t="str">
        <f>IFERROR(IF(G254&gt;(AVERAGE(G234:G254)+(2*_xlfn.STDEV.P(G234:G254))),1,""),"")</f>
        <v/>
      </c>
      <c r="CJ254" s="30" t="str">
        <f>IF(P254="","",IF(P254=1,1,""))</f>
        <v/>
      </c>
      <c r="CK254" s="11" t="str">
        <f>IF(AND(CH254="",CC254="",CF254="",CI254="",CJ254=""),"",SUM(CH254:CJ254)/5)</f>
        <v/>
      </c>
      <c r="CL254" s="38" t="str">
        <f t="shared" si="105"/>
        <v/>
      </c>
      <c r="CM254" s="10" t="str">
        <f t="shared" si="106"/>
        <v/>
      </c>
    </row>
    <row r="255" spans="1:91" x14ac:dyDescent="0.55000000000000004">
      <c r="A255" t="str">
        <f>IF('Data Validation'!$K$2&lt;&gt;TRUE,"",'Data Validation'!A255)</f>
        <v/>
      </c>
      <c r="B255" s="4" t="str">
        <f>IF('Data Validation'!$K$2&lt;&gt;TRUE,"",'Data Validation'!C255)</f>
        <v/>
      </c>
      <c r="C255" s="4" t="str">
        <f>IF('Data Validation'!$K$2&lt;&gt;TRUE,"",'Data Validation'!E255)</f>
        <v/>
      </c>
      <c r="D255" s="4" t="str">
        <f>IF('Data Validation'!$K$2&lt;&gt;TRUE,"",'Data Validation'!G255)</f>
        <v/>
      </c>
      <c r="E255" s="4" t="str">
        <f>IF($C255&lt;&gt;"M5","",Price!F255)</f>
        <v/>
      </c>
      <c r="F255" s="4" t="str">
        <f>IF($C255&lt;&gt;"M5","",Price!G255)</f>
        <v/>
      </c>
      <c r="G255" s="4" t="str">
        <f>IF($C255&lt;&gt;"M5","",Price!H255)</f>
        <v/>
      </c>
      <c r="H255" s="57" t="str">
        <f>IF($C255&lt;&gt;"M5","",SSA!E255)</f>
        <v/>
      </c>
      <c r="I255" s="57" t="str">
        <f>IF($C255&lt;&gt;"M5","",SSA!F255)</f>
        <v/>
      </c>
      <c r="J255" s="58" t="str">
        <f>IF($C255&lt;&gt;"M5","",SSA!G255)</f>
        <v/>
      </c>
      <c r="K255" s="58" t="str">
        <f>IF($C255&lt;&gt;"M5","",SSA!H255)</f>
        <v/>
      </c>
      <c r="L255" s="5" t="str">
        <f>IF($C255&lt;&gt;"M5","",Trendlines!K255)</f>
        <v/>
      </c>
      <c r="M255" s="5" t="str">
        <f>IF($C255&lt;&gt;"M5","",Trendlines!L255)</f>
        <v/>
      </c>
      <c r="N255" s="5" t="str">
        <f>IF($C255&lt;&gt;"M5","",ZigZag!E255)</f>
        <v/>
      </c>
      <c r="O255" s="5" t="str">
        <f>IF($C255&lt;&gt;"M5","",ZigZag!F255)</f>
        <v/>
      </c>
      <c r="P255" s="5" t="str">
        <f>IF($C255&lt;&gt;"M5","",Pinbar!E255)</f>
        <v/>
      </c>
      <c r="Q255" s="57" t="str">
        <f>IF($C255&lt;&gt;"M5","",Trendlines!E255)</f>
        <v/>
      </c>
      <c r="R255" s="57" t="str">
        <f>IF($C255&lt;&gt;"M5","",Trendlines!H255)</f>
        <v/>
      </c>
      <c r="S255" s="36" t="str">
        <f>IF(N255=0,""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"")))))))))))))))))))))))))))))))))))))))))))))))))</f>
        <v/>
      </c>
      <c r="T255" s="36" t="str">
        <f>IF(O255=0,""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"")))))))))))))))))))))))))))))))))))))))))))))))))</f>
        <v/>
      </c>
      <c r="U255" s="36" t="str">
        <f>IFERROR(IF(S255="N/A","N/A",((N255-S255)/S255)),"")</f>
        <v/>
      </c>
      <c r="V255" s="36" t="str">
        <f>IFERROR(IF(T255="N/A","N/A",((O255-T255)/T255)),"")</f>
        <v/>
      </c>
      <c r="W255" t="str">
        <f>IFERROR(E255-F255,"")</f>
        <v/>
      </c>
      <c r="X255" t="str">
        <f>IFERROR(ABS(E255-D254),"")</f>
        <v/>
      </c>
      <c r="Y255" t="str">
        <f>IFERROR(ABS(F255-D254),"")</f>
        <v/>
      </c>
      <c r="Z255" t="str">
        <f t="shared" si="107"/>
        <v/>
      </c>
      <c r="AA255" s="36" t="str">
        <f>IFERROR(H255-I255,"")</f>
        <v/>
      </c>
      <c r="AB255" s="36" t="str">
        <f t="shared" si="97"/>
        <v/>
      </c>
      <c r="AC255" s="66" t="str" cm="1">
        <f t="array" ref="AC255">IFERROR((AB255=AB254,AC254+AB255,AB255),"")</f>
        <v/>
      </c>
      <c r="AD255" s="65"/>
      <c r="AE255" s="65"/>
      <c r="AF255" s="65"/>
      <c r="AG255" s="65"/>
      <c r="AH255" s="36" t="str">
        <f>IF(AND(H255&gt;I255,H254&lt;I254),"crossover","")</f>
        <v/>
      </c>
      <c r="AI255" s="36" t="str">
        <f>IF(AND(H255&lt;I255,H254&gt;I254),"crossunder","")</f>
        <v/>
      </c>
      <c r="AJ255" s="67" t="str">
        <f t="shared" si="98"/>
        <v/>
      </c>
      <c r="AK255" s="68" t="str">
        <f t="shared" si="99"/>
        <v/>
      </c>
      <c r="AL255" s="71" t="str">
        <f t="shared" si="100"/>
        <v/>
      </c>
      <c r="AM255" s="71" t="str">
        <f t="shared" si="101"/>
        <v/>
      </c>
      <c r="AN255" s="72" t="str">
        <f>IF(AND(AK255&lt;&gt;"",CF255="Low Spike @ Uptrend"),AK255,"")</f>
        <v/>
      </c>
      <c r="AO255" s="72" t="str">
        <f t="shared" si="102"/>
        <v/>
      </c>
      <c r="AT255" s="75"/>
      <c r="AU255" s="75"/>
      <c r="AV255" s="75"/>
      <c r="AW255" s="75"/>
      <c r="AX255" s="4"/>
      <c r="AY255" s="21" t="str">
        <f>IF(OR(Q255=0,Q255=""),"",((H255-Q255)/Q255))</f>
        <v/>
      </c>
      <c r="AZ255" s="15" t="str">
        <f t="shared" si="85"/>
        <v/>
      </c>
      <c r="BA255" s="15" t="str">
        <f t="shared" si="83"/>
        <v/>
      </c>
      <c r="BB255" s="22" t="str">
        <f t="shared" si="86"/>
        <v/>
      </c>
      <c r="BC255" s="22" t="str">
        <f t="shared" si="87"/>
        <v/>
      </c>
      <c r="BD255" s="24" t="str">
        <f>IF(OR(R255=0,R255=""),"",((H255-R255)/R255))</f>
        <v/>
      </c>
      <c r="BE255" s="23" t="str">
        <f t="shared" si="84"/>
        <v/>
      </c>
      <c r="BF255" s="23" t="str">
        <f t="shared" si="88"/>
        <v/>
      </c>
      <c r="BG255" s="25" t="str">
        <f t="shared" si="89"/>
        <v/>
      </c>
      <c r="BH255" s="25" t="str">
        <f t="shared" si="90"/>
        <v/>
      </c>
      <c r="BI255" s="29" t="str">
        <f>IF(OR(L255="",N255=""),"",IF(AND(L255=N255,L255&gt;0,N255&gt;0),"Important High",""))</f>
        <v/>
      </c>
      <c r="BJ255" s="29" t="str">
        <f>IF(OR(M255="",O255=""),"",IF(AND(M255=O255,M255&gt;0,O255&gt;0),"Important Low",""))</f>
        <v/>
      </c>
      <c r="BK255" s="37" t="str">
        <f>IFERROR(IF(ABS(U255)&lt;0.15%,"Equal High",""),"")</f>
        <v/>
      </c>
      <c r="BL255" s="37" t="str" cm="1">
        <f t="array" aca="1" ref="BL255" ca="1">_xlfn.LET(_xlpm.lookback,MIN(ROW()-ROW(BK$50),11),_xlpm.found,IFERROR(MATCH("Equal High",OFFSET(BK255,-_xlpm.lookback,0,_xlpm.lookback+1,1),0),-1),_xlpm.offset_rows,_xlpm.lookback-_xlpm.found+1,IF(_xlpm.found&gt;0,INDEX(E:E,ROW()-_xlpm.offset_rows),""))</f>
        <v/>
      </c>
      <c r="BM255" s="37" t="str">
        <f ca="1">IF(BL255&lt;&gt;"",H255,"")</f>
        <v/>
      </c>
      <c r="BN255" s="37" t="str">
        <f ca="1">IF(BL255&lt;&gt;"",I255,"")</f>
        <v/>
      </c>
      <c r="BO255" s="37" t="str">
        <f t="shared" ca="1" si="108"/>
        <v/>
      </c>
      <c r="BP255" s="37" t="str">
        <f>IFERROR(IF(ABS(V255)&lt;0.15%,"Equal Low",""),"")</f>
        <v/>
      </c>
      <c r="BQ255" s="37" t="str" cm="1">
        <f t="array" aca="1" ref="BQ255" ca="1">_xlfn.LET(_xlpm.lookback,MIN(ROW()-ROW(BP$50),11),_xlpm.found,IFERROR(MATCH("Equal Low",OFFSET(BP255,-_xlpm.lookback,0,_xlpm.lookback+1,1),0),-1),_xlpm.offset_rows,_xlpm.lookback-_xlpm.found+1,IF(_xlpm.found&gt;0,INDEX(F:F,ROW()-_xlpm.offset_rows),""))</f>
        <v/>
      </c>
      <c r="BR255" s="37" t="str">
        <f ca="1">IF(BQ255&lt;&gt;"",H255,"")</f>
        <v/>
      </c>
      <c r="BS255" s="37" t="str">
        <f ca="1">IF(BQ255&lt;&gt;"",I255,"")</f>
        <v/>
      </c>
      <c r="BT255" s="37" t="str">
        <f t="shared" ca="1" si="109"/>
        <v/>
      </c>
      <c r="BU255" s="37" t="str">
        <f t="shared" si="91"/>
        <v/>
      </c>
      <c r="BV255" s="29" t="str">
        <f t="shared" si="92"/>
        <v/>
      </c>
      <c r="BW255" s="37" t="str" cm="1">
        <f t="array" ref="BW255">IF(BV255&lt;&gt;1,"",_xlfn.IFS(OR(BC255="Above",BC255="Below"),BC255,OR(BH255="Above",BH255="Below"),BH255,TRUE,""))</f>
        <v/>
      </c>
      <c r="BX255" s="37" t="str">
        <f ca="1">_xlfn.LET(_xlpm.eqh,IFERROR(ABS((BM255-BL255)/BL255)&lt;0.15%,FALSE),_xlpm.eql,IFERROR(ABS((BR255-BQ255)/BQ255)&lt;0.15%,FALSE),IF(_xlpm.eqh,IF(_xlpm.eql,"Eqh Touch / Eql Touch","Eqh Touch"),IF(_xlpm.eql,"Eql Touch","")))</f>
        <v/>
      </c>
      <c r="BY255" s="37" t="str">
        <f>IF(AA255="","",IF(AA255&gt;0,"UP","DOWN"))</f>
        <v/>
      </c>
      <c r="BZ255" s="37" t="str">
        <f t="shared" si="93"/>
        <v/>
      </c>
      <c r="CA255" s="37" t="str">
        <f t="shared" si="94"/>
        <v/>
      </c>
      <c r="CB255" s="66" t="str">
        <f t="shared" si="95"/>
        <v/>
      </c>
      <c r="CC255" s="69" t="str">
        <f t="shared" si="103"/>
        <v/>
      </c>
      <c r="CD255" s="66" t="str">
        <f t="shared" si="104"/>
        <v/>
      </c>
      <c r="CE255" s="66" t="str">
        <f t="shared" si="96"/>
        <v/>
      </c>
      <c r="CF255" s="66" t="str">
        <f>IF(AK255="","",IF(AND(AC255&gt;0,AK255&gt;0),"Low Spike @ Uptrend",""))</f>
        <v/>
      </c>
      <c r="CG255" s="66" t="str">
        <f>IF(AND(CF255="Low Spike @ Uptrend",AV255&gt;50%),"Sig Low Spike @ Uptrend","")</f>
        <v/>
      </c>
      <c r="CH255" s="30" t="str">
        <f>IFERROR(IF(Z255&gt;(AVERAGE(Z235:Z255)+(2*_xlfn.STDEV.P(Z235:Z255))),1,""),"")</f>
        <v/>
      </c>
      <c r="CI255" s="30" t="str">
        <f>IFERROR(IF(G255&gt;(AVERAGE(G235:G255)+(2*_xlfn.STDEV.P(G235:G255))),1,""),"")</f>
        <v/>
      </c>
      <c r="CJ255" s="30" t="str">
        <f>IF(P255="","",IF(P255=1,1,""))</f>
        <v/>
      </c>
      <c r="CK255" s="11" t="str">
        <f>IF(AND(CH255="",CC255="",CF255="",CI255="",CJ255=""),"",SUM(CH255:CJ255)/5)</f>
        <v/>
      </c>
      <c r="CL255" s="38" t="str">
        <f t="shared" si="105"/>
        <v/>
      </c>
      <c r="CM255" s="10" t="str">
        <f t="shared" si="106"/>
        <v/>
      </c>
    </row>
    <row r="256" spans="1:91" x14ac:dyDescent="0.55000000000000004">
      <c r="A256" t="str">
        <f>IF('Data Validation'!$K$2&lt;&gt;TRUE,"",'Data Validation'!A256)</f>
        <v/>
      </c>
      <c r="B256" s="4" t="str">
        <f>IF('Data Validation'!$K$2&lt;&gt;TRUE,"",'Data Validation'!C256)</f>
        <v/>
      </c>
      <c r="C256" s="4" t="str">
        <f>IF('Data Validation'!$K$2&lt;&gt;TRUE,"",'Data Validation'!E256)</f>
        <v/>
      </c>
      <c r="D256" s="4" t="str">
        <f>IF('Data Validation'!$K$2&lt;&gt;TRUE,"",'Data Validation'!G256)</f>
        <v/>
      </c>
      <c r="E256" s="4" t="str">
        <f>IF($C256&lt;&gt;"M5","",Price!F256)</f>
        <v/>
      </c>
      <c r="F256" s="4" t="str">
        <f>IF($C256&lt;&gt;"M5","",Price!G256)</f>
        <v/>
      </c>
      <c r="G256" s="4" t="str">
        <f>IF($C256&lt;&gt;"M5","",Price!H256)</f>
        <v/>
      </c>
      <c r="H256" s="57" t="str">
        <f>IF($C256&lt;&gt;"M5","",SSA!E256)</f>
        <v/>
      </c>
      <c r="I256" s="57" t="str">
        <f>IF($C256&lt;&gt;"M5","",SSA!F256)</f>
        <v/>
      </c>
      <c r="J256" s="58" t="str">
        <f>IF($C256&lt;&gt;"M5","",SSA!G256)</f>
        <v/>
      </c>
      <c r="K256" s="58" t="str">
        <f>IF($C256&lt;&gt;"M5","",SSA!H256)</f>
        <v/>
      </c>
      <c r="L256" s="5" t="str">
        <f>IF($C256&lt;&gt;"M5","",Trendlines!K256)</f>
        <v/>
      </c>
      <c r="M256" s="5" t="str">
        <f>IF($C256&lt;&gt;"M5","",Trendlines!L256)</f>
        <v/>
      </c>
      <c r="N256" s="5" t="str">
        <f>IF($C256&lt;&gt;"M5","",ZigZag!E256)</f>
        <v/>
      </c>
      <c r="O256" s="5" t="str">
        <f>IF($C256&lt;&gt;"M5","",ZigZag!F256)</f>
        <v/>
      </c>
      <c r="P256" s="5" t="str">
        <f>IF($C256&lt;&gt;"M5","",Pinbar!E256)</f>
        <v/>
      </c>
      <c r="Q256" s="57" t="str">
        <f>IF($C256&lt;&gt;"M5","",Trendlines!E256)</f>
        <v/>
      </c>
      <c r="R256" s="57" t="str">
        <f>IF($C256&lt;&gt;"M5","",Trendlines!H256)</f>
        <v/>
      </c>
      <c r="S256" s="36" t="str">
        <f>IF(N256=0,""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"")))))))))))))))))))))))))))))))))))))))))))))))))</f>
        <v/>
      </c>
      <c r="T256" s="36" t="str">
        <f>IF(O256=0,""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"")))))))))))))))))))))))))))))))))))))))))))))))))</f>
        <v/>
      </c>
      <c r="U256" s="36" t="str">
        <f>IFERROR(IF(S256="N/A","N/A",((N256-S256)/S256)),"")</f>
        <v/>
      </c>
      <c r="V256" s="36" t="str">
        <f>IFERROR(IF(T256="N/A","N/A",((O256-T256)/T256)),"")</f>
        <v/>
      </c>
      <c r="W256" t="str">
        <f>IFERROR(E256-F256,"")</f>
        <v/>
      </c>
      <c r="X256" t="str">
        <f>IFERROR(ABS(E256-D255),"")</f>
        <v/>
      </c>
      <c r="Y256" t="str">
        <f>IFERROR(ABS(F256-D255),"")</f>
        <v/>
      </c>
      <c r="Z256" t="str">
        <f t="shared" si="107"/>
        <v/>
      </c>
      <c r="AA256" s="36" t="str">
        <f>IFERROR(H256-I256,"")</f>
        <v/>
      </c>
      <c r="AB256" s="36" t="str">
        <f t="shared" si="97"/>
        <v/>
      </c>
      <c r="AC256" s="66" t="str" cm="1">
        <f t="array" ref="AC256">IFERROR((AB256=AB255,AC255+AB256,AB256),"")</f>
        <v/>
      </c>
      <c r="AD256" s="65"/>
      <c r="AE256" s="65"/>
      <c r="AF256" s="65"/>
      <c r="AG256" s="65"/>
      <c r="AH256" s="36" t="str">
        <f>IF(AND(H256&gt;I256,H255&lt;I255),"crossover","")</f>
        <v/>
      </c>
      <c r="AI256" s="36" t="str">
        <f>IF(AND(H256&lt;I256,H255&gt;I255),"crossunder","")</f>
        <v/>
      </c>
      <c r="AJ256" s="67" t="str">
        <f t="shared" si="98"/>
        <v/>
      </c>
      <c r="AK256" s="68" t="str">
        <f t="shared" si="99"/>
        <v/>
      </c>
      <c r="AL256" s="71" t="str">
        <f t="shared" si="100"/>
        <v/>
      </c>
      <c r="AM256" s="71" t="str">
        <f t="shared" si="101"/>
        <v/>
      </c>
      <c r="AN256" s="72" t="str">
        <f>IF(AND(AK256&lt;&gt;"",CF256="Low Spike @ Uptrend"),AK256,"")</f>
        <v/>
      </c>
      <c r="AO256" s="72" t="str">
        <f t="shared" si="102"/>
        <v/>
      </c>
      <c r="AT256" s="75"/>
      <c r="AU256" s="75"/>
      <c r="AV256" s="75"/>
      <c r="AW256" s="75"/>
      <c r="AX256" s="4"/>
      <c r="AY256" s="21" t="str">
        <f>IF(OR(Q256=0,Q256=""),"",((H256-Q256)/Q256))</f>
        <v/>
      </c>
      <c r="AZ256" s="15" t="str">
        <f t="shared" si="85"/>
        <v/>
      </c>
      <c r="BA256" s="15" t="str">
        <f t="shared" ref="BA256:BA319" si="110">IF(AZ256="","",IF(AZ256=AZ255,BA255+AZ256,AZ256))</f>
        <v/>
      </c>
      <c r="BB256" s="22" t="str">
        <f t="shared" si="86"/>
        <v/>
      </c>
      <c r="BC256" s="22" t="str">
        <f t="shared" si="87"/>
        <v/>
      </c>
      <c r="BD256" s="24" t="str">
        <f>IF(OR(R256=0,R256=""),"",((H256-R256)/R256))</f>
        <v/>
      </c>
      <c r="BE256" s="23" t="str">
        <f t="shared" si="84"/>
        <v/>
      </c>
      <c r="BF256" s="23" t="str">
        <f t="shared" si="88"/>
        <v/>
      </c>
      <c r="BG256" s="25" t="str">
        <f t="shared" si="89"/>
        <v/>
      </c>
      <c r="BH256" s="25" t="str">
        <f t="shared" si="90"/>
        <v/>
      </c>
      <c r="BI256" s="29" t="str">
        <f>IF(OR(L256="",N256=""),"",IF(AND(L256=N256,L256&gt;0,N256&gt;0),"Important High",""))</f>
        <v/>
      </c>
      <c r="BJ256" s="29" t="str">
        <f>IF(OR(M256="",O256=""),"",IF(AND(M256=O256,M256&gt;0,O256&gt;0),"Important Low",""))</f>
        <v/>
      </c>
      <c r="BK256" s="37" t="str">
        <f>IFERROR(IF(ABS(U256)&lt;0.15%,"Equal High",""),"")</f>
        <v/>
      </c>
      <c r="BL256" s="37" t="str" cm="1">
        <f t="array" aca="1" ref="BL256" ca="1">_xlfn.LET(_xlpm.lookback,MIN(ROW()-ROW(BK$50),11),_xlpm.found,IFERROR(MATCH("Equal High",OFFSET(BK256,-_xlpm.lookback,0,_xlpm.lookback+1,1),0),-1),_xlpm.offset_rows,_xlpm.lookback-_xlpm.found+1,IF(_xlpm.found&gt;0,INDEX(E:E,ROW()-_xlpm.offset_rows),""))</f>
        <v/>
      </c>
      <c r="BM256" s="37" t="str">
        <f ca="1">IF(BL256&lt;&gt;"",H256,"")</f>
        <v/>
      </c>
      <c r="BN256" s="37" t="str">
        <f ca="1">IF(BL256&lt;&gt;"",I256,"")</f>
        <v/>
      </c>
      <c r="BO256" s="37" t="str">
        <f t="shared" ca="1" si="108"/>
        <v/>
      </c>
      <c r="BP256" s="37" t="str">
        <f>IFERROR(IF(ABS(V256)&lt;0.15%,"Equal Low",""),"")</f>
        <v/>
      </c>
      <c r="BQ256" s="37" t="str" cm="1">
        <f t="array" aca="1" ref="BQ256" ca="1">_xlfn.LET(_xlpm.lookback,MIN(ROW()-ROW(BP$50),11),_xlpm.found,IFERROR(MATCH("Equal Low",OFFSET(BP256,-_xlpm.lookback,0,_xlpm.lookback+1,1),0),-1),_xlpm.offset_rows,_xlpm.lookback-_xlpm.found+1,IF(_xlpm.found&gt;0,INDEX(F:F,ROW()-_xlpm.offset_rows),""))</f>
        <v/>
      </c>
      <c r="BR256" s="37" t="str">
        <f ca="1">IF(BQ256&lt;&gt;"",H256,"")</f>
        <v/>
      </c>
      <c r="BS256" s="37" t="str">
        <f ca="1">IF(BQ256&lt;&gt;"",I256,"")</f>
        <v/>
      </c>
      <c r="BT256" s="37" t="str">
        <f t="shared" ca="1" si="109"/>
        <v/>
      </c>
      <c r="BU256" s="37" t="str">
        <f t="shared" si="91"/>
        <v/>
      </c>
      <c r="BV256" s="29" t="str">
        <f t="shared" si="92"/>
        <v/>
      </c>
      <c r="BW256" s="37" t="str" cm="1">
        <f t="array" ref="BW256">IF(BV256&lt;&gt;1,"",_xlfn.IFS(OR(BC256="Above",BC256="Below"),BC256,OR(BH256="Above",BH256="Below"),BH256,TRUE,""))</f>
        <v/>
      </c>
      <c r="BX256" s="37" t="str">
        <f ca="1">_xlfn.LET(_xlpm.eqh,IFERROR(ABS((BM256-BL256)/BL256)&lt;0.15%,FALSE),_xlpm.eql,IFERROR(ABS((BR256-BQ256)/BQ256)&lt;0.15%,FALSE),IF(_xlpm.eqh,IF(_xlpm.eql,"Eqh Touch / Eql Touch","Eqh Touch"),IF(_xlpm.eql,"Eql Touch","")))</f>
        <v/>
      </c>
      <c r="BY256" s="37" t="str">
        <f>IF(AA256="","",IF(AA256&gt;0,"UP","DOWN"))</f>
        <v/>
      </c>
      <c r="BZ256" s="37" t="str">
        <f t="shared" si="93"/>
        <v/>
      </c>
      <c r="CA256" s="37" t="str">
        <f t="shared" si="94"/>
        <v/>
      </c>
      <c r="CB256" s="66" t="str">
        <f t="shared" si="95"/>
        <v/>
      </c>
      <c r="CC256" s="69" t="str">
        <f t="shared" si="103"/>
        <v/>
      </c>
      <c r="CD256" s="66" t="str">
        <f t="shared" si="104"/>
        <v/>
      </c>
      <c r="CE256" s="66" t="str">
        <f t="shared" si="96"/>
        <v/>
      </c>
      <c r="CF256" s="66" t="str">
        <f>IF(AK256="","",IF(AND(AC256&gt;0,AK256&gt;0),"Low Spike @ Uptrend",""))</f>
        <v/>
      </c>
      <c r="CG256" s="66" t="str">
        <f>IF(AND(CF256="Low Spike @ Uptrend",AV256&gt;50%),"Sig Low Spike @ Uptrend","")</f>
        <v/>
      </c>
      <c r="CH256" s="30" t="str">
        <f>IFERROR(IF(Z256&gt;(AVERAGE(Z236:Z256)+(2*_xlfn.STDEV.P(Z236:Z256))),1,""),"")</f>
        <v/>
      </c>
      <c r="CI256" s="30" t="str">
        <f>IFERROR(IF(G256&gt;(AVERAGE(G236:G256)+(2*_xlfn.STDEV.P(G236:G256))),1,""),"")</f>
        <v/>
      </c>
      <c r="CJ256" s="30" t="str">
        <f>IF(P256="","",IF(P256=1,1,""))</f>
        <v/>
      </c>
      <c r="CK256" s="11" t="str">
        <f>IF(AND(CH256="",CC256="",CF256="",CI256="",CJ256=""),"",SUM(CH256:CJ256)/5)</f>
        <v/>
      </c>
      <c r="CL256" s="38" t="str">
        <f t="shared" si="105"/>
        <v/>
      </c>
      <c r="CM256" s="10" t="str">
        <f t="shared" si="106"/>
        <v/>
      </c>
    </row>
    <row r="257" spans="1:91" x14ac:dyDescent="0.55000000000000004">
      <c r="A257" t="str">
        <f>IF('Data Validation'!$K$2&lt;&gt;TRUE,"",'Data Validation'!A257)</f>
        <v/>
      </c>
      <c r="B257" s="4" t="str">
        <f>IF('Data Validation'!$K$2&lt;&gt;TRUE,"",'Data Validation'!C257)</f>
        <v/>
      </c>
      <c r="C257" s="4" t="str">
        <f>IF('Data Validation'!$K$2&lt;&gt;TRUE,"",'Data Validation'!E257)</f>
        <v/>
      </c>
      <c r="D257" s="4" t="str">
        <f>IF('Data Validation'!$K$2&lt;&gt;TRUE,"",'Data Validation'!G257)</f>
        <v/>
      </c>
      <c r="E257" s="4" t="str">
        <f>IF($C257&lt;&gt;"M5","",Price!F257)</f>
        <v/>
      </c>
      <c r="F257" s="4" t="str">
        <f>IF($C257&lt;&gt;"M5","",Price!G257)</f>
        <v/>
      </c>
      <c r="G257" s="4" t="str">
        <f>IF($C257&lt;&gt;"M5","",Price!H257)</f>
        <v/>
      </c>
      <c r="H257" s="57" t="str">
        <f>IF($C257&lt;&gt;"M5","",SSA!E257)</f>
        <v/>
      </c>
      <c r="I257" s="57" t="str">
        <f>IF($C257&lt;&gt;"M5","",SSA!F257)</f>
        <v/>
      </c>
      <c r="J257" s="58" t="str">
        <f>IF($C257&lt;&gt;"M5","",SSA!G257)</f>
        <v/>
      </c>
      <c r="K257" s="58" t="str">
        <f>IF($C257&lt;&gt;"M5","",SSA!H257)</f>
        <v/>
      </c>
      <c r="L257" s="5" t="str">
        <f>IF($C257&lt;&gt;"M5","",Trendlines!K257)</f>
        <v/>
      </c>
      <c r="M257" s="5" t="str">
        <f>IF($C257&lt;&gt;"M5","",Trendlines!L257)</f>
        <v/>
      </c>
      <c r="N257" s="5" t="str">
        <f>IF($C257&lt;&gt;"M5","",ZigZag!E257)</f>
        <v/>
      </c>
      <c r="O257" s="5" t="str">
        <f>IF($C257&lt;&gt;"M5","",ZigZag!F257)</f>
        <v/>
      </c>
      <c r="P257" s="5" t="str">
        <f>IF($C257&lt;&gt;"M5","",Pinbar!E257)</f>
        <v/>
      </c>
      <c r="Q257" s="57" t="str">
        <f>IF($C257&lt;&gt;"M5","",Trendlines!E257)</f>
        <v/>
      </c>
      <c r="R257" s="57" t="str">
        <f>IF($C257&lt;&gt;"M5","",Trendlines!H257)</f>
        <v/>
      </c>
      <c r="S257" s="36" t="str">
        <f>IF(N257=0,""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"")))))))))))))))))))))))))))))))))))))))))))))))))</f>
        <v/>
      </c>
      <c r="T257" s="36" t="str">
        <f>IF(O257=0,""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"")))))))))))))))))))))))))))))))))))))))))))))))))</f>
        <v/>
      </c>
      <c r="U257" s="36" t="str">
        <f>IFERROR(IF(S257="N/A","N/A",((N257-S257)/S257)),"")</f>
        <v/>
      </c>
      <c r="V257" s="36" t="str">
        <f>IFERROR(IF(T257="N/A","N/A",((O257-T257)/T257)),"")</f>
        <v/>
      </c>
      <c r="W257" t="str">
        <f>IFERROR(E257-F257,"")</f>
        <v/>
      </c>
      <c r="X257" t="str">
        <f>IFERROR(ABS(E257-D256),"")</f>
        <v/>
      </c>
      <c r="Y257" t="str">
        <f>IFERROR(ABS(F257-D256),"")</f>
        <v/>
      </c>
      <c r="Z257" t="str">
        <f t="shared" si="107"/>
        <v/>
      </c>
      <c r="AA257" s="36" t="str">
        <f>IFERROR(H257-I257,"")</f>
        <v/>
      </c>
      <c r="AB257" s="36" t="str">
        <f t="shared" si="97"/>
        <v/>
      </c>
      <c r="AC257" s="66" t="str" cm="1">
        <f t="array" ref="AC257">IFERROR((AB257=AB256,AC256+AB257,AB257),"")</f>
        <v/>
      </c>
      <c r="AD257" s="65"/>
      <c r="AE257" s="65"/>
      <c r="AF257" s="65"/>
      <c r="AG257" s="65"/>
      <c r="AH257" s="36" t="str">
        <f>IF(AND(H257&gt;I257,H256&lt;I256),"crossover","")</f>
        <v/>
      </c>
      <c r="AI257" s="36" t="str">
        <f>IF(AND(H257&lt;I257,H256&gt;I256),"crossunder","")</f>
        <v/>
      </c>
      <c r="AJ257" s="67" t="str">
        <f t="shared" si="98"/>
        <v/>
      </c>
      <c r="AK257" s="68" t="str">
        <f t="shared" si="99"/>
        <v/>
      </c>
      <c r="AL257" s="71" t="str">
        <f t="shared" si="100"/>
        <v/>
      </c>
      <c r="AM257" s="71" t="str">
        <f t="shared" si="101"/>
        <v/>
      </c>
      <c r="AN257" s="72" t="str">
        <f>IF(AND(AK257&lt;&gt;"",CF257="Low Spike @ Uptrend"),AK257,"")</f>
        <v/>
      </c>
      <c r="AO257" s="72" t="str">
        <f t="shared" si="102"/>
        <v/>
      </c>
      <c r="AT257" s="75"/>
      <c r="AU257" s="75"/>
      <c r="AV257" s="75"/>
      <c r="AW257" s="75"/>
      <c r="AX257" s="4"/>
      <c r="AY257" s="21" t="str">
        <f>IF(OR(Q257=0,Q257=""),"",((H257-Q257)/Q257))</f>
        <v/>
      </c>
      <c r="AZ257" s="15" t="str">
        <f t="shared" si="85"/>
        <v/>
      </c>
      <c r="BA257" s="15" t="str">
        <f t="shared" si="110"/>
        <v/>
      </c>
      <c r="BB257" s="22" t="str">
        <f t="shared" si="86"/>
        <v/>
      </c>
      <c r="BC257" s="22" t="str">
        <f t="shared" si="87"/>
        <v/>
      </c>
      <c r="BD257" s="24" t="str">
        <f>IF(OR(R257=0,R257=""),"",((H257-R257)/R257))</f>
        <v/>
      </c>
      <c r="BE257" s="23" t="str">
        <f t="shared" si="84"/>
        <v/>
      </c>
      <c r="BF257" s="23" t="str">
        <f t="shared" si="88"/>
        <v/>
      </c>
      <c r="BG257" s="25" t="str">
        <f t="shared" si="89"/>
        <v/>
      </c>
      <c r="BH257" s="25" t="str">
        <f t="shared" si="90"/>
        <v/>
      </c>
      <c r="BI257" s="29" t="str">
        <f>IF(OR(L257="",N257=""),"",IF(AND(L257=N257,L257&gt;0,N257&gt;0),"Important High",""))</f>
        <v/>
      </c>
      <c r="BJ257" s="29" t="str">
        <f>IF(OR(M257="",O257=""),"",IF(AND(M257=O257,M257&gt;0,O257&gt;0),"Important Low",""))</f>
        <v/>
      </c>
      <c r="BK257" s="37" t="str">
        <f>IFERROR(IF(ABS(U257)&lt;0.15%,"Equal High",""),"")</f>
        <v/>
      </c>
      <c r="BL257" s="37" t="str" cm="1">
        <f t="array" aca="1" ref="BL257" ca="1">_xlfn.LET(_xlpm.lookback,MIN(ROW()-ROW(BK$50),11),_xlpm.found,IFERROR(MATCH("Equal High",OFFSET(BK257,-_xlpm.lookback,0,_xlpm.lookback+1,1),0),-1),_xlpm.offset_rows,_xlpm.lookback-_xlpm.found+1,IF(_xlpm.found&gt;0,INDEX(E:E,ROW()-_xlpm.offset_rows),""))</f>
        <v/>
      </c>
      <c r="BM257" s="37" t="str">
        <f ca="1">IF(BL257&lt;&gt;"",H257,"")</f>
        <v/>
      </c>
      <c r="BN257" s="37" t="str">
        <f ca="1">IF(BL257&lt;&gt;"",I257,"")</f>
        <v/>
      </c>
      <c r="BO257" s="37" t="str">
        <f t="shared" ca="1" si="108"/>
        <v/>
      </c>
      <c r="BP257" s="37" t="str">
        <f>IFERROR(IF(ABS(V257)&lt;0.15%,"Equal Low",""),"")</f>
        <v/>
      </c>
      <c r="BQ257" s="37" t="str" cm="1">
        <f t="array" aca="1" ref="BQ257" ca="1">_xlfn.LET(_xlpm.lookback,MIN(ROW()-ROW(BP$50),11),_xlpm.found,IFERROR(MATCH("Equal Low",OFFSET(BP257,-_xlpm.lookback,0,_xlpm.lookback+1,1),0),-1),_xlpm.offset_rows,_xlpm.lookback-_xlpm.found+1,IF(_xlpm.found&gt;0,INDEX(F:F,ROW()-_xlpm.offset_rows),""))</f>
        <v/>
      </c>
      <c r="BR257" s="37" t="str">
        <f ca="1">IF(BQ257&lt;&gt;"",H257,"")</f>
        <v/>
      </c>
      <c r="BS257" s="37" t="str">
        <f ca="1">IF(BQ257&lt;&gt;"",I257,"")</f>
        <v/>
      </c>
      <c r="BT257" s="37" t="str">
        <f t="shared" ca="1" si="109"/>
        <v/>
      </c>
      <c r="BU257" s="37" t="str">
        <f t="shared" si="91"/>
        <v/>
      </c>
      <c r="BV257" s="29" t="str">
        <f t="shared" si="92"/>
        <v/>
      </c>
      <c r="BW257" s="37" t="str" cm="1">
        <f t="array" ref="BW257">IF(BV257&lt;&gt;1,"",_xlfn.IFS(OR(BC257="Above",BC257="Below"),BC257,OR(BH257="Above",BH257="Below"),BH257,TRUE,""))</f>
        <v/>
      </c>
      <c r="BX257" s="37" t="str">
        <f ca="1">_xlfn.LET(_xlpm.eqh,IFERROR(ABS((BM257-BL257)/BL257)&lt;0.15%,FALSE),_xlpm.eql,IFERROR(ABS((BR257-BQ257)/BQ257)&lt;0.15%,FALSE),IF(_xlpm.eqh,IF(_xlpm.eql,"Eqh Touch / Eql Touch","Eqh Touch"),IF(_xlpm.eql,"Eql Touch","")))</f>
        <v/>
      </c>
      <c r="BY257" s="37" t="str">
        <f>IF(AA257="","",IF(AA257&gt;0,"UP","DOWN"))</f>
        <v/>
      </c>
      <c r="BZ257" s="37" t="str">
        <f t="shared" si="93"/>
        <v/>
      </c>
      <c r="CA257" s="37" t="str">
        <f t="shared" si="94"/>
        <v/>
      </c>
      <c r="CB257" s="66" t="str">
        <f t="shared" si="95"/>
        <v/>
      </c>
      <c r="CC257" s="69" t="str">
        <f t="shared" si="103"/>
        <v/>
      </c>
      <c r="CD257" s="66" t="str">
        <f t="shared" si="104"/>
        <v/>
      </c>
      <c r="CE257" s="66" t="str">
        <f t="shared" si="96"/>
        <v/>
      </c>
      <c r="CF257" s="66" t="str">
        <f>IF(AK257="","",IF(AND(AC257&gt;0,AK257&gt;0),"Low Spike @ Uptrend",""))</f>
        <v/>
      </c>
      <c r="CG257" s="66" t="str">
        <f>IF(AND(CF257="Low Spike @ Uptrend",AV257&gt;50%),"Sig Low Spike @ Uptrend","")</f>
        <v/>
      </c>
      <c r="CH257" s="30" t="str">
        <f>IFERROR(IF(Z257&gt;(AVERAGE(Z237:Z257)+(2*_xlfn.STDEV.P(Z237:Z257))),1,""),"")</f>
        <v/>
      </c>
      <c r="CI257" s="30" t="str">
        <f>IFERROR(IF(G257&gt;(AVERAGE(G237:G257)+(2*_xlfn.STDEV.P(G237:G257))),1,""),"")</f>
        <v/>
      </c>
      <c r="CJ257" s="30" t="str">
        <f>IF(P257="","",IF(P257=1,1,""))</f>
        <v/>
      </c>
      <c r="CK257" s="11" t="str">
        <f>IF(AND(CH257="",CC257="",CF257="",CI257="",CJ257=""),"",SUM(CH257:CJ257)/5)</f>
        <v/>
      </c>
      <c r="CL257" s="38" t="str">
        <f t="shared" si="105"/>
        <v/>
      </c>
      <c r="CM257" s="10" t="str">
        <f t="shared" si="106"/>
        <v/>
      </c>
    </row>
    <row r="258" spans="1:91" x14ac:dyDescent="0.55000000000000004">
      <c r="A258" t="str">
        <f>IF('Data Validation'!$K$2&lt;&gt;TRUE,"",'Data Validation'!A258)</f>
        <v/>
      </c>
      <c r="B258" s="4" t="str">
        <f>IF('Data Validation'!$K$2&lt;&gt;TRUE,"",'Data Validation'!C258)</f>
        <v/>
      </c>
      <c r="C258" s="4" t="str">
        <f>IF('Data Validation'!$K$2&lt;&gt;TRUE,"",'Data Validation'!E258)</f>
        <v/>
      </c>
      <c r="D258" s="4" t="str">
        <f>IF('Data Validation'!$K$2&lt;&gt;TRUE,"",'Data Validation'!G258)</f>
        <v/>
      </c>
      <c r="E258" s="4" t="str">
        <f>IF($C258&lt;&gt;"M5","",Price!F258)</f>
        <v/>
      </c>
      <c r="F258" s="4" t="str">
        <f>IF($C258&lt;&gt;"M5","",Price!G258)</f>
        <v/>
      </c>
      <c r="G258" s="4" t="str">
        <f>IF($C258&lt;&gt;"M5","",Price!H258)</f>
        <v/>
      </c>
      <c r="H258" s="57" t="str">
        <f>IF($C258&lt;&gt;"M5","",SSA!E258)</f>
        <v/>
      </c>
      <c r="I258" s="57" t="str">
        <f>IF($C258&lt;&gt;"M5","",SSA!F258)</f>
        <v/>
      </c>
      <c r="J258" s="58" t="str">
        <f>IF($C258&lt;&gt;"M5","",SSA!G258)</f>
        <v/>
      </c>
      <c r="K258" s="58" t="str">
        <f>IF($C258&lt;&gt;"M5","",SSA!H258)</f>
        <v/>
      </c>
      <c r="L258" s="5" t="str">
        <f>IF($C258&lt;&gt;"M5","",Trendlines!K258)</f>
        <v/>
      </c>
      <c r="M258" s="5" t="str">
        <f>IF($C258&lt;&gt;"M5","",Trendlines!L258)</f>
        <v/>
      </c>
      <c r="N258" s="5" t="str">
        <f>IF($C258&lt;&gt;"M5","",ZigZag!E258)</f>
        <v/>
      </c>
      <c r="O258" s="5" t="str">
        <f>IF($C258&lt;&gt;"M5","",ZigZag!F258)</f>
        <v/>
      </c>
      <c r="P258" s="5" t="str">
        <f>IF($C258&lt;&gt;"M5","",Pinbar!E258)</f>
        <v/>
      </c>
      <c r="Q258" s="57" t="str">
        <f>IF($C258&lt;&gt;"M5","",Trendlines!E258)</f>
        <v/>
      </c>
      <c r="R258" s="57" t="str">
        <f>IF($C258&lt;&gt;"M5","",Trendlines!H258)</f>
        <v/>
      </c>
      <c r="S258" s="36" t="str">
        <f>IF(N258=0,""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"")))))))))))))))))))))))))))))))))))))))))))))))))</f>
        <v/>
      </c>
      <c r="T258" s="36" t="str">
        <f>IF(O258=0,""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"")))))))))))))))))))))))))))))))))))))))))))))))))</f>
        <v/>
      </c>
      <c r="U258" s="36" t="str">
        <f>IFERROR(IF(S258="N/A","N/A",((N258-S258)/S258)),"")</f>
        <v/>
      </c>
      <c r="V258" s="36" t="str">
        <f>IFERROR(IF(T258="N/A","N/A",((O258-T258)/T258)),"")</f>
        <v/>
      </c>
      <c r="W258" t="str">
        <f>IFERROR(E258-F258,"")</f>
        <v/>
      </c>
      <c r="X258" t="str">
        <f>IFERROR(ABS(E258-D257),"")</f>
        <v/>
      </c>
      <c r="Y258" t="str">
        <f>IFERROR(ABS(F258-D257),"")</f>
        <v/>
      </c>
      <c r="Z258" t="str">
        <f t="shared" si="107"/>
        <v/>
      </c>
      <c r="AA258" s="36" t="str">
        <f>IFERROR(H258-I258,"")</f>
        <v/>
      </c>
      <c r="AB258" s="36" t="str">
        <f t="shared" si="97"/>
        <v/>
      </c>
      <c r="AC258" s="66" t="str" cm="1">
        <f t="array" ref="AC258">IFERROR((AB258=AB257,AC257+AB258,AB258),"")</f>
        <v/>
      </c>
      <c r="AD258" s="65"/>
      <c r="AE258" s="65"/>
      <c r="AF258" s="65"/>
      <c r="AG258" s="65"/>
      <c r="AH258" s="36" t="str">
        <f>IF(AND(H258&gt;I258,H257&lt;I257),"crossover","")</f>
        <v/>
      </c>
      <c r="AI258" s="36" t="str">
        <f>IF(AND(H258&lt;I258,H257&gt;I257),"crossunder","")</f>
        <v/>
      </c>
      <c r="AJ258" s="67" t="str">
        <f t="shared" si="98"/>
        <v/>
      </c>
      <c r="AK258" s="68" t="str">
        <f t="shared" si="99"/>
        <v/>
      </c>
      <c r="AL258" s="71" t="str">
        <f t="shared" si="100"/>
        <v/>
      </c>
      <c r="AM258" s="71" t="str">
        <f t="shared" si="101"/>
        <v/>
      </c>
      <c r="AN258" s="72" t="str">
        <f>IF(AND(AK258&lt;&gt;"",CF258="Low Spike @ Uptrend"),AK258,"")</f>
        <v/>
      </c>
      <c r="AO258" s="72" t="str">
        <f t="shared" si="102"/>
        <v/>
      </c>
      <c r="AT258" s="75"/>
      <c r="AU258" s="75"/>
      <c r="AV258" s="75"/>
      <c r="AW258" s="75"/>
      <c r="AX258" s="4"/>
      <c r="AY258" s="21" t="str">
        <f>IF(OR(Q258=0,Q258=""),"",((H258-Q258)/Q258))</f>
        <v/>
      </c>
      <c r="AZ258" s="15" t="str">
        <f t="shared" si="85"/>
        <v/>
      </c>
      <c r="BA258" s="15" t="str">
        <f t="shared" si="110"/>
        <v/>
      </c>
      <c r="BB258" s="22" t="str">
        <f t="shared" si="86"/>
        <v/>
      </c>
      <c r="BC258" s="22" t="str">
        <f t="shared" si="87"/>
        <v/>
      </c>
      <c r="BD258" s="24" t="str">
        <f>IF(OR(R258=0,R258=""),"",((H258-R258)/R258))</f>
        <v/>
      </c>
      <c r="BE258" s="23" t="str">
        <f t="shared" ref="BE258:BE321" si="111">IF(BD258="","",IF(BD258&gt;=0,1,-1))</f>
        <v/>
      </c>
      <c r="BF258" s="23" t="str">
        <f t="shared" si="88"/>
        <v/>
      </c>
      <c r="BG258" s="25" t="str">
        <f t="shared" si="89"/>
        <v/>
      </c>
      <c r="BH258" s="25" t="str">
        <f t="shared" si="90"/>
        <v/>
      </c>
      <c r="BI258" s="29" t="str">
        <f>IF(OR(L258="",N258=""),"",IF(AND(L258=N258,L258&gt;0,N258&gt;0),"Important High",""))</f>
        <v/>
      </c>
      <c r="BJ258" s="29" t="str">
        <f>IF(OR(M258="",O258=""),"",IF(AND(M258=O258,M258&gt;0,O258&gt;0),"Important Low",""))</f>
        <v/>
      </c>
      <c r="BK258" s="37" t="str">
        <f>IFERROR(IF(ABS(U258)&lt;0.15%,"Equal High",""),"")</f>
        <v/>
      </c>
      <c r="BL258" s="37" t="str" cm="1">
        <f t="array" aca="1" ref="BL258" ca="1">_xlfn.LET(_xlpm.lookback,MIN(ROW()-ROW(BK$50),11),_xlpm.found,IFERROR(MATCH("Equal High",OFFSET(BK258,-_xlpm.lookback,0,_xlpm.lookback+1,1),0),-1),_xlpm.offset_rows,_xlpm.lookback-_xlpm.found+1,IF(_xlpm.found&gt;0,INDEX(E:E,ROW()-_xlpm.offset_rows),""))</f>
        <v/>
      </c>
      <c r="BM258" s="37" t="str">
        <f ca="1">IF(BL258&lt;&gt;"",H258,"")</f>
        <v/>
      </c>
      <c r="BN258" s="37" t="str">
        <f ca="1">IF(BL258&lt;&gt;"",I258,"")</f>
        <v/>
      </c>
      <c r="BO258" s="37" t="str">
        <f t="shared" ca="1" si="108"/>
        <v/>
      </c>
      <c r="BP258" s="37" t="str">
        <f>IFERROR(IF(ABS(V258)&lt;0.15%,"Equal Low",""),"")</f>
        <v/>
      </c>
      <c r="BQ258" s="37" t="str" cm="1">
        <f t="array" aca="1" ref="BQ258" ca="1">_xlfn.LET(_xlpm.lookback,MIN(ROW()-ROW(BP$50),11),_xlpm.found,IFERROR(MATCH("Equal Low",OFFSET(BP258,-_xlpm.lookback,0,_xlpm.lookback+1,1),0),-1),_xlpm.offset_rows,_xlpm.lookback-_xlpm.found+1,IF(_xlpm.found&gt;0,INDEX(F:F,ROW()-_xlpm.offset_rows),""))</f>
        <v/>
      </c>
      <c r="BR258" s="37" t="str">
        <f ca="1">IF(BQ258&lt;&gt;"",H258,"")</f>
        <v/>
      </c>
      <c r="BS258" s="37" t="str">
        <f ca="1">IF(BQ258&lt;&gt;"",I258,"")</f>
        <v/>
      </c>
      <c r="BT258" s="37" t="str">
        <f t="shared" ca="1" si="109"/>
        <v/>
      </c>
      <c r="BU258" s="37" t="str">
        <f t="shared" si="91"/>
        <v/>
      </c>
      <c r="BV258" s="29" t="str">
        <f t="shared" si="92"/>
        <v/>
      </c>
      <c r="BW258" s="37" t="str" cm="1">
        <f t="array" ref="BW258">IF(BV258&lt;&gt;1,"",_xlfn.IFS(OR(BC258="Above",BC258="Below"),BC258,OR(BH258="Above",BH258="Below"),BH258,TRUE,""))</f>
        <v/>
      </c>
      <c r="BX258" s="37" t="str">
        <f ca="1">_xlfn.LET(_xlpm.eqh,IFERROR(ABS((BM258-BL258)/BL258)&lt;0.15%,FALSE),_xlpm.eql,IFERROR(ABS((BR258-BQ258)/BQ258)&lt;0.15%,FALSE),IF(_xlpm.eqh,IF(_xlpm.eql,"Eqh Touch / Eql Touch","Eqh Touch"),IF(_xlpm.eql,"Eql Touch","")))</f>
        <v/>
      </c>
      <c r="BY258" s="37" t="str">
        <f>IF(AA258="","",IF(AA258&gt;0,"UP","DOWN"))</f>
        <v/>
      </c>
      <c r="BZ258" s="37" t="str">
        <f t="shared" si="93"/>
        <v/>
      </c>
      <c r="CA258" s="37" t="str">
        <f t="shared" si="94"/>
        <v/>
      </c>
      <c r="CB258" s="66" t="str">
        <f t="shared" si="95"/>
        <v/>
      </c>
      <c r="CC258" s="69" t="str">
        <f t="shared" si="103"/>
        <v/>
      </c>
      <c r="CD258" s="66" t="str">
        <f t="shared" si="104"/>
        <v/>
      </c>
      <c r="CE258" s="66" t="str">
        <f t="shared" si="96"/>
        <v/>
      </c>
      <c r="CF258" s="66" t="str">
        <f>IF(AK258="","",IF(AND(AC258&gt;0,AK258&gt;0),"Low Spike @ Uptrend",""))</f>
        <v/>
      </c>
      <c r="CG258" s="66" t="str">
        <f>IF(AND(CF258="Low Spike @ Uptrend",AV258&gt;50%),"Sig Low Spike @ Uptrend","")</f>
        <v/>
      </c>
      <c r="CH258" s="30" t="str">
        <f>IFERROR(IF(Z258&gt;(AVERAGE(Z238:Z258)+(2*_xlfn.STDEV.P(Z238:Z258))),1,""),"")</f>
        <v/>
      </c>
      <c r="CI258" s="30" t="str">
        <f>IFERROR(IF(G258&gt;(AVERAGE(G238:G258)+(2*_xlfn.STDEV.P(G238:G258))),1,""),"")</f>
        <v/>
      </c>
      <c r="CJ258" s="30" t="str">
        <f>IF(P258="","",IF(P258=1,1,""))</f>
        <v/>
      </c>
      <c r="CK258" s="11" t="str">
        <f>IF(AND(CH258="",CC258="",CF258="",CI258="",CJ258=""),"",SUM(CH258:CJ258)/5)</f>
        <v/>
      </c>
      <c r="CL258" s="38" t="str">
        <f t="shared" si="105"/>
        <v/>
      </c>
      <c r="CM258" s="10" t="str">
        <f t="shared" si="106"/>
        <v/>
      </c>
    </row>
    <row r="259" spans="1:91" x14ac:dyDescent="0.55000000000000004">
      <c r="A259" t="str">
        <f>IF('Data Validation'!$K$2&lt;&gt;TRUE,"",'Data Validation'!A259)</f>
        <v/>
      </c>
      <c r="B259" s="4" t="str">
        <f>IF('Data Validation'!$K$2&lt;&gt;TRUE,"",'Data Validation'!C259)</f>
        <v/>
      </c>
      <c r="C259" s="4" t="str">
        <f>IF('Data Validation'!$K$2&lt;&gt;TRUE,"",'Data Validation'!E259)</f>
        <v/>
      </c>
      <c r="D259" s="4" t="str">
        <f>IF('Data Validation'!$K$2&lt;&gt;TRUE,"",'Data Validation'!G259)</f>
        <v/>
      </c>
      <c r="E259" s="4" t="str">
        <f>IF($C259&lt;&gt;"M5","",Price!F259)</f>
        <v/>
      </c>
      <c r="F259" s="4" t="str">
        <f>IF($C259&lt;&gt;"M5","",Price!G259)</f>
        <v/>
      </c>
      <c r="G259" s="4" t="str">
        <f>IF($C259&lt;&gt;"M5","",Price!H259)</f>
        <v/>
      </c>
      <c r="H259" s="57" t="str">
        <f>IF($C259&lt;&gt;"M5","",SSA!E259)</f>
        <v/>
      </c>
      <c r="I259" s="57" t="str">
        <f>IF($C259&lt;&gt;"M5","",SSA!F259)</f>
        <v/>
      </c>
      <c r="J259" s="58" t="str">
        <f>IF($C259&lt;&gt;"M5","",SSA!G259)</f>
        <v/>
      </c>
      <c r="K259" s="58" t="str">
        <f>IF($C259&lt;&gt;"M5","",SSA!H259)</f>
        <v/>
      </c>
      <c r="L259" s="5" t="str">
        <f>IF($C259&lt;&gt;"M5","",Trendlines!K259)</f>
        <v/>
      </c>
      <c r="M259" s="5" t="str">
        <f>IF($C259&lt;&gt;"M5","",Trendlines!L259)</f>
        <v/>
      </c>
      <c r="N259" s="5" t="str">
        <f>IF($C259&lt;&gt;"M5","",ZigZag!E259)</f>
        <v/>
      </c>
      <c r="O259" s="5" t="str">
        <f>IF($C259&lt;&gt;"M5","",ZigZag!F259)</f>
        <v/>
      </c>
      <c r="P259" s="5" t="str">
        <f>IF($C259&lt;&gt;"M5","",Pinbar!E259)</f>
        <v/>
      </c>
      <c r="Q259" s="57" t="str">
        <f>IF($C259&lt;&gt;"M5","",Trendlines!E259)</f>
        <v/>
      </c>
      <c r="R259" s="57" t="str">
        <f>IF($C259&lt;&gt;"M5","",Trendlines!H259)</f>
        <v/>
      </c>
      <c r="S259" s="36" t="str">
        <f>IF(N259=0,""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"")))))))))))))))))))))))))))))))))))))))))))))))))</f>
        <v/>
      </c>
      <c r="T259" s="36" t="str">
        <f>IF(O259=0,""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"")))))))))))))))))))))))))))))))))))))))))))))))))</f>
        <v/>
      </c>
      <c r="U259" s="36" t="str">
        <f>IFERROR(IF(S259="N/A","N/A",((N259-S259)/S259)),"")</f>
        <v/>
      </c>
      <c r="V259" s="36" t="str">
        <f>IFERROR(IF(T259="N/A","N/A",((O259-T259)/T259)),"")</f>
        <v/>
      </c>
      <c r="W259" t="str">
        <f>IFERROR(E259-F259,"")</f>
        <v/>
      </c>
      <c r="X259" t="str">
        <f>IFERROR(ABS(E259-D258),"")</f>
        <v/>
      </c>
      <c r="Y259" t="str">
        <f>IFERROR(ABS(F259-D258),"")</f>
        <v/>
      </c>
      <c r="Z259" t="str">
        <f t="shared" si="107"/>
        <v/>
      </c>
      <c r="AA259" s="36" t="str">
        <f>IFERROR(H259-I259,"")</f>
        <v/>
      </c>
      <c r="AB259" s="36" t="str">
        <f t="shared" si="97"/>
        <v/>
      </c>
      <c r="AC259" s="66" t="str" cm="1">
        <f t="array" ref="AC259">IFERROR((AB259=AB258,AC258+AB259,AB259),"")</f>
        <v/>
      </c>
      <c r="AD259" s="65"/>
      <c r="AE259" s="65"/>
      <c r="AF259" s="65"/>
      <c r="AG259" s="65"/>
      <c r="AH259" s="36" t="str">
        <f>IF(AND(H259&gt;I259,H258&lt;I258),"crossover","")</f>
        <v/>
      </c>
      <c r="AI259" s="36" t="str">
        <f>IF(AND(H259&lt;I259,H258&gt;I258),"crossunder","")</f>
        <v/>
      </c>
      <c r="AJ259" s="67" t="str">
        <f t="shared" si="98"/>
        <v/>
      </c>
      <c r="AK259" s="68" t="str">
        <f t="shared" si="99"/>
        <v/>
      </c>
      <c r="AL259" s="71" t="str">
        <f t="shared" si="100"/>
        <v/>
      </c>
      <c r="AM259" s="71" t="str">
        <f t="shared" si="101"/>
        <v/>
      </c>
      <c r="AN259" s="72" t="str">
        <f>IF(AND(AK259&lt;&gt;"",CF259="Low Spike @ Uptrend"),AK259,"")</f>
        <v/>
      </c>
      <c r="AO259" s="72" t="str">
        <f t="shared" si="102"/>
        <v/>
      </c>
      <c r="AT259" s="75"/>
      <c r="AU259" s="75"/>
      <c r="AV259" s="75"/>
      <c r="AW259" s="75"/>
      <c r="AX259" s="4"/>
      <c r="AY259" s="21" t="str">
        <f>IF(OR(Q259=0,Q259=""),"",((H259-Q259)/Q259))</f>
        <v/>
      </c>
      <c r="AZ259" s="15" t="str">
        <f t="shared" ref="AZ259:AZ322" si="112">IF(AY259="","",IF(AY259&gt;=0,1,-1))</f>
        <v/>
      </c>
      <c r="BA259" s="15" t="str">
        <f t="shared" si="110"/>
        <v/>
      </c>
      <c r="BB259" s="22" t="str">
        <f t="shared" ref="BB259:BB322" si="113">IF(AY259="","",IF(AND(AY259&gt;-0.1%,AY259&lt;0.1%),"Touch Zone",""))</f>
        <v/>
      </c>
      <c r="BC259" s="22" t="str">
        <f t="shared" ref="BC259:BC322" si="114">IF(AY259="","",IF(AND(BB259="Touch Zone",AY259&gt;0%),"Above",IF(AND(BB259="Touch Zone",AY259&lt;0%),"Below","")))</f>
        <v/>
      </c>
      <c r="BD259" s="24" t="str">
        <f>IF(OR(R259=0,R259=""),"",((H259-R259)/R259))</f>
        <v/>
      </c>
      <c r="BE259" s="23" t="str">
        <f t="shared" si="111"/>
        <v/>
      </c>
      <c r="BF259" s="23" t="str">
        <f t="shared" ref="BF259:BF322" si="115">IF(BE259="","",IF(BE259=BE258,BF258+BE259,BE259))</f>
        <v/>
      </c>
      <c r="BG259" s="25" t="str">
        <f t="shared" ref="BG259:BG322" si="116">IF(BD259="","",IF(AND(BD259&gt;-0.1%,BD259&lt;0.1%),"Touch Zone",""))</f>
        <v/>
      </c>
      <c r="BH259" s="25" t="str">
        <f t="shared" ref="BH259:BH322" si="117">IF(BD259="","",IF(AND(BG259="Touch Zone",BD259&gt;0%),"Above",IF(AND(BG259="Touch Zone",BD259&lt;0%),"Below","")))</f>
        <v/>
      </c>
      <c r="BI259" s="29" t="str">
        <f>IF(OR(L259="",N259=""),"",IF(AND(L259=N259,L259&gt;0,N259&gt;0),"Important High",""))</f>
        <v/>
      </c>
      <c r="BJ259" s="29" t="str">
        <f>IF(OR(M259="",O259=""),"",IF(AND(M259=O259,M259&gt;0,O259&gt;0),"Important Low",""))</f>
        <v/>
      </c>
      <c r="BK259" s="37" t="str">
        <f>IFERROR(IF(ABS(U259)&lt;0.15%,"Equal High",""),"")</f>
        <v/>
      </c>
      <c r="BL259" s="37" t="str" cm="1">
        <f t="array" aca="1" ref="BL259" ca="1">_xlfn.LET(_xlpm.lookback,MIN(ROW()-ROW(BK$50),11),_xlpm.found,IFERROR(MATCH("Equal High",OFFSET(BK259,-_xlpm.lookback,0,_xlpm.lookback+1,1),0),-1),_xlpm.offset_rows,_xlpm.lookback-_xlpm.found+1,IF(_xlpm.found&gt;0,INDEX(E:E,ROW()-_xlpm.offset_rows),""))</f>
        <v/>
      </c>
      <c r="BM259" s="37" t="str">
        <f ca="1">IF(BL259&lt;&gt;"",H259,"")</f>
        <v/>
      </c>
      <c r="BN259" s="37" t="str">
        <f ca="1">IF(BL259&lt;&gt;"",I259,"")</f>
        <v/>
      </c>
      <c r="BO259" s="37" t="str">
        <f t="shared" ca="1" si="108"/>
        <v/>
      </c>
      <c r="BP259" s="37" t="str">
        <f>IFERROR(IF(ABS(V259)&lt;0.15%,"Equal Low",""),"")</f>
        <v/>
      </c>
      <c r="BQ259" s="37" t="str" cm="1">
        <f t="array" aca="1" ref="BQ259" ca="1">_xlfn.LET(_xlpm.lookback,MIN(ROW()-ROW(BP$50),11),_xlpm.found,IFERROR(MATCH("Equal Low",OFFSET(BP259,-_xlpm.lookback,0,_xlpm.lookback+1,1),0),-1),_xlpm.offset_rows,_xlpm.lookback-_xlpm.found+1,IF(_xlpm.found&gt;0,INDEX(F:F,ROW()-_xlpm.offset_rows),""))</f>
        <v/>
      </c>
      <c r="BR259" s="37" t="str">
        <f ca="1">IF(BQ259&lt;&gt;"",H259,"")</f>
        <v/>
      </c>
      <c r="BS259" s="37" t="str">
        <f ca="1">IF(BQ259&lt;&gt;"",I259,"")</f>
        <v/>
      </c>
      <c r="BT259" s="37" t="str">
        <f t="shared" ca="1" si="109"/>
        <v/>
      </c>
      <c r="BU259" s="37" t="str">
        <f t="shared" ref="BU259:BU322" si="118">IF(OR(BB259="Touch Zone",BG259="Touch Zone"),"TL Touch Zone","")</f>
        <v/>
      </c>
      <c r="BV259" s="29" t="str">
        <f t="shared" ref="BV259:BV322" si="119">IF(AND(BC259="",BH259=""),"",COUNTIF(BC259,"Above")+COUNTIF(BC259,"Below")+COUNTIF(BH259,"Above")+COUNTIF(BH259,"Below"))</f>
        <v/>
      </c>
      <c r="BW259" s="37" t="str" cm="1">
        <f t="array" ref="BW259">IF(BV259&lt;&gt;1,"",_xlfn.IFS(OR(BC259="Above",BC259="Below"),BC259,OR(BH259="Above",BH259="Below"),BH259,TRUE,""))</f>
        <v/>
      </c>
      <c r="BX259" s="37" t="str">
        <f ca="1">_xlfn.LET(_xlpm.eqh,IFERROR(ABS((BM259-BL259)/BL259)&lt;0.15%,FALSE),_xlpm.eql,IFERROR(ABS((BR259-BQ259)/BQ259)&lt;0.15%,FALSE),IF(_xlpm.eqh,IF(_xlpm.eql,"Eqh Touch / Eql Touch","Eqh Touch"),IF(_xlpm.eql,"Eql Touch","")))</f>
        <v/>
      </c>
      <c r="BY259" s="37" t="str">
        <f>IF(AA259="","",IF(AA259&gt;0,"UP","DOWN"))</f>
        <v/>
      </c>
      <c r="BZ259" s="37" t="str">
        <f t="shared" ref="BZ259:BZ322" si="120">IF(AF259="","",IF(AF259&lt;50%,"Early Up Stage",IF(AF259&gt;100%,"Extended Up Stage","Late Up Stage")))</f>
        <v/>
      </c>
      <c r="CA259" s="37" t="str">
        <f t="shared" ref="CA259:CA322" si="121">IF(AG259="","",IF(AG259&lt;50%,"Early Down Stage",IF(AG259&gt;100%,"Extended Down Stage","Late Down Stage")))</f>
        <v/>
      </c>
      <c r="CB259" s="66" t="str">
        <f t="shared" ref="CB259:CB322" si="122">IF(AS259="","",IF(AS259&gt;90%,"Sig High Spike @ Uptrend",""))</f>
        <v/>
      </c>
      <c r="CC259" s="69" t="str">
        <f t="shared" si="103"/>
        <v/>
      </c>
      <c r="CD259" s="66" t="str">
        <f t="shared" si="104"/>
        <v/>
      </c>
      <c r="CE259" s="66" t="str">
        <f t="shared" ref="CE259:CE322" si="123">IF(AW259="","",IF(AW259&gt;90%,"Sig Low Spike @ Downtrend",""))</f>
        <v/>
      </c>
      <c r="CF259" s="66" t="str">
        <f>IF(AK259="","",IF(AND(AC259&gt;0,AK259&gt;0),"Low Spike @ Uptrend",""))</f>
        <v/>
      </c>
      <c r="CG259" s="66" t="str">
        <f>IF(AND(CF259="Low Spike @ Uptrend",AV259&gt;50%),"Sig Low Spike @ Uptrend","")</f>
        <v/>
      </c>
      <c r="CH259" s="30" t="str">
        <f>IFERROR(IF(Z259&gt;(AVERAGE(Z239:Z259)+(2*_xlfn.STDEV.P(Z239:Z259))),1,""),"")</f>
        <v/>
      </c>
      <c r="CI259" s="30" t="str">
        <f>IFERROR(IF(G259&gt;(AVERAGE(G239:G259)+(2*_xlfn.STDEV.P(G239:G259))),1,""),"")</f>
        <v/>
      </c>
      <c r="CJ259" s="30" t="str">
        <f>IF(P259="","",IF(P259=1,1,""))</f>
        <v/>
      </c>
      <c r="CK259" s="11" t="str">
        <f>IF(AND(CH259="",CC259="",CF259="",CI259="",CJ259=""),"",SUM(CH259:CJ259)/5)</f>
        <v/>
      </c>
      <c r="CL259" s="38" t="str">
        <f t="shared" si="105"/>
        <v/>
      </c>
      <c r="CM259" s="10" t="str">
        <f t="shared" si="106"/>
        <v/>
      </c>
    </row>
    <row r="260" spans="1:91" x14ac:dyDescent="0.55000000000000004">
      <c r="A260" t="str">
        <f>IF('Data Validation'!$K$2&lt;&gt;TRUE,"",'Data Validation'!A260)</f>
        <v/>
      </c>
      <c r="B260" s="4" t="str">
        <f>IF('Data Validation'!$K$2&lt;&gt;TRUE,"",'Data Validation'!C260)</f>
        <v/>
      </c>
      <c r="C260" s="4" t="str">
        <f>IF('Data Validation'!$K$2&lt;&gt;TRUE,"",'Data Validation'!E260)</f>
        <v/>
      </c>
      <c r="D260" s="4" t="str">
        <f>IF('Data Validation'!$K$2&lt;&gt;TRUE,"",'Data Validation'!G260)</f>
        <v/>
      </c>
      <c r="E260" s="4" t="str">
        <f>IF($C260&lt;&gt;"M5","",Price!F260)</f>
        <v/>
      </c>
      <c r="F260" s="4" t="str">
        <f>IF($C260&lt;&gt;"M5","",Price!G260)</f>
        <v/>
      </c>
      <c r="G260" s="4" t="str">
        <f>IF($C260&lt;&gt;"M5","",Price!H260)</f>
        <v/>
      </c>
      <c r="H260" s="57" t="str">
        <f>IF($C260&lt;&gt;"M5","",SSA!E260)</f>
        <v/>
      </c>
      <c r="I260" s="57" t="str">
        <f>IF($C260&lt;&gt;"M5","",SSA!F260)</f>
        <v/>
      </c>
      <c r="J260" s="58" t="str">
        <f>IF($C260&lt;&gt;"M5","",SSA!G260)</f>
        <v/>
      </c>
      <c r="K260" s="58" t="str">
        <f>IF($C260&lt;&gt;"M5","",SSA!H260)</f>
        <v/>
      </c>
      <c r="L260" s="5" t="str">
        <f>IF($C260&lt;&gt;"M5","",Trendlines!K260)</f>
        <v/>
      </c>
      <c r="M260" s="5" t="str">
        <f>IF($C260&lt;&gt;"M5","",Trendlines!L260)</f>
        <v/>
      </c>
      <c r="N260" s="5" t="str">
        <f>IF($C260&lt;&gt;"M5","",ZigZag!E260)</f>
        <v/>
      </c>
      <c r="O260" s="5" t="str">
        <f>IF($C260&lt;&gt;"M5","",ZigZag!F260)</f>
        <v/>
      </c>
      <c r="P260" s="5" t="str">
        <f>IF($C260&lt;&gt;"M5","",Pinbar!E260)</f>
        <v/>
      </c>
      <c r="Q260" s="57" t="str">
        <f>IF($C260&lt;&gt;"M5","",Trendlines!E260)</f>
        <v/>
      </c>
      <c r="R260" s="57" t="str">
        <f>IF($C260&lt;&gt;"M5","",Trendlines!H260)</f>
        <v/>
      </c>
      <c r="S260" s="36" t="str">
        <f>IF(N260=0,""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"")))))))))))))))))))))))))))))))))))))))))))))))))</f>
        <v/>
      </c>
      <c r="T260" s="36" t="str">
        <f>IF(O260=0,""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"")))))))))))))))))))))))))))))))))))))))))))))))))</f>
        <v/>
      </c>
      <c r="U260" s="36" t="str">
        <f>IFERROR(IF(S260="N/A","N/A",((N260-S260)/S260)),"")</f>
        <v/>
      </c>
      <c r="V260" s="36" t="str">
        <f>IFERROR(IF(T260="N/A","N/A",((O260-T260)/T260)),"")</f>
        <v/>
      </c>
      <c r="W260" t="str">
        <f>IFERROR(E260-F260,"")</f>
        <v/>
      </c>
      <c r="X260" t="str">
        <f>IFERROR(ABS(E260-D259),"")</f>
        <v/>
      </c>
      <c r="Y260" t="str">
        <f>IFERROR(ABS(F260-D259),"")</f>
        <v/>
      </c>
      <c r="Z260" t="str">
        <f t="shared" si="107"/>
        <v/>
      </c>
      <c r="AA260" s="36" t="str">
        <f>IFERROR(H260-I260,"")</f>
        <v/>
      </c>
      <c r="AB260" s="36" t="str">
        <f t="shared" ref="AB260:AB323" si="124">IF(AA260="","",IF(AA260&gt;=0,1,-1))</f>
        <v/>
      </c>
      <c r="AC260" s="66" t="str" cm="1">
        <f t="array" ref="AC260">IFERROR((AB260=AB259,AC259+AB260,AB260),"")</f>
        <v/>
      </c>
      <c r="AD260" s="65"/>
      <c r="AE260" s="65"/>
      <c r="AF260" s="65"/>
      <c r="AG260" s="65"/>
      <c r="AH260" s="36" t="str">
        <f>IF(AND(H260&gt;I260,H259&lt;I259),"crossover","")</f>
        <v/>
      </c>
      <c r="AI260" s="36" t="str">
        <f>IF(AND(H260&lt;I260,H259&gt;I259),"crossunder","")</f>
        <v/>
      </c>
      <c r="AJ260" s="67" t="str">
        <f t="shared" ref="AJ260:AJ323" si="125">IFERROR(IF(E260-J260&lt;0,"",(E260-J260)/J260),"")</f>
        <v/>
      </c>
      <c r="AK260" s="68" t="str">
        <f t="shared" ref="AK260:AK323" si="126">IFERROR(IF(F260-K260&gt;0,"",(F260-K260)/K260),"")</f>
        <v/>
      </c>
      <c r="AL260" s="71" t="str">
        <f t="shared" ref="AL260:AL323" si="127">IF(AND(AJ260&lt;&gt;"",CC260="High Spike @ Downtrend"),AJ260,"")</f>
        <v/>
      </c>
      <c r="AM260" s="71" t="str">
        <f t="shared" ref="AM260:AM323" si="128">IF(AND(AJ260&lt;&gt;"",AL260=""),AJ260,"")</f>
        <v/>
      </c>
      <c r="AN260" s="72" t="str">
        <f>IF(AND(AK260&lt;&gt;"",CF260="Low Spike @ Uptrend"),AK260,"")</f>
        <v/>
      </c>
      <c r="AO260" s="72" t="str">
        <f t="shared" ref="AO260:AO323" si="129">IF(AND(AK260&lt;&gt;"",AN260=""),AK260,"")</f>
        <v/>
      </c>
      <c r="AT260" s="75"/>
      <c r="AU260" s="75"/>
      <c r="AV260" s="75"/>
      <c r="AW260" s="75"/>
      <c r="AX260" s="4"/>
      <c r="AY260" s="21" t="str">
        <f>IF(OR(Q260=0,Q260=""),"",((H260-Q260)/Q260))</f>
        <v/>
      </c>
      <c r="AZ260" s="15" t="str">
        <f t="shared" si="112"/>
        <v/>
      </c>
      <c r="BA260" s="15" t="str">
        <f t="shared" si="110"/>
        <v/>
      </c>
      <c r="BB260" s="22" t="str">
        <f t="shared" si="113"/>
        <v/>
      </c>
      <c r="BC260" s="22" t="str">
        <f t="shared" si="114"/>
        <v/>
      </c>
      <c r="BD260" s="24" t="str">
        <f>IF(OR(R260=0,R260=""),"",((H260-R260)/R260))</f>
        <v/>
      </c>
      <c r="BE260" s="23" t="str">
        <f t="shared" si="111"/>
        <v/>
      </c>
      <c r="BF260" s="23" t="str">
        <f t="shared" si="115"/>
        <v/>
      </c>
      <c r="BG260" s="25" t="str">
        <f t="shared" si="116"/>
        <v/>
      </c>
      <c r="BH260" s="25" t="str">
        <f t="shared" si="117"/>
        <v/>
      </c>
      <c r="BI260" s="29" t="str">
        <f>IF(OR(L260="",N260=""),"",IF(AND(L260=N260,L260&gt;0,N260&gt;0),"Important High",""))</f>
        <v/>
      </c>
      <c r="BJ260" s="29" t="str">
        <f>IF(OR(M260="",O260=""),"",IF(AND(M260=O260,M260&gt;0,O260&gt;0),"Important Low",""))</f>
        <v/>
      </c>
      <c r="BK260" s="37" t="str">
        <f>IFERROR(IF(ABS(U260)&lt;0.15%,"Equal High",""),"")</f>
        <v/>
      </c>
      <c r="BL260" s="37" t="str" cm="1">
        <f t="array" aca="1" ref="BL260" ca="1">_xlfn.LET(_xlpm.lookback,MIN(ROW()-ROW(BK$50),11),_xlpm.found,IFERROR(MATCH("Equal High",OFFSET(BK260,-_xlpm.lookback,0,_xlpm.lookback+1,1),0),-1),_xlpm.offset_rows,_xlpm.lookback-_xlpm.found+1,IF(_xlpm.found&gt;0,INDEX(E:E,ROW()-_xlpm.offset_rows),""))</f>
        <v/>
      </c>
      <c r="BM260" s="37" t="str">
        <f ca="1">IF(BL260&lt;&gt;"",H260,"")</f>
        <v/>
      </c>
      <c r="BN260" s="37" t="str">
        <f ca="1">IF(BL260&lt;&gt;"",I260,"")</f>
        <v/>
      </c>
      <c r="BO260" s="37" t="str">
        <f t="shared" ca="1" si="108"/>
        <v/>
      </c>
      <c r="BP260" s="37" t="str">
        <f>IFERROR(IF(ABS(V260)&lt;0.15%,"Equal Low",""),"")</f>
        <v/>
      </c>
      <c r="BQ260" s="37" t="str" cm="1">
        <f t="array" aca="1" ref="BQ260" ca="1">_xlfn.LET(_xlpm.lookback,MIN(ROW()-ROW(BP$50),11),_xlpm.found,IFERROR(MATCH("Equal Low",OFFSET(BP260,-_xlpm.lookback,0,_xlpm.lookback+1,1),0),-1),_xlpm.offset_rows,_xlpm.lookback-_xlpm.found+1,IF(_xlpm.found&gt;0,INDEX(F:F,ROW()-_xlpm.offset_rows),""))</f>
        <v/>
      </c>
      <c r="BR260" s="37" t="str">
        <f ca="1">IF(BQ260&lt;&gt;"",H260,"")</f>
        <v/>
      </c>
      <c r="BS260" s="37" t="str">
        <f ca="1">IF(BQ260&lt;&gt;"",I260,"")</f>
        <v/>
      </c>
      <c r="BT260" s="37" t="str">
        <f t="shared" ca="1" si="109"/>
        <v/>
      </c>
      <c r="BU260" s="37" t="str">
        <f t="shared" si="118"/>
        <v/>
      </c>
      <c r="BV260" s="29" t="str">
        <f t="shared" si="119"/>
        <v/>
      </c>
      <c r="BW260" s="37" t="str" cm="1">
        <f t="array" ref="BW260">IF(BV260&lt;&gt;1,"",_xlfn.IFS(OR(BC260="Above",BC260="Below"),BC260,OR(BH260="Above",BH260="Below"),BH260,TRUE,""))</f>
        <v/>
      </c>
      <c r="BX260" s="37" t="str">
        <f ca="1">_xlfn.LET(_xlpm.eqh,IFERROR(ABS((BM260-BL260)/BL260)&lt;0.15%,FALSE),_xlpm.eql,IFERROR(ABS((BR260-BQ260)/BQ260)&lt;0.15%,FALSE),IF(_xlpm.eqh,IF(_xlpm.eql,"Eqh Touch / Eql Touch","Eqh Touch"),IF(_xlpm.eql,"Eql Touch","")))</f>
        <v/>
      </c>
      <c r="BY260" s="37" t="str">
        <f>IF(AA260="","",IF(AA260&gt;0,"UP","DOWN"))</f>
        <v/>
      </c>
      <c r="BZ260" s="37" t="str">
        <f t="shared" si="120"/>
        <v/>
      </c>
      <c r="CA260" s="37" t="str">
        <f t="shared" si="121"/>
        <v/>
      </c>
      <c r="CB260" s="66" t="str">
        <f t="shared" si="122"/>
        <v/>
      </c>
      <c r="CC260" s="69" t="str">
        <f t="shared" ref="CC260:CC323" si="130">IF(AJ260="","",IF(AND(AC260&lt;0,AJ260&gt;0),"High Spike @ Downtrend",""))</f>
        <v/>
      </c>
      <c r="CD260" s="66" t="str">
        <f t="shared" ref="CD260:CD323" si="131">IF(AND(CC260="High Spike @ Downtrend",AR260&gt;50%),"Sig High Spike @ Downtrend","")</f>
        <v/>
      </c>
      <c r="CE260" s="66" t="str">
        <f t="shared" si="123"/>
        <v/>
      </c>
      <c r="CF260" s="66" t="str">
        <f>IF(AK260="","",IF(AND(AC260&gt;0,AK260&gt;0),"Low Spike @ Uptrend",""))</f>
        <v/>
      </c>
      <c r="CG260" s="66" t="str">
        <f>IF(AND(CF260="Low Spike @ Uptrend",AV260&gt;50%),"Sig Low Spike @ Uptrend","")</f>
        <v/>
      </c>
      <c r="CH260" s="30" t="str">
        <f>IFERROR(IF(Z260&gt;(AVERAGE(Z240:Z260)+(2*_xlfn.STDEV.P(Z240:Z260))),1,""),"")</f>
        <v/>
      </c>
      <c r="CI260" s="30" t="str">
        <f>IFERROR(IF(G260&gt;(AVERAGE(G240:G260)+(2*_xlfn.STDEV.P(G240:G260))),1,""),"")</f>
        <v/>
      </c>
      <c r="CJ260" s="30" t="str">
        <f>IF(P260="","",IF(P260=1,1,""))</f>
        <v/>
      </c>
      <c r="CK260" s="11" t="str">
        <f>IF(AND(CH260="",CC260="",CF260="",CI260="",CJ260=""),"",SUM(CH260:CJ260)/5)</f>
        <v/>
      </c>
      <c r="CL260" s="38" t="str">
        <f t="shared" si="105"/>
        <v/>
      </c>
      <c r="CM260" s="10" t="str">
        <f t="shared" si="106"/>
        <v/>
      </c>
    </row>
    <row r="261" spans="1:91" x14ac:dyDescent="0.55000000000000004">
      <c r="A261" t="str">
        <f>IF('Data Validation'!$K$2&lt;&gt;TRUE,"",'Data Validation'!A261)</f>
        <v/>
      </c>
      <c r="B261" s="4" t="str">
        <f>IF('Data Validation'!$K$2&lt;&gt;TRUE,"",'Data Validation'!C261)</f>
        <v/>
      </c>
      <c r="C261" s="4" t="str">
        <f>IF('Data Validation'!$K$2&lt;&gt;TRUE,"",'Data Validation'!E261)</f>
        <v/>
      </c>
      <c r="D261" s="4" t="str">
        <f>IF('Data Validation'!$K$2&lt;&gt;TRUE,"",'Data Validation'!G261)</f>
        <v/>
      </c>
      <c r="E261" s="4" t="str">
        <f>IF($C261&lt;&gt;"M5","",Price!F261)</f>
        <v/>
      </c>
      <c r="F261" s="4" t="str">
        <f>IF($C261&lt;&gt;"M5","",Price!G261)</f>
        <v/>
      </c>
      <c r="G261" s="4" t="str">
        <f>IF($C261&lt;&gt;"M5","",Price!H261)</f>
        <v/>
      </c>
      <c r="H261" s="57" t="str">
        <f>IF($C261&lt;&gt;"M5","",SSA!E261)</f>
        <v/>
      </c>
      <c r="I261" s="57" t="str">
        <f>IF($C261&lt;&gt;"M5","",SSA!F261)</f>
        <v/>
      </c>
      <c r="J261" s="58" t="str">
        <f>IF($C261&lt;&gt;"M5","",SSA!G261)</f>
        <v/>
      </c>
      <c r="K261" s="58" t="str">
        <f>IF($C261&lt;&gt;"M5","",SSA!H261)</f>
        <v/>
      </c>
      <c r="L261" s="5" t="str">
        <f>IF($C261&lt;&gt;"M5","",Trendlines!K261)</f>
        <v/>
      </c>
      <c r="M261" s="5" t="str">
        <f>IF($C261&lt;&gt;"M5","",Trendlines!L261)</f>
        <v/>
      </c>
      <c r="N261" s="5" t="str">
        <f>IF($C261&lt;&gt;"M5","",ZigZag!E261)</f>
        <v/>
      </c>
      <c r="O261" s="5" t="str">
        <f>IF($C261&lt;&gt;"M5","",ZigZag!F261)</f>
        <v/>
      </c>
      <c r="P261" s="5" t="str">
        <f>IF($C261&lt;&gt;"M5","",Pinbar!E261)</f>
        <v/>
      </c>
      <c r="Q261" s="57" t="str">
        <f>IF($C261&lt;&gt;"M5","",Trendlines!E261)</f>
        <v/>
      </c>
      <c r="R261" s="57" t="str">
        <f>IF($C261&lt;&gt;"M5","",Trendlines!H261)</f>
        <v/>
      </c>
      <c r="S261" s="36" t="str">
        <f>IF(N261=0,""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"")))))))))))))))))))))))))))))))))))))))))))))))))</f>
        <v/>
      </c>
      <c r="T261" s="36" t="str">
        <f>IF(O261=0,""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"")))))))))))))))))))))))))))))))))))))))))))))))))</f>
        <v/>
      </c>
      <c r="U261" s="36" t="str">
        <f>IFERROR(IF(S261="N/A","N/A",((N261-S261)/S261)),"")</f>
        <v/>
      </c>
      <c r="V261" s="36" t="str">
        <f>IFERROR(IF(T261="N/A","N/A",((O261-T261)/T261)),"")</f>
        <v/>
      </c>
      <c r="W261" t="str">
        <f>IFERROR(E261-F261,"")</f>
        <v/>
      </c>
      <c r="X261" t="str">
        <f>IFERROR(ABS(E261-D260),"")</f>
        <v/>
      </c>
      <c r="Y261" t="str">
        <f>IFERROR(ABS(F261-D260),"")</f>
        <v/>
      </c>
      <c r="Z261" t="str">
        <f t="shared" si="107"/>
        <v/>
      </c>
      <c r="AA261" s="36" t="str">
        <f>IFERROR(H261-I261,"")</f>
        <v/>
      </c>
      <c r="AB261" s="36" t="str">
        <f t="shared" si="124"/>
        <v/>
      </c>
      <c r="AC261" s="66" t="str" cm="1">
        <f t="array" ref="AC261">IFERROR((AB261=AB260,AC260+AB261,AB261),"")</f>
        <v/>
      </c>
      <c r="AD261" s="65"/>
      <c r="AE261" s="65"/>
      <c r="AF261" s="65"/>
      <c r="AG261" s="65"/>
      <c r="AH261" s="36" t="str">
        <f>IF(AND(H261&gt;I261,H260&lt;I260),"crossover","")</f>
        <v/>
      </c>
      <c r="AI261" s="36" t="str">
        <f>IF(AND(H261&lt;I261,H260&gt;I260),"crossunder","")</f>
        <v/>
      </c>
      <c r="AJ261" s="67" t="str">
        <f t="shared" si="125"/>
        <v/>
      </c>
      <c r="AK261" s="68" t="str">
        <f t="shared" si="126"/>
        <v/>
      </c>
      <c r="AL261" s="71" t="str">
        <f t="shared" si="127"/>
        <v/>
      </c>
      <c r="AM261" s="71" t="str">
        <f t="shared" si="128"/>
        <v/>
      </c>
      <c r="AN261" s="72" t="str">
        <f>IF(AND(AK261&lt;&gt;"",CF261="Low Spike @ Uptrend"),AK261,"")</f>
        <v/>
      </c>
      <c r="AO261" s="72" t="str">
        <f t="shared" si="129"/>
        <v/>
      </c>
      <c r="AT261" s="75"/>
      <c r="AU261" s="75"/>
      <c r="AV261" s="75"/>
      <c r="AW261" s="75"/>
      <c r="AX261" s="4"/>
      <c r="AY261" s="21" t="str">
        <f>IF(OR(Q261=0,Q261=""),"",((H261-Q261)/Q261))</f>
        <v/>
      </c>
      <c r="AZ261" s="15" t="str">
        <f t="shared" si="112"/>
        <v/>
      </c>
      <c r="BA261" s="15" t="str">
        <f t="shared" si="110"/>
        <v/>
      </c>
      <c r="BB261" s="22" t="str">
        <f t="shared" si="113"/>
        <v/>
      </c>
      <c r="BC261" s="22" t="str">
        <f t="shared" si="114"/>
        <v/>
      </c>
      <c r="BD261" s="24" t="str">
        <f>IF(OR(R261=0,R261=""),"",((H261-R261)/R261))</f>
        <v/>
      </c>
      <c r="BE261" s="23" t="str">
        <f t="shared" si="111"/>
        <v/>
      </c>
      <c r="BF261" s="23" t="str">
        <f t="shared" si="115"/>
        <v/>
      </c>
      <c r="BG261" s="25" t="str">
        <f t="shared" si="116"/>
        <v/>
      </c>
      <c r="BH261" s="25" t="str">
        <f t="shared" si="117"/>
        <v/>
      </c>
      <c r="BI261" s="29" t="str">
        <f>IF(OR(L261="",N261=""),"",IF(AND(L261=N261,L261&gt;0,N261&gt;0),"Important High",""))</f>
        <v/>
      </c>
      <c r="BJ261" s="29" t="str">
        <f>IF(OR(M261="",O261=""),"",IF(AND(M261=O261,M261&gt;0,O261&gt;0),"Important Low",""))</f>
        <v/>
      </c>
      <c r="BK261" s="37" t="str">
        <f>IFERROR(IF(ABS(U261)&lt;0.15%,"Equal High",""),"")</f>
        <v/>
      </c>
      <c r="BL261" s="37" t="str" cm="1">
        <f t="array" aca="1" ref="BL261" ca="1">_xlfn.LET(_xlpm.lookback,MIN(ROW()-ROW(BK$50),11),_xlpm.found,IFERROR(MATCH("Equal High",OFFSET(BK261,-_xlpm.lookback,0,_xlpm.lookback+1,1),0),-1),_xlpm.offset_rows,_xlpm.lookback-_xlpm.found+1,IF(_xlpm.found&gt;0,INDEX(E:E,ROW()-_xlpm.offset_rows),""))</f>
        <v/>
      </c>
      <c r="BM261" s="37" t="str">
        <f ca="1">IF(BL261&lt;&gt;"",H261,"")</f>
        <v/>
      </c>
      <c r="BN261" s="37" t="str">
        <f ca="1">IF(BL261&lt;&gt;"",I261,"")</f>
        <v/>
      </c>
      <c r="BO261" s="37" t="str">
        <f t="shared" ca="1" si="108"/>
        <v/>
      </c>
      <c r="BP261" s="37" t="str">
        <f>IFERROR(IF(ABS(V261)&lt;0.15%,"Equal Low",""),"")</f>
        <v/>
      </c>
      <c r="BQ261" s="37" t="str" cm="1">
        <f t="array" aca="1" ref="BQ261" ca="1">_xlfn.LET(_xlpm.lookback,MIN(ROW()-ROW(BP$50),11),_xlpm.found,IFERROR(MATCH("Equal Low",OFFSET(BP261,-_xlpm.lookback,0,_xlpm.lookback+1,1),0),-1),_xlpm.offset_rows,_xlpm.lookback-_xlpm.found+1,IF(_xlpm.found&gt;0,INDEX(F:F,ROW()-_xlpm.offset_rows),""))</f>
        <v/>
      </c>
      <c r="BR261" s="37" t="str">
        <f ca="1">IF(BQ261&lt;&gt;"",H261,"")</f>
        <v/>
      </c>
      <c r="BS261" s="37" t="str">
        <f ca="1">IF(BQ261&lt;&gt;"",I261,"")</f>
        <v/>
      </c>
      <c r="BT261" s="37" t="str">
        <f t="shared" ca="1" si="109"/>
        <v/>
      </c>
      <c r="BU261" s="37" t="str">
        <f t="shared" si="118"/>
        <v/>
      </c>
      <c r="BV261" s="29" t="str">
        <f t="shared" si="119"/>
        <v/>
      </c>
      <c r="BW261" s="37" t="str" cm="1">
        <f t="array" ref="BW261">IF(BV261&lt;&gt;1,"",_xlfn.IFS(OR(BC261="Above",BC261="Below"),BC261,OR(BH261="Above",BH261="Below"),BH261,TRUE,""))</f>
        <v/>
      </c>
      <c r="BX261" s="37" t="str">
        <f ca="1">_xlfn.LET(_xlpm.eqh,IFERROR(ABS((BM261-BL261)/BL261)&lt;0.15%,FALSE),_xlpm.eql,IFERROR(ABS((BR261-BQ261)/BQ261)&lt;0.15%,FALSE),IF(_xlpm.eqh,IF(_xlpm.eql,"Eqh Touch / Eql Touch","Eqh Touch"),IF(_xlpm.eql,"Eql Touch","")))</f>
        <v/>
      </c>
      <c r="BY261" s="37" t="str">
        <f>IF(AA261="","",IF(AA261&gt;0,"UP","DOWN"))</f>
        <v/>
      </c>
      <c r="BZ261" s="37" t="str">
        <f t="shared" si="120"/>
        <v/>
      </c>
      <c r="CA261" s="37" t="str">
        <f t="shared" si="121"/>
        <v/>
      </c>
      <c r="CB261" s="66" t="str">
        <f t="shared" si="122"/>
        <v/>
      </c>
      <c r="CC261" s="69" t="str">
        <f t="shared" si="130"/>
        <v/>
      </c>
      <c r="CD261" s="66" t="str">
        <f t="shared" si="131"/>
        <v/>
      </c>
      <c r="CE261" s="66" t="str">
        <f t="shared" si="123"/>
        <v/>
      </c>
      <c r="CF261" s="66" t="str">
        <f>IF(AK261="","",IF(AND(AC261&gt;0,AK261&gt;0),"Low Spike @ Uptrend",""))</f>
        <v/>
      </c>
      <c r="CG261" s="66" t="str">
        <f>IF(AND(CF261="Low Spike @ Uptrend",AV261&gt;50%),"Sig Low Spike @ Uptrend","")</f>
        <v/>
      </c>
      <c r="CH261" s="30" t="str">
        <f>IFERROR(IF(Z261&gt;(AVERAGE(Z241:Z261)+(2*_xlfn.STDEV.P(Z241:Z261))),1,""),"")</f>
        <v/>
      </c>
      <c r="CI261" s="30" t="str">
        <f>IFERROR(IF(G261&gt;(AVERAGE(G241:G261)+(2*_xlfn.STDEV.P(G241:G261))),1,""),"")</f>
        <v/>
      </c>
      <c r="CJ261" s="30" t="str">
        <f>IF(P261="","",IF(P261=1,1,""))</f>
        <v/>
      </c>
      <c r="CK261" s="11" t="str">
        <f>IF(AND(CH261="",CC261="",CF261="",CI261="",CJ261=""),"",SUM(CH261:CJ261)/5)</f>
        <v/>
      </c>
      <c r="CL261" s="38" t="str">
        <f t="shared" si="105"/>
        <v/>
      </c>
      <c r="CM261" s="10" t="str">
        <f t="shared" si="106"/>
        <v/>
      </c>
    </row>
    <row r="262" spans="1:91" x14ac:dyDescent="0.55000000000000004">
      <c r="A262" t="str">
        <f>IF('Data Validation'!$K$2&lt;&gt;TRUE,"",'Data Validation'!A262)</f>
        <v/>
      </c>
      <c r="B262" s="4" t="str">
        <f>IF('Data Validation'!$K$2&lt;&gt;TRUE,"",'Data Validation'!C262)</f>
        <v/>
      </c>
      <c r="C262" s="4" t="str">
        <f>IF('Data Validation'!$K$2&lt;&gt;TRUE,"",'Data Validation'!E262)</f>
        <v/>
      </c>
      <c r="D262" s="4" t="str">
        <f>IF('Data Validation'!$K$2&lt;&gt;TRUE,"",'Data Validation'!G262)</f>
        <v/>
      </c>
      <c r="E262" s="4" t="str">
        <f>IF($C262&lt;&gt;"M5","",Price!F262)</f>
        <v/>
      </c>
      <c r="F262" s="4" t="str">
        <f>IF($C262&lt;&gt;"M5","",Price!G262)</f>
        <v/>
      </c>
      <c r="G262" s="4" t="str">
        <f>IF($C262&lt;&gt;"M5","",Price!H262)</f>
        <v/>
      </c>
      <c r="H262" s="57" t="str">
        <f>IF($C262&lt;&gt;"M5","",SSA!E262)</f>
        <v/>
      </c>
      <c r="I262" s="57" t="str">
        <f>IF($C262&lt;&gt;"M5","",SSA!F262)</f>
        <v/>
      </c>
      <c r="J262" s="58" t="str">
        <f>IF($C262&lt;&gt;"M5","",SSA!G262)</f>
        <v/>
      </c>
      <c r="K262" s="58" t="str">
        <f>IF($C262&lt;&gt;"M5","",SSA!H262)</f>
        <v/>
      </c>
      <c r="L262" s="5" t="str">
        <f>IF($C262&lt;&gt;"M5","",Trendlines!K262)</f>
        <v/>
      </c>
      <c r="M262" s="5" t="str">
        <f>IF($C262&lt;&gt;"M5","",Trendlines!L262)</f>
        <v/>
      </c>
      <c r="N262" s="5" t="str">
        <f>IF($C262&lt;&gt;"M5","",ZigZag!E262)</f>
        <v/>
      </c>
      <c r="O262" s="5" t="str">
        <f>IF($C262&lt;&gt;"M5","",ZigZag!F262)</f>
        <v/>
      </c>
      <c r="P262" s="5" t="str">
        <f>IF($C262&lt;&gt;"M5","",Pinbar!E262)</f>
        <v/>
      </c>
      <c r="Q262" s="57" t="str">
        <f>IF($C262&lt;&gt;"M5","",Trendlines!E262)</f>
        <v/>
      </c>
      <c r="R262" s="57" t="str">
        <f>IF($C262&lt;&gt;"M5","",Trendlines!H262)</f>
        <v/>
      </c>
      <c r="S262" s="36" t="str">
        <f>IF(N262=0,""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"")))))))))))))))))))))))))))))))))))))))))))))))))</f>
        <v/>
      </c>
      <c r="T262" s="36" t="str">
        <f>IF(O262=0,""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"")))))))))))))))))))))))))))))))))))))))))))))))))</f>
        <v/>
      </c>
      <c r="U262" s="36" t="str">
        <f>IFERROR(IF(S262="N/A","N/A",((N262-S262)/S262)),"")</f>
        <v/>
      </c>
      <c r="V262" s="36" t="str">
        <f>IFERROR(IF(T262="N/A","N/A",((O262-T262)/T262)),"")</f>
        <v/>
      </c>
      <c r="W262" t="str">
        <f>IFERROR(E262-F262,"")</f>
        <v/>
      </c>
      <c r="X262" t="str">
        <f>IFERROR(ABS(E262-D261),"")</f>
        <v/>
      </c>
      <c r="Y262" t="str">
        <f>IFERROR(ABS(F262-D261),"")</f>
        <v/>
      </c>
      <c r="Z262" t="str">
        <f t="shared" si="107"/>
        <v/>
      </c>
      <c r="AA262" s="36" t="str">
        <f>IFERROR(H262-I262,"")</f>
        <v/>
      </c>
      <c r="AB262" s="36" t="str">
        <f t="shared" si="124"/>
        <v/>
      </c>
      <c r="AC262" s="66" t="str" cm="1">
        <f t="array" ref="AC262">IFERROR((AB262=AB261,AC261+AB262,AB262),"")</f>
        <v/>
      </c>
      <c r="AD262" s="65"/>
      <c r="AE262" s="65"/>
      <c r="AF262" s="65"/>
      <c r="AG262" s="65"/>
      <c r="AH262" s="36" t="str">
        <f>IF(AND(H262&gt;I262,H261&lt;I261),"crossover","")</f>
        <v/>
      </c>
      <c r="AI262" s="36" t="str">
        <f>IF(AND(H262&lt;I262,H261&gt;I261),"crossunder","")</f>
        <v/>
      </c>
      <c r="AJ262" s="67" t="str">
        <f t="shared" si="125"/>
        <v/>
      </c>
      <c r="AK262" s="68" t="str">
        <f t="shared" si="126"/>
        <v/>
      </c>
      <c r="AL262" s="71" t="str">
        <f t="shared" si="127"/>
        <v/>
      </c>
      <c r="AM262" s="71" t="str">
        <f t="shared" si="128"/>
        <v/>
      </c>
      <c r="AN262" s="72" t="str">
        <f>IF(AND(AK262&lt;&gt;"",CF262="Low Spike @ Uptrend"),AK262,"")</f>
        <v/>
      </c>
      <c r="AO262" s="72" t="str">
        <f t="shared" si="129"/>
        <v/>
      </c>
      <c r="AT262" s="75"/>
      <c r="AU262" s="75"/>
      <c r="AV262" s="75"/>
      <c r="AW262" s="75"/>
      <c r="AX262" s="4"/>
      <c r="AY262" s="21" t="str">
        <f>IF(OR(Q262=0,Q262=""),"",((H262-Q262)/Q262))</f>
        <v/>
      </c>
      <c r="AZ262" s="15" t="str">
        <f t="shared" si="112"/>
        <v/>
      </c>
      <c r="BA262" s="15" t="str">
        <f t="shared" si="110"/>
        <v/>
      </c>
      <c r="BB262" s="22" t="str">
        <f t="shared" si="113"/>
        <v/>
      </c>
      <c r="BC262" s="22" t="str">
        <f t="shared" si="114"/>
        <v/>
      </c>
      <c r="BD262" s="24" t="str">
        <f>IF(OR(R262=0,R262=""),"",((H262-R262)/R262))</f>
        <v/>
      </c>
      <c r="BE262" s="23" t="str">
        <f t="shared" si="111"/>
        <v/>
      </c>
      <c r="BF262" s="23" t="str">
        <f t="shared" si="115"/>
        <v/>
      </c>
      <c r="BG262" s="25" t="str">
        <f t="shared" si="116"/>
        <v/>
      </c>
      <c r="BH262" s="25" t="str">
        <f t="shared" si="117"/>
        <v/>
      </c>
      <c r="BI262" s="29" t="str">
        <f>IF(OR(L262="",N262=""),"",IF(AND(L262=N262,L262&gt;0,N262&gt;0),"Important High",""))</f>
        <v/>
      </c>
      <c r="BJ262" s="29" t="str">
        <f>IF(OR(M262="",O262=""),"",IF(AND(M262=O262,M262&gt;0,O262&gt;0),"Important Low",""))</f>
        <v/>
      </c>
      <c r="BK262" s="37" t="str">
        <f>IFERROR(IF(ABS(U262)&lt;0.15%,"Equal High",""),"")</f>
        <v/>
      </c>
      <c r="BL262" s="37" t="str" cm="1">
        <f t="array" aca="1" ref="BL262" ca="1">_xlfn.LET(_xlpm.lookback,MIN(ROW()-ROW(BK$50),11),_xlpm.found,IFERROR(MATCH("Equal High",OFFSET(BK262,-_xlpm.lookback,0,_xlpm.lookback+1,1),0),-1),_xlpm.offset_rows,_xlpm.lookback-_xlpm.found+1,IF(_xlpm.found&gt;0,INDEX(E:E,ROW()-_xlpm.offset_rows),""))</f>
        <v/>
      </c>
      <c r="BM262" s="37" t="str">
        <f ca="1">IF(BL262&lt;&gt;"",H262,"")</f>
        <v/>
      </c>
      <c r="BN262" s="37" t="str">
        <f ca="1">IF(BL262&lt;&gt;"",I262,"")</f>
        <v/>
      </c>
      <c r="BO262" s="37" t="str">
        <f t="shared" ca="1" si="108"/>
        <v/>
      </c>
      <c r="BP262" s="37" t="str">
        <f>IFERROR(IF(ABS(V262)&lt;0.15%,"Equal Low",""),"")</f>
        <v/>
      </c>
      <c r="BQ262" s="37" t="str" cm="1">
        <f t="array" aca="1" ref="BQ262" ca="1">_xlfn.LET(_xlpm.lookback,MIN(ROW()-ROW(BP$50),11),_xlpm.found,IFERROR(MATCH("Equal Low",OFFSET(BP262,-_xlpm.lookback,0,_xlpm.lookback+1,1),0),-1),_xlpm.offset_rows,_xlpm.lookback-_xlpm.found+1,IF(_xlpm.found&gt;0,INDEX(F:F,ROW()-_xlpm.offset_rows),""))</f>
        <v/>
      </c>
      <c r="BR262" s="37" t="str">
        <f ca="1">IF(BQ262&lt;&gt;"",H262,"")</f>
        <v/>
      </c>
      <c r="BS262" s="37" t="str">
        <f ca="1">IF(BQ262&lt;&gt;"",I262,"")</f>
        <v/>
      </c>
      <c r="BT262" s="37" t="str">
        <f t="shared" ca="1" si="109"/>
        <v/>
      </c>
      <c r="BU262" s="37" t="str">
        <f t="shared" si="118"/>
        <v/>
      </c>
      <c r="BV262" s="29" t="str">
        <f t="shared" si="119"/>
        <v/>
      </c>
      <c r="BW262" s="37" t="str" cm="1">
        <f t="array" ref="BW262">IF(BV262&lt;&gt;1,"",_xlfn.IFS(OR(BC262="Above",BC262="Below"),BC262,OR(BH262="Above",BH262="Below"),BH262,TRUE,""))</f>
        <v/>
      </c>
      <c r="BX262" s="37" t="str">
        <f ca="1">_xlfn.LET(_xlpm.eqh,IFERROR(ABS((BM262-BL262)/BL262)&lt;0.15%,FALSE),_xlpm.eql,IFERROR(ABS((BR262-BQ262)/BQ262)&lt;0.15%,FALSE),IF(_xlpm.eqh,IF(_xlpm.eql,"Eqh Touch / Eql Touch","Eqh Touch"),IF(_xlpm.eql,"Eql Touch","")))</f>
        <v/>
      </c>
      <c r="BY262" s="37" t="str">
        <f>IF(AA262="","",IF(AA262&gt;0,"UP","DOWN"))</f>
        <v/>
      </c>
      <c r="BZ262" s="37" t="str">
        <f t="shared" si="120"/>
        <v/>
      </c>
      <c r="CA262" s="37" t="str">
        <f t="shared" si="121"/>
        <v/>
      </c>
      <c r="CB262" s="66" t="str">
        <f t="shared" si="122"/>
        <v/>
      </c>
      <c r="CC262" s="69" t="str">
        <f t="shared" si="130"/>
        <v/>
      </c>
      <c r="CD262" s="66" t="str">
        <f t="shared" si="131"/>
        <v/>
      </c>
      <c r="CE262" s="66" t="str">
        <f t="shared" si="123"/>
        <v/>
      </c>
      <c r="CF262" s="66" t="str">
        <f>IF(AK262="","",IF(AND(AC262&gt;0,AK262&gt;0),"Low Spike @ Uptrend",""))</f>
        <v/>
      </c>
      <c r="CG262" s="66" t="str">
        <f>IF(AND(CF262="Low Spike @ Uptrend",AV262&gt;50%),"Sig Low Spike @ Uptrend","")</f>
        <v/>
      </c>
      <c r="CH262" s="30" t="str">
        <f>IFERROR(IF(Z262&gt;(AVERAGE(Z242:Z262)+(2*_xlfn.STDEV.P(Z242:Z262))),1,""),"")</f>
        <v/>
      </c>
      <c r="CI262" s="30" t="str">
        <f>IFERROR(IF(G262&gt;(AVERAGE(G242:G262)+(2*_xlfn.STDEV.P(G242:G262))),1,""),"")</f>
        <v/>
      </c>
      <c r="CJ262" s="30" t="str">
        <f>IF(P262="","",IF(P262=1,1,""))</f>
        <v/>
      </c>
      <c r="CK262" s="11" t="str">
        <f>IF(AND(CH262="",CC262="",CF262="",CI262="",CJ262=""),"",SUM(CH262:CJ262)/5)</f>
        <v/>
      </c>
      <c r="CL262" s="38" t="str">
        <f t="shared" si="105"/>
        <v/>
      </c>
      <c r="CM262" s="10" t="str">
        <f t="shared" si="106"/>
        <v/>
      </c>
    </row>
    <row r="263" spans="1:91" x14ac:dyDescent="0.55000000000000004">
      <c r="A263" t="str">
        <f>IF('Data Validation'!$K$2&lt;&gt;TRUE,"",'Data Validation'!A263)</f>
        <v/>
      </c>
      <c r="B263" s="4" t="str">
        <f>IF('Data Validation'!$K$2&lt;&gt;TRUE,"",'Data Validation'!C263)</f>
        <v/>
      </c>
      <c r="C263" s="4" t="str">
        <f>IF('Data Validation'!$K$2&lt;&gt;TRUE,"",'Data Validation'!E263)</f>
        <v/>
      </c>
      <c r="D263" s="4" t="str">
        <f>IF('Data Validation'!$K$2&lt;&gt;TRUE,"",'Data Validation'!G263)</f>
        <v/>
      </c>
      <c r="E263" s="4" t="str">
        <f>IF($C263&lt;&gt;"M5","",Price!F263)</f>
        <v/>
      </c>
      <c r="F263" s="4" t="str">
        <f>IF($C263&lt;&gt;"M5","",Price!G263)</f>
        <v/>
      </c>
      <c r="G263" s="4" t="str">
        <f>IF($C263&lt;&gt;"M5","",Price!H263)</f>
        <v/>
      </c>
      <c r="H263" s="57" t="str">
        <f>IF($C263&lt;&gt;"M5","",SSA!E263)</f>
        <v/>
      </c>
      <c r="I263" s="57" t="str">
        <f>IF($C263&lt;&gt;"M5","",SSA!F263)</f>
        <v/>
      </c>
      <c r="J263" s="58" t="str">
        <f>IF($C263&lt;&gt;"M5","",SSA!G263)</f>
        <v/>
      </c>
      <c r="K263" s="58" t="str">
        <f>IF($C263&lt;&gt;"M5","",SSA!H263)</f>
        <v/>
      </c>
      <c r="L263" s="5" t="str">
        <f>IF($C263&lt;&gt;"M5","",Trendlines!K263)</f>
        <v/>
      </c>
      <c r="M263" s="5" t="str">
        <f>IF($C263&lt;&gt;"M5","",Trendlines!L263)</f>
        <v/>
      </c>
      <c r="N263" s="5" t="str">
        <f>IF($C263&lt;&gt;"M5","",ZigZag!E263)</f>
        <v/>
      </c>
      <c r="O263" s="5" t="str">
        <f>IF($C263&lt;&gt;"M5","",ZigZag!F263)</f>
        <v/>
      </c>
      <c r="P263" s="5" t="str">
        <f>IF($C263&lt;&gt;"M5","",Pinbar!E263)</f>
        <v/>
      </c>
      <c r="Q263" s="57" t="str">
        <f>IF($C263&lt;&gt;"M5","",Trendlines!E263)</f>
        <v/>
      </c>
      <c r="R263" s="57" t="str">
        <f>IF($C263&lt;&gt;"M5","",Trendlines!H263)</f>
        <v/>
      </c>
      <c r="S263" s="36" t="str">
        <f>IF(N263=0,""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"")))))))))))))))))))))))))))))))))))))))))))))))))</f>
        <v/>
      </c>
      <c r="T263" s="36" t="str">
        <f>IF(O263=0,""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"")))))))))))))))))))))))))))))))))))))))))))))))))</f>
        <v/>
      </c>
      <c r="U263" s="36" t="str">
        <f>IFERROR(IF(S263="N/A","N/A",((N263-S263)/S263)),"")</f>
        <v/>
      </c>
      <c r="V263" s="36" t="str">
        <f>IFERROR(IF(T263="N/A","N/A",((O263-T263)/T263)),"")</f>
        <v/>
      </c>
      <c r="W263" t="str">
        <f>IFERROR(E263-F263,"")</f>
        <v/>
      </c>
      <c r="X263" t="str">
        <f>IFERROR(ABS(E263-D262),"")</f>
        <v/>
      </c>
      <c r="Y263" t="str">
        <f>IFERROR(ABS(F263-D262),"")</f>
        <v/>
      </c>
      <c r="Z263" t="str">
        <f t="shared" si="107"/>
        <v/>
      </c>
      <c r="AA263" s="36" t="str">
        <f>IFERROR(H263-I263,"")</f>
        <v/>
      </c>
      <c r="AB263" s="36" t="str">
        <f t="shared" si="124"/>
        <v/>
      </c>
      <c r="AC263" s="66" t="str" cm="1">
        <f t="array" ref="AC263">IFERROR((AB263=AB262,AC262+AB263,AB263),"")</f>
        <v/>
      </c>
      <c r="AD263" s="65"/>
      <c r="AE263" s="65"/>
      <c r="AF263" s="65"/>
      <c r="AG263" s="65"/>
      <c r="AH263" s="36" t="str">
        <f>IF(AND(H263&gt;I263,H262&lt;I262),"crossover","")</f>
        <v/>
      </c>
      <c r="AI263" s="36" t="str">
        <f>IF(AND(H263&lt;I263,H262&gt;I262),"crossunder","")</f>
        <v/>
      </c>
      <c r="AJ263" s="67" t="str">
        <f t="shared" si="125"/>
        <v/>
      </c>
      <c r="AK263" s="68" t="str">
        <f t="shared" si="126"/>
        <v/>
      </c>
      <c r="AL263" s="71" t="str">
        <f t="shared" si="127"/>
        <v/>
      </c>
      <c r="AM263" s="71" t="str">
        <f t="shared" si="128"/>
        <v/>
      </c>
      <c r="AN263" s="72" t="str">
        <f>IF(AND(AK263&lt;&gt;"",CF263="Low Spike @ Uptrend"),AK263,"")</f>
        <v/>
      </c>
      <c r="AO263" s="72" t="str">
        <f t="shared" si="129"/>
        <v/>
      </c>
      <c r="AT263" s="75"/>
      <c r="AU263" s="75"/>
      <c r="AV263" s="75"/>
      <c r="AW263" s="75"/>
      <c r="AX263" s="4"/>
      <c r="AY263" s="21" t="str">
        <f>IF(OR(Q263=0,Q263=""),"",((H263-Q263)/Q263))</f>
        <v/>
      </c>
      <c r="AZ263" s="15" t="str">
        <f t="shared" si="112"/>
        <v/>
      </c>
      <c r="BA263" s="15" t="str">
        <f t="shared" si="110"/>
        <v/>
      </c>
      <c r="BB263" s="22" t="str">
        <f t="shared" si="113"/>
        <v/>
      </c>
      <c r="BC263" s="22" t="str">
        <f t="shared" si="114"/>
        <v/>
      </c>
      <c r="BD263" s="24" t="str">
        <f>IF(OR(R263=0,R263=""),"",((H263-R263)/R263))</f>
        <v/>
      </c>
      <c r="BE263" s="23" t="str">
        <f t="shared" si="111"/>
        <v/>
      </c>
      <c r="BF263" s="23" t="str">
        <f t="shared" si="115"/>
        <v/>
      </c>
      <c r="BG263" s="25" t="str">
        <f t="shared" si="116"/>
        <v/>
      </c>
      <c r="BH263" s="25" t="str">
        <f t="shared" si="117"/>
        <v/>
      </c>
      <c r="BI263" s="29" t="str">
        <f>IF(OR(L263="",N263=""),"",IF(AND(L263=N263,L263&gt;0,N263&gt;0),"Important High",""))</f>
        <v/>
      </c>
      <c r="BJ263" s="29" t="str">
        <f>IF(OR(M263="",O263=""),"",IF(AND(M263=O263,M263&gt;0,O263&gt;0),"Important Low",""))</f>
        <v/>
      </c>
      <c r="BK263" s="37" t="str">
        <f>IFERROR(IF(ABS(U263)&lt;0.15%,"Equal High",""),"")</f>
        <v/>
      </c>
      <c r="BL263" s="37" t="str" cm="1">
        <f t="array" aca="1" ref="BL263" ca="1">_xlfn.LET(_xlpm.lookback,MIN(ROW()-ROW(BK$50),11),_xlpm.found,IFERROR(MATCH("Equal High",OFFSET(BK263,-_xlpm.lookback,0,_xlpm.lookback+1,1),0),-1),_xlpm.offset_rows,_xlpm.lookback-_xlpm.found+1,IF(_xlpm.found&gt;0,INDEX(E:E,ROW()-_xlpm.offset_rows),""))</f>
        <v/>
      </c>
      <c r="BM263" s="37" t="str">
        <f ca="1">IF(BL263&lt;&gt;"",H263,"")</f>
        <v/>
      </c>
      <c r="BN263" s="37" t="str">
        <f ca="1">IF(BL263&lt;&gt;"",I263,"")</f>
        <v/>
      </c>
      <c r="BO263" s="37" t="str">
        <f t="shared" ca="1" si="108"/>
        <v/>
      </c>
      <c r="BP263" s="37" t="str">
        <f>IFERROR(IF(ABS(V263)&lt;0.15%,"Equal Low",""),"")</f>
        <v/>
      </c>
      <c r="BQ263" s="37" t="str" cm="1">
        <f t="array" aca="1" ref="BQ263" ca="1">_xlfn.LET(_xlpm.lookback,MIN(ROW()-ROW(BP$50),11),_xlpm.found,IFERROR(MATCH("Equal Low",OFFSET(BP263,-_xlpm.lookback,0,_xlpm.lookback+1,1),0),-1),_xlpm.offset_rows,_xlpm.lookback-_xlpm.found+1,IF(_xlpm.found&gt;0,INDEX(F:F,ROW()-_xlpm.offset_rows),""))</f>
        <v/>
      </c>
      <c r="BR263" s="37" t="str">
        <f ca="1">IF(BQ263&lt;&gt;"",H263,"")</f>
        <v/>
      </c>
      <c r="BS263" s="37" t="str">
        <f ca="1">IF(BQ263&lt;&gt;"",I263,"")</f>
        <v/>
      </c>
      <c r="BT263" s="37" t="str">
        <f t="shared" ca="1" si="109"/>
        <v/>
      </c>
      <c r="BU263" s="37" t="str">
        <f t="shared" si="118"/>
        <v/>
      </c>
      <c r="BV263" s="29" t="str">
        <f t="shared" si="119"/>
        <v/>
      </c>
      <c r="BW263" s="37" t="str" cm="1">
        <f t="array" ref="BW263">IF(BV263&lt;&gt;1,"",_xlfn.IFS(OR(BC263="Above",BC263="Below"),BC263,OR(BH263="Above",BH263="Below"),BH263,TRUE,""))</f>
        <v/>
      </c>
      <c r="BX263" s="37" t="str">
        <f ca="1">_xlfn.LET(_xlpm.eqh,IFERROR(ABS((BM263-BL263)/BL263)&lt;0.15%,FALSE),_xlpm.eql,IFERROR(ABS((BR263-BQ263)/BQ263)&lt;0.15%,FALSE),IF(_xlpm.eqh,IF(_xlpm.eql,"Eqh Touch / Eql Touch","Eqh Touch"),IF(_xlpm.eql,"Eql Touch","")))</f>
        <v/>
      </c>
      <c r="BY263" s="37" t="str">
        <f>IF(AA263="","",IF(AA263&gt;0,"UP","DOWN"))</f>
        <v/>
      </c>
      <c r="BZ263" s="37" t="str">
        <f t="shared" si="120"/>
        <v/>
      </c>
      <c r="CA263" s="37" t="str">
        <f t="shared" si="121"/>
        <v/>
      </c>
      <c r="CB263" s="66" t="str">
        <f t="shared" si="122"/>
        <v/>
      </c>
      <c r="CC263" s="69" t="str">
        <f t="shared" si="130"/>
        <v/>
      </c>
      <c r="CD263" s="66" t="str">
        <f t="shared" si="131"/>
        <v/>
      </c>
      <c r="CE263" s="66" t="str">
        <f t="shared" si="123"/>
        <v/>
      </c>
      <c r="CF263" s="66" t="str">
        <f>IF(AK263="","",IF(AND(AC263&gt;0,AK263&gt;0),"Low Spike @ Uptrend",""))</f>
        <v/>
      </c>
      <c r="CG263" s="66" t="str">
        <f>IF(AND(CF263="Low Spike @ Uptrend",AV263&gt;50%),"Sig Low Spike @ Uptrend","")</f>
        <v/>
      </c>
      <c r="CH263" s="30" t="str">
        <f>IFERROR(IF(Z263&gt;(AVERAGE(Z243:Z263)+(2*_xlfn.STDEV.P(Z243:Z263))),1,""),"")</f>
        <v/>
      </c>
      <c r="CI263" s="30" t="str">
        <f>IFERROR(IF(G263&gt;(AVERAGE(G243:G263)+(2*_xlfn.STDEV.P(G243:G263))),1,""),"")</f>
        <v/>
      </c>
      <c r="CJ263" s="30" t="str">
        <f>IF(P263="","",IF(P263=1,1,""))</f>
        <v/>
      </c>
      <c r="CK263" s="11" t="str">
        <f>IF(AND(CH263="",CC263="",CF263="",CI263="",CJ263=""),"",SUM(CH263:CJ263)/5)</f>
        <v/>
      </c>
      <c r="CL263" s="38" t="str">
        <f t="shared" si="105"/>
        <v/>
      </c>
      <c r="CM263" s="10" t="str">
        <f t="shared" si="106"/>
        <v/>
      </c>
    </row>
    <row r="264" spans="1:91" x14ac:dyDescent="0.55000000000000004">
      <c r="A264" t="str">
        <f>IF('Data Validation'!$K$2&lt;&gt;TRUE,"",'Data Validation'!A264)</f>
        <v/>
      </c>
      <c r="B264" s="4" t="str">
        <f>IF('Data Validation'!$K$2&lt;&gt;TRUE,"",'Data Validation'!C264)</f>
        <v/>
      </c>
      <c r="C264" s="4" t="str">
        <f>IF('Data Validation'!$K$2&lt;&gt;TRUE,"",'Data Validation'!E264)</f>
        <v/>
      </c>
      <c r="D264" s="4" t="str">
        <f>IF('Data Validation'!$K$2&lt;&gt;TRUE,"",'Data Validation'!G264)</f>
        <v/>
      </c>
      <c r="E264" s="4" t="str">
        <f>IF($C264&lt;&gt;"M5","",Price!F264)</f>
        <v/>
      </c>
      <c r="F264" s="4" t="str">
        <f>IF($C264&lt;&gt;"M5","",Price!G264)</f>
        <v/>
      </c>
      <c r="G264" s="4" t="str">
        <f>IF($C264&lt;&gt;"M5","",Price!H264)</f>
        <v/>
      </c>
      <c r="H264" s="57" t="str">
        <f>IF($C264&lt;&gt;"M5","",SSA!E264)</f>
        <v/>
      </c>
      <c r="I264" s="57" t="str">
        <f>IF($C264&lt;&gt;"M5","",SSA!F264)</f>
        <v/>
      </c>
      <c r="J264" s="58" t="str">
        <f>IF($C264&lt;&gt;"M5","",SSA!G264)</f>
        <v/>
      </c>
      <c r="K264" s="58" t="str">
        <f>IF($C264&lt;&gt;"M5","",SSA!H264)</f>
        <v/>
      </c>
      <c r="L264" s="5" t="str">
        <f>IF($C264&lt;&gt;"M5","",Trendlines!K264)</f>
        <v/>
      </c>
      <c r="M264" s="5" t="str">
        <f>IF($C264&lt;&gt;"M5","",Trendlines!L264)</f>
        <v/>
      </c>
      <c r="N264" s="5" t="str">
        <f>IF($C264&lt;&gt;"M5","",ZigZag!E264)</f>
        <v/>
      </c>
      <c r="O264" s="5" t="str">
        <f>IF($C264&lt;&gt;"M5","",ZigZag!F264)</f>
        <v/>
      </c>
      <c r="P264" s="5" t="str">
        <f>IF($C264&lt;&gt;"M5","",Pinbar!E264)</f>
        <v/>
      </c>
      <c r="Q264" s="57" t="str">
        <f>IF($C264&lt;&gt;"M5","",Trendlines!E264)</f>
        <v/>
      </c>
      <c r="R264" s="57" t="str">
        <f>IF($C264&lt;&gt;"M5","",Trendlines!H264)</f>
        <v/>
      </c>
      <c r="S264" s="36" t="str">
        <f>IF(N264=0,""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"")))))))))))))))))))))))))))))))))))))))))))))))))</f>
        <v/>
      </c>
      <c r="T264" s="36" t="str">
        <f>IF(O264=0,""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"")))))))))))))))))))))))))))))))))))))))))))))))))</f>
        <v/>
      </c>
      <c r="U264" s="36" t="str">
        <f>IFERROR(IF(S264="N/A","N/A",((N264-S264)/S264)),"")</f>
        <v/>
      </c>
      <c r="V264" s="36" t="str">
        <f>IFERROR(IF(T264="N/A","N/A",((O264-T264)/T264)),"")</f>
        <v/>
      </c>
      <c r="W264" t="str">
        <f>IFERROR(E264-F264,"")</f>
        <v/>
      </c>
      <c r="X264" t="str">
        <f>IFERROR(ABS(E264-D263),"")</f>
        <v/>
      </c>
      <c r="Y264" t="str">
        <f>IFERROR(ABS(F264-D263),"")</f>
        <v/>
      </c>
      <c r="Z264" t="str">
        <f t="shared" si="107"/>
        <v/>
      </c>
      <c r="AA264" s="36" t="str">
        <f>IFERROR(H264-I264,"")</f>
        <v/>
      </c>
      <c r="AB264" s="36" t="str">
        <f t="shared" si="124"/>
        <v/>
      </c>
      <c r="AC264" s="66" t="str" cm="1">
        <f t="array" ref="AC264">IFERROR((AB264=AB263,AC263+AB264,AB264),"")</f>
        <v/>
      </c>
      <c r="AD264" s="65"/>
      <c r="AE264" s="65"/>
      <c r="AF264" s="65"/>
      <c r="AG264" s="65"/>
      <c r="AH264" s="36" t="str">
        <f>IF(AND(H264&gt;I264,H263&lt;I263),"crossover","")</f>
        <v/>
      </c>
      <c r="AI264" s="36" t="str">
        <f>IF(AND(H264&lt;I264,H263&gt;I263),"crossunder","")</f>
        <v/>
      </c>
      <c r="AJ264" s="67" t="str">
        <f t="shared" si="125"/>
        <v/>
      </c>
      <c r="AK264" s="68" t="str">
        <f t="shared" si="126"/>
        <v/>
      </c>
      <c r="AL264" s="71" t="str">
        <f t="shared" si="127"/>
        <v/>
      </c>
      <c r="AM264" s="71" t="str">
        <f t="shared" si="128"/>
        <v/>
      </c>
      <c r="AN264" s="72" t="str">
        <f>IF(AND(AK264&lt;&gt;"",CF264="Low Spike @ Uptrend"),AK264,"")</f>
        <v/>
      </c>
      <c r="AO264" s="72" t="str">
        <f t="shared" si="129"/>
        <v/>
      </c>
      <c r="AT264" s="75"/>
      <c r="AU264" s="75"/>
      <c r="AV264" s="75"/>
      <c r="AW264" s="75"/>
      <c r="AX264" s="4"/>
      <c r="AY264" s="21" t="str">
        <f>IF(OR(Q264=0,Q264=""),"",((H264-Q264)/Q264))</f>
        <v/>
      </c>
      <c r="AZ264" s="15" t="str">
        <f t="shared" si="112"/>
        <v/>
      </c>
      <c r="BA264" s="15" t="str">
        <f t="shared" si="110"/>
        <v/>
      </c>
      <c r="BB264" s="22" t="str">
        <f t="shared" si="113"/>
        <v/>
      </c>
      <c r="BC264" s="22" t="str">
        <f t="shared" si="114"/>
        <v/>
      </c>
      <c r="BD264" s="24" t="str">
        <f>IF(OR(R264=0,R264=""),"",((H264-R264)/R264))</f>
        <v/>
      </c>
      <c r="BE264" s="23" t="str">
        <f t="shared" si="111"/>
        <v/>
      </c>
      <c r="BF264" s="23" t="str">
        <f t="shared" si="115"/>
        <v/>
      </c>
      <c r="BG264" s="25" t="str">
        <f t="shared" si="116"/>
        <v/>
      </c>
      <c r="BH264" s="25" t="str">
        <f t="shared" si="117"/>
        <v/>
      </c>
      <c r="BI264" s="29" t="str">
        <f>IF(OR(L264="",N264=""),"",IF(AND(L264=N264,L264&gt;0,N264&gt;0),"Important High",""))</f>
        <v/>
      </c>
      <c r="BJ264" s="29" t="str">
        <f>IF(OR(M264="",O264=""),"",IF(AND(M264=O264,M264&gt;0,O264&gt;0),"Important Low",""))</f>
        <v/>
      </c>
      <c r="BK264" s="37" t="str">
        <f>IFERROR(IF(ABS(U264)&lt;0.15%,"Equal High",""),"")</f>
        <v/>
      </c>
      <c r="BL264" s="37" t="str" cm="1">
        <f t="array" aca="1" ref="BL264" ca="1">_xlfn.LET(_xlpm.lookback,MIN(ROW()-ROW(BK$50),11),_xlpm.found,IFERROR(MATCH("Equal High",OFFSET(BK264,-_xlpm.lookback,0,_xlpm.lookback+1,1),0),-1),_xlpm.offset_rows,_xlpm.lookback-_xlpm.found+1,IF(_xlpm.found&gt;0,INDEX(E:E,ROW()-_xlpm.offset_rows),""))</f>
        <v/>
      </c>
      <c r="BM264" s="37" t="str">
        <f ca="1">IF(BL264&lt;&gt;"",H264,"")</f>
        <v/>
      </c>
      <c r="BN264" s="37" t="str">
        <f ca="1">IF(BL264&lt;&gt;"",I264,"")</f>
        <v/>
      </c>
      <c r="BO264" s="37" t="str">
        <f t="shared" ca="1" si="108"/>
        <v/>
      </c>
      <c r="BP264" s="37" t="str">
        <f>IFERROR(IF(ABS(V264)&lt;0.15%,"Equal Low",""),"")</f>
        <v/>
      </c>
      <c r="BQ264" s="37" t="str" cm="1">
        <f t="array" aca="1" ref="BQ264" ca="1">_xlfn.LET(_xlpm.lookback,MIN(ROW()-ROW(BP$50),11),_xlpm.found,IFERROR(MATCH("Equal Low",OFFSET(BP264,-_xlpm.lookback,0,_xlpm.lookback+1,1),0),-1),_xlpm.offset_rows,_xlpm.lookback-_xlpm.found+1,IF(_xlpm.found&gt;0,INDEX(F:F,ROW()-_xlpm.offset_rows),""))</f>
        <v/>
      </c>
      <c r="BR264" s="37" t="str">
        <f ca="1">IF(BQ264&lt;&gt;"",H264,"")</f>
        <v/>
      </c>
      <c r="BS264" s="37" t="str">
        <f ca="1">IF(BQ264&lt;&gt;"",I264,"")</f>
        <v/>
      </c>
      <c r="BT264" s="37" t="str">
        <f t="shared" ca="1" si="109"/>
        <v/>
      </c>
      <c r="BU264" s="37" t="str">
        <f t="shared" si="118"/>
        <v/>
      </c>
      <c r="BV264" s="29" t="str">
        <f t="shared" si="119"/>
        <v/>
      </c>
      <c r="BW264" s="37" t="str" cm="1">
        <f t="array" ref="BW264">IF(BV264&lt;&gt;1,"",_xlfn.IFS(OR(BC264="Above",BC264="Below"),BC264,OR(BH264="Above",BH264="Below"),BH264,TRUE,""))</f>
        <v/>
      </c>
      <c r="BX264" s="37" t="str">
        <f ca="1">_xlfn.LET(_xlpm.eqh,IFERROR(ABS((BM264-BL264)/BL264)&lt;0.15%,FALSE),_xlpm.eql,IFERROR(ABS((BR264-BQ264)/BQ264)&lt;0.15%,FALSE),IF(_xlpm.eqh,IF(_xlpm.eql,"Eqh Touch / Eql Touch","Eqh Touch"),IF(_xlpm.eql,"Eql Touch","")))</f>
        <v/>
      </c>
      <c r="BY264" s="37" t="str">
        <f>IF(AA264="","",IF(AA264&gt;0,"UP","DOWN"))</f>
        <v/>
      </c>
      <c r="BZ264" s="37" t="str">
        <f t="shared" si="120"/>
        <v/>
      </c>
      <c r="CA264" s="37" t="str">
        <f t="shared" si="121"/>
        <v/>
      </c>
      <c r="CB264" s="66" t="str">
        <f t="shared" si="122"/>
        <v/>
      </c>
      <c r="CC264" s="69" t="str">
        <f t="shared" si="130"/>
        <v/>
      </c>
      <c r="CD264" s="66" t="str">
        <f t="shared" si="131"/>
        <v/>
      </c>
      <c r="CE264" s="66" t="str">
        <f t="shared" si="123"/>
        <v/>
      </c>
      <c r="CF264" s="66" t="str">
        <f>IF(AK264="","",IF(AND(AC264&gt;0,AK264&gt;0),"Low Spike @ Uptrend",""))</f>
        <v/>
      </c>
      <c r="CG264" s="66" t="str">
        <f>IF(AND(CF264="Low Spike @ Uptrend",AV264&gt;50%),"Sig Low Spike @ Uptrend","")</f>
        <v/>
      </c>
      <c r="CH264" s="30" t="str">
        <f>IFERROR(IF(Z264&gt;(AVERAGE(Z244:Z264)+(2*_xlfn.STDEV.P(Z244:Z264))),1,""),"")</f>
        <v/>
      </c>
      <c r="CI264" s="30" t="str">
        <f>IFERROR(IF(G264&gt;(AVERAGE(G244:G264)+(2*_xlfn.STDEV.P(G244:G264))),1,""),"")</f>
        <v/>
      </c>
      <c r="CJ264" s="30" t="str">
        <f>IF(P264="","",IF(P264=1,1,""))</f>
        <v/>
      </c>
      <c r="CK264" s="11" t="str">
        <f>IF(AND(CH264="",CC264="",CF264="",CI264="",CJ264=""),"",SUM(CH264:CJ264)/5)</f>
        <v/>
      </c>
      <c r="CL264" s="38" t="str">
        <f t="shared" si="105"/>
        <v/>
      </c>
      <c r="CM264" s="10" t="str">
        <f t="shared" si="106"/>
        <v/>
      </c>
    </row>
    <row r="265" spans="1:91" x14ac:dyDescent="0.55000000000000004">
      <c r="A265" t="str">
        <f>IF('Data Validation'!$K$2&lt;&gt;TRUE,"",'Data Validation'!A265)</f>
        <v/>
      </c>
      <c r="B265" s="4" t="str">
        <f>IF('Data Validation'!$K$2&lt;&gt;TRUE,"",'Data Validation'!C265)</f>
        <v/>
      </c>
      <c r="C265" s="4" t="str">
        <f>IF('Data Validation'!$K$2&lt;&gt;TRUE,"",'Data Validation'!E265)</f>
        <v/>
      </c>
      <c r="D265" s="4" t="str">
        <f>IF('Data Validation'!$K$2&lt;&gt;TRUE,"",'Data Validation'!G265)</f>
        <v/>
      </c>
      <c r="E265" s="4" t="str">
        <f>IF($C265&lt;&gt;"M5","",Price!F265)</f>
        <v/>
      </c>
      <c r="F265" s="4" t="str">
        <f>IF($C265&lt;&gt;"M5","",Price!G265)</f>
        <v/>
      </c>
      <c r="G265" s="4" t="str">
        <f>IF($C265&lt;&gt;"M5","",Price!H265)</f>
        <v/>
      </c>
      <c r="H265" s="57" t="str">
        <f>IF($C265&lt;&gt;"M5","",SSA!E265)</f>
        <v/>
      </c>
      <c r="I265" s="57" t="str">
        <f>IF($C265&lt;&gt;"M5","",SSA!F265)</f>
        <v/>
      </c>
      <c r="J265" s="58" t="str">
        <f>IF($C265&lt;&gt;"M5","",SSA!G265)</f>
        <v/>
      </c>
      <c r="K265" s="58" t="str">
        <f>IF($C265&lt;&gt;"M5","",SSA!H265)</f>
        <v/>
      </c>
      <c r="L265" s="5" t="str">
        <f>IF($C265&lt;&gt;"M5","",Trendlines!K265)</f>
        <v/>
      </c>
      <c r="M265" s="5" t="str">
        <f>IF($C265&lt;&gt;"M5","",Trendlines!L265)</f>
        <v/>
      </c>
      <c r="N265" s="5" t="str">
        <f>IF($C265&lt;&gt;"M5","",ZigZag!E265)</f>
        <v/>
      </c>
      <c r="O265" s="5" t="str">
        <f>IF($C265&lt;&gt;"M5","",ZigZag!F265)</f>
        <v/>
      </c>
      <c r="P265" s="5" t="str">
        <f>IF($C265&lt;&gt;"M5","",Pinbar!E265)</f>
        <v/>
      </c>
      <c r="Q265" s="57" t="str">
        <f>IF($C265&lt;&gt;"M5","",Trendlines!E265)</f>
        <v/>
      </c>
      <c r="R265" s="57" t="str">
        <f>IF($C265&lt;&gt;"M5","",Trendlines!H265)</f>
        <v/>
      </c>
      <c r="S265" s="36" t="str">
        <f>IF(N265=0,""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"")))))))))))))))))))))))))))))))))))))))))))))))))</f>
        <v/>
      </c>
      <c r="T265" s="36" t="str">
        <f>IF(O265=0,""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"")))))))))))))))))))))))))))))))))))))))))))))))))</f>
        <v/>
      </c>
      <c r="U265" s="36" t="str">
        <f>IFERROR(IF(S265="N/A","N/A",((N265-S265)/S265)),"")</f>
        <v/>
      </c>
      <c r="V265" s="36" t="str">
        <f>IFERROR(IF(T265="N/A","N/A",((O265-T265)/T265)),"")</f>
        <v/>
      </c>
      <c r="W265" t="str">
        <f>IFERROR(E265-F265,"")</f>
        <v/>
      </c>
      <c r="X265" t="str">
        <f>IFERROR(ABS(E265-D264),"")</f>
        <v/>
      </c>
      <c r="Y265" t="str">
        <f>IFERROR(ABS(F265-D264),"")</f>
        <v/>
      </c>
      <c r="Z265" t="str">
        <f t="shared" si="107"/>
        <v/>
      </c>
      <c r="AA265" s="36" t="str">
        <f>IFERROR(H265-I265,"")</f>
        <v/>
      </c>
      <c r="AB265" s="36" t="str">
        <f t="shared" si="124"/>
        <v/>
      </c>
      <c r="AC265" s="66" t="str" cm="1">
        <f t="array" ref="AC265">IFERROR((AB265=AB264,AC264+AB265,AB265),"")</f>
        <v/>
      </c>
      <c r="AD265" s="65"/>
      <c r="AE265" s="65"/>
      <c r="AF265" s="65"/>
      <c r="AG265" s="65"/>
      <c r="AH265" s="36" t="str">
        <f>IF(AND(H265&gt;I265,H264&lt;I264),"crossover","")</f>
        <v/>
      </c>
      <c r="AI265" s="36" t="str">
        <f>IF(AND(H265&lt;I265,H264&gt;I264),"crossunder","")</f>
        <v/>
      </c>
      <c r="AJ265" s="67" t="str">
        <f t="shared" si="125"/>
        <v/>
      </c>
      <c r="AK265" s="68" t="str">
        <f t="shared" si="126"/>
        <v/>
      </c>
      <c r="AL265" s="71" t="str">
        <f t="shared" si="127"/>
        <v/>
      </c>
      <c r="AM265" s="71" t="str">
        <f t="shared" si="128"/>
        <v/>
      </c>
      <c r="AN265" s="72" t="str">
        <f>IF(AND(AK265&lt;&gt;"",CF265="Low Spike @ Uptrend"),AK265,"")</f>
        <v/>
      </c>
      <c r="AO265" s="72" t="str">
        <f t="shared" si="129"/>
        <v/>
      </c>
      <c r="AT265" s="75"/>
      <c r="AU265" s="75"/>
      <c r="AV265" s="75"/>
      <c r="AW265" s="75"/>
      <c r="AX265" s="4"/>
      <c r="AY265" s="21" t="str">
        <f>IF(OR(Q265=0,Q265=""),"",((H265-Q265)/Q265))</f>
        <v/>
      </c>
      <c r="AZ265" s="15" t="str">
        <f t="shared" si="112"/>
        <v/>
      </c>
      <c r="BA265" s="15" t="str">
        <f t="shared" si="110"/>
        <v/>
      </c>
      <c r="BB265" s="22" t="str">
        <f t="shared" si="113"/>
        <v/>
      </c>
      <c r="BC265" s="22" t="str">
        <f t="shared" si="114"/>
        <v/>
      </c>
      <c r="BD265" s="24" t="str">
        <f>IF(OR(R265=0,R265=""),"",((H265-R265)/R265))</f>
        <v/>
      </c>
      <c r="BE265" s="23" t="str">
        <f t="shared" si="111"/>
        <v/>
      </c>
      <c r="BF265" s="23" t="str">
        <f t="shared" si="115"/>
        <v/>
      </c>
      <c r="BG265" s="25" t="str">
        <f t="shared" si="116"/>
        <v/>
      </c>
      <c r="BH265" s="25" t="str">
        <f t="shared" si="117"/>
        <v/>
      </c>
      <c r="BI265" s="29" t="str">
        <f>IF(OR(L265="",N265=""),"",IF(AND(L265=N265,L265&gt;0,N265&gt;0),"Important High",""))</f>
        <v/>
      </c>
      <c r="BJ265" s="29" t="str">
        <f>IF(OR(M265="",O265=""),"",IF(AND(M265=O265,M265&gt;0,O265&gt;0),"Important Low",""))</f>
        <v/>
      </c>
      <c r="BK265" s="37" t="str">
        <f>IFERROR(IF(ABS(U265)&lt;0.15%,"Equal High",""),"")</f>
        <v/>
      </c>
      <c r="BL265" s="37" t="str" cm="1">
        <f t="array" aca="1" ref="BL265" ca="1">_xlfn.LET(_xlpm.lookback,MIN(ROW()-ROW(BK$50),11),_xlpm.found,IFERROR(MATCH("Equal High",OFFSET(BK265,-_xlpm.lookback,0,_xlpm.lookback+1,1),0),-1),_xlpm.offset_rows,_xlpm.lookback-_xlpm.found+1,IF(_xlpm.found&gt;0,INDEX(E:E,ROW()-_xlpm.offset_rows),""))</f>
        <v/>
      </c>
      <c r="BM265" s="37" t="str">
        <f ca="1">IF(BL265&lt;&gt;"",H265,"")</f>
        <v/>
      </c>
      <c r="BN265" s="37" t="str">
        <f ca="1">IF(BL265&lt;&gt;"",I265,"")</f>
        <v/>
      </c>
      <c r="BO265" s="37" t="str">
        <f t="shared" ca="1" si="108"/>
        <v/>
      </c>
      <c r="BP265" s="37" t="str">
        <f>IFERROR(IF(ABS(V265)&lt;0.15%,"Equal Low",""),"")</f>
        <v/>
      </c>
      <c r="BQ265" s="37" t="str" cm="1">
        <f t="array" aca="1" ref="BQ265" ca="1">_xlfn.LET(_xlpm.lookback,MIN(ROW()-ROW(BP$50),11),_xlpm.found,IFERROR(MATCH("Equal Low",OFFSET(BP265,-_xlpm.lookback,0,_xlpm.lookback+1,1),0),-1),_xlpm.offset_rows,_xlpm.lookback-_xlpm.found+1,IF(_xlpm.found&gt;0,INDEX(F:F,ROW()-_xlpm.offset_rows),""))</f>
        <v/>
      </c>
      <c r="BR265" s="37" t="str">
        <f ca="1">IF(BQ265&lt;&gt;"",H265,"")</f>
        <v/>
      </c>
      <c r="BS265" s="37" t="str">
        <f ca="1">IF(BQ265&lt;&gt;"",I265,"")</f>
        <v/>
      </c>
      <c r="BT265" s="37" t="str">
        <f t="shared" ca="1" si="109"/>
        <v/>
      </c>
      <c r="BU265" s="37" t="str">
        <f t="shared" si="118"/>
        <v/>
      </c>
      <c r="BV265" s="29" t="str">
        <f t="shared" si="119"/>
        <v/>
      </c>
      <c r="BW265" s="37" t="str" cm="1">
        <f t="array" ref="BW265">IF(BV265&lt;&gt;1,"",_xlfn.IFS(OR(BC265="Above",BC265="Below"),BC265,OR(BH265="Above",BH265="Below"),BH265,TRUE,""))</f>
        <v/>
      </c>
      <c r="BX265" s="37" t="str">
        <f ca="1">_xlfn.LET(_xlpm.eqh,IFERROR(ABS((BM265-BL265)/BL265)&lt;0.15%,FALSE),_xlpm.eql,IFERROR(ABS((BR265-BQ265)/BQ265)&lt;0.15%,FALSE),IF(_xlpm.eqh,IF(_xlpm.eql,"Eqh Touch / Eql Touch","Eqh Touch"),IF(_xlpm.eql,"Eql Touch","")))</f>
        <v/>
      </c>
      <c r="BY265" s="37" t="str">
        <f>IF(AA265="","",IF(AA265&gt;0,"UP","DOWN"))</f>
        <v/>
      </c>
      <c r="BZ265" s="37" t="str">
        <f t="shared" si="120"/>
        <v/>
      </c>
      <c r="CA265" s="37" t="str">
        <f t="shared" si="121"/>
        <v/>
      </c>
      <c r="CB265" s="66" t="str">
        <f t="shared" si="122"/>
        <v/>
      </c>
      <c r="CC265" s="69" t="str">
        <f t="shared" si="130"/>
        <v/>
      </c>
      <c r="CD265" s="66" t="str">
        <f t="shared" si="131"/>
        <v/>
      </c>
      <c r="CE265" s="66" t="str">
        <f t="shared" si="123"/>
        <v/>
      </c>
      <c r="CF265" s="66" t="str">
        <f>IF(AK265="","",IF(AND(AC265&gt;0,AK265&gt;0),"Low Spike @ Uptrend",""))</f>
        <v/>
      </c>
      <c r="CG265" s="66" t="str">
        <f>IF(AND(CF265="Low Spike @ Uptrend",AV265&gt;50%),"Sig Low Spike @ Uptrend","")</f>
        <v/>
      </c>
      <c r="CH265" s="30" t="str">
        <f>IFERROR(IF(Z265&gt;(AVERAGE(Z245:Z265)+(2*_xlfn.STDEV.P(Z245:Z265))),1,""),"")</f>
        <v/>
      </c>
      <c r="CI265" s="30" t="str">
        <f>IFERROR(IF(G265&gt;(AVERAGE(G245:G265)+(2*_xlfn.STDEV.P(G245:G265))),1,""),"")</f>
        <v/>
      </c>
      <c r="CJ265" s="30" t="str">
        <f>IF(P265="","",IF(P265=1,1,""))</f>
        <v/>
      </c>
      <c r="CK265" s="11" t="str">
        <f>IF(AND(CH265="",CC265="",CF265="",CI265="",CJ265=""),"",SUM(CH265:CJ265)/5)</f>
        <v/>
      </c>
      <c r="CL265" s="38" t="str">
        <f t="shared" si="105"/>
        <v/>
      </c>
      <c r="CM265" s="10" t="str">
        <f t="shared" si="106"/>
        <v/>
      </c>
    </row>
    <row r="266" spans="1:91" x14ac:dyDescent="0.55000000000000004">
      <c r="A266" t="str">
        <f>IF('Data Validation'!$K$2&lt;&gt;TRUE,"",'Data Validation'!A266)</f>
        <v/>
      </c>
      <c r="B266" s="4" t="str">
        <f>IF('Data Validation'!$K$2&lt;&gt;TRUE,"",'Data Validation'!C266)</f>
        <v/>
      </c>
      <c r="C266" s="4" t="str">
        <f>IF('Data Validation'!$K$2&lt;&gt;TRUE,"",'Data Validation'!E266)</f>
        <v/>
      </c>
      <c r="D266" s="4" t="str">
        <f>IF('Data Validation'!$K$2&lt;&gt;TRUE,"",'Data Validation'!G266)</f>
        <v/>
      </c>
      <c r="E266" s="4" t="str">
        <f>IF($C266&lt;&gt;"M5","",Price!F266)</f>
        <v/>
      </c>
      <c r="F266" s="4" t="str">
        <f>IF($C266&lt;&gt;"M5","",Price!G266)</f>
        <v/>
      </c>
      <c r="G266" s="4" t="str">
        <f>IF($C266&lt;&gt;"M5","",Price!H266)</f>
        <v/>
      </c>
      <c r="H266" s="57" t="str">
        <f>IF($C266&lt;&gt;"M5","",SSA!E266)</f>
        <v/>
      </c>
      <c r="I266" s="57" t="str">
        <f>IF($C266&lt;&gt;"M5","",SSA!F266)</f>
        <v/>
      </c>
      <c r="J266" s="58" t="str">
        <f>IF($C266&lt;&gt;"M5","",SSA!G266)</f>
        <v/>
      </c>
      <c r="K266" s="58" t="str">
        <f>IF($C266&lt;&gt;"M5","",SSA!H266)</f>
        <v/>
      </c>
      <c r="L266" s="5" t="str">
        <f>IF($C266&lt;&gt;"M5","",Trendlines!K266)</f>
        <v/>
      </c>
      <c r="M266" s="5" t="str">
        <f>IF($C266&lt;&gt;"M5","",Trendlines!L266)</f>
        <v/>
      </c>
      <c r="N266" s="5" t="str">
        <f>IF($C266&lt;&gt;"M5","",ZigZag!E266)</f>
        <v/>
      </c>
      <c r="O266" s="5" t="str">
        <f>IF($C266&lt;&gt;"M5","",ZigZag!F266)</f>
        <v/>
      </c>
      <c r="P266" s="5" t="str">
        <f>IF($C266&lt;&gt;"M5","",Pinbar!E266)</f>
        <v/>
      </c>
      <c r="Q266" s="57" t="str">
        <f>IF($C266&lt;&gt;"M5","",Trendlines!E266)</f>
        <v/>
      </c>
      <c r="R266" s="57" t="str">
        <f>IF($C266&lt;&gt;"M5","",Trendlines!H266)</f>
        <v/>
      </c>
      <c r="S266" s="36" t="str">
        <f>IF(N266=0,""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"")))))))))))))))))))))))))))))))))))))))))))))))))</f>
        <v/>
      </c>
      <c r="T266" s="36" t="str">
        <f>IF(O266=0,""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"")))))))))))))))))))))))))))))))))))))))))))))))))</f>
        <v/>
      </c>
      <c r="U266" s="36" t="str">
        <f>IFERROR(IF(S266="N/A","N/A",((N266-S266)/S266)),"")</f>
        <v/>
      </c>
      <c r="V266" s="36" t="str">
        <f>IFERROR(IF(T266="N/A","N/A",((O266-T266)/T266)),"")</f>
        <v/>
      </c>
      <c r="W266" t="str">
        <f>IFERROR(E266-F266,"")</f>
        <v/>
      </c>
      <c r="X266" t="str">
        <f>IFERROR(ABS(E266-D265),"")</f>
        <v/>
      </c>
      <c r="Y266" t="str">
        <f>IFERROR(ABS(F266-D265),"")</f>
        <v/>
      </c>
      <c r="Z266" t="str">
        <f t="shared" si="107"/>
        <v/>
      </c>
      <c r="AA266" s="36" t="str">
        <f>IFERROR(H266-I266,"")</f>
        <v/>
      </c>
      <c r="AB266" s="36" t="str">
        <f t="shared" si="124"/>
        <v/>
      </c>
      <c r="AC266" s="66" t="str" cm="1">
        <f t="array" ref="AC266">IFERROR((AB266=AB265,AC265+AB266,AB266),"")</f>
        <v/>
      </c>
      <c r="AD266" s="65"/>
      <c r="AE266" s="65"/>
      <c r="AF266" s="65"/>
      <c r="AG266" s="65"/>
      <c r="AH266" s="36" t="str">
        <f>IF(AND(H266&gt;I266,H265&lt;I265),"crossover","")</f>
        <v/>
      </c>
      <c r="AI266" s="36" t="str">
        <f>IF(AND(H266&lt;I266,H265&gt;I265),"crossunder","")</f>
        <v/>
      </c>
      <c r="AJ266" s="67" t="str">
        <f t="shared" si="125"/>
        <v/>
      </c>
      <c r="AK266" s="68" t="str">
        <f t="shared" si="126"/>
        <v/>
      </c>
      <c r="AL266" s="71" t="str">
        <f t="shared" si="127"/>
        <v/>
      </c>
      <c r="AM266" s="71" t="str">
        <f t="shared" si="128"/>
        <v/>
      </c>
      <c r="AN266" s="72" t="str">
        <f>IF(AND(AK266&lt;&gt;"",CF266="Low Spike @ Uptrend"),AK266,"")</f>
        <v/>
      </c>
      <c r="AO266" s="72" t="str">
        <f t="shared" si="129"/>
        <v/>
      </c>
      <c r="AT266" s="75"/>
      <c r="AU266" s="75"/>
      <c r="AV266" s="75"/>
      <c r="AW266" s="75"/>
      <c r="AX266" s="4"/>
      <c r="AY266" s="21" t="str">
        <f>IF(OR(Q266=0,Q266=""),"",((H266-Q266)/Q266))</f>
        <v/>
      </c>
      <c r="AZ266" s="15" t="str">
        <f t="shared" si="112"/>
        <v/>
      </c>
      <c r="BA266" s="15" t="str">
        <f t="shared" si="110"/>
        <v/>
      </c>
      <c r="BB266" s="22" t="str">
        <f t="shared" si="113"/>
        <v/>
      </c>
      <c r="BC266" s="22" t="str">
        <f t="shared" si="114"/>
        <v/>
      </c>
      <c r="BD266" s="24" t="str">
        <f>IF(OR(R266=0,R266=""),"",((H266-R266)/R266))</f>
        <v/>
      </c>
      <c r="BE266" s="23" t="str">
        <f t="shared" si="111"/>
        <v/>
      </c>
      <c r="BF266" s="23" t="str">
        <f t="shared" si="115"/>
        <v/>
      </c>
      <c r="BG266" s="25" t="str">
        <f t="shared" si="116"/>
        <v/>
      </c>
      <c r="BH266" s="25" t="str">
        <f t="shared" si="117"/>
        <v/>
      </c>
      <c r="BI266" s="29" t="str">
        <f>IF(OR(L266="",N266=""),"",IF(AND(L266=N266,L266&gt;0,N266&gt;0),"Important High",""))</f>
        <v/>
      </c>
      <c r="BJ266" s="29" t="str">
        <f>IF(OR(M266="",O266=""),"",IF(AND(M266=O266,M266&gt;0,O266&gt;0),"Important Low",""))</f>
        <v/>
      </c>
      <c r="BK266" s="37" t="str">
        <f>IFERROR(IF(ABS(U266)&lt;0.15%,"Equal High",""),"")</f>
        <v/>
      </c>
      <c r="BL266" s="37" t="str" cm="1">
        <f t="array" aca="1" ref="BL266" ca="1">_xlfn.LET(_xlpm.lookback,MIN(ROW()-ROW(BK$50),11),_xlpm.found,IFERROR(MATCH("Equal High",OFFSET(BK266,-_xlpm.lookback,0,_xlpm.lookback+1,1),0),-1),_xlpm.offset_rows,_xlpm.lookback-_xlpm.found+1,IF(_xlpm.found&gt;0,INDEX(E:E,ROW()-_xlpm.offset_rows),""))</f>
        <v/>
      </c>
      <c r="BM266" s="37" t="str">
        <f ca="1">IF(BL266&lt;&gt;"",H266,"")</f>
        <v/>
      </c>
      <c r="BN266" s="37" t="str">
        <f ca="1">IF(BL266&lt;&gt;"",I266,"")</f>
        <v/>
      </c>
      <c r="BO266" s="37" t="str">
        <f t="shared" ca="1" si="108"/>
        <v/>
      </c>
      <c r="BP266" s="37" t="str">
        <f>IFERROR(IF(ABS(V266)&lt;0.15%,"Equal Low",""),"")</f>
        <v/>
      </c>
      <c r="BQ266" s="37" t="str" cm="1">
        <f t="array" aca="1" ref="BQ266" ca="1">_xlfn.LET(_xlpm.lookback,MIN(ROW()-ROW(BP$50),11),_xlpm.found,IFERROR(MATCH("Equal Low",OFFSET(BP266,-_xlpm.lookback,0,_xlpm.lookback+1,1),0),-1),_xlpm.offset_rows,_xlpm.lookback-_xlpm.found+1,IF(_xlpm.found&gt;0,INDEX(F:F,ROW()-_xlpm.offset_rows),""))</f>
        <v/>
      </c>
      <c r="BR266" s="37" t="str">
        <f ca="1">IF(BQ266&lt;&gt;"",H266,"")</f>
        <v/>
      </c>
      <c r="BS266" s="37" t="str">
        <f ca="1">IF(BQ266&lt;&gt;"",I266,"")</f>
        <v/>
      </c>
      <c r="BT266" s="37" t="str">
        <f t="shared" ca="1" si="109"/>
        <v/>
      </c>
      <c r="BU266" s="37" t="str">
        <f t="shared" si="118"/>
        <v/>
      </c>
      <c r="BV266" s="29" t="str">
        <f t="shared" si="119"/>
        <v/>
      </c>
      <c r="BW266" s="37" t="str" cm="1">
        <f t="array" ref="BW266">IF(BV266&lt;&gt;1,"",_xlfn.IFS(OR(BC266="Above",BC266="Below"),BC266,OR(BH266="Above",BH266="Below"),BH266,TRUE,""))</f>
        <v/>
      </c>
      <c r="BX266" s="37" t="str">
        <f ca="1">_xlfn.LET(_xlpm.eqh,IFERROR(ABS((BM266-BL266)/BL266)&lt;0.15%,FALSE),_xlpm.eql,IFERROR(ABS((BR266-BQ266)/BQ266)&lt;0.15%,FALSE),IF(_xlpm.eqh,IF(_xlpm.eql,"Eqh Touch / Eql Touch","Eqh Touch"),IF(_xlpm.eql,"Eql Touch","")))</f>
        <v/>
      </c>
      <c r="BY266" s="37" t="str">
        <f>IF(AA266="","",IF(AA266&gt;0,"UP","DOWN"))</f>
        <v/>
      </c>
      <c r="BZ266" s="37" t="str">
        <f t="shared" si="120"/>
        <v/>
      </c>
      <c r="CA266" s="37" t="str">
        <f t="shared" si="121"/>
        <v/>
      </c>
      <c r="CB266" s="66" t="str">
        <f t="shared" si="122"/>
        <v/>
      </c>
      <c r="CC266" s="69" t="str">
        <f t="shared" si="130"/>
        <v/>
      </c>
      <c r="CD266" s="66" t="str">
        <f t="shared" si="131"/>
        <v/>
      </c>
      <c r="CE266" s="66" t="str">
        <f t="shared" si="123"/>
        <v/>
      </c>
      <c r="CF266" s="66" t="str">
        <f>IF(AK266="","",IF(AND(AC266&gt;0,AK266&gt;0),"Low Spike @ Uptrend",""))</f>
        <v/>
      </c>
      <c r="CG266" s="66" t="str">
        <f>IF(AND(CF266="Low Spike @ Uptrend",AV266&gt;50%),"Sig Low Spike @ Uptrend","")</f>
        <v/>
      </c>
      <c r="CH266" s="30" t="str">
        <f>IFERROR(IF(Z266&gt;(AVERAGE(Z246:Z266)+(2*_xlfn.STDEV.P(Z246:Z266))),1,""),"")</f>
        <v/>
      </c>
      <c r="CI266" s="30" t="str">
        <f>IFERROR(IF(G266&gt;(AVERAGE(G246:G266)+(2*_xlfn.STDEV.P(G246:G266))),1,""),"")</f>
        <v/>
      </c>
      <c r="CJ266" s="30" t="str">
        <f>IF(P266="","",IF(P266=1,1,""))</f>
        <v/>
      </c>
      <c r="CK266" s="11" t="str">
        <f>IF(AND(CH266="",CC266="",CF266="",CI266="",CJ266=""),"",SUM(CH266:CJ266)/5)</f>
        <v/>
      </c>
      <c r="CL266" s="38" t="str">
        <f t="shared" si="105"/>
        <v/>
      </c>
      <c r="CM266" s="10" t="str">
        <f t="shared" si="106"/>
        <v/>
      </c>
    </row>
    <row r="267" spans="1:91" x14ac:dyDescent="0.55000000000000004">
      <c r="A267" t="str">
        <f>IF('Data Validation'!$K$2&lt;&gt;TRUE,"",'Data Validation'!A267)</f>
        <v/>
      </c>
      <c r="B267" s="4" t="str">
        <f>IF('Data Validation'!$K$2&lt;&gt;TRUE,"",'Data Validation'!C267)</f>
        <v/>
      </c>
      <c r="C267" s="4" t="str">
        <f>IF('Data Validation'!$K$2&lt;&gt;TRUE,"",'Data Validation'!E267)</f>
        <v/>
      </c>
      <c r="D267" s="4" t="str">
        <f>IF('Data Validation'!$K$2&lt;&gt;TRUE,"",'Data Validation'!G267)</f>
        <v/>
      </c>
      <c r="E267" s="4" t="str">
        <f>IF($C267&lt;&gt;"M5","",Price!F267)</f>
        <v/>
      </c>
      <c r="F267" s="4" t="str">
        <f>IF($C267&lt;&gt;"M5","",Price!G267)</f>
        <v/>
      </c>
      <c r="G267" s="4" t="str">
        <f>IF($C267&lt;&gt;"M5","",Price!H267)</f>
        <v/>
      </c>
      <c r="H267" s="57" t="str">
        <f>IF($C267&lt;&gt;"M5","",SSA!E267)</f>
        <v/>
      </c>
      <c r="I267" s="57" t="str">
        <f>IF($C267&lt;&gt;"M5","",SSA!F267)</f>
        <v/>
      </c>
      <c r="J267" s="58" t="str">
        <f>IF($C267&lt;&gt;"M5","",SSA!G267)</f>
        <v/>
      </c>
      <c r="K267" s="58" t="str">
        <f>IF($C267&lt;&gt;"M5","",SSA!H267)</f>
        <v/>
      </c>
      <c r="L267" s="5" t="str">
        <f>IF($C267&lt;&gt;"M5","",Trendlines!K267)</f>
        <v/>
      </c>
      <c r="M267" s="5" t="str">
        <f>IF($C267&lt;&gt;"M5","",Trendlines!L267)</f>
        <v/>
      </c>
      <c r="N267" s="5" t="str">
        <f>IF($C267&lt;&gt;"M5","",ZigZag!E267)</f>
        <v/>
      </c>
      <c r="O267" s="5" t="str">
        <f>IF($C267&lt;&gt;"M5","",ZigZag!F267)</f>
        <v/>
      </c>
      <c r="P267" s="5" t="str">
        <f>IF($C267&lt;&gt;"M5","",Pinbar!E267)</f>
        <v/>
      </c>
      <c r="Q267" s="57" t="str">
        <f>IF($C267&lt;&gt;"M5","",Trendlines!E267)</f>
        <v/>
      </c>
      <c r="R267" s="57" t="str">
        <f>IF($C267&lt;&gt;"M5","",Trendlines!H267)</f>
        <v/>
      </c>
      <c r="S267" s="36" t="str">
        <f>IF(N267=0,""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"")))))))))))))))))))))))))))))))))))))))))))))))))</f>
        <v/>
      </c>
      <c r="T267" s="36" t="str">
        <f>IF(O267=0,""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"")))))))))))))))))))))))))))))))))))))))))))))))))</f>
        <v/>
      </c>
      <c r="U267" s="36" t="str">
        <f>IFERROR(IF(S267="N/A","N/A",((N267-S267)/S267)),"")</f>
        <v/>
      </c>
      <c r="V267" s="36" t="str">
        <f>IFERROR(IF(T267="N/A","N/A",((O267-T267)/T267)),"")</f>
        <v/>
      </c>
      <c r="W267" t="str">
        <f>IFERROR(E267-F267,"")</f>
        <v/>
      </c>
      <c r="X267" t="str">
        <f>IFERROR(ABS(E267-D266),"")</f>
        <v/>
      </c>
      <c r="Y267" t="str">
        <f>IFERROR(ABS(F267-D266),"")</f>
        <v/>
      </c>
      <c r="Z267" t="str">
        <f t="shared" si="107"/>
        <v/>
      </c>
      <c r="AA267" s="36" t="str">
        <f>IFERROR(H267-I267,"")</f>
        <v/>
      </c>
      <c r="AB267" s="36" t="str">
        <f t="shared" si="124"/>
        <v/>
      </c>
      <c r="AC267" s="66" t="str" cm="1">
        <f t="array" ref="AC267">IFERROR((AB267=AB266,AC266+AB267,AB267),"")</f>
        <v/>
      </c>
      <c r="AD267" s="65"/>
      <c r="AE267" s="65"/>
      <c r="AF267" s="65"/>
      <c r="AG267" s="65"/>
      <c r="AH267" s="36" t="str">
        <f>IF(AND(H267&gt;I267,H266&lt;I266),"crossover","")</f>
        <v/>
      </c>
      <c r="AI267" s="36" t="str">
        <f>IF(AND(H267&lt;I267,H266&gt;I266),"crossunder","")</f>
        <v/>
      </c>
      <c r="AJ267" s="67" t="str">
        <f t="shared" si="125"/>
        <v/>
      </c>
      <c r="AK267" s="68" t="str">
        <f t="shared" si="126"/>
        <v/>
      </c>
      <c r="AL267" s="71" t="str">
        <f t="shared" si="127"/>
        <v/>
      </c>
      <c r="AM267" s="71" t="str">
        <f t="shared" si="128"/>
        <v/>
      </c>
      <c r="AN267" s="72" t="str">
        <f>IF(AND(AK267&lt;&gt;"",CF267="Low Spike @ Uptrend"),AK267,"")</f>
        <v/>
      </c>
      <c r="AO267" s="72" t="str">
        <f t="shared" si="129"/>
        <v/>
      </c>
      <c r="AT267" s="75"/>
      <c r="AU267" s="75"/>
      <c r="AV267" s="75"/>
      <c r="AW267" s="75"/>
      <c r="AX267" s="4"/>
      <c r="AY267" s="21" t="str">
        <f>IF(OR(Q267=0,Q267=""),"",((H267-Q267)/Q267))</f>
        <v/>
      </c>
      <c r="AZ267" s="15" t="str">
        <f t="shared" si="112"/>
        <v/>
      </c>
      <c r="BA267" s="15" t="str">
        <f t="shared" si="110"/>
        <v/>
      </c>
      <c r="BB267" s="22" t="str">
        <f t="shared" si="113"/>
        <v/>
      </c>
      <c r="BC267" s="22" t="str">
        <f t="shared" si="114"/>
        <v/>
      </c>
      <c r="BD267" s="24" t="str">
        <f>IF(OR(R267=0,R267=""),"",((H267-R267)/R267))</f>
        <v/>
      </c>
      <c r="BE267" s="23" t="str">
        <f t="shared" si="111"/>
        <v/>
      </c>
      <c r="BF267" s="23" t="str">
        <f t="shared" si="115"/>
        <v/>
      </c>
      <c r="BG267" s="25" t="str">
        <f t="shared" si="116"/>
        <v/>
      </c>
      <c r="BH267" s="25" t="str">
        <f t="shared" si="117"/>
        <v/>
      </c>
      <c r="BI267" s="29" t="str">
        <f>IF(OR(L267="",N267=""),"",IF(AND(L267=N267,L267&gt;0,N267&gt;0),"Important High",""))</f>
        <v/>
      </c>
      <c r="BJ267" s="29" t="str">
        <f>IF(OR(M267="",O267=""),"",IF(AND(M267=O267,M267&gt;0,O267&gt;0),"Important Low",""))</f>
        <v/>
      </c>
      <c r="BK267" s="37" t="str">
        <f>IFERROR(IF(ABS(U267)&lt;0.15%,"Equal High",""),"")</f>
        <v/>
      </c>
      <c r="BL267" s="37" t="str" cm="1">
        <f t="array" aca="1" ref="BL267" ca="1">_xlfn.LET(_xlpm.lookback,MIN(ROW()-ROW(BK$50),11),_xlpm.found,IFERROR(MATCH("Equal High",OFFSET(BK267,-_xlpm.lookback,0,_xlpm.lookback+1,1),0),-1),_xlpm.offset_rows,_xlpm.lookback-_xlpm.found+1,IF(_xlpm.found&gt;0,INDEX(E:E,ROW()-_xlpm.offset_rows),""))</f>
        <v/>
      </c>
      <c r="BM267" s="37" t="str">
        <f ca="1">IF(BL267&lt;&gt;"",H267,"")</f>
        <v/>
      </c>
      <c r="BN267" s="37" t="str">
        <f ca="1">IF(BL267&lt;&gt;"",I267,"")</f>
        <v/>
      </c>
      <c r="BO267" s="37" t="str">
        <f t="shared" ca="1" si="108"/>
        <v/>
      </c>
      <c r="BP267" s="37" t="str">
        <f>IFERROR(IF(ABS(V267)&lt;0.15%,"Equal Low",""),"")</f>
        <v/>
      </c>
      <c r="BQ267" s="37" t="str" cm="1">
        <f t="array" aca="1" ref="BQ267" ca="1">_xlfn.LET(_xlpm.lookback,MIN(ROW()-ROW(BP$50),11),_xlpm.found,IFERROR(MATCH("Equal Low",OFFSET(BP267,-_xlpm.lookback,0,_xlpm.lookback+1,1),0),-1),_xlpm.offset_rows,_xlpm.lookback-_xlpm.found+1,IF(_xlpm.found&gt;0,INDEX(F:F,ROW()-_xlpm.offset_rows),""))</f>
        <v/>
      </c>
      <c r="BR267" s="37" t="str">
        <f ca="1">IF(BQ267&lt;&gt;"",H267,"")</f>
        <v/>
      </c>
      <c r="BS267" s="37" t="str">
        <f ca="1">IF(BQ267&lt;&gt;"",I267,"")</f>
        <v/>
      </c>
      <c r="BT267" s="37" t="str">
        <f t="shared" ca="1" si="109"/>
        <v/>
      </c>
      <c r="BU267" s="37" t="str">
        <f t="shared" si="118"/>
        <v/>
      </c>
      <c r="BV267" s="29" t="str">
        <f t="shared" si="119"/>
        <v/>
      </c>
      <c r="BW267" s="37" t="str" cm="1">
        <f t="array" ref="BW267">IF(BV267&lt;&gt;1,"",_xlfn.IFS(OR(BC267="Above",BC267="Below"),BC267,OR(BH267="Above",BH267="Below"),BH267,TRUE,""))</f>
        <v/>
      </c>
      <c r="BX267" s="37" t="str">
        <f ca="1">_xlfn.LET(_xlpm.eqh,IFERROR(ABS((BM267-BL267)/BL267)&lt;0.15%,FALSE),_xlpm.eql,IFERROR(ABS((BR267-BQ267)/BQ267)&lt;0.15%,FALSE),IF(_xlpm.eqh,IF(_xlpm.eql,"Eqh Touch / Eql Touch","Eqh Touch"),IF(_xlpm.eql,"Eql Touch","")))</f>
        <v/>
      </c>
      <c r="BY267" s="37" t="str">
        <f>IF(AA267="","",IF(AA267&gt;0,"UP","DOWN"))</f>
        <v/>
      </c>
      <c r="BZ267" s="37" t="str">
        <f t="shared" si="120"/>
        <v/>
      </c>
      <c r="CA267" s="37" t="str">
        <f t="shared" si="121"/>
        <v/>
      </c>
      <c r="CB267" s="66" t="str">
        <f t="shared" si="122"/>
        <v/>
      </c>
      <c r="CC267" s="69" t="str">
        <f t="shared" si="130"/>
        <v/>
      </c>
      <c r="CD267" s="66" t="str">
        <f t="shared" si="131"/>
        <v/>
      </c>
      <c r="CE267" s="66" t="str">
        <f t="shared" si="123"/>
        <v/>
      </c>
      <c r="CF267" s="66" t="str">
        <f>IF(AK267="","",IF(AND(AC267&gt;0,AK267&gt;0),"Low Spike @ Uptrend",""))</f>
        <v/>
      </c>
      <c r="CG267" s="66" t="str">
        <f>IF(AND(CF267="Low Spike @ Uptrend",AV267&gt;50%),"Sig Low Spike @ Uptrend","")</f>
        <v/>
      </c>
      <c r="CH267" s="30" t="str">
        <f>IFERROR(IF(Z267&gt;(AVERAGE(Z247:Z267)+(2*_xlfn.STDEV.P(Z247:Z267))),1,""),"")</f>
        <v/>
      </c>
      <c r="CI267" s="30" t="str">
        <f>IFERROR(IF(G267&gt;(AVERAGE(G247:G267)+(2*_xlfn.STDEV.P(G247:G267))),1,""),"")</f>
        <v/>
      </c>
      <c r="CJ267" s="30" t="str">
        <f>IF(P267="","",IF(P267=1,1,""))</f>
        <v/>
      </c>
      <c r="CK267" s="11" t="str">
        <f>IF(AND(CH267="",CC267="",CF267="",CI267="",CJ267=""),"",SUM(CH267:CJ267)/5)</f>
        <v/>
      </c>
      <c r="CL267" s="38" t="str">
        <f t="shared" si="105"/>
        <v/>
      </c>
      <c r="CM267" s="10" t="str">
        <f t="shared" si="106"/>
        <v/>
      </c>
    </row>
    <row r="268" spans="1:91" x14ac:dyDescent="0.55000000000000004">
      <c r="A268" t="str">
        <f>IF('Data Validation'!$K$2&lt;&gt;TRUE,"",'Data Validation'!A268)</f>
        <v/>
      </c>
      <c r="B268" s="4" t="str">
        <f>IF('Data Validation'!$K$2&lt;&gt;TRUE,"",'Data Validation'!C268)</f>
        <v/>
      </c>
      <c r="C268" s="4" t="str">
        <f>IF('Data Validation'!$K$2&lt;&gt;TRUE,"",'Data Validation'!E268)</f>
        <v/>
      </c>
      <c r="D268" s="4" t="str">
        <f>IF('Data Validation'!$K$2&lt;&gt;TRUE,"",'Data Validation'!G268)</f>
        <v/>
      </c>
      <c r="E268" s="4" t="str">
        <f>IF($C268&lt;&gt;"M5","",Price!F268)</f>
        <v/>
      </c>
      <c r="F268" s="4" t="str">
        <f>IF($C268&lt;&gt;"M5","",Price!G268)</f>
        <v/>
      </c>
      <c r="G268" s="4" t="str">
        <f>IF($C268&lt;&gt;"M5","",Price!H268)</f>
        <v/>
      </c>
      <c r="H268" s="57" t="str">
        <f>IF($C268&lt;&gt;"M5","",SSA!E268)</f>
        <v/>
      </c>
      <c r="I268" s="57" t="str">
        <f>IF($C268&lt;&gt;"M5","",SSA!F268)</f>
        <v/>
      </c>
      <c r="J268" s="58" t="str">
        <f>IF($C268&lt;&gt;"M5","",SSA!G268)</f>
        <v/>
      </c>
      <c r="K268" s="58" t="str">
        <f>IF($C268&lt;&gt;"M5","",SSA!H268)</f>
        <v/>
      </c>
      <c r="L268" s="5" t="str">
        <f>IF($C268&lt;&gt;"M5","",Trendlines!K268)</f>
        <v/>
      </c>
      <c r="M268" s="5" t="str">
        <f>IF($C268&lt;&gt;"M5","",Trendlines!L268)</f>
        <v/>
      </c>
      <c r="N268" s="5" t="str">
        <f>IF($C268&lt;&gt;"M5","",ZigZag!E268)</f>
        <v/>
      </c>
      <c r="O268" s="5" t="str">
        <f>IF($C268&lt;&gt;"M5","",ZigZag!F268)</f>
        <v/>
      </c>
      <c r="P268" s="5" t="str">
        <f>IF($C268&lt;&gt;"M5","",Pinbar!E268)</f>
        <v/>
      </c>
      <c r="Q268" s="57" t="str">
        <f>IF($C268&lt;&gt;"M5","",Trendlines!E268)</f>
        <v/>
      </c>
      <c r="R268" s="57" t="str">
        <f>IF($C268&lt;&gt;"M5","",Trendlines!H268)</f>
        <v/>
      </c>
      <c r="S268" s="36" t="str">
        <f>IF(N268=0,""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"")))))))))))))))))))))))))))))))))))))))))))))))))</f>
        <v/>
      </c>
      <c r="T268" s="36" t="str">
        <f>IF(O268=0,""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"")))))))))))))))))))))))))))))))))))))))))))))))))</f>
        <v/>
      </c>
      <c r="U268" s="36" t="str">
        <f>IFERROR(IF(S268="N/A","N/A",((N268-S268)/S268)),"")</f>
        <v/>
      </c>
      <c r="V268" s="36" t="str">
        <f>IFERROR(IF(T268="N/A","N/A",((O268-T268)/T268)),"")</f>
        <v/>
      </c>
      <c r="W268" t="str">
        <f>IFERROR(E268-F268,"")</f>
        <v/>
      </c>
      <c r="X268" t="str">
        <f>IFERROR(ABS(E268-D267),"")</f>
        <v/>
      </c>
      <c r="Y268" t="str">
        <f>IFERROR(ABS(F268-D267),"")</f>
        <v/>
      </c>
      <c r="Z268" t="str">
        <f t="shared" si="107"/>
        <v/>
      </c>
      <c r="AA268" s="36" t="str">
        <f>IFERROR(H268-I268,"")</f>
        <v/>
      </c>
      <c r="AB268" s="36" t="str">
        <f t="shared" si="124"/>
        <v/>
      </c>
      <c r="AC268" s="66" t="str" cm="1">
        <f t="array" ref="AC268">IFERROR((AB268=AB267,AC267+AB268,AB268),"")</f>
        <v/>
      </c>
      <c r="AD268" s="65"/>
      <c r="AE268" s="65"/>
      <c r="AF268" s="65"/>
      <c r="AG268" s="65"/>
      <c r="AH268" s="36" t="str">
        <f>IF(AND(H268&gt;I268,H267&lt;I267),"crossover","")</f>
        <v/>
      </c>
      <c r="AI268" s="36" t="str">
        <f>IF(AND(H268&lt;I268,H267&gt;I267),"crossunder","")</f>
        <v/>
      </c>
      <c r="AJ268" s="67" t="str">
        <f t="shared" si="125"/>
        <v/>
      </c>
      <c r="AK268" s="68" t="str">
        <f t="shared" si="126"/>
        <v/>
      </c>
      <c r="AL268" s="71" t="str">
        <f t="shared" si="127"/>
        <v/>
      </c>
      <c r="AM268" s="71" t="str">
        <f t="shared" si="128"/>
        <v/>
      </c>
      <c r="AN268" s="72" t="str">
        <f>IF(AND(AK268&lt;&gt;"",CF268="Low Spike @ Uptrend"),AK268,"")</f>
        <v/>
      </c>
      <c r="AO268" s="72" t="str">
        <f t="shared" si="129"/>
        <v/>
      </c>
      <c r="AT268" s="75"/>
      <c r="AU268" s="75"/>
      <c r="AV268" s="75"/>
      <c r="AW268" s="75"/>
      <c r="AX268" s="4"/>
      <c r="AY268" s="21" t="str">
        <f>IF(OR(Q268=0,Q268=""),"",((H268-Q268)/Q268))</f>
        <v/>
      </c>
      <c r="AZ268" s="15" t="str">
        <f t="shared" si="112"/>
        <v/>
      </c>
      <c r="BA268" s="15" t="str">
        <f t="shared" si="110"/>
        <v/>
      </c>
      <c r="BB268" s="22" t="str">
        <f t="shared" si="113"/>
        <v/>
      </c>
      <c r="BC268" s="22" t="str">
        <f t="shared" si="114"/>
        <v/>
      </c>
      <c r="BD268" s="24" t="str">
        <f>IF(OR(R268=0,R268=""),"",((H268-R268)/R268))</f>
        <v/>
      </c>
      <c r="BE268" s="23" t="str">
        <f t="shared" si="111"/>
        <v/>
      </c>
      <c r="BF268" s="23" t="str">
        <f t="shared" si="115"/>
        <v/>
      </c>
      <c r="BG268" s="25" t="str">
        <f t="shared" si="116"/>
        <v/>
      </c>
      <c r="BH268" s="25" t="str">
        <f t="shared" si="117"/>
        <v/>
      </c>
      <c r="BI268" s="29" t="str">
        <f>IF(OR(L268="",N268=""),"",IF(AND(L268=N268,L268&gt;0,N268&gt;0),"Important High",""))</f>
        <v/>
      </c>
      <c r="BJ268" s="29" t="str">
        <f>IF(OR(M268="",O268=""),"",IF(AND(M268=O268,M268&gt;0,O268&gt;0),"Important Low",""))</f>
        <v/>
      </c>
      <c r="BK268" s="37" t="str">
        <f>IFERROR(IF(ABS(U268)&lt;0.15%,"Equal High",""),"")</f>
        <v/>
      </c>
      <c r="BL268" s="37" t="str" cm="1">
        <f t="array" aca="1" ref="BL268" ca="1">_xlfn.LET(_xlpm.lookback,MIN(ROW()-ROW(BK$50),11),_xlpm.found,IFERROR(MATCH("Equal High",OFFSET(BK268,-_xlpm.lookback,0,_xlpm.lookback+1,1),0),-1),_xlpm.offset_rows,_xlpm.lookback-_xlpm.found+1,IF(_xlpm.found&gt;0,INDEX(E:E,ROW()-_xlpm.offset_rows),""))</f>
        <v/>
      </c>
      <c r="BM268" s="37" t="str">
        <f ca="1">IF(BL268&lt;&gt;"",H268,"")</f>
        <v/>
      </c>
      <c r="BN268" s="37" t="str">
        <f ca="1">IF(BL268&lt;&gt;"",I268,"")</f>
        <v/>
      </c>
      <c r="BO268" s="37" t="str">
        <f t="shared" ca="1" si="108"/>
        <v/>
      </c>
      <c r="BP268" s="37" t="str">
        <f>IFERROR(IF(ABS(V268)&lt;0.15%,"Equal Low",""),"")</f>
        <v/>
      </c>
      <c r="BQ268" s="37" t="str" cm="1">
        <f t="array" aca="1" ref="BQ268" ca="1">_xlfn.LET(_xlpm.lookback,MIN(ROW()-ROW(BP$50),11),_xlpm.found,IFERROR(MATCH("Equal Low",OFFSET(BP268,-_xlpm.lookback,0,_xlpm.lookback+1,1),0),-1),_xlpm.offset_rows,_xlpm.lookback-_xlpm.found+1,IF(_xlpm.found&gt;0,INDEX(F:F,ROW()-_xlpm.offset_rows),""))</f>
        <v/>
      </c>
      <c r="BR268" s="37" t="str">
        <f ca="1">IF(BQ268&lt;&gt;"",H268,"")</f>
        <v/>
      </c>
      <c r="BS268" s="37" t="str">
        <f ca="1">IF(BQ268&lt;&gt;"",I268,"")</f>
        <v/>
      </c>
      <c r="BT268" s="37" t="str">
        <f t="shared" ca="1" si="109"/>
        <v/>
      </c>
      <c r="BU268" s="37" t="str">
        <f t="shared" si="118"/>
        <v/>
      </c>
      <c r="BV268" s="29" t="str">
        <f t="shared" si="119"/>
        <v/>
      </c>
      <c r="BW268" s="37" t="str" cm="1">
        <f t="array" ref="BW268">IF(BV268&lt;&gt;1,"",_xlfn.IFS(OR(BC268="Above",BC268="Below"),BC268,OR(BH268="Above",BH268="Below"),BH268,TRUE,""))</f>
        <v/>
      </c>
      <c r="BX268" s="37" t="str">
        <f ca="1">_xlfn.LET(_xlpm.eqh,IFERROR(ABS((BM268-BL268)/BL268)&lt;0.15%,FALSE),_xlpm.eql,IFERROR(ABS((BR268-BQ268)/BQ268)&lt;0.15%,FALSE),IF(_xlpm.eqh,IF(_xlpm.eql,"Eqh Touch / Eql Touch","Eqh Touch"),IF(_xlpm.eql,"Eql Touch","")))</f>
        <v/>
      </c>
      <c r="BY268" s="37" t="str">
        <f>IF(AA268="","",IF(AA268&gt;0,"UP","DOWN"))</f>
        <v/>
      </c>
      <c r="BZ268" s="37" t="str">
        <f t="shared" si="120"/>
        <v/>
      </c>
      <c r="CA268" s="37" t="str">
        <f t="shared" si="121"/>
        <v/>
      </c>
      <c r="CB268" s="66" t="str">
        <f t="shared" si="122"/>
        <v/>
      </c>
      <c r="CC268" s="69" t="str">
        <f t="shared" si="130"/>
        <v/>
      </c>
      <c r="CD268" s="66" t="str">
        <f t="shared" si="131"/>
        <v/>
      </c>
      <c r="CE268" s="66" t="str">
        <f t="shared" si="123"/>
        <v/>
      </c>
      <c r="CF268" s="66" t="str">
        <f>IF(AK268="","",IF(AND(AC268&gt;0,AK268&gt;0),"Low Spike @ Uptrend",""))</f>
        <v/>
      </c>
      <c r="CG268" s="66" t="str">
        <f>IF(AND(CF268="Low Spike @ Uptrend",AV268&gt;50%),"Sig Low Spike @ Uptrend","")</f>
        <v/>
      </c>
      <c r="CH268" s="30" t="str">
        <f>IFERROR(IF(Z268&gt;(AVERAGE(Z248:Z268)+(2*_xlfn.STDEV.P(Z248:Z268))),1,""),"")</f>
        <v/>
      </c>
      <c r="CI268" s="30" t="str">
        <f>IFERROR(IF(G268&gt;(AVERAGE(G248:G268)+(2*_xlfn.STDEV.P(G248:G268))),1,""),"")</f>
        <v/>
      </c>
      <c r="CJ268" s="30" t="str">
        <f>IF(P268="","",IF(P268=1,1,""))</f>
        <v/>
      </c>
      <c r="CK268" s="11" t="str">
        <f>IF(AND(CH268="",CC268="",CF268="",CI268="",CJ268=""),"",SUM(CH268:CJ268)/5)</f>
        <v/>
      </c>
      <c r="CL268" s="38" t="str">
        <f t="shared" si="105"/>
        <v/>
      </c>
      <c r="CM268" s="10" t="str">
        <f t="shared" si="106"/>
        <v/>
      </c>
    </row>
    <row r="269" spans="1:91" x14ac:dyDescent="0.55000000000000004">
      <c r="A269" t="str">
        <f>IF('Data Validation'!$K$2&lt;&gt;TRUE,"",'Data Validation'!A269)</f>
        <v/>
      </c>
      <c r="B269" s="4" t="str">
        <f>IF('Data Validation'!$K$2&lt;&gt;TRUE,"",'Data Validation'!C269)</f>
        <v/>
      </c>
      <c r="C269" s="4" t="str">
        <f>IF('Data Validation'!$K$2&lt;&gt;TRUE,"",'Data Validation'!E269)</f>
        <v/>
      </c>
      <c r="D269" s="4" t="str">
        <f>IF('Data Validation'!$K$2&lt;&gt;TRUE,"",'Data Validation'!G269)</f>
        <v/>
      </c>
      <c r="E269" s="4" t="str">
        <f>IF($C269&lt;&gt;"M5","",Price!F269)</f>
        <v/>
      </c>
      <c r="F269" s="4" t="str">
        <f>IF($C269&lt;&gt;"M5","",Price!G269)</f>
        <v/>
      </c>
      <c r="G269" s="4" t="str">
        <f>IF($C269&lt;&gt;"M5","",Price!H269)</f>
        <v/>
      </c>
      <c r="H269" s="57" t="str">
        <f>IF($C269&lt;&gt;"M5","",SSA!E269)</f>
        <v/>
      </c>
      <c r="I269" s="57" t="str">
        <f>IF($C269&lt;&gt;"M5","",SSA!F269)</f>
        <v/>
      </c>
      <c r="J269" s="58" t="str">
        <f>IF($C269&lt;&gt;"M5","",SSA!G269)</f>
        <v/>
      </c>
      <c r="K269" s="58" t="str">
        <f>IF($C269&lt;&gt;"M5","",SSA!H269)</f>
        <v/>
      </c>
      <c r="L269" s="5" t="str">
        <f>IF($C269&lt;&gt;"M5","",Trendlines!K269)</f>
        <v/>
      </c>
      <c r="M269" s="5" t="str">
        <f>IF($C269&lt;&gt;"M5","",Trendlines!L269)</f>
        <v/>
      </c>
      <c r="N269" s="5" t="str">
        <f>IF($C269&lt;&gt;"M5","",ZigZag!E269)</f>
        <v/>
      </c>
      <c r="O269" s="5" t="str">
        <f>IF($C269&lt;&gt;"M5","",ZigZag!F269)</f>
        <v/>
      </c>
      <c r="P269" s="5" t="str">
        <f>IF($C269&lt;&gt;"M5","",Pinbar!E269)</f>
        <v/>
      </c>
      <c r="Q269" s="57" t="str">
        <f>IF($C269&lt;&gt;"M5","",Trendlines!E269)</f>
        <v/>
      </c>
      <c r="R269" s="57" t="str">
        <f>IF($C269&lt;&gt;"M5","",Trendlines!H269)</f>
        <v/>
      </c>
      <c r="S269" s="36" t="str">
        <f>IF(N269=0,""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"")))))))))))))))))))))))))))))))))))))))))))))))))</f>
        <v/>
      </c>
      <c r="T269" s="36" t="str">
        <f>IF(O269=0,""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"")))))))))))))))))))))))))))))))))))))))))))))))))</f>
        <v/>
      </c>
      <c r="U269" s="36" t="str">
        <f>IFERROR(IF(S269="N/A","N/A",((N269-S269)/S269)),"")</f>
        <v/>
      </c>
      <c r="V269" s="36" t="str">
        <f>IFERROR(IF(T269="N/A","N/A",((O269-T269)/T269)),"")</f>
        <v/>
      </c>
      <c r="W269" t="str">
        <f>IFERROR(E269-F269,"")</f>
        <v/>
      </c>
      <c r="X269" t="str">
        <f>IFERROR(ABS(E269-D268),"")</f>
        <v/>
      </c>
      <c r="Y269" t="str">
        <f>IFERROR(ABS(F269-D268),"")</f>
        <v/>
      </c>
      <c r="Z269" t="str">
        <f t="shared" si="107"/>
        <v/>
      </c>
      <c r="AA269" s="36" t="str">
        <f>IFERROR(H269-I269,"")</f>
        <v/>
      </c>
      <c r="AB269" s="36" t="str">
        <f t="shared" si="124"/>
        <v/>
      </c>
      <c r="AC269" s="66" t="str" cm="1">
        <f t="array" ref="AC269">IFERROR((AB269=AB268,AC268+AB269,AB269),"")</f>
        <v/>
      </c>
      <c r="AD269" s="65"/>
      <c r="AE269" s="65"/>
      <c r="AF269" s="65"/>
      <c r="AG269" s="65"/>
      <c r="AH269" s="36" t="str">
        <f>IF(AND(H269&gt;I269,H268&lt;I268),"crossover","")</f>
        <v/>
      </c>
      <c r="AI269" s="36" t="str">
        <f>IF(AND(H269&lt;I269,H268&gt;I268),"crossunder","")</f>
        <v/>
      </c>
      <c r="AJ269" s="67" t="str">
        <f t="shared" si="125"/>
        <v/>
      </c>
      <c r="AK269" s="68" t="str">
        <f t="shared" si="126"/>
        <v/>
      </c>
      <c r="AL269" s="71" t="str">
        <f t="shared" si="127"/>
        <v/>
      </c>
      <c r="AM269" s="71" t="str">
        <f t="shared" si="128"/>
        <v/>
      </c>
      <c r="AN269" s="72" t="str">
        <f>IF(AND(AK269&lt;&gt;"",CF269="Low Spike @ Uptrend"),AK269,"")</f>
        <v/>
      </c>
      <c r="AO269" s="72" t="str">
        <f t="shared" si="129"/>
        <v/>
      </c>
      <c r="AT269" s="75"/>
      <c r="AU269" s="75"/>
      <c r="AV269" s="75"/>
      <c r="AW269" s="75"/>
      <c r="AX269" s="4"/>
      <c r="AY269" s="21" t="str">
        <f>IF(OR(Q269=0,Q269=""),"",((H269-Q269)/Q269))</f>
        <v/>
      </c>
      <c r="AZ269" s="15" t="str">
        <f t="shared" si="112"/>
        <v/>
      </c>
      <c r="BA269" s="15" t="str">
        <f t="shared" si="110"/>
        <v/>
      </c>
      <c r="BB269" s="22" t="str">
        <f t="shared" si="113"/>
        <v/>
      </c>
      <c r="BC269" s="22" t="str">
        <f t="shared" si="114"/>
        <v/>
      </c>
      <c r="BD269" s="24" t="str">
        <f>IF(OR(R269=0,R269=""),"",((H269-R269)/R269))</f>
        <v/>
      </c>
      <c r="BE269" s="23" t="str">
        <f t="shared" si="111"/>
        <v/>
      </c>
      <c r="BF269" s="23" t="str">
        <f t="shared" si="115"/>
        <v/>
      </c>
      <c r="BG269" s="25" t="str">
        <f t="shared" si="116"/>
        <v/>
      </c>
      <c r="BH269" s="25" t="str">
        <f t="shared" si="117"/>
        <v/>
      </c>
      <c r="BI269" s="29" t="str">
        <f>IF(OR(L269="",N269=""),"",IF(AND(L269=N269,L269&gt;0,N269&gt;0),"Important High",""))</f>
        <v/>
      </c>
      <c r="BJ269" s="29" t="str">
        <f>IF(OR(M269="",O269=""),"",IF(AND(M269=O269,M269&gt;0,O269&gt;0),"Important Low",""))</f>
        <v/>
      </c>
      <c r="BK269" s="37" t="str">
        <f>IFERROR(IF(ABS(U269)&lt;0.15%,"Equal High",""),"")</f>
        <v/>
      </c>
      <c r="BL269" s="37" t="str" cm="1">
        <f t="array" aca="1" ref="BL269" ca="1">_xlfn.LET(_xlpm.lookback,MIN(ROW()-ROW(BK$50),11),_xlpm.found,IFERROR(MATCH("Equal High",OFFSET(BK269,-_xlpm.lookback,0,_xlpm.lookback+1,1),0),-1),_xlpm.offset_rows,_xlpm.lookback-_xlpm.found+1,IF(_xlpm.found&gt;0,INDEX(E:E,ROW()-_xlpm.offset_rows),""))</f>
        <v/>
      </c>
      <c r="BM269" s="37" t="str">
        <f ca="1">IF(BL269&lt;&gt;"",H269,"")</f>
        <v/>
      </c>
      <c r="BN269" s="37" t="str">
        <f ca="1">IF(BL269&lt;&gt;"",I269,"")</f>
        <v/>
      </c>
      <c r="BO269" s="37" t="str">
        <f t="shared" ca="1" si="108"/>
        <v/>
      </c>
      <c r="BP269" s="37" t="str">
        <f>IFERROR(IF(ABS(V269)&lt;0.15%,"Equal Low",""),"")</f>
        <v/>
      </c>
      <c r="BQ269" s="37" t="str" cm="1">
        <f t="array" aca="1" ref="BQ269" ca="1">_xlfn.LET(_xlpm.lookback,MIN(ROW()-ROW(BP$50),11),_xlpm.found,IFERROR(MATCH("Equal Low",OFFSET(BP269,-_xlpm.lookback,0,_xlpm.lookback+1,1),0),-1),_xlpm.offset_rows,_xlpm.lookback-_xlpm.found+1,IF(_xlpm.found&gt;0,INDEX(F:F,ROW()-_xlpm.offset_rows),""))</f>
        <v/>
      </c>
      <c r="BR269" s="37" t="str">
        <f ca="1">IF(BQ269&lt;&gt;"",H269,"")</f>
        <v/>
      </c>
      <c r="BS269" s="37" t="str">
        <f ca="1">IF(BQ269&lt;&gt;"",I269,"")</f>
        <v/>
      </c>
      <c r="BT269" s="37" t="str">
        <f t="shared" ca="1" si="109"/>
        <v/>
      </c>
      <c r="BU269" s="37" t="str">
        <f t="shared" si="118"/>
        <v/>
      </c>
      <c r="BV269" s="29" t="str">
        <f t="shared" si="119"/>
        <v/>
      </c>
      <c r="BW269" s="37" t="str" cm="1">
        <f t="array" ref="BW269">IF(BV269&lt;&gt;1,"",_xlfn.IFS(OR(BC269="Above",BC269="Below"),BC269,OR(BH269="Above",BH269="Below"),BH269,TRUE,""))</f>
        <v/>
      </c>
      <c r="BX269" s="37" t="str">
        <f ca="1">_xlfn.LET(_xlpm.eqh,IFERROR(ABS((BM269-BL269)/BL269)&lt;0.15%,FALSE),_xlpm.eql,IFERROR(ABS((BR269-BQ269)/BQ269)&lt;0.15%,FALSE),IF(_xlpm.eqh,IF(_xlpm.eql,"Eqh Touch / Eql Touch","Eqh Touch"),IF(_xlpm.eql,"Eql Touch","")))</f>
        <v/>
      </c>
      <c r="BY269" s="37" t="str">
        <f>IF(AA269="","",IF(AA269&gt;0,"UP","DOWN"))</f>
        <v/>
      </c>
      <c r="BZ269" s="37" t="str">
        <f t="shared" si="120"/>
        <v/>
      </c>
      <c r="CA269" s="37" t="str">
        <f t="shared" si="121"/>
        <v/>
      </c>
      <c r="CB269" s="66" t="str">
        <f t="shared" si="122"/>
        <v/>
      </c>
      <c r="CC269" s="69" t="str">
        <f t="shared" si="130"/>
        <v/>
      </c>
      <c r="CD269" s="66" t="str">
        <f t="shared" si="131"/>
        <v/>
      </c>
      <c r="CE269" s="66" t="str">
        <f t="shared" si="123"/>
        <v/>
      </c>
      <c r="CF269" s="66" t="str">
        <f>IF(AK269="","",IF(AND(AC269&gt;0,AK269&gt;0),"Low Spike @ Uptrend",""))</f>
        <v/>
      </c>
      <c r="CG269" s="66" t="str">
        <f>IF(AND(CF269="Low Spike @ Uptrend",AV269&gt;50%),"Sig Low Spike @ Uptrend","")</f>
        <v/>
      </c>
      <c r="CH269" s="30" t="str">
        <f>IFERROR(IF(Z269&gt;(AVERAGE(Z249:Z269)+(2*_xlfn.STDEV.P(Z249:Z269))),1,""),"")</f>
        <v/>
      </c>
      <c r="CI269" s="30" t="str">
        <f>IFERROR(IF(G269&gt;(AVERAGE(G249:G269)+(2*_xlfn.STDEV.P(G249:G269))),1,""),"")</f>
        <v/>
      </c>
      <c r="CJ269" s="30" t="str">
        <f>IF(P269="","",IF(P269=1,1,""))</f>
        <v/>
      </c>
      <c r="CK269" s="11" t="str">
        <f>IF(AND(CH269="",CC269="",CF269="",CI269="",CJ269=""),"",SUM(CH269:CJ269)/5)</f>
        <v/>
      </c>
      <c r="CL269" s="38" t="str">
        <f t="shared" si="105"/>
        <v/>
      </c>
      <c r="CM269" s="10" t="str">
        <f t="shared" si="106"/>
        <v/>
      </c>
    </row>
    <row r="270" spans="1:91" x14ac:dyDescent="0.55000000000000004">
      <c r="A270" t="str">
        <f>IF('Data Validation'!$K$2&lt;&gt;TRUE,"",'Data Validation'!A270)</f>
        <v/>
      </c>
      <c r="B270" s="4" t="str">
        <f>IF('Data Validation'!$K$2&lt;&gt;TRUE,"",'Data Validation'!C270)</f>
        <v/>
      </c>
      <c r="C270" s="4" t="str">
        <f>IF('Data Validation'!$K$2&lt;&gt;TRUE,"",'Data Validation'!E270)</f>
        <v/>
      </c>
      <c r="D270" s="4" t="str">
        <f>IF('Data Validation'!$K$2&lt;&gt;TRUE,"",'Data Validation'!G270)</f>
        <v/>
      </c>
      <c r="E270" s="4" t="str">
        <f>IF($C270&lt;&gt;"M5","",Price!F270)</f>
        <v/>
      </c>
      <c r="F270" s="4" t="str">
        <f>IF($C270&lt;&gt;"M5","",Price!G270)</f>
        <v/>
      </c>
      <c r="G270" s="4" t="str">
        <f>IF($C270&lt;&gt;"M5","",Price!H270)</f>
        <v/>
      </c>
      <c r="H270" s="57" t="str">
        <f>IF($C270&lt;&gt;"M5","",SSA!E270)</f>
        <v/>
      </c>
      <c r="I270" s="57" t="str">
        <f>IF($C270&lt;&gt;"M5","",SSA!F270)</f>
        <v/>
      </c>
      <c r="J270" s="58" t="str">
        <f>IF($C270&lt;&gt;"M5","",SSA!G270)</f>
        <v/>
      </c>
      <c r="K270" s="58" t="str">
        <f>IF($C270&lt;&gt;"M5","",SSA!H270)</f>
        <v/>
      </c>
      <c r="L270" s="5" t="str">
        <f>IF($C270&lt;&gt;"M5","",Trendlines!K270)</f>
        <v/>
      </c>
      <c r="M270" s="5" t="str">
        <f>IF($C270&lt;&gt;"M5","",Trendlines!L270)</f>
        <v/>
      </c>
      <c r="N270" s="5" t="str">
        <f>IF($C270&lt;&gt;"M5","",ZigZag!E270)</f>
        <v/>
      </c>
      <c r="O270" s="5" t="str">
        <f>IF($C270&lt;&gt;"M5","",ZigZag!F270)</f>
        <v/>
      </c>
      <c r="P270" s="5" t="str">
        <f>IF($C270&lt;&gt;"M5","",Pinbar!E270)</f>
        <v/>
      </c>
      <c r="Q270" s="57" t="str">
        <f>IF($C270&lt;&gt;"M5","",Trendlines!E270)</f>
        <v/>
      </c>
      <c r="R270" s="57" t="str">
        <f>IF($C270&lt;&gt;"M5","",Trendlines!H270)</f>
        <v/>
      </c>
      <c r="S270" s="36" t="str">
        <f>IF(N270=0,""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"")))))))))))))))))))))))))))))))))))))))))))))))))</f>
        <v/>
      </c>
      <c r="T270" s="36" t="str">
        <f>IF(O270=0,""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"")))))))))))))))))))))))))))))))))))))))))))))))))</f>
        <v/>
      </c>
      <c r="U270" s="36" t="str">
        <f>IFERROR(IF(S270="N/A","N/A",((N270-S270)/S270)),"")</f>
        <v/>
      </c>
      <c r="V270" s="36" t="str">
        <f>IFERROR(IF(T270="N/A","N/A",((O270-T270)/T270)),"")</f>
        <v/>
      </c>
      <c r="W270" t="str">
        <f>IFERROR(E270-F270,"")</f>
        <v/>
      </c>
      <c r="X270" t="str">
        <f>IFERROR(ABS(E270-D269),"")</f>
        <v/>
      </c>
      <c r="Y270" t="str">
        <f>IFERROR(ABS(F270-D269),"")</f>
        <v/>
      </c>
      <c r="Z270" t="str">
        <f t="shared" si="107"/>
        <v/>
      </c>
      <c r="AA270" s="36" t="str">
        <f>IFERROR(H270-I270,"")</f>
        <v/>
      </c>
      <c r="AB270" s="36" t="str">
        <f t="shared" si="124"/>
        <v/>
      </c>
      <c r="AC270" s="66" t="str" cm="1">
        <f t="array" ref="AC270">IFERROR((AB270=AB269,AC269+AB270,AB270),"")</f>
        <v/>
      </c>
      <c r="AD270" s="65"/>
      <c r="AE270" s="65"/>
      <c r="AF270" s="65"/>
      <c r="AG270" s="65"/>
      <c r="AH270" s="36" t="str">
        <f>IF(AND(H270&gt;I270,H269&lt;I269),"crossover","")</f>
        <v/>
      </c>
      <c r="AI270" s="36" t="str">
        <f>IF(AND(H270&lt;I270,H269&gt;I269),"crossunder","")</f>
        <v/>
      </c>
      <c r="AJ270" s="67" t="str">
        <f t="shared" si="125"/>
        <v/>
      </c>
      <c r="AK270" s="68" t="str">
        <f t="shared" si="126"/>
        <v/>
      </c>
      <c r="AL270" s="71" t="str">
        <f t="shared" si="127"/>
        <v/>
      </c>
      <c r="AM270" s="71" t="str">
        <f t="shared" si="128"/>
        <v/>
      </c>
      <c r="AN270" s="72" t="str">
        <f>IF(AND(AK270&lt;&gt;"",CF270="Low Spike @ Uptrend"),AK270,"")</f>
        <v/>
      </c>
      <c r="AO270" s="72" t="str">
        <f t="shared" si="129"/>
        <v/>
      </c>
      <c r="AT270" s="75"/>
      <c r="AU270" s="75"/>
      <c r="AV270" s="75"/>
      <c r="AW270" s="75"/>
      <c r="AX270" s="4"/>
      <c r="AY270" s="21" t="str">
        <f>IF(OR(Q270=0,Q270=""),"",((H270-Q270)/Q270))</f>
        <v/>
      </c>
      <c r="AZ270" s="15" t="str">
        <f t="shared" si="112"/>
        <v/>
      </c>
      <c r="BA270" s="15" t="str">
        <f t="shared" si="110"/>
        <v/>
      </c>
      <c r="BB270" s="22" t="str">
        <f t="shared" si="113"/>
        <v/>
      </c>
      <c r="BC270" s="22" t="str">
        <f t="shared" si="114"/>
        <v/>
      </c>
      <c r="BD270" s="24" t="str">
        <f>IF(OR(R270=0,R270=""),"",((H270-R270)/R270))</f>
        <v/>
      </c>
      <c r="BE270" s="23" t="str">
        <f t="shared" si="111"/>
        <v/>
      </c>
      <c r="BF270" s="23" t="str">
        <f t="shared" si="115"/>
        <v/>
      </c>
      <c r="BG270" s="25" t="str">
        <f t="shared" si="116"/>
        <v/>
      </c>
      <c r="BH270" s="25" t="str">
        <f t="shared" si="117"/>
        <v/>
      </c>
      <c r="BI270" s="29" t="str">
        <f>IF(OR(L270="",N270=""),"",IF(AND(L270=N270,L270&gt;0,N270&gt;0),"Important High",""))</f>
        <v/>
      </c>
      <c r="BJ270" s="29" t="str">
        <f>IF(OR(M270="",O270=""),"",IF(AND(M270=O270,M270&gt;0,O270&gt;0),"Important Low",""))</f>
        <v/>
      </c>
      <c r="BK270" s="37" t="str">
        <f>IFERROR(IF(ABS(U270)&lt;0.15%,"Equal High",""),"")</f>
        <v/>
      </c>
      <c r="BL270" s="37" t="str" cm="1">
        <f t="array" aca="1" ref="BL270" ca="1">_xlfn.LET(_xlpm.lookback,MIN(ROW()-ROW(BK$50),11),_xlpm.found,IFERROR(MATCH("Equal High",OFFSET(BK270,-_xlpm.lookback,0,_xlpm.lookback+1,1),0),-1),_xlpm.offset_rows,_xlpm.lookback-_xlpm.found+1,IF(_xlpm.found&gt;0,INDEX(E:E,ROW()-_xlpm.offset_rows),""))</f>
        <v/>
      </c>
      <c r="BM270" s="37" t="str">
        <f ca="1">IF(BL270&lt;&gt;"",H270,"")</f>
        <v/>
      </c>
      <c r="BN270" s="37" t="str">
        <f ca="1">IF(BL270&lt;&gt;"",I270,"")</f>
        <v/>
      </c>
      <c r="BO270" s="37" t="str">
        <f t="shared" ca="1" si="108"/>
        <v/>
      </c>
      <c r="BP270" s="37" t="str">
        <f>IFERROR(IF(ABS(V270)&lt;0.15%,"Equal Low",""),"")</f>
        <v/>
      </c>
      <c r="BQ270" s="37" t="str" cm="1">
        <f t="array" aca="1" ref="BQ270" ca="1">_xlfn.LET(_xlpm.lookback,MIN(ROW()-ROW(BP$50),11),_xlpm.found,IFERROR(MATCH("Equal Low",OFFSET(BP270,-_xlpm.lookback,0,_xlpm.lookback+1,1),0),-1),_xlpm.offset_rows,_xlpm.lookback-_xlpm.found+1,IF(_xlpm.found&gt;0,INDEX(F:F,ROW()-_xlpm.offset_rows),""))</f>
        <v/>
      </c>
      <c r="BR270" s="37" t="str">
        <f ca="1">IF(BQ270&lt;&gt;"",H270,"")</f>
        <v/>
      </c>
      <c r="BS270" s="37" t="str">
        <f ca="1">IF(BQ270&lt;&gt;"",I270,"")</f>
        <v/>
      </c>
      <c r="BT270" s="37" t="str">
        <f t="shared" ca="1" si="109"/>
        <v/>
      </c>
      <c r="BU270" s="37" t="str">
        <f t="shared" si="118"/>
        <v/>
      </c>
      <c r="BV270" s="29" t="str">
        <f t="shared" si="119"/>
        <v/>
      </c>
      <c r="BW270" s="37" t="str" cm="1">
        <f t="array" ref="BW270">IF(BV270&lt;&gt;1,"",_xlfn.IFS(OR(BC270="Above",BC270="Below"),BC270,OR(BH270="Above",BH270="Below"),BH270,TRUE,""))</f>
        <v/>
      </c>
      <c r="BX270" s="37" t="str">
        <f ca="1">_xlfn.LET(_xlpm.eqh,IFERROR(ABS((BM270-BL270)/BL270)&lt;0.15%,FALSE),_xlpm.eql,IFERROR(ABS((BR270-BQ270)/BQ270)&lt;0.15%,FALSE),IF(_xlpm.eqh,IF(_xlpm.eql,"Eqh Touch / Eql Touch","Eqh Touch"),IF(_xlpm.eql,"Eql Touch","")))</f>
        <v/>
      </c>
      <c r="BY270" s="37" t="str">
        <f>IF(AA270="","",IF(AA270&gt;0,"UP","DOWN"))</f>
        <v/>
      </c>
      <c r="BZ270" s="37" t="str">
        <f t="shared" si="120"/>
        <v/>
      </c>
      <c r="CA270" s="37" t="str">
        <f t="shared" si="121"/>
        <v/>
      </c>
      <c r="CB270" s="66" t="str">
        <f t="shared" si="122"/>
        <v/>
      </c>
      <c r="CC270" s="69" t="str">
        <f t="shared" si="130"/>
        <v/>
      </c>
      <c r="CD270" s="66" t="str">
        <f t="shared" si="131"/>
        <v/>
      </c>
      <c r="CE270" s="66" t="str">
        <f t="shared" si="123"/>
        <v/>
      </c>
      <c r="CF270" s="66" t="str">
        <f>IF(AK270="","",IF(AND(AC270&gt;0,AK270&gt;0),"Low Spike @ Uptrend",""))</f>
        <v/>
      </c>
      <c r="CG270" s="66" t="str">
        <f>IF(AND(CF270="Low Spike @ Uptrend",AV270&gt;50%),"Sig Low Spike @ Uptrend","")</f>
        <v/>
      </c>
      <c r="CH270" s="30" t="str">
        <f>IFERROR(IF(Z270&gt;(AVERAGE(Z250:Z270)+(2*_xlfn.STDEV.P(Z250:Z270))),1,""),"")</f>
        <v/>
      </c>
      <c r="CI270" s="30" t="str">
        <f>IFERROR(IF(G270&gt;(AVERAGE(G250:G270)+(2*_xlfn.STDEV.P(G250:G270))),1,""),"")</f>
        <v/>
      </c>
      <c r="CJ270" s="30" t="str">
        <f>IF(P270="","",IF(P270=1,1,""))</f>
        <v/>
      </c>
      <c r="CK270" s="11" t="str">
        <f>IF(AND(CH270="",CC270="",CF270="",CI270="",CJ270=""),"",SUM(CH270:CJ270)/5)</f>
        <v/>
      </c>
      <c r="CL270" s="38" t="str">
        <f t="shared" si="105"/>
        <v/>
      </c>
      <c r="CM270" s="10" t="str">
        <f t="shared" si="106"/>
        <v/>
      </c>
    </row>
    <row r="271" spans="1:91" x14ac:dyDescent="0.55000000000000004">
      <c r="A271" t="str">
        <f>IF('Data Validation'!$K$2&lt;&gt;TRUE,"",'Data Validation'!A271)</f>
        <v/>
      </c>
      <c r="B271" s="4" t="str">
        <f>IF('Data Validation'!$K$2&lt;&gt;TRUE,"",'Data Validation'!C271)</f>
        <v/>
      </c>
      <c r="C271" s="4" t="str">
        <f>IF('Data Validation'!$K$2&lt;&gt;TRUE,"",'Data Validation'!E271)</f>
        <v/>
      </c>
      <c r="D271" s="4" t="str">
        <f>IF('Data Validation'!$K$2&lt;&gt;TRUE,"",'Data Validation'!G271)</f>
        <v/>
      </c>
      <c r="E271" s="4" t="str">
        <f>IF($C271&lt;&gt;"M5","",Price!F271)</f>
        <v/>
      </c>
      <c r="F271" s="4" t="str">
        <f>IF($C271&lt;&gt;"M5","",Price!G271)</f>
        <v/>
      </c>
      <c r="G271" s="4" t="str">
        <f>IF($C271&lt;&gt;"M5","",Price!H271)</f>
        <v/>
      </c>
      <c r="H271" s="57" t="str">
        <f>IF($C271&lt;&gt;"M5","",SSA!E271)</f>
        <v/>
      </c>
      <c r="I271" s="57" t="str">
        <f>IF($C271&lt;&gt;"M5","",SSA!F271)</f>
        <v/>
      </c>
      <c r="J271" s="58" t="str">
        <f>IF($C271&lt;&gt;"M5","",SSA!G271)</f>
        <v/>
      </c>
      <c r="K271" s="58" t="str">
        <f>IF($C271&lt;&gt;"M5","",SSA!H271)</f>
        <v/>
      </c>
      <c r="L271" s="5" t="str">
        <f>IF($C271&lt;&gt;"M5","",Trendlines!K271)</f>
        <v/>
      </c>
      <c r="M271" s="5" t="str">
        <f>IF($C271&lt;&gt;"M5","",Trendlines!L271)</f>
        <v/>
      </c>
      <c r="N271" s="5" t="str">
        <f>IF($C271&lt;&gt;"M5","",ZigZag!E271)</f>
        <v/>
      </c>
      <c r="O271" s="5" t="str">
        <f>IF($C271&lt;&gt;"M5","",ZigZag!F271)</f>
        <v/>
      </c>
      <c r="P271" s="5" t="str">
        <f>IF($C271&lt;&gt;"M5","",Pinbar!E271)</f>
        <v/>
      </c>
      <c r="Q271" s="57" t="str">
        <f>IF($C271&lt;&gt;"M5","",Trendlines!E271)</f>
        <v/>
      </c>
      <c r="R271" s="57" t="str">
        <f>IF($C271&lt;&gt;"M5","",Trendlines!H271)</f>
        <v/>
      </c>
      <c r="S271" s="36" t="str">
        <f>IF(N271=0,""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"")))))))))))))))))))))))))))))))))))))))))))))))))</f>
        <v/>
      </c>
      <c r="T271" s="36" t="str">
        <f>IF(O271=0,""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"")))))))))))))))))))))))))))))))))))))))))))))))))</f>
        <v/>
      </c>
      <c r="U271" s="36" t="str">
        <f>IFERROR(IF(S271="N/A","N/A",((N271-S271)/S271)),"")</f>
        <v/>
      </c>
      <c r="V271" s="36" t="str">
        <f>IFERROR(IF(T271="N/A","N/A",((O271-T271)/T271)),"")</f>
        <v/>
      </c>
      <c r="W271" t="str">
        <f>IFERROR(E271-F271,"")</f>
        <v/>
      </c>
      <c r="X271" t="str">
        <f>IFERROR(ABS(E271-D270),"")</f>
        <v/>
      </c>
      <c r="Y271" t="str">
        <f>IFERROR(ABS(F271-D270),"")</f>
        <v/>
      </c>
      <c r="Z271" t="str">
        <f t="shared" si="107"/>
        <v/>
      </c>
      <c r="AA271" s="36" t="str">
        <f>IFERROR(H271-I271,"")</f>
        <v/>
      </c>
      <c r="AB271" s="36" t="str">
        <f t="shared" si="124"/>
        <v/>
      </c>
      <c r="AC271" s="66" t="str" cm="1">
        <f t="array" ref="AC271">IFERROR((AB271=AB270,AC270+AB271,AB271),"")</f>
        <v/>
      </c>
      <c r="AD271" s="65"/>
      <c r="AE271" s="65"/>
      <c r="AF271" s="65"/>
      <c r="AG271" s="65"/>
      <c r="AH271" s="36" t="str">
        <f>IF(AND(H271&gt;I271,H270&lt;I270),"crossover","")</f>
        <v/>
      </c>
      <c r="AI271" s="36" t="str">
        <f>IF(AND(H271&lt;I271,H270&gt;I270),"crossunder","")</f>
        <v/>
      </c>
      <c r="AJ271" s="67" t="str">
        <f t="shared" si="125"/>
        <v/>
      </c>
      <c r="AK271" s="68" t="str">
        <f t="shared" si="126"/>
        <v/>
      </c>
      <c r="AL271" s="71" t="str">
        <f t="shared" si="127"/>
        <v/>
      </c>
      <c r="AM271" s="71" t="str">
        <f t="shared" si="128"/>
        <v/>
      </c>
      <c r="AN271" s="72" t="str">
        <f>IF(AND(AK271&lt;&gt;"",CF271="Low Spike @ Uptrend"),AK271,"")</f>
        <v/>
      </c>
      <c r="AO271" s="72" t="str">
        <f t="shared" si="129"/>
        <v/>
      </c>
      <c r="AT271" s="75"/>
      <c r="AU271" s="75"/>
      <c r="AV271" s="75"/>
      <c r="AW271" s="75"/>
      <c r="AX271" s="4"/>
      <c r="AY271" s="21" t="str">
        <f>IF(OR(Q271=0,Q271=""),"",((H271-Q271)/Q271))</f>
        <v/>
      </c>
      <c r="AZ271" s="15" t="str">
        <f t="shared" si="112"/>
        <v/>
      </c>
      <c r="BA271" s="15" t="str">
        <f t="shared" si="110"/>
        <v/>
      </c>
      <c r="BB271" s="22" t="str">
        <f t="shared" si="113"/>
        <v/>
      </c>
      <c r="BC271" s="22" t="str">
        <f t="shared" si="114"/>
        <v/>
      </c>
      <c r="BD271" s="24" t="str">
        <f>IF(OR(R271=0,R271=""),"",((H271-R271)/R271))</f>
        <v/>
      </c>
      <c r="BE271" s="23" t="str">
        <f t="shared" si="111"/>
        <v/>
      </c>
      <c r="BF271" s="23" t="str">
        <f t="shared" si="115"/>
        <v/>
      </c>
      <c r="BG271" s="25" t="str">
        <f t="shared" si="116"/>
        <v/>
      </c>
      <c r="BH271" s="25" t="str">
        <f t="shared" si="117"/>
        <v/>
      </c>
      <c r="BI271" s="29" t="str">
        <f>IF(OR(L271="",N271=""),"",IF(AND(L271=N271,L271&gt;0,N271&gt;0),"Important High",""))</f>
        <v/>
      </c>
      <c r="BJ271" s="29" t="str">
        <f>IF(OR(M271="",O271=""),"",IF(AND(M271=O271,M271&gt;0,O271&gt;0),"Important Low",""))</f>
        <v/>
      </c>
      <c r="BK271" s="37" t="str">
        <f>IFERROR(IF(ABS(U271)&lt;0.15%,"Equal High",""),"")</f>
        <v/>
      </c>
      <c r="BL271" s="37" t="str" cm="1">
        <f t="array" aca="1" ref="BL271" ca="1">_xlfn.LET(_xlpm.lookback,MIN(ROW()-ROW(BK$50),11),_xlpm.found,IFERROR(MATCH("Equal High",OFFSET(BK271,-_xlpm.lookback,0,_xlpm.lookback+1,1),0),-1),_xlpm.offset_rows,_xlpm.lookback-_xlpm.found+1,IF(_xlpm.found&gt;0,INDEX(E:E,ROW()-_xlpm.offset_rows),""))</f>
        <v/>
      </c>
      <c r="BM271" s="37" t="str">
        <f ca="1">IF(BL271&lt;&gt;"",H271,"")</f>
        <v/>
      </c>
      <c r="BN271" s="37" t="str">
        <f ca="1">IF(BL271&lt;&gt;"",I271,"")</f>
        <v/>
      </c>
      <c r="BO271" s="37" t="str">
        <f t="shared" ca="1" si="108"/>
        <v/>
      </c>
      <c r="BP271" s="37" t="str">
        <f>IFERROR(IF(ABS(V271)&lt;0.15%,"Equal Low",""),"")</f>
        <v/>
      </c>
      <c r="BQ271" s="37" t="str" cm="1">
        <f t="array" aca="1" ref="BQ271" ca="1">_xlfn.LET(_xlpm.lookback,MIN(ROW()-ROW(BP$50),11),_xlpm.found,IFERROR(MATCH("Equal Low",OFFSET(BP271,-_xlpm.lookback,0,_xlpm.lookback+1,1),0),-1),_xlpm.offset_rows,_xlpm.lookback-_xlpm.found+1,IF(_xlpm.found&gt;0,INDEX(F:F,ROW()-_xlpm.offset_rows),""))</f>
        <v/>
      </c>
      <c r="BR271" s="37" t="str">
        <f ca="1">IF(BQ271&lt;&gt;"",H271,"")</f>
        <v/>
      </c>
      <c r="BS271" s="37" t="str">
        <f ca="1">IF(BQ271&lt;&gt;"",I271,"")</f>
        <v/>
      </c>
      <c r="BT271" s="37" t="str">
        <f t="shared" ca="1" si="109"/>
        <v/>
      </c>
      <c r="BU271" s="37" t="str">
        <f t="shared" si="118"/>
        <v/>
      </c>
      <c r="BV271" s="29" t="str">
        <f t="shared" si="119"/>
        <v/>
      </c>
      <c r="BW271" s="37" t="str" cm="1">
        <f t="array" ref="BW271">IF(BV271&lt;&gt;1,"",_xlfn.IFS(OR(BC271="Above",BC271="Below"),BC271,OR(BH271="Above",BH271="Below"),BH271,TRUE,""))</f>
        <v/>
      </c>
      <c r="BX271" s="37" t="str">
        <f ca="1">_xlfn.LET(_xlpm.eqh,IFERROR(ABS((BM271-BL271)/BL271)&lt;0.15%,FALSE),_xlpm.eql,IFERROR(ABS((BR271-BQ271)/BQ271)&lt;0.15%,FALSE),IF(_xlpm.eqh,IF(_xlpm.eql,"Eqh Touch / Eql Touch","Eqh Touch"),IF(_xlpm.eql,"Eql Touch","")))</f>
        <v/>
      </c>
      <c r="BY271" s="37" t="str">
        <f>IF(AA271="","",IF(AA271&gt;0,"UP","DOWN"))</f>
        <v/>
      </c>
      <c r="BZ271" s="37" t="str">
        <f t="shared" si="120"/>
        <v/>
      </c>
      <c r="CA271" s="37" t="str">
        <f t="shared" si="121"/>
        <v/>
      </c>
      <c r="CB271" s="66" t="str">
        <f t="shared" si="122"/>
        <v/>
      </c>
      <c r="CC271" s="69" t="str">
        <f t="shared" si="130"/>
        <v/>
      </c>
      <c r="CD271" s="66" t="str">
        <f t="shared" si="131"/>
        <v/>
      </c>
      <c r="CE271" s="66" t="str">
        <f t="shared" si="123"/>
        <v/>
      </c>
      <c r="CF271" s="66" t="str">
        <f>IF(AK271="","",IF(AND(AC271&gt;0,AK271&gt;0),"Low Spike @ Uptrend",""))</f>
        <v/>
      </c>
      <c r="CG271" s="66" t="str">
        <f>IF(AND(CF271="Low Spike @ Uptrend",AV271&gt;50%),"Sig Low Spike @ Uptrend","")</f>
        <v/>
      </c>
      <c r="CH271" s="30" t="str">
        <f>IFERROR(IF(Z271&gt;(AVERAGE(Z251:Z271)+(2*_xlfn.STDEV.P(Z251:Z271))),1,""),"")</f>
        <v/>
      </c>
      <c r="CI271" s="30" t="str">
        <f>IFERROR(IF(G271&gt;(AVERAGE(G251:G271)+(2*_xlfn.STDEV.P(G251:G271))),1,""),"")</f>
        <v/>
      </c>
      <c r="CJ271" s="30" t="str">
        <f>IF(P271="","",IF(P271=1,1,""))</f>
        <v/>
      </c>
      <c r="CK271" s="11" t="str">
        <f>IF(AND(CH271="",CC271="",CF271="",CI271="",CJ271=""),"",SUM(CH271:CJ271)/5)</f>
        <v/>
      </c>
      <c r="CL271" s="38" t="str">
        <f t="shared" si="105"/>
        <v/>
      </c>
      <c r="CM271" s="10" t="str">
        <f t="shared" si="106"/>
        <v/>
      </c>
    </row>
    <row r="272" spans="1:91" x14ac:dyDescent="0.55000000000000004">
      <c r="A272" t="str">
        <f>IF('Data Validation'!$K$2&lt;&gt;TRUE,"",'Data Validation'!A272)</f>
        <v/>
      </c>
      <c r="B272" s="4" t="str">
        <f>IF('Data Validation'!$K$2&lt;&gt;TRUE,"",'Data Validation'!C272)</f>
        <v/>
      </c>
      <c r="C272" s="4" t="str">
        <f>IF('Data Validation'!$K$2&lt;&gt;TRUE,"",'Data Validation'!E272)</f>
        <v/>
      </c>
      <c r="D272" s="4" t="str">
        <f>IF('Data Validation'!$K$2&lt;&gt;TRUE,"",'Data Validation'!G272)</f>
        <v/>
      </c>
      <c r="E272" s="4" t="str">
        <f>IF($C272&lt;&gt;"M5","",Price!F272)</f>
        <v/>
      </c>
      <c r="F272" s="4" t="str">
        <f>IF($C272&lt;&gt;"M5","",Price!G272)</f>
        <v/>
      </c>
      <c r="G272" s="4" t="str">
        <f>IF($C272&lt;&gt;"M5","",Price!H272)</f>
        <v/>
      </c>
      <c r="H272" s="57" t="str">
        <f>IF($C272&lt;&gt;"M5","",SSA!E272)</f>
        <v/>
      </c>
      <c r="I272" s="57" t="str">
        <f>IF($C272&lt;&gt;"M5","",SSA!F272)</f>
        <v/>
      </c>
      <c r="J272" s="58" t="str">
        <f>IF($C272&lt;&gt;"M5","",SSA!G272)</f>
        <v/>
      </c>
      <c r="K272" s="58" t="str">
        <f>IF($C272&lt;&gt;"M5","",SSA!H272)</f>
        <v/>
      </c>
      <c r="L272" s="5" t="str">
        <f>IF($C272&lt;&gt;"M5","",Trendlines!K272)</f>
        <v/>
      </c>
      <c r="M272" s="5" t="str">
        <f>IF($C272&lt;&gt;"M5","",Trendlines!L272)</f>
        <v/>
      </c>
      <c r="N272" s="5" t="str">
        <f>IF($C272&lt;&gt;"M5","",ZigZag!E272)</f>
        <v/>
      </c>
      <c r="O272" s="5" t="str">
        <f>IF($C272&lt;&gt;"M5","",ZigZag!F272)</f>
        <v/>
      </c>
      <c r="P272" s="5" t="str">
        <f>IF($C272&lt;&gt;"M5","",Pinbar!E272)</f>
        <v/>
      </c>
      <c r="Q272" s="57" t="str">
        <f>IF($C272&lt;&gt;"M5","",Trendlines!E272)</f>
        <v/>
      </c>
      <c r="R272" s="57" t="str">
        <f>IF($C272&lt;&gt;"M5","",Trendlines!H272)</f>
        <v/>
      </c>
      <c r="S272" s="36" t="str">
        <f>IF(N272=0,""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"")))))))))))))))))))))))))))))))))))))))))))))))))</f>
        <v/>
      </c>
      <c r="T272" s="36" t="str">
        <f>IF(O272=0,""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"")))))))))))))))))))))))))))))))))))))))))))))))))</f>
        <v/>
      </c>
      <c r="U272" s="36" t="str">
        <f>IFERROR(IF(S272="N/A","N/A",((N272-S272)/S272)),"")</f>
        <v/>
      </c>
      <c r="V272" s="36" t="str">
        <f>IFERROR(IF(T272="N/A","N/A",((O272-T272)/T272)),"")</f>
        <v/>
      </c>
      <c r="W272" t="str">
        <f>IFERROR(E272-F272,"")</f>
        <v/>
      </c>
      <c r="X272" t="str">
        <f>IFERROR(ABS(E272-D271),"")</f>
        <v/>
      </c>
      <c r="Y272" t="str">
        <f>IFERROR(ABS(F272-D271),"")</f>
        <v/>
      </c>
      <c r="Z272" t="str">
        <f t="shared" si="107"/>
        <v/>
      </c>
      <c r="AA272" s="36" t="str">
        <f>IFERROR(H272-I272,"")</f>
        <v/>
      </c>
      <c r="AB272" s="36" t="str">
        <f t="shared" si="124"/>
        <v/>
      </c>
      <c r="AC272" s="66" t="str" cm="1">
        <f t="array" ref="AC272">IFERROR((AB272=AB271,AC271+AB272,AB272),"")</f>
        <v/>
      </c>
      <c r="AD272" s="65"/>
      <c r="AE272" s="65"/>
      <c r="AF272" s="65"/>
      <c r="AG272" s="65"/>
      <c r="AH272" s="36" t="str">
        <f>IF(AND(H272&gt;I272,H271&lt;I271),"crossover","")</f>
        <v/>
      </c>
      <c r="AI272" s="36" t="str">
        <f>IF(AND(H272&lt;I272,H271&gt;I271),"crossunder","")</f>
        <v/>
      </c>
      <c r="AJ272" s="67" t="str">
        <f t="shared" si="125"/>
        <v/>
      </c>
      <c r="AK272" s="68" t="str">
        <f t="shared" si="126"/>
        <v/>
      </c>
      <c r="AL272" s="71" t="str">
        <f t="shared" si="127"/>
        <v/>
      </c>
      <c r="AM272" s="71" t="str">
        <f t="shared" si="128"/>
        <v/>
      </c>
      <c r="AN272" s="72" t="str">
        <f>IF(AND(AK272&lt;&gt;"",CF272="Low Spike @ Uptrend"),AK272,"")</f>
        <v/>
      </c>
      <c r="AO272" s="72" t="str">
        <f t="shared" si="129"/>
        <v/>
      </c>
      <c r="AT272" s="75"/>
      <c r="AU272" s="75"/>
      <c r="AV272" s="75"/>
      <c r="AW272" s="75"/>
      <c r="AX272" s="4"/>
      <c r="AY272" s="21" t="str">
        <f>IF(OR(Q272=0,Q272=""),"",((H272-Q272)/Q272))</f>
        <v/>
      </c>
      <c r="AZ272" s="15" t="str">
        <f t="shared" si="112"/>
        <v/>
      </c>
      <c r="BA272" s="15" t="str">
        <f t="shared" si="110"/>
        <v/>
      </c>
      <c r="BB272" s="22" t="str">
        <f t="shared" si="113"/>
        <v/>
      </c>
      <c r="BC272" s="22" t="str">
        <f t="shared" si="114"/>
        <v/>
      </c>
      <c r="BD272" s="24" t="str">
        <f>IF(OR(R272=0,R272=""),"",((H272-R272)/R272))</f>
        <v/>
      </c>
      <c r="BE272" s="23" t="str">
        <f t="shared" si="111"/>
        <v/>
      </c>
      <c r="BF272" s="23" t="str">
        <f t="shared" si="115"/>
        <v/>
      </c>
      <c r="BG272" s="25" t="str">
        <f t="shared" si="116"/>
        <v/>
      </c>
      <c r="BH272" s="25" t="str">
        <f t="shared" si="117"/>
        <v/>
      </c>
      <c r="BI272" s="29" t="str">
        <f>IF(OR(L272="",N272=""),"",IF(AND(L272=N272,L272&gt;0,N272&gt;0),"Important High",""))</f>
        <v/>
      </c>
      <c r="BJ272" s="29" t="str">
        <f>IF(OR(M272="",O272=""),"",IF(AND(M272=O272,M272&gt;0,O272&gt;0),"Important Low",""))</f>
        <v/>
      </c>
      <c r="BK272" s="37" t="str">
        <f>IFERROR(IF(ABS(U272)&lt;0.15%,"Equal High",""),"")</f>
        <v/>
      </c>
      <c r="BL272" s="37" t="str" cm="1">
        <f t="array" aca="1" ref="BL272" ca="1">_xlfn.LET(_xlpm.lookback,MIN(ROW()-ROW(BK$50),11),_xlpm.found,IFERROR(MATCH("Equal High",OFFSET(BK272,-_xlpm.lookback,0,_xlpm.lookback+1,1),0),-1),_xlpm.offset_rows,_xlpm.lookback-_xlpm.found+1,IF(_xlpm.found&gt;0,INDEX(E:E,ROW()-_xlpm.offset_rows),""))</f>
        <v/>
      </c>
      <c r="BM272" s="37" t="str">
        <f ca="1">IF(BL272&lt;&gt;"",H272,"")</f>
        <v/>
      </c>
      <c r="BN272" s="37" t="str">
        <f ca="1">IF(BL272&lt;&gt;"",I272,"")</f>
        <v/>
      </c>
      <c r="BO272" s="37" t="str">
        <f t="shared" ca="1" si="108"/>
        <v/>
      </c>
      <c r="BP272" s="37" t="str">
        <f>IFERROR(IF(ABS(V272)&lt;0.15%,"Equal Low",""),"")</f>
        <v/>
      </c>
      <c r="BQ272" s="37" t="str" cm="1">
        <f t="array" aca="1" ref="BQ272" ca="1">_xlfn.LET(_xlpm.lookback,MIN(ROW()-ROW(BP$50),11),_xlpm.found,IFERROR(MATCH("Equal Low",OFFSET(BP272,-_xlpm.lookback,0,_xlpm.lookback+1,1),0),-1),_xlpm.offset_rows,_xlpm.lookback-_xlpm.found+1,IF(_xlpm.found&gt;0,INDEX(F:F,ROW()-_xlpm.offset_rows),""))</f>
        <v/>
      </c>
      <c r="BR272" s="37" t="str">
        <f ca="1">IF(BQ272&lt;&gt;"",H272,"")</f>
        <v/>
      </c>
      <c r="BS272" s="37" t="str">
        <f ca="1">IF(BQ272&lt;&gt;"",I272,"")</f>
        <v/>
      </c>
      <c r="BT272" s="37" t="str">
        <f t="shared" ca="1" si="109"/>
        <v/>
      </c>
      <c r="BU272" s="37" t="str">
        <f t="shared" si="118"/>
        <v/>
      </c>
      <c r="BV272" s="29" t="str">
        <f t="shared" si="119"/>
        <v/>
      </c>
      <c r="BW272" s="37" t="str" cm="1">
        <f t="array" ref="BW272">IF(BV272&lt;&gt;1,"",_xlfn.IFS(OR(BC272="Above",BC272="Below"),BC272,OR(BH272="Above",BH272="Below"),BH272,TRUE,""))</f>
        <v/>
      </c>
      <c r="BX272" s="37" t="str">
        <f ca="1">_xlfn.LET(_xlpm.eqh,IFERROR(ABS((BM272-BL272)/BL272)&lt;0.15%,FALSE),_xlpm.eql,IFERROR(ABS((BR272-BQ272)/BQ272)&lt;0.15%,FALSE),IF(_xlpm.eqh,IF(_xlpm.eql,"Eqh Touch / Eql Touch","Eqh Touch"),IF(_xlpm.eql,"Eql Touch","")))</f>
        <v/>
      </c>
      <c r="BY272" s="37" t="str">
        <f>IF(AA272="","",IF(AA272&gt;0,"UP","DOWN"))</f>
        <v/>
      </c>
      <c r="BZ272" s="37" t="str">
        <f t="shared" si="120"/>
        <v/>
      </c>
      <c r="CA272" s="37" t="str">
        <f t="shared" si="121"/>
        <v/>
      </c>
      <c r="CB272" s="66" t="str">
        <f t="shared" si="122"/>
        <v/>
      </c>
      <c r="CC272" s="69" t="str">
        <f t="shared" si="130"/>
        <v/>
      </c>
      <c r="CD272" s="66" t="str">
        <f t="shared" si="131"/>
        <v/>
      </c>
      <c r="CE272" s="66" t="str">
        <f t="shared" si="123"/>
        <v/>
      </c>
      <c r="CF272" s="66" t="str">
        <f>IF(AK272="","",IF(AND(AC272&gt;0,AK272&gt;0),"Low Spike @ Uptrend",""))</f>
        <v/>
      </c>
      <c r="CG272" s="66" t="str">
        <f>IF(AND(CF272="Low Spike @ Uptrend",AV272&gt;50%),"Sig Low Spike @ Uptrend","")</f>
        <v/>
      </c>
      <c r="CH272" s="30" t="str">
        <f>IFERROR(IF(Z272&gt;(AVERAGE(Z252:Z272)+(2*_xlfn.STDEV.P(Z252:Z272))),1,""),"")</f>
        <v/>
      </c>
      <c r="CI272" s="30" t="str">
        <f>IFERROR(IF(G272&gt;(AVERAGE(G252:G272)+(2*_xlfn.STDEV.P(G252:G272))),1,""),"")</f>
        <v/>
      </c>
      <c r="CJ272" s="30" t="str">
        <f>IF(P272="","",IF(P272=1,1,""))</f>
        <v/>
      </c>
      <c r="CK272" s="11" t="str">
        <f>IF(AND(CH272="",CC272="",CF272="",CI272="",CJ272=""),"",SUM(CH272:CJ272)/5)</f>
        <v/>
      </c>
      <c r="CL272" s="38" t="str">
        <f t="shared" si="105"/>
        <v/>
      </c>
      <c r="CM272" s="10" t="str">
        <f t="shared" si="106"/>
        <v/>
      </c>
    </row>
    <row r="273" spans="1:91" x14ac:dyDescent="0.55000000000000004">
      <c r="A273" t="str">
        <f>IF('Data Validation'!$K$2&lt;&gt;TRUE,"",'Data Validation'!A273)</f>
        <v/>
      </c>
      <c r="B273" s="4" t="str">
        <f>IF('Data Validation'!$K$2&lt;&gt;TRUE,"",'Data Validation'!C273)</f>
        <v/>
      </c>
      <c r="C273" s="4" t="str">
        <f>IF('Data Validation'!$K$2&lt;&gt;TRUE,"",'Data Validation'!E273)</f>
        <v/>
      </c>
      <c r="D273" s="4" t="str">
        <f>IF('Data Validation'!$K$2&lt;&gt;TRUE,"",'Data Validation'!G273)</f>
        <v/>
      </c>
      <c r="E273" s="4" t="str">
        <f>IF($C273&lt;&gt;"M5","",Price!F273)</f>
        <v/>
      </c>
      <c r="F273" s="4" t="str">
        <f>IF($C273&lt;&gt;"M5","",Price!G273)</f>
        <v/>
      </c>
      <c r="G273" s="4" t="str">
        <f>IF($C273&lt;&gt;"M5","",Price!H273)</f>
        <v/>
      </c>
      <c r="H273" s="57" t="str">
        <f>IF($C273&lt;&gt;"M5","",SSA!E273)</f>
        <v/>
      </c>
      <c r="I273" s="57" t="str">
        <f>IF($C273&lt;&gt;"M5","",SSA!F273)</f>
        <v/>
      </c>
      <c r="J273" s="58" t="str">
        <f>IF($C273&lt;&gt;"M5","",SSA!G273)</f>
        <v/>
      </c>
      <c r="K273" s="58" t="str">
        <f>IF($C273&lt;&gt;"M5","",SSA!H273)</f>
        <v/>
      </c>
      <c r="L273" s="5" t="str">
        <f>IF($C273&lt;&gt;"M5","",Trendlines!K273)</f>
        <v/>
      </c>
      <c r="M273" s="5" t="str">
        <f>IF($C273&lt;&gt;"M5","",Trendlines!L273)</f>
        <v/>
      </c>
      <c r="N273" s="5" t="str">
        <f>IF($C273&lt;&gt;"M5","",ZigZag!E273)</f>
        <v/>
      </c>
      <c r="O273" s="5" t="str">
        <f>IF($C273&lt;&gt;"M5","",ZigZag!F273)</f>
        <v/>
      </c>
      <c r="P273" s="5" t="str">
        <f>IF($C273&lt;&gt;"M5","",Pinbar!E273)</f>
        <v/>
      </c>
      <c r="Q273" s="57" t="str">
        <f>IF($C273&lt;&gt;"M5","",Trendlines!E273)</f>
        <v/>
      </c>
      <c r="R273" s="57" t="str">
        <f>IF($C273&lt;&gt;"M5","",Trendlines!H273)</f>
        <v/>
      </c>
      <c r="S273" s="36" t="str">
        <f>IF(N273=0,""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"")))))))))))))))))))))))))))))))))))))))))))))))))</f>
        <v/>
      </c>
      <c r="T273" s="36" t="str">
        <f>IF(O273=0,""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"")))))))))))))))))))))))))))))))))))))))))))))))))</f>
        <v/>
      </c>
      <c r="U273" s="36" t="str">
        <f>IFERROR(IF(S273="N/A","N/A",((N273-S273)/S273)),"")</f>
        <v/>
      </c>
      <c r="V273" s="36" t="str">
        <f>IFERROR(IF(T273="N/A","N/A",((O273-T273)/T273)),"")</f>
        <v/>
      </c>
      <c r="W273" t="str">
        <f>IFERROR(E273-F273,"")</f>
        <v/>
      </c>
      <c r="X273" t="str">
        <f>IFERROR(ABS(E273-D272),"")</f>
        <v/>
      </c>
      <c r="Y273" t="str">
        <f>IFERROR(ABS(F273-D272),"")</f>
        <v/>
      </c>
      <c r="Z273" t="str">
        <f t="shared" si="107"/>
        <v/>
      </c>
      <c r="AA273" s="36" t="str">
        <f>IFERROR(H273-I273,"")</f>
        <v/>
      </c>
      <c r="AB273" s="36" t="str">
        <f t="shared" si="124"/>
        <v/>
      </c>
      <c r="AC273" s="66" t="str" cm="1">
        <f t="array" ref="AC273">IFERROR((AB273=AB272,AC272+AB273,AB273),"")</f>
        <v/>
      </c>
      <c r="AD273" s="65"/>
      <c r="AE273" s="65"/>
      <c r="AF273" s="65"/>
      <c r="AG273" s="65"/>
      <c r="AH273" s="36" t="str">
        <f>IF(AND(H273&gt;I273,H272&lt;I272),"crossover","")</f>
        <v/>
      </c>
      <c r="AI273" s="36" t="str">
        <f>IF(AND(H273&lt;I273,H272&gt;I272),"crossunder","")</f>
        <v/>
      </c>
      <c r="AJ273" s="67" t="str">
        <f t="shared" si="125"/>
        <v/>
      </c>
      <c r="AK273" s="68" t="str">
        <f t="shared" si="126"/>
        <v/>
      </c>
      <c r="AL273" s="71" t="str">
        <f t="shared" si="127"/>
        <v/>
      </c>
      <c r="AM273" s="71" t="str">
        <f t="shared" si="128"/>
        <v/>
      </c>
      <c r="AN273" s="72" t="str">
        <f>IF(AND(AK273&lt;&gt;"",CF273="Low Spike @ Uptrend"),AK273,"")</f>
        <v/>
      </c>
      <c r="AO273" s="72" t="str">
        <f t="shared" si="129"/>
        <v/>
      </c>
      <c r="AT273" s="75"/>
      <c r="AU273" s="75"/>
      <c r="AV273" s="75"/>
      <c r="AW273" s="75"/>
      <c r="AX273" s="4"/>
      <c r="AY273" s="21" t="str">
        <f>IF(OR(Q273=0,Q273=""),"",((H273-Q273)/Q273))</f>
        <v/>
      </c>
      <c r="AZ273" s="15" t="str">
        <f t="shared" si="112"/>
        <v/>
      </c>
      <c r="BA273" s="15" t="str">
        <f t="shared" si="110"/>
        <v/>
      </c>
      <c r="BB273" s="22" t="str">
        <f t="shared" si="113"/>
        <v/>
      </c>
      <c r="BC273" s="22" t="str">
        <f t="shared" si="114"/>
        <v/>
      </c>
      <c r="BD273" s="24" t="str">
        <f>IF(OR(R273=0,R273=""),"",((H273-R273)/R273))</f>
        <v/>
      </c>
      <c r="BE273" s="23" t="str">
        <f t="shared" si="111"/>
        <v/>
      </c>
      <c r="BF273" s="23" t="str">
        <f t="shared" si="115"/>
        <v/>
      </c>
      <c r="BG273" s="25" t="str">
        <f t="shared" si="116"/>
        <v/>
      </c>
      <c r="BH273" s="25" t="str">
        <f t="shared" si="117"/>
        <v/>
      </c>
      <c r="BI273" s="29" t="str">
        <f>IF(OR(L273="",N273=""),"",IF(AND(L273=N273,L273&gt;0,N273&gt;0),"Important High",""))</f>
        <v/>
      </c>
      <c r="BJ273" s="29" t="str">
        <f>IF(OR(M273="",O273=""),"",IF(AND(M273=O273,M273&gt;0,O273&gt;0),"Important Low",""))</f>
        <v/>
      </c>
      <c r="BK273" s="37" t="str">
        <f>IFERROR(IF(ABS(U273)&lt;0.15%,"Equal High",""),"")</f>
        <v/>
      </c>
      <c r="BL273" s="37" t="str" cm="1">
        <f t="array" aca="1" ref="BL273" ca="1">_xlfn.LET(_xlpm.lookback,MIN(ROW()-ROW(BK$50),11),_xlpm.found,IFERROR(MATCH("Equal High",OFFSET(BK273,-_xlpm.lookback,0,_xlpm.lookback+1,1),0),-1),_xlpm.offset_rows,_xlpm.lookback-_xlpm.found+1,IF(_xlpm.found&gt;0,INDEX(E:E,ROW()-_xlpm.offset_rows),""))</f>
        <v/>
      </c>
      <c r="BM273" s="37" t="str">
        <f ca="1">IF(BL273&lt;&gt;"",H273,"")</f>
        <v/>
      </c>
      <c r="BN273" s="37" t="str">
        <f ca="1">IF(BL273&lt;&gt;"",I273,"")</f>
        <v/>
      </c>
      <c r="BO273" s="37" t="str">
        <f t="shared" ca="1" si="108"/>
        <v/>
      </c>
      <c r="BP273" s="37" t="str">
        <f>IFERROR(IF(ABS(V273)&lt;0.15%,"Equal Low",""),"")</f>
        <v/>
      </c>
      <c r="BQ273" s="37" t="str" cm="1">
        <f t="array" aca="1" ref="BQ273" ca="1">_xlfn.LET(_xlpm.lookback,MIN(ROW()-ROW(BP$50),11),_xlpm.found,IFERROR(MATCH("Equal Low",OFFSET(BP273,-_xlpm.lookback,0,_xlpm.lookback+1,1),0),-1),_xlpm.offset_rows,_xlpm.lookback-_xlpm.found+1,IF(_xlpm.found&gt;0,INDEX(F:F,ROW()-_xlpm.offset_rows),""))</f>
        <v/>
      </c>
      <c r="BR273" s="37" t="str">
        <f ca="1">IF(BQ273&lt;&gt;"",H273,"")</f>
        <v/>
      </c>
      <c r="BS273" s="37" t="str">
        <f ca="1">IF(BQ273&lt;&gt;"",I273,"")</f>
        <v/>
      </c>
      <c r="BT273" s="37" t="str">
        <f t="shared" ca="1" si="109"/>
        <v/>
      </c>
      <c r="BU273" s="37" t="str">
        <f t="shared" si="118"/>
        <v/>
      </c>
      <c r="BV273" s="29" t="str">
        <f t="shared" si="119"/>
        <v/>
      </c>
      <c r="BW273" s="37" t="str" cm="1">
        <f t="array" ref="BW273">IF(BV273&lt;&gt;1,"",_xlfn.IFS(OR(BC273="Above",BC273="Below"),BC273,OR(BH273="Above",BH273="Below"),BH273,TRUE,""))</f>
        <v/>
      </c>
      <c r="BX273" s="37" t="str">
        <f ca="1">_xlfn.LET(_xlpm.eqh,IFERROR(ABS((BM273-BL273)/BL273)&lt;0.15%,FALSE),_xlpm.eql,IFERROR(ABS((BR273-BQ273)/BQ273)&lt;0.15%,FALSE),IF(_xlpm.eqh,IF(_xlpm.eql,"Eqh Touch / Eql Touch","Eqh Touch"),IF(_xlpm.eql,"Eql Touch","")))</f>
        <v/>
      </c>
      <c r="BY273" s="37" t="str">
        <f>IF(AA273="","",IF(AA273&gt;0,"UP","DOWN"))</f>
        <v/>
      </c>
      <c r="BZ273" s="37" t="str">
        <f t="shared" si="120"/>
        <v/>
      </c>
      <c r="CA273" s="37" t="str">
        <f t="shared" si="121"/>
        <v/>
      </c>
      <c r="CB273" s="66" t="str">
        <f t="shared" si="122"/>
        <v/>
      </c>
      <c r="CC273" s="69" t="str">
        <f t="shared" si="130"/>
        <v/>
      </c>
      <c r="CD273" s="66" t="str">
        <f t="shared" si="131"/>
        <v/>
      </c>
      <c r="CE273" s="66" t="str">
        <f t="shared" si="123"/>
        <v/>
      </c>
      <c r="CF273" s="66" t="str">
        <f>IF(AK273="","",IF(AND(AC273&gt;0,AK273&gt;0),"Low Spike @ Uptrend",""))</f>
        <v/>
      </c>
      <c r="CG273" s="66" t="str">
        <f>IF(AND(CF273="Low Spike @ Uptrend",AV273&gt;50%),"Sig Low Spike @ Uptrend","")</f>
        <v/>
      </c>
      <c r="CH273" s="30" t="str">
        <f>IFERROR(IF(Z273&gt;(AVERAGE(Z253:Z273)+(2*_xlfn.STDEV.P(Z253:Z273))),1,""),"")</f>
        <v/>
      </c>
      <c r="CI273" s="30" t="str">
        <f>IFERROR(IF(G273&gt;(AVERAGE(G253:G273)+(2*_xlfn.STDEV.P(G253:G273))),1,""),"")</f>
        <v/>
      </c>
      <c r="CJ273" s="30" t="str">
        <f>IF(P273="","",IF(P273=1,1,""))</f>
        <v/>
      </c>
      <c r="CK273" s="11" t="str">
        <f>IF(AND(CH273="",CC273="",CF273="",CI273="",CJ273=""),"",SUM(CH273:CJ273)/5)</f>
        <v/>
      </c>
      <c r="CL273" s="38" t="str">
        <f t="shared" si="105"/>
        <v/>
      </c>
      <c r="CM273" s="10" t="str">
        <f t="shared" si="106"/>
        <v/>
      </c>
    </row>
    <row r="274" spans="1:91" x14ac:dyDescent="0.55000000000000004">
      <c r="A274" t="str">
        <f>IF('Data Validation'!$K$2&lt;&gt;TRUE,"",'Data Validation'!A274)</f>
        <v/>
      </c>
      <c r="B274" s="4" t="str">
        <f>IF('Data Validation'!$K$2&lt;&gt;TRUE,"",'Data Validation'!C274)</f>
        <v/>
      </c>
      <c r="C274" s="4" t="str">
        <f>IF('Data Validation'!$K$2&lt;&gt;TRUE,"",'Data Validation'!E274)</f>
        <v/>
      </c>
      <c r="D274" s="4" t="str">
        <f>IF('Data Validation'!$K$2&lt;&gt;TRUE,"",'Data Validation'!G274)</f>
        <v/>
      </c>
      <c r="E274" s="4" t="str">
        <f>IF($C274&lt;&gt;"M5","",Price!F274)</f>
        <v/>
      </c>
      <c r="F274" s="4" t="str">
        <f>IF($C274&lt;&gt;"M5","",Price!G274)</f>
        <v/>
      </c>
      <c r="G274" s="4" t="str">
        <f>IF($C274&lt;&gt;"M5","",Price!H274)</f>
        <v/>
      </c>
      <c r="H274" s="57" t="str">
        <f>IF($C274&lt;&gt;"M5","",SSA!E274)</f>
        <v/>
      </c>
      <c r="I274" s="57" t="str">
        <f>IF($C274&lt;&gt;"M5","",SSA!F274)</f>
        <v/>
      </c>
      <c r="J274" s="58" t="str">
        <f>IF($C274&lt;&gt;"M5","",SSA!G274)</f>
        <v/>
      </c>
      <c r="K274" s="58" t="str">
        <f>IF($C274&lt;&gt;"M5","",SSA!H274)</f>
        <v/>
      </c>
      <c r="L274" s="5" t="str">
        <f>IF($C274&lt;&gt;"M5","",Trendlines!K274)</f>
        <v/>
      </c>
      <c r="M274" s="5" t="str">
        <f>IF($C274&lt;&gt;"M5","",Trendlines!L274)</f>
        <v/>
      </c>
      <c r="N274" s="5" t="str">
        <f>IF($C274&lt;&gt;"M5","",ZigZag!E274)</f>
        <v/>
      </c>
      <c r="O274" s="5" t="str">
        <f>IF($C274&lt;&gt;"M5","",ZigZag!F274)</f>
        <v/>
      </c>
      <c r="P274" s="5" t="str">
        <f>IF($C274&lt;&gt;"M5","",Pinbar!E274)</f>
        <v/>
      </c>
      <c r="Q274" s="57" t="str">
        <f>IF($C274&lt;&gt;"M5","",Trendlines!E274)</f>
        <v/>
      </c>
      <c r="R274" s="57" t="str">
        <f>IF($C274&lt;&gt;"M5","",Trendlines!H274)</f>
        <v/>
      </c>
      <c r="S274" s="36" t="str">
        <f>IF(N274=0,""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"")))))))))))))))))))))))))))))))))))))))))))))))))</f>
        <v/>
      </c>
      <c r="T274" s="36" t="str">
        <f>IF(O274=0,""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"")))))))))))))))))))))))))))))))))))))))))))))))))</f>
        <v/>
      </c>
      <c r="U274" s="36" t="str">
        <f>IFERROR(IF(S274="N/A","N/A",((N274-S274)/S274)),"")</f>
        <v/>
      </c>
      <c r="V274" s="36" t="str">
        <f>IFERROR(IF(T274="N/A","N/A",((O274-T274)/T274)),"")</f>
        <v/>
      </c>
      <c r="W274" t="str">
        <f>IFERROR(E274-F274,"")</f>
        <v/>
      </c>
      <c r="X274" t="str">
        <f>IFERROR(ABS(E274-D273),"")</f>
        <v/>
      </c>
      <c r="Y274" t="str">
        <f>IFERROR(ABS(F274-D273),"")</f>
        <v/>
      </c>
      <c r="Z274" t="str">
        <f t="shared" si="107"/>
        <v/>
      </c>
      <c r="AA274" s="36" t="str">
        <f>IFERROR(H274-I274,"")</f>
        <v/>
      </c>
      <c r="AB274" s="36" t="str">
        <f t="shared" si="124"/>
        <v/>
      </c>
      <c r="AC274" s="66" t="str" cm="1">
        <f t="array" ref="AC274">IFERROR((AB274=AB273,AC273+AB274,AB274),"")</f>
        <v/>
      </c>
      <c r="AD274" s="65"/>
      <c r="AE274" s="65"/>
      <c r="AF274" s="65"/>
      <c r="AG274" s="65"/>
      <c r="AH274" s="36" t="str">
        <f>IF(AND(H274&gt;I274,H273&lt;I273),"crossover","")</f>
        <v/>
      </c>
      <c r="AI274" s="36" t="str">
        <f>IF(AND(H274&lt;I274,H273&gt;I273),"crossunder","")</f>
        <v/>
      </c>
      <c r="AJ274" s="67" t="str">
        <f t="shared" si="125"/>
        <v/>
      </c>
      <c r="AK274" s="68" t="str">
        <f t="shared" si="126"/>
        <v/>
      </c>
      <c r="AL274" s="71" t="str">
        <f t="shared" si="127"/>
        <v/>
      </c>
      <c r="AM274" s="71" t="str">
        <f t="shared" si="128"/>
        <v/>
      </c>
      <c r="AN274" s="72" t="str">
        <f>IF(AND(AK274&lt;&gt;"",CF274="Low Spike @ Uptrend"),AK274,"")</f>
        <v/>
      </c>
      <c r="AO274" s="72" t="str">
        <f t="shared" si="129"/>
        <v/>
      </c>
      <c r="AT274" s="75"/>
      <c r="AU274" s="75"/>
      <c r="AV274" s="75"/>
      <c r="AW274" s="75"/>
      <c r="AX274" s="4"/>
      <c r="AY274" s="21" t="str">
        <f>IF(OR(Q274=0,Q274=""),"",((H274-Q274)/Q274))</f>
        <v/>
      </c>
      <c r="AZ274" s="15" t="str">
        <f t="shared" si="112"/>
        <v/>
      </c>
      <c r="BA274" s="15" t="str">
        <f t="shared" si="110"/>
        <v/>
      </c>
      <c r="BB274" s="22" t="str">
        <f t="shared" si="113"/>
        <v/>
      </c>
      <c r="BC274" s="22" t="str">
        <f t="shared" si="114"/>
        <v/>
      </c>
      <c r="BD274" s="24" t="str">
        <f>IF(OR(R274=0,R274=""),"",((H274-R274)/R274))</f>
        <v/>
      </c>
      <c r="BE274" s="23" t="str">
        <f t="shared" si="111"/>
        <v/>
      </c>
      <c r="BF274" s="23" t="str">
        <f t="shared" si="115"/>
        <v/>
      </c>
      <c r="BG274" s="25" t="str">
        <f t="shared" si="116"/>
        <v/>
      </c>
      <c r="BH274" s="25" t="str">
        <f t="shared" si="117"/>
        <v/>
      </c>
      <c r="BI274" s="29" t="str">
        <f>IF(OR(L274="",N274=""),"",IF(AND(L274=N274,L274&gt;0,N274&gt;0),"Important High",""))</f>
        <v/>
      </c>
      <c r="BJ274" s="29" t="str">
        <f>IF(OR(M274="",O274=""),"",IF(AND(M274=O274,M274&gt;0,O274&gt;0),"Important Low",""))</f>
        <v/>
      </c>
      <c r="BK274" s="37" t="str">
        <f>IFERROR(IF(ABS(U274)&lt;0.15%,"Equal High",""),"")</f>
        <v/>
      </c>
      <c r="BL274" s="37" t="str" cm="1">
        <f t="array" aca="1" ref="BL274" ca="1">_xlfn.LET(_xlpm.lookback,MIN(ROW()-ROW(BK$50),11),_xlpm.found,IFERROR(MATCH("Equal High",OFFSET(BK274,-_xlpm.lookback,0,_xlpm.lookback+1,1),0),-1),_xlpm.offset_rows,_xlpm.lookback-_xlpm.found+1,IF(_xlpm.found&gt;0,INDEX(E:E,ROW()-_xlpm.offset_rows),""))</f>
        <v/>
      </c>
      <c r="BM274" s="37" t="str">
        <f ca="1">IF(BL274&lt;&gt;"",H274,"")</f>
        <v/>
      </c>
      <c r="BN274" s="37" t="str">
        <f ca="1">IF(BL274&lt;&gt;"",I274,"")</f>
        <v/>
      </c>
      <c r="BO274" s="37" t="str">
        <f t="shared" ca="1" si="108"/>
        <v/>
      </c>
      <c r="BP274" s="37" t="str">
        <f>IFERROR(IF(ABS(V274)&lt;0.15%,"Equal Low",""),"")</f>
        <v/>
      </c>
      <c r="BQ274" s="37" t="str" cm="1">
        <f t="array" aca="1" ref="BQ274" ca="1">_xlfn.LET(_xlpm.lookback,MIN(ROW()-ROW(BP$50),11),_xlpm.found,IFERROR(MATCH("Equal Low",OFFSET(BP274,-_xlpm.lookback,0,_xlpm.lookback+1,1),0),-1),_xlpm.offset_rows,_xlpm.lookback-_xlpm.found+1,IF(_xlpm.found&gt;0,INDEX(F:F,ROW()-_xlpm.offset_rows),""))</f>
        <v/>
      </c>
      <c r="BR274" s="37" t="str">
        <f ca="1">IF(BQ274&lt;&gt;"",H274,"")</f>
        <v/>
      </c>
      <c r="BS274" s="37" t="str">
        <f ca="1">IF(BQ274&lt;&gt;"",I274,"")</f>
        <v/>
      </c>
      <c r="BT274" s="37" t="str">
        <f t="shared" ca="1" si="109"/>
        <v/>
      </c>
      <c r="BU274" s="37" t="str">
        <f t="shared" si="118"/>
        <v/>
      </c>
      <c r="BV274" s="29" t="str">
        <f t="shared" si="119"/>
        <v/>
      </c>
      <c r="BW274" s="37" t="str" cm="1">
        <f t="array" ref="BW274">IF(BV274&lt;&gt;1,"",_xlfn.IFS(OR(BC274="Above",BC274="Below"),BC274,OR(BH274="Above",BH274="Below"),BH274,TRUE,""))</f>
        <v/>
      </c>
      <c r="BX274" s="37" t="str">
        <f ca="1">_xlfn.LET(_xlpm.eqh,IFERROR(ABS((BM274-BL274)/BL274)&lt;0.15%,FALSE),_xlpm.eql,IFERROR(ABS((BR274-BQ274)/BQ274)&lt;0.15%,FALSE),IF(_xlpm.eqh,IF(_xlpm.eql,"Eqh Touch / Eql Touch","Eqh Touch"),IF(_xlpm.eql,"Eql Touch","")))</f>
        <v/>
      </c>
      <c r="BY274" s="37" t="str">
        <f>IF(AA274="","",IF(AA274&gt;0,"UP","DOWN"))</f>
        <v/>
      </c>
      <c r="BZ274" s="37" t="str">
        <f t="shared" si="120"/>
        <v/>
      </c>
      <c r="CA274" s="37" t="str">
        <f t="shared" si="121"/>
        <v/>
      </c>
      <c r="CB274" s="66" t="str">
        <f t="shared" si="122"/>
        <v/>
      </c>
      <c r="CC274" s="69" t="str">
        <f t="shared" si="130"/>
        <v/>
      </c>
      <c r="CD274" s="66" t="str">
        <f t="shared" si="131"/>
        <v/>
      </c>
      <c r="CE274" s="66" t="str">
        <f t="shared" si="123"/>
        <v/>
      </c>
      <c r="CF274" s="66" t="str">
        <f>IF(AK274="","",IF(AND(AC274&gt;0,AK274&gt;0),"Low Spike @ Uptrend",""))</f>
        <v/>
      </c>
      <c r="CG274" s="66" t="str">
        <f>IF(AND(CF274="Low Spike @ Uptrend",AV274&gt;50%),"Sig Low Spike @ Uptrend","")</f>
        <v/>
      </c>
      <c r="CH274" s="30" t="str">
        <f>IFERROR(IF(Z274&gt;(AVERAGE(Z254:Z274)+(2*_xlfn.STDEV.P(Z254:Z274))),1,""),"")</f>
        <v/>
      </c>
      <c r="CI274" s="30" t="str">
        <f>IFERROR(IF(G274&gt;(AVERAGE(G254:G274)+(2*_xlfn.STDEV.P(G254:G274))),1,""),"")</f>
        <v/>
      </c>
      <c r="CJ274" s="30" t="str">
        <f>IF(P274="","",IF(P274=1,1,""))</f>
        <v/>
      </c>
      <c r="CK274" s="11" t="str">
        <f>IF(AND(CH274="",CC274="",CF274="",CI274="",CJ274=""),"",SUM(CH274:CJ274)/5)</f>
        <v/>
      </c>
      <c r="CL274" s="38" t="str">
        <f t="shared" si="105"/>
        <v/>
      </c>
      <c r="CM274" s="10" t="str">
        <f t="shared" si="106"/>
        <v/>
      </c>
    </row>
    <row r="275" spans="1:91" x14ac:dyDescent="0.55000000000000004">
      <c r="A275" t="str">
        <f>IF('Data Validation'!$K$2&lt;&gt;TRUE,"",'Data Validation'!A275)</f>
        <v/>
      </c>
      <c r="B275" s="4" t="str">
        <f>IF('Data Validation'!$K$2&lt;&gt;TRUE,"",'Data Validation'!C275)</f>
        <v/>
      </c>
      <c r="C275" s="4" t="str">
        <f>IF('Data Validation'!$K$2&lt;&gt;TRUE,"",'Data Validation'!E275)</f>
        <v/>
      </c>
      <c r="D275" s="4" t="str">
        <f>IF('Data Validation'!$K$2&lt;&gt;TRUE,"",'Data Validation'!G275)</f>
        <v/>
      </c>
      <c r="E275" s="4" t="str">
        <f>IF($C275&lt;&gt;"M5","",Price!F275)</f>
        <v/>
      </c>
      <c r="F275" s="4" t="str">
        <f>IF($C275&lt;&gt;"M5","",Price!G275)</f>
        <v/>
      </c>
      <c r="G275" s="4" t="str">
        <f>IF($C275&lt;&gt;"M5","",Price!H275)</f>
        <v/>
      </c>
      <c r="H275" s="57" t="str">
        <f>IF($C275&lt;&gt;"M5","",SSA!E275)</f>
        <v/>
      </c>
      <c r="I275" s="57" t="str">
        <f>IF($C275&lt;&gt;"M5","",SSA!F275)</f>
        <v/>
      </c>
      <c r="J275" s="58" t="str">
        <f>IF($C275&lt;&gt;"M5","",SSA!G275)</f>
        <v/>
      </c>
      <c r="K275" s="58" t="str">
        <f>IF($C275&lt;&gt;"M5","",SSA!H275)</f>
        <v/>
      </c>
      <c r="L275" s="5" t="str">
        <f>IF($C275&lt;&gt;"M5","",Trendlines!K275)</f>
        <v/>
      </c>
      <c r="M275" s="5" t="str">
        <f>IF($C275&lt;&gt;"M5","",Trendlines!L275)</f>
        <v/>
      </c>
      <c r="N275" s="5" t="str">
        <f>IF($C275&lt;&gt;"M5","",ZigZag!E275)</f>
        <v/>
      </c>
      <c r="O275" s="5" t="str">
        <f>IF($C275&lt;&gt;"M5","",ZigZag!F275)</f>
        <v/>
      </c>
      <c r="P275" s="5" t="str">
        <f>IF($C275&lt;&gt;"M5","",Pinbar!E275)</f>
        <v/>
      </c>
      <c r="Q275" s="57" t="str">
        <f>IF($C275&lt;&gt;"M5","",Trendlines!E275)</f>
        <v/>
      </c>
      <c r="R275" s="57" t="str">
        <f>IF($C275&lt;&gt;"M5","",Trendlines!H275)</f>
        <v/>
      </c>
      <c r="S275" s="36" t="str">
        <f>IF(N275=0,""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"")))))))))))))))))))))))))))))))))))))))))))))))))</f>
        <v/>
      </c>
      <c r="T275" s="36" t="str">
        <f>IF(O275=0,""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"")))))))))))))))))))))))))))))))))))))))))))))))))</f>
        <v/>
      </c>
      <c r="U275" s="36" t="str">
        <f>IFERROR(IF(S275="N/A","N/A",((N275-S275)/S275)),"")</f>
        <v/>
      </c>
      <c r="V275" s="36" t="str">
        <f>IFERROR(IF(T275="N/A","N/A",((O275-T275)/T275)),"")</f>
        <v/>
      </c>
      <c r="W275" t="str">
        <f>IFERROR(E275-F275,"")</f>
        <v/>
      </c>
      <c r="X275" t="str">
        <f>IFERROR(ABS(E275-D274),"")</f>
        <v/>
      </c>
      <c r="Y275" t="str">
        <f>IFERROR(ABS(F275-D274),"")</f>
        <v/>
      </c>
      <c r="Z275" t="str">
        <f t="shared" si="107"/>
        <v/>
      </c>
      <c r="AA275" s="36" t="str">
        <f>IFERROR(H275-I275,"")</f>
        <v/>
      </c>
      <c r="AB275" s="36" t="str">
        <f t="shared" si="124"/>
        <v/>
      </c>
      <c r="AC275" s="66" t="str" cm="1">
        <f t="array" ref="AC275">IFERROR((AB275=AB274,AC274+AB275,AB275),"")</f>
        <v/>
      </c>
      <c r="AD275" s="65"/>
      <c r="AE275" s="65"/>
      <c r="AF275" s="65"/>
      <c r="AG275" s="65"/>
      <c r="AH275" s="36" t="str">
        <f>IF(AND(H275&gt;I275,H274&lt;I274),"crossover","")</f>
        <v/>
      </c>
      <c r="AI275" s="36" t="str">
        <f>IF(AND(H275&lt;I275,H274&gt;I274),"crossunder","")</f>
        <v/>
      </c>
      <c r="AJ275" s="67" t="str">
        <f t="shared" si="125"/>
        <v/>
      </c>
      <c r="AK275" s="68" t="str">
        <f t="shared" si="126"/>
        <v/>
      </c>
      <c r="AL275" s="71" t="str">
        <f t="shared" si="127"/>
        <v/>
      </c>
      <c r="AM275" s="71" t="str">
        <f t="shared" si="128"/>
        <v/>
      </c>
      <c r="AN275" s="72" t="str">
        <f>IF(AND(AK275&lt;&gt;"",CF275="Low Spike @ Uptrend"),AK275,"")</f>
        <v/>
      </c>
      <c r="AO275" s="72" t="str">
        <f t="shared" si="129"/>
        <v/>
      </c>
      <c r="AT275" s="75"/>
      <c r="AU275" s="75"/>
      <c r="AV275" s="75"/>
      <c r="AW275" s="75"/>
      <c r="AX275" s="4"/>
      <c r="AY275" s="21" t="str">
        <f>IF(OR(Q275=0,Q275=""),"",((H275-Q275)/Q275))</f>
        <v/>
      </c>
      <c r="AZ275" s="15" t="str">
        <f t="shared" si="112"/>
        <v/>
      </c>
      <c r="BA275" s="15" t="str">
        <f t="shared" si="110"/>
        <v/>
      </c>
      <c r="BB275" s="22" t="str">
        <f t="shared" si="113"/>
        <v/>
      </c>
      <c r="BC275" s="22" t="str">
        <f t="shared" si="114"/>
        <v/>
      </c>
      <c r="BD275" s="24" t="str">
        <f>IF(OR(R275=0,R275=""),"",((H275-R275)/R275))</f>
        <v/>
      </c>
      <c r="BE275" s="23" t="str">
        <f t="shared" si="111"/>
        <v/>
      </c>
      <c r="BF275" s="23" t="str">
        <f t="shared" si="115"/>
        <v/>
      </c>
      <c r="BG275" s="25" t="str">
        <f t="shared" si="116"/>
        <v/>
      </c>
      <c r="BH275" s="25" t="str">
        <f t="shared" si="117"/>
        <v/>
      </c>
      <c r="BI275" s="29" t="str">
        <f>IF(OR(L275="",N275=""),"",IF(AND(L275=N275,L275&gt;0,N275&gt;0),"Important High",""))</f>
        <v/>
      </c>
      <c r="BJ275" s="29" t="str">
        <f>IF(OR(M275="",O275=""),"",IF(AND(M275=O275,M275&gt;0,O275&gt;0),"Important Low",""))</f>
        <v/>
      </c>
      <c r="BK275" s="37" t="str">
        <f>IFERROR(IF(ABS(U275)&lt;0.15%,"Equal High",""),"")</f>
        <v/>
      </c>
      <c r="BL275" s="37" t="str" cm="1">
        <f t="array" aca="1" ref="BL275" ca="1">_xlfn.LET(_xlpm.lookback,MIN(ROW()-ROW(BK$50),11),_xlpm.found,IFERROR(MATCH("Equal High",OFFSET(BK275,-_xlpm.lookback,0,_xlpm.lookback+1,1),0),-1),_xlpm.offset_rows,_xlpm.lookback-_xlpm.found+1,IF(_xlpm.found&gt;0,INDEX(E:E,ROW()-_xlpm.offset_rows),""))</f>
        <v/>
      </c>
      <c r="BM275" s="37" t="str">
        <f ca="1">IF(BL275&lt;&gt;"",H275,"")</f>
        <v/>
      </c>
      <c r="BN275" s="37" t="str">
        <f ca="1">IF(BL275&lt;&gt;"",I275,"")</f>
        <v/>
      </c>
      <c r="BO275" s="37" t="str">
        <f t="shared" ca="1" si="108"/>
        <v/>
      </c>
      <c r="BP275" s="37" t="str">
        <f>IFERROR(IF(ABS(V275)&lt;0.15%,"Equal Low",""),"")</f>
        <v/>
      </c>
      <c r="BQ275" s="37" t="str" cm="1">
        <f t="array" aca="1" ref="BQ275" ca="1">_xlfn.LET(_xlpm.lookback,MIN(ROW()-ROW(BP$50),11),_xlpm.found,IFERROR(MATCH("Equal Low",OFFSET(BP275,-_xlpm.lookback,0,_xlpm.lookback+1,1),0),-1),_xlpm.offset_rows,_xlpm.lookback-_xlpm.found+1,IF(_xlpm.found&gt;0,INDEX(F:F,ROW()-_xlpm.offset_rows),""))</f>
        <v/>
      </c>
      <c r="BR275" s="37" t="str">
        <f ca="1">IF(BQ275&lt;&gt;"",H275,"")</f>
        <v/>
      </c>
      <c r="BS275" s="37" t="str">
        <f ca="1">IF(BQ275&lt;&gt;"",I275,"")</f>
        <v/>
      </c>
      <c r="BT275" s="37" t="str">
        <f t="shared" ca="1" si="109"/>
        <v/>
      </c>
      <c r="BU275" s="37" t="str">
        <f t="shared" si="118"/>
        <v/>
      </c>
      <c r="BV275" s="29" t="str">
        <f t="shared" si="119"/>
        <v/>
      </c>
      <c r="BW275" s="37" t="str" cm="1">
        <f t="array" ref="BW275">IF(BV275&lt;&gt;1,"",_xlfn.IFS(OR(BC275="Above",BC275="Below"),BC275,OR(BH275="Above",BH275="Below"),BH275,TRUE,""))</f>
        <v/>
      </c>
      <c r="BX275" s="37" t="str">
        <f ca="1">_xlfn.LET(_xlpm.eqh,IFERROR(ABS((BM275-BL275)/BL275)&lt;0.15%,FALSE),_xlpm.eql,IFERROR(ABS((BR275-BQ275)/BQ275)&lt;0.15%,FALSE),IF(_xlpm.eqh,IF(_xlpm.eql,"Eqh Touch / Eql Touch","Eqh Touch"),IF(_xlpm.eql,"Eql Touch","")))</f>
        <v/>
      </c>
      <c r="BY275" s="37" t="str">
        <f>IF(AA275="","",IF(AA275&gt;0,"UP","DOWN"))</f>
        <v/>
      </c>
      <c r="BZ275" s="37" t="str">
        <f t="shared" si="120"/>
        <v/>
      </c>
      <c r="CA275" s="37" t="str">
        <f t="shared" si="121"/>
        <v/>
      </c>
      <c r="CB275" s="66" t="str">
        <f t="shared" si="122"/>
        <v/>
      </c>
      <c r="CC275" s="69" t="str">
        <f t="shared" si="130"/>
        <v/>
      </c>
      <c r="CD275" s="66" t="str">
        <f t="shared" si="131"/>
        <v/>
      </c>
      <c r="CE275" s="66" t="str">
        <f t="shared" si="123"/>
        <v/>
      </c>
      <c r="CF275" s="66" t="str">
        <f>IF(AK275="","",IF(AND(AC275&gt;0,AK275&gt;0),"Low Spike @ Uptrend",""))</f>
        <v/>
      </c>
      <c r="CG275" s="66" t="str">
        <f>IF(AND(CF275="Low Spike @ Uptrend",AV275&gt;50%),"Sig Low Spike @ Uptrend","")</f>
        <v/>
      </c>
      <c r="CH275" s="30" t="str">
        <f>IFERROR(IF(Z275&gt;(AVERAGE(Z255:Z275)+(2*_xlfn.STDEV.P(Z255:Z275))),1,""),"")</f>
        <v/>
      </c>
      <c r="CI275" s="30" t="str">
        <f>IFERROR(IF(G275&gt;(AVERAGE(G255:G275)+(2*_xlfn.STDEV.P(G255:G275))),1,""),"")</f>
        <v/>
      </c>
      <c r="CJ275" s="30" t="str">
        <f>IF(P275="","",IF(P275=1,1,""))</f>
        <v/>
      </c>
      <c r="CK275" s="11" t="str">
        <f>IF(AND(CH275="",CC275="",CF275="",CI275="",CJ275=""),"",SUM(CH275:CJ275)/5)</f>
        <v/>
      </c>
      <c r="CL275" s="38" t="str">
        <f t="shared" si="105"/>
        <v/>
      </c>
      <c r="CM275" s="10" t="str">
        <f t="shared" si="106"/>
        <v/>
      </c>
    </row>
    <row r="276" spans="1:91" x14ac:dyDescent="0.55000000000000004">
      <c r="A276" t="str">
        <f>IF('Data Validation'!$K$2&lt;&gt;TRUE,"",'Data Validation'!A276)</f>
        <v/>
      </c>
      <c r="B276" s="4" t="str">
        <f>IF('Data Validation'!$K$2&lt;&gt;TRUE,"",'Data Validation'!C276)</f>
        <v/>
      </c>
      <c r="C276" s="4" t="str">
        <f>IF('Data Validation'!$K$2&lt;&gt;TRUE,"",'Data Validation'!E276)</f>
        <v/>
      </c>
      <c r="D276" s="4" t="str">
        <f>IF('Data Validation'!$K$2&lt;&gt;TRUE,"",'Data Validation'!G276)</f>
        <v/>
      </c>
      <c r="E276" s="4" t="str">
        <f>IF($C276&lt;&gt;"M5","",Price!F276)</f>
        <v/>
      </c>
      <c r="F276" s="4" t="str">
        <f>IF($C276&lt;&gt;"M5","",Price!G276)</f>
        <v/>
      </c>
      <c r="G276" s="4" t="str">
        <f>IF($C276&lt;&gt;"M5","",Price!H276)</f>
        <v/>
      </c>
      <c r="H276" s="57" t="str">
        <f>IF($C276&lt;&gt;"M5","",SSA!E276)</f>
        <v/>
      </c>
      <c r="I276" s="57" t="str">
        <f>IF($C276&lt;&gt;"M5","",SSA!F276)</f>
        <v/>
      </c>
      <c r="J276" s="58" t="str">
        <f>IF($C276&lt;&gt;"M5","",SSA!G276)</f>
        <v/>
      </c>
      <c r="K276" s="58" t="str">
        <f>IF($C276&lt;&gt;"M5","",SSA!H276)</f>
        <v/>
      </c>
      <c r="L276" s="5" t="str">
        <f>IF($C276&lt;&gt;"M5","",Trendlines!K276)</f>
        <v/>
      </c>
      <c r="M276" s="5" t="str">
        <f>IF($C276&lt;&gt;"M5","",Trendlines!L276)</f>
        <v/>
      </c>
      <c r="N276" s="5" t="str">
        <f>IF($C276&lt;&gt;"M5","",ZigZag!E276)</f>
        <v/>
      </c>
      <c r="O276" s="5" t="str">
        <f>IF($C276&lt;&gt;"M5","",ZigZag!F276)</f>
        <v/>
      </c>
      <c r="P276" s="5" t="str">
        <f>IF($C276&lt;&gt;"M5","",Pinbar!E276)</f>
        <v/>
      </c>
      <c r="Q276" s="57" t="str">
        <f>IF($C276&lt;&gt;"M5","",Trendlines!E276)</f>
        <v/>
      </c>
      <c r="R276" s="57" t="str">
        <f>IF($C276&lt;&gt;"M5","",Trendlines!H276)</f>
        <v/>
      </c>
      <c r="S276" s="36" t="str">
        <f>IF(N276=0,""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"")))))))))))))))))))))))))))))))))))))))))))))))))</f>
        <v/>
      </c>
      <c r="T276" s="36" t="str">
        <f>IF(O276=0,""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"")))))))))))))))))))))))))))))))))))))))))))))))))</f>
        <v/>
      </c>
      <c r="U276" s="36" t="str">
        <f>IFERROR(IF(S276="N/A","N/A",((N276-S276)/S276)),"")</f>
        <v/>
      </c>
      <c r="V276" s="36" t="str">
        <f>IFERROR(IF(T276="N/A","N/A",((O276-T276)/T276)),"")</f>
        <v/>
      </c>
      <c r="W276" t="str">
        <f>IFERROR(E276-F276,"")</f>
        <v/>
      </c>
      <c r="X276" t="str">
        <f>IFERROR(ABS(E276-D275),"")</f>
        <v/>
      </c>
      <c r="Y276" t="str">
        <f>IFERROR(ABS(F276-D275),"")</f>
        <v/>
      </c>
      <c r="Z276" t="str">
        <f t="shared" si="107"/>
        <v/>
      </c>
      <c r="AA276" s="36" t="str">
        <f>IFERROR(H276-I276,"")</f>
        <v/>
      </c>
      <c r="AB276" s="36" t="str">
        <f t="shared" si="124"/>
        <v/>
      </c>
      <c r="AC276" s="66" t="str" cm="1">
        <f t="array" ref="AC276">IFERROR((AB276=AB275,AC275+AB276,AB276),"")</f>
        <v/>
      </c>
      <c r="AD276" s="65"/>
      <c r="AE276" s="65"/>
      <c r="AF276" s="65"/>
      <c r="AG276" s="65"/>
      <c r="AH276" s="36" t="str">
        <f>IF(AND(H276&gt;I276,H275&lt;I275),"crossover","")</f>
        <v/>
      </c>
      <c r="AI276" s="36" t="str">
        <f>IF(AND(H276&lt;I276,H275&gt;I275),"crossunder","")</f>
        <v/>
      </c>
      <c r="AJ276" s="67" t="str">
        <f t="shared" si="125"/>
        <v/>
      </c>
      <c r="AK276" s="68" t="str">
        <f t="shared" si="126"/>
        <v/>
      </c>
      <c r="AL276" s="71" t="str">
        <f t="shared" si="127"/>
        <v/>
      </c>
      <c r="AM276" s="71" t="str">
        <f t="shared" si="128"/>
        <v/>
      </c>
      <c r="AN276" s="72" t="str">
        <f>IF(AND(AK276&lt;&gt;"",CF276="Low Spike @ Uptrend"),AK276,"")</f>
        <v/>
      </c>
      <c r="AO276" s="72" t="str">
        <f t="shared" si="129"/>
        <v/>
      </c>
      <c r="AT276" s="75"/>
      <c r="AU276" s="75"/>
      <c r="AV276" s="75"/>
      <c r="AW276" s="75"/>
      <c r="AX276" s="4"/>
      <c r="AY276" s="21" t="str">
        <f>IF(OR(Q276=0,Q276=""),"",((H276-Q276)/Q276))</f>
        <v/>
      </c>
      <c r="AZ276" s="15" t="str">
        <f t="shared" si="112"/>
        <v/>
      </c>
      <c r="BA276" s="15" t="str">
        <f t="shared" si="110"/>
        <v/>
      </c>
      <c r="BB276" s="22" t="str">
        <f t="shared" si="113"/>
        <v/>
      </c>
      <c r="BC276" s="22" t="str">
        <f t="shared" si="114"/>
        <v/>
      </c>
      <c r="BD276" s="24" t="str">
        <f>IF(OR(R276=0,R276=""),"",((H276-R276)/R276))</f>
        <v/>
      </c>
      <c r="BE276" s="23" t="str">
        <f t="shared" si="111"/>
        <v/>
      </c>
      <c r="BF276" s="23" t="str">
        <f t="shared" si="115"/>
        <v/>
      </c>
      <c r="BG276" s="25" t="str">
        <f t="shared" si="116"/>
        <v/>
      </c>
      <c r="BH276" s="25" t="str">
        <f t="shared" si="117"/>
        <v/>
      </c>
      <c r="BI276" s="29" t="str">
        <f>IF(OR(L276="",N276=""),"",IF(AND(L276=N276,L276&gt;0,N276&gt;0),"Important High",""))</f>
        <v/>
      </c>
      <c r="BJ276" s="29" t="str">
        <f>IF(OR(M276="",O276=""),"",IF(AND(M276=O276,M276&gt;0,O276&gt;0),"Important Low",""))</f>
        <v/>
      </c>
      <c r="BK276" s="37" t="str">
        <f>IFERROR(IF(ABS(U276)&lt;0.15%,"Equal High",""),"")</f>
        <v/>
      </c>
      <c r="BL276" s="37" t="str" cm="1">
        <f t="array" aca="1" ref="BL276" ca="1">_xlfn.LET(_xlpm.lookback,MIN(ROW()-ROW(BK$50),11),_xlpm.found,IFERROR(MATCH("Equal High",OFFSET(BK276,-_xlpm.lookback,0,_xlpm.lookback+1,1),0),-1),_xlpm.offset_rows,_xlpm.lookback-_xlpm.found+1,IF(_xlpm.found&gt;0,INDEX(E:E,ROW()-_xlpm.offset_rows),""))</f>
        <v/>
      </c>
      <c r="BM276" s="37" t="str">
        <f ca="1">IF(BL276&lt;&gt;"",H276,"")</f>
        <v/>
      </c>
      <c r="BN276" s="37" t="str">
        <f ca="1">IF(BL276&lt;&gt;"",I276,"")</f>
        <v/>
      </c>
      <c r="BO276" s="37" t="str">
        <f t="shared" ca="1" si="108"/>
        <v/>
      </c>
      <c r="BP276" s="37" t="str">
        <f>IFERROR(IF(ABS(V276)&lt;0.15%,"Equal Low",""),"")</f>
        <v/>
      </c>
      <c r="BQ276" s="37" t="str" cm="1">
        <f t="array" aca="1" ref="BQ276" ca="1">_xlfn.LET(_xlpm.lookback,MIN(ROW()-ROW(BP$50),11),_xlpm.found,IFERROR(MATCH("Equal Low",OFFSET(BP276,-_xlpm.lookback,0,_xlpm.lookback+1,1),0),-1),_xlpm.offset_rows,_xlpm.lookback-_xlpm.found+1,IF(_xlpm.found&gt;0,INDEX(F:F,ROW()-_xlpm.offset_rows),""))</f>
        <v/>
      </c>
      <c r="BR276" s="37" t="str">
        <f ca="1">IF(BQ276&lt;&gt;"",H276,"")</f>
        <v/>
      </c>
      <c r="BS276" s="37" t="str">
        <f ca="1">IF(BQ276&lt;&gt;"",I276,"")</f>
        <v/>
      </c>
      <c r="BT276" s="37" t="str">
        <f t="shared" ca="1" si="109"/>
        <v/>
      </c>
      <c r="BU276" s="37" t="str">
        <f t="shared" si="118"/>
        <v/>
      </c>
      <c r="BV276" s="29" t="str">
        <f t="shared" si="119"/>
        <v/>
      </c>
      <c r="BW276" s="37" t="str" cm="1">
        <f t="array" ref="BW276">IF(BV276&lt;&gt;1,"",_xlfn.IFS(OR(BC276="Above",BC276="Below"),BC276,OR(BH276="Above",BH276="Below"),BH276,TRUE,""))</f>
        <v/>
      </c>
      <c r="BX276" s="37" t="str">
        <f ca="1">_xlfn.LET(_xlpm.eqh,IFERROR(ABS((BM276-BL276)/BL276)&lt;0.15%,FALSE),_xlpm.eql,IFERROR(ABS((BR276-BQ276)/BQ276)&lt;0.15%,FALSE),IF(_xlpm.eqh,IF(_xlpm.eql,"Eqh Touch / Eql Touch","Eqh Touch"),IF(_xlpm.eql,"Eql Touch","")))</f>
        <v/>
      </c>
      <c r="BY276" s="37" t="str">
        <f>IF(AA276="","",IF(AA276&gt;0,"UP","DOWN"))</f>
        <v/>
      </c>
      <c r="BZ276" s="37" t="str">
        <f t="shared" si="120"/>
        <v/>
      </c>
      <c r="CA276" s="37" t="str">
        <f t="shared" si="121"/>
        <v/>
      </c>
      <c r="CB276" s="66" t="str">
        <f t="shared" si="122"/>
        <v/>
      </c>
      <c r="CC276" s="69" t="str">
        <f t="shared" si="130"/>
        <v/>
      </c>
      <c r="CD276" s="66" t="str">
        <f t="shared" si="131"/>
        <v/>
      </c>
      <c r="CE276" s="66" t="str">
        <f t="shared" si="123"/>
        <v/>
      </c>
      <c r="CF276" s="66" t="str">
        <f>IF(AK276="","",IF(AND(AC276&gt;0,AK276&gt;0),"Low Spike @ Uptrend",""))</f>
        <v/>
      </c>
      <c r="CG276" s="66" t="str">
        <f>IF(AND(CF276="Low Spike @ Uptrend",AV276&gt;50%),"Sig Low Spike @ Uptrend","")</f>
        <v/>
      </c>
      <c r="CH276" s="30" t="str">
        <f>IFERROR(IF(Z276&gt;(AVERAGE(Z256:Z276)+(2*_xlfn.STDEV.P(Z256:Z276))),1,""),"")</f>
        <v/>
      </c>
      <c r="CI276" s="30" t="str">
        <f>IFERROR(IF(G276&gt;(AVERAGE(G256:G276)+(2*_xlfn.STDEV.P(G256:G276))),1,""),"")</f>
        <v/>
      </c>
      <c r="CJ276" s="30" t="str">
        <f>IF(P276="","",IF(P276=1,1,""))</f>
        <v/>
      </c>
      <c r="CK276" s="11" t="str">
        <f>IF(AND(CH276="",CC276="",CF276="",CI276="",CJ276=""),"",SUM(CH276:CJ276)/5)</f>
        <v/>
      </c>
      <c r="CL276" s="38" t="str">
        <f t="shared" si="105"/>
        <v/>
      </c>
      <c r="CM276" s="10" t="str">
        <f t="shared" si="106"/>
        <v/>
      </c>
    </row>
    <row r="277" spans="1:91" x14ac:dyDescent="0.55000000000000004">
      <c r="A277" t="str">
        <f>IF('Data Validation'!$K$2&lt;&gt;TRUE,"",'Data Validation'!A277)</f>
        <v/>
      </c>
      <c r="B277" s="4" t="str">
        <f>IF('Data Validation'!$K$2&lt;&gt;TRUE,"",'Data Validation'!C277)</f>
        <v/>
      </c>
      <c r="C277" s="4" t="str">
        <f>IF('Data Validation'!$K$2&lt;&gt;TRUE,"",'Data Validation'!E277)</f>
        <v/>
      </c>
      <c r="D277" s="4" t="str">
        <f>IF('Data Validation'!$K$2&lt;&gt;TRUE,"",'Data Validation'!G277)</f>
        <v/>
      </c>
      <c r="E277" s="4" t="str">
        <f>IF($C277&lt;&gt;"M5","",Price!F277)</f>
        <v/>
      </c>
      <c r="F277" s="4" t="str">
        <f>IF($C277&lt;&gt;"M5","",Price!G277)</f>
        <v/>
      </c>
      <c r="G277" s="4" t="str">
        <f>IF($C277&lt;&gt;"M5","",Price!H277)</f>
        <v/>
      </c>
      <c r="H277" s="57" t="str">
        <f>IF($C277&lt;&gt;"M5","",SSA!E277)</f>
        <v/>
      </c>
      <c r="I277" s="57" t="str">
        <f>IF($C277&lt;&gt;"M5","",SSA!F277)</f>
        <v/>
      </c>
      <c r="J277" s="58" t="str">
        <f>IF($C277&lt;&gt;"M5","",SSA!G277)</f>
        <v/>
      </c>
      <c r="K277" s="58" t="str">
        <f>IF($C277&lt;&gt;"M5","",SSA!H277)</f>
        <v/>
      </c>
      <c r="L277" s="5" t="str">
        <f>IF($C277&lt;&gt;"M5","",Trendlines!K277)</f>
        <v/>
      </c>
      <c r="M277" s="5" t="str">
        <f>IF($C277&lt;&gt;"M5","",Trendlines!L277)</f>
        <v/>
      </c>
      <c r="N277" s="5" t="str">
        <f>IF($C277&lt;&gt;"M5","",ZigZag!E277)</f>
        <v/>
      </c>
      <c r="O277" s="5" t="str">
        <f>IF($C277&lt;&gt;"M5","",ZigZag!F277)</f>
        <v/>
      </c>
      <c r="P277" s="5" t="str">
        <f>IF($C277&lt;&gt;"M5","",Pinbar!E277)</f>
        <v/>
      </c>
      <c r="Q277" s="57" t="str">
        <f>IF($C277&lt;&gt;"M5","",Trendlines!E277)</f>
        <v/>
      </c>
      <c r="R277" s="57" t="str">
        <f>IF($C277&lt;&gt;"M5","",Trendlines!H277)</f>
        <v/>
      </c>
      <c r="S277" s="36" t="str">
        <f>IF(N277=0,""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"")))))))))))))))))))))))))))))))))))))))))))))))))</f>
        <v/>
      </c>
      <c r="T277" s="36" t="str">
        <f>IF(O277=0,""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"")))))))))))))))))))))))))))))))))))))))))))))))))</f>
        <v/>
      </c>
      <c r="U277" s="36" t="str">
        <f>IFERROR(IF(S277="N/A","N/A",((N277-S277)/S277)),"")</f>
        <v/>
      </c>
      <c r="V277" s="36" t="str">
        <f>IFERROR(IF(T277="N/A","N/A",((O277-T277)/T277)),"")</f>
        <v/>
      </c>
      <c r="W277" t="str">
        <f>IFERROR(E277-F277,"")</f>
        <v/>
      </c>
      <c r="X277" t="str">
        <f>IFERROR(ABS(E277-D276),"")</f>
        <v/>
      </c>
      <c r="Y277" t="str">
        <f>IFERROR(ABS(F277-D276),"")</f>
        <v/>
      </c>
      <c r="Z277" t="str">
        <f t="shared" si="107"/>
        <v/>
      </c>
      <c r="AA277" s="36" t="str">
        <f>IFERROR(H277-I277,"")</f>
        <v/>
      </c>
      <c r="AB277" s="36" t="str">
        <f t="shared" si="124"/>
        <v/>
      </c>
      <c r="AC277" s="66" t="str" cm="1">
        <f t="array" ref="AC277">IFERROR((AB277=AB276,AC276+AB277,AB277),"")</f>
        <v/>
      </c>
      <c r="AD277" s="65"/>
      <c r="AE277" s="65"/>
      <c r="AF277" s="65"/>
      <c r="AG277" s="65"/>
      <c r="AH277" s="36" t="str">
        <f>IF(AND(H277&gt;I277,H276&lt;I276),"crossover","")</f>
        <v/>
      </c>
      <c r="AI277" s="36" t="str">
        <f>IF(AND(H277&lt;I277,H276&gt;I276),"crossunder","")</f>
        <v/>
      </c>
      <c r="AJ277" s="67" t="str">
        <f t="shared" si="125"/>
        <v/>
      </c>
      <c r="AK277" s="68" t="str">
        <f t="shared" si="126"/>
        <v/>
      </c>
      <c r="AL277" s="71" t="str">
        <f t="shared" si="127"/>
        <v/>
      </c>
      <c r="AM277" s="71" t="str">
        <f t="shared" si="128"/>
        <v/>
      </c>
      <c r="AN277" s="72" t="str">
        <f>IF(AND(AK277&lt;&gt;"",CF277="Low Spike @ Uptrend"),AK277,"")</f>
        <v/>
      </c>
      <c r="AO277" s="72" t="str">
        <f t="shared" si="129"/>
        <v/>
      </c>
      <c r="AT277" s="75"/>
      <c r="AU277" s="75"/>
      <c r="AV277" s="75"/>
      <c r="AW277" s="75"/>
      <c r="AX277" s="4"/>
      <c r="AY277" s="21" t="str">
        <f>IF(OR(Q277=0,Q277=""),"",((H277-Q277)/Q277))</f>
        <v/>
      </c>
      <c r="AZ277" s="15" t="str">
        <f t="shared" si="112"/>
        <v/>
      </c>
      <c r="BA277" s="15" t="str">
        <f t="shared" si="110"/>
        <v/>
      </c>
      <c r="BB277" s="22" t="str">
        <f t="shared" si="113"/>
        <v/>
      </c>
      <c r="BC277" s="22" t="str">
        <f t="shared" si="114"/>
        <v/>
      </c>
      <c r="BD277" s="24" t="str">
        <f>IF(OR(R277=0,R277=""),"",((H277-R277)/R277))</f>
        <v/>
      </c>
      <c r="BE277" s="23" t="str">
        <f t="shared" si="111"/>
        <v/>
      </c>
      <c r="BF277" s="23" t="str">
        <f t="shared" si="115"/>
        <v/>
      </c>
      <c r="BG277" s="25" t="str">
        <f t="shared" si="116"/>
        <v/>
      </c>
      <c r="BH277" s="25" t="str">
        <f t="shared" si="117"/>
        <v/>
      </c>
      <c r="BI277" s="29" t="str">
        <f>IF(OR(L277="",N277=""),"",IF(AND(L277=N277,L277&gt;0,N277&gt;0),"Important High",""))</f>
        <v/>
      </c>
      <c r="BJ277" s="29" t="str">
        <f>IF(OR(M277="",O277=""),"",IF(AND(M277=O277,M277&gt;0,O277&gt;0),"Important Low",""))</f>
        <v/>
      </c>
      <c r="BK277" s="37" t="str">
        <f>IFERROR(IF(ABS(U277)&lt;0.15%,"Equal High",""),"")</f>
        <v/>
      </c>
      <c r="BL277" s="37" t="str" cm="1">
        <f t="array" aca="1" ref="BL277" ca="1">_xlfn.LET(_xlpm.lookback,MIN(ROW()-ROW(BK$50),11),_xlpm.found,IFERROR(MATCH("Equal High",OFFSET(BK277,-_xlpm.lookback,0,_xlpm.lookback+1,1),0),-1),_xlpm.offset_rows,_xlpm.lookback-_xlpm.found+1,IF(_xlpm.found&gt;0,INDEX(E:E,ROW()-_xlpm.offset_rows),""))</f>
        <v/>
      </c>
      <c r="BM277" s="37" t="str">
        <f ca="1">IF(BL277&lt;&gt;"",H277,"")</f>
        <v/>
      </c>
      <c r="BN277" s="37" t="str">
        <f ca="1">IF(BL277&lt;&gt;"",I277,"")</f>
        <v/>
      </c>
      <c r="BO277" s="37" t="str">
        <f t="shared" ca="1" si="108"/>
        <v/>
      </c>
      <c r="BP277" s="37" t="str">
        <f>IFERROR(IF(ABS(V277)&lt;0.15%,"Equal Low",""),"")</f>
        <v/>
      </c>
      <c r="BQ277" s="37" t="str" cm="1">
        <f t="array" aca="1" ref="BQ277" ca="1">_xlfn.LET(_xlpm.lookback,MIN(ROW()-ROW(BP$50),11),_xlpm.found,IFERROR(MATCH("Equal Low",OFFSET(BP277,-_xlpm.lookback,0,_xlpm.lookback+1,1),0),-1),_xlpm.offset_rows,_xlpm.lookback-_xlpm.found+1,IF(_xlpm.found&gt;0,INDEX(F:F,ROW()-_xlpm.offset_rows),""))</f>
        <v/>
      </c>
      <c r="BR277" s="37" t="str">
        <f ca="1">IF(BQ277&lt;&gt;"",H277,"")</f>
        <v/>
      </c>
      <c r="BS277" s="37" t="str">
        <f ca="1">IF(BQ277&lt;&gt;"",I277,"")</f>
        <v/>
      </c>
      <c r="BT277" s="37" t="str">
        <f t="shared" ca="1" si="109"/>
        <v/>
      </c>
      <c r="BU277" s="37" t="str">
        <f t="shared" si="118"/>
        <v/>
      </c>
      <c r="BV277" s="29" t="str">
        <f t="shared" si="119"/>
        <v/>
      </c>
      <c r="BW277" s="37" t="str" cm="1">
        <f t="array" ref="BW277">IF(BV277&lt;&gt;1,"",_xlfn.IFS(OR(BC277="Above",BC277="Below"),BC277,OR(BH277="Above",BH277="Below"),BH277,TRUE,""))</f>
        <v/>
      </c>
      <c r="BX277" s="37" t="str">
        <f ca="1">_xlfn.LET(_xlpm.eqh,IFERROR(ABS((BM277-BL277)/BL277)&lt;0.15%,FALSE),_xlpm.eql,IFERROR(ABS((BR277-BQ277)/BQ277)&lt;0.15%,FALSE),IF(_xlpm.eqh,IF(_xlpm.eql,"Eqh Touch / Eql Touch","Eqh Touch"),IF(_xlpm.eql,"Eql Touch","")))</f>
        <v/>
      </c>
      <c r="BY277" s="37" t="str">
        <f>IF(AA277="","",IF(AA277&gt;0,"UP","DOWN"))</f>
        <v/>
      </c>
      <c r="BZ277" s="37" t="str">
        <f t="shared" si="120"/>
        <v/>
      </c>
      <c r="CA277" s="37" t="str">
        <f t="shared" si="121"/>
        <v/>
      </c>
      <c r="CB277" s="66" t="str">
        <f t="shared" si="122"/>
        <v/>
      </c>
      <c r="CC277" s="69" t="str">
        <f t="shared" si="130"/>
        <v/>
      </c>
      <c r="CD277" s="66" t="str">
        <f t="shared" si="131"/>
        <v/>
      </c>
      <c r="CE277" s="66" t="str">
        <f t="shared" si="123"/>
        <v/>
      </c>
      <c r="CF277" s="66" t="str">
        <f>IF(AK277="","",IF(AND(AC277&gt;0,AK277&gt;0),"Low Spike @ Uptrend",""))</f>
        <v/>
      </c>
      <c r="CG277" s="66" t="str">
        <f>IF(AND(CF277="Low Spike @ Uptrend",AV277&gt;50%),"Sig Low Spike @ Uptrend","")</f>
        <v/>
      </c>
      <c r="CH277" s="30" t="str">
        <f>IFERROR(IF(Z277&gt;(AVERAGE(Z257:Z277)+(2*_xlfn.STDEV.P(Z257:Z277))),1,""),"")</f>
        <v/>
      </c>
      <c r="CI277" s="30" t="str">
        <f>IFERROR(IF(G277&gt;(AVERAGE(G257:G277)+(2*_xlfn.STDEV.P(G257:G277))),1,""),"")</f>
        <v/>
      </c>
      <c r="CJ277" s="30" t="str">
        <f>IF(P277="","",IF(P277=1,1,""))</f>
        <v/>
      </c>
      <c r="CK277" s="11" t="str">
        <f>IF(AND(CH277="",CC277="",CF277="",CI277="",CJ277=""),"",SUM(CH277:CJ277)/5)</f>
        <v/>
      </c>
      <c r="CL277" s="38" t="str">
        <f t="shared" si="105"/>
        <v/>
      </c>
      <c r="CM277" s="10" t="str">
        <f t="shared" si="106"/>
        <v/>
      </c>
    </row>
    <row r="278" spans="1:91" x14ac:dyDescent="0.55000000000000004">
      <c r="A278" t="str">
        <f>IF('Data Validation'!$K$2&lt;&gt;TRUE,"",'Data Validation'!A278)</f>
        <v/>
      </c>
      <c r="B278" s="4" t="str">
        <f>IF('Data Validation'!$K$2&lt;&gt;TRUE,"",'Data Validation'!C278)</f>
        <v/>
      </c>
      <c r="C278" s="4" t="str">
        <f>IF('Data Validation'!$K$2&lt;&gt;TRUE,"",'Data Validation'!E278)</f>
        <v/>
      </c>
      <c r="D278" s="4" t="str">
        <f>IF('Data Validation'!$K$2&lt;&gt;TRUE,"",'Data Validation'!G278)</f>
        <v/>
      </c>
      <c r="E278" s="4" t="str">
        <f>IF($C278&lt;&gt;"M5","",Price!F278)</f>
        <v/>
      </c>
      <c r="F278" s="4" t="str">
        <f>IF($C278&lt;&gt;"M5","",Price!G278)</f>
        <v/>
      </c>
      <c r="G278" s="4" t="str">
        <f>IF($C278&lt;&gt;"M5","",Price!H278)</f>
        <v/>
      </c>
      <c r="H278" s="57" t="str">
        <f>IF($C278&lt;&gt;"M5","",SSA!E278)</f>
        <v/>
      </c>
      <c r="I278" s="57" t="str">
        <f>IF($C278&lt;&gt;"M5","",SSA!F278)</f>
        <v/>
      </c>
      <c r="J278" s="58" t="str">
        <f>IF($C278&lt;&gt;"M5","",SSA!G278)</f>
        <v/>
      </c>
      <c r="K278" s="58" t="str">
        <f>IF($C278&lt;&gt;"M5","",SSA!H278)</f>
        <v/>
      </c>
      <c r="L278" s="5" t="str">
        <f>IF($C278&lt;&gt;"M5","",Trendlines!K278)</f>
        <v/>
      </c>
      <c r="M278" s="5" t="str">
        <f>IF($C278&lt;&gt;"M5","",Trendlines!L278)</f>
        <v/>
      </c>
      <c r="N278" s="5" t="str">
        <f>IF($C278&lt;&gt;"M5","",ZigZag!E278)</f>
        <v/>
      </c>
      <c r="O278" s="5" t="str">
        <f>IF($C278&lt;&gt;"M5","",ZigZag!F278)</f>
        <v/>
      </c>
      <c r="P278" s="5" t="str">
        <f>IF($C278&lt;&gt;"M5","",Pinbar!E278)</f>
        <v/>
      </c>
      <c r="Q278" s="57" t="str">
        <f>IF($C278&lt;&gt;"M5","",Trendlines!E278)</f>
        <v/>
      </c>
      <c r="R278" s="57" t="str">
        <f>IF($C278&lt;&gt;"M5","",Trendlines!H278)</f>
        <v/>
      </c>
      <c r="S278" s="36" t="str">
        <f>IF(N278=0,""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IF(N230&lt;&gt;0,N230,"")))))))))))))))))))))))))))))))))))))))))))))))))</f>
        <v/>
      </c>
      <c r="T278" s="36" t="str">
        <f>IF(O278=0,""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IF(O230&lt;&gt;0,O230,"")))))))))))))))))))))))))))))))))))))))))))))))))</f>
        <v/>
      </c>
      <c r="U278" s="36" t="str">
        <f>IFERROR(IF(S278="N/A","N/A",((N278-S278)/S278)),"")</f>
        <v/>
      </c>
      <c r="V278" s="36" t="str">
        <f>IFERROR(IF(T278="N/A","N/A",((O278-T278)/T278)),"")</f>
        <v/>
      </c>
      <c r="W278" t="str">
        <f>IFERROR(E278-F278,"")</f>
        <v/>
      </c>
      <c r="X278" t="str">
        <f>IFERROR(ABS(E278-D277),"")</f>
        <v/>
      </c>
      <c r="Y278" t="str">
        <f>IFERROR(ABS(F278-D277),"")</f>
        <v/>
      </c>
      <c r="Z278" t="str">
        <f t="shared" si="107"/>
        <v/>
      </c>
      <c r="AA278" s="36" t="str">
        <f>IFERROR(H278-I278,"")</f>
        <v/>
      </c>
      <c r="AB278" s="36" t="str">
        <f t="shared" si="124"/>
        <v/>
      </c>
      <c r="AC278" s="66" t="str" cm="1">
        <f t="array" ref="AC278">IFERROR((AB278=AB277,AC277+AB278,AB278),"")</f>
        <v/>
      </c>
      <c r="AD278" s="65"/>
      <c r="AE278" s="65"/>
      <c r="AF278" s="65"/>
      <c r="AG278" s="65"/>
      <c r="AH278" s="36" t="str">
        <f>IF(AND(H278&gt;I278,H277&lt;I277),"crossover","")</f>
        <v/>
      </c>
      <c r="AI278" s="36" t="str">
        <f>IF(AND(H278&lt;I278,H277&gt;I277),"crossunder","")</f>
        <v/>
      </c>
      <c r="AJ278" s="67" t="str">
        <f t="shared" si="125"/>
        <v/>
      </c>
      <c r="AK278" s="68" t="str">
        <f t="shared" si="126"/>
        <v/>
      </c>
      <c r="AL278" s="71" t="str">
        <f t="shared" si="127"/>
        <v/>
      </c>
      <c r="AM278" s="71" t="str">
        <f t="shared" si="128"/>
        <v/>
      </c>
      <c r="AN278" s="72" t="str">
        <f>IF(AND(AK278&lt;&gt;"",CF278="Low Spike @ Uptrend"),AK278,"")</f>
        <v/>
      </c>
      <c r="AO278" s="72" t="str">
        <f t="shared" si="129"/>
        <v/>
      </c>
      <c r="AT278" s="75"/>
      <c r="AU278" s="75"/>
      <c r="AV278" s="75"/>
      <c r="AW278" s="75"/>
      <c r="AX278" s="4"/>
      <c r="AY278" s="21" t="str">
        <f>IF(OR(Q278=0,Q278=""),"",((H278-Q278)/Q278))</f>
        <v/>
      </c>
      <c r="AZ278" s="15" t="str">
        <f t="shared" si="112"/>
        <v/>
      </c>
      <c r="BA278" s="15" t="str">
        <f t="shared" si="110"/>
        <v/>
      </c>
      <c r="BB278" s="22" t="str">
        <f t="shared" si="113"/>
        <v/>
      </c>
      <c r="BC278" s="22" t="str">
        <f t="shared" si="114"/>
        <v/>
      </c>
      <c r="BD278" s="24" t="str">
        <f>IF(OR(R278=0,R278=""),"",((H278-R278)/R278))</f>
        <v/>
      </c>
      <c r="BE278" s="23" t="str">
        <f t="shared" si="111"/>
        <v/>
      </c>
      <c r="BF278" s="23" t="str">
        <f t="shared" si="115"/>
        <v/>
      </c>
      <c r="BG278" s="25" t="str">
        <f t="shared" si="116"/>
        <v/>
      </c>
      <c r="BH278" s="25" t="str">
        <f t="shared" si="117"/>
        <v/>
      </c>
      <c r="BI278" s="29" t="str">
        <f>IF(OR(L278="",N278=""),"",IF(AND(L278=N278,L278&gt;0,N278&gt;0),"Important High",""))</f>
        <v/>
      </c>
      <c r="BJ278" s="29" t="str">
        <f>IF(OR(M278="",O278=""),"",IF(AND(M278=O278,M278&gt;0,O278&gt;0),"Important Low",""))</f>
        <v/>
      </c>
      <c r="BK278" s="37" t="str">
        <f>IFERROR(IF(ABS(U278)&lt;0.15%,"Equal High",""),"")</f>
        <v/>
      </c>
      <c r="BL278" s="37" t="str" cm="1">
        <f t="array" aca="1" ref="BL278" ca="1">_xlfn.LET(_xlpm.lookback,MIN(ROW()-ROW(BK$50),11),_xlpm.found,IFERROR(MATCH("Equal High",OFFSET(BK278,-_xlpm.lookback,0,_xlpm.lookback+1,1),0),-1),_xlpm.offset_rows,_xlpm.lookback-_xlpm.found+1,IF(_xlpm.found&gt;0,INDEX(E:E,ROW()-_xlpm.offset_rows),""))</f>
        <v/>
      </c>
      <c r="BM278" s="37" t="str">
        <f ca="1">IF(BL278&lt;&gt;"",H278,"")</f>
        <v/>
      </c>
      <c r="BN278" s="37" t="str">
        <f ca="1">IF(BL278&lt;&gt;"",I278,"")</f>
        <v/>
      </c>
      <c r="BO278" s="37" t="str">
        <f t="shared" ca="1" si="108"/>
        <v/>
      </c>
      <c r="BP278" s="37" t="str">
        <f>IFERROR(IF(ABS(V278)&lt;0.15%,"Equal Low",""),"")</f>
        <v/>
      </c>
      <c r="BQ278" s="37" t="str" cm="1">
        <f t="array" aca="1" ref="BQ278" ca="1">_xlfn.LET(_xlpm.lookback,MIN(ROW()-ROW(BP$50),11),_xlpm.found,IFERROR(MATCH("Equal Low",OFFSET(BP278,-_xlpm.lookback,0,_xlpm.lookback+1,1),0),-1),_xlpm.offset_rows,_xlpm.lookback-_xlpm.found+1,IF(_xlpm.found&gt;0,INDEX(F:F,ROW()-_xlpm.offset_rows),""))</f>
        <v/>
      </c>
      <c r="BR278" s="37" t="str">
        <f ca="1">IF(BQ278&lt;&gt;"",H278,"")</f>
        <v/>
      </c>
      <c r="BS278" s="37" t="str">
        <f ca="1">IF(BQ278&lt;&gt;"",I278,"")</f>
        <v/>
      </c>
      <c r="BT278" s="37" t="str">
        <f t="shared" ca="1" si="109"/>
        <v/>
      </c>
      <c r="BU278" s="37" t="str">
        <f t="shared" si="118"/>
        <v/>
      </c>
      <c r="BV278" s="29" t="str">
        <f t="shared" si="119"/>
        <v/>
      </c>
      <c r="BW278" s="37" t="str" cm="1">
        <f t="array" ref="BW278">IF(BV278&lt;&gt;1,"",_xlfn.IFS(OR(BC278="Above",BC278="Below"),BC278,OR(BH278="Above",BH278="Below"),BH278,TRUE,""))</f>
        <v/>
      </c>
      <c r="BX278" s="37" t="str">
        <f ca="1">_xlfn.LET(_xlpm.eqh,IFERROR(ABS((BM278-BL278)/BL278)&lt;0.15%,FALSE),_xlpm.eql,IFERROR(ABS((BR278-BQ278)/BQ278)&lt;0.15%,FALSE),IF(_xlpm.eqh,IF(_xlpm.eql,"Eqh Touch / Eql Touch","Eqh Touch"),IF(_xlpm.eql,"Eql Touch","")))</f>
        <v/>
      </c>
      <c r="BY278" s="37" t="str">
        <f>IF(AA278="","",IF(AA278&gt;0,"UP","DOWN"))</f>
        <v/>
      </c>
      <c r="BZ278" s="37" t="str">
        <f t="shared" si="120"/>
        <v/>
      </c>
      <c r="CA278" s="37" t="str">
        <f t="shared" si="121"/>
        <v/>
      </c>
      <c r="CB278" s="66" t="str">
        <f t="shared" si="122"/>
        <v/>
      </c>
      <c r="CC278" s="69" t="str">
        <f t="shared" si="130"/>
        <v/>
      </c>
      <c r="CD278" s="66" t="str">
        <f t="shared" si="131"/>
        <v/>
      </c>
      <c r="CE278" s="66" t="str">
        <f t="shared" si="123"/>
        <v/>
      </c>
      <c r="CF278" s="66" t="str">
        <f>IF(AK278="","",IF(AND(AC278&gt;0,AK278&gt;0),"Low Spike @ Uptrend",""))</f>
        <v/>
      </c>
      <c r="CG278" s="66" t="str">
        <f>IF(AND(CF278="Low Spike @ Uptrend",AV278&gt;50%),"Sig Low Spike @ Uptrend","")</f>
        <v/>
      </c>
      <c r="CH278" s="30" t="str">
        <f>IFERROR(IF(Z278&gt;(AVERAGE(Z258:Z278)+(2*_xlfn.STDEV.P(Z258:Z278))),1,""),"")</f>
        <v/>
      </c>
      <c r="CI278" s="30" t="str">
        <f>IFERROR(IF(G278&gt;(AVERAGE(G258:G278)+(2*_xlfn.STDEV.P(G258:G278))),1,""),"")</f>
        <v/>
      </c>
      <c r="CJ278" s="30" t="str">
        <f>IF(P278="","",IF(P278=1,1,""))</f>
        <v/>
      </c>
      <c r="CK278" s="11" t="str">
        <f>IF(AND(CH278="",CC278="",CF278="",CI278="",CJ278=""),"",SUM(CH278:CJ278)/5)</f>
        <v/>
      </c>
      <c r="CL278" s="38" t="str">
        <f t="shared" si="105"/>
        <v/>
      </c>
      <c r="CM278" s="10" t="str">
        <f t="shared" si="106"/>
        <v/>
      </c>
    </row>
    <row r="279" spans="1:91" x14ac:dyDescent="0.55000000000000004">
      <c r="A279" t="str">
        <f>IF('Data Validation'!$K$2&lt;&gt;TRUE,"",'Data Validation'!A279)</f>
        <v/>
      </c>
      <c r="B279" s="4" t="str">
        <f>IF('Data Validation'!$K$2&lt;&gt;TRUE,"",'Data Validation'!C279)</f>
        <v/>
      </c>
      <c r="C279" s="4" t="str">
        <f>IF('Data Validation'!$K$2&lt;&gt;TRUE,"",'Data Validation'!E279)</f>
        <v/>
      </c>
      <c r="D279" s="4" t="str">
        <f>IF('Data Validation'!$K$2&lt;&gt;TRUE,"",'Data Validation'!G279)</f>
        <v/>
      </c>
      <c r="E279" s="4" t="str">
        <f>IF($C279&lt;&gt;"M5","",Price!F279)</f>
        <v/>
      </c>
      <c r="F279" s="4" t="str">
        <f>IF($C279&lt;&gt;"M5","",Price!G279)</f>
        <v/>
      </c>
      <c r="G279" s="4" t="str">
        <f>IF($C279&lt;&gt;"M5","",Price!H279)</f>
        <v/>
      </c>
      <c r="H279" s="57" t="str">
        <f>IF($C279&lt;&gt;"M5","",SSA!E279)</f>
        <v/>
      </c>
      <c r="I279" s="57" t="str">
        <f>IF($C279&lt;&gt;"M5","",SSA!F279)</f>
        <v/>
      </c>
      <c r="J279" s="58" t="str">
        <f>IF($C279&lt;&gt;"M5","",SSA!G279)</f>
        <v/>
      </c>
      <c r="K279" s="58" t="str">
        <f>IF($C279&lt;&gt;"M5","",SSA!H279)</f>
        <v/>
      </c>
      <c r="L279" s="5" t="str">
        <f>IF($C279&lt;&gt;"M5","",Trendlines!K279)</f>
        <v/>
      </c>
      <c r="M279" s="5" t="str">
        <f>IF($C279&lt;&gt;"M5","",Trendlines!L279)</f>
        <v/>
      </c>
      <c r="N279" s="5" t="str">
        <f>IF($C279&lt;&gt;"M5","",ZigZag!E279)</f>
        <v/>
      </c>
      <c r="O279" s="5" t="str">
        <f>IF($C279&lt;&gt;"M5","",ZigZag!F279)</f>
        <v/>
      </c>
      <c r="P279" s="5" t="str">
        <f>IF($C279&lt;&gt;"M5","",Pinbar!E279)</f>
        <v/>
      </c>
      <c r="Q279" s="57" t="str">
        <f>IF($C279&lt;&gt;"M5","",Trendlines!E279)</f>
        <v/>
      </c>
      <c r="R279" s="57" t="str">
        <f>IF($C279&lt;&gt;"M5","",Trendlines!H279)</f>
        <v/>
      </c>
      <c r="S279" s="36" t="str">
        <f>IF(N279=0,""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IF(N231&lt;&gt;0,N231,"")))))))))))))))))))))))))))))))))))))))))))))))))</f>
        <v/>
      </c>
      <c r="T279" s="36" t="str">
        <f>IF(O279=0,""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IF(O231&lt;&gt;0,O231,"")))))))))))))))))))))))))))))))))))))))))))))))))</f>
        <v/>
      </c>
      <c r="U279" s="36" t="str">
        <f>IFERROR(IF(S279="N/A","N/A",((N279-S279)/S279)),"")</f>
        <v/>
      </c>
      <c r="V279" s="36" t="str">
        <f>IFERROR(IF(T279="N/A","N/A",((O279-T279)/T279)),"")</f>
        <v/>
      </c>
      <c r="W279" t="str">
        <f>IFERROR(E279-F279,"")</f>
        <v/>
      </c>
      <c r="X279" t="str">
        <f>IFERROR(ABS(E279-D278),"")</f>
        <v/>
      </c>
      <c r="Y279" t="str">
        <f>IFERROR(ABS(F279-D278),"")</f>
        <v/>
      </c>
      <c r="Z279" t="str">
        <f t="shared" si="107"/>
        <v/>
      </c>
      <c r="AA279" s="36" t="str">
        <f>IFERROR(H279-I279,"")</f>
        <v/>
      </c>
      <c r="AB279" s="36" t="str">
        <f t="shared" si="124"/>
        <v/>
      </c>
      <c r="AC279" s="66" t="str" cm="1">
        <f t="array" ref="AC279">IFERROR((AB279=AB278,AC278+AB279,AB279),"")</f>
        <v/>
      </c>
      <c r="AD279" s="65"/>
      <c r="AE279" s="65"/>
      <c r="AF279" s="65"/>
      <c r="AG279" s="65"/>
      <c r="AH279" s="36" t="str">
        <f>IF(AND(H279&gt;I279,H278&lt;I278),"crossover","")</f>
        <v/>
      </c>
      <c r="AI279" s="36" t="str">
        <f>IF(AND(H279&lt;I279,H278&gt;I278),"crossunder","")</f>
        <v/>
      </c>
      <c r="AJ279" s="67" t="str">
        <f t="shared" si="125"/>
        <v/>
      </c>
      <c r="AK279" s="68" t="str">
        <f t="shared" si="126"/>
        <v/>
      </c>
      <c r="AL279" s="71" t="str">
        <f t="shared" si="127"/>
        <v/>
      </c>
      <c r="AM279" s="71" t="str">
        <f t="shared" si="128"/>
        <v/>
      </c>
      <c r="AN279" s="72" t="str">
        <f>IF(AND(AK279&lt;&gt;"",CF279="Low Spike @ Uptrend"),AK279,"")</f>
        <v/>
      </c>
      <c r="AO279" s="72" t="str">
        <f t="shared" si="129"/>
        <v/>
      </c>
      <c r="AT279" s="75"/>
      <c r="AU279" s="75"/>
      <c r="AV279" s="75"/>
      <c r="AW279" s="75"/>
      <c r="AX279" s="4"/>
      <c r="AY279" s="21" t="str">
        <f>IF(OR(Q279=0,Q279=""),"",((H279-Q279)/Q279))</f>
        <v/>
      </c>
      <c r="AZ279" s="15" t="str">
        <f t="shared" si="112"/>
        <v/>
      </c>
      <c r="BA279" s="15" t="str">
        <f t="shared" si="110"/>
        <v/>
      </c>
      <c r="BB279" s="22" t="str">
        <f t="shared" si="113"/>
        <v/>
      </c>
      <c r="BC279" s="22" t="str">
        <f t="shared" si="114"/>
        <v/>
      </c>
      <c r="BD279" s="24" t="str">
        <f>IF(OR(R279=0,R279=""),"",((H279-R279)/R279))</f>
        <v/>
      </c>
      <c r="BE279" s="23" t="str">
        <f t="shared" si="111"/>
        <v/>
      </c>
      <c r="BF279" s="23" t="str">
        <f t="shared" si="115"/>
        <v/>
      </c>
      <c r="BG279" s="25" t="str">
        <f t="shared" si="116"/>
        <v/>
      </c>
      <c r="BH279" s="25" t="str">
        <f t="shared" si="117"/>
        <v/>
      </c>
      <c r="BI279" s="29" t="str">
        <f>IF(OR(L279="",N279=""),"",IF(AND(L279=N279,L279&gt;0,N279&gt;0),"Important High",""))</f>
        <v/>
      </c>
      <c r="BJ279" s="29" t="str">
        <f>IF(OR(M279="",O279=""),"",IF(AND(M279=O279,M279&gt;0,O279&gt;0),"Important Low",""))</f>
        <v/>
      </c>
      <c r="BK279" s="37" t="str">
        <f>IFERROR(IF(ABS(U279)&lt;0.15%,"Equal High",""),"")</f>
        <v/>
      </c>
      <c r="BL279" s="37" t="str" cm="1">
        <f t="array" aca="1" ref="BL279" ca="1">_xlfn.LET(_xlpm.lookback,MIN(ROW()-ROW(BK$50),11),_xlpm.found,IFERROR(MATCH("Equal High",OFFSET(BK279,-_xlpm.lookback,0,_xlpm.lookback+1,1),0),-1),_xlpm.offset_rows,_xlpm.lookback-_xlpm.found+1,IF(_xlpm.found&gt;0,INDEX(E:E,ROW()-_xlpm.offset_rows),""))</f>
        <v/>
      </c>
      <c r="BM279" s="37" t="str">
        <f ca="1">IF(BL279&lt;&gt;"",H279,"")</f>
        <v/>
      </c>
      <c r="BN279" s="37" t="str">
        <f ca="1">IF(BL279&lt;&gt;"",I279,"")</f>
        <v/>
      </c>
      <c r="BO279" s="37" t="str">
        <f t="shared" ca="1" si="108"/>
        <v/>
      </c>
      <c r="BP279" s="37" t="str">
        <f>IFERROR(IF(ABS(V279)&lt;0.15%,"Equal Low",""),"")</f>
        <v/>
      </c>
      <c r="BQ279" s="37" t="str" cm="1">
        <f t="array" aca="1" ref="BQ279" ca="1">_xlfn.LET(_xlpm.lookback,MIN(ROW()-ROW(BP$50),11),_xlpm.found,IFERROR(MATCH("Equal Low",OFFSET(BP279,-_xlpm.lookback,0,_xlpm.lookback+1,1),0),-1),_xlpm.offset_rows,_xlpm.lookback-_xlpm.found+1,IF(_xlpm.found&gt;0,INDEX(F:F,ROW()-_xlpm.offset_rows),""))</f>
        <v/>
      </c>
      <c r="BR279" s="37" t="str">
        <f ca="1">IF(BQ279&lt;&gt;"",H279,"")</f>
        <v/>
      </c>
      <c r="BS279" s="37" t="str">
        <f ca="1">IF(BQ279&lt;&gt;"",I279,"")</f>
        <v/>
      </c>
      <c r="BT279" s="37" t="str">
        <f t="shared" ca="1" si="109"/>
        <v/>
      </c>
      <c r="BU279" s="37" t="str">
        <f t="shared" si="118"/>
        <v/>
      </c>
      <c r="BV279" s="29" t="str">
        <f t="shared" si="119"/>
        <v/>
      </c>
      <c r="BW279" s="37" t="str" cm="1">
        <f t="array" ref="BW279">IF(BV279&lt;&gt;1,"",_xlfn.IFS(OR(BC279="Above",BC279="Below"),BC279,OR(BH279="Above",BH279="Below"),BH279,TRUE,""))</f>
        <v/>
      </c>
      <c r="BX279" s="37" t="str">
        <f ca="1">_xlfn.LET(_xlpm.eqh,IFERROR(ABS((BM279-BL279)/BL279)&lt;0.15%,FALSE),_xlpm.eql,IFERROR(ABS((BR279-BQ279)/BQ279)&lt;0.15%,FALSE),IF(_xlpm.eqh,IF(_xlpm.eql,"Eqh Touch / Eql Touch","Eqh Touch"),IF(_xlpm.eql,"Eql Touch","")))</f>
        <v/>
      </c>
      <c r="BY279" s="37" t="str">
        <f>IF(AA279="","",IF(AA279&gt;0,"UP","DOWN"))</f>
        <v/>
      </c>
      <c r="BZ279" s="37" t="str">
        <f t="shared" si="120"/>
        <v/>
      </c>
      <c r="CA279" s="37" t="str">
        <f t="shared" si="121"/>
        <v/>
      </c>
      <c r="CB279" s="66" t="str">
        <f t="shared" si="122"/>
        <v/>
      </c>
      <c r="CC279" s="69" t="str">
        <f t="shared" si="130"/>
        <v/>
      </c>
      <c r="CD279" s="66" t="str">
        <f t="shared" si="131"/>
        <v/>
      </c>
      <c r="CE279" s="66" t="str">
        <f t="shared" si="123"/>
        <v/>
      </c>
      <c r="CF279" s="66" t="str">
        <f>IF(AK279="","",IF(AND(AC279&gt;0,AK279&gt;0),"Low Spike @ Uptrend",""))</f>
        <v/>
      </c>
      <c r="CG279" s="66" t="str">
        <f>IF(AND(CF279="Low Spike @ Uptrend",AV279&gt;50%),"Sig Low Spike @ Uptrend","")</f>
        <v/>
      </c>
      <c r="CH279" s="30" t="str">
        <f>IFERROR(IF(Z279&gt;(AVERAGE(Z259:Z279)+(2*_xlfn.STDEV.P(Z259:Z279))),1,""),"")</f>
        <v/>
      </c>
      <c r="CI279" s="30" t="str">
        <f>IFERROR(IF(G279&gt;(AVERAGE(G259:G279)+(2*_xlfn.STDEV.P(G259:G279))),1,""),"")</f>
        <v/>
      </c>
      <c r="CJ279" s="30" t="str">
        <f>IF(P279="","",IF(P279=1,1,""))</f>
        <v/>
      </c>
      <c r="CK279" s="11" t="str">
        <f>IF(AND(CH279="",CC279="",CF279="",CI279="",CJ279=""),"",SUM(CH279:CJ279)/5)</f>
        <v/>
      </c>
      <c r="CL279" s="38" t="str">
        <f t="shared" si="105"/>
        <v/>
      </c>
      <c r="CM279" s="10" t="str">
        <f t="shared" si="106"/>
        <v/>
      </c>
    </row>
    <row r="280" spans="1:91" x14ac:dyDescent="0.55000000000000004">
      <c r="A280" t="str">
        <f>IF('Data Validation'!$K$2&lt;&gt;TRUE,"",'Data Validation'!A280)</f>
        <v/>
      </c>
      <c r="B280" s="4" t="str">
        <f>IF('Data Validation'!$K$2&lt;&gt;TRUE,"",'Data Validation'!C280)</f>
        <v/>
      </c>
      <c r="C280" s="4" t="str">
        <f>IF('Data Validation'!$K$2&lt;&gt;TRUE,"",'Data Validation'!E280)</f>
        <v/>
      </c>
      <c r="D280" s="4" t="str">
        <f>IF('Data Validation'!$K$2&lt;&gt;TRUE,"",'Data Validation'!G280)</f>
        <v/>
      </c>
      <c r="E280" s="4" t="str">
        <f>IF($C280&lt;&gt;"M5","",Price!F280)</f>
        <v/>
      </c>
      <c r="F280" s="4" t="str">
        <f>IF($C280&lt;&gt;"M5","",Price!G280)</f>
        <v/>
      </c>
      <c r="G280" s="4" t="str">
        <f>IF($C280&lt;&gt;"M5","",Price!H280)</f>
        <v/>
      </c>
      <c r="H280" s="57" t="str">
        <f>IF($C280&lt;&gt;"M5","",SSA!E280)</f>
        <v/>
      </c>
      <c r="I280" s="57" t="str">
        <f>IF($C280&lt;&gt;"M5","",SSA!F280)</f>
        <v/>
      </c>
      <c r="J280" s="58" t="str">
        <f>IF($C280&lt;&gt;"M5","",SSA!G280)</f>
        <v/>
      </c>
      <c r="K280" s="58" t="str">
        <f>IF($C280&lt;&gt;"M5","",SSA!H280)</f>
        <v/>
      </c>
      <c r="L280" s="5" t="str">
        <f>IF($C280&lt;&gt;"M5","",Trendlines!K280)</f>
        <v/>
      </c>
      <c r="M280" s="5" t="str">
        <f>IF($C280&lt;&gt;"M5","",Trendlines!L280)</f>
        <v/>
      </c>
      <c r="N280" s="5" t="str">
        <f>IF($C280&lt;&gt;"M5","",ZigZag!E280)</f>
        <v/>
      </c>
      <c r="O280" s="5" t="str">
        <f>IF($C280&lt;&gt;"M5","",ZigZag!F280)</f>
        <v/>
      </c>
      <c r="P280" s="5" t="str">
        <f>IF($C280&lt;&gt;"M5","",Pinbar!E280)</f>
        <v/>
      </c>
      <c r="Q280" s="57" t="str">
        <f>IF($C280&lt;&gt;"M5","",Trendlines!E280)</f>
        <v/>
      </c>
      <c r="R280" s="57" t="str">
        <f>IF($C280&lt;&gt;"M5","",Trendlines!H280)</f>
        <v/>
      </c>
      <c r="S280" s="36" t="str">
        <f>IF(N280=0,""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IF(N232&lt;&gt;0,N232,"")))))))))))))))))))))))))))))))))))))))))))))))))</f>
        <v/>
      </c>
      <c r="T280" s="36" t="str">
        <f>IF(O280=0,""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IF(O232&lt;&gt;0,O232,"")))))))))))))))))))))))))))))))))))))))))))))))))</f>
        <v/>
      </c>
      <c r="U280" s="36" t="str">
        <f>IFERROR(IF(S280="N/A","N/A",((N280-S280)/S280)),"")</f>
        <v/>
      </c>
      <c r="V280" s="36" t="str">
        <f>IFERROR(IF(T280="N/A","N/A",((O280-T280)/T280)),"")</f>
        <v/>
      </c>
      <c r="W280" t="str">
        <f>IFERROR(E280-F280,"")</f>
        <v/>
      </c>
      <c r="X280" t="str">
        <f>IFERROR(ABS(E280-D279),"")</f>
        <v/>
      </c>
      <c r="Y280" t="str">
        <f>IFERROR(ABS(F280-D279),"")</f>
        <v/>
      </c>
      <c r="Z280" t="str">
        <f t="shared" si="107"/>
        <v/>
      </c>
      <c r="AA280" s="36" t="str">
        <f>IFERROR(H280-I280,"")</f>
        <v/>
      </c>
      <c r="AB280" s="36" t="str">
        <f t="shared" si="124"/>
        <v/>
      </c>
      <c r="AC280" s="66" t="str" cm="1">
        <f t="array" ref="AC280">IFERROR((AB280=AB279,AC279+AB280,AB280),"")</f>
        <v/>
      </c>
      <c r="AD280" s="65"/>
      <c r="AE280" s="65"/>
      <c r="AF280" s="65"/>
      <c r="AG280" s="65"/>
      <c r="AH280" s="36" t="str">
        <f>IF(AND(H280&gt;I280,H279&lt;I279),"crossover","")</f>
        <v/>
      </c>
      <c r="AI280" s="36" t="str">
        <f>IF(AND(H280&lt;I280,H279&gt;I279),"crossunder","")</f>
        <v/>
      </c>
      <c r="AJ280" s="67" t="str">
        <f t="shared" si="125"/>
        <v/>
      </c>
      <c r="AK280" s="68" t="str">
        <f t="shared" si="126"/>
        <v/>
      </c>
      <c r="AL280" s="71" t="str">
        <f t="shared" si="127"/>
        <v/>
      </c>
      <c r="AM280" s="71" t="str">
        <f t="shared" si="128"/>
        <v/>
      </c>
      <c r="AN280" s="72" t="str">
        <f>IF(AND(AK280&lt;&gt;"",CF280="Low Spike @ Uptrend"),AK280,"")</f>
        <v/>
      </c>
      <c r="AO280" s="72" t="str">
        <f t="shared" si="129"/>
        <v/>
      </c>
      <c r="AT280" s="75"/>
      <c r="AU280" s="75"/>
      <c r="AV280" s="75"/>
      <c r="AW280" s="75"/>
      <c r="AX280" s="4"/>
      <c r="AY280" s="21" t="str">
        <f>IF(OR(Q280=0,Q280=""),"",((H280-Q280)/Q280))</f>
        <v/>
      </c>
      <c r="AZ280" s="15" t="str">
        <f t="shared" si="112"/>
        <v/>
      </c>
      <c r="BA280" s="15" t="str">
        <f t="shared" si="110"/>
        <v/>
      </c>
      <c r="BB280" s="22" t="str">
        <f t="shared" si="113"/>
        <v/>
      </c>
      <c r="BC280" s="22" t="str">
        <f t="shared" si="114"/>
        <v/>
      </c>
      <c r="BD280" s="24" t="str">
        <f>IF(OR(R280=0,R280=""),"",((H280-R280)/R280))</f>
        <v/>
      </c>
      <c r="BE280" s="23" t="str">
        <f t="shared" si="111"/>
        <v/>
      </c>
      <c r="BF280" s="23" t="str">
        <f t="shared" si="115"/>
        <v/>
      </c>
      <c r="BG280" s="25" t="str">
        <f t="shared" si="116"/>
        <v/>
      </c>
      <c r="BH280" s="25" t="str">
        <f t="shared" si="117"/>
        <v/>
      </c>
      <c r="BI280" s="29" t="str">
        <f>IF(OR(L280="",N280=""),"",IF(AND(L280=N280,L280&gt;0,N280&gt;0),"Important High",""))</f>
        <v/>
      </c>
      <c r="BJ280" s="29" t="str">
        <f>IF(OR(M280="",O280=""),"",IF(AND(M280=O280,M280&gt;0,O280&gt;0),"Important Low",""))</f>
        <v/>
      </c>
      <c r="BK280" s="37" t="str">
        <f>IFERROR(IF(ABS(U280)&lt;0.15%,"Equal High",""),"")</f>
        <v/>
      </c>
      <c r="BL280" s="37" t="str" cm="1">
        <f t="array" aca="1" ref="BL280" ca="1">_xlfn.LET(_xlpm.lookback,MIN(ROW()-ROW(BK$50),11),_xlpm.found,IFERROR(MATCH("Equal High",OFFSET(BK280,-_xlpm.lookback,0,_xlpm.lookback+1,1),0),-1),_xlpm.offset_rows,_xlpm.lookback-_xlpm.found+1,IF(_xlpm.found&gt;0,INDEX(E:E,ROW()-_xlpm.offset_rows),""))</f>
        <v/>
      </c>
      <c r="BM280" s="37" t="str">
        <f ca="1">IF(BL280&lt;&gt;"",H280,"")</f>
        <v/>
      </c>
      <c r="BN280" s="37" t="str">
        <f ca="1">IF(BL280&lt;&gt;"",I280,"")</f>
        <v/>
      </c>
      <c r="BO280" s="37" t="str">
        <f t="shared" ca="1" si="108"/>
        <v/>
      </c>
      <c r="BP280" s="37" t="str">
        <f>IFERROR(IF(ABS(V280)&lt;0.15%,"Equal Low",""),"")</f>
        <v/>
      </c>
      <c r="BQ280" s="37" t="str" cm="1">
        <f t="array" aca="1" ref="BQ280" ca="1">_xlfn.LET(_xlpm.lookback,MIN(ROW()-ROW(BP$50),11),_xlpm.found,IFERROR(MATCH("Equal Low",OFFSET(BP280,-_xlpm.lookback,0,_xlpm.lookback+1,1),0),-1),_xlpm.offset_rows,_xlpm.lookback-_xlpm.found+1,IF(_xlpm.found&gt;0,INDEX(F:F,ROW()-_xlpm.offset_rows),""))</f>
        <v/>
      </c>
      <c r="BR280" s="37" t="str">
        <f ca="1">IF(BQ280&lt;&gt;"",H280,"")</f>
        <v/>
      </c>
      <c r="BS280" s="37" t="str">
        <f ca="1">IF(BQ280&lt;&gt;"",I280,"")</f>
        <v/>
      </c>
      <c r="BT280" s="37" t="str">
        <f t="shared" ca="1" si="109"/>
        <v/>
      </c>
      <c r="BU280" s="37" t="str">
        <f t="shared" si="118"/>
        <v/>
      </c>
      <c r="BV280" s="29" t="str">
        <f t="shared" si="119"/>
        <v/>
      </c>
      <c r="BW280" s="37" t="str" cm="1">
        <f t="array" ref="BW280">IF(BV280&lt;&gt;1,"",_xlfn.IFS(OR(BC280="Above",BC280="Below"),BC280,OR(BH280="Above",BH280="Below"),BH280,TRUE,""))</f>
        <v/>
      </c>
      <c r="BX280" s="37" t="str">
        <f ca="1">_xlfn.LET(_xlpm.eqh,IFERROR(ABS((BM280-BL280)/BL280)&lt;0.15%,FALSE),_xlpm.eql,IFERROR(ABS((BR280-BQ280)/BQ280)&lt;0.15%,FALSE),IF(_xlpm.eqh,IF(_xlpm.eql,"Eqh Touch / Eql Touch","Eqh Touch"),IF(_xlpm.eql,"Eql Touch","")))</f>
        <v/>
      </c>
      <c r="BY280" s="37" t="str">
        <f>IF(AA280="","",IF(AA280&gt;0,"UP","DOWN"))</f>
        <v/>
      </c>
      <c r="BZ280" s="37" t="str">
        <f t="shared" si="120"/>
        <v/>
      </c>
      <c r="CA280" s="37" t="str">
        <f t="shared" si="121"/>
        <v/>
      </c>
      <c r="CB280" s="66" t="str">
        <f t="shared" si="122"/>
        <v/>
      </c>
      <c r="CC280" s="69" t="str">
        <f t="shared" si="130"/>
        <v/>
      </c>
      <c r="CD280" s="66" t="str">
        <f t="shared" si="131"/>
        <v/>
      </c>
      <c r="CE280" s="66" t="str">
        <f t="shared" si="123"/>
        <v/>
      </c>
      <c r="CF280" s="66" t="str">
        <f>IF(AK280="","",IF(AND(AC280&gt;0,AK280&gt;0),"Low Spike @ Uptrend",""))</f>
        <v/>
      </c>
      <c r="CG280" s="66" t="str">
        <f>IF(AND(CF280="Low Spike @ Uptrend",AV280&gt;50%),"Sig Low Spike @ Uptrend","")</f>
        <v/>
      </c>
      <c r="CH280" s="30" t="str">
        <f>IFERROR(IF(Z280&gt;(AVERAGE(Z260:Z280)+(2*_xlfn.STDEV.P(Z260:Z280))),1,""),"")</f>
        <v/>
      </c>
      <c r="CI280" s="30" t="str">
        <f>IFERROR(IF(G280&gt;(AVERAGE(G260:G280)+(2*_xlfn.STDEV.P(G260:G280))),1,""),"")</f>
        <v/>
      </c>
      <c r="CJ280" s="30" t="str">
        <f>IF(P280="","",IF(P280=1,1,""))</f>
        <v/>
      </c>
      <c r="CK280" s="11" t="str">
        <f>IF(AND(CH280="",CC280="",CF280="",CI280="",CJ280=""),"",SUM(CH280:CJ280)/5)</f>
        <v/>
      </c>
      <c r="CL280" s="38" t="str">
        <f t="shared" si="105"/>
        <v/>
      </c>
      <c r="CM280" s="10" t="str">
        <f t="shared" si="106"/>
        <v/>
      </c>
    </row>
    <row r="281" spans="1:91" x14ac:dyDescent="0.55000000000000004">
      <c r="A281" t="str">
        <f>IF('Data Validation'!$K$2&lt;&gt;TRUE,"",'Data Validation'!A281)</f>
        <v/>
      </c>
      <c r="B281" s="4" t="str">
        <f>IF('Data Validation'!$K$2&lt;&gt;TRUE,"",'Data Validation'!C281)</f>
        <v/>
      </c>
      <c r="C281" s="4" t="str">
        <f>IF('Data Validation'!$K$2&lt;&gt;TRUE,"",'Data Validation'!E281)</f>
        <v/>
      </c>
      <c r="D281" s="4" t="str">
        <f>IF('Data Validation'!$K$2&lt;&gt;TRUE,"",'Data Validation'!G281)</f>
        <v/>
      </c>
      <c r="E281" s="4" t="str">
        <f>IF($C281&lt;&gt;"M5","",Price!F281)</f>
        <v/>
      </c>
      <c r="F281" s="4" t="str">
        <f>IF($C281&lt;&gt;"M5","",Price!G281)</f>
        <v/>
      </c>
      <c r="G281" s="4" t="str">
        <f>IF($C281&lt;&gt;"M5","",Price!H281)</f>
        <v/>
      </c>
      <c r="H281" s="57" t="str">
        <f>IF($C281&lt;&gt;"M5","",SSA!E281)</f>
        <v/>
      </c>
      <c r="I281" s="57" t="str">
        <f>IF($C281&lt;&gt;"M5","",SSA!F281)</f>
        <v/>
      </c>
      <c r="J281" s="58" t="str">
        <f>IF($C281&lt;&gt;"M5","",SSA!G281)</f>
        <v/>
      </c>
      <c r="K281" s="58" t="str">
        <f>IF($C281&lt;&gt;"M5","",SSA!H281)</f>
        <v/>
      </c>
      <c r="L281" s="5" t="str">
        <f>IF($C281&lt;&gt;"M5","",Trendlines!K281)</f>
        <v/>
      </c>
      <c r="M281" s="5" t="str">
        <f>IF($C281&lt;&gt;"M5","",Trendlines!L281)</f>
        <v/>
      </c>
      <c r="N281" s="5" t="str">
        <f>IF($C281&lt;&gt;"M5","",ZigZag!E281)</f>
        <v/>
      </c>
      <c r="O281" s="5" t="str">
        <f>IF($C281&lt;&gt;"M5","",ZigZag!F281)</f>
        <v/>
      </c>
      <c r="P281" s="5" t="str">
        <f>IF($C281&lt;&gt;"M5","",Pinbar!E281)</f>
        <v/>
      </c>
      <c r="Q281" s="57" t="str">
        <f>IF($C281&lt;&gt;"M5","",Trendlines!E281)</f>
        <v/>
      </c>
      <c r="R281" s="57" t="str">
        <f>IF($C281&lt;&gt;"M5","",Trendlines!H281)</f>
        <v/>
      </c>
      <c r="S281" s="36" t="str">
        <f>IF(N281=0,""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IF(N233&lt;&gt;0,N233,"")))))))))))))))))))))))))))))))))))))))))))))))))</f>
        <v/>
      </c>
      <c r="T281" s="36" t="str">
        <f>IF(O281=0,""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IF(O233&lt;&gt;0,O233,"")))))))))))))))))))))))))))))))))))))))))))))))))</f>
        <v/>
      </c>
      <c r="U281" s="36" t="str">
        <f>IFERROR(IF(S281="N/A","N/A",((N281-S281)/S281)),"")</f>
        <v/>
      </c>
      <c r="V281" s="36" t="str">
        <f>IFERROR(IF(T281="N/A","N/A",((O281-T281)/T281)),"")</f>
        <v/>
      </c>
      <c r="W281" t="str">
        <f>IFERROR(E281-F281,"")</f>
        <v/>
      </c>
      <c r="X281" t="str">
        <f>IFERROR(ABS(E281-D280),"")</f>
        <v/>
      </c>
      <c r="Y281" t="str">
        <f>IFERROR(ABS(F281-D280),"")</f>
        <v/>
      </c>
      <c r="Z281" t="str">
        <f t="shared" si="107"/>
        <v/>
      </c>
      <c r="AA281" s="36" t="str">
        <f>IFERROR(H281-I281,"")</f>
        <v/>
      </c>
      <c r="AB281" s="36" t="str">
        <f t="shared" si="124"/>
        <v/>
      </c>
      <c r="AC281" s="66" t="str" cm="1">
        <f t="array" ref="AC281">IFERROR((AB281=AB280,AC280+AB281,AB281),"")</f>
        <v/>
      </c>
      <c r="AD281" s="65"/>
      <c r="AE281" s="65"/>
      <c r="AF281" s="65"/>
      <c r="AG281" s="65"/>
      <c r="AH281" s="36" t="str">
        <f>IF(AND(H281&gt;I281,H280&lt;I280),"crossover","")</f>
        <v/>
      </c>
      <c r="AI281" s="36" t="str">
        <f>IF(AND(H281&lt;I281,H280&gt;I280),"crossunder","")</f>
        <v/>
      </c>
      <c r="AJ281" s="67" t="str">
        <f t="shared" si="125"/>
        <v/>
      </c>
      <c r="AK281" s="68" t="str">
        <f t="shared" si="126"/>
        <v/>
      </c>
      <c r="AL281" s="71" t="str">
        <f t="shared" si="127"/>
        <v/>
      </c>
      <c r="AM281" s="71" t="str">
        <f t="shared" si="128"/>
        <v/>
      </c>
      <c r="AN281" s="72" t="str">
        <f>IF(AND(AK281&lt;&gt;"",CF281="Low Spike @ Uptrend"),AK281,"")</f>
        <v/>
      </c>
      <c r="AO281" s="72" t="str">
        <f t="shared" si="129"/>
        <v/>
      </c>
      <c r="AT281" s="75"/>
      <c r="AU281" s="75"/>
      <c r="AV281" s="75"/>
      <c r="AW281" s="75"/>
      <c r="AX281" s="4"/>
      <c r="AY281" s="21" t="str">
        <f>IF(OR(Q281=0,Q281=""),"",((H281-Q281)/Q281))</f>
        <v/>
      </c>
      <c r="AZ281" s="15" t="str">
        <f t="shared" si="112"/>
        <v/>
      </c>
      <c r="BA281" s="15" t="str">
        <f t="shared" si="110"/>
        <v/>
      </c>
      <c r="BB281" s="22" t="str">
        <f t="shared" si="113"/>
        <v/>
      </c>
      <c r="BC281" s="22" t="str">
        <f t="shared" si="114"/>
        <v/>
      </c>
      <c r="BD281" s="24" t="str">
        <f>IF(OR(R281=0,R281=""),"",((H281-R281)/R281))</f>
        <v/>
      </c>
      <c r="BE281" s="23" t="str">
        <f t="shared" si="111"/>
        <v/>
      </c>
      <c r="BF281" s="23" t="str">
        <f t="shared" si="115"/>
        <v/>
      </c>
      <c r="BG281" s="25" t="str">
        <f t="shared" si="116"/>
        <v/>
      </c>
      <c r="BH281" s="25" t="str">
        <f t="shared" si="117"/>
        <v/>
      </c>
      <c r="BI281" s="29" t="str">
        <f>IF(OR(L281="",N281=""),"",IF(AND(L281=N281,L281&gt;0,N281&gt;0),"Important High",""))</f>
        <v/>
      </c>
      <c r="BJ281" s="29" t="str">
        <f>IF(OR(M281="",O281=""),"",IF(AND(M281=O281,M281&gt;0,O281&gt;0),"Important Low",""))</f>
        <v/>
      </c>
      <c r="BK281" s="37" t="str">
        <f>IFERROR(IF(ABS(U281)&lt;0.15%,"Equal High",""),"")</f>
        <v/>
      </c>
      <c r="BL281" s="37" t="str" cm="1">
        <f t="array" aca="1" ref="BL281" ca="1">_xlfn.LET(_xlpm.lookback,MIN(ROW()-ROW(BK$50),11),_xlpm.found,IFERROR(MATCH("Equal High",OFFSET(BK281,-_xlpm.lookback,0,_xlpm.lookback+1,1),0),-1),_xlpm.offset_rows,_xlpm.lookback-_xlpm.found+1,IF(_xlpm.found&gt;0,INDEX(E:E,ROW()-_xlpm.offset_rows),""))</f>
        <v/>
      </c>
      <c r="BM281" s="37" t="str">
        <f ca="1">IF(BL281&lt;&gt;"",H281,"")</f>
        <v/>
      </c>
      <c r="BN281" s="37" t="str">
        <f ca="1">IF(BL281&lt;&gt;"",I281,"")</f>
        <v/>
      </c>
      <c r="BO281" s="37" t="str">
        <f t="shared" ca="1" si="108"/>
        <v/>
      </c>
      <c r="BP281" s="37" t="str">
        <f>IFERROR(IF(ABS(V281)&lt;0.15%,"Equal Low",""),"")</f>
        <v/>
      </c>
      <c r="BQ281" s="37" t="str" cm="1">
        <f t="array" aca="1" ref="BQ281" ca="1">_xlfn.LET(_xlpm.lookback,MIN(ROW()-ROW(BP$50),11),_xlpm.found,IFERROR(MATCH("Equal Low",OFFSET(BP281,-_xlpm.lookback,0,_xlpm.lookback+1,1),0),-1),_xlpm.offset_rows,_xlpm.lookback-_xlpm.found+1,IF(_xlpm.found&gt;0,INDEX(F:F,ROW()-_xlpm.offset_rows),""))</f>
        <v/>
      </c>
      <c r="BR281" s="37" t="str">
        <f ca="1">IF(BQ281&lt;&gt;"",H281,"")</f>
        <v/>
      </c>
      <c r="BS281" s="37" t="str">
        <f ca="1">IF(BQ281&lt;&gt;"",I281,"")</f>
        <v/>
      </c>
      <c r="BT281" s="37" t="str">
        <f t="shared" ca="1" si="109"/>
        <v/>
      </c>
      <c r="BU281" s="37" t="str">
        <f t="shared" si="118"/>
        <v/>
      </c>
      <c r="BV281" s="29" t="str">
        <f t="shared" si="119"/>
        <v/>
      </c>
      <c r="BW281" s="37" t="str" cm="1">
        <f t="array" ref="BW281">IF(BV281&lt;&gt;1,"",_xlfn.IFS(OR(BC281="Above",BC281="Below"),BC281,OR(BH281="Above",BH281="Below"),BH281,TRUE,""))</f>
        <v/>
      </c>
      <c r="BX281" s="37" t="str">
        <f ca="1">_xlfn.LET(_xlpm.eqh,IFERROR(ABS((BM281-BL281)/BL281)&lt;0.15%,FALSE),_xlpm.eql,IFERROR(ABS((BR281-BQ281)/BQ281)&lt;0.15%,FALSE),IF(_xlpm.eqh,IF(_xlpm.eql,"Eqh Touch / Eql Touch","Eqh Touch"),IF(_xlpm.eql,"Eql Touch","")))</f>
        <v/>
      </c>
      <c r="BY281" s="37" t="str">
        <f>IF(AA281="","",IF(AA281&gt;0,"UP","DOWN"))</f>
        <v/>
      </c>
      <c r="BZ281" s="37" t="str">
        <f t="shared" si="120"/>
        <v/>
      </c>
      <c r="CA281" s="37" t="str">
        <f t="shared" si="121"/>
        <v/>
      </c>
      <c r="CB281" s="66" t="str">
        <f t="shared" si="122"/>
        <v/>
      </c>
      <c r="CC281" s="69" t="str">
        <f t="shared" si="130"/>
        <v/>
      </c>
      <c r="CD281" s="66" t="str">
        <f t="shared" si="131"/>
        <v/>
      </c>
      <c r="CE281" s="66" t="str">
        <f t="shared" si="123"/>
        <v/>
      </c>
      <c r="CF281" s="66" t="str">
        <f>IF(AK281="","",IF(AND(AC281&gt;0,AK281&gt;0),"Low Spike @ Uptrend",""))</f>
        <v/>
      </c>
      <c r="CG281" s="66" t="str">
        <f>IF(AND(CF281="Low Spike @ Uptrend",AV281&gt;50%),"Sig Low Spike @ Uptrend","")</f>
        <v/>
      </c>
      <c r="CH281" s="30" t="str">
        <f>IFERROR(IF(Z281&gt;(AVERAGE(Z261:Z281)+(2*_xlfn.STDEV.P(Z261:Z281))),1,""),"")</f>
        <v/>
      </c>
      <c r="CI281" s="30" t="str">
        <f>IFERROR(IF(G281&gt;(AVERAGE(G261:G281)+(2*_xlfn.STDEV.P(G261:G281))),1,""),"")</f>
        <v/>
      </c>
      <c r="CJ281" s="30" t="str">
        <f>IF(P281="","",IF(P281=1,1,""))</f>
        <v/>
      </c>
      <c r="CK281" s="11" t="str">
        <f>IF(AND(CH281="",CC281="",CF281="",CI281="",CJ281=""),"",SUM(CH281:CJ281)/5)</f>
        <v/>
      </c>
      <c r="CL281" s="38" t="str">
        <f t="shared" ref="CL281:CL344" si="132">IFERROR(AVERAGE(CK279:CK281),"")</f>
        <v/>
      </c>
      <c r="CM281" s="10" t="str">
        <f t="shared" ref="CM281:CM344" si="133">IF(CL281="","",IF(CL281&gt;20%,"Turbulence",""))</f>
        <v/>
      </c>
    </row>
    <row r="282" spans="1:91" x14ac:dyDescent="0.55000000000000004">
      <c r="A282" t="str">
        <f>IF('Data Validation'!$K$2&lt;&gt;TRUE,"",'Data Validation'!A282)</f>
        <v/>
      </c>
      <c r="B282" s="4" t="str">
        <f>IF('Data Validation'!$K$2&lt;&gt;TRUE,"",'Data Validation'!C282)</f>
        <v/>
      </c>
      <c r="C282" s="4" t="str">
        <f>IF('Data Validation'!$K$2&lt;&gt;TRUE,"",'Data Validation'!E282)</f>
        <v/>
      </c>
      <c r="D282" s="4" t="str">
        <f>IF('Data Validation'!$K$2&lt;&gt;TRUE,"",'Data Validation'!G282)</f>
        <v/>
      </c>
      <c r="E282" s="4" t="str">
        <f>IF($C282&lt;&gt;"M5","",Price!F282)</f>
        <v/>
      </c>
      <c r="F282" s="4" t="str">
        <f>IF($C282&lt;&gt;"M5","",Price!G282)</f>
        <v/>
      </c>
      <c r="G282" s="4" t="str">
        <f>IF($C282&lt;&gt;"M5","",Price!H282)</f>
        <v/>
      </c>
      <c r="H282" s="57" t="str">
        <f>IF($C282&lt;&gt;"M5","",SSA!E282)</f>
        <v/>
      </c>
      <c r="I282" s="57" t="str">
        <f>IF($C282&lt;&gt;"M5","",SSA!F282)</f>
        <v/>
      </c>
      <c r="J282" s="58" t="str">
        <f>IF($C282&lt;&gt;"M5","",SSA!G282)</f>
        <v/>
      </c>
      <c r="K282" s="58" t="str">
        <f>IF($C282&lt;&gt;"M5","",SSA!H282)</f>
        <v/>
      </c>
      <c r="L282" s="5" t="str">
        <f>IF($C282&lt;&gt;"M5","",Trendlines!K282)</f>
        <v/>
      </c>
      <c r="M282" s="5" t="str">
        <f>IF($C282&lt;&gt;"M5","",Trendlines!L282)</f>
        <v/>
      </c>
      <c r="N282" s="5" t="str">
        <f>IF($C282&lt;&gt;"M5","",ZigZag!E282)</f>
        <v/>
      </c>
      <c r="O282" s="5" t="str">
        <f>IF($C282&lt;&gt;"M5","",ZigZag!F282)</f>
        <v/>
      </c>
      <c r="P282" s="5" t="str">
        <f>IF($C282&lt;&gt;"M5","",Pinbar!E282)</f>
        <v/>
      </c>
      <c r="Q282" s="57" t="str">
        <f>IF($C282&lt;&gt;"M5","",Trendlines!E282)</f>
        <v/>
      </c>
      <c r="R282" s="57" t="str">
        <f>IF($C282&lt;&gt;"M5","",Trendlines!H282)</f>
        <v/>
      </c>
      <c r="S282" s="36" t="str">
        <f>IF(N282=0,""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IF(N234&lt;&gt;0,N234,"")))))))))))))))))))))))))))))))))))))))))))))))))</f>
        <v/>
      </c>
      <c r="T282" s="36" t="str">
        <f>IF(O282=0,""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IF(O234&lt;&gt;0,O234,"")))))))))))))))))))))))))))))))))))))))))))))))))</f>
        <v/>
      </c>
      <c r="U282" s="36" t="str">
        <f>IFERROR(IF(S282="N/A","N/A",((N282-S282)/S282)),"")</f>
        <v/>
      </c>
      <c r="V282" s="36" t="str">
        <f>IFERROR(IF(T282="N/A","N/A",((O282-T282)/T282)),"")</f>
        <v/>
      </c>
      <c r="W282" t="str">
        <f>IFERROR(E282-F282,"")</f>
        <v/>
      </c>
      <c r="X282" t="str">
        <f>IFERROR(ABS(E282-D281),"")</f>
        <v/>
      </c>
      <c r="Y282" t="str">
        <f>IFERROR(ABS(F282-D281),"")</f>
        <v/>
      </c>
      <c r="Z282" t="str">
        <f t="shared" si="107"/>
        <v/>
      </c>
      <c r="AA282" s="36" t="str">
        <f>IFERROR(H282-I282,"")</f>
        <v/>
      </c>
      <c r="AB282" s="36" t="str">
        <f t="shared" si="124"/>
        <v/>
      </c>
      <c r="AC282" s="66" t="str" cm="1">
        <f t="array" ref="AC282">IFERROR((AB282=AB281,AC281+AB282,AB282),"")</f>
        <v/>
      </c>
      <c r="AD282" s="65"/>
      <c r="AE282" s="65"/>
      <c r="AF282" s="65"/>
      <c r="AG282" s="65"/>
      <c r="AH282" s="36" t="str">
        <f>IF(AND(H282&gt;I282,H281&lt;I281),"crossover","")</f>
        <v/>
      </c>
      <c r="AI282" s="36" t="str">
        <f>IF(AND(H282&lt;I282,H281&gt;I281),"crossunder","")</f>
        <v/>
      </c>
      <c r="AJ282" s="67" t="str">
        <f t="shared" si="125"/>
        <v/>
      </c>
      <c r="AK282" s="68" t="str">
        <f t="shared" si="126"/>
        <v/>
      </c>
      <c r="AL282" s="71" t="str">
        <f t="shared" si="127"/>
        <v/>
      </c>
      <c r="AM282" s="71" t="str">
        <f t="shared" si="128"/>
        <v/>
      </c>
      <c r="AN282" s="72" t="str">
        <f>IF(AND(AK282&lt;&gt;"",CF282="Low Spike @ Uptrend"),AK282,"")</f>
        <v/>
      </c>
      <c r="AO282" s="72" t="str">
        <f t="shared" si="129"/>
        <v/>
      </c>
      <c r="AT282" s="75"/>
      <c r="AU282" s="75"/>
      <c r="AV282" s="75"/>
      <c r="AW282" s="75"/>
      <c r="AX282" s="4"/>
      <c r="AY282" s="21" t="str">
        <f>IF(OR(Q282=0,Q282=""),"",((H282-Q282)/Q282))</f>
        <v/>
      </c>
      <c r="AZ282" s="15" t="str">
        <f t="shared" si="112"/>
        <v/>
      </c>
      <c r="BA282" s="15" t="str">
        <f t="shared" si="110"/>
        <v/>
      </c>
      <c r="BB282" s="22" t="str">
        <f t="shared" si="113"/>
        <v/>
      </c>
      <c r="BC282" s="22" t="str">
        <f t="shared" si="114"/>
        <v/>
      </c>
      <c r="BD282" s="24" t="str">
        <f>IF(OR(R282=0,R282=""),"",((H282-R282)/R282))</f>
        <v/>
      </c>
      <c r="BE282" s="23" t="str">
        <f t="shared" si="111"/>
        <v/>
      </c>
      <c r="BF282" s="23" t="str">
        <f t="shared" si="115"/>
        <v/>
      </c>
      <c r="BG282" s="25" t="str">
        <f t="shared" si="116"/>
        <v/>
      </c>
      <c r="BH282" s="25" t="str">
        <f t="shared" si="117"/>
        <v/>
      </c>
      <c r="BI282" s="29" t="str">
        <f>IF(OR(L282="",N282=""),"",IF(AND(L282=N282,L282&gt;0,N282&gt;0),"Important High",""))</f>
        <v/>
      </c>
      <c r="BJ282" s="29" t="str">
        <f>IF(OR(M282="",O282=""),"",IF(AND(M282=O282,M282&gt;0,O282&gt;0),"Important Low",""))</f>
        <v/>
      </c>
      <c r="BK282" s="37" t="str">
        <f>IFERROR(IF(ABS(U282)&lt;0.15%,"Equal High",""),"")</f>
        <v/>
      </c>
      <c r="BL282" s="37" t="str" cm="1">
        <f t="array" aca="1" ref="BL282" ca="1">_xlfn.LET(_xlpm.lookback,MIN(ROW()-ROW(BK$50),11),_xlpm.found,IFERROR(MATCH("Equal High",OFFSET(BK282,-_xlpm.lookback,0,_xlpm.lookback+1,1),0),-1),_xlpm.offset_rows,_xlpm.lookback-_xlpm.found+1,IF(_xlpm.found&gt;0,INDEX(E:E,ROW()-_xlpm.offset_rows),""))</f>
        <v/>
      </c>
      <c r="BM282" s="37" t="str">
        <f ca="1">IF(BL282&lt;&gt;"",H282,"")</f>
        <v/>
      </c>
      <c r="BN282" s="37" t="str">
        <f ca="1">IF(BL282&lt;&gt;"",I282,"")</f>
        <v/>
      </c>
      <c r="BO282" s="37" t="str">
        <f t="shared" ca="1" si="108"/>
        <v/>
      </c>
      <c r="BP282" s="37" t="str">
        <f>IFERROR(IF(ABS(V282)&lt;0.15%,"Equal Low",""),"")</f>
        <v/>
      </c>
      <c r="BQ282" s="37" t="str" cm="1">
        <f t="array" aca="1" ref="BQ282" ca="1">_xlfn.LET(_xlpm.lookback,MIN(ROW()-ROW(BP$50),11),_xlpm.found,IFERROR(MATCH("Equal Low",OFFSET(BP282,-_xlpm.lookback,0,_xlpm.lookback+1,1),0),-1),_xlpm.offset_rows,_xlpm.lookback-_xlpm.found+1,IF(_xlpm.found&gt;0,INDEX(F:F,ROW()-_xlpm.offset_rows),""))</f>
        <v/>
      </c>
      <c r="BR282" s="37" t="str">
        <f ca="1">IF(BQ282&lt;&gt;"",H282,"")</f>
        <v/>
      </c>
      <c r="BS282" s="37" t="str">
        <f ca="1">IF(BQ282&lt;&gt;"",I282,"")</f>
        <v/>
      </c>
      <c r="BT282" s="37" t="str">
        <f t="shared" ca="1" si="109"/>
        <v/>
      </c>
      <c r="BU282" s="37" t="str">
        <f t="shared" si="118"/>
        <v/>
      </c>
      <c r="BV282" s="29" t="str">
        <f t="shared" si="119"/>
        <v/>
      </c>
      <c r="BW282" s="37" t="str" cm="1">
        <f t="array" ref="BW282">IF(BV282&lt;&gt;1,"",_xlfn.IFS(OR(BC282="Above",BC282="Below"),BC282,OR(BH282="Above",BH282="Below"),BH282,TRUE,""))</f>
        <v/>
      </c>
      <c r="BX282" s="37" t="str">
        <f ca="1">_xlfn.LET(_xlpm.eqh,IFERROR(ABS((BM282-BL282)/BL282)&lt;0.15%,FALSE),_xlpm.eql,IFERROR(ABS((BR282-BQ282)/BQ282)&lt;0.15%,FALSE),IF(_xlpm.eqh,IF(_xlpm.eql,"Eqh Touch / Eql Touch","Eqh Touch"),IF(_xlpm.eql,"Eql Touch","")))</f>
        <v/>
      </c>
      <c r="BY282" s="37" t="str">
        <f>IF(AA282="","",IF(AA282&gt;0,"UP","DOWN"))</f>
        <v/>
      </c>
      <c r="BZ282" s="37" t="str">
        <f t="shared" si="120"/>
        <v/>
      </c>
      <c r="CA282" s="37" t="str">
        <f t="shared" si="121"/>
        <v/>
      </c>
      <c r="CB282" s="66" t="str">
        <f t="shared" si="122"/>
        <v/>
      </c>
      <c r="CC282" s="69" t="str">
        <f t="shared" si="130"/>
        <v/>
      </c>
      <c r="CD282" s="66" t="str">
        <f t="shared" si="131"/>
        <v/>
      </c>
      <c r="CE282" s="66" t="str">
        <f t="shared" si="123"/>
        <v/>
      </c>
      <c r="CF282" s="66" t="str">
        <f>IF(AK282="","",IF(AND(AC282&gt;0,AK282&gt;0),"Low Spike @ Uptrend",""))</f>
        <v/>
      </c>
      <c r="CG282" s="66" t="str">
        <f>IF(AND(CF282="Low Spike @ Uptrend",AV282&gt;50%),"Sig Low Spike @ Uptrend","")</f>
        <v/>
      </c>
      <c r="CH282" s="30" t="str">
        <f>IFERROR(IF(Z282&gt;(AVERAGE(Z262:Z282)+(2*_xlfn.STDEV.P(Z262:Z282))),1,""),"")</f>
        <v/>
      </c>
      <c r="CI282" s="30" t="str">
        <f>IFERROR(IF(G282&gt;(AVERAGE(G262:G282)+(2*_xlfn.STDEV.P(G262:G282))),1,""),"")</f>
        <v/>
      </c>
      <c r="CJ282" s="30" t="str">
        <f>IF(P282="","",IF(P282=1,1,""))</f>
        <v/>
      </c>
      <c r="CK282" s="11" t="str">
        <f>IF(AND(CH282="",CC282="",CF282="",CI282="",CJ282=""),"",SUM(CH282:CJ282)/5)</f>
        <v/>
      </c>
      <c r="CL282" s="38" t="str">
        <f t="shared" si="132"/>
        <v/>
      </c>
      <c r="CM282" s="10" t="str">
        <f t="shared" si="133"/>
        <v/>
      </c>
    </row>
    <row r="283" spans="1:91" x14ac:dyDescent="0.55000000000000004">
      <c r="A283" t="str">
        <f>IF('Data Validation'!$K$2&lt;&gt;TRUE,"",'Data Validation'!A283)</f>
        <v/>
      </c>
      <c r="B283" s="4" t="str">
        <f>IF('Data Validation'!$K$2&lt;&gt;TRUE,"",'Data Validation'!C283)</f>
        <v/>
      </c>
      <c r="C283" s="4" t="str">
        <f>IF('Data Validation'!$K$2&lt;&gt;TRUE,"",'Data Validation'!E283)</f>
        <v/>
      </c>
      <c r="D283" s="4" t="str">
        <f>IF('Data Validation'!$K$2&lt;&gt;TRUE,"",'Data Validation'!G283)</f>
        <v/>
      </c>
      <c r="E283" s="4" t="str">
        <f>IF($C283&lt;&gt;"M5","",Price!F283)</f>
        <v/>
      </c>
      <c r="F283" s="4" t="str">
        <f>IF($C283&lt;&gt;"M5","",Price!G283)</f>
        <v/>
      </c>
      <c r="G283" s="4" t="str">
        <f>IF($C283&lt;&gt;"M5","",Price!H283)</f>
        <v/>
      </c>
      <c r="H283" s="57" t="str">
        <f>IF($C283&lt;&gt;"M5","",SSA!E283)</f>
        <v/>
      </c>
      <c r="I283" s="57" t="str">
        <f>IF($C283&lt;&gt;"M5","",SSA!F283)</f>
        <v/>
      </c>
      <c r="J283" s="58" t="str">
        <f>IF($C283&lt;&gt;"M5","",SSA!G283)</f>
        <v/>
      </c>
      <c r="K283" s="58" t="str">
        <f>IF($C283&lt;&gt;"M5","",SSA!H283)</f>
        <v/>
      </c>
      <c r="L283" s="5" t="str">
        <f>IF($C283&lt;&gt;"M5","",Trendlines!K283)</f>
        <v/>
      </c>
      <c r="M283" s="5" t="str">
        <f>IF($C283&lt;&gt;"M5","",Trendlines!L283)</f>
        <v/>
      </c>
      <c r="N283" s="5" t="str">
        <f>IF($C283&lt;&gt;"M5","",ZigZag!E283)</f>
        <v/>
      </c>
      <c r="O283" s="5" t="str">
        <f>IF($C283&lt;&gt;"M5","",ZigZag!F283)</f>
        <v/>
      </c>
      <c r="P283" s="5" t="str">
        <f>IF($C283&lt;&gt;"M5","",Pinbar!E283)</f>
        <v/>
      </c>
      <c r="Q283" s="57" t="str">
        <f>IF($C283&lt;&gt;"M5","",Trendlines!E283)</f>
        <v/>
      </c>
      <c r="R283" s="57" t="str">
        <f>IF($C283&lt;&gt;"M5","",Trendlines!H283)</f>
        <v/>
      </c>
      <c r="S283" s="36" t="str">
        <f>IF(N283=0,""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IF(N235&lt;&gt;0,N235,"")))))))))))))))))))))))))))))))))))))))))))))))))</f>
        <v/>
      </c>
      <c r="T283" s="36" t="str">
        <f>IF(O283=0,""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IF(O235&lt;&gt;0,O235,"")))))))))))))))))))))))))))))))))))))))))))))))))</f>
        <v/>
      </c>
      <c r="U283" s="36" t="str">
        <f>IFERROR(IF(S283="N/A","N/A",((N283-S283)/S283)),"")</f>
        <v/>
      </c>
      <c r="V283" s="36" t="str">
        <f>IFERROR(IF(T283="N/A","N/A",((O283-T283)/T283)),"")</f>
        <v/>
      </c>
      <c r="W283" t="str">
        <f>IFERROR(E283-F283,"")</f>
        <v/>
      </c>
      <c r="X283" t="str">
        <f>IFERROR(ABS(E283-D282),"")</f>
        <v/>
      </c>
      <c r="Y283" t="str">
        <f>IFERROR(ABS(F283-D282),"")</f>
        <v/>
      </c>
      <c r="Z283" t="str">
        <f t="shared" si="107"/>
        <v/>
      </c>
      <c r="AA283" s="36" t="str">
        <f>IFERROR(H283-I283,"")</f>
        <v/>
      </c>
      <c r="AB283" s="36" t="str">
        <f t="shared" si="124"/>
        <v/>
      </c>
      <c r="AC283" s="66" t="str" cm="1">
        <f t="array" ref="AC283">IFERROR((AB283=AB282,AC282+AB283,AB283),"")</f>
        <v/>
      </c>
      <c r="AD283" s="65"/>
      <c r="AE283" s="65"/>
      <c r="AF283" s="65"/>
      <c r="AG283" s="65"/>
      <c r="AH283" s="36" t="str">
        <f>IF(AND(H283&gt;I283,H282&lt;I282),"crossover","")</f>
        <v/>
      </c>
      <c r="AI283" s="36" t="str">
        <f>IF(AND(H283&lt;I283,H282&gt;I282),"crossunder","")</f>
        <v/>
      </c>
      <c r="AJ283" s="67" t="str">
        <f t="shared" si="125"/>
        <v/>
      </c>
      <c r="AK283" s="68" t="str">
        <f t="shared" si="126"/>
        <v/>
      </c>
      <c r="AL283" s="71" t="str">
        <f t="shared" si="127"/>
        <v/>
      </c>
      <c r="AM283" s="71" t="str">
        <f t="shared" si="128"/>
        <v/>
      </c>
      <c r="AN283" s="72" t="str">
        <f>IF(AND(AK283&lt;&gt;"",CF283="Low Spike @ Uptrend"),AK283,"")</f>
        <v/>
      </c>
      <c r="AO283" s="72" t="str">
        <f t="shared" si="129"/>
        <v/>
      </c>
      <c r="AT283" s="75"/>
      <c r="AU283" s="75"/>
      <c r="AV283" s="75"/>
      <c r="AW283" s="75"/>
      <c r="AX283" s="4"/>
      <c r="AY283" s="21" t="str">
        <f>IF(OR(Q283=0,Q283=""),"",((H283-Q283)/Q283))</f>
        <v/>
      </c>
      <c r="AZ283" s="15" t="str">
        <f t="shared" si="112"/>
        <v/>
      </c>
      <c r="BA283" s="15" t="str">
        <f t="shared" si="110"/>
        <v/>
      </c>
      <c r="BB283" s="22" t="str">
        <f t="shared" si="113"/>
        <v/>
      </c>
      <c r="BC283" s="22" t="str">
        <f t="shared" si="114"/>
        <v/>
      </c>
      <c r="BD283" s="24" t="str">
        <f>IF(OR(R283=0,R283=""),"",((H283-R283)/R283))</f>
        <v/>
      </c>
      <c r="BE283" s="23" t="str">
        <f t="shared" si="111"/>
        <v/>
      </c>
      <c r="BF283" s="23" t="str">
        <f t="shared" si="115"/>
        <v/>
      </c>
      <c r="BG283" s="25" t="str">
        <f t="shared" si="116"/>
        <v/>
      </c>
      <c r="BH283" s="25" t="str">
        <f t="shared" si="117"/>
        <v/>
      </c>
      <c r="BI283" s="29" t="str">
        <f>IF(OR(L283="",N283=""),"",IF(AND(L283=N283,L283&gt;0,N283&gt;0),"Important High",""))</f>
        <v/>
      </c>
      <c r="BJ283" s="29" t="str">
        <f>IF(OR(M283="",O283=""),"",IF(AND(M283=O283,M283&gt;0,O283&gt;0),"Important Low",""))</f>
        <v/>
      </c>
      <c r="BK283" s="37" t="str">
        <f>IFERROR(IF(ABS(U283)&lt;0.15%,"Equal High",""),"")</f>
        <v/>
      </c>
      <c r="BL283" s="37" t="str" cm="1">
        <f t="array" aca="1" ref="BL283" ca="1">_xlfn.LET(_xlpm.lookback,MIN(ROW()-ROW(BK$50),11),_xlpm.found,IFERROR(MATCH("Equal High",OFFSET(BK283,-_xlpm.lookback,0,_xlpm.lookback+1,1),0),-1),_xlpm.offset_rows,_xlpm.lookback-_xlpm.found+1,IF(_xlpm.found&gt;0,INDEX(E:E,ROW()-_xlpm.offset_rows),""))</f>
        <v/>
      </c>
      <c r="BM283" s="37" t="str">
        <f ca="1">IF(BL283&lt;&gt;"",H283,"")</f>
        <v/>
      </c>
      <c r="BN283" s="37" t="str">
        <f ca="1">IF(BL283&lt;&gt;"",I283,"")</f>
        <v/>
      </c>
      <c r="BO283" s="37" t="str">
        <f t="shared" ca="1" si="108"/>
        <v/>
      </c>
      <c r="BP283" s="37" t="str">
        <f>IFERROR(IF(ABS(V283)&lt;0.15%,"Equal Low",""),"")</f>
        <v/>
      </c>
      <c r="BQ283" s="37" t="str" cm="1">
        <f t="array" aca="1" ref="BQ283" ca="1">_xlfn.LET(_xlpm.lookback,MIN(ROW()-ROW(BP$50),11),_xlpm.found,IFERROR(MATCH("Equal Low",OFFSET(BP283,-_xlpm.lookback,0,_xlpm.lookback+1,1),0),-1),_xlpm.offset_rows,_xlpm.lookback-_xlpm.found+1,IF(_xlpm.found&gt;0,INDEX(F:F,ROW()-_xlpm.offset_rows),""))</f>
        <v/>
      </c>
      <c r="BR283" s="37" t="str">
        <f ca="1">IF(BQ283&lt;&gt;"",H283,"")</f>
        <v/>
      </c>
      <c r="BS283" s="37" t="str">
        <f ca="1">IF(BQ283&lt;&gt;"",I283,"")</f>
        <v/>
      </c>
      <c r="BT283" s="37" t="str">
        <f t="shared" ca="1" si="109"/>
        <v/>
      </c>
      <c r="BU283" s="37" t="str">
        <f t="shared" si="118"/>
        <v/>
      </c>
      <c r="BV283" s="29" t="str">
        <f t="shared" si="119"/>
        <v/>
      </c>
      <c r="BW283" s="37" t="str" cm="1">
        <f t="array" ref="BW283">IF(BV283&lt;&gt;1,"",_xlfn.IFS(OR(BC283="Above",BC283="Below"),BC283,OR(BH283="Above",BH283="Below"),BH283,TRUE,""))</f>
        <v/>
      </c>
      <c r="BX283" s="37" t="str">
        <f ca="1">_xlfn.LET(_xlpm.eqh,IFERROR(ABS((BM283-BL283)/BL283)&lt;0.15%,FALSE),_xlpm.eql,IFERROR(ABS((BR283-BQ283)/BQ283)&lt;0.15%,FALSE),IF(_xlpm.eqh,IF(_xlpm.eql,"Eqh Touch / Eql Touch","Eqh Touch"),IF(_xlpm.eql,"Eql Touch","")))</f>
        <v/>
      </c>
      <c r="BY283" s="37" t="str">
        <f>IF(AA283="","",IF(AA283&gt;0,"UP","DOWN"))</f>
        <v/>
      </c>
      <c r="BZ283" s="37" t="str">
        <f t="shared" si="120"/>
        <v/>
      </c>
      <c r="CA283" s="37" t="str">
        <f t="shared" si="121"/>
        <v/>
      </c>
      <c r="CB283" s="66" t="str">
        <f t="shared" si="122"/>
        <v/>
      </c>
      <c r="CC283" s="69" t="str">
        <f t="shared" si="130"/>
        <v/>
      </c>
      <c r="CD283" s="66" t="str">
        <f t="shared" si="131"/>
        <v/>
      </c>
      <c r="CE283" s="66" t="str">
        <f t="shared" si="123"/>
        <v/>
      </c>
      <c r="CF283" s="66" t="str">
        <f>IF(AK283="","",IF(AND(AC283&gt;0,AK283&gt;0),"Low Spike @ Uptrend",""))</f>
        <v/>
      </c>
      <c r="CG283" s="66" t="str">
        <f>IF(AND(CF283="Low Spike @ Uptrend",AV283&gt;50%),"Sig Low Spike @ Uptrend","")</f>
        <v/>
      </c>
      <c r="CH283" s="30" t="str">
        <f>IFERROR(IF(Z283&gt;(AVERAGE(Z263:Z283)+(2*_xlfn.STDEV.P(Z263:Z283))),1,""),"")</f>
        <v/>
      </c>
      <c r="CI283" s="30" t="str">
        <f>IFERROR(IF(G283&gt;(AVERAGE(G263:G283)+(2*_xlfn.STDEV.P(G263:G283))),1,""),"")</f>
        <v/>
      </c>
      <c r="CJ283" s="30" t="str">
        <f>IF(P283="","",IF(P283=1,1,""))</f>
        <v/>
      </c>
      <c r="CK283" s="11" t="str">
        <f>IF(AND(CH283="",CC283="",CF283="",CI283="",CJ283=""),"",SUM(CH283:CJ283)/5)</f>
        <v/>
      </c>
      <c r="CL283" s="38" t="str">
        <f t="shared" si="132"/>
        <v/>
      </c>
      <c r="CM283" s="10" t="str">
        <f t="shared" si="133"/>
        <v/>
      </c>
    </row>
    <row r="284" spans="1:91" x14ac:dyDescent="0.55000000000000004">
      <c r="A284" t="str">
        <f>IF('Data Validation'!$K$2&lt;&gt;TRUE,"",'Data Validation'!A284)</f>
        <v/>
      </c>
      <c r="B284" s="4" t="str">
        <f>IF('Data Validation'!$K$2&lt;&gt;TRUE,"",'Data Validation'!C284)</f>
        <v/>
      </c>
      <c r="C284" s="4" t="str">
        <f>IF('Data Validation'!$K$2&lt;&gt;TRUE,"",'Data Validation'!E284)</f>
        <v/>
      </c>
      <c r="D284" s="4" t="str">
        <f>IF('Data Validation'!$K$2&lt;&gt;TRUE,"",'Data Validation'!G284)</f>
        <v/>
      </c>
      <c r="E284" s="4" t="str">
        <f>IF($C284&lt;&gt;"M5","",Price!F284)</f>
        <v/>
      </c>
      <c r="F284" s="4" t="str">
        <f>IF($C284&lt;&gt;"M5","",Price!G284)</f>
        <v/>
      </c>
      <c r="G284" s="4" t="str">
        <f>IF($C284&lt;&gt;"M5","",Price!H284)</f>
        <v/>
      </c>
      <c r="H284" s="57" t="str">
        <f>IF($C284&lt;&gt;"M5","",SSA!E284)</f>
        <v/>
      </c>
      <c r="I284" s="57" t="str">
        <f>IF($C284&lt;&gt;"M5","",SSA!F284)</f>
        <v/>
      </c>
      <c r="J284" s="58" t="str">
        <f>IF($C284&lt;&gt;"M5","",SSA!G284)</f>
        <v/>
      </c>
      <c r="K284" s="58" t="str">
        <f>IF($C284&lt;&gt;"M5","",SSA!H284)</f>
        <v/>
      </c>
      <c r="L284" s="5" t="str">
        <f>IF($C284&lt;&gt;"M5","",Trendlines!K284)</f>
        <v/>
      </c>
      <c r="M284" s="5" t="str">
        <f>IF($C284&lt;&gt;"M5","",Trendlines!L284)</f>
        <v/>
      </c>
      <c r="N284" s="5" t="str">
        <f>IF($C284&lt;&gt;"M5","",ZigZag!E284)</f>
        <v/>
      </c>
      <c r="O284" s="5" t="str">
        <f>IF($C284&lt;&gt;"M5","",ZigZag!F284)</f>
        <v/>
      </c>
      <c r="P284" s="5" t="str">
        <f>IF($C284&lt;&gt;"M5","",Pinbar!E284)</f>
        <v/>
      </c>
      <c r="Q284" s="57" t="str">
        <f>IF($C284&lt;&gt;"M5","",Trendlines!E284)</f>
        <v/>
      </c>
      <c r="R284" s="57" t="str">
        <f>IF($C284&lt;&gt;"M5","",Trendlines!H284)</f>
        <v/>
      </c>
      <c r="S284" s="36" t="str">
        <f>IF(N284=0,""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IF(N236&lt;&gt;0,N236,"")))))))))))))))))))))))))))))))))))))))))))))))))</f>
        <v/>
      </c>
      <c r="T284" s="36" t="str">
        <f>IF(O284=0,""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IF(O236&lt;&gt;0,O236,"")))))))))))))))))))))))))))))))))))))))))))))))))</f>
        <v/>
      </c>
      <c r="U284" s="36" t="str">
        <f>IFERROR(IF(S284="N/A","N/A",((N284-S284)/S284)),"")</f>
        <v/>
      </c>
      <c r="V284" s="36" t="str">
        <f>IFERROR(IF(T284="N/A","N/A",((O284-T284)/T284)),"")</f>
        <v/>
      </c>
      <c r="W284" t="str">
        <f>IFERROR(E284-F284,"")</f>
        <v/>
      </c>
      <c r="X284" t="str">
        <f>IFERROR(ABS(E284-D283),"")</f>
        <v/>
      </c>
      <c r="Y284" t="str">
        <f>IFERROR(ABS(F284-D283),"")</f>
        <v/>
      </c>
      <c r="Z284" t="str">
        <f t="shared" si="107"/>
        <v/>
      </c>
      <c r="AA284" s="36" t="str">
        <f>IFERROR(H284-I284,"")</f>
        <v/>
      </c>
      <c r="AB284" s="36" t="str">
        <f t="shared" si="124"/>
        <v/>
      </c>
      <c r="AC284" s="66" t="str" cm="1">
        <f t="array" ref="AC284">IFERROR((AB284=AB283,AC283+AB284,AB284),"")</f>
        <v/>
      </c>
      <c r="AD284" s="65"/>
      <c r="AE284" s="65"/>
      <c r="AF284" s="65"/>
      <c r="AG284" s="65"/>
      <c r="AH284" s="36" t="str">
        <f>IF(AND(H284&gt;I284,H283&lt;I283),"crossover","")</f>
        <v/>
      </c>
      <c r="AI284" s="36" t="str">
        <f>IF(AND(H284&lt;I284,H283&gt;I283),"crossunder","")</f>
        <v/>
      </c>
      <c r="AJ284" s="67" t="str">
        <f t="shared" si="125"/>
        <v/>
      </c>
      <c r="AK284" s="68" t="str">
        <f t="shared" si="126"/>
        <v/>
      </c>
      <c r="AL284" s="71" t="str">
        <f t="shared" si="127"/>
        <v/>
      </c>
      <c r="AM284" s="71" t="str">
        <f t="shared" si="128"/>
        <v/>
      </c>
      <c r="AN284" s="72" t="str">
        <f>IF(AND(AK284&lt;&gt;"",CF284="Low Spike @ Uptrend"),AK284,"")</f>
        <v/>
      </c>
      <c r="AO284" s="72" t="str">
        <f t="shared" si="129"/>
        <v/>
      </c>
      <c r="AT284" s="75"/>
      <c r="AU284" s="75"/>
      <c r="AV284" s="75"/>
      <c r="AW284" s="75"/>
      <c r="AX284" s="4"/>
      <c r="AY284" s="21" t="str">
        <f>IF(OR(Q284=0,Q284=""),"",((H284-Q284)/Q284))</f>
        <v/>
      </c>
      <c r="AZ284" s="15" t="str">
        <f t="shared" si="112"/>
        <v/>
      </c>
      <c r="BA284" s="15" t="str">
        <f t="shared" si="110"/>
        <v/>
      </c>
      <c r="BB284" s="22" t="str">
        <f t="shared" si="113"/>
        <v/>
      </c>
      <c r="BC284" s="22" t="str">
        <f t="shared" si="114"/>
        <v/>
      </c>
      <c r="BD284" s="24" t="str">
        <f>IF(OR(R284=0,R284=""),"",((H284-R284)/R284))</f>
        <v/>
      </c>
      <c r="BE284" s="23" t="str">
        <f t="shared" si="111"/>
        <v/>
      </c>
      <c r="BF284" s="23" t="str">
        <f t="shared" si="115"/>
        <v/>
      </c>
      <c r="BG284" s="25" t="str">
        <f t="shared" si="116"/>
        <v/>
      </c>
      <c r="BH284" s="25" t="str">
        <f t="shared" si="117"/>
        <v/>
      </c>
      <c r="BI284" s="29" t="str">
        <f>IF(OR(L284="",N284=""),"",IF(AND(L284=N284,L284&gt;0,N284&gt;0),"Important High",""))</f>
        <v/>
      </c>
      <c r="BJ284" s="29" t="str">
        <f>IF(OR(M284="",O284=""),"",IF(AND(M284=O284,M284&gt;0,O284&gt;0),"Important Low",""))</f>
        <v/>
      </c>
      <c r="BK284" s="37" t="str">
        <f>IFERROR(IF(ABS(U284)&lt;0.15%,"Equal High",""),"")</f>
        <v/>
      </c>
      <c r="BL284" s="37" t="str" cm="1">
        <f t="array" aca="1" ref="BL284" ca="1">_xlfn.LET(_xlpm.lookback,MIN(ROW()-ROW(BK$50),11),_xlpm.found,IFERROR(MATCH("Equal High",OFFSET(BK284,-_xlpm.lookback,0,_xlpm.lookback+1,1),0),-1),_xlpm.offset_rows,_xlpm.lookback-_xlpm.found+1,IF(_xlpm.found&gt;0,INDEX(E:E,ROW()-_xlpm.offset_rows),""))</f>
        <v/>
      </c>
      <c r="BM284" s="37" t="str">
        <f ca="1">IF(BL284&lt;&gt;"",H284,"")</f>
        <v/>
      </c>
      <c r="BN284" s="37" t="str">
        <f ca="1">IF(BL284&lt;&gt;"",I284,"")</f>
        <v/>
      </c>
      <c r="BO284" s="37" t="str">
        <f t="shared" ca="1" si="108"/>
        <v/>
      </c>
      <c r="BP284" s="37" t="str">
        <f>IFERROR(IF(ABS(V284)&lt;0.15%,"Equal Low",""),"")</f>
        <v/>
      </c>
      <c r="BQ284" s="37" t="str" cm="1">
        <f t="array" aca="1" ref="BQ284" ca="1">_xlfn.LET(_xlpm.lookback,MIN(ROW()-ROW(BP$50),11),_xlpm.found,IFERROR(MATCH("Equal Low",OFFSET(BP284,-_xlpm.lookback,0,_xlpm.lookback+1,1),0),-1),_xlpm.offset_rows,_xlpm.lookback-_xlpm.found+1,IF(_xlpm.found&gt;0,INDEX(F:F,ROW()-_xlpm.offset_rows),""))</f>
        <v/>
      </c>
      <c r="BR284" s="37" t="str">
        <f ca="1">IF(BQ284&lt;&gt;"",H284,"")</f>
        <v/>
      </c>
      <c r="BS284" s="37" t="str">
        <f ca="1">IF(BQ284&lt;&gt;"",I284,"")</f>
        <v/>
      </c>
      <c r="BT284" s="37" t="str">
        <f t="shared" ca="1" si="109"/>
        <v/>
      </c>
      <c r="BU284" s="37" t="str">
        <f t="shared" si="118"/>
        <v/>
      </c>
      <c r="BV284" s="29" t="str">
        <f t="shared" si="119"/>
        <v/>
      </c>
      <c r="BW284" s="37" t="str" cm="1">
        <f t="array" ref="BW284">IF(BV284&lt;&gt;1,"",_xlfn.IFS(OR(BC284="Above",BC284="Below"),BC284,OR(BH284="Above",BH284="Below"),BH284,TRUE,""))</f>
        <v/>
      </c>
      <c r="BX284" s="37" t="str">
        <f ca="1">_xlfn.LET(_xlpm.eqh,IFERROR(ABS((BM284-BL284)/BL284)&lt;0.15%,FALSE),_xlpm.eql,IFERROR(ABS((BR284-BQ284)/BQ284)&lt;0.15%,FALSE),IF(_xlpm.eqh,IF(_xlpm.eql,"Eqh Touch / Eql Touch","Eqh Touch"),IF(_xlpm.eql,"Eql Touch","")))</f>
        <v/>
      </c>
      <c r="BY284" s="37" t="str">
        <f>IF(AA284="","",IF(AA284&gt;0,"UP","DOWN"))</f>
        <v/>
      </c>
      <c r="BZ284" s="37" t="str">
        <f t="shared" si="120"/>
        <v/>
      </c>
      <c r="CA284" s="37" t="str">
        <f t="shared" si="121"/>
        <v/>
      </c>
      <c r="CB284" s="66" t="str">
        <f t="shared" si="122"/>
        <v/>
      </c>
      <c r="CC284" s="69" t="str">
        <f t="shared" si="130"/>
        <v/>
      </c>
      <c r="CD284" s="66" t="str">
        <f t="shared" si="131"/>
        <v/>
      </c>
      <c r="CE284" s="66" t="str">
        <f t="shared" si="123"/>
        <v/>
      </c>
      <c r="CF284" s="66" t="str">
        <f>IF(AK284="","",IF(AND(AC284&gt;0,AK284&gt;0),"Low Spike @ Uptrend",""))</f>
        <v/>
      </c>
      <c r="CG284" s="66" t="str">
        <f>IF(AND(CF284="Low Spike @ Uptrend",AV284&gt;50%),"Sig Low Spike @ Uptrend","")</f>
        <v/>
      </c>
      <c r="CH284" s="30" t="str">
        <f>IFERROR(IF(Z284&gt;(AVERAGE(Z264:Z284)+(2*_xlfn.STDEV.P(Z264:Z284))),1,""),"")</f>
        <v/>
      </c>
      <c r="CI284" s="30" t="str">
        <f>IFERROR(IF(G284&gt;(AVERAGE(G264:G284)+(2*_xlfn.STDEV.P(G264:G284))),1,""),"")</f>
        <v/>
      </c>
      <c r="CJ284" s="30" t="str">
        <f>IF(P284="","",IF(P284=1,1,""))</f>
        <v/>
      </c>
      <c r="CK284" s="11" t="str">
        <f>IF(AND(CH284="",CC284="",CF284="",CI284="",CJ284=""),"",SUM(CH284:CJ284)/5)</f>
        <v/>
      </c>
      <c r="CL284" s="38" t="str">
        <f t="shared" si="132"/>
        <v/>
      </c>
      <c r="CM284" s="10" t="str">
        <f t="shared" si="133"/>
        <v/>
      </c>
    </row>
    <row r="285" spans="1:91" x14ac:dyDescent="0.55000000000000004">
      <c r="A285" t="str">
        <f>IF('Data Validation'!$K$2&lt;&gt;TRUE,"",'Data Validation'!A285)</f>
        <v/>
      </c>
      <c r="B285" s="4" t="str">
        <f>IF('Data Validation'!$K$2&lt;&gt;TRUE,"",'Data Validation'!C285)</f>
        <v/>
      </c>
      <c r="C285" s="4" t="str">
        <f>IF('Data Validation'!$K$2&lt;&gt;TRUE,"",'Data Validation'!E285)</f>
        <v/>
      </c>
      <c r="D285" s="4" t="str">
        <f>IF('Data Validation'!$K$2&lt;&gt;TRUE,"",'Data Validation'!G285)</f>
        <v/>
      </c>
      <c r="E285" s="4" t="str">
        <f>IF($C285&lt;&gt;"M5","",Price!F285)</f>
        <v/>
      </c>
      <c r="F285" s="4" t="str">
        <f>IF($C285&lt;&gt;"M5","",Price!G285)</f>
        <v/>
      </c>
      <c r="G285" s="4" t="str">
        <f>IF($C285&lt;&gt;"M5","",Price!H285)</f>
        <v/>
      </c>
      <c r="H285" s="57" t="str">
        <f>IF($C285&lt;&gt;"M5","",SSA!E285)</f>
        <v/>
      </c>
      <c r="I285" s="57" t="str">
        <f>IF($C285&lt;&gt;"M5","",SSA!F285)</f>
        <v/>
      </c>
      <c r="J285" s="58" t="str">
        <f>IF($C285&lt;&gt;"M5","",SSA!G285)</f>
        <v/>
      </c>
      <c r="K285" s="58" t="str">
        <f>IF($C285&lt;&gt;"M5","",SSA!H285)</f>
        <v/>
      </c>
      <c r="L285" s="5" t="str">
        <f>IF($C285&lt;&gt;"M5","",Trendlines!K285)</f>
        <v/>
      </c>
      <c r="M285" s="5" t="str">
        <f>IF($C285&lt;&gt;"M5","",Trendlines!L285)</f>
        <v/>
      </c>
      <c r="N285" s="5" t="str">
        <f>IF($C285&lt;&gt;"M5","",ZigZag!E285)</f>
        <v/>
      </c>
      <c r="O285" s="5" t="str">
        <f>IF($C285&lt;&gt;"M5","",ZigZag!F285)</f>
        <v/>
      </c>
      <c r="P285" s="5" t="str">
        <f>IF($C285&lt;&gt;"M5","",Pinbar!E285)</f>
        <v/>
      </c>
      <c r="Q285" s="57" t="str">
        <f>IF($C285&lt;&gt;"M5","",Trendlines!E285)</f>
        <v/>
      </c>
      <c r="R285" s="57" t="str">
        <f>IF($C285&lt;&gt;"M5","",Trendlines!H285)</f>
        <v/>
      </c>
      <c r="S285" s="36" t="str">
        <f>IF(N285=0,""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IF(N237&lt;&gt;0,N237,"")))))))))))))))))))))))))))))))))))))))))))))))))</f>
        <v/>
      </c>
      <c r="T285" s="36" t="str">
        <f>IF(O285=0,""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IF(O237&lt;&gt;0,O237,"")))))))))))))))))))))))))))))))))))))))))))))))))</f>
        <v/>
      </c>
      <c r="U285" s="36" t="str">
        <f>IFERROR(IF(S285="N/A","N/A",((N285-S285)/S285)),"")</f>
        <v/>
      </c>
      <c r="V285" s="36" t="str">
        <f>IFERROR(IF(T285="N/A","N/A",((O285-T285)/T285)),"")</f>
        <v/>
      </c>
      <c r="W285" t="str">
        <f>IFERROR(E285-F285,"")</f>
        <v/>
      </c>
      <c r="X285" t="str">
        <f>IFERROR(ABS(E285-D284),"")</f>
        <v/>
      </c>
      <c r="Y285" t="str">
        <f>IFERROR(ABS(F285-D284),"")</f>
        <v/>
      </c>
      <c r="Z285" t="str">
        <f t="shared" si="107"/>
        <v/>
      </c>
      <c r="AA285" s="36" t="str">
        <f>IFERROR(H285-I285,"")</f>
        <v/>
      </c>
      <c r="AB285" s="36" t="str">
        <f t="shared" si="124"/>
        <v/>
      </c>
      <c r="AC285" s="66" t="str" cm="1">
        <f t="array" ref="AC285">IFERROR((AB285=AB284,AC284+AB285,AB285),"")</f>
        <v/>
      </c>
      <c r="AD285" s="65"/>
      <c r="AE285" s="65"/>
      <c r="AF285" s="65"/>
      <c r="AG285" s="65"/>
      <c r="AH285" s="36" t="str">
        <f>IF(AND(H285&gt;I285,H284&lt;I284),"crossover","")</f>
        <v/>
      </c>
      <c r="AI285" s="36" t="str">
        <f>IF(AND(H285&lt;I285,H284&gt;I284),"crossunder","")</f>
        <v/>
      </c>
      <c r="AJ285" s="67" t="str">
        <f t="shared" si="125"/>
        <v/>
      </c>
      <c r="AK285" s="68" t="str">
        <f t="shared" si="126"/>
        <v/>
      </c>
      <c r="AL285" s="71" t="str">
        <f t="shared" si="127"/>
        <v/>
      </c>
      <c r="AM285" s="71" t="str">
        <f t="shared" si="128"/>
        <v/>
      </c>
      <c r="AN285" s="72" t="str">
        <f>IF(AND(AK285&lt;&gt;"",CF285="Low Spike @ Uptrend"),AK285,"")</f>
        <v/>
      </c>
      <c r="AO285" s="72" t="str">
        <f t="shared" si="129"/>
        <v/>
      </c>
      <c r="AT285" s="75"/>
      <c r="AU285" s="75"/>
      <c r="AV285" s="75"/>
      <c r="AW285" s="75"/>
      <c r="AX285" s="4"/>
      <c r="AY285" s="21" t="str">
        <f>IF(OR(Q285=0,Q285=""),"",((H285-Q285)/Q285))</f>
        <v/>
      </c>
      <c r="AZ285" s="15" t="str">
        <f t="shared" si="112"/>
        <v/>
      </c>
      <c r="BA285" s="15" t="str">
        <f t="shared" si="110"/>
        <v/>
      </c>
      <c r="BB285" s="22" t="str">
        <f t="shared" si="113"/>
        <v/>
      </c>
      <c r="BC285" s="22" t="str">
        <f t="shared" si="114"/>
        <v/>
      </c>
      <c r="BD285" s="24" t="str">
        <f>IF(OR(R285=0,R285=""),"",((H285-R285)/R285))</f>
        <v/>
      </c>
      <c r="BE285" s="23" t="str">
        <f t="shared" si="111"/>
        <v/>
      </c>
      <c r="BF285" s="23" t="str">
        <f t="shared" si="115"/>
        <v/>
      </c>
      <c r="BG285" s="25" t="str">
        <f t="shared" si="116"/>
        <v/>
      </c>
      <c r="BH285" s="25" t="str">
        <f t="shared" si="117"/>
        <v/>
      </c>
      <c r="BI285" s="29" t="str">
        <f>IF(OR(L285="",N285=""),"",IF(AND(L285=N285,L285&gt;0,N285&gt;0),"Important High",""))</f>
        <v/>
      </c>
      <c r="BJ285" s="29" t="str">
        <f>IF(OR(M285="",O285=""),"",IF(AND(M285=O285,M285&gt;0,O285&gt;0),"Important Low",""))</f>
        <v/>
      </c>
      <c r="BK285" s="37" t="str">
        <f>IFERROR(IF(ABS(U285)&lt;0.15%,"Equal High",""),"")</f>
        <v/>
      </c>
      <c r="BL285" s="37" t="str" cm="1">
        <f t="array" aca="1" ref="BL285" ca="1">_xlfn.LET(_xlpm.lookback,MIN(ROW()-ROW(BK$50),11),_xlpm.found,IFERROR(MATCH("Equal High",OFFSET(BK285,-_xlpm.lookback,0,_xlpm.lookback+1,1),0),-1),_xlpm.offset_rows,_xlpm.lookback-_xlpm.found+1,IF(_xlpm.found&gt;0,INDEX(E:E,ROW()-_xlpm.offset_rows),""))</f>
        <v/>
      </c>
      <c r="BM285" s="37" t="str">
        <f ca="1">IF(BL285&lt;&gt;"",H285,"")</f>
        <v/>
      </c>
      <c r="BN285" s="37" t="str">
        <f ca="1">IF(BL285&lt;&gt;"",I285,"")</f>
        <v/>
      </c>
      <c r="BO285" s="37" t="str">
        <f t="shared" ca="1" si="108"/>
        <v/>
      </c>
      <c r="BP285" s="37" t="str">
        <f>IFERROR(IF(ABS(V285)&lt;0.15%,"Equal Low",""),"")</f>
        <v/>
      </c>
      <c r="BQ285" s="37" t="str" cm="1">
        <f t="array" aca="1" ref="BQ285" ca="1">_xlfn.LET(_xlpm.lookback,MIN(ROW()-ROW(BP$50),11),_xlpm.found,IFERROR(MATCH("Equal Low",OFFSET(BP285,-_xlpm.lookback,0,_xlpm.lookback+1,1),0),-1),_xlpm.offset_rows,_xlpm.lookback-_xlpm.found+1,IF(_xlpm.found&gt;0,INDEX(F:F,ROW()-_xlpm.offset_rows),""))</f>
        <v/>
      </c>
      <c r="BR285" s="37" t="str">
        <f ca="1">IF(BQ285&lt;&gt;"",H285,"")</f>
        <v/>
      </c>
      <c r="BS285" s="37" t="str">
        <f ca="1">IF(BQ285&lt;&gt;"",I285,"")</f>
        <v/>
      </c>
      <c r="BT285" s="37" t="str">
        <f t="shared" ca="1" si="109"/>
        <v/>
      </c>
      <c r="BU285" s="37" t="str">
        <f t="shared" si="118"/>
        <v/>
      </c>
      <c r="BV285" s="29" t="str">
        <f t="shared" si="119"/>
        <v/>
      </c>
      <c r="BW285" s="37" t="str" cm="1">
        <f t="array" ref="BW285">IF(BV285&lt;&gt;1,"",_xlfn.IFS(OR(BC285="Above",BC285="Below"),BC285,OR(BH285="Above",BH285="Below"),BH285,TRUE,""))</f>
        <v/>
      </c>
      <c r="BX285" s="37" t="str">
        <f ca="1">_xlfn.LET(_xlpm.eqh,IFERROR(ABS((BM285-BL285)/BL285)&lt;0.15%,FALSE),_xlpm.eql,IFERROR(ABS((BR285-BQ285)/BQ285)&lt;0.15%,FALSE),IF(_xlpm.eqh,IF(_xlpm.eql,"Eqh Touch / Eql Touch","Eqh Touch"),IF(_xlpm.eql,"Eql Touch","")))</f>
        <v/>
      </c>
      <c r="BY285" s="37" t="str">
        <f>IF(AA285="","",IF(AA285&gt;0,"UP","DOWN"))</f>
        <v/>
      </c>
      <c r="BZ285" s="37" t="str">
        <f t="shared" si="120"/>
        <v/>
      </c>
      <c r="CA285" s="37" t="str">
        <f t="shared" si="121"/>
        <v/>
      </c>
      <c r="CB285" s="66" t="str">
        <f t="shared" si="122"/>
        <v/>
      </c>
      <c r="CC285" s="69" t="str">
        <f t="shared" si="130"/>
        <v/>
      </c>
      <c r="CD285" s="66" t="str">
        <f t="shared" si="131"/>
        <v/>
      </c>
      <c r="CE285" s="66" t="str">
        <f t="shared" si="123"/>
        <v/>
      </c>
      <c r="CF285" s="66" t="str">
        <f>IF(AK285="","",IF(AND(AC285&gt;0,AK285&gt;0),"Low Spike @ Uptrend",""))</f>
        <v/>
      </c>
      <c r="CG285" s="66" t="str">
        <f>IF(AND(CF285="Low Spike @ Uptrend",AV285&gt;50%),"Sig Low Spike @ Uptrend","")</f>
        <v/>
      </c>
      <c r="CH285" s="30" t="str">
        <f>IFERROR(IF(Z285&gt;(AVERAGE(Z265:Z285)+(2*_xlfn.STDEV.P(Z265:Z285))),1,""),"")</f>
        <v/>
      </c>
      <c r="CI285" s="30" t="str">
        <f>IFERROR(IF(G285&gt;(AVERAGE(G265:G285)+(2*_xlfn.STDEV.P(G265:G285))),1,""),"")</f>
        <v/>
      </c>
      <c r="CJ285" s="30" t="str">
        <f>IF(P285="","",IF(P285=1,1,""))</f>
        <v/>
      </c>
      <c r="CK285" s="11" t="str">
        <f>IF(AND(CH285="",CC285="",CF285="",CI285="",CJ285=""),"",SUM(CH285:CJ285)/5)</f>
        <v/>
      </c>
      <c r="CL285" s="38" t="str">
        <f t="shared" si="132"/>
        <v/>
      </c>
      <c r="CM285" s="10" t="str">
        <f t="shared" si="133"/>
        <v/>
      </c>
    </row>
    <row r="286" spans="1:91" x14ac:dyDescent="0.55000000000000004">
      <c r="A286" t="str">
        <f>IF('Data Validation'!$K$2&lt;&gt;TRUE,"",'Data Validation'!A286)</f>
        <v/>
      </c>
      <c r="B286" s="4" t="str">
        <f>IF('Data Validation'!$K$2&lt;&gt;TRUE,"",'Data Validation'!C286)</f>
        <v/>
      </c>
      <c r="C286" s="4" t="str">
        <f>IF('Data Validation'!$K$2&lt;&gt;TRUE,"",'Data Validation'!E286)</f>
        <v/>
      </c>
      <c r="D286" s="4" t="str">
        <f>IF('Data Validation'!$K$2&lt;&gt;TRUE,"",'Data Validation'!G286)</f>
        <v/>
      </c>
      <c r="E286" s="4" t="str">
        <f>IF($C286&lt;&gt;"M5","",Price!F286)</f>
        <v/>
      </c>
      <c r="F286" s="4" t="str">
        <f>IF($C286&lt;&gt;"M5","",Price!G286)</f>
        <v/>
      </c>
      <c r="G286" s="4" t="str">
        <f>IF($C286&lt;&gt;"M5","",Price!H286)</f>
        <v/>
      </c>
      <c r="H286" s="57" t="str">
        <f>IF($C286&lt;&gt;"M5","",SSA!E286)</f>
        <v/>
      </c>
      <c r="I286" s="57" t="str">
        <f>IF($C286&lt;&gt;"M5","",SSA!F286)</f>
        <v/>
      </c>
      <c r="J286" s="58" t="str">
        <f>IF($C286&lt;&gt;"M5","",SSA!G286)</f>
        <v/>
      </c>
      <c r="K286" s="58" t="str">
        <f>IF($C286&lt;&gt;"M5","",SSA!H286)</f>
        <v/>
      </c>
      <c r="L286" s="5" t="str">
        <f>IF($C286&lt;&gt;"M5","",Trendlines!K286)</f>
        <v/>
      </c>
      <c r="M286" s="5" t="str">
        <f>IF($C286&lt;&gt;"M5","",Trendlines!L286)</f>
        <v/>
      </c>
      <c r="N286" s="5" t="str">
        <f>IF($C286&lt;&gt;"M5","",ZigZag!E286)</f>
        <v/>
      </c>
      <c r="O286" s="5" t="str">
        <f>IF($C286&lt;&gt;"M5","",ZigZag!F286)</f>
        <v/>
      </c>
      <c r="P286" s="5" t="str">
        <f>IF($C286&lt;&gt;"M5","",Pinbar!E286)</f>
        <v/>
      </c>
      <c r="Q286" s="57" t="str">
        <f>IF($C286&lt;&gt;"M5","",Trendlines!E286)</f>
        <v/>
      </c>
      <c r="R286" s="57" t="str">
        <f>IF($C286&lt;&gt;"M5","",Trendlines!H286)</f>
        <v/>
      </c>
      <c r="S286" s="36" t="str">
        <f>IF(N286=0,""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IF(N238&lt;&gt;0,N238,"")))))))))))))))))))))))))))))))))))))))))))))))))</f>
        <v/>
      </c>
      <c r="T286" s="36" t="str">
        <f>IF(O286=0,""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IF(O238&lt;&gt;0,O238,"")))))))))))))))))))))))))))))))))))))))))))))))))</f>
        <v/>
      </c>
      <c r="U286" s="36" t="str">
        <f>IFERROR(IF(S286="N/A","N/A",((N286-S286)/S286)),"")</f>
        <v/>
      </c>
      <c r="V286" s="36" t="str">
        <f>IFERROR(IF(T286="N/A","N/A",((O286-T286)/T286)),"")</f>
        <v/>
      </c>
      <c r="W286" t="str">
        <f>IFERROR(E286-F286,"")</f>
        <v/>
      </c>
      <c r="X286" t="str">
        <f>IFERROR(ABS(E286-D285),"")</f>
        <v/>
      </c>
      <c r="Y286" t="str">
        <f>IFERROR(ABS(F286-D285),"")</f>
        <v/>
      </c>
      <c r="Z286" t="str">
        <f t="shared" si="107"/>
        <v/>
      </c>
      <c r="AA286" s="36" t="str">
        <f>IFERROR(H286-I286,"")</f>
        <v/>
      </c>
      <c r="AB286" s="36" t="str">
        <f t="shared" si="124"/>
        <v/>
      </c>
      <c r="AC286" s="66" t="str" cm="1">
        <f t="array" ref="AC286">IFERROR((AB286=AB285,AC285+AB286,AB286),"")</f>
        <v/>
      </c>
      <c r="AD286" s="65"/>
      <c r="AE286" s="65"/>
      <c r="AF286" s="65"/>
      <c r="AG286" s="65"/>
      <c r="AH286" s="36" t="str">
        <f>IF(AND(H286&gt;I286,H285&lt;I285),"crossover","")</f>
        <v/>
      </c>
      <c r="AI286" s="36" t="str">
        <f>IF(AND(H286&lt;I286,H285&gt;I285),"crossunder","")</f>
        <v/>
      </c>
      <c r="AJ286" s="67" t="str">
        <f t="shared" si="125"/>
        <v/>
      </c>
      <c r="AK286" s="68" t="str">
        <f t="shared" si="126"/>
        <v/>
      </c>
      <c r="AL286" s="71" t="str">
        <f t="shared" si="127"/>
        <v/>
      </c>
      <c r="AM286" s="71" t="str">
        <f t="shared" si="128"/>
        <v/>
      </c>
      <c r="AN286" s="72" t="str">
        <f>IF(AND(AK286&lt;&gt;"",CF286="Low Spike @ Uptrend"),AK286,"")</f>
        <v/>
      </c>
      <c r="AO286" s="72" t="str">
        <f t="shared" si="129"/>
        <v/>
      </c>
      <c r="AT286" s="75"/>
      <c r="AU286" s="75"/>
      <c r="AV286" s="75"/>
      <c r="AW286" s="75"/>
      <c r="AX286" s="4"/>
      <c r="AY286" s="21" t="str">
        <f>IF(OR(Q286=0,Q286=""),"",((H286-Q286)/Q286))</f>
        <v/>
      </c>
      <c r="AZ286" s="15" t="str">
        <f t="shared" si="112"/>
        <v/>
      </c>
      <c r="BA286" s="15" t="str">
        <f t="shared" si="110"/>
        <v/>
      </c>
      <c r="BB286" s="22" t="str">
        <f t="shared" si="113"/>
        <v/>
      </c>
      <c r="BC286" s="22" t="str">
        <f t="shared" si="114"/>
        <v/>
      </c>
      <c r="BD286" s="24" t="str">
        <f>IF(OR(R286=0,R286=""),"",((H286-R286)/R286))</f>
        <v/>
      </c>
      <c r="BE286" s="23" t="str">
        <f t="shared" si="111"/>
        <v/>
      </c>
      <c r="BF286" s="23" t="str">
        <f t="shared" si="115"/>
        <v/>
      </c>
      <c r="BG286" s="25" t="str">
        <f t="shared" si="116"/>
        <v/>
      </c>
      <c r="BH286" s="25" t="str">
        <f t="shared" si="117"/>
        <v/>
      </c>
      <c r="BI286" s="29" t="str">
        <f>IF(OR(L286="",N286=""),"",IF(AND(L286=N286,L286&gt;0,N286&gt;0),"Important High",""))</f>
        <v/>
      </c>
      <c r="BJ286" s="29" t="str">
        <f>IF(OR(M286="",O286=""),"",IF(AND(M286=O286,M286&gt;0,O286&gt;0),"Important Low",""))</f>
        <v/>
      </c>
      <c r="BK286" s="37" t="str">
        <f>IFERROR(IF(ABS(U286)&lt;0.15%,"Equal High",""),"")</f>
        <v/>
      </c>
      <c r="BL286" s="37" t="str" cm="1">
        <f t="array" aca="1" ref="BL286" ca="1">_xlfn.LET(_xlpm.lookback,MIN(ROW()-ROW(BK$50),11),_xlpm.found,IFERROR(MATCH("Equal High",OFFSET(BK286,-_xlpm.lookback,0,_xlpm.lookback+1,1),0),-1),_xlpm.offset_rows,_xlpm.lookback-_xlpm.found+1,IF(_xlpm.found&gt;0,INDEX(E:E,ROW()-_xlpm.offset_rows),""))</f>
        <v/>
      </c>
      <c r="BM286" s="37" t="str">
        <f ca="1">IF(BL286&lt;&gt;"",H286,"")</f>
        <v/>
      </c>
      <c r="BN286" s="37" t="str">
        <f ca="1">IF(BL286&lt;&gt;"",I286,"")</f>
        <v/>
      </c>
      <c r="BO286" s="37" t="str">
        <f t="shared" ca="1" si="108"/>
        <v/>
      </c>
      <c r="BP286" s="37" t="str">
        <f>IFERROR(IF(ABS(V286)&lt;0.15%,"Equal Low",""),"")</f>
        <v/>
      </c>
      <c r="BQ286" s="37" t="str" cm="1">
        <f t="array" aca="1" ref="BQ286" ca="1">_xlfn.LET(_xlpm.lookback,MIN(ROW()-ROW(BP$50),11),_xlpm.found,IFERROR(MATCH("Equal Low",OFFSET(BP286,-_xlpm.lookback,0,_xlpm.lookback+1,1),0),-1),_xlpm.offset_rows,_xlpm.lookback-_xlpm.found+1,IF(_xlpm.found&gt;0,INDEX(F:F,ROW()-_xlpm.offset_rows),""))</f>
        <v/>
      </c>
      <c r="BR286" s="37" t="str">
        <f ca="1">IF(BQ286&lt;&gt;"",H286,"")</f>
        <v/>
      </c>
      <c r="BS286" s="37" t="str">
        <f ca="1">IF(BQ286&lt;&gt;"",I286,"")</f>
        <v/>
      </c>
      <c r="BT286" s="37" t="str">
        <f t="shared" ca="1" si="109"/>
        <v/>
      </c>
      <c r="BU286" s="37" t="str">
        <f t="shared" si="118"/>
        <v/>
      </c>
      <c r="BV286" s="29" t="str">
        <f t="shared" si="119"/>
        <v/>
      </c>
      <c r="BW286" s="37" t="str" cm="1">
        <f t="array" ref="BW286">IF(BV286&lt;&gt;1,"",_xlfn.IFS(OR(BC286="Above",BC286="Below"),BC286,OR(BH286="Above",BH286="Below"),BH286,TRUE,""))</f>
        <v/>
      </c>
      <c r="BX286" s="37" t="str">
        <f ca="1">_xlfn.LET(_xlpm.eqh,IFERROR(ABS((BM286-BL286)/BL286)&lt;0.15%,FALSE),_xlpm.eql,IFERROR(ABS((BR286-BQ286)/BQ286)&lt;0.15%,FALSE),IF(_xlpm.eqh,IF(_xlpm.eql,"Eqh Touch / Eql Touch","Eqh Touch"),IF(_xlpm.eql,"Eql Touch","")))</f>
        <v/>
      </c>
      <c r="BY286" s="37" t="str">
        <f>IF(AA286="","",IF(AA286&gt;0,"UP","DOWN"))</f>
        <v/>
      </c>
      <c r="BZ286" s="37" t="str">
        <f t="shared" si="120"/>
        <v/>
      </c>
      <c r="CA286" s="37" t="str">
        <f t="shared" si="121"/>
        <v/>
      </c>
      <c r="CB286" s="66" t="str">
        <f t="shared" si="122"/>
        <v/>
      </c>
      <c r="CC286" s="69" t="str">
        <f t="shared" si="130"/>
        <v/>
      </c>
      <c r="CD286" s="66" t="str">
        <f t="shared" si="131"/>
        <v/>
      </c>
      <c r="CE286" s="66" t="str">
        <f t="shared" si="123"/>
        <v/>
      </c>
      <c r="CF286" s="66" t="str">
        <f>IF(AK286="","",IF(AND(AC286&gt;0,AK286&gt;0),"Low Spike @ Uptrend",""))</f>
        <v/>
      </c>
      <c r="CG286" s="66" t="str">
        <f>IF(AND(CF286="Low Spike @ Uptrend",AV286&gt;50%),"Sig Low Spike @ Uptrend","")</f>
        <v/>
      </c>
      <c r="CH286" s="30" t="str">
        <f>IFERROR(IF(Z286&gt;(AVERAGE(Z266:Z286)+(2*_xlfn.STDEV.P(Z266:Z286))),1,""),"")</f>
        <v/>
      </c>
      <c r="CI286" s="30" t="str">
        <f>IFERROR(IF(G286&gt;(AVERAGE(G266:G286)+(2*_xlfn.STDEV.P(G266:G286))),1,""),"")</f>
        <v/>
      </c>
      <c r="CJ286" s="30" t="str">
        <f>IF(P286="","",IF(P286=1,1,""))</f>
        <v/>
      </c>
      <c r="CK286" s="11" t="str">
        <f>IF(AND(CH286="",CC286="",CF286="",CI286="",CJ286=""),"",SUM(CH286:CJ286)/5)</f>
        <v/>
      </c>
      <c r="CL286" s="38" t="str">
        <f t="shared" si="132"/>
        <v/>
      </c>
      <c r="CM286" s="10" t="str">
        <f t="shared" si="133"/>
        <v/>
      </c>
    </row>
    <row r="287" spans="1:91" x14ac:dyDescent="0.55000000000000004">
      <c r="A287" t="str">
        <f>IF('Data Validation'!$K$2&lt;&gt;TRUE,"",'Data Validation'!A287)</f>
        <v/>
      </c>
      <c r="B287" s="4" t="str">
        <f>IF('Data Validation'!$K$2&lt;&gt;TRUE,"",'Data Validation'!C287)</f>
        <v/>
      </c>
      <c r="C287" s="4" t="str">
        <f>IF('Data Validation'!$K$2&lt;&gt;TRUE,"",'Data Validation'!E287)</f>
        <v/>
      </c>
      <c r="D287" s="4" t="str">
        <f>IF('Data Validation'!$K$2&lt;&gt;TRUE,"",'Data Validation'!G287)</f>
        <v/>
      </c>
      <c r="E287" s="4" t="str">
        <f>IF($C287&lt;&gt;"M5","",Price!F287)</f>
        <v/>
      </c>
      <c r="F287" s="4" t="str">
        <f>IF($C287&lt;&gt;"M5","",Price!G287)</f>
        <v/>
      </c>
      <c r="G287" s="4" t="str">
        <f>IF($C287&lt;&gt;"M5","",Price!H287)</f>
        <v/>
      </c>
      <c r="H287" s="57" t="str">
        <f>IF($C287&lt;&gt;"M5","",SSA!E287)</f>
        <v/>
      </c>
      <c r="I287" s="57" t="str">
        <f>IF($C287&lt;&gt;"M5","",SSA!F287)</f>
        <v/>
      </c>
      <c r="J287" s="58" t="str">
        <f>IF($C287&lt;&gt;"M5","",SSA!G287)</f>
        <v/>
      </c>
      <c r="K287" s="58" t="str">
        <f>IF($C287&lt;&gt;"M5","",SSA!H287)</f>
        <v/>
      </c>
      <c r="L287" s="5" t="str">
        <f>IF($C287&lt;&gt;"M5","",Trendlines!K287)</f>
        <v/>
      </c>
      <c r="M287" s="5" t="str">
        <f>IF($C287&lt;&gt;"M5","",Trendlines!L287)</f>
        <v/>
      </c>
      <c r="N287" s="5" t="str">
        <f>IF($C287&lt;&gt;"M5","",ZigZag!E287)</f>
        <v/>
      </c>
      <c r="O287" s="5" t="str">
        <f>IF($C287&lt;&gt;"M5","",ZigZag!F287)</f>
        <v/>
      </c>
      <c r="P287" s="5" t="str">
        <f>IF($C287&lt;&gt;"M5","",Pinbar!E287)</f>
        <v/>
      </c>
      <c r="Q287" s="57" t="str">
        <f>IF($C287&lt;&gt;"M5","",Trendlines!E287)</f>
        <v/>
      </c>
      <c r="R287" s="57" t="str">
        <f>IF($C287&lt;&gt;"M5","",Trendlines!H287)</f>
        <v/>
      </c>
      <c r="S287" s="36" t="str">
        <f>IF(N287=0,""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IF(N239&lt;&gt;0,N239,"")))))))))))))))))))))))))))))))))))))))))))))))))</f>
        <v/>
      </c>
      <c r="T287" s="36" t="str">
        <f>IF(O287=0,""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IF(O239&lt;&gt;0,O239,"")))))))))))))))))))))))))))))))))))))))))))))))))</f>
        <v/>
      </c>
      <c r="U287" s="36" t="str">
        <f>IFERROR(IF(S287="N/A","N/A",((N287-S287)/S287)),"")</f>
        <v/>
      </c>
      <c r="V287" s="36" t="str">
        <f>IFERROR(IF(T287="N/A","N/A",((O287-T287)/T287)),"")</f>
        <v/>
      </c>
      <c r="W287" t="str">
        <f>IFERROR(E287-F287,"")</f>
        <v/>
      </c>
      <c r="X287" t="str">
        <f>IFERROR(ABS(E287-D286),"")</f>
        <v/>
      </c>
      <c r="Y287" t="str">
        <f>IFERROR(ABS(F287-D286),"")</f>
        <v/>
      </c>
      <c r="Z287" t="str">
        <f t="shared" si="107"/>
        <v/>
      </c>
      <c r="AA287" s="36" t="str">
        <f>IFERROR(H287-I287,"")</f>
        <v/>
      </c>
      <c r="AB287" s="36" t="str">
        <f t="shared" si="124"/>
        <v/>
      </c>
      <c r="AC287" s="66" t="str" cm="1">
        <f t="array" ref="AC287">IFERROR((AB287=AB286,AC286+AB287,AB287),"")</f>
        <v/>
      </c>
      <c r="AD287" s="65"/>
      <c r="AE287" s="65"/>
      <c r="AF287" s="65"/>
      <c r="AG287" s="65"/>
      <c r="AH287" s="36" t="str">
        <f>IF(AND(H287&gt;I287,H286&lt;I286),"crossover","")</f>
        <v/>
      </c>
      <c r="AI287" s="36" t="str">
        <f>IF(AND(H287&lt;I287,H286&gt;I286),"crossunder","")</f>
        <v/>
      </c>
      <c r="AJ287" s="67" t="str">
        <f t="shared" si="125"/>
        <v/>
      </c>
      <c r="AK287" s="68" t="str">
        <f t="shared" si="126"/>
        <v/>
      </c>
      <c r="AL287" s="71" t="str">
        <f t="shared" si="127"/>
        <v/>
      </c>
      <c r="AM287" s="71" t="str">
        <f t="shared" si="128"/>
        <v/>
      </c>
      <c r="AN287" s="72" t="str">
        <f>IF(AND(AK287&lt;&gt;"",CF287="Low Spike @ Uptrend"),AK287,"")</f>
        <v/>
      </c>
      <c r="AO287" s="72" t="str">
        <f t="shared" si="129"/>
        <v/>
      </c>
      <c r="AT287" s="75"/>
      <c r="AU287" s="75"/>
      <c r="AV287" s="75"/>
      <c r="AW287" s="75"/>
      <c r="AX287" s="4"/>
      <c r="AY287" s="21" t="str">
        <f>IF(OR(Q287=0,Q287=""),"",((H287-Q287)/Q287))</f>
        <v/>
      </c>
      <c r="AZ287" s="15" t="str">
        <f t="shared" si="112"/>
        <v/>
      </c>
      <c r="BA287" s="15" t="str">
        <f t="shared" si="110"/>
        <v/>
      </c>
      <c r="BB287" s="22" t="str">
        <f t="shared" si="113"/>
        <v/>
      </c>
      <c r="BC287" s="22" t="str">
        <f t="shared" si="114"/>
        <v/>
      </c>
      <c r="BD287" s="24" t="str">
        <f>IF(OR(R287=0,R287=""),"",((H287-R287)/R287))</f>
        <v/>
      </c>
      <c r="BE287" s="23" t="str">
        <f t="shared" si="111"/>
        <v/>
      </c>
      <c r="BF287" s="23" t="str">
        <f t="shared" si="115"/>
        <v/>
      </c>
      <c r="BG287" s="25" t="str">
        <f t="shared" si="116"/>
        <v/>
      </c>
      <c r="BH287" s="25" t="str">
        <f t="shared" si="117"/>
        <v/>
      </c>
      <c r="BI287" s="29" t="str">
        <f>IF(OR(L287="",N287=""),"",IF(AND(L287=N287,L287&gt;0,N287&gt;0),"Important High",""))</f>
        <v/>
      </c>
      <c r="BJ287" s="29" t="str">
        <f>IF(OR(M287="",O287=""),"",IF(AND(M287=O287,M287&gt;0,O287&gt;0),"Important Low",""))</f>
        <v/>
      </c>
      <c r="BK287" s="37" t="str">
        <f>IFERROR(IF(ABS(U287)&lt;0.15%,"Equal High",""),"")</f>
        <v/>
      </c>
      <c r="BL287" s="37" t="str" cm="1">
        <f t="array" aca="1" ref="BL287" ca="1">_xlfn.LET(_xlpm.lookback,MIN(ROW()-ROW(BK$50),11),_xlpm.found,IFERROR(MATCH("Equal High",OFFSET(BK287,-_xlpm.lookback,0,_xlpm.lookback+1,1),0),-1),_xlpm.offset_rows,_xlpm.lookback-_xlpm.found+1,IF(_xlpm.found&gt;0,INDEX(E:E,ROW()-_xlpm.offset_rows),""))</f>
        <v/>
      </c>
      <c r="BM287" s="37" t="str">
        <f ca="1">IF(BL287&lt;&gt;"",H287,"")</f>
        <v/>
      </c>
      <c r="BN287" s="37" t="str">
        <f ca="1">IF(BL287&lt;&gt;"",I287,"")</f>
        <v/>
      </c>
      <c r="BO287" s="37" t="str">
        <f t="shared" ca="1" si="108"/>
        <v/>
      </c>
      <c r="BP287" s="37" t="str">
        <f>IFERROR(IF(ABS(V287)&lt;0.15%,"Equal Low",""),"")</f>
        <v/>
      </c>
      <c r="BQ287" s="37" t="str" cm="1">
        <f t="array" aca="1" ref="BQ287" ca="1">_xlfn.LET(_xlpm.lookback,MIN(ROW()-ROW(BP$50),11),_xlpm.found,IFERROR(MATCH("Equal Low",OFFSET(BP287,-_xlpm.lookback,0,_xlpm.lookback+1,1),0),-1),_xlpm.offset_rows,_xlpm.lookback-_xlpm.found+1,IF(_xlpm.found&gt;0,INDEX(F:F,ROW()-_xlpm.offset_rows),""))</f>
        <v/>
      </c>
      <c r="BR287" s="37" t="str">
        <f ca="1">IF(BQ287&lt;&gt;"",H287,"")</f>
        <v/>
      </c>
      <c r="BS287" s="37" t="str">
        <f ca="1">IF(BQ287&lt;&gt;"",I287,"")</f>
        <v/>
      </c>
      <c r="BT287" s="37" t="str">
        <f t="shared" ca="1" si="109"/>
        <v/>
      </c>
      <c r="BU287" s="37" t="str">
        <f t="shared" si="118"/>
        <v/>
      </c>
      <c r="BV287" s="29" t="str">
        <f t="shared" si="119"/>
        <v/>
      </c>
      <c r="BW287" s="37" t="str" cm="1">
        <f t="array" ref="BW287">IF(BV287&lt;&gt;1,"",_xlfn.IFS(OR(BC287="Above",BC287="Below"),BC287,OR(BH287="Above",BH287="Below"),BH287,TRUE,""))</f>
        <v/>
      </c>
      <c r="BX287" s="37" t="str">
        <f ca="1">_xlfn.LET(_xlpm.eqh,IFERROR(ABS((BM287-BL287)/BL287)&lt;0.15%,FALSE),_xlpm.eql,IFERROR(ABS((BR287-BQ287)/BQ287)&lt;0.15%,FALSE),IF(_xlpm.eqh,IF(_xlpm.eql,"Eqh Touch / Eql Touch","Eqh Touch"),IF(_xlpm.eql,"Eql Touch","")))</f>
        <v/>
      </c>
      <c r="BY287" s="37" t="str">
        <f>IF(AA287="","",IF(AA287&gt;0,"UP","DOWN"))</f>
        <v/>
      </c>
      <c r="BZ287" s="37" t="str">
        <f t="shared" si="120"/>
        <v/>
      </c>
      <c r="CA287" s="37" t="str">
        <f t="shared" si="121"/>
        <v/>
      </c>
      <c r="CB287" s="66" t="str">
        <f t="shared" si="122"/>
        <v/>
      </c>
      <c r="CC287" s="69" t="str">
        <f t="shared" si="130"/>
        <v/>
      </c>
      <c r="CD287" s="66" t="str">
        <f t="shared" si="131"/>
        <v/>
      </c>
      <c r="CE287" s="66" t="str">
        <f t="shared" si="123"/>
        <v/>
      </c>
      <c r="CF287" s="66" t="str">
        <f>IF(AK287="","",IF(AND(AC287&gt;0,AK287&gt;0),"Low Spike @ Uptrend",""))</f>
        <v/>
      </c>
      <c r="CG287" s="66" t="str">
        <f>IF(AND(CF287="Low Spike @ Uptrend",AV287&gt;50%),"Sig Low Spike @ Uptrend","")</f>
        <v/>
      </c>
      <c r="CH287" s="30" t="str">
        <f>IFERROR(IF(Z287&gt;(AVERAGE(Z267:Z287)+(2*_xlfn.STDEV.P(Z267:Z287))),1,""),"")</f>
        <v/>
      </c>
      <c r="CI287" s="30" t="str">
        <f>IFERROR(IF(G287&gt;(AVERAGE(G267:G287)+(2*_xlfn.STDEV.P(G267:G287))),1,""),"")</f>
        <v/>
      </c>
      <c r="CJ287" s="30" t="str">
        <f>IF(P287="","",IF(P287=1,1,""))</f>
        <v/>
      </c>
      <c r="CK287" s="11" t="str">
        <f>IF(AND(CH287="",CC287="",CF287="",CI287="",CJ287=""),"",SUM(CH287:CJ287)/5)</f>
        <v/>
      </c>
      <c r="CL287" s="38" t="str">
        <f t="shared" si="132"/>
        <v/>
      </c>
      <c r="CM287" s="10" t="str">
        <f t="shared" si="133"/>
        <v/>
      </c>
    </row>
    <row r="288" spans="1:91" x14ac:dyDescent="0.55000000000000004">
      <c r="A288" t="str">
        <f>IF('Data Validation'!$K$2&lt;&gt;TRUE,"",'Data Validation'!A288)</f>
        <v/>
      </c>
      <c r="B288" s="4" t="str">
        <f>IF('Data Validation'!$K$2&lt;&gt;TRUE,"",'Data Validation'!C288)</f>
        <v/>
      </c>
      <c r="C288" s="4" t="str">
        <f>IF('Data Validation'!$K$2&lt;&gt;TRUE,"",'Data Validation'!E288)</f>
        <v/>
      </c>
      <c r="D288" s="4" t="str">
        <f>IF('Data Validation'!$K$2&lt;&gt;TRUE,"",'Data Validation'!G288)</f>
        <v/>
      </c>
      <c r="E288" s="4" t="str">
        <f>IF($C288&lt;&gt;"M5","",Price!F288)</f>
        <v/>
      </c>
      <c r="F288" s="4" t="str">
        <f>IF($C288&lt;&gt;"M5","",Price!G288)</f>
        <v/>
      </c>
      <c r="G288" s="4" t="str">
        <f>IF($C288&lt;&gt;"M5","",Price!H288)</f>
        <v/>
      </c>
      <c r="H288" s="57" t="str">
        <f>IF($C288&lt;&gt;"M5","",SSA!E288)</f>
        <v/>
      </c>
      <c r="I288" s="57" t="str">
        <f>IF($C288&lt;&gt;"M5","",SSA!F288)</f>
        <v/>
      </c>
      <c r="J288" s="58" t="str">
        <f>IF($C288&lt;&gt;"M5","",SSA!G288)</f>
        <v/>
      </c>
      <c r="K288" s="58" t="str">
        <f>IF($C288&lt;&gt;"M5","",SSA!H288)</f>
        <v/>
      </c>
      <c r="L288" s="5" t="str">
        <f>IF($C288&lt;&gt;"M5","",Trendlines!K288)</f>
        <v/>
      </c>
      <c r="M288" s="5" t="str">
        <f>IF($C288&lt;&gt;"M5","",Trendlines!L288)</f>
        <v/>
      </c>
      <c r="N288" s="5" t="str">
        <f>IF($C288&lt;&gt;"M5","",ZigZag!E288)</f>
        <v/>
      </c>
      <c r="O288" s="5" t="str">
        <f>IF($C288&lt;&gt;"M5","",ZigZag!F288)</f>
        <v/>
      </c>
      <c r="P288" s="5" t="str">
        <f>IF($C288&lt;&gt;"M5","",Pinbar!E288)</f>
        <v/>
      </c>
      <c r="Q288" s="57" t="str">
        <f>IF($C288&lt;&gt;"M5","",Trendlines!E288)</f>
        <v/>
      </c>
      <c r="R288" s="57" t="str">
        <f>IF($C288&lt;&gt;"M5","",Trendlines!H288)</f>
        <v/>
      </c>
      <c r="S288" s="36" t="str">
        <f>IF(N288=0,""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IF(N240&lt;&gt;0,N240,"")))))))))))))))))))))))))))))))))))))))))))))))))</f>
        <v/>
      </c>
      <c r="T288" s="36" t="str">
        <f>IF(O288=0,""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IF(O240&lt;&gt;0,O240,"")))))))))))))))))))))))))))))))))))))))))))))))))</f>
        <v/>
      </c>
      <c r="U288" s="36" t="str">
        <f>IFERROR(IF(S288="N/A","N/A",((N288-S288)/S288)),"")</f>
        <v/>
      </c>
      <c r="V288" s="36" t="str">
        <f>IFERROR(IF(T288="N/A","N/A",((O288-T288)/T288)),"")</f>
        <v/>
      </c>
      <c r="W288" t="str">
        <f>IFERROR(E288-F288,"")</f>
        <v/>
      </c>
      <c r="X288" t="str">
        <f>IFERROR(ABS(E288-D287),"")</f>
        <v/>
      </c>
      <c r="Y288" t="str">
        <f>IFERROR(ABS(F288-D287),"")</f>
        <v/>
      </c>
      <c r="Z288" t="str">
        <f t="shared" si="107"/>
        <v/>
      </c>
      <c r="AA288" s="36" t="str">
        <f>IFERROR(H288-I288,"")</f>
        <v/>
      </c>
      <c r="AB288" s="36" t="str">
        <f t="shared" si="124"/>
        <v/>
      </c>
      <c r="AC288" s="66" t="str" cm="1">
        <f t="array" ref="AC288">IFERROR((AB288=AB287,AC287+AB288,AB288),"")</f>
        <v/>
      </c>
      <c r="AD288" s="65"/>
      <c r="AE288" s="65"/>
      <c r="AF288" s="65"/>
      <c r="AG288" s="65"/>
      <c r="AH288" s="36" t="str">
        <f>IF(AND(H288&gt;I288,H287&lt;I287),"crossover","")</f>
        <v/>
      </c>
      <c r="AI288" s="36" t="str">
        <f>IF(AND(H288&lt;I288,H287&gt;I287),"crossunder","")</f>
        <v/>
      </c>
      <c r="AJ288" s="67" t="str">
        <f t="shared" si="125"/>
        <v/>
      </c>
      <c r="AK288" s="68" t="str">
        <f t="shared" si="126"/>
        <v/>
      </c>
      <c r="AL288" s="71" t="str">
        <f t="shared" si="127"/>
        <v/>
      </c>
      <c r="AM288" s="71" t="str">
        <f t="shared" si="128"/>
        <v/>
      </c>
      <c r="AN288" s="72" t="str">
        <f>IF(AND(AK288&lt;&gt;"",CF288="Low Spike @ Uptrend"),AK288,"")</f>
        <v/>
      </c>
      <c r="AO288" s="72" t="str">
        <f t="shared" si="129"/>
        <v/>
      </c>
      <c r="AT288" s="75"/>
      <c r="AU288" s="75"/>
      <c r="AV288" s="75"/>
      <c r="AW288" s="75"/>
      <c r="AX288" s="4"/>
      <c r="AY288" s="21" t="str">
        <f>IF(OR(Q288=0,Q288=""),"",((H288-Q288)/Q288))</f>
        <v/>
      </c>
      <c r="AZ288" s="15" t="str">
        <f t="shared" si="112"/>
        <v/>
      </c>
      <c r="BA288" s="15" t="str">
        <f t="shared" si="110"/>
        <v/>
      </c>
      <c r="BB288" s="22" t="str">
        <f t="shared" si="113"/>
        <v/>
      </c>
      <c r="BC288" s="22" t="str">
        <f t="shared" si="114"/>
        <v/>
      </c>
      <c r="BD288" s="24" t="str">
        <f>IF(OR(R288=0,R288=""),"",((H288-R288)/R288))</f>
        <v/>
      </c>
      <c r="BE288" s="23" t="str">
        <f t="shared" si="111"/>
        <v/>
      </c>
      <c r="BF288" s="23" t="str">
        <f t="shared" si="115"/>
        <v/>
      </c>
      <c r="BG288" s="25" t="str">
        <f t="shared" si="116"/>
        <v/>
      </c>
      <c r="BH288" s="25" t="str">
        <f t="shared" si="117"/>
        <v/>
      </c>
      <c r="BI288" s="29" t="str">
        <f>IF(OR(L288="",N288=""),"",IF(AND(L288=N288,L288&gt;0,N288&gt;0),"Important High",""))</f>
        <v/>
      </c>
      <c r="BJ288" s="29" t="str">
        <f>IF(OR(M288="",O288=""),"",IF(AND(M288=O288,M288&gt;0,O288&gt;0),"Important Low",""))</f>
        <v/>
      </c>
      <c r="BK288" s="37" t="str">
        <f>IFERROR(IF(ABS(U288)&lt;0.15%,"Equal High",""),"")</f>
        <v/>
      </c>
      <c r="BL288" s="37" t="str" cm="1">
        <f t="array" aca="1" ref="BL288" ca="1">_xlfn.LET(_xlpm.lookback,MIN(ROW()-ROW(BK$50),11),_xlpm.found,IFERROR(MATCH("Equal High",OFFSET(BK288,-_xlpm.lookback,0,_xlpm.lookback+1,1),0),-1),_xlpm.offset_rows,_xlpm.lookback-_xlpm.found+1,IF(_xlpm.found&gt;0,INDEX(E:E,ROW()-_xlpm.offset_rows),""))</f>
        <v/>
      </c>
      <c r="BM288" s="37" t="str">
        <f ca="1">IF(BL288&lt;&gt;"",H288,"")</f>
        <v/>
      </c>
      <c r="BN288" s="37" t="str">
        <f ca="1">IF(BL288&lt;&gt;"",I288,"")</f>
        <v/>
      </c>
      <c r="BO288" s="37" t="str">
        <f t="shared" ca="1" si="108"/>
        <v/>
      </c>
      <c r="BP288" s="37" t="str">
        <f>IFERROR(IF(ABS(V288)&lt;0.15%,"Equal Low",""),"")</f>
        <v/>
      </c>
      <c r="BQ288" s="37" t="str" cm="1">
        <f t="array" aca="1" ref="BQ288" ca="1">_xlfn.LET(_xlpm.lookback,MIN(ROW()-ROW(BP$50),11),_xlpm.found,IFERROR(MATCH("Equal Low",OFFSET(BP288,-_xlpm.lookback,0,_xlpm.lookback+1,1),0),-1),_xlpm.offset_rows,_xlpm.lookback-_xlpm.found+1,IF(_xlpm.found&gt;0,INDEX(F:F,ROW()-_xlpm.offset_rows),""))</f>
        <v/>
      </c>
      <c r="BR288" s="37" t="str">
        <f ca="1">IF(BQ288&lt;&gt;"",H288,"")</f>
        <v/>
      </c>
      <c r="BS288" s="37" t="str">
        <f ca="1">IF(BQ288&lt;&gt;"",I288,"")</f>
        <v/>
      </c>
      <c r="BT288" s="37" t="str">
        <f t="shared" ca="1" si="109"/>
        <v/>
      </c>
      <c r="BU288" s="37" t="str">
        <f t="shared" si="118"/>
        <v/>
      </c>
      <c r="BV288" s="29" t="str">
        <f t="shared" si="119"/>
        <v/>
      </c>
      <c r="BW288" s="37" t="str" cm="1">
        <f t="array" ref="BW288">IF(BV288&lt;&gt;1,"",_xlfn.IFS(OR(BC288="Above",BC288="Below"),BC288,OR(BH288="Above",BH288="Below"),BH288,TRUE,""))</f>
        <v/>
      </c>
      <c r="BX288" s="37" t="str">
        <f ca="1">_xlfn.LET(_xlpm.eqh,IFERROR(ABS((BM288-BL288)/BL288)&lt;0.15%,FALSE),_xlpm.eql,IFERROR(ABS((BR288-BQ288)/BQ288)&lt;0.15%,FALSE),IF(_xlpm.eqh,IF(_xlpm.eql,"Eqh Touch / Eql Touch","Eqh Touch"),IF(_xlpm.eql,"Eql Touch","")))</f>
        <v/>
      </c>
      <c r="BY288" s="37" t="str">
        <f>IF(AA288="","",IF(AA288&gt;0,"UP","DOWN"))</f>
        <v/>
      </c>
      <c r="BZ288" s="37" t="str">
        <f t="shared" si="120"/>
        <v/>
      </c>
      <c r="CA288" s="37" t="str">
        <f t="shared" si="121"/>
        <v/>
      </c>
      <c r="CB288" s="66" t="str">
        <f t="shared" si="122"/>
        <v/>
      </c>
      <c r="CC288" s="69" t="str">
        <f t="shared" si="130"/>
        <v/>
      </c>
      <c r="CD288" s="66" t="str">
        <f t="shared" si="131"/>
        <v/>
      </c>
      <c r="CE288" s="66" t="str">
        <f t="shared" si="123"/>
        <v/>
      </c>
      <c r="CF288" s="66" t="str">
        <f>IF(AK288="","",IF(AND(AC288&gt;0,AK288&gt;0),"Low Spike @ Uptrend",""))</f>
        <v/>
      </c>
      <c r="CG288" s="66" t="str">
        <f>IF(AND(CF288="Low Spike @ Uptrend",AV288&gt;50%),"Sig Low Spike @ Uptrend","")</f>
        <v/>
      </c>
      <c r="CH288" s="30" t="str">
        <f>IFERROR(IF(Z288&gt;(AVERAGE(Z268:Z288)+(2*_xlfn.STDEV.P(Z268:Z288))),1,""),"")</f>
        <v/>
      </c>
      <c r="CI288" s="30" t="str">
        <f>IFERROR(IF(G288&gt;(AVERAGE(G268:G288)+(2*_xlfn.STDEV.P(G268:G288))),1,""),"")</f>
        <v/>
      </c>
      <c r="CJ288" s="30" t="str">
        <f>IF(P288="","",IF(P288=1,1,""))</f>
        <v/>
      </c>
      <c r="CK288" s="11" t="str">
        <f>IF(AND(CH288="",CC288="",CF288="",CI288="",CJ288=""),"",SUM(CH288:CJ288)/5)</f>
        <v/>
      </c>
      <c r="CL288" s="38" t="str">
        <f t="shared" si="132"/>
        <v/>
      </c>
      <c r="CM288" s="10" t="str">
        <f t="shared" si="133"/>
        <v/>
      </c>
    </row>
    <row r="289" spans="1:91" x14ac:dyDescent="0.55000000000000004">
      <c r="A289" t="str">
        <f>IF('Data Validation'!$K$2&lt;&gt;TRUE,"",'Data Validation'!A289)</f>
        <v/>
      </c>
      <c r="B289" s="4" t="str">
        <f>IF('Data Validation'!$K$2&lt;&gt;TRUE,"",'Data Validation'!C289)</f>
        <v/>
      </c>
      <c r="C289" s="4" t="str">
        <f>IF('Data Validation'!$K$2&lt;&gt;TRUE,"",'Data Validation'!E289)</f>
        <v/>
      </c>
      <c r="D289" s="4" t="str">
        <f>IF('Data Validation'!$K$2&lt;&gt;TRUE,"",'Data Validation'!G289)</f>
        <v/>
      </c>
      <c r="E289" s="4" t="str">
        <f>IF($C289&lt;&gt;"M5","",Price!F289)</f>
        <v/>
      </c>
      <c r="F289" s="4" t="str">
        <f>IF($C289&lt;&gt;"M5","",Price!G289)</f>
        <v/>
      </c>
      <c r="G289" s="4" t="str">
        <f>IF($C289&lt;&gt;"M5","",Price!H289)</f>
        <v/>
      </c>
      <c r="H289" s="57" t="str">
        <f>IF($C289&lt;&gt;"M5","",SSA!E289)</f>
        <v/>
      </c>
      <c r="I289" s="57" t="str">
        <f>IF($C289&lt;&gt;"M5","",SSA!F289)</f>
        <v/>
      </c>
      <c r="J289" s="58" t="str">
        <f>IF($C289&lt;&gt;"M5","",SSA!G289)</f>
        <v/>
      </c>
      <c r="K289" s="58" t="str">
        <f>IF($C289&lt;&gt;"M5","",SSA!H289)</f>
        <v/>
      </c>
      <c r="L289" s="5" t="str">
        <f>IF($C289&lt;&gt;"M5","",Trendlines!K289)</f>
        <v/>
      </c>
      <c r="M289" s="5" t="str">
        <f>IF($C289&lt;&gt;"M5","",Trendlines!L289)</f>
        <v/>
      </c>
      <c r="N289" s="5" t="str">
        <f>IF($C289&lt;&gt;"M5","",ZigZag!E289)</f>
        <v/>
      </c>
      <c r="O289" s="5" t="str">
        <f>IF($C289&lt;&gt;"M5","",ZigZag!F289)</f>
        <v/>
      </c>
      <c r="P289" s="5" t="str">
        <f>IF($C289&lt;&gt;"M5","",Pinbar!E289)</f>
        <v/>
      </c>
      <c r="Q289" s="57" t="str">
        <f>IF($C289&lt;&gt;"M5","",Trendlines!E289)</f>
        <v/>
      </c>
      <c r="R289" s="57" t="str">
        <f>IF($C289&lt;&gt;"M5","",Trendlines!H289)</f>
        <v/>
      </c>
      <c r="S289" s="36" t="str">
        <f>IF(N289=0,""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IF(N241&lt;&gt;0,N241,"")))))))))))))))))))))))))))))))))))))))))))))))))</f>
        <v/>
      </c>
      <c r="T289" s="36" t="str">
        <f>IF(O289=0,""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IF(O241&lt;&gt;0,O241,"")))))))))))))))))))))))))))))))))))))))))))))))))</f>
        <v/>
      </c>
      <c r="U289" s="36" t="str">
        <f>IFERROR(IF(S289="N/A","N/A",((N289-S289)/S289)),"")</f>
        <v/>
      </c>
      <c r="V289" s="36" t="str">
        <f>IFERROR(IF(T289="N/A","N/A",((O289-T289)/T289)),"")</f>
        <v/>
      </c>
      <c r="W289" t="str">
        <f>IFERROR(E289-F289,"")</f>
        <v/>
      </c>
      <c r="X289" t="str">
        <f>IFERROR(ABS(E289-D288),"")</f>
        <v/>
      </c>
      <c r="Y289" t="str">
        <f>IFERROR(ABS(F289-D288),"")</f>
        <v/>
      </c>
      <c r="Z289" t="str">
        <f t="shared" si="107"/>
        <v/>
      </c>
      <c r="AA289" s="36" t="str">
        <f>IFERROR(H289-I289,"")</f>
        <v/>
      </c>
      <c r="AB289" s="36" t="str">
        <f t="shared" si="124"/>
        <v/>
      </c>
      <c r="AC289" s="66" t="str" cm="1">
        <f t="array" ref="AC289">IFERROR((AB289=AB288,AC288+AB289,AB289),"")</f>
        <v/>
      </c>
      <c r="AD289" s="65"/>
      <c r="AE289" s="65"/>
      <c r="AF289" s="65"/>
      <c r="AG289" s="65"/>
      <c r="AH289" s="36" t="str">
        <f>IF(AND(H289&gt;I289,H288&lt;I288),"crossover","")</f>
        <v/>
      </c>
      <c r="AI289" s="36" t="str">
        <f>IF(AND(H289&lt;I289,H288&gt;I288),"crossunder","")</f>
        <v/>
      </c>
      <c r="AJ289" s="67" t="str">
        <f t="shared" si="125"/>
        <v/>
      </c>
      <c r="AK289" s="68" t="str">
        <f t="shared" si="126"/>
        <v/>
      </c>
      <c r="AL289" s="71" t="str">
        <f t="shared" si="127"/>
        <v/>
      </c>
      <c r="AM289" s="71" t="str">
        <f t="shared" si="128"/>
        <v/>
      </c>
      <c r="AN289" s="72" t="str">
        <f>IF(AND(AK289&lt;&gt;"",CF289="Low Spike @ Uptrend"),AK289,"")</f>
        <v/>
      </c>
      <c r="AO289" s="72" t="str">
        <f t="shared" si="129"/>
        <v/>
      </c>
      <c r="AT289" s="75"/>
      <c r="AU289" s="75"/>
      <c r="AV289" s="75"/>
      <c r="AW289" s="75"/>
      <c r="AX289" s="4"/>
      <c r="AY289" s="21" t="str">
        <f>IF(OR(Q289=0,Q289=""),"",((H289-Q289)/Q289))</f>
        <v/>
      </c>
      <c r="AZ289" s="15" t="str">
        <f t="shared" si="112"/>
        <v/>
      </c>
      <c r="BA289" s="15" t="str">
        <f t="shared" si="110"/>
        <v/>
      </c>
      <c r="BB289" s="22" t="str">
        <f t="shared" si="113"/>
        <v/>
      </c>
      <c r="BC289" s="22" t="str">
        <f t="shared" si="114"/>
        <v/>
      </c>
      <c r="BD289" s="24" t="str">
        <f>IF(OR(R289=0,R289=""),"",((H289-R289)/R289))</f>
        <v/>
      </c>
      <c r="BE289" s="23" t="str">
        <f t="shared" si="111"/>
        <v/>
      </c>
      <c r="BF289" s="23" t="str">
        <f t="shared" si="115"/>
        <v/>
      </c>
      <c r="BG289" s="25" t="str">
        <f t="shared" si="116"/>
        <v/>
      </c>
      <c r="BH289" s="25" t="str">
        <f t="shared" si="117"/>
        <v/>
      </c>
      <c r="BI289" s="29" t="str">
        <f>IF(OR(L289="",N289=""),"",IF(AND(L289=N289,L289&gt;0,N289&gt;0),"Important High",""))</f>
        <v/>
      </c>
      <c r="BJ289" s="29" t="str">
        <f>IF(OR(M289="",O289=""),"",IF(AND(M289=O289,M289&gt;0,O289&gt;0),"Important Low",""))</f>
        <v/>
      </c>
      <c r="BK289" s="37" t="str">
        <f>IFERROR(IF(ABS(U289)&lt;0.15%,"Equal High",""),"")</f>
        <v/>
      </c>
      <c r="BL289" s="37" t="str" cm="1">
        <f t="array" aca="1" ref="BL289" ca="1">_xlfn.LET(_xlpm.lookback,MIN(ROW()-ROW(BK$50),11),_xlpm.found,IFERROR(MATCH("Equal High",OFFSET(BK289,-_xlpm.lookback,0,_xlpm.lookback+1,1),0),-1),_xlpm.offset_rows,_xlpm.lookback-_xlpm.found+1,IF(_xlpm.found&gt;0,INDEX(E:E,ROW()-_xlpm.offset_rows),""))</f>
        <v/>
      </c>
      <c r="BM289" s="37" t="str">
        <f ca="1">IF(BL289&lt;&gt;"",H289,"")</f>
        <v/>
      </c>
      <c r="BN289" s="37" t="str">
        <f ca="1">IF(BL289&lt;&gt;"",I289,"")</f>
        <v/>
      </c>
      <c r="BO289" s="37" t="str">
        <f t="shared" ca="1" si="108"/>
        <v/>
      </c>
      <c r="BP289" s="37" t="str">
        <f>IFERROR(IF(ABS(V289)&lt;0.15%,"Equal Low",""),"")</f>
        <v/>
      </c>
      <c r="BQ289" s="37" t="str" cm="1">
        <f t="array" aca="1" ref="BQ289" ca="1">_xlfn.LET(_xlpm.lookback,MIN(ROW()-ROW(BP$50),11),_xlpm.found,IFERROR(MATCH("Equal Low",OFFSET(BP289,-_xlpm.lookback,0,_xlpm.lookback+1,1),0),-1),_xlpm.offset_rows,_xlpm.lookback-_xlpm.found+1,IF(_xlpm.found&gt;0,INDEX(F:F,ROW()-_xlpm.offset_rows),""))</f>
        <v/>
      </c>
      <c r="BR289" s="37" t="str">
        <f ca="1">IF(BQ289&lt;&gt;"",H289,"")</f>
        <v/>
      </c>
      <c r="BS289" s="37" t="str">
        <f ca="1">IF(BQ289&lt;&gt;"",I289,"")</f>
        <v/>
      </c>
      <c r="BT289" s="37" t="str">
        <f t="shared" ca="1" si="109"/>
        <v/>
      </c>
      <c r="BU289" s="37" t="str">
        <f t="shared" si="118"/>
        <v/>
      </c>
      <c r="BV289" s="29" t="str">
        <f t="shared" si="119"/>
        <v/>
      </c>
      <c r="BW289" s="37" t="str" cm="1">
        <f t="array" ref="BW289">IF(BV289&lt;&gt;1,"",_xlfn.IFS(OR(BC289="Above",BC289="Below"),BC289,OR(BH289="Above",BH289="Below"),BH289,TRUE,""))</f>
        <v/>
      </c>
      <c r="BX289" s="37" t="str">
        <f ca="1">_xlfn.LET(_xlpm.eqh,IFERROR(ABS((BM289-BL289)/BL289)&lt;0.15%,FALSE),_xlpm.eql,IFERROR(ABS((BR289-BQ289)/BQ289)&lt;0.15%,FALSE),IF(_xlpm.eqh,IF(_xlpm.eql,"Eqh Touch / Eql Touch","Eqh Touch"),IF(_xlpm.eql,"Eql Touch","")))</f>
        <v/>
      </c>
      <c r="BY289" s="37" t="str">
        <f>IF(AA289="","",IF(AA289&gt;0,"UP","DOWN"))</f>
        <v/>
      </c>
      <c r="BZ289" s="37" t="str">
        <f t="shared" si="120"/>
        <v/>
      </c>
      <c r="CA289" s="37" t="str">
        <f t="shared" si="121"/>
        <v/>
      </c>
      <c r="CB289" s="66" t="str">
        <f t="shared" si="122"/>
        <v/>
      </c>
      <c r="CC289" s="69" t="str">
        <f t="shared" si="130"/>
        <v/>
      </c>
      <c r="CD289" s="66" t="str">
        <f t="shared" si="131"/>
        <v/>
      </c>
      <c r="CE289" s="66" t="str">
        <f t="shared" si="123"/>
        <v/>
      </c>
      <c r="CF289" s="66" t="str">
        <f>IF(AK289="","",IF(AND(AC289&gt;0,AK289&gt;0),"Low Spike @ Uptrend",""))</f>
        <v/>
      </c>
      <c r="CG289" s="66" t="str">
        <f>IF(AND(CF289="Low Spike @ Uptrend",AV289&gt;50%),"Sig Low Spike @ Uptrend","")</f>
        <v/>
      </c>
      <c r="CH289" s="30" t="str">
        <f>IFERROR(IF(Z289&gt;(AVERAGE(Z269:Z289)+(2*_xlfn.STDEV.P(Z269:Z289))),1,""),"")</f>
        <v/>
      </c>
      <c r="CI289" s="30" t="str">
        <f>IFERROR(IF(G289&gt;(AVERAGE(G269:G289)+(2*_xlfn.STDEV.P(G269:G289))),1,""),"")</f>
        <v/>
      </c>
      <c r="CJ289" s="30" t="str">
        <f>IF(P289="","",IF(P289=1,1,""))</f>
        <v/>
      </c>
      <c r="CK289" s="11" t="str">
        <f>IF(AND(CH289="",CC289="",CF289="",CI289="",CJ289=""),"",SUM(CH289:CJ289)/5)</f>
        <v/>
      </c>
      <c r="CL289" s="38" t="str">
        <f t="shared" si="132"/>
        <v/>
      </c>
      <c r="CM289" s="10" t="str">
        <f t="shared" si="133"/>
        <v/>
      </c>
    </row>
    <row r="290" spans="1:91" x14ac:dyDescent="0.55000000000000004">
      <c r="A290" t="str">
        <f>IF('Data Validation'!$K$2&lt;&gt;TRUE,"",'Data Validation'!A290)</f>
        <v/>
      </c>
      <c r="B290" s="4" t="str">
        <f>IF('Data Validation'!$K$2&lt;&gt;TRUE,"",'Data Validation'!C290)</f>
        <v/>
      </c>
      <c r="C290" s="4" t="str">
        <f>IF('Data Validation'!$K$2&lt;&gt;TRUE,"",'Data Validation'!E290)</f>
        <v/>
      </c>
      <c r="D290" s="4" t="str">
        <f>IF('Data Validation'!$K$2&lt;&gt;TRUE,"",'Data Validation'!G290)</f>
        <v/>
      </c>
      <c r="E290" s="4" t="str">
        <f>IF($C290&lt;&gt;"M5","",Price!F290)</f>
        <v/>
      </c>
      <c r="F290" s="4" t="str">
        <f>IF($C290&lt;&gt;"M5","",Price!G290)</f>
        <v/>
      </c>
      <c r="G290" s="4" t="str">
        <f>IF($C290&lt;&gt;"M5","",Price!H290)</f>
        <v/>
      </c>
      <c r="H290" s="57" t="str">
        <f>IF($C290&lt;&gt;"M5","",SSA!E290)</f>
        <v/>
      </c>
      <c r="I290" s="57" t="str">
        <f>IF($C290&lt;&gt;"M5","",SSA!F290)</f>
        <v/>
      </c>
      <c r="J290" s="58" t="str">
        <f>IF($C290&lt;&gt;"M5","",SSA!G290)</f>
        <v/>
      </c>
      <c r="K290" s="58" t="str">
        <f>IF($C290&lt;&gt;"M5","",SSA!H290)</f>
        <v/>
      </c>
      <c r="L290" s="5" t="str">
        <f>IF($C290&lt;&gt;"M5","",Trendlines!K290)</f>
        <v/>
      </c>
      <c r="M290" s="5" t="str">
        <f>IF($C290&lt;&gt;"M5","",Trendlines!L290)</f>
        <v/>
      </c>
      <c r="N290" s="5" t="str">
        <f>IF($C290&lt;&gt;"M5","",ZigZag!E290)</f>
        <v/>
      </c>
      <c r="O290" s="5" t="str">
        <f>IF($C290&lt;&gt;"M5","",ZigZag!F290)</f>
        <v/>
      </c>
      <c r="P290" s="5" t="str">
        <f>IF($C290&lt;&gt;"M5","",Pinbar!E290)</f>
        <v/>
      </c>
      <c r="Q290" s="57" t="str">
        <f>IF($C290&lt;&gt;"M5","",Trendlines!E290)</f>
        <v/>
      </c>
      <c r="R290" s="57" t="str">
        <f>IF($C290&lt;&gt;"M5","",Trendlines!H290)</f>
        <v/>
      </c>
      <c r="S290" s="36" t="str">
        <f>IF(N290=0,""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IF(N242&lt;&gt;0,N242,"")))))))))))))))))))))))))))))))))))))))))))))))))</f>
        <v/>
      </c>
      <c r="T290" s="36" t="str">
        <f>IF(O290=0,""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IF(O242&lt;&gt;0,O242,"")))))))))))))))))))))))))))))))))))))))))))))))))</f>
        <v/>
      </c>
      <c r="U290" s="36" t="str">
        <f>IFERROR(IF(S290="N/A","N/A",((N290-S290)/S290)),"")</f>
        <v/>
      </c>
      <c r="V290" s="36" t="str">
        <f>IFERROR(IF(T290="N/A","N/A",((O290-T290)/T290)),"")</f>
        <v/>
      </c>
      <c r="W290" t="str">
        <f>IFERROR(E290-F290,"")</f>
        <v/>
      </c>
      <c r="X290" t="str">
        <f>IFERROR(ABS(E290-D289),"")</f>
        <v/>
      </c>
      <c r="Y290" t="str">
        <f>IFERROR(ABS(F290-D289),"")</f>
        <v/>
      </c>
      <c r="Z290" t="str">
        <f t="shared" si="107"/>
        <v/>
      </c>
      <c r="AA290" s="36" t="str">
        <f>IFERROR(H290-I290,"")</f>
        <v/>
      </c>
      <c r="AB290" s="36" t="str">
        <f t="shared" si="124"/>
        <v/>
      </c>
      <c r="AC290" s="66" t="str" cm="1">
        <f t="array" ref="AC290">IFERROR((AB290=AB289,AC289+AB290,AB290),"")</f>
        <v/>
      </c>
      <c r="AD290" s="65"/>
      <c r="AE290" s="65"/>
      <c r="AF290" s="65"/>
      <c r="AG290" s="65"/>
      <c r="AH290" s="36" t="str">
        <f>IF(AND(H290&gt;I290,H289&lt;I289),"crossover","")</f>
        <v/>
      </c>
      <c r="AI290" s="36" t="str">
        <f>IF(AND(H290&lt;I290,H289&gt;I289),"crossunder","")</f>
        <v/>
      </c>
      <c r="AJ290" s="67" t="str">
        <f t="shared" si="125"/>
        <v/>
      </c>
      <c r="AK290" s="68" t="str">
        <f t="shared" si="126"/>
        <v/>
      </c>
      <c r="AL290" s="71" t="str">
        <f t="shared" si="127"/>
        <v/>
      </c>
      <c r="AM290" s="71" t="str">
        <f t="shared" si="128"/>
        <v/>
      </c>
      <c r="AN290" s="72" t="str">
        <f>IF(AND(AK290&lt;&gt;"",CF290="Low Spike @ Uptrend"),AK290,"")</f>
        <v/>
      </c>
      <c r="AO290" s="72" t="str">
        <f t="shared" si="129"/>
        <v/>
      </c>
      <c r="AT290" s="75"/>
      <c r="AU290" s="75"/>
      <c r="AV290" s="75"/>
      <c r="AW290" s="75"/>
      <c r="AX290" s="4"/>
      <c r="AY290" s="21" t="str">
        <f>IF(OR(Q290=0,Q290=""),"",((H290-Q290)/Q290))</f>
        <v/>
      </c>
      <c r="AZ290" s="15" t="str">
        <f t="shared" si="112"/>
        <v/>
      </c>
      <c r="BA290" s="15" t="str">
        <f t="shared" si="110"/>
        <v/>
      </c>
      <c r="BB290" s="22" t="str">
        <f t="shared" si="113"/>
        <v/>
      </c>
      <c r="BC290" s="22" t="str">
        <f t="shared" si="114"/>
        <v/>
      </c>
      <c r="BD290" s="24" t="str">
        <f>IF(OR(R290=0,R290=""),"",((H290-R290)/R290))</f>
        <v/>
      </c>
      <c r="BE290" s="23" t="str">
        <f t="shared" si="111"/>
        <v/>
      </c>
      <c r="BF290" s="23" t="str">
        <f t="shared" si="115"/>
        <v/>
      </c>
      <c r="BG290" s="25" t="str">
        <f t="shared" si="116"/>
        <v/>
      </c>
      <c r="BH290" s="25" t="str">
        <f t="shared" si="117"/>
        <v/>
      </c>
      <c r="BI290" s="29" t="str">
        <f>IF(OR(L290="",N290=""),"",IF(AND(L290=N290,L290&gt;0,N290&gt;0),"Important High",""))</f>
        <v/>
      </c>
      <c r="BJ290" s="29" t="str">
        <f>IF(OR(M290="",O290=""),"",IF(AND(M290=O290,M290&gt;0,O290&gt;0),"Important Low",""))</f>
        <v/>
      </c>
      <c r="BK290" s="37" t="str">
        <f>IFERROR(IF(ABS(U290)&lt;0.15%,"Equal High",""),"")</f>
        <v/>
      </c>
      <c r="BL290" s="37" t="str" cm="1">
        <f t="array" aca="1" ref="BL290" ca="1">_xlfn.LET(_xlpm.lookback,MIN(ROW()-ROW(BK$50),11),_xlpm.found,IFERROR(MATCH("Equal High",OFFSET(BK290,-_xlpm.lookback,0,_xlpm.lookback+1,1),0),-1),_xlpm.offset_rows,_xlpm.lookback-_xlpm.found+1,IF(_xlpm.found&gt;0,INDEX(E:E,ROW()-_xlpm.offset_rows),""))</f>
        <v/>
      </c>
      <c r="BM290" s="37" t="str">
        <f ca="1">IF(BL290&lt;&gt;"",H290,"")</f>
        <v/>
      </c>
      <c r="BN290" s="37" t="str">
        <f ca="1">IF(BL290&lt;&gt;"",I290,"")</f>
        <v/>
      </c>
      <c r="BO290" s="37" t="str">
        <f t="shared" ca="1" si="108"/>
        <v/>
      </c>
      <c r="BP290" s="37" t="str">
        <f>IFERROR(IF(ABS(V290)&lt;0.15%,"Equal Low",""),"")</f>
        <v/>
      </c>
      <c r="BQ290" s="37" t="str" cm="1">
        <f t="array" aca="1" ref="BQ290" ca="1">_xlfn.LET(_xlpm.lookback,MIN(ROW()-ROW(BP$50),11),_xlpm.found,IFERROR(MATCH("Equal Low",OFFSET(BP290,-_xlpm.lookback,0,_xlpm.lookback+1,1),0),-1),_xlpm.offset_rows,_xlpm.lookback-_xlpm.found+1,IF(_xlpm.found&gt;0,INDEX(F:F,ROW()-_xlpm.offset_rows),""))</f>
        <v/>
      </c>
      <c r="BR290" s="37" t="str">
        <f ca="1">IF(BQ290&lt;&gt;"",H290,"")</f>
        <v/>
      </c>
      <c r="BS290" s="37" t="str">
        <f ca="1">IF(BQ290&lt;&gt;"",I290,"")</f>
        <v/>
      </c>
      <c r="BT290" s="37" t="str">
        <f t="shared" ca="1" si="109"/>
        <v/>
      </c>
      <c r="BU290" s="37" t="str">
        <f t="shared" si="118"/>
        <v/>
      </c>
      <c r="BV290" s="29" t="str">
        <f t="shared" si="119"/>
        <v/>
      </c>
      <c r="BW290" s="37" t="str" cm="1">
        <f t="array" ref="BW290">IF(BV290&lt;&gt;1,"",_xlfn.IFS(OR(BC290="Above",BC290="Below"),BC290,OR(BH290="Above",BH290="Below"),BH290,TRUE,""))</f>
        <v/>
      </c>
      <c r="BX290" s="37" t="str">
        <f ca="1">_xlfn.LET(_xlpm.eqh,IFERROR(ABS((BM290-BL290)/BL290)&lt;0.15%,FALSE),_xlpm.eql,IFERROR(ABS((BR290-BQ290)/BQ290)&lt;0.15%,FALSE),IF(_xlpm.eqh,IF(_xlpm.eql,"Eqh Touch / Eql Touch","Eqh Touch"),IF(_xlpm.eql,"Eql Touch","")))</f>
        <v/>
      </c>
      <c r="BY290" s="37" t="str">
        <f>IF(AA290="","",IF(AA290&gt;0,"UP","DOWN"))</f>
        <v/>
      </c>
      <c r="BZ290" s="37" t="str">
        <f t="shared" si="120"/>
        <v/>
      </c>
      <c r="CA290" s="37" t="str">
        <f t="shared" si="121"/>
        <v/>
      </c>
      <c r="CB290" s="66" t="str">
        <f t="shared" si="122"/>
        <v/>
      </c>
      <c r="CC290" s="69" t="str">
        <f t="shared" si="130"/>
        <v/>
      </c>
      <c r="CD290" s="66" t="str">
        <f t="shared" si="131"/>
        <v/>
      </c>
      <c r="CE290" s="66" t="str">
        <f t="shared" si="123"/>
        <v/>
      </c>
      <c r="CF290" s="66" t="str">
        <f>IF(AK290="","",IF(AND(AC290&gt;0,AK290&gt;0),"Low Spike @ Uptrend",""))</f>
        <v/>
      </c>
      <c r="CG290" s="66" t="str">
        <f>IF(AND(CF290="Low Spike @ Uptrend",AV290&gt;50%),"Sig Low Spike @ Uptrend","")</f>
        <v/>
      </c>
      <c r="CH290" s="30" t="str">
        <f>IFERROR(IF(Z290&gt;(AVERAGE(Z270:Z290)+(2*_xlfn.STDEV.P(Z270:Z290))),1,""),"")</f>
        <v/>
      </c>
      <c r="CI290" s="30" t="str">
        <f>IFERROR(IF(G290&gt;(AVERAGE(G270:G290)+(2*_xlfn.STDEV.P(G270:G290))),1,""),"")</f>
        <v/>
      </c>
      <c r="CJ290" s="30" t="str">
        <f>IF(P290="","",IF(P290=1,1,""))</f>
        <v/>
      </c>
      <c r="CK290" s="11" t="str">
        <f>IF(AND(CH290="",CC290="",CF290="",CI290="",CJ290=""),"",SUM(CH290:CJ290)/5)</f>
        <v/>
      </c>
      <c r="CL290" s="38" t="str">
        <f t="shared" si="132"/>
        <v/>
      </c>
      <c r="CM290" s="10" t="str">
        <f t="shared" si="133"/>
        <v/>
      </c>
    </row>
    <row r="291" spans="1:91" x14ac:dyDescent="0.55000000000000004">
      <c r="A291" t="str">
        <f>IF('Data Validation'!$K$2&lt;&gt;TRUE,"",'Data Validation'!A291)</f>
        <v/>
      </c>
      <c r="B291" s="4" t="str">
        <f>IF('Data Validation'!$K$2&lt;&gt;TRUE,"",'Data Validation'!C291)</f>
        <v/>
      </c>
      <c r="C291" s="4" t="str">
        <f>IF('Data Validation'!$K$2&lt;&gt;TRUE,"",'Data Validation'!E291)</f>
        <v/>
      </c>
      <c r="D291" s="4" t="str">
        <f>IF('Data Validation'!$K$2&lt;&gt;TRUE,"",'Data Validation'!G291)</f>
        <v/>
      </c>
      <c r="E291" s="4" t="str">
        <f>IF($C291&lt;&gt;"M5","",Price!F291)</f>
        <v/>
      </c>
      <c r="F291" s="4" t="str">
        <f>IF($C291&lt;&gt;"M5","",Price!G291)</f>
        <v/>
      </c>
      <c r="G291" s="4" t="str">
        <f>IF($C291&lt;&gt;"M5","",Price!H291)</f>
        <v/>
      </c>
      <c r="H291" s="57" t="str">
        <f>IF($C291&lt;&gt;"M5","",SSA!E291)</f>
        <v/>
      </c>
      <c r="I291" s="57" t="str">
        <f>IF($C291&lt;&gt;"M5","",SSA!F291)</f>
        <v/>
      </c>
      <c r="J291" s="58" t="str">
        <f>IF($C291&lt;&gt;"M5","",SSA!G291)</f>
        <v/>
      </c>
      <c r="K291" s="58" t="str">
        <f>IF($C291&lt;&gt;"M5","",SSA!H291)</f>
        <v/>
      </c>
      <c r="L291" s="5" t="str">
        <f>IF($C291&lt;&gt;"M5","",Trendlines!K291)</f>
        <v/>
      </c>
      <c r="M291" s="5" t="str">
        <f>IF($C291&lt;&gt;"M5","",Trendlines!L291)</f>
        <v/>
      </c>
      <c r="N291" s="5" t="str">
        <f>IF($C291&lt;&gt;"M5","",ZigZag!E291)</f>
        <v/>
      </c>
      <c r="O291" s="5" t="str">
        <f>IF($C291&lt;&gt;"M5","",ZigZag!F291)</f>
        <v/>
      </c>
      <c r="P291" s="5" t="str">
        <f>IF($C291&lt;&gt;"M5","",Pinbar!E291)</f>
        <v/>
      </c>
      <c r="Q291" s="57" t="str">
        <f>IF($C291&lt;&gt;"M5","",Trendlines!E291)</f>
        <v/>
      </c>
      <c r="R291" s="57" t="str">
        <f>IF($C291&lt;&gt;"M5","",Trendlines!H291)</f>
        <v/>
      </c>
      <c r="S291" s="36" t="str">
        <f>IF(N291=0,""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IF(N243&lt;&gt;0,N243,"")))))))))))))))))))))))))))))))))))))))))))))))))</f>
        <v/>
      </c>
      <c r="T291" s="36" t="str">
        <f>IF(O291=0,""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IF(O243&lt;&gt;0,O243,"")))))))))))))))))))))))))))))))))))))))))))))))))</f>
        <v/>
      </c>
      <c r="U291" s="36" t="str">
        <f>IFERROR(IF(S291="N/A","N/A",((N291-S291)/S291)),"")</f>
        <v/>
      </c>
      <c r="V291" s="36" t="str">
        <f>IFERROR(IF(T291="N/A","N/A",((O291-T291)/T291)),"")</f>
        <v/>
      </c>
      <c r="W291" t="str">
        <f>IFERROR(E291-F291,"")</f>
        <v/>
      </c>
      <c r="X291" t="str">
        <f>IFERROR(ABS(E291-D290),"")</f>
        <v/>
      </c>
      <c r="Y291" t="str">
        <f>IFERROR(ABS(F291-D290),"")</f>
        <v/>
      </c>
      <c r="Z291" t="str">
        <f t="shared" si="107"/>
        <v/>
      </c>
      <c r="AA291" s="36" t="str">
        <f>IFERROR(H291-I291,"")</f>
        <v/>
      </c>
      <c r="AB291" s="36" t="str">
        <f t="shared" si="124"/>
        <v/>
      </c>
      <c r="AC291" s="66" t="str" cm="1">
        <f t="array" ref="AC291">IFERROR((AB291=AB290,AC290+AB291,AB291),"")</f>
        <v/>
      </c>
      <c r="AD291" s="65"/>
      <c r="AE291" s="65"/>
      <c r="AF291" s="65"/>
      <c r="AG291" s="65"/>
      <c r="AH291" s="36" t="str">
        <f>IF(AND(H291&gt;I291,H290&lt;I290),"crossover","")</f>
        <v/>
      </c>
      <c r="AI291" s="36" t="str">
        <f>IF(AND(H291&lt;I291,H290&gt;I290),"crossunder","")</f>
        <v/>
      </c>
      <c r="AJ291" s="67" t="str">
        <f t="shared" si="125"/>
        <v/>
      </c>
      <c r="AK291" s="68" t="str">
        <f t="shared" si="126"/>
        <v/>
      </c>
      <c r="AL291" s="71" t="str">
        <f t="shared" si="127"/>
        <v/>
      </c>
      <c r="AM291" s="71" t="str">
        <f t="shared" si="128"/>
        <v/>
      </c>
      <c r="AN291" s="72" t="str">
        <f>IF(AND(AK291&lt;&gt;"",CF291="Low Spike @ Uptrend"),AK291,"")</f>
        <v/>
      </c>
      <c r="AO291" s="72" t="str">
        <f t="shared" si="129"/>
        <v/>
      </c>
      <c r="AT291" s="75"/>
      <c r="AU291" s="75"/>
      <c r="AV291" s="75"/>
      <c r="AW291" s="75"/>
      <c r="AX291" s="4"/>
      <c r="AY291" s="21" t="str">
        <f>IF(OR(Q291=0,Q291=""),"",((H291-Q291)/Q291))</f>
        <v/>
      </c>
      <c r="AZ291" s="15" t="str">
        <f t="shared" si="112"/>
        <v/>
      </c>
      <c r="BA291" s="15" t="str">
        <f t="shared" si="110"/>
        <v/>
      </c>
      <c r="BB291" s="22" t="str">
        <f t="shared" si="113"/>
        <v/>
      </c>
      <c r="BC291" s="22" t="str">
        <f t="shared" si="114"/>
        <v/>
      </c>
      <c r="BD291" s="24" t="str">
        <f>IF(OR(R291=0,R291=""),"",((H291-R291)/R291))</f>
        <v/>
      </c>
      <c r="BE291" s="23" t="str">
        <f t="shared" si="111"/>
        <v/>
      </c>
      <c r="BF291" s="23" t="str">
        <f t="shared" si="115"/>
        <v/>
      </c>
      <c r="BG291" s="25" t="str">
        <f t="shared" si="116"/>
        <v/>
      </c>
      <c r="BH291" s="25" t="str">
        <f t="shared" si="117"/>
        <v/>
      </c>
      <c r="BI291" s="29" t="str">
        <f>IF(OR(L291="",N291=""),"",IF(AND(L291=N291,L291&gt;0,N291&gt;0),"Important High",""))</f>
        <v/>
      </c>
      <c r="BJ291" s="29" t="str">
        <f>IF(OR(M291="",O291=""),"",IF(AND(M291=O291,M291&gt;0,O291&gt;0),"Important Low",""))</f>
        <v/>
      </c>
      <c r="BK291" s="37" t="str">
        <f>IFERROR(IF(ABS(U291)&lt;0.15%,"Equal High",""),"")</f>
        <v/>
      </c>
      <c r="BL291" s="37" t="str" cm="1">
        <f t="array" aca="1" ref="BL291" ca="1">_xlfn.LET(_xlpm.lookback,MIN(ROW()-ROW(BK$50),11),_xlpm.found,IFERROR(MATCH("Equal High",OFFSET(BK291,-_xlpm.lookback,0,_xlpm.lookback+1,1),0),-1),_xlpm.offset_rows,_xlpm.lookback-_xlpm.found+1,IF(_xlpm.found&gt;0,INDEX(E:E,ROW()-_xlpm.offset_rows),""))</f>
        <v/>
      </c>
      <c r="BM291" s="37" t="str">
        <f ca="1">IF(BL291&lt;&gt;"",H291,"")</f>
        <v/>
      </c>
      <c r="BN291" s="37" t="str">
        <f ca="1">IF(BL291&lt;&gt;"",I291,"")</f>
        <v/>
      </c>
      <c r="BO291" s="37" t="str">
        <f t="shared" ca="1" si="108"/>
        <v/>
      </c>
      <c r="BP291" s="37" t="str">
        <f>IFERROR(IF(ABS(V291)&lt;0.15%,"Equal Low",""),"")</f>
        <v/>
      </c>
      <c r="BQ291" s="37" t="str" cm="1">
        <f t="array" aca="1" ref="BQ291" ca="1">_xlfn.LET(_xlpm.lookback,MIN(ROW()-ROW(BP$50),11),_xlpm.found,IFERROR(MATCH("Equal Low",OFFSET(BP291,-_xlpm.lookback,0,_xlpm.lookback+1,1),0),-1),_xlpm.offset_rows,_xlpm.lookback-_xlpm.found+1,IF(_xlpm.found&gt;0,INDEX(F:F,ROW()-_xlpm.offset_rows),""))</f>
        <v/>
      </c>
      <c r="BR291" s="37" t="str">
        <f ca="1">IF(BQ291&lt;&gt;"",H291,"")</f>
        <v/>
      </c>
      <c r="BS291" s="37" t="str">
        <f ca="1">IF(BQ291&lt;&gt;"",I291,"")</f>
        <v/>
      </c>
      <c r="BT291" s="37" t="str">
        <f t="shared" ca="1" si="109"/>
        <v/>
      </c>
      <c r="BU291" s="37" t="str">
        <f t="shared" si="118"/>
        <v/>
      </c>
      <c r="BV291" s="29" t="str">
        <f t="shared" si="119"/>
        <v/>
      </c>
      <c r="BW291" s="37" t="str" cm="1">
        <f t="array" ref="BW291">IF(BV291&lt;&gt;1,"",_xlfn.IFS(OR(BC291="Above",BC291="Below"),BC291,OR(BH291="Above",BH291="Below"),BH291,TRUE,""))</f>
        <v/>
      </c>
      <c r="BX291" s="37" t="str">
        <f ca="1">_xlfn.LET(_xlpm.eqh,IFERROR(ABS((BM291-BL291)/BL291)&lt;0.15%,FALSE),_xlpm.eql,IFERROR(ABS((BR291-BQ291)/BQ291)&lt;0.15%,FALSE),IF(_xlpm.eqh,IF(_xlpm.eql,"Eqh Touch / Eql Touch","Eqh Touch"),IF(_xlpm.eql,"Eql Touch","")))</f>
        <v/>
      </c>
      <c r="BY291" s="37" t="str">
        <f>IF(AA291="","",IF(AA291&gt;0,"UP","DOWN"))</f>
        <v/>
      </c>
      <c r="BZ291" s="37" t="str">
        <f t="shared" si="120"/>
        <v/>
      </c>
      <c r="CA291" s="37" t="str">
        <f t="shared" si="121"/>
        <v/>
      </c>
      <c r="CB291" s="66" t="str">
        <f t="shared" si="122"/>
        <v/>
      </c>
      <c r="CC291" s="69" t="str">
        <f t="shared" si="130"/>
        <v/>
      </c>
      <c r="CD291" s="66" t="str">
        <f t="shared" si="131"/>
        <v/>
      </c>
      <c r="CE291" s="66" t="str">
        <f t="shared" si="123"/>
        <v/>
      </c>
      <c r="CF291" s="66" t="str">
        <f>IF(AK291="","",IF(AND(AC291&gt;0,AK291&gt;0),"Low Spike @ Uptrend",""))</f>
        <v/>
      </c>
      <c r="CG291" s="66" t="str">
        <f>IF(AND(CF291="Low Spike @ Uptrend",AV291&gt;50%),"Sig Low Spike @ Uptrend","")</f>
        <v/>
      </c>
      <c r="CH291" s="30" t="str">
        <f>IFERROR(IF(Z291&gt;(AVERAGE(Z271:Z291)+(2*_xlfn.STDEV.P(Z271:Z291))),1,""),"")</f>
        <v/>
      </c>
      <c r="CI291" s="30" t="str">
        <f>IFERROR(IF(G291&gt;(AVERAGE(G271:G291)+(2*_xlfn.STDEV.P(G271:G291))),1,""),"")</f>
        <v/>
      </c>
      <c r="CJ291" s="30" t="str">
        <f>IF(P291="","",IF(P291=1,1,""))</f>
        <v/>
      </c>
      <c r="CK291" s="11" t="str">
        <f>IF(AND(CH291="",CC291="",CF291="",CI291="",CJ291=""),"",SUM(CH291:CJ291)/5)</f>
        <v/>
      </c>
      <c r="CL291" s="38" t="str">
        <f t="shared" si="132"/>
        <v/>
      </c>
      <c r="CM291" s="10" t="str">
        <f t="shared" si="133"/>
        <v/>
      </c>
    </row>
    <row r="292" spans="1:91" x14ac:dyDescent="0.55000000000000004">
      <c r="A292" t="str">
        <f>IF('Data Validation'!$K$2&lt;&gt;TRUE,"",'Data Validation'!A292)</f>
        <v/>
      </c>
      <c r="B292" s="4" t="str">
        <f>IF('Data Validation'!$K$2&lt;&gt;TRUE,"",'Data Validation'!C292)</f>
        <v/>
      </c>
      <c r="C292" s="4" t="str">
        <f>IF('Data Validation'!$K$2&lt;&gt;TRUE,"",'Data Validation'!E292)</f>
        <v/>
      </c>
      <c r="D292" s="4" t="str">
        <f>IF('Data Validation'!$K$2&lt;&gt;TRUE,"",'Data Validation'!G292)</f>
        <v/>
      </c>
      <c r="E292" s="4" t="str">
        <f>IF($C292&lt;&gt;"M5","",Price!F292)</f>
        <v/>
      </c>
      <c r="F292" s="4" t="str">
        <f>IF($C292&lt;&gt;"M5","",Price!G292)</f>
        <v/>
      </c>
      <c r="G292" s="4" t="str">
        <f>IF($C292&lt;&gt;"M5","",Price!H292)</f>
        <v/>
      </c>
      <c r="H292" s="57" t="str">
        <f>IF($C292&lt;&gt;"M5","",SSA!E292)</f>
        <v/>
      </c>
      <c r="I292" s="57" t="str">
        <f>IF($C292&lt;&gt;"M5","",SSA!F292)</f>
        <v/>
      </c>
      <c r="J292" s="58" t="str">
        <f>IF($C292&lt;&gt;"M5","",SSA!G292)</f>
        <v/>
      </c>
      <c r="K292" s="58" t="str">
        <f>IF($C292&lt;&gt;"M5","",SSA!H292)</f>
        <v/>
      </c>
      <c r="L292" s="5" t="str">
        <f>IF($C292&lt;&gt;"M5","",Trendlines!K292)</f>
        <v/>
      </c>
      <c r="M292" s="5" t="str">
        <f>IF($C292&lt;&gt;"M5","",Trendlines!L292)</f>
        <v/>
      </c>
      <c r="N292" s="5" t="str">
        <f>IF($C292&lt;&gt;"M5","",ZigZag!E292)</f>
        <v/>
      </c>
      <c r="O292" s="5" t="str">
        <f>IF($C292&lt;&gt;"M5","",ZigZag!F292)</f>
        <v/>
      </c>
      <c r="P292" s="5" t="str">
        <f>IF($C292&lt;&gt;"M5","",Pinbar!E292)</f>
        <v/>
      </c>
      <c r="Q292" s="57" t="str">
        <f>IF($C292&lt;&gt;"M5","",Trendlines!E292)</f>
        <v/>
      </c>
      <c r="R292" s="57" t="str">
        <f>IF($C292&lt;&gt;"M5","",Trendlines!H292)</f>
        <v/>
      </c>
      <c r="S292" s="36" t="str">
        <f>IF(N292=0,""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IF(N244&lt;&gt;0,N244,"")))))))))))))))))))))))))))))))))))))))))))))))))</f>
        <v/>
      </c>
      <c r="T292" s="36" t="str">
        <f>IF(O292=0,""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IF(O244&lt;&gt;0,O244,"")))))))))))))))))))))))))))))))))))))))))))))))))</f>
        <v/>
      </c>
      <c r="U292" s="36" t="str">
        <f>IFERROR(IF(S292="N/A","N/A",((N292-S292)/S292)),"")</f>
        <v/>
      </c>
      <c r="V292" s="36" t="str">
        <f>IFERROR(IF(T292="N/A","N/A",((O292-T292)/T292)),"")</f>
        <v/>
      </c>
      <c r="W292" t="str">
        <f>IFERROR(E292-F292,"")</f>
        <v/>
      </c>
      <c r="X292" t="str">
        <f>IFERROR(ABS(E292-D291),"")</f>
        <v/>
      </c>
      <c r="Y292" t="str">
        <f>IFERROR(ABS(F292-D291),"")</f>
        <v/>
      </c>
      <c r="Z292" t="str">
        <f t="shared" si="107"/>
        <v/>
      </c>
      <c r="AA292" s="36" t="str">
        <f>IFERROR(H292-I292,"")</f>
        <v/>
      </c>
      <c r="AB292" s="36" t="str">
        <f t="shared" si="124"/>
        <v/>
      </c>
      <c r="AC292" s="66" t="str" cm="1">
        <f t="array" ref="AC292">IFERROR((AB292=AB291,AC291+AB292,AB292),"")</f>
        <v/>
      </c>
      <c r="AD292" s="65"/>
      <c r="AE292" s="65"/>
      <c r="AF292" s="65"/>
      <c r="AG292" s="65"/>
      <c r="AH292" s="36" t="str">
        <f>IF(AND(H292&gt;I292,H291&lt;I291),"crossover","")</f>
        <v/>
      </c>
      <c r="AI292" s="36" t="str">
        <f>IF(AND(H292&lt;I292,H291&gt;I291),"crossunder","")</f>
        <v/>
      </c>
      <c r="AJ292" s="67" t="str">
        <f t="shared" si="125"/>
        <v/>
      </c>
      <c r="AK292" s="68" t="str">
        <f t="shared" si="126"/>
        <v/>
      </c>
      <c r="AL292" s="71" t="str">
        <f t="shared" si="127"/>
        <v/>
      </c>
      <c r="AM292" s="71" t="str">
        <f t="shared" si="128"/>
        <v/>
      </c>
      <c r="AN292" s="72" t="str">
        <f>IF(AND(AK292&lt;&gt;"",CF292="Low Spike @ Uptrend"),AK292,"")</f>
        <v/>
      </c>
      <c r="AO292" s="72" t="str">
        <f t="shared" si="129"/>
        <v/>
      </c>
      <c r="AT292" s="75"/>
      <c r="AU292" s="75"/>
      <c r="AV292" s="75"/>
      <c r="AW292" s="75"/>
      <c r="AX292" s="4"/>
      <c r="AY292" s="21" t="str">
        <f>IF(OR(Q292=0,Q292=""),"",((H292-Q292)/Q292))</f>
        <v/>
      </c>
      <c r="AZ292" s="15" t="str">
        <f t="shared" si="112"/>
        <v/>
      </c>
      <c r="BA292" s="15" t="str">
        <f t="shared" si="110"/>
        <v/>
      </c>
      <c r="BB292" s="22" t="str">
        <f t="shared" si="113"/>
        <v/>
      </c>
      <c r="BC292" s="22" t="str">
        <f t="shared" si="114"/>
        <v/>
      </c>
      <c r="BD292" s="24" t="str">
        <f>IF(OR(R292=0,R292=""),"",((H292-R292)/R292))</f>
        <v/>
      </c>
      <c r="BE292" s="23" t="str">
        <f t="shared" si="111"/>
        <v/>
      </c>
      <c r="BF292" s="23" t="str">
        <f t="shared" si="115"/>
        <v/>
      </c>
      <c r="BG292" s="25" t="str">
        <f t="shared" si="116"/>
        <v/>
      </c>
      <c r="BH292" s="25" t="str">
        <f t="shared" si="117"/>
        <v/>
      </c>
      <c r="BI292" s="29" t="str">
        <f>IF(OR(L292="",N292=""),"",IF(AND(L292=N292,L292&gt;0,N292&gt;0),"Important High",""))</f>
        <v/>
      </c>
      <c r="BJ292" s="29" t="str">
        <f>IF(OR(M292="",O292=""),"",IF(AND(M292=O292,M292&gt;0,O292&gt;0),"Important Low",""))</f>
        <v/>
      </c>
      <c r="BK292" s="37" t="str">
        <f>IFERROR(IF(ABS(U292)&lt;0.15%,"Equal High",""),"")</f>
        <v/>
      </c>
      <c r="BL292" s="37" t="str" cm="1">
        <f t="array" aca="1" ref="BL292" ca="1">_xlfn.LET(_xlpm.lookback,MIN(ROW()-ROW(BK$50),11),_xlpm.found,IFERROR(MATCH("Equal High",OFFSET(BK292,-_xlpm.lookback,0,_xlpm.lookback+1,1),0),-1),_xlpm.offset_rows,_xlpm.lookback-_xlpm.found+1,IF(_xlpm.found&gt;0,INDEX(E:E,ROW()-_xlpm.offset_rows),""))</f>
        <v/>
      </c>
      <c r="BM292" s="37" t="str">
        <f ca="1">IF(BL292&lt;&gt;"",H292,"")</f>
        <v/>
      </c>
      <c r="BN292" s="37" t="str">
        <f ca="1">IF(BL292&lt;&gt;"",I292,"")</f>
        <v/>
      </c>
      <c r="BO292" s="37" t="str">
        <f t="shared" ca="1" si="108"/>
        <v/>
      </c>
      <c r="BP292" s="37" t="str">
        <f>IFERROR(IF(ABS(V292)&lt;0.15%,"Equal Low",""),"")</f>
        <v/>
      </c>
      <c r="BQ292" s="37" t="str" cm="1">
        <f t="array" aca="1" ref="BQ292" ca="1">_xlfn.LET(_xlpm.lookback,MIN(ROW()-ROW(BP$50),11),_xlpm.found,IFERROR(MATCH("Equal Low",OFFSET(BP292,-_xlpm.lookback,0,_xlpm.lookback+1,1),0),-1),_xlpm.offset_rows,_xlpm.lookback-_xlpm.found+1,IF(_xlpm.found&gt;0,INDEX(F:F,ROW()-_xlpm.offset_rows),""))</f>
        <v/>
      </c>
      <c r="BR292" s="37" t="str">
        <f ca="1">IF(BQ292&lt;&gt;"",H292,"")</f>
        <v/>
      </c>
      <c r="BS292" s="37" t="str">
        <f ca="1">IF(BQ292&lt;&gt;"",I292,"")</f>
        <v/>
      </c>
      <c r="BT292" s="37" t="str">
        <f t="shared" ca="1" si="109"/>
        <v/>
      </c>
      <c r="BU292" s="37" t="str">
        <f t="shared" si="118"/>
        <v/>
      </c>
      <c r="BV292" s="29" t="str">
        <f t="shared" si="119"/>
        <v/>
      </c>
      <c r="BW292" s="37" t="str" cm="1">
        <f t="array" ref="BW292">IF(BV292&lt;&gt;1,"",_xlfn.IFS(OR(BC292="Above",BC292="Below"),BC292,OR(BH292="Above",BH292="Below"),BH292,TRUE,""))</f>
        <v/>
      </c>
      <c r="BX292" s="37" t="str">
        <f ca="1">_xlfn.LET(_xlpm.eqh,IFERROR(ABS((BM292-BL292)/BL292)&lt;0.15%,FALSE),_xlpm.eql,IFERROR(ABS((BR292-BQ292)/BQ292)&lt;0.15%,FALSE),IF(_xlpm.eqh,IF(_xlpm.eql,"Eqh Touch / Eql Touch","Eqh Touch"),IF(_xlpm.eql,"Eql Touch","")))</f>
        <v/>
      </c>
      <c r="BY292" s="37" t="str">
        <f>IF(AA292="","",IF(AA292&gt;0,"UP","DOWN"))</f>
        <v/>
      </c>
      <c r="BZ292" s="37" t="str">
        <f t="shared" si="120"/>
        <v/>
      </c>
      <c r="CA292" s="37" t="str">
        <f t="shared" si="121"/>
        <v/>
      </c>
      <c r="CB292" s="66" t="str">
        <f t="shared" si="122"/>
        <v/>
      </c>
      <c r="CC292" s="69" t="str">
        <f t="shared" si="130"/>
        <v/>
      </c>
      <c r="CD292" s="66" t="str">
        <f t="shared" si="131"/>
        <v/>
      </c>
      <c r="CE292" s="66" t="str">
        <f t="shared" si="123"/>
        <v/>
      </c>
      <c r="CF292" s="66" t="str">
        <f>IF(AK292="","",IF(AND(AC292&gt;0,AK292&gt;0),"Low Spike @ Uptrend",""))</f>
        <v/>
      </c>
      <c r="CG292" s="66" t="str">
        <f>IF(AND(CF292="Low Spike @ Uptrend",AV292&gt;50%),"Sig Low Spike @ Uptrend","")</f>
        <v/>
      </c>
      <c r="CH292" s="30" t="str">
        <f>IFERROR(IF(Z292&gt;(AVERAGE(Z272:Z292)+(2*_xlfn.STDEV.P(Z272:Z292))),1,""),"")</f>
        <v/>
      </c>
      <c r="CI292" s="30" t="str">
        <f>IFERROR(IF(G292&gt;(AVERAGE(G272:G292)+(2*_xlfn.STDEV.P(G272:G292))),1,""),"")</f>
        <v/>
      </c>
      <c r="CJ292" s="30" t="str">
        <f>IF(P292="","",IF(P292=1,1,""))</f>
        <v/>
      </c>
      <c r="CK292" s="11" t="str">
        <f>IF(AND(CH292="",CC292="",CF292="",CI292="",CJ292=""),"",SUM(CH292:CJ292)/5)</f>
        <v/>
      </c>
      <c r="CL292" s="38" t="str">
        <f t="shared" si="132"/>
        <v/>
      </c>
      <c r="CM292" s="10" t="str">
        <f t="shared" si="133"/>
        <v/>
      </c>
    </row>
    <row r="293" spans="1:91" x14ac:dyDescent="0.55000000000000004">
      <c r="A293" t="str">
        <f>IF('Data Validation'!$K$2&lt;&gt;TRUE,"",'Data Validation'!A293)</f>
        <v/>
      </c>
      <c r="B293" s="4" t="str">
        <f>IF('Data Validation'!$K$2&lt;&gt;TRUE,"",'Data Validation'!C293)</f>
        <v/>
      </c>
      <c r="C293" s="4" t="str">
        <f>IF('Data Validation'!$K$2&lt;&gt;TRUE,"",'Data Validation'!E293)</f>
        <v/>
      </c>
      <c r="D293" s="4" t="str">
        <f>IF('Data Validation'!$K$2&lt;&gt;TRUE,"",'Data Validation'!G293)</f>
        <v/>
      </c>
      <c r="E293" s="4" t="str">
        <f>IF($C293&lt;&gt;"M5","",Price!F293)</f>
        <v/>
      </c>
      <c r="F293" s="4" t="str">
        <f>IF($C293&lt;&gt;"M5","",Price!G293)</f>
        <v/>
      </c>
      <c r="G293" s="4" t="str">
        <f>IF($C293&lt;&gt;"M5","",Price!H293)</f>
        <v/>
      </c>
      <c r="H293" s="57" t="str">
        <f>IF($C293&lt;&gt;"M5","",SSA!E293)</f>
        <v/>
      </c>
      <c r="I293" s="57" t="str">
        <f>IF($C293&lt;&gt;"M5","",SSA!F293)</f>
        <v/>
      </c>
      <c r="J293" s="58" t="str">
        <f>IF($C293&lt;&gt;"M5","",SSA!G293)</f>
        <v/>
      </c>
      <c r="K293" s="58" t="str">
        <f>IF($C293&lt;&gt;"M5","",SSA!H293)</f>
        <v/>
      </c>
      <c r="L293" s="5" t="str">
        <f>IF($C293&lt;&gt;"M5","",Trendlines!K293)</f>
        <v/>
      </c>
      <c r="M293" s="5" t="str">
        <f>IF($C293&lt;&gt;"M5","",Trendlines!L293)</f>
        <v/>
      </c>
      <c r="N293" s="5" t="str">
        <f>IF($C293&lt;&gt;"M5","",ZigZag!E293)</f>
        <v/>
      </c>
      <c r="O293" s="5" t="str">
        <f>IF($C293&lt;&gt;"M5","",ZigZag!F293)</f>
        <v/>
      </c>
      <c r="P293" s="5" t="str">
        <f>IF($C293&lt;&gt;"M5","",Pinbar!E293)</f>
        <v/>
      </c>
      <c r="Q293" s="57" t="str">
        <f>IF($C293&lt;&gt;"M5","",Trendlines!E293)</f>
        <v/>
      </c>
      <c r="R293" s="57" t="str">
        <f>IF($C293&lt;&gt;"M5","",Trendlines!H293)</f>
        <v/>
      </c>
      <c r="S293" s="36" t="str">
        <f>IF(N293=0,""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IF(N245&lt;&gt;0,N245,"")))))))))))))))))))))))))))))))))))))))))))))))))</f>
        <v/>
      </c>
      <c r="T293" s="36" t="str">
        <f>IF(O293=0,""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IF(O245&lt;&gt;0,O245,"")))))))))))))))))))))))))))))))))))))))))))))))))</f>
        <v/>
      </c>
      <c r="U293" s="36" t="str">
        <f>IFERROR(IF(S293="N/A","N/A",((N293-S293)/S293)),"")</f>
        <v/>
      </c>
      <c r="V293" s="36" t="str">
        <f>IFERROR(IF(T293="N/A","N/A",((O293-T293)/T293)),"")</f>
        <v/>
      </c>
      <c r="W293" t="str">
        <f>IFERROR(E293-F293,"")</f>
        <v/>
      </c>
      <c r="X293" t="str">
        <f>IFERROR(ABS(E293-D292),"")</f>
        <v/>
      </c>
      <c r="Y293" t="str">
        <f>IFERROR(ABS(F293-D292),"")</f>
        <v/>
      </c>
      <c r="Z293" t="str">
        <f t="shared" si="107"/>
        <v/>
      </c>
      <c r="AA293" s="36" t="str">
        <f>IFERROR(H293-I293,"")</f>
        <v/>
      </c>
      <c r="AB293" s="36" t="str">
        <f t="shared" si="124"/>
        <v/>
      </c>
      <c r="AC293" s="66" t="str" cm="1">
        <f t="array" ref="AC293">IFERROR((AB293=AB292,AC292+AB293,AB293),"")</f>
        <v/>
      </c>
      <c r="AD293" s="65"/>
      <c r="AE293" s="65"/>
      <c r="AF293" s="65"/>
      <c r="AG293" s="65"/>
      <c r="AH293" s="36" t="str">
        <f>IF(AND(H293&gt;I293,H292&lt;I292),"crossover","")</f>
        <v/>
      </c>
      <c r="AI293" s="36" t="str">
        <f>IF(AND(H293&lt;I293,H292&gt;I292),"crossunder","")</f>
        <v/>
      </c>
      <c r="AJ293" s="67" t="str">
        <f t="shared" si="125"/>
        <v/>
      </c>
      <c r="AK293" s="68" t="str">
        <f t="shared" si="126"/>
        <v/>
      </c>
      <c r="AL293" s="71" t="str">
        <f t="shared" si="127"/>
        <v/>
      </c>
      <c r="AM293" s="71" t="str">
        <f t="shared" si="128"/>
        <v/>
      </c>
      <c r="AN293" s="72" t="str">
        <f>IF(AND(AK293&lt;&gt;"",CF293="Low Spike @ Uptrend"),AK293,"")</f>
        <v/>
      </c>
      <c r="AO293" s="72" t="str">
        <f t="shared" si="129"/>
        <v/>
      </c>
      <c r="AT293" s="75"/>
      <c r="AU293" s="75"/>
      <c r="AV293" s="75"/>
      <c r="AW293" s="75"/>
      <c r="AX293" s="4"/>
      <c r="AY293" s="21" t="str">
        <f>IF(OR(Q293=0,Q293=""),"",((H293-Q293)/Q293))</f>
        <v/>
      </c>
      <c r="AZ293" s="15" t="str">
        <f t="shared" si="112"/>
        <v/>
      </c>
      <c r="BA293" s="15" t="str">
        <f t="shared" si="110"/>
        <v/>
      </c>
      <c r="BB293" s="22" t="str">
        <f t="shared" si="113"/>
        <v/>
      </c>
      <c r="BC293" s="22" t="str">
        <f t="shared" si="114"/>
        <v/>
      </c>
      <c r="BD293" s="24" t="str">
        <f>IF(OR(R293=0,R293=""),"",((H293-R293)/R293))</f>
        <v/>
      </c>
      <c r="BE293" s="23" t="str">
        <f t="shared" si="111"/>
        <v/>
      </c>
      <c r="BF293" s="23" t="str">
        <f t="shared" si="115"/>
        <v/>
      </c>
      <c r="BG293" s="25" t="str">
        <f t="shared" si="116"/>
        <v/>
      </c>
      <c r="BH293" s="25" t="str">
        <f t="shared" si="117"/>
        <v/>
      </c>
      <c r="BI293" s="29" t="str">
        <f>IF(OR(L293="",N293=""),"",IF(AND(L293=N293,L293&gt;0,N293&gt;0),"Important High",""))</f>
        <v/>
      </c>
      <c r="BJ293" s="29" t="str">
        <f>IF(OR(M293="",O293=""),"",IF(AND(M293=O293,M293&gt;0,O293&gt;0),"Important Low",""))</f>
        <v/>
      </c>
      <c r="BK293" s="37" t="str">
        <f>IFERROR(IF(ABS(U293)&lt;0.15%,"Equal High",""),"")</f>
        <v/>
      </c>
      <c r="BL293" s="37" t="str" cm="1">
        <f t="array" aca="1" ref="BL293" ca="1">_xlfn.LET(_xlpm.lookback,MIN(ROW()-ROW(BK$50),11),_xlpm.found,IFERROR(MATCH("Equal High",OFFSET(BK293,-_xlpm.lookback,0,_xlpm.lookback+1,1),0),-1),_xlpm.offset_rows,_xlpm.lookback-_xlpm.found+1,IF(_xlpm.found&gt;0,INDEX(E:E,ROW()-_xlpm.offset_rows),""))</f>
        <v/>
      </c>
      <c r="BM293" s="37" t="str">
        <f ca="1">IF(BL293&lt;&gt;"",H293,"")</f>
        <v/>
      </c>
      <c r="BN293" s="37" t="str">
        <f ca="1">IF(BL293&lt;&gt;"",I293,"")</f>
        <v/>
      </c>
      <c r="BO293" s="37" t="str">
        <f t="shared" ca="1" si="108"/>
        <v/>
      </c>
      <c r="BP293" s="37" t="str">
        <f>IFERROR(IF(ABS(V293)&lt;0.15%,"Equal Low",""),"")</f>
        <v/>
      </c>
      <c r="BQ293" s="37" t="str" cm="1">
        <f t="array" aca="1" ref="BQ293" ca="1">_xlfn.LET(_xlpm.lookback,MIN(ROW()-ROW(BP$50),11),_xlpm.found,IFERROR(MATCH("Equal Low",OFFSET(BP293,-_xlpm.lookback,0,_xlpm.lookback+1,1),0),-1),_xlpm.offset_rows,_xlpm.lookback-_xlpm.found+1,IF(_xlpm.found&gt;0,INDEX(F:F,ROW()-_xlpm.offset_rows),""))</f>
        <v/>
      </c>
      <c r="BR293" s="37" t="str">
        <f ca="1">IF(BQ293&lt;&gt;"",H293,"")</f>
        <v/>
      </c>
      <c r="BS293" s="37" t="str">
        <f ca="1">IF(BQ293&lt;&gt;"",I293,"")</f>
        <v/>
      </c>
      <c r="BT293" s="37" t="str">
        <f t="shared" ca="1" si="109"/>
        <v/>
      </c>
      <c r="BU293" s="37" t="str">
        <f t="shared" si="118"/>
        <v/>
      </c>
      <c r="BV293" s="29" t="str">
        <f t="shared" si="119"/>
        <v/>
      </c>
      <c r="BW293" s="37" t="str" cm="1">
        <f t="array" ref="BW293">IF(BV293&lt;&gt;1,"",_xlfn.IFS(OR(BC293="Above",BC293="Below"),BC293,OR(BH293="Above",BH293="Below"),BH293,TRUE,""))</f>
        <v/>
      </c>
      <c r="BX293" s="37" t="str">
        <f ca="1">_xlfn.LET(_xlpm.eqh,IFERROR(ABS((BM293-BL293)/BL293)&lt;0.15%,FALSE),_xlpm.eql,IFERROR(ABS((BR293-BQ293)/BQ293)&lt;0.15%,FALSE),IF(_xlpm.eqh,IF(_xlpm.eql,"Eqh Touch / Eql Touch","Eqh Touch"),IF(_xlpm.eql,"Eql Touch","")))</f>
        <v/>
      </c>
      <c r="BY293" s="37" t="str">
        <f>IF(AA293="","",IF(AA293&gt;0,"UP","DOWN"))</f>
        <v/>
      </c>
      <c r="BZ293" s="37" t="str">
        <f t="shared" si="120"/>
        <v/>
      </c>
      <c r="CA293" s="37" t="str">
        <f t="shared" si="121"/>
        <v/>
      </c>
      <c r="CB293" s="66" t="str">
        <f t="shared" si="122"/>
        <v/>
      </c>
      <c r="CC293" s="69" t="str">
        <f t="shared" si="130"/>
        <v/>
      </c>
      <c r="CD293" s="66" t="str">
        <f t="shared" si="131"/>
        <v/>
      </c>
      <c r="CE293" s="66" t="str">
        <f t="shared" si="123"/>
        <v/>
      </c>
      <c r="CF293" s="66" t="str">
        <f>IF(AK293="","",IF(AND(AC293&gt;0,AK293&gt;0),"Low Spike @ Uptrend",""))</f>
        <v/>
      </c>
      <c r="CG293" s="66" t="str">
        <f>IF(AND(CF293="Low Spike @ Uptrend",AV293&gt;50%),"Sig Low Spike @ Uptrend","")</f>
        <v/>
      </c>
      <c r="CH293" s="30" t="str">
        <f>IFERROR(IF(Z293&gt;(AVERAGE(Z273:Z293)+(2*_xlfn.STDEV.P(Z273:Z293))),1,""),"")</f>
        <v/>
      </c>
      <c r="CI293" s="30" t="str">
        <f>IFERROR(IF(G293&gt;(AVERAGE(G273:G293)+(2*_xlfn.STDEV.P(G273:G293))),1,""),"")</f>
        <v/>
      </c>
      <c r="CJ293" s="30" t="str">
        <f>IF(P293="","",IF(P293=1,1,""))</f>
        <v/>
      </c>
      <c r="CK293" s="11" t="str">
        <f>IF(AND(CH293="",CC293="",CF293="",CI293="",CJ293=""),"",SUM(CH293:CJ293)/5)</f>
        <v/>
      </c>
      <c r="CL293" s="38" t="str">
        <f t="shared" si="132"/>
        <v/>
      </c>
      <c r="CM293" s="10" t="str">
        <f t="shared" si="133"/>
        <v/>
      </c>
    </row>
    <row r="294" spans="1:91" x14ac:dyDescent="0.55000000000000004">
      <c r="A294" t="str">
        <f>IF('Data Validation'!$K$2&lt;&gt;TRUE,"",'Data Validation'!A294)</f>
        <v/>
      </c>
      <c r="B294" s="4" t="str">
        <f>IF('Data Validation'!$K$2&lt;&gt;TRUE,"",'Data Validation'!C294)</f>
        <v/>
      </c>
      <c r="C294" s="4" t="str">
        <f>IF('Data Validation'!$K$2&lt;&gt;TRUE,"",'Data Validation'!E294)</f>
        <v/>
      </c>
      <c r="D294" s="4" t="str">
        <f>IF('Data Validation'!$K$2&lt;&gt;TRUE,"",'Data Validation'!G294)</f>
        <v/>
      </c>
      <c r="E294" s="4" t="str">
        <f>IF($C294&lt;&gt;"M5","",Price!F294)</f>
        <v/>
      </c>
      <c r="F294" s="4" t="str">
        <f>IF($C294&lt;&gt;"M5","",Price!G294)</f>
        <v/>
      </c>
      <c r="G294" s="4" t="str">
        <f>IF($C294&lt;&gt;"M5","",Price!H294)</f>
        <v/>
      </c>
      <c r="H294" s="57" t="str">
        <f>IF($C294&lt;&gt;"M5","",SSA!E294)</f>
        <v/>
      </c>
      <c r="I294" s="57" t="str">
        <f>IF($C294&lt;&gt;"M5","",SSA!F294)</f>
        <v/>
      </c>
      <c r="J294" s="58" t="str">
        <f>IF($C294&lt;&gt;"M5","",SSA!G294)</f>
        <v/>
      </c>
      <c r="K294" s="58" t="str">
        <f>IF($C294&lt;&gt;"M5","",SSA!H294)</f>
        <v/>
      </c>
      <c r="L294" s="5" t="str">
        <f>IF($C294&lt;&gt;"M5","",Trendlines!K294)</f>
        <v/>
      </c>
      <c r="M294" s="5" t="str">
        <f>IF($C294&lt;&gt;"M5","",Trendlines!L294)</f>
        <v/>
      </c>
      <c r="N294" s="5" t="str">
        <f>IF($C294&lt;&gt;"M5","",ZigZag!E294)</f>
        <v/>
      </c>
      <c r="O294" s="5" t="str">
        <f>IF($C294&lt;&gt;"M5","",ZigZag!F294)</f>
        <v/>
      </c>
      <c r="P294" s="5" t="str">
        <f>IF($C294&lt;&gt;"M5","",Pinbar!E294)</f>
        <v/>
      </c>
      <c r="Q294" s="57" t="str">
        <f>IF($C294&lt;&gt;"M5","",Trendlines!E294)</f>
        <v/>
      </c>
      <c r="R294" s="57" t="str">
        <f>IF($C294&lt;&gt;"M5","",Trendlines!H294)</f>
        <v/>
      </c>
      <c r="S294" s="36" t="str">
        <f>IF(N294=0,""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IF(N246&lt;&gt;0,N246,"")))))))))))))))))))))))))))))))))))))))))))))))))</f>
        <v/>
      </c>
      <c r="T294" s="36" t="str">
        <f>IF(O294=0,""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IF(O246&lt;&gt;0,O246,"")))))))))))))))))))))))))))))))))))))))))))))))))</f>
        <v/>
      </c>
      <c r="U294" s="36" t="str">
        <f>IFERROR(IF(S294="N/A","N/A",((N294-S294)/S294)),"")</f>
        <v/>
      </c>
      <c r="V294" s="36" t="str">
        <f>IFERROR(IF(T294="N/A","N/A",((O294-T294)/T294)),"")</f>
        <v/>
      </c>
      <c r="W294" t="str">
        <f>IFERROR(E294-F294,"")</f>
        <v/>
      </c>
      <c r="X294" t="str">
        <f>IFERROR(ABS(E294-D293),"")</f>
        <v/>
      </c>
      <c r="Y294" t="str">
        <f>IFERROR(ABS(F294-D293),"")</f>
        <v/>
      </c>
      <c r="Z294" t="str">
        <f t="shared" si="107"/>
        <v/>
      </c>
      <c r="AA294" s="36" t="str">
        <f>IFERROR(H294-I294,"")</f>
        <v/>
      </c>
      <c r="AB294" s="36" t="str">
        <f t="shared" si="124"/>
        <v/>
      </c>
      <c r="AC294" s="66" t="str" cm="1">
        <f t="array" ref="AC294">IFERROR((AB294=AB293,AC293+AB294,AB294),"")</f>
        <v/>
      </c>
      <c r="AD294" s="65"/>
      <c r="AE294" s="65"/>
      <c r="AF294" s="65"/>
      <c r="AG294" s="65"/>
      <c r="AH294" s="36" t="str">
        <f>IF(AND(H294&gt;I294,H293&lt;I293),"crossover","")</f>
        <v/>
      </c>
      <c r="AI294" s="36" t="str">
        <f>IF(AND(H294&lt;I294,H293&gt;I293),"crossunder","")</f>
        <v/>
      </c>
      <c r="AJ294" s="67" t="str">
        <f t="shared" si="125"/>
        <v/>
      </c>
      <c r="AK294" s="68" t="str">
        <f t="shared" si="126"/>
        <v/>
      </c>
      <c r="AL294" s="71" t="str">
        <f t="shared" si="127"/>
        <v/>
      </c>
      <c r="AM294" s="71" t="str">
        <f t="shared" si="128"/>
        <v/>
      </c>
      <c r="AN294" s="72" t="str">
        <f>IF(AND(AK294&lt;&gt;"",CF294="Low Spike @ Uptrend"),AK294,"")</f>
        <v/>
      </c>
      <c r="AO294" s="72" t="str">
        <f t="shared" si="129"/>
        <v/>
      </c>
      <c r="AT294" s="75"/>
      <c r="AU294" s="75"/>
      <c r="AV294" s="75"/>
      <c r="AW294" s="75"/>
      <c r="AX294" s="4"/>
      <c r="AY294" s="21" t="str">
        <f>IF(OR(Q294=0,Q294=""),"",((H294-Q294)/Q294))</f>
        <v/>
      </c>
      <c r="AZ294" s="15" t="str">
        <f t="shared" si="112"/>
        <v/>
      </c>
      <c r="BA294" s="15" t="str">
        <f t="shared" si="110"/>
        <v/>
      </c>
      <c r="BB294" s="22" t="str">
        <f t="shared" si="113"/>
        <v/>
      </c>
      <c r="BC294" s="22" t="str">
        <f t="shared" si="114"/>
        <v/>
      </c>
      <c r="BD294" s="24" t="str">
        <f>IF(OR(R294=0,R294=""),"",((H294-R294)/R294))</f>
        <v/>
      </c>
      <c r="BE294" s="23" t="str">
        <f t="shared" si="111"/>
        <v/>
      </c>
      <c r="BF294" s="23" t="str">
        <f t="shared" si="115"/>
        <v/>
      </c>
      <c r="BG294" s="25" t="str">
        <f t="shared" si="116"/>
        <v/>
      </c>
      <c r="BH294" s="25" t="str">
        <f t="shared" si="117"/>
        <v/>
      </c>
      <c r="BI294" s="29" t="str">
        <f>IF(OR(L294="",N294=""),"",IF(AND(L294=N294,L294&gt;0,N294&gt;0),"Important High",""))</f>
        <v/>
      </c>
      <c r="BJ294" s="29" t="str">
        <f>IF(OR(M294="",O294=""),"",IF(AND(M294=O294,M294&gt;0,O294&gt;0),"Important Low",""))</f>
        <v/>
      </c>
      <c r="BK294" s="37" t="str">
        <f>IFERROR(IF(ABS(U294)&lt;0.15%,"Equal High",""),"")</f>
        <v/>
      </c>
      <c r="BL294" s="37" t="str" cm="1">
        <f t="array" aca="1" ref="BL294" ca="1">_xlfn.LET(_xlpm.lookback,MIN(ROW()-ROW(BK$50),11),_xlpm.found,IFERROR(MATCH("Equal High",OFFSET(BK294,-_xlpm.lookback,0,_xlpm.lookback+1,1),0),-1),_xlpm.offset_rows,_xlpm.lookback-_xlpm.found+1,IF(_xlpm.found&gt;0,INDEX(E:E,ROW()-_xlpm.offset_rows),""))</f>
        <v/>
      </c>
      <c r="BM294" s="37" t="str">
        <f ca="1">IF(BL294&lt;&gt;"",H294,"")</f>
        <v/>
      </c>
      <c r="BN294" s="37" t="str">
        <f ca="1">IF(BL294&lt;&gt;"",I294,"")</f>
        <v/>
      </c>
      <c r="BO294" s="37" t="str">
        <f t="shared" ca="1" si="108"/>
        <v/>
      </c>
      <c r="BP294" s="37" t="str">
        <f>IFERROR(IF(ABS(V294)&lt;0.15%,"Equal Low",""),"")</f>
        <v/>
      </c>
      <c r="BQ294" s="37" t="str" cm="1">
        <f t="array" aca="1" ref="BQ294" ca="1">_xlfn.LET(_xlpm.lookback,MIN(ROW()-ROW(BP$50),11),_xlpm.found,IFERROR(MATCH("Equal Low",OFFSET(BP294,-_xlpm.lookback,0,_xlpm.lookback+1,1),0),-1),_xlpm.offset_rows,_xlpm.lookback-_xlpm.found+1,IF(_xlpm.found&gt;0,INDEX(F:F,ROW()-_xlpm.offset_rows),""))</f>
        <v/>
      </c>
      <c r="BR294" s="37" t="str">
        <f ca="1">IF(BQ294&lt;&gt;"",H294,"")</f>
        <v/>
      </c>
      <c r="BS294" s="37" t="str">
        <f ca="1">IF(BQ294&lt;&gt;"",I294,"")</f>
        <v/>
      </c>
      <c r="BT294" s="37" t="str">
        <f t="shared" ca="1" si="109"/>
        <v/>
      </c>
      <c r="BU294" s="37" t="str">
        <f t="shared" si="118"/>
        <v/>
      </c>
      <c r="BV294" s="29" t="str">
        <f t="shared" si="119"/>
        <v/>
      </c>
      <c r="BW294" s="37" t="str" cm="1">
        <f t="array" ref="BW294">IF(BV294&lt;&gt;1,"",_xlfn.IFS(OR(BC294="Above",BC294="Below"),BC294,OR(BH294="Above",BH294="Below"),BH294,TRUE,""))</f>
        <v/>
      </c>
      <c r="BX294" s="37" t="str">
        <f ca="1">_xlfn.LET(_xlpm.eqh,IFERROR(ABS((BM294-BL294)/BL294)&lt;0.15%,FALSE),_xlpm.eql,IFERROR(ABS((BR294-BQ294)/BQ294)&lt;0.15%,FALSE),IF(_xlpm.eqh,IF(_xlpm.eql,"Eqh Touch / Eql Touch","Eqh Touch"),IF(_xlpm.eql,"Eql Touch","")))</f>
        <v/>
      </c>
      <c r="BY294" s="37" t="str">
        <f>IF(AA294="","",IF(AA294&gt;0,"UP","DOWN"))</f>
        <v/>
      </c>
      <c r="BZ294" s="37" t="str">
        <f t="shared" si="120"/>
        <v/>
      </c>
      <c r="CA294" s="37" t="str">
        <f t="shared" si="121"/>
        <v/>
      </c>
      <c r="CB294" s="66" t="str">
        <f t="shared" si="122"/>
        <v/>
      </c>
      <c r="CC294" s="69" t="str">
        <f t="shared" si="130"/>
        <v/>
      </c>
      <c r="CD294" s="66" t="str">
        <f t="shared" si="131"/>
        <v/>
      </c>
      <c r="CE294" s="66" t="str">
        <f t="shared" si="123"/>
        <v/>
      </c>
      <c r="CF294" s="66" t="str">
        <f>IF(AK294="","",IF(AND(AC294&gt;0,AK294&gt;0),"Low Spike @ Uptrend",""))</f>
        <v/>
      </c>
      <c r="CG294" s="66" t="str">
        <f>IF(AND(CF294="Low Spike @ Uptrend",AV294&gt;50%),"Sig Low Spike @ Uptrend","")</f>
        <v/>
      </c>
      <c r="CH294" s="30" t="str">
        <f>IFERROR(IF(Z294&gt;(AVERAGE(Z274:Z294)+(2*_xlfn.STDEV.P(Z274:Z294))),1,""),"")</f>
        <v/>
      </c>
      <c r="CI294" s="30" t="str">
        <f>IFERROR(IF(G294&gt;(AVERAGE(G274:G294)+(2*_xlfn.STDEV.P(G274:G294))),1,""),"")</f>
        <v/>
      </c>
      <c r="CJ294" s="30" t="str">
        <f>IF(P294="","",IF(P294=1,1,""))</f>
        <v/>
      </c>
      <c r="CK294" s="11" t="str">
        <f>IF(AND(CH294="",CC294="",CF294="",CI294="",CJ294=""),"",SUM(CH294:CJ294)/5)</f>
        <v/>
      </c>
      <c r="CL294" s="38" t="str">
        <f t="shared" si="132"/>
        <v/>
      </c>
      <c r="CM294" s="10" t="str">
        <f t="shared" si="133"/>
        <v/>
      </c>
    </row>
    <row r="295" spans="1:91" x14ac:dyDescent="0.55000000000000004">
      <c r="A295" t="str">
        <f>IF('Data Validation'!$K$2&lt;&gt;TRUE,"",'Data Validation'!A295)</f>
        <v/>
      </c>
      <c r="B295" s="4" t="str">
        <f>IF('Data Validation'!$K$2&lt;&gt;TRUE,"",'Data Validation'!C295)</f>
        <v/>
      </c>
      <c r="C295" s="4" t="str">
        <f>IF('Data Validation'!$K$2&lt;&gt;TRUE,"",'Data Validation'!E295)</f>
        <v/>
      </c>
      <c r="D295" s="4" t="str">
        <f>IF('Data Validation'!$K$2&lt;&gt;TRUE,"",'Data Validation'!G295)</f>
        <v/>
      </c>
      <c r="E295" s="4" t="str">
        <f>IF($C295&lt;&gt;"M5","",Price!F295)</f>
        <v/>
      </c>
      <c r="F295" s="4" t="str">
        <f>IF($C295&lt;&gt;"M5","",Price!G295)</f>
        <v/>
      </c>
      <c r="G295" s="4" t="str">
        <f>IF($C295&lt;&gt;"M5","",Price!H295)</f>
        <v/>
      </c>
      <c r="H295" s="57" t="str">
        <f>IF($C295&lt;&gt;"M5","",SSA!E295)</f>
        <v/>
      </c>
      <c r="I295" s="57" t="str">
        <f>IF($C295&lt;&gt;"M5","",SSA!F295)</f>
        <v/>
      </c>
      <c r="J295" s="58" t="str">
        <f>IF($C295&lt;&gt;"M5","",SSA!G295)</f>
        <v/>
      </c>
      <c r="K295" s="58" t="str">
        <f>IF($C295&lt;&gt;"M5","",SSA!H295)</f>
        <v/>
      </c>
      <c r="L295" s="5" t="str">
        <f>IF($C295&lt;&gt;"M5","",Trendlines!K295)</f>
        <v/>
      </c>
      <c r="M295" s="5" t="str">
        <f>IF($C295&lt;&gt;"M5","",Trendlines!L295)</f>
        <v/>
      </c>
      <c r="N295" s="5" t="str">
        <f>IF($C295&lt;&gt;"M5","",ZigZag!E295)</f>
        <v/>
      </c>
      <c r="O295" s="5" t="str">
        <f>IF($C295&lt;&gt;"M5","",ZigZag!F295)</f>
        <v/>
      </c>
      <c r="P295" s="5" t="str">
        <f>IF($C295&lt;&gt;"M5","",Pinbar!E295)</f>
        <v/>
      </c>
      <c r="Q295" s="57" t="str">
        <f>IF($C295&lt;&gt;"M5","",Trendlines!E295)</f>
        <v/>
      </c>
      <c r="R295" s="57" t="str">
        <f>IF($C295&lt;&gt;"M5","",Trendlines!H295)</f>
        <v/>
      </c>
      <c r="S295" s="36" t="str">
        <f>IF(N295=0,""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IF(N247&lt;&gt;0,N247,"")))))))))))))))))))))))))))))))))))))))))))))))))</f>
        <v/>
      </c>
      <c r="T295" s="36" t="str">
        <f>IF(O295=0,""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IF(O247&lt;&gt;0,O247,"")))))))))))))))))))))))))))))))))))))))))))))))))</f>
        <v/>
      </c>
      <c r="U295" s="36" t="str">
        <f>IFERROR(IF(S295="N/A","N/A",((N295-S295)/S295)),"")</f>
        <v/>
      </c>
      <c r="V295" s="36" t="str">
        <f>IFERROR(IF(T295="N/A","N/A",((O295-T295)/T295)),"")</f>
        <v/>
      </c>
      <c r="W295" t="str">
        <f>IFERROR(E295-F295,"")</f>
        <v/>
      </c>
      <c r="X295" t="str">
        <f>IFERROR(ABS(E295-D294),"")</f>
        <v/>
      </c>
      <c r="Y295" t="str">
        <f>IFERROR(ABS(F295-D294),"")</f>
        <v/>
      </c>
      <c r="Z295" t="str">
        <f t="shared" si="107"/>
        <v/>
      </c>
      <c r="AA295" s="36" t="str">
        <f>IFERROR(H295-I295,"")</f>
        <v/>
      </c>
      <c r="AB295" s="36" t="str">
        <f t="shared" si="124"/>
        <v/>
      </c>
      <c r="AC295" s="66" t="str" cm="1">
        <f t="array" ref="AC295">IFERROR((AB295=AB294,AC294+AB295,AB295),"")</f>
        <v/>
      </c>
      <c r="AD295" s="65"/>
      <c r="AE295" s="65"/>
      <c r="AF295" s="65"/>
      <c r="AG295" s="65"/>
      <c r="AH295" s="36" t="str">
        <f>IF(AND(H295&gt;I295,H294&lt;I294),"crossover","")</f>
        <v/>
      </c>
      <c r="AI295" s="36" t="str">
        <f>IF(AND(H295&lt;I295,H294&gt;I294),"crossunder","")</f>
        <v/>
      </c>
      <c r="AJ295" s="67" t="str">
        <f t="shared" si="125"/>
        <v/>
      </c>
      <c r="AK295" s="68" t="str">
        <f t="shared" si="126"/>
        <v/>
      </c>
      <c r="AL295" s="71" t="str">
        <f t="shared" si="127"/>
        <v/>
      </c>
      <c r="AM295" s="71" t="str">
        <f t="shared" si="128"/>
        <v/>
      </c>
      <c r="AN295" s="72" t="str">
        <f>IF(AND(AK295&lt;&gt;"",CF295="Low Spike @ Uptrend"),AK295,"")</f>
        <v/>
      </c>
      <c r="AO295" s="72" t="str">
        <f t="shared" si="129"/>
        <v/>
      </c>
      <c r="AT295" s="75"/>
      <c r="AU295" s="75"/>
      <c r="AV295" s="75"/>
      <c r="AW295" s="75"/>
      <c r="AX295" s="4"/>
      <c r="AY295" s="21" t="str">
        <f>IF(OR(Q295=0,Q295=""),"",((H295-Q295)/Q295))</f>
        <v/>
      </c>
      <c r="AZ295" s="15" t="str">
        <f t="shared" si="112"/>
        <v/>
      </c>
      <c r="BA295" s="15" t="str">
        <f t="shared" si="110"/>
        <v/>
      </c>
      <c r="BB295" s="22" t="str">
        <f t="shared" si="113"/>
        <v/>
      </c>
      <c r="BC295" s="22" t="str">
        <f t="shared" si="114"/>
        <v/>
      </c>
      <c r="BD295" s="24" t="str">
        <f>IF(OR(R295=0,R295=""),"",((H295-R295)/R295))</f>
        <v/>
      </c>
      <c r="BE295" s="23" t="str">
        <f t="shared" si="111"/>
        <v/>
      </c>
      <c r="BF295" s="23" t="str">
        <f t="shared" si="115"/>
        <v/>
      </c>
      <c r="BG295" s="25" t="str">
        <f t="shared" si="116"/>
        <v/>
      </c>
      <c r="BH295" s="25" t="str">
        <f t="shared" si="117"/>
        <v/>
      </c>
      <c r="BI295" s="29" t="str">
        <f>IF(OR(L295="",N295=""),"",IF(AND(L295=N295,L295&gt;0,N295&gt;0),"Important High",""))</f>
        <v/>
      </c>
      <c r="BJ295" s="29" t="str">
        <f>IF(OR(M295="",O295=""),"",IF(AND(M295=O295,M295&gt;0,O295&gt;0),"Important Low",""))</f>
        <v/>
      </c>
      <c r="BK295" s="37" t="str">
        <f>IFERROR(IF(ABS(U295)&lt;0.15%,"Equal High",""),"")</f>
        <v/>
      </c>
      <c r="BL295" s="37" t="str" cm="1">
        <f t="array" aca="1" ref="BL295" ca="1">_xlfn.LET(_xlpm.lookback,MIN(ROW()-ROW(BK$50),11),_xlpm.found,IFERROR(MATCH("Equal High",OFFSET(BK295,-_xlpm.lookback,0,_xlpm.lookback+1,1),0),-1),_xlpm.offset_rows,_xlpm.lookback-_xlpm.found+1,IF(_xlpm.found&gt;0,INDEX(E:E,ROW()-_xlpm.offset_rows),""))</f>
        <v/>
      </c>
      <c r="BM295" s="37" t="str">
        <f ca="1">IF(BL295&lt;&gt;"",H295,"")</f>
        <v/>
      </c>
      <c r="BN295" s="37" t="str">
        <f ca="1">IF(BL295&lt;&gt;"",I295,"")</f>
        <v/>
      </c>
      <c r="BO295" s="37" t="str">
        <f t="shared" ca="1" si="108"/>
        <v/>
      </c>
      <c r="BP295" s="37" t="str">
        <f>IFERROR(IF(ABS(V295)&lt;0.15%,"Equal Low",""),"")</f>
        <v/>
      </c>
      <c r="BQ295" s="37" t="str" cm="1">
        <f t="array" aca="1" ref="BQ295" ca="1">_xlfn.LET(_xlpm.lookback,MIN(ROW()-ROW(BP$50),11),_xlpm.found,IFERROR(MATCH("Equal Low",OFFSET(BP295,-_xlpm.lookback,0,_xlpm.lookback+1,1),0),-1),_xlpm.offset_rows,_xlpm.lookback-_xlpm.found+1,IF(_xlpm.found&gt;0,INDEX(F:F,ROW()-_xlpm.offset_rows),""))</f>
        <v/>
      </c>
      <c r="BR295" s="37" t="str">
        <f ca="1">IF(BQ295&lt;&gt;"",H295,"")</f>
        <v/>
      </c>
      <c r="BS295" s="37" t="str">
        <f ca="1">IF(BQ295&lt;&gt;"",I295,"")</f>
        <v/>
      </c>
      <c r="BT295" s="37" t="str">
        <f t="shared" ca="1" si="109"/>
        <v/>
      </c>
      <c r="BU295" s="37" t="str">
        <f t="shared" si="118"/>
        <v/>
      </c>
      <c r="BV295" s="29" t="str">
        <f t="shared" si="119"/>
        <v/>
      </c>
      <c r="BW295" s="37" t="str" cm="1">
        <f t="array" ref="BW295">IF(BV295&lt;&gt;1,"",_xlfn.IFS(OR(BC295="Above",BC295="Below"),BC295,OR(BH295="Above",BH295="Below"),BH295,TRUE,""))</f>
        <v/>
      </c>
      <c r="BX295" s="37" t="str">
        <f ca="1">_xlfn.LET(_xlpm.eqh,IFERROR(ABS((BM295-BL295)/BL295)&lt;0.15%,FALSE),_xlpm.eql,IFERROR(ABS((BR295-BQ295)/BQ295)&lt;0.15%,FALSE),IF(_xlpm.eqh,IF(_xlpm.eql,"Eqh Touch / Eql Touch","Eqh Touch"),IF(_xlpm.eql,"Eql Touch","")))</f>
        <v/>
      </c>
      <c r="BY295" s="37" t="str">
        <f>IF(AA295="","",IF(AA295&gt;0,"UP","DOWN"))</f>
        <v/>
      </c>
      <c r="BZ295" s="37" t="str">
        <f t="shared" si="120"/>
        <v/>
      </c>
      <c r="CA295" s="37" t="str">
        <f t="shared" si="121"/>
        <v/>
      </c>
      <c r="CB295" s="66" t="str">
        <f t="shared" si="122"/>
        <v/>
      </c>
      <c r="CC295" s="69" t="str">
        <f t="shared" si="130"/>
        <v/>
      </c>
      <c r="CD295" s="66" t="str">
        <f t="shared" si="131"/>
        <v/>
      </c>
      <c r="CE295" s="66" t="str">
        <f t="shared" si="123"/>
        <v/>
      </c>
      <c r="CF295" s="66" t="str">
        <f>IF(AK295="","",IF(AND(AC295&gt;0,AK295&gt;0),"Low Spike @ Uptrend",""))</f>
        <v/>
      </c>
      <c r="CG295" s="66" t="str">
        <f>IF(AND(CF295="Low Spike @ Uptrend",AV295&gt;50%),"Sig Low Spike @ Uptrend","")</f>
        <v/>
      </c>
      <c r="CH295" s="30" t="str">
        <f>IFERROR(IF(Z295&gt;(AVERAGE(Z275:Z295)+(2*_xlfn.STDEV.P(Z275:Z295))),1,""),"")</f>
        <v/>
      </c>
      <c r="CI295" s="30" t="str">
        <f>IFERROR(IF(G295&gt;(AVERAGE(G275:G295)+(2*_xlfn.STDEV.P(G275:G295))),1,""),"")</f>
        <v/>
      </c>
      <c r="CJ295" s="30" t="str">
        <f>IF(P295="","",IF(P295=1,1,""))</f>
        <v/>
      </c>
      <c r="CK295" s="11" t="str">
        <f>IF(AND(CH295="",CC295="",CF295="",CI295="",CJ295=""),"",SUM(CH295:CJ295)/5)</f>
        <v/>
      </c>
      <c r="CL295" s="38" t="str">
        <f t="shared" si="132"/>
        <v/>
      </c>
      <c r="CM295" s="10" t="str">
        <f t="shared" si="133"/>
        <v/>
      </c>
    </row>
    <row r="296" spans="1:91" x14ac:dyDescent="0.55000000000000004">
      <c r="A296" t="str">
        <f>IF('Data Validation'!$K$2&lt;&gt;TRUE,"",'Data Validation'!A296)</f>
        <v/>
      </c>
      <c r="B296" s="4" t="str">
        <f>IF('Data Validation'!$K$2&lt;&gt;TRUE,"",'Data Validation'!C296)</f>
        <v/>
      </c>
      <c r="C296" s="4" t="str">
        <f>IF('Data Validation'!$K$2&lt;&gt;TRUE,"",'Data Validation'!E296)</f>
        <v/>
      </c>
      <c r="D296" s="4" t="str">
        <f>IF('Data Validation'!$K$2&lt;&gt;TRUE,"",'Data Validation'!G296)</f>
        <v/>
      </c>
      <c r="E296" s="4" t="str">
        <f>IF($C296&lt;&gt;"M5","",Price!F296)</f>
        <v/>
      </c>
      <c r="F296" s="4" t="str">
        <f>IF($C296&lt;&gt;"M5","",Price!G296)</f>
        <v/>
      </c>
      <c r="G296" s="4" t="str">
        <f>IF($C296&lt;&gt;"M5","",Price!H296)</f>
        <v/>
      </c>
      <c r="H296" s="57" t="str">
        <f>IF($C296&lt;&gt;"M5","",SSA!E296)</f>
        <v/>
      </c>
      <c r="I296" s="57" t="str">
        <f>IF($C296&lt;&gt;"M5","",SSA!F296)</f>
        <v/>
      </c>
      <c r="J296" s="58" t="str">
        <f>IF($C296&lt;&gt;"M5","",SSA!G296)</f>
        <v/>
      </c>
      <c r="K296" s="58" t="str">
        <f>IF($C296&lt;&gt;"M5","",SSA!H296)</f>
        <v/>
      </c>
      <c r="L296" s="5" t="str">
        <f>IF($C296&lt;&gt;"M5","",Trendlines!K296)</f>
        <v/>
      </c>
      <c r="M296" s="5" t="str">
        <f>IF($C296&lt;&gt;"M5","",Trendlines!L296)</f>
        <v/>
      </c>
      <c r="N296" s="5" t="str">
        <f>IF($C296&lt;&gt;"M5","",ZigZag!E296)</f>
        <v/>
      </c>
      <c r="O296" s="5" t="str">
        <f>IF($C296&lt;&gt;"M5","",ZigZag!F296)</f>
        <v/>
      </c>
      <c r="P296" s="5" t="str">
        <f>IF($C296&lt;&gt;"M5","",Pinbar!E296)</f>
        <v/>
      </c>
      <c r="Q296" s="57" t="str">
        <f>IF($C296&lt;&gt;"M5","",Trendlines!E296)</f>
        <v/>
      </c>
      <c r="R296" s="57" t="str">
        <f>IF($C296&lt;&gt;"M5","",Trendlines!H296)</f>
        <v/>
      </c>
      <c r="S296" s="36" t="str">
        <f>IF(N296=0,""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IF(N248&lt;&gt;0,N248,"")))))))))))))))))))))))))))))))))))))))))))))))))</f>
        <v/>
      </c>
      <c r="T296" s="36" t="str">
        <f>IF(O296=0,""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IF(O248&lt;&gt;0,O248,"")))))))))))))))))))))))))))))))))))))))))))))))))</f>
        <v/>
      </c>
      <c r="U296" s="36" t="str">
        <f>IFERROR(IF(S296="N/A","N/A",((N296-S296)/S296)),"")</f>
        <v/>
      </c>
      <c r="V296" s="36" t="str">
        <f>IFERROR(IF(T296="N/A","N/A",((O296-T296)/T296)),"")</f>
        <v/>
      </c>
      <c r="W296" t="str">
        <f>IFERROR(E296-F296,"")</f>
        <v/>
      </c>
      <c r="X296" t="str">
        <f>IFERROR(ABS(E296-D295),"")</f>
        <v/>
      </c>
      <c r="Y296" t="str">
        <f>IFERROR(ABS(F296-D295),"")</f>
        <v/>
      </c>
      <c r="Z296" t="str">
        <f t="shared" si="107"/>
        <v/>
      </c>
      <c r="AA296" s="36" t="str">
        <f>IFERROR(H296-I296,"")</f>
        <v/>
      </c>
      <c r="AB296" s="36" t="str">
        <f t="shared" si="124"/>
        <v/>
      </c>
      <c r="AC296" s="66" t="str" cm="1">
        <f t="array" ref="AC296">IFERROR((AB296=AB295,AC295+AB296,AB296),"")</f>
        <v/>
      </c>
      <c r="AD296" s="65"/>
      <c r="AE296" s="65"/>
      <c r="AF296" s="65"/>
      <c r="AG296" s="65"/>
      <c r="AH296" s="36" t="str">
        <f>IF(AND(H296&gt;I296,H295&lt;I295),"crossover","")</f>
        <v/>
      </c>
      <c r="AI296" s="36" t="str">
        <f>IF(AND(H296&lt;I296,H295&gt;I295),"crossunder","")</f>
        <v/>
      </c>
      <c r="AJ296" s="67" t="str">
        <f t="shared" si="125"/>
        <v/>
      </c>
      <c r="AK296" s="68" t="str">
        <f t="shared" si="126"/>
        <v/>
      </c>
      <c r="AL296" s="71" t="str">
        <f t="shared" si="127"/>
        <v/>
      </c>
      <c r="AM296" s="71" t="str">
        <f t="shared" si="128"/>
        <v/>
      </c>
      <c r="AN296" s="72" t="str">
        <f>IF(AND(AK296&lt;&gt;"",CF296="Low Spike @ Uptrend"),AK296,"")</f>
        <v/>
      </c>
      <c r="AO296" s="72" t="str">
        <f t="shared" si="129"/>
        <v/>
      </c>
      <c r="AT296" s="75"/>
      <c r="AU296" s="75"/>
      <c r="AV296" s="75"/>
      <c r="AW296" s="75"/>
      <c r="AX296" s="4"/>
      <c r="AY296" s="21" t="str">
        <f>IF(OR(Q296=0,Q296=""),"",((H296-Q296)/Q296))</f>
        <v/>
      </c>
      <c r="AZ296" s="15" t="str">
        <f t="shared" si="112"/>
        <v/>
      </c>
      <c r="BA296" s="15" t="str">
        <f t="shared" si="110"/>
        <v/>
      </c>
      <c r="BB296" s="22" t="str">
        <f t="shared" si="113"/>
        <v/>
      </c>
      <c r="BC296" s="22" t="str">
        <f t="shared" si="114"/>
        <v/>
      </c>
      <c r="BD296" s="24" t="str">
        <f>IF(OR(R296=0,R296=""),"",((H296-R296)/R296))</f>
        <v/>
      </c>
      <c r="BE296" s="23" t="str">
        <f t="shared" si="111"/>
        <v/>
      </c>
      <c r="BF296" s="23" t="str">
        <f t="shared" si="115"/>
        <v/>
      </c>
      <c r="BG296" s="25" t="str">
        <f t="shared" si="116"/>
        <v/>
      </c>
      <c r="BH296" s="25" t="str">
        <f t="shared" si="117"/>
        <v/>
      </c>
      <c r="BI296" s="29" t="str">
        <f>IF(OR(L296="",N296=""),"",IF(AND(L296=N296,L296&gt;0,N296&gt;0),"Important High",""))</f>
        <v/>
      </c>
      <c r="BJ296" s="29" t="str">
        <f>IF(OR(M296="",O296=""),"",IF(AND(M296=O296,M296&gt;0,O296&gt;0),"Important Low",""))</f>
        <v/>
      </c>
      <c r="BK296" s="37" t="str">
        <f>IFERROR(IF(ABS(U296)&lt;0.15%,"Equal High",""),"")</f>
        <v/>
      </c>
      <c r="BL296" s="37" t="str" cm="1">
        <f t="array" aca="1" ref="BL296" ca="1">_xlfn.LET(_xlpm.lookback,MIN(ROW()-ROW(BK$50),11),_xlpm.found,IFERROR(MATCH("Equal High",OFFSET(BK296,-_xlpm.lookback,0,_xlpm.lookback+1,1),0),-1),_xlpm.offset_rows,_xlpm.lookback-_xlpm.found+1,IF(_xlpm.found&gt;0,INDEX(E:E,ROW()-_xlpm.offset_rows),""))</f>
        <v/>
      </c>
      <c r="BM296" s="37" t="str">
        <f ca="1">IF(BL296&lt;&gt;"",H296,"")</f>
        <v/>
      </c>
      <c r="BN296" s="37" t="str">
        <f ca="1">IF(BL296&lt;&gt;"",I296,"")</f>
        <v/>
      </c>
      <c r="BO296" s="37" t="str">
        <f t="shared" ca="1" si="108"/>
        <v/>
      </c>
      <c r="BP296" s="37" t="str">
        <f>IFERROR(IF(ABS(V296)&lt;0.15%,"Equal Low",""),"")</f>
        <v/>
      </c>
      <c r="BQ296" s="37" t="str" cm="1">
        <f t="array" aca="1" ref="BQ296" ca="1">_xlfn.LET(_xlpm.lookback,MIN(ROW()-ROW(BP$50),11),_xlpm.found,IFERROR(MATCH("Equal Low",OFFSET(BP296,-_xlpm.lookback,0,_xlpm.lookback+1,1),0),-1),_xlpm.offset_rows,_xlpm.lookback-_xlpm.found+1,IF(_xlpm.found&gt;0,INDEX(F:F,ROW()-_xlpm.offset_rows),""))</f>
        <v/>
      </c>
      <c r="BR296" s="37" t="str">
        <f ca="1">IF(BQ296&lt;&gt;"",H296,"")</f>
        <v/>
      </c>
      <c r="BS296" s="37" t="str">
        <f ca="1">IF(BQ296&lt;&gt;"",I296,"")</f>
        <v/>
      </c>
      <c r="BT296" s="37" t="str">
        <f t="shared" ca="1" si="109"/>
        <v/>
      </c>
      <c r="BU296" s="37" t="str">
        <f t="shared" si="118"/>
        <v/>
      </c>
      <c r="BV296" s="29" t="str">
        <f t="shared" si="119"/>
        <v/>
      </c>
      <c r="BW296" s="37" t="str" cm="1">
        <f t="array" ref="BW296">IF(BV296&lt;&gt;1,"",_xlfn.IFS(OR(BC296="Above",BC296="Below"),BC296,OR(BH296="Above",BH296="Below"),BH296,TRUE,""))</f>
        <v/>
      </c>
      <c r="BX296" s="37" t="str">
        <f ca="1">_xlfn.LET(_xlpm.eqh,IFERROR(ABS((BM296-BL296)/BL296)&lt;0.15%,FALSE),_xlpm.eql,IFERROR(ABS((BR296-BQ296)/BQ296)&lt;0.15%,FALSE),IF(_xlpm.eqh,IF(_xlpm.eql,"Eqh Touch / Eql Touch","Eqh Touch"),IF(_xlpm.eql,"Eql Touch","")))</f>
        <v/>
      </c>
      <c r="BY296" s="37" t="str">
        <f>IF(AA296="","",IF(AA296&gt;0,"UP","DOWN"))</f>
        <v/>
      </c>
      <c r="BZ296" s="37" t="str">
        <f t="shared" si="120"/>
        <v/>
      </c>
      <c r="CA296" s="37" t="str">
        <f t="shared" si="121"/>
        <v/>
      </c>
      <c r="CB296" s="66" t="str">
        <f t="shared" si="122"/>
        <v/>
      </c>
      <c r="CC296" s="69" t="str">
        <f t="shared" si="130"/>
        <v/>
      </c>
      <c r="CD296" s="66" t="str">
        <f t="shared" si="131"/>
        <v/>
      </c>
      <c r="CE296" s="66" t="str">
        <f t="shared" si="123"/>
        <v/>
      </c>
      <c r="CF296" s="66" t="str">
        <f>IF(AK296="","",IF(AND(AC296&gt;0,AK296&gt;0),"Low Spike @ Uptrend",""))</f>
        <v/>
      </c>
      <c r="CG296" s="66" t="str">
        <f>IF(AND(CF296="Low Spike @ Uptrend",AV296&gt;50%),"Sig Low Spike @ Uptrend","")</f>
        <v/>
      </c>
      <c r="CH296" s="30" t="str">
        <f>IFERROR(IF(Z296&gt;(AVERAGE(Z276:Z296)+(2*_xlfn.STDEV.P(Z276:Z296))),1,""),"")</f>
        <v/>
      </c>
      <c r="CI296" s="30" t="str">
        <f>IFERROR(IF(G296&gt;(AVERAGE(G276:G296)+(2*_xlfn.STDEV.P(G276:G296))),1,""),"")</f>
        <v/>
      </c>
      <c r="CJ296" s="30" t="str">
        <f>IF(P296="","",IF(P296=1,1,""))</f>
        <v/>
      </c>
      <c r="CK296" s="11" t="str">
        <f>IF(AND(CH296="",CC296="",CF296="",CI296="",CJ296=""),"",SUM(CH296:CJ296)/5)</f>
        <v/>
      </c>
      <c r="CL296" s="38" t="str">
        <f t="shared" si="132"/>
        <v/>
      </c>
      <c r="CM296" s="10" t="str">
        <f t="shared" si="133"/>
        <v/>
      </c>
    </row>
    <row r="297" spans="1:91" x14ac:dyDescent="0.55000000000000004">
      <c r="A297" t="str">
        <f>IF('Data Validation'!$K$2&lt;&gt;TRUE,"",'Data Validation'!A297)</f>
        <v/>
      </c>
      <c r="B297" s="4" t="str">
        <f>IF('Data Validation'!$K$2&lt;&gt;TRUE,"",'Data Validation'!C297)</f>
        <v/>
      </c>
      <c r="C297" s="4" t="str">
        <f>IF('Data Validation'!$K$2&lt;&gt;TRUE,"",'Data Validation'!E297)</f>
        <v/>
      </c>
      <c r="D297" s="4" t="str">
        <f>IF('Data Validation'!$K$2&lt;&gt;TRUE,"",'Data Validation'!G297)</f>
        <v/>
      </c>
      <c r="E297" s="4" t="str">
        <f>IF($C297&lt;&gt;"M5","",Price!F297)</f>
        <v/>
      </c>
      <c r="F297" s="4" t="str">
        <f>IF($C297&lt;&gt;"M5","",Price!G297)</f>
        <v/>
      </c>
      <c r="G297" s="4" t="str">
        <f>IF($C297&lt;&gt;"M5","",Price!H297)</f>
        <v/>
      </c>
      <c r="H297" s="57" t="str">
        <f>IF($C297&lt;&gt;"M5","",SSA!E297)</f>
        <v/>
      </c>
      <c r="I297" s="57" t="str">
        <f>IF($C297&lt;&gt;"M5","",SSA!F297)</f>
        <v/>
      </c>
      <c r="J297" s="58" t="str">
        <f>IF($C297&lt;&gt;"M5","",SSA!G297)</f>
        <v/>
      </c>
      <c r="K297" s="58" t="str">
        <f>IF($C297&lt;&gt;"M5","",SSA!H297)</f>
        <v/>
      </c>
      <c r="L297" s="5" t="str">
        <f>IF($C297&lt;&gt;"M5","",Trendlines!K297)</f>
        <v/>
      </c>
      <c r="M297" s="5" t="str">
        <f>IF($C297&lt;&gt;"M5","",Trendlines!L297)</f>
        <v/>
      </c>
      <c r="N297" s="5" t="str">
        <f>IF($C297&lt;&gt;"M5","",ZigZag!E297)</f>
        <v/>
      </c>
      <c r="O297" s="5" t="str">
        <f>IF($C297&lt;&gt;"M5","",ZigZag!F297)</f>
        <v/>
      </c>
      <c r="P297" s="5" t="str">
        <f>IF($C297&lt;&gt;"M5","",Pinbar!E297)</f>
        <v/>
      </c>
      <c r="Q297" s="57" t="str">
        <f>IF($C297&lt;&gt;"M5","",Trendlines!E297)</f>
        <v/>
      </c>
      <c r="R297" s="57" t="str">
        <f>IF($C297&lt;&gt;"M5","",Trendlines!H297)</f>
        <v/>
      </c>
      <c r="S297" s="36" t="str">
        <f>IF(N297=0,""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IF(N249&lt;&gt;0,N249,"")))))))))))))))))))))))))))))))))))))))))))))))))</f>
        <v/>
      </c>
      <c r="T297" s="36" t="str">
        <f>IF(O297=0,""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IF(O249&lt;&gt;0,O249,"")))))))))))))))))))))))))))))))))))))))))))))))))</f>
        <v/>
      </c>
      <c r="U297" s="36" t="str">
        <f>IFERROR(IF(S297="N/A","N/A",((N297-S297)/S297)),"")</f>
        <v/>
      </c>
      <c r="V297" s="36" t="str">
        <f>IFERROR(IF(T297="N/A","N/A",((O297-T297)/T297)),"")</f>
        <v/>
      </c>
      <c r="W297" t="str">
        <f>IFERROR(E297-F297,"")</f>
        <v/>
      </c>
      <c r="X297" t="str">
        <f>IFERROR(ABS(E297-D296),"")</f>
        <v/>
      </c>
      <c r="Y297" t="str">
        <f>IFERROR(ABS(F297-D296),"")</f>
        <v/>
      </c>
      <c r="Z297" t="str">
        <f t="shared" ref="Z297:Z360" si="134">IF(MAX(W297:Y297)=0,"",MAX(W297:Y297))</f>
        <v/>
      </c>
      <c r="AA297" s="36" t="str">
        <f>IFERROR(H297-I297,"")</f>
        <v/>
      </c>
      <c r="AB297" s="36" t="str">
        <f t="shared" si="124"/>
        <v/>
      </c>
      <c r="AC297" s="66" t="str" cm="1">
        <f t="array" ref="AC297">IFERROR((AB297=AB296,AC296+AB297,AB297),"")</f>
        <v/>
      </c>
      <c r="AD297" s="65"/>
      <c r="AE297" s="65"/>
      <c r="AF297" s="65"/>
      <c r="AG297" s="65"/>
      <c r="AH297" s="36" t="str">
        <f>IF(AND(H297&gt;I297,H296&lt;I296),"crossover","")</f>
        <v/>
      </c>
      <c r="AI297" s="36" t="str">
        <f>IF(AND(H297&lt;I297,H296&gt;I296),"crossunder","")</f>
        <v/>
      </c>
      <c r="AJ297" s="67" t="str">
        <f t="shared" si="125"/>
        <v/>
      </c>
      <c r="AK297" s="68" t="str">
        <f t="shared" si="126"/>
        <v/>
      </c>
      <c r="AL297" s="71" t="str">
        <f t="shared" si="127"/>
        <v/>
      </c>
      <c r="AM297" s="71" t="str">
        <f t="shared" si="128"/>
        <v/>
      </c>
      <c r="AN297" s="72" t="str">
        <f>IF(AND(AK297&lt;&gt;"",CF297="Low Spike @ Uptrend"),AK297,"")</f>
        <v/>
      </c>
      <c r="AO297" s="72" t="str">
        <f t="shared" si="129"/>
        <v/>
      </c>
      <c r="AT297" s="75"/>
      <c r="AU297" s="75"/>
      <c r="AV297" s="75"/>
      <c r="AW297" s="75"/>
      <c r="AX297" s="4"/>
      <c r="AY297" s="21" t="str">
        <f>IF(OR(Q297=0,Q297=""),"",((H297-Q297)/Q297))</f>
        <v/>
      </c>
      <c r="AZ297" s="15" t="str">
        <f t="shared" si="112"/>
        <v/>
      </c>
      <c r="BA297" s="15" t="str">
        <f t="shared" si="110"/>
        <v/>
      </c>
      <c r="BB297" s="22" t="str">
        <f t="shared" si="113"/>
        <v/>
      </c>
      <c r="BC297" s="22" t="str">
        <f t="shared" si="114"/>
        <v/>
      </c>
      <c r="BD297" s="24" t="str">
        <f>IF(OR(R297=0,R297=""),"",((H297-R297)/R297))</f>
        <v/>
      </c>
      <c r="BE297" s="23" t="str">
        <f t="shared" si="111"/>
        <v/>
      </c>
      <c r="BF297" s="23" t="str">
        <f t="shared" si="115"/>
        <v/>
      </c>
      <c r="BG297" s="25" t="str">
        <f t="shared" si="116"/>
        <v/>
      </c>
      <c r="BH297" s="25" t="str">
        <f t="shared" si="117"/>
        <v/>
      </c>
      <c r="BI297" s="29" t="str">
        <f>IF(OR(L297="",N297=""),"",IF(AND(L297=N297,L297&gt;0,N297&gt;0),"Important High",""))</f>
        <v/>
      </c>
      <c r="BJ297" s="29" t="str">
        <f>IF(OR(M297="",O297=""),"",IF(AND(M297=O297,M297&gt;0,O297&gt;0),"Important Low",""))</f>
        <v/>
      </c>
      <c r="BK297" s="37" t="str">
        <f>IFERROR(IF(ABS(U297)&lt;0.15%,"Equal High",""),"")</f>
        <v/>
      </c>
      <c r="BL297" s="37" t="str" cm="1">
        <f t="array" aca="1" ref="BL297" ca="1">_xlfn.LET(_xlpm.lookback,MIN(ROW()-ROW(BK$50),11),_xlpm.found,IFERROR(MATCH("Equal High",OFFSET(BK297,-_xlpm.lookback,0,_xlpm.lookback+1,1),0),-1),_xlpm.offset_rows,_xlpm.lookback-_xlpm.found+1,IF(_xlpm.found&gt;0,INDEX(E:E,ROW()-_xlpm.offset_rows),""))</f>
        <v/>
      </c>
      <c r="BM297" s="37" t="str">
        <f ca="1">IF(BL297&lt;&gt;"",H297,"")</f>
        <v/>
      </c>
      <c r="BN297" s="37" t="str">
        <f ca="1">IF(BL297&lt;&gt;"",I297,"")</f>
        <v/>
      </c>
      <c r="BO297" s="37" t="str">
        <f t="shared" ca="1" si="108"/>
        <v/>
      </c>
      <c r="BP297" s="37" t="str">
        <f>IFERROR(IF(ABS(V297)&lt;0.15%,"Equal Low",""),"")</f>
        <v/>
      </c>
      <c r="BQ297" s="37" t="str" cm="1">
        <f t="array" aca="1" ref="BQ297" ca="1">_xlfn.LET(_xlpm.lookback,MIN(ROW()-ROW(BP$50),11),_xlpm.found,IFERROR(MATCH("Equal Low",OFFSET(BP297,-_xlpm.lookback,0,_xlpm.lookback+1,1),0),-1),_xlpm.offset_rows,_xlpm.lookback-_xlpm.found+1,IF(_xlpm.found&gt;0,INDEX(F:F,ROW()-_xlpm.offset_rows),""))</f>
        <v/>
      </c>
      <c r="BR297" s="37" t="str">
        <f ca="1">IF(BQ297&lt;&gt;"",H297,"")</f>
        <v/>
      </c>
      <c r="BS297" s="37" t="str">
        <f ca="1">IF(BQ297&lt;&gt;"",I297,"")</f>
        <v/>
      </c>
      <c r="BT297" s="37" t="str">
        <f t="shared" ca="1" si="109"/>
        <v/>
      </c>
      <c r="BU297" s="37" t="str">
        <f t="shared" si="118"/>
        <v/>
      </c>
      <c r="BV297" s="29" t="str">
        <f t="shared" si="119"/>
        <v/>
      </c>
      <c r="BW297" s="37" t="str" cm="1">
        <f t="array" ref="BW297">IF(BV297&lt;&gt;1,"",_xlfn.IFS(OR(BC297="Above",BC297="Below"),BC297,OR(BH297="Above",BH297="Below"),BH297,TRUE,""))</f>
        <v/>
      </c>
      <c r="BX297" s="37" t="str">
        <f ca="1">_xlfn.LET(_xlpm.eqh,IFERROR(ABS((BM297-BL297)/BL297)&lt;0.15%,FALSE),_xlpm.eql,IFERROR(ABS((BR297-BQ297)/BQ297)&lt;0.15%,FALSE),IF(_xlpm.eqh,IF(_xlpm.eql,"Eqh Touch / Eql Touch","Eqh Touch"),IF(_xlpm.eql,"Eql Touch","")))</f>
        <v/>
      </c>
      <c r="BY297" s="37" t="str">
        <f>IF(AA297="","",IF(AA297&gt;0,"UP","DOWN"))</f>
        <v/>
      </c>
      <c r="BZ297" s="37" t="str">
        <f t="shared" si="120"/>
        <v/>
      </c>
      <c r="CA297" s="37" t="str">
        <f t="shared" si="121"/>
        <v/>
      </c>
      <c r="CB297" s="66" t="str">
        <f t="shared" si="122"/>
        <v/>
      </c>
      <c r="CC297" s="69" t="str">
        <f t="shared" si="130"/>
        <v/>
      </c>
      <c r="CD297" s="66" t="str">
        <f t="shared" si="131"/>
        <v/>
      </c>
      <c r="CE297" s="66" t="str">
        <f t="shared" si="123"/>
        <v/>
      </c>
      <c r="CF297" s="66" t="str">
        <f>IF(AK297="","",IF(AND(AC297&gt;0,AK297&gt;0),"Low Spike @ Uptrend",""))</f>
        <v/>
      </c>
      <c r="CG297" s="66" t="str">
        <f>IF(AND(CF297="Low Spike @ Uptrend",AV297&gt;50%),"Sig Low Spike @ Uptrend","")</f>
        <v/>
      </c>
      <c r="CH297" s="30" t="str">
        <f>IFERROR(IF(Z297&gt;(AVERAGE(Z277:Z297)+(2*_xlfn.STDEV.P(Z277:Z297))),1,""),"")</f>
        <v/>
      </c>
      <c r="CI297" s="30" t="str">
        <f>IFERROR(IF(G297&gt;(AVERAGE(G277:G297)+(2*_xlfn.STDEV.P(G277:G297))),1,""),"")</f>
        <v/>
      </c>
      <c r="CJ297" s="30" t="str">
        <f>IF(P297="","",IF(P297=1,1,""))</f>
        <v/>
      </c>
      <c r="CK297" s="11" t="str">
        <f>IF(AND(CH297="",CC297="",CF297="",CI297="",CJ297=""),"",SUM(CH297:CJ297)/5)</f>
        <v/>
      </c>
      <c r="CL297" s="38" t="str">
        <f t="shared" si="132"/>
        <v/>
      </c>
      <c r="CM297" s="10" t="str">
        <f t="shared" si="133"/>
        <v/>
      </c>
    </row>
    <row r="298" spans="1:91" x14ac:dyDescent="0.55000000000000004">
      <c r="A298" t="str">
        <f>IF('Data Validation'!$K$2&lt;&gt;TRUE,"",'Data Validation'!A298)</f>
        <v/>
      </c>
      <c r="B298" s="4" t="str">
        <f>IF('Data Validation'!$K$2&lt;&gt;TRUE,"",'Data Validation'!C298)</f>
        <v/>
      </c>
      <c r="C298" s="4" t="str">
        <f>IF('Data Validation'!$K$2&lt;&gt;TRUE,"",'Data Validation'!E298)</f>
        <v/>
      </c>
      <c r="D298" s="4" t="str">
        <f>IF('Data Validation'!$K$2&lt;&gt;TRUE,"",'Data Validation'!G298)</f>
        <v/>
      </c>
      <c r="E298" s="4" t="str">
        <f>IF($C298&lt;&gt;"M5","",Price!F298)</f>
        <v/>
      </c>
      <c r="F298" s="4" t="str">
        <f>IF($C298&lt;&gt;"M5","",Price!G298)</f>
        <v/>
      </c>
      <c r="G298" s="4" t="str">
        <f>IF($C298&lt;&gt;"M5","",Price!H298)</f>
        <v/>
      </c>
      <c r="H298" s="57" t="str">
        <f>IF($C298&lt;&gt;"M5","",SSA!E298)</f>
        <v/>
      </c>
      <c r="I298" s="57" t="str">
        <f>IF($C298&lt;&gt;"M5","",SSA!F298)</f>
        <v/>
      </c>
      <c r="J298" s="58" t="str">
        <f>IF($C298&lt;&gt;"M5","",SSA!G298)</f>
        <v/>
      </c>
      <c r="K298" s="58" t="str">
        <f>IF($C298&lt;&gt;"M5","",SSA!H298)</f>
        <v/>
      </c>
      <c r="L298" s="5" t="str">
        <f>IF($C298&lt;&gt;"M5","",Trendlines!K298)</f>
        <v/>
      </c>
      <c r="M298" s="5" t="str">
        <f>IF($C298&lt;&gt;"M5","",Trendlines!L298)</f>
        <v/>
      </c>
      <c r="N298" s="5" t="str">
        <f>IF($C298&lt;&gt;"M5","",ZigZag!E298)</f>
        <v/>
      </c>
      <c r="O298" s="5" t="str">
        <f>IF($C298&lt;&gt;"M5","",ZigZag!F298)</f>
        <v/>
      </c>
      <c r="P298" s="5" t="str">
        <f>IF($C298&lt;&gt;"M5","",Pinbar!E298)</f>
        <v/>
      </c>
      <c r="Q298" s="57" t="str">
        <f>IF($C298&lt;&gt;"M5","",Trendlines!E298)</f>
        <v/>
      </c>
      <c r="R298" s="57" t="str">
        <f>IF($C298&lt;&gt;"M5","",Trendlines!H298)</f>
        <v/>
      </c>
      <c r="S298" s="36" t="str">
        <f>IF(N298=0,""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IF(N250&lt;&gt;0,N250,"")))))))))))))))))))))))))))))))))))))))))))))))))</f>
        <v/>
      </c>
      <c r="T298" s="36" t="str">
        <f>IF(O298=0,""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IF(O250&lt;&gt;0,O250,"")))))))))))))))))))))))))))))))))))))))))))))))))</f>
        <v/>
      </c>
      <c r="U298" s="36" t="str">
        <f>IFERROR(IF(S298="N/A","N/A",((N298-S298)/S298)),"")</f>
        <v/>
      </c>
      <c r="V298" s="36" t="str">
        <f>IFERROR(IF(T298="N/A","N/A",((O298-T298)/T298)),"")</f>
        <v/>
      </c>
      <c r="W298" t="str">
        <f>IFERROR(E298-F298,"")</f>
        <v/>
      </c>
      <c r="X298" t="str">
        <f>IFERROR(ABS(E298-D297),"")</f>
        <v/>
      </c>
      <c r="Y298" t="str">
        <f>IFERROR(ABS(F298-D297),"")</f>
        <v/>
      </c>
      <c r="Z298" t="str">
        <f t="shared" si="134"/>
        <v/>
      </c>
      <c r="AA298" s="36" t="str">
        <f>IFERROR(H298-I298,"")</f>
        <v/>
      </c>
      <c r="AB298" s="36" t="str">
        <f t="shared" si="124"/>
        <v/>
      </c>
      <c r="AC298" s="66" t="str" cm="1">
        <f t="array" ref="AC298">IFERROR((AB298=AB297,AC297+AB298,AB298),"")</f>
        <v/>
      </c>
      <c r="AD298" s="65"/>
      <c r="AE298" s="65"/>
      <c r="AF298" s="65"/>
      <c r="AG298" s="65"/>
      <c r="AH298" s="36" t="str">
        <f>IF(AND(H298&gt;I298,H297&lt;I297),"crossover","")</f>
        <v/>
      </c>
      <c r="AI298" s="36" t="str">
        <f>IF(AND(H298&lt;I298,H297&gt;I297),"crossunder","")</f>
        <v/>
      </c>
      <c r="AJ298" s="67" t="str">
        <f t="shared" si="125"/>
        <v/>
      </c>
      <c r="AK298" s="68" t="str">
        <f t="shared" si="126"/>
        <v/>
      </c>
      <c r="AL298" s="71" t="str">
        <f t="shared" si="127"/>
        <v/>
      </c>
      <c r="AM298" s="71" t="str">
        <f t="shared" si="128"/>
        <v/>
      </c>
      <c r="AN298" s="72" t="str">
        <f>IF(AND(AK298&lt;&gt;"",CF298="Low Spike @ Uptrend"),AK298,"")</f>
        <v/>
      </c>
      <c r="AO298" s="72" t="str">
        <f t="shared" si="129"/>
        <v/>
      </c>
      <c r="AT298" s="75"/>
      <c r="AU298" s="75"/>
      <c r="AV298" s="75"/>
      <c r="AW298" s="75"/>
      <c r="AX298" s="4"/>
      <c r="AY298" s="21" t="str">
        <f>IF(OR(Q298=0,Q298=""),"",((H298-Q298)/Q298))</f>
        <v/>
      </c>
      <c r="AZ298" s="15" t="str">
        <f t="shared" si="112"/>
        <v/>
      </c>
      <c r="BA298" s="15" t="str">
        <f t="shared" si="110"/>
        <v/>
      </c>
      <c r="BB298" s="22" t="str">
        <f t="shared" si="113"/>
        <v/>
      </c>
      <c r="BC298" s="22" t="str">
        <f t="shared" si="114"/>
        <v/>
      </c>
      <c r="BD298" s="24" t="str">
        <f>IF(OR(R298=0,R298=""),"",((H298-R298)/R298))</f>
        <v/>
      </c>
      <c r="BE298" s="23" t="str">
        <f t="shared" si="111"/>
        <v/>
      </c>
      <c r="BF298" s="23" t="str">
        <f t="shared" si="115"/>
        <v/>
      </c>
      <c r="BG298" s="25" t="str">
        <f t="shared" si="116"/>
        <v/>
      </c>
      <c r="BH298" s="25" t="str">
        <f t="shared" si="117"/>
        <v/>
      </c>
      <c r="BI298" s="29" t="str">
        <f>IF(OR(L298="",N298=""),"",IF(AND(L298=N298,L298&gt;0,N298&gt;0),"Important High",""))</f>
        <v/>
      </c>
      <c r="BJ298" s="29" t="str">
        <f>IF(OR(M298="",O298=""),"",IF(AND(M298=O298,M298&gt;0,O298&gt;0),"Important Low",""))</f>
        <v/>
      </c>
      <c r="BK298" s="37" t="str">
        <f>IFERROR(IF(ABS(U298)&lt;0.15%,"Equal High",""),"")</f>
        <v/>
      </c>
      <c r="BL298" s="37" t="str" cm="1">
        <f t="array" aca="1" ref="BL298" ca="1">_xlfn.LET(_xlpm.lookback,MIN(ROW()-ROW(BK$50),11),_xlpm.found,IFERROR(MATCH("Equal High",OFFSET(BK298,-_xlpm.lookback,0,_xlpm.lookback+1,1),0),-1),_xlpm.offset_rows,_xlpm.lookback-_xlpm.found+1,IF(_xlpm.found&gt;0,INDEX(E:E,ROW()-_xlpm.offset_rows),""))</f>
        <v/>
      </c>
      <c r="BM298" s="37" t="str">
        <f ca="1">IF(BL298&lt;&gt;"",H298,"")</f>
        <v/>
      </c>
      <c r="BN298" s="37" t="str">
        <f ca="1">IF(BL298&lt;&gt;"",I298,"")</f>
        <v/>
      </c>
      <c r="BO298" s="37" t="str">
        <f t="shared" ca="1" si="108"/>
        <v/>
      </c>
      <c r="BP298" s="37" t="str">
        <f>IFERROR(IF(ABS(V298)&lt;0.15%,"Equal Low",""),"")</f>
        <v/>
      </c>
      <c r="BQ298" s="37" t="str" cm="1">
        <f t="array" aca="1" ref="BQ298" ca="1">_xlfn.LET(_xlpm.lookback,MIN(ROW()-ROW(BP$50),11),_xlpm.found,IFERROR(MATCH("Equal Low",OFFSET(BP298,-_xlpm.lookback,0,_xlpm.lookback+1,1),0),-1),_xlpm.offset_rows,_xlpm.lookback-_xlpm.found+1,IF(_xlpm.found&gt;0,INDEX(F:F,ROW()-_xlpm.offset_rows),""))</f>
        <v/>
      </c>
      <c r="BR298" s="37" t="str">
        <f ca="1">IF(BQ298&lt;&gt;"",H298,"")</f>
        <v/>
      </c>
      <c r="BS298" s="37" t="str">
        <f ca="1">IF(BQ298&lt;&gt;"",I298,"")</f>
        <v/>
      </c>
      <c r="BT298" s="37" t="str">
        <f t="shared" ca="1" si="109"/>
        <v/>
      </c>
      <c r="BU298" s="37" t="str">
        <f t="shared" si="118"/>
        <v/>
      </c>
      <c r="BV298" s="29" t="str">
        <f t="shared" si="119"/>
        <v/>
      </c>
      <c r="BW298" s="37" t="str" cm="1">
        <f t="array" ref="BW298">IF(BV298&lt;&gt;1,"",_xlfn.IFS(OR(BC298="Above",BC298="Below"),BC298,OR(BH298="Above",BH298="Below"),BH298,TRUE,""))</f>
        <v/>
      </c>
      <c r="BX298" s="37" t="str">
        <f ca="1">_xlfn.LET(_xlpm.eqh,IFERROR(ABS((BM298-BL298)/BL298)&lt;0.15%,FALSE),_xlpm.eql,IFERROR(ABS((BR298-BQ298)/BQ298)&lt;0.15%,FALSE),IF(_xlpm.eqh,IF(_xlpm.eql,"Eqh Touch / Eql Touch","Eqh Touch"),IF(_xlpm.eql,"Eql Touch","")))</f>
        <v/>
      </c>
      <c r="BY298" s="37" t="str">
        <f>IF(AA298="","",IF(AA298&gt;0,"UP","DOWN"))</f>
        <v/>
      </c>
      <c r="BZ298" s="37" t="str">
        <f t="shared" si="120"/>
        <v/>
      </c>
      <c r="CA298" s="37" t="str">
        <f t="shared" si="121"/>
        <v/>
      </c>
      <c r="CB298" s="66" t="str">
        <f t="shared" si="122"/>
        <v/>
      </c>
      <c r="CC298" s="69" t="str">
        <f t="shared" si="130"/>
        <v/>
      </c>
      <c r="CD298" s="66" t="str">
        <f t="shared" si="131"/>
        <v/>
      </c>
      <c r="CE298" s="66" t="str">
        <f t="shared" si="123"/>
        <v/>
      </c>
      <c r="CF298" s="66" t="str">
        <f>IF(AK298="","",IF(AND(AC298&gt;0,AK298&gt;0),"Low Spike @ Uptrend",""))</f>
        <v/>
      </c>
      <c r="CG298" s="66" t="str">
        <f>IF(AND(CF298="Low Spike @ Uptrend",AV298&gt;50%),"Sig Low Spike @ Uptrend","")</f>
        <v/>
      </c>
      <c r="CH298" s="30" t="str">
        <f>IFERROR(IF(Z298&gt;(AVERAGE(Z278:Z298)+(2*_xlfn.STDEV.P(Z278:Z298))),1,""),"")</f>
        <v/>
      </c>
      <c r="CI298" s="30" t="str">
        <f>IFERROR(IF(G298&gt;(AVERAGE(G278:G298)+(2*_xlfn.STDEV.P(G278:G298))),1,""),"")</f>
        <v/>
      </c>
      <c r="CJ298" s="30" t="str">
        <f>IF(P298="","",IF(P298=1,1,""))</f>
        <v/>
      </c>
      <c r="CK298" s="11" t="str">
        <f>IF(AND(CH298="",CC298="",CF298="",CI298="",CJ298=""),"",SUM(CH298:CJ298)/5)</f>
        <v/>
      </c>
      <c r="CL298" s="38" t="str">
        <f t="shared" si="132"/>
        <v/>
      </c>
      <c r="CM298" s="10" t="str">
        <f t="shared" si="133"/>
        <v/>
      </c>
    </row>
    <row r="299" spans="1:91" x14ac:dyDescent="0.55000000000000004">
      <c r="A299" t="str">
        <f>IF('Data Validation'!$K$2&lt;&gt;TRUE,"",'Data Validation'!A299)</f>
        <v/>
      </c>
      <c r="B299" s="4" t="str">
        <f>IF('Data Validation'!$K$2&lt;&gt;TRUE,"",'Data Validation'!C299)</f>
        <v/>
      </c>
      <c r="C299" s="4" t="str">
        <f>IF('Data Validation'!$K$2&lt;&gt;TRUE,"",'Data Validation'!E299)</f>
        <v/>
      </c>
      <c r="D299" s="4" t="str">
        <f>IF('Data Validation'!$K$2&lt;&gt;TRUE,"",'Data Validation'!G299)</f>
        <v/>
      </c>
      <c r="E299" s="4" t="str">
        <f>IF($C299&lt;&gt;"M5","",Price!F299)</f>
        <v/>
      </c>
      <c r="F299" s="4" t="str">
        <f>IF($C299&lt;&gt;"M5","",Price!G299)</f>
        <v/>
      </c>
      <c r="G299" s="4" t="str">
        <f>IF($C299&lt;&gt;"M5","",Price!H299)</f>
        <v/>
      </c>
      <c r="H299" s="57" t="str">
        <f>IF($C299&lt;&gt;"M5","",SSA!E299)</f>
        <v/>
      </c>
      <c r="I299" s="57" t="str">
        <f>IF($C299&lt;&gt;"M5","",SSA!F299)</f>
        <v/>
      </c>
      <c r="J299" s="58" t="str">
        <f>IF($C299&lt;&gt;"M5","",SSA!G299)</f>
        <v/>
      </c>
      <c r="K299" s="58" t="str">
        <f>IF($C299&lt;&gt;"M5","",SSA!H299)</f>
        <v/>
      </c>
      <c r="L299" s="5" t="str">
        <f>IF($C299&lt;&gt;"M5","",Trendlines!K299)</f>
        <v/>
      </c>
      <c r="M299" s="5" t="str">
        <f>IF($C299&lt;&gt;"M5","",Trendlines!L299)</f>
        <v/>
      </c>
      <c r="N299" s="5" t="str">
        <f>IF($C299&lt;&gt;"M5","",ZigZag!E299)</f>
        <v/>
      </c>
      <c r="O299" s="5" t="str">
        <f>IF($C299&lt;&gt;"M5","",ZigZag!F299)</f>
        <v/>
      </c>
      <c r="P299" s="5" t="str">
        <f>IF($C299&lt;&gt;"M5","",Pinbar!E299)</f>
        <v/>
      </c>
      <c r="Q299" s="57" t="str">
        <f>IF($C299&lt;&gt;"M5","",Trendlines!E299)</f>
        <v/>
      </c>
      <c r="R299" s="57" t="str">
        <f>IF($C299&lt;&gt;"M5","",Trendlines!H299)</f>
        <v/>
      </c>
      <c r="S299" s="36" t="str">
        <f>IF(N299=0,""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IF(N251&lt;&gt;0,N251,"")))))))))))))))))))))))))))))))))))))))))))))))))</f>
        <v/>
      </c>
      <c r="T299" s="36" t="str">
        <f>IF(O299=0,""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IF(O251&lt;&gt;0,O251,"")))))))))))))))))))))))))))))))))))))))))))))))))</f>
        <v/>
      </c>
      <c r="U299" s="36" t="str">
        <f>IFERROR(IF(S299="N/A","N/A",((N299-S299)/S299)),"")</f>
        <v/>
      </c>
      <c r="V299" s="36" t="str">
        <f>IFERROR(IF(T299="N/A","N/A",((O299-T299)/T299)),"")</f>
        <v/>
      </c>
      <c r="W299" t="str">
        <f>IFERROR(E299-F299,"")</f>
        <v/>
      </c>
      <c r="X299" t="str">
        <f>IFERROR(ABS(E299-D298),"")</f>
        <v/>
      </c>
      <c r="Y299" t="str">
        <f>IFERROR(ABS(F299-D298),"")</f>
        <v/>
      </c>
      <c r="Z299" t="str">
        <f t="shared" si="134"/>
        <v/>
      </c>
      <c r="AA299" s="36" t="str">
        <f>IFERROR(H299-I299,"")</f>
        <v/>
      </c>
      <c r="AB299" s="36" t="str">
        <f t="shared" si="124"/>
        <v/>
      </c>
      <c r="AC299" s="66" t="str" cm="1">
        <f t="array" ref="AC299">IFERROR((AB299=AB298,AC298+AB299,AB299),"")</f>
        <v/>
      </c>
      <c r="AD299" s="65"/>
      <c r="AE299" s="65"/>
      <c r="AF299" s="65"/>
      <c r="AG299" s="65"/>
      <c r="AH299" s="36" t="str">
        <f>IF(AND(H299&gt;I299,H298&lt;I298),"crossover","")</f>
        <v/>
      </c>
      <c r="AI299" s="36" t="str">
        <f>IF(AND(H299&lt;I299,H298&gt;I298),"crossunder","")</f>
        <v/>
      </c>
      <c r="AJ299" s="67" t="str">
        <f t="shared" si="125"/>
        <v/>
      </c>
      <c r="AK299" s="68" t="str">
        <f t="shared" si="126"/>
        <v/>
      </c>
      <c r="AL299" s="71" t="str">
        <f t="shared" si="127"/>
        <v/>
      </c>
      <c r="AM299" s="71" t="str">
        <f t="shared" si="128"/>
        <v/>
      </c>
      <c r="AN299" s="72" t="str">
        <f>IF(AND(AK299&lt;&gt;"",CF299="Low Spike @ Uptrend"),AK299,"")</f>
        <v/>
      </c>
      <c r="AO299" s="72" t="str">
        <f t="shared" si="129"/>
        <v/>
      </c>
      <c r="AT299" s="75"/>
      <c r="AU299" s="75"/>
      <c r="AV299" s="75"/>
      <c r="AW299" s="75"/>
      <c r="AX299" s="4"/>
      <c r="AY299" s="21" t="str">
        <f>IF(OR(Q299=0,Q299=""),"",((H299-Q299)/Q299))</f>
        <v/>
      </c>
      <c r="AZ299" s="15" t="str">
        <f t="shared" si="112"/>
        <v/>
      </c>
      <c r="BA299" s="15" t="str">
        <f t="shared" si="110"/>
        <v/>
      </c>
      <c r="BB299" s="22" t="str">
        <f t="shared" si="113"/>
        <v/>
      </c>
      <c r="BC299" s="22" t="str">
        <f t="shared" si="114"/>
        <v/>
      </c>
      <c r="BD299" s="24" t="str">
        <f>IF(OR(R299=0,R299=""),"",((H299-R299)/R299))</f>
        <v/>
      </c>
      <c r="BE299" s="23" t="str">
        <f t="shared" si="111"/>
        <v/>
      </c>
      <c r="BF299" s="23" t="str">
        <f t="shared" si="115"/>
        <v/>
      </c>
      <c r="BG299" s="25" t="str">
        <f t="shared" si="116"/>
        <v/>
      </c>
      <c r="BH299" s="25" t="str">
        <f t="shared" si="117"/>
        <v/>
      </c>
      <c r="BI299" s="29" t="str">
        <f>IF(OR(L299="",N299=""),"",IF(AND(L299=N299,L299&gt;0,N299&gt;0),"Important High",""))</f>
        <v/>
      </c>
      <c r="BJ299" s="29" t="str">
        <f>IF(OR(M299="",O299=""),"",IF(AND(M299=O299,M299&gt;0,O299&gt;0),"Important Low",""))</f>
        <v/>
      </c>
      <c r="BK299" s="37" t="str">
        <f>IFERROR(IF(ABS(U299)&lt;0.15%,"Equal High",""),"")</f>
        <v/>
      </c>
      <c r="BL299" s="37" t="str" cm="1">
        <f t="array" aca="1" ref="BL299" ca="1">_xlfn.LET(_xlpm.lookback,MIN(ROW()-ROW(BK$50),11),_xlpm.found,IFERROR(MATCH("Equal High",OFFSET(BK299,-_xlpm.lookback,0,_xlpm.lookback+1,1),0),-1),_xlpm.offset_rows,_xlpm.lookback-_xlpm.found+1,IF(_xlpm.found&gt;0,INDEX(E:E,ROW()-_xlpm.offset_rows),""))</f>
        <v/>
      </c>
      <c r="BM299" s="37" t="str">
        <f ca="1">IF(BL299&lt;&gt;"",H299,"")</f>
        <v/>
      </c>
      <c r="BN299" s="37" t="str">
        <f ca="1">IF(BL299&lt;&gt;"",I299,"")</f>
        <v/>
      </c>
      <c r="BO299" s="37" t="str">
        <f t="shared" ca="1" si="108"/>
        <v/>
      </c>
      <c r="BP299" s="37" t="str">
        <f>IFERROR(IF(ABS(V299)&lt;0.15%,"Equal Low",""),"")</f>
        <v/>
      </c>
      <c r="BQ299" s="37" t="str" cm="1">
        <f t="array" aca="1" ref="BQ299" ca="1">_xlfn.LET(_xlpm.lookback,MIN(ROW()-ROW(BP$50),11),_xlpm.found,IFERROR(MATCH("Equal Low",OFFSET(BP299,-_xlpm.lookback,0,_xlpm.lookback+1,1),0),-1),_xlpm.offset_rows,_xlpm.lookback-_xlpm.found+1,IF(_xlpm.found&gt;0,INDEX(F:F,ROW()-_xlpm.offset_rows),""))</f>
        <v/>
      </c>
      <c r="BR299" s="37" t="str">
        <f ca="1">IF(BQ299&lt;&gt;"",H299,"")</f>
        <v/>
      </c>
      <c r="BS299" s="37" t="str">
        <f ca="1">IF(BQ299&lt;&gt;"",I299,"")</f>
        <v/>
      </c>
      <c r="BT299" s="37" t="str">
        <f t="shared" ca="1" si="109"/>
        <v/>
      </c>
      <c r="BU299" s="37" t="str">
        <f t="shared" si="118"/>
        <v/>
      </c>
      <c r="BV299" s="29" t="str">
        <f t="shared" si="119"/>
        <v/>
      </c>
      <c r="BW299" s="37" t="str" cm="1">
        <f t="array" ref="BW299">IF(BV299&lt;&gt;1,"",_xlfn.IFS(OR(BC299="Above",BC299="Below"),BC299,OR(BH299="Above",BH299="Below"),BH299,TRUE,""))</f>
        <v/>
      </c>
      <c r="BX299" s="37" t="str">
        <f ca="1">_xlfn.LET(_xlpm.eqh,IFERROR(ABS((BM299-BL299)/BL299)&lt;0.15%,FALSE),_xlpm.eql,IFERROR(ABS((BR299-BQ299)/BQ299)&lt;0.15%,FALSE),IF(_xlpm.eqh,IF(_xlpm.eql,"Eqh Touch / Eql Touch","Eqh Touch"),IF(_xlpm.eql,"Eql Touch","")))</f>
        <v/>
      </c>
      <c r="BY299" s="37" t="str">
        <f>IF(AA299="","",IF(AA299&gt;0,"UP","DOWN"))</f>
        <v/>
      </c>
      <c r="BZ299" s="37" t="str">
        <f t="shared" si="120"/>
        <v/>
      </c>
      <c r="CA299" s="37" t="str">
        <f t="shared" si="121"/>
        <v/>
      </c>
      <c r="CB299" s="66" t="str">
        <f t="shared" si="122"/>
        <v/>
      </c>
      <c r="CC299" s="69" t="str">
        <f t="shared" si="130"/>
        <v/>
      </c>
      <c r="CD299" s="66" t="str">
        <f t="shared" si="131"/>
        <v/>
      </c>
      <c r="CE299" s="66" t="str">
        <f t="shared" si="123"/>
        <v/>
      </c>
      <c r="CF299" s="66" t="str">
        <f>IF(AK299="","",IF(AND(AC299&gt;0,AK299&gt;0),"Low Spike @ Uptrend",""))</f>
        <v/>
      </c>
      <c r="CG299" s="66" t="str">
        <f>IF(AND(CF299="Low Spike @ Uptrend",AV299&gt;50%),"Sig Low Spike @ Uptrend","")</f>
        <v/>
      </c>
      <c r="CH299" s="30" t="str">
        <f>IFERROR(IF(Z299&gt;(AVERAGE(Z279:Z299)+(2*_xlfn.STDEV.P(Z279:Z299))),1,""),"")</f>
        <v/>
      </c>
      <c r="CI299" s="30" t="str">
        <f>IFERROR(IF(G299&gt;(AVERAGE(G279:G299)+(2*_xlfn.STDEV.P(G279:G299))),1,""),"")</f>
        <v/>
      </c>
      <c r="CJ299" s="30" t="str">
        <f>IF(P299="","",IF(P299=1,1,""))</f>
        <v/>
      </c>
      <c r="CK299" s="11" t="str">
        <f>IF(AND(CH299="",CC299="",CF299="",CI299="",CJ299=""),"",SUM(CH299:CJ299)/5)</f>
        <v/>
      </c>
      <c r="CL299" s="38" t="str">
        <f t="shared" si="132"/>
        <v/>
      </c>
      <c r="CM299" s="10" t="str">
        <f t="shared" si="133"/>
        <v/>
      </c>
    </row>
    <row r="300" spans="1:91" x14ac:dyDescent="0.55000000000000004">
      <c r="A300" t="str">
        <f>IF('Data Validation'!$K$2&lt;&gt;TRUE,"",'Data Validation'!A300)</f>
        <v/>
      </c>
      <c r="B300" s="4" t="str">
        <f>IF('Data Validation'!$K$2&lt;&gt;TRUE,"",'Data Validation'!C300)</f>
        <v/>
      </c>
      <c r="C300" s="4" t="str">
        <f>IF('Data Validation'!$K$2&lt;&gt;TRUE,"",'Data Validation'!E300)</f>
        <v/>
      </c>
      <c r="D300" s="4" t="str">
        <f>IF('Data Validation'!$K$2&lt;&gt;TRUE,"",'Data Validation'!G300)</f>
        <v/>
      </c>
      <c r="E300" s="4" t="str">
        <f>IF($C300&lt;&gt;"M5","",Price!F300)</f>
        <v/>
      </c>
      <c r="F300" s="4" t="str">
        <f>IF($C300&lt;&gt;"M5","",Price!G300)</f>
        <v/>
      </c>
      <c r="G300" s="4" t="str">
        <f>IF($C300&lt;&gt;"M5","",Price!H300)</f>
        <v/>
      </c>
      <c r="H300" s="57" t="str">
        <f>IF($C300&lt;&gt;"M5","",SSA!E300)</f>
        <v/>
      </c>
      <c r="I300" s="57" t="str">
        <f>IF($C300&lt;&gt;"M5","",SSA!F300)</f>
        <v/>
      </c>
      <c r="J300" s="58" t="str">
        <f>IF($C300&lt;&gt;"M5","",SSA!G300)</f>
        <v/>
      </c>
      <c r="K300" s="58" t="str">
        <f>IF($C300&lt;&gt;"M5","",SSA!H300)</f>
        <v/>
      </c>
      <c r="L300" s="5" t="str">
        <f>IF($C300&lt;&gt;"M5","",Trendlines!K300)</f>
        <v/>
      </c>
      <c r="M300" s="5" t="str">
        <f>IF($C300&lt;&gt;"M5","",Trendlines!L300)</f>
        <v/>
      </c>
      <c r="N300" s="5" t="str">
        <f>IF($C300&lt;&gt;"M5","",ZigZag!E300)</f>
        <v/>
      </c>
      <c r="O300" s="5" t="str">
        <f>IF($C300&lt;&gt;"M5","",ZigZag!F300)</f>
        <v/>
      </c>
      <c r="P300" s="5" t="str">
        <f>IF($C300&lt;&gt;"M5","",Pinbar!E300)</f>
        <v/>
      </c>
      <c r="Q300" s="57" t="str">
        <f>IF($C300&lt;&gt;"M5","",Trendlines!E300)</f>
        <v/>
      </c>
      <c r="R300" s="57" t="str">
        <f>IF($C300&lt;&gt;"M5","",Trendlines!H300)</f>
        <v/>
      </c>
      <c r="S300" s="36" t="str">
        <f>IF(N300=0,""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IF(N252&lt;&gt;0,N252,"")))))))))))))))))))))))))))))))))))))))))))))))))</f>
        <v/>
      </c>
      <c r="T300" s="36" t="str">
        <f>IF(O300=0,""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IF(O252&lt;&gt;0,O252,"")))))))))))))))))))))))))))))))))))))))))))))))))</f>
        <v/>
      </c>
      <c r="U300" s="36" t="str">
        <f>IFERROR(IF(S300="N/A","N/A",((N300-S300)/S300)),"")</f>
        <v/>
      </c>
      <c r="V300" s="36" t="str">
        <f>IFERROR(IF(T300="N/A","N/A",((O300-T300)/T300)),"")</f>
        <v/>
      </c>
      <c r="W300" t="str">
        <f>IFERROR(E300-F300,"")</f>
        <v/>
      </c>
      <c r="X300" t="str">
        <f>IFERROR(ABS(E300-D299),"")</f>
        <v/>
      </c>
      <c r="Y300" t="str">
        <f>IFERROR(ABS(F300-D299),"")</f>
        <v/>
      </c>
      <c r="Z300" t="str">
        <f t="shared" si="134"/>
        <v/>
      </c>
      <c r="AA300" s="36" t="str">
        <f>IFERROR(H300-I300,"")</f>
        <v/>
      </c>
      <c r="AB300" s="36" t="str">
        <f t="shared" si="124"/>
        <v/>
      </c>
      <c r="AC300" s="66" t="str" cm="1">
        <f t="array" ref="AC300">IFERROR((AB300=AB299,AC299+AB300,AB300),"")</f>
        <v/>
      </c>
      <c r="AD300" s="65"/>
      <c r="AE300" s="65"/>
      <c r="AF300" s="65"/>
      <c r="AG300" s="65"/>
      <c r="AH300" s="36" t="str">
        <f>IF(AND(H300&gt;I300,H299&lt;I299),"crossover","")</f>
        <v/>
      </c>
      <c r="AI300" s="36" t="str">
        <f>IF(AND(H300&lt;I300,H299&gt;I299),"crossunder","")</f>
        <v/>
      </c>
      <c r="AJ300" s="67" t="str">
        <f t="shared" si="125"/>
        <v/>
      </c>
      <c r="AK300" s="68" t="str">
        <f t="shared" si="126"/>
        <v/>
      </c>
      <c r="AL300" s="71" t="str">
        <f t="shared" si="127"/>
        <v/>
      </c>
      <c r="AM300" s="71" t="str">
        <f t="shared" si="128"/>
        <v/>
      </c>
      <c r="AN300" s="72" t="str">
        <f>IF(AND(AK300&lt;&gt;"",CF300="Low Spike @ Uptrend"),AK300,"")</f>
        <v/>
      </c>
      <c r="AO300" s="72" t="str">
        <f t="shared" si="129"/>
        <v/>
      </c>
      <c r="AT300" s="75"/>
      <c r="AU300" s="75"/>
      <c r="AV300" s="75"/>
      <c r="AW300" s="75"/>
      <c r="AX300" s="4"/>
      <c r="AY300" s="21" t="str">
        <f>IF(OR(Q300=0,Q300=""),"",((H300-Q300)/Q300))</f>
        <v/>
      </c>
      <c r="AZ300" s="15" t="str">
        <f t="shared" si="112"/>
        <v/>
      </c>
      <c r="BA300" s="15" t="str">
        <f t="shared" si="110"/>
        <v/>
      </c>
      <c r="BB300" s="22" t="str">
        <f t="shared" si="113"/>
        <v/>
      </c>
      <c r="BC300" s="22" t="str">
        <f t="shared" si="114"/>
        <v/>
      </c>
      <c r="BD300" s="24" t="str">
        <f>IF(OR(R300=0,R300=""),"",((H300-R300)/R300))</f>
        <v/>
      </c>
      <c r="BE300" s="23" t="str">
        <f t="shared" si="111"/>
        <v/>
      </c>
      <c r="BF300" s="23" t="str">
        <f t="shared" si="115"/>
        <v/>
      </c>
      <c r="BG300" s="25" t="str">
        <f t="shared" si="116"/>
        <v/>
      </c>
      <c r="BH300" s="25" t="str">
        <f t="shared" si="117"/>
        <v/>
      </c>
      <c r="BI300" s="29" t="str">
        <f>IF(OR(L300="",N300=""),"",IF(AND(L300=N300,L300&gt;0,N300&gt;0),"Important High",""))</f>
        <v/>
      </c>
      <c r="BJ300" s="29" t="str">
        <f>IF(OR(M300="",O300=""),"",IF(AND(M300=O300,M300&gt;0,O300&gt;0),"Important Low",""))</f>
        <v/>
      </c>
      <c r="BK300" s="37" t="str">
        <f>IFERROR(IF(ABS(U300)&lt;0.15%,"Equal High",""),"")</f>
        <v/>
      </c>
      <c r="BL300" s="37" t="str" cm="1">
        <f t="array" aca="1" ref="BL300" ca="1">_xlfn.LET(_xlpm.lookback,MIN(ROW()-ROW(BK$50),11),_xlpm.found,IFERROR(MATCH("Equal High",OFFSET(BK300,-_xlpm.lookback,0,_xlpm.lookback+1,1),0),-1),_xlpm.offset_rows,_xlpm.lookback-_xlpm.found+1,IF(_xlpm.found&gt;0,INDEX(E:E,ROW()-_xlpm.offset_rows),""))</f>
        <v/>
      </c>
      <c r="BM300" s="37" t="str">
        <f ca="1">IF(BL300&lt;&gt;"",H300,"")</f>
        <v/>
      </c>
      <c r="BN300" s="37" t="str">
        <f ca="1">IF(BL300&lt;&gt;"",I300,"")</f>
        <v/>
      </c>
      <c r="BO300" s="37" t="str">
        <f t="shared" ca="1" si="108"/>
        <v/>
      </c>
      <c r="BP300" s="37" t="str">
        <f>IFERROR(IF(ABS(V300)&lt;0.15%,"Equal Low",""),"")</f>
        <v/>
      </c>
      <c r="BQ300" s="37" t="str" cm="1">
        <f t="array" aca="1" ref="BQ300" ca="1">_xlfn.LET(_xlpm.lookback,MIN(ROW()-ROW(BP$50),11),_xlpm.found,IFERROR(MATCH("Equal Low",OFFSET(BP300,-_xlpm.lookback,0,_xlpm.lookback+1,1),0),-1),_xlpm.offset_rows,_xlpm.lookback-_xlpm.found+1,IF(_xlpm.found&gt;0,INDEX(F:F,ROW()-_xlpm.offset_rows),""))</f>
        <v/>
      </c>
      <c r="BR300" s="37" t="str">
        <f ca="1">IF(BQ300&lt;&gt;"",H300,"")</f>
        <v/>
      </c>
      <c r="BS300" s="37" t="str">
        <f ca="1">IF(BQ300&lt;&gt;"",I300,"")</f>
        <v/>
      </c>
      <c r="BT300" s="37" t="str">
        <f t="shared" ca="1" si="109"/>
        <v/>
      </c>
      <c r="BU300" s="37" t="str">
        <f t="shared" si="118"/>
        <v/>
      </c>
      <c r="BV300" s="29" t="str">
        <f t="shared" si="119"/>
        <v/>
      </c>
      <c r="BW300" s="37" t="str" cm="1">
        <f t="array" ref="BW300">IF(BV300&lt;&gt;1,"",_xlfn.IFS(OR(BC300="Above",BC300="Below"),BC300,OR(BH300="Above",BH300="Below"),BH300,TRUE,""))</f>
        <v/>
      </c>
      <c r="BX300" s="37" t="str">
        <f ca="1">_xlfn.LET(_xlpm.eqh,IFERROR(ABS((BM300-BL300)/BL300)&lt;0.15%,FALSE),_xlpm.eql,IFERROR(ABS((BR300-BQ300)/BQ300)&lt;0.15%,FALSE),IF(_xlpm.eqh,IF(_xlpm.eql,"Eqh Touch / Eql Touch","Eqh Touch"),IF(_xlpm.eql,"Eql Touch","")))</f>
        <v/>
      </c>
      <c r="BY300" s="37" t="str">
        <f>IF(AA300="","",IF(AA300&gt;0,"UP","DOWN"))</f>
        <v/>
      </c>
      <c r="BZ300" s="37" t="str">
        <f t="shared" si="120"/>
        <v/>
      </c>
      <c r="CA300" s="37" t="str">
        <f t="shared" si="121"/>
        <v/>
      </c>
      <c r="CB300" s="66" t="str">
        <f t="shared" si="122"/>
        <v/>
      </c>
      <c r="CC300" s="69" t="str">
        <f t="shared" si="130"/>
        <v/>
      </c>
      <c r="CD300" s="66" t="str">
        <f t="shared" si="131"/>
        <v/>
      </c>
      <c r="CE300" s="66" t="str">
        <f t="shared" si="123"/>
        <v/>
      </c>
      <c r="CF300" s="66" t="str">
        <f>IF(AK300="","",IF(AND(AC300&gt;0,AK300&gt;0),"Low Spike @ Uptrend",""))</f>
        <v/>
      </c>
      <c r="CG300" s="66" t="str">
        <f>IF(AND(CF300="Low Spike @ Uptrend",AV300&gt;50%),"Sig Low Spike @ Uptrend","")</f>
        <v/>
      </c>
      <c r="CH300" s="30" t="str">
        <f>IFERROR(IF(Z300&gt;(AVERAGE(Z280:Z300)+(2*_xlfn.STDEV.P(Z280:Z300))),1,""),"")</f>
        <v/>
      </c>
      <c r="CI300" s="30" t="str">
        <f>IFERROR(IF(G300&gt;(AVERAGE(G280:G300)+(2*_xlfn.STDEV.P(G280:G300))),1,""),"")</f>
        <v/>
      </c>
      <c r="CJ300" s="30" t="str">
        <f>IF(P300="","",IF(P300=1,1,""))</f>
        <v/>
      </c>
      <c r="CK300" s="11" t="str">
        <f>IF(AND(CH300="",CC300="",CF300="",CI300="",CJ300=""),"",SUM(CH300:CJ300)/5)</f>
        <v/>
      </c>
      <c r="CL300" s="38" t="str">
        <f t="shared" si="132"/>
        <v/>
      </c>
      <c r="CM300" s="10" t="str">
        <f t="shared" si="133"/>
        <v/>
      </c>
    </row>
    <row r="301" spans="1:91" x14ac:dyDescent="0.55000000000000004">
      <c r="A301" t="str">
        <f>IF('Data Validation'!$K$2&lt;&gt;TRUE,"",'Data Validation'!A301)</f>
        <v/>
      </c>
      <c r="B301" s="4" t="str">
        <f>IF('Data Validation'!$K$2&lt;&gt;TRUE,"",'Data Validation'!C301)</f>
        <v/>
      </c>
      <c r="C301" s="4" t="str">
        <f>IF('Data Validation'!$K$2&lt;&gt;TRUE,"",'Data Validation'!E301)</f>
        <v/>
      </c>
      <c r="D301" s="4" t="str">
        <f>IF('Data Validation'!$K$2&lt;&gt;TRUE,"",'Data Validation'!G301)</f>
        <v/>
      </c>
      <c r="E301" s="4" t="str">
        <f>IF($C301&lt;&gt;"M5","",Price!F301)</f>
        <v/>
      </c>
      <c r="F301" s="4" t="str">
        <f>IF($C301&lt;&gt;"M5","",Price!G301)</f>
        <v/>
      </c>
      <c r="G301" s="4" t="str">
        <f>IF($C301&lt;&gt;"M5","",Price!H301)</f>
        <v/>
      </c>
      <c r="H301" s="57" t="str">
        <f>IF($C301&lt;&gt;"M5","",SSA!E301)</f>
        <v/>
      </c>
      <c r="I301" s="57" t="str">
        <f>IF($C301&lt;&gt;"M5","",SSA!F301)</f>
        <v/>
      </c>
      <c r="J301" s="58" t="str">
        <f>IF($C301&lt;&gt;"M5","",SSA!G301)</f>
        <v/>
      </c>
      <c r="K301" s="58" t="str">
        <f>IF($C301&lt;&gt;"M5","",SSA!H301)</f>
        <v/>
      </c>
      <c r="L301" s="5" t="str">
        <f>IF($C301&lt;&gt;"M5","",Trendlines!K301)</f>
        <v/>
      </c>
      <c r="M301" s="5" t="str">
        <f>IF($C301&lt;&gt;"M5","",Trendlines!L301)</f>
        <v/>
      </c>
      <c r="N301" s="5" t="str">
        <f>IF($C301&lt;&gt;"M5","",ZigZag!E301)</f>
        <v/>
      </c>
      <c r="O301" s="5" t="str">
        <f>IF($C301&lt;&gt;"M5","",ZigZag!F301)</f>
        <v/>
      </c>
      <c r="P301" s="5" t="str">
        <f>IF($C301&lt;&gt;"M5","",Pinbar!E301)</f>
        <v/>
      </c>
      <c r="Q301" s="57" t="str">
        <f>IF($C301&lt;&gt;"M5","",Trendlines!E301)</f>
        <v/>
      </c>
      <c r="R301" s="57" t="str">
        <f>IF($C301&lt;&gt;"M5","",Trendlines!H301)</f>
        <v/>
      </c>
      <c r="S301" s="36" t="str">
        <f>IF(N301=0,""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IF(N253&lt;&gt;0,N253,"")))))))))))))))))))))))))))))))))))))))))))))))))</f>
        <v/>
      </c>
      <c r="T301" s="36" t="str">
        <f>IF(O301=0,""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IF(O253&lt;&gt;0,O253,"")))))))))))))))))))))))))))))))))))))))))))))))))</f>
        <v/>
      </c>
      <c r="U301" s="36" t="str">
        <f>IFERROR(IF(S301="N/A","N/A",((N301-S301)/S301)),"")</f>
        <v/>
      </c>
      <c r="V301" s="36" t="str">
        <f>IFERROR(IF(T301="N/A","N/A",((O301-T301)/T301)),"")</f>
        <v/>
      </c>
      <c r="W301" t="str">
        <f>IFERROR(E301-F301,"")</f>
        <v/>
      </c>
      <c r="X301" t="str">
        <f>IFERROR(ABS(E301-D300),"")</f>
        <v/>
      </c>
      <c r="Y301" t="str">
        <f>IFERROR(ABS(F301-D300),"")</f>
        <v/>
      </c>
      <c r="Z301" t="str">
        <f t="shared" si="134"/>
        <v/>
      </c>
      <c r="AA301" s="36" t="str">
        <f>IFERROR(H301-I301,"")</f>
        <v/>
      </c>
      <c r="AB301" s="36" t="str">
        <f t="shared" si="124"/>
        <v/>
      </c>
      <c r="AC301" s="66" t="str" cm="1">
        <f t="array" ref="AC301">IFERROR((AB301=AB300,AC300+AB301,AB301),"")</f>
        <v/>
      </c>
      <c r="AD301" s="65"/>
      <c r="AE301" s="65"/>
      <c r="AF301" s="65"/>
      <c r="AG301" s="65"/>
      <c r="AH301" s="36" t="str">
        <f>IF(AND(H301&gt;I301,H300&lt;I300),"crossover","")</f>
        <v/>
      </c>
      <c r="AI301" s="36" t="str">
        <f>IF(AND(H301&lt;I301,H300&gt;I300),"crossunder","")</f>
        <v/>
      </c>
      <c r="AJ301" s="67" t="str">
        <f t="shared" si="125"/>
        <v/>
      </c>
      <c r="AK301" s="68" t="str">
        <f t="shared" si="126"/>
        <v/>
      </c>
      <c r="AL301" s="71" t="str">
        <f t="shared" si="127"/>
        <v/>
      </c>
      <c r="AM301" s="71" t="str">
        <f t="shared" si="128"/>
        <v/>
      </c>
      <c r="AN301" s="72" t="str">
        <f>IF(AND(AK301&lt;&gt;"",CF301="Low Spike @ Uptrend"),AK301,"")</f>
        <v/>
      </c>
      <c r="AO301" s="72" t="str">
        <f t="shared" si="129"/>
        <v/>
      </c>
      <c r="AT301" s="75"/>
      <c r="AU301" s="75"/>
      <c r="AV301" s="75"/>
      <c r="AW301" s="75"/>
      <c r="AX301" s="4"/>
      <c r="AY301" s="21" t="str">
        <f>IF(OR(Q301=0,Q301=""),"",((H301-Q301)/Q301))</f>
        <v/>
      </c>
      <c r="AZ301" s="15" t="str">
        <f t="shared" si="112"/>
        <v/>
      </c>
      <c r="BA301" s="15" t="str">
        <f t="shared" si="110"/>
        <v/>
      </c>
      <c r="BB301" s="22" t="str">
        <f t="shared" si="113"/>
        <v/>
      </c>
      <c r="BC301" s="22" t="str">
        <f t="shared" si="114"/>
        <v/>
      </c>
      <c r="BD301" s="24" t="str">
        <f>IF(OR(R301=0,R301=""),"",((H301-R301)/R301))</f>
        <v/>
      </c>
      <c r="BE301" s="23" t="str">
        <f t="shared" si="111"/>
        <v/>
      </c>
      <c r="BF301" s="23" t="str">
        <f t="shared" si="115"/>
        <v/>
      </c>
      <c r="BG301" s="25" t="str">
        <f t="shared" si="116"/>
        <v/>
      </c>
      <c r="BH301" s="25" t="str">
        <f t="shared" si="117"/>
        <v/>
      </c>
      <c r="BI301" s="29" t="str">
        <f>IF(OR(L301="",N301=""),"",IF(AND(L301=N301,L301&gt;0,N301&gt;0),"Important High",""))</f>
        <v/>
      </c>
      <c r="BJ301" s="29" t="str">
        <f>IF(OR(M301="",O301=""),"",IF(AND(M301=O301,M301&gt;0,O301&gt;0),"Important Low",""))</f>
        <v/>
      </c>
      <c r="BK301" s="37" t="str">
        <f>IFERROR(IF(ABS(U301)&lt;0.15%,"Equal High",""),"")</f>
        <v/>
      </c>
      <c r="BL301" s="37" t="str" cm="1">
        <f t="array" aca="1" ref="BL301" ca="1">_xlfn.LET(_xlpm.lookback,MIN(ROW()-ROW(BK$50),11),_xlpm.found,IFERROR(MATCH("Equal High",OFFSET(BK301,-_xlpm.lookback,0,_xlpm.lookback+1,1),0),-1),_xlpm.offset_rows,_xlpm.lookback-_xlpm.found+1,IF(_xlpm.found&gt;0,INDEX(E:E,ROW()-_xlpm.offset_rows),""))</f>
        <v/>
      </c>
      <c r="BM301" s="37" t="str">
        <f ca="1">IF(BL301&lt;&gt;"",H301,"")</f>
        <v/>
      </c>
      <c r="BN301" s="37" t="str">
        <f ca="1">IF(BL301&lt;&gt;"",I301,"")</f>
        <v/>
      </c>
      <c r="BO301" s="37" t="str">
        <f t="shared" ca="1" si="108"/>
        <v/>
      </c>
      <c r="BP301" s="37" t="str">
        <f>IFERROR(IF(ABS(V301)&lt;0.15%,"Equal Low",""),"")</f>
        <v/>
      </c>
      <c r="BQ301" s="37" t="str" cm="1">
        <f t="array" aca="1" ref="BQ301" ca="1">_xlfn.LET(_xlpm.lookback,MIN(ROW()-ROW(BP$50),11),_xlpm.found,IFERROR(MATCH("Equal Low",OFFSET(BP301,-_xlpm.lookback,0,_xlpm.lookback+1,1),0),-1),_xlpm.offset_rows,_xlpm.lookback-_xlpm.found+1,IF(_xlpm.found&gt;0,INDEX(F:F,ROW()-_xlpm.offset_rows),""))</f>
        <v/>
      </c>
      <c r="BR301" s="37" t="str">
        <f ca="1">IF(BQ301&lt;&gt;"",H301,"")</f>
        <v/>
      </c>
      <c r="BS301" s="37" t="str">
        <f ca="1">IF(BQ301&lt;&gt;"",I301,"")</f>
        <v/>
      </c>
      <c r="BT301" s="37" t="str">
        <f t="shared" ca="1" si="109"/>
        <v/>
      </c>
      <c r="BU301" s="37" t="str">
        <f t="shared" si="118"/>
        <v/>
      </c>
      <c r="BV301" s="29" t="str">
        <f t="shared" si="119"/>
        <v/>
      </c>
      <c r="BW301" s="37" t="str" cm="1">
        <f t="array" ref="BW301">IF(BV301&lt;&gt;1,"",_xlfn.IFS(OR(BC301="Above",BC301="Below"),BC301,OR(BH301="Above",BH301="Below"),BH301,TRUE,""))</f>
        <v/>
      </c>
      <c r="BX301" s="37" t="str">
        <f ca="1">_xlfn.LET(_xlpm.eqh,IFERROR(ABS((BM301-BL301)/BL301)&lt;0.15%,FALSE),_xlpm.eql,IFERROR(ABS((BR301-BQ301)/BQ301)&lt;0.15%,FALSE),IF(_xlpm.eqh,IF(_xlpm.eql,"Eqh Touch / Eql Touch","Eqh Touch"),IF(_xlpm.eql,"Eql Touch","")))</f>
        <v/>
      </c>
      <c r="BY301" s="37" t="str">
        <f>IF(AA301="","",IF(AA301&gt;0,"UP","DOWN"))</f>
        <v/>
      </c>
      <c r="BZ301" s="37" t="str">
        <f t="shared" si="120"/>
        <v/>
      </c>
      <c r="CA301" s="37" t="str">
        <f t="shared" si="121"/>
        <v/>
      </c>
      <c r="CB301" s="66" t="str">
        <f t="shared" si="122"/>
        <v/>
      </c>
      <c r="CC301" s="69" t="str">
        <f t="shared" si="130"/>
        <v/>
      </c>
      <c r="CD301" s="66" t="str">
        <f t="shared" si="131"/>
        <v/>
      </c>
      <c r="CE301" s="66" t="str">
        <f t="shared" si="123"/>
        <v/>
      </c>
      <c r="CF301" s="66" t="str">
        <f>IF(AK301="","",IF(AND(AC301&gt;0,AK301&gt;0),"Low Spike @ Uptrend",""))</f>
        <v/>
      </c>
      <c r="CG301" s="66" t="str">
        <f>IF(AND(CF301="Low Spike @ Uptrend",AV301&gt;50%),"Sig Low Spike @ Uptrend","")</f>
        <v/>
      </c>
      <c r="CH301" s="30" t="str">
        <f>IFERROR(IF(Z301&gt;(AVERAGE(Z281:Z301)+(2*_xlfn.STDEV.P(Z281:Z301))),1,""),"")</f>
        <v/>
      </c>
      <c r="CI301" s="30" t="str">
        <f>IFERROR(IF(G301&gt;(AVERAGE(G281:G301)+(2*_xlfn.STDEV.P(G281:G301))),1,""),"")</f>
        <v/>
      </c>
      <c r="CJ301" s="30" t="str">
        <f>IF(P301="","",IF(P301=1,1,""))</f>
        <v/>
      </c>
      <c r="CK301" s="11" t="str">
        <f>IF(AND(CH301="",CC301="",CF301="",CI301="",CJ301=""),"",SUM(CH301:CJ301)/5)</f>
        <v/>
      </c>
      <c r="CL301" s="38" t="str">
        <f t="shared" si="132"/>
        <v/>
      </c>
      <c r="CM301" s="10" t="str">
        <f t="shared" si="133"/>
        <v/>
      </c>
    </row>
    <row r="302" spans="1:91" x14ac:dyDescent="0.55000000000000004">
      <c r="A302" t="str">
        <f>IF('Data Validation'!$K$2&lt;&gt;TRUE,"",'Data Validation'!A302)</f>
        <v/>
      </c>
      <c r="B302" s="4" t="str">
        <f>IF('Data Validation'!$K$2&lt;&gt;TRUE,"",'Data Validation'!C302)</f>
        <v/>
      </c>
      <c r="C302" s="4" t="str">
        <f>IF('Data Validation'!$K$2&lt;&gt;TRUE,"",'Data Validation'!E302)</f>
        <v/>
      </c>
      <c r="D302" s="4" t="str">
        <f>IF('Data Validation'!$K$2&lt;&gt;TRUE,"",'Data Validation'!G302)</f>
        <v/>
      </c>
      <c r="E302" s="4" t="str">
        <f>IF($C302&lt;&gt;"M5","",Price!F302)</f>
        <v/>
      </c>
      <c r="F302" s="4" t="str">
        <f>IF($C302&lt;&gt;"M5","",Price!G302)</f>
        <v/>
      </c>
      <c r="G302" s="4" t="str">
        <f>IF($C302&lt;&gt;"M5","",Price!H302)</f>
        <v/>
      </c>
      <c r="H302" s="57" t="str">
        <f>IF($C302&lt;&gt;"M5","",SSA!E302)</f>
        <v/>
      </c>
      <c r="I302" s="57" t="str">
        <f>IF($C302&lt;&gt;"M5","",SSA!F302)</f>
        <v/>
      </c>
      <c r="J302" s="58" t="str">
        <f>IF($C302&lt;&gt;"M5","",SSA!G302)</f>
        <v/>
      </c>
      <c r="K302" s="58" t="str">
        <f>IF($C302&lt;&gt;"M5","",SSA!H302)</f>
        <v/>
      </c>
      <c r="L302" s="5" t="str">
        <f>IF($C302&lt;&gt;"M5","",Trendlines!K302)</f>
        <v/>
      </c>
      <c r="M302" s="5" t="str">
        <f>IF($C302&lt;&gt;"M5","",Trendlines!L302)</f>
        <v/>
      </c>
      <c r="N302" s="5" t="str">
        <f>IF($C302&lt;&gt;"M5","",ZigZag!E302)</f>
        <v/>
      </c>
      <c r="O302" s="5" t="str">
        <f>IF($C302&lt;&gt;"M5","",ZigZag!F302)</f>
        <v/>
      </c>
      <c r="P302" s="5" t="str">
        <f>IF($C302&lt;&gt;"M5","",Pinbar!E302)</f>
        <v/>
      </c>
      <c r="Q302" s="57" t="str">
        <f>IF($C302&lt;&gt;"M5","",Trendlines!E302)</f>
        <v/>
      </c>
      <c r="R302" s="57" t="str">
        <f>IF($C302&lt;&gt;"M5","",Trendlines!H302)</f>
        <v/>
      </c>
      <c r="S302" s="36" t="str">
        <f>IF(N302=0,""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IF(N254&lt;&gt;0,N254,"")))))))))))))))))))))))))))))))))))))))))))))))))</f>
        <v/>
      </c>
      <c r="T302" s="36" t="str">
        <f>IF(O302=0,""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IF(O254&lt;&gt;0,O254,"")))))))))))))))))))))))))))))))))))))))))))))))))</f>
        <v/>
      </c>
      <c r="U302" s="36" t="str">
        <f>IFERROR(IF(S302="N/A","N/A",((N302-S302)/S302)),"")</f>
        <v/>
      </c>
      <c r="V302" s="36" t="str">
        <f>IFERROR(IF(T302="N/A","N/A",((O302-T302)/T302)),"")</f>
        <v/>
      </c>
      <c r="W302" t="str">
        <f>IFERROR(E302-F302,"")</f>
        <v/>
      </c>
      <c r="X302" t="str">
        <f>IFERROR(ABS(E302-D301),"")</f>
        <v/>
      </c>
      <c r="Y302" t="str">
        <f>IFERROR(ABS(F302-D301),"")</f>
        <v/>
      </c>
      <c r="Z302" t="str">
        <f t="shared" si="134"/>
        <v/>
      </c>
      <c r="AA302" s="36" t="str">
        <f>IFERROR(H302-I302,"")</f>
        <v/>
      </c>
      <c r="AB302" s="36" t="str">
        <f t="shared" si="124"/>
        <v/>
      </c>
      <c r="AC302" s="66" t="str" cm="1">
        <f t="array" ref="AC302">IFERROR((AB302=AB301,AC301+AB302,AB302),"")</f>
        <v/>
      </c>
      <c r="AD302" s="65"/>
      <c r="AE302" s="65"/>
      <c r="AF302" s="65"/>
      <c r="AG302" s="65"/>
      <c r="AH302" s="36" t="str">
        <f>IF(AND(H302&gt;I302,H301&lt;I301),"crossover","")</f>
        <v/>
      </c>
      <c r="AI302" s="36" t="str">
        <f>IF(AND(H302&lt;I302,H301&gt;I301),"crossunder","")</f>
        <v/>
      </c>
      <c r="AJ302" s="67" t="str">
        <f t="shared" si="125"/>
        <v/>
      </c>
      <c r="AK302" s="68" t="str">
        <f t="shared" si="126"/>
        <v/>
      </c>
      <c r="AL302" s="71" t="str">
        <f t="shared" si="127"/>
        <v/>
      </c>
      <c r="AM302" s="71" t="str">
        <f t="shared" si="128"/>
        <v/>
      </c>
      <c r="AN302" s="72" t="str">
        <f>IF(AND(AK302&lt;&gt;"",CF302="Low Spike @ Uptrend"),AK302,"")</f>
        <v/>
      </c>
      <c r="AO302" s="72" t="str">
        <f t="shared" si="129"/>
        <v/>
      </c>
      <c r="AT302" s="75"/>
      <c r="AU302" s="75"/>
      <c r="AV302" s="75"/>
      <c r="AW302" s="75"/>
      <c r="AX302" s="4"/>
      <c r="AY302" s="21" t="str">
        <f>IF(OR(Q302=0,Q302=""),"",((H302-Q302)/Q302))</f>
        <v/>
      </c>
      <c r="AZ302" s="15" t="str">
        <f t="shared" si="112"/>
        <v/>
      </c>
      <c r="BA302" s="15" t="str">
        <f t="shared" si="110"/>
        <v/>
      </c>
      <c r="BB302" s="22" t="str">
        <f t="shared" si="113"/>
        <v/>
      </c>
      <c r="BC302" s="22" t="str">
        <f t="shared" si="114"/>
        <v/>
      </c>
      <c r="BD302" s="24" t="str">
        <f>IF(OR(R302=0,R302=""),"",((H302-R302)/R302))</f>
        <v/>
      </c>
      <c r="BE302" s="23" t="str">
        <f t="shared" si="111"/>
        <v/>
      </c>
      <c r="BF302" s="23" t="str">
        <f t="shared" si="115"/>
        <v/>
      </c>
      <c r="BG302" s="25" t="str">
        <f t="shared" si="116"/>
        <v/>
      </c>
      <c r="BH302" s="25" t="str">
        <f t="shared" si="117"/>
        <v/>
      </c>
      <c r="BI302" s="29" t="str">
        <f>IF(OR(L302="",N302=""),"",IF(AND(L302=N302,L302&gt;0,N302&gt;0),"Important High",""))</f>
        <v/>
      </c>
      <c r="BJ302" s="29" t="str">
        <f>IF(OR(M302="",O302=""),"",IF(AND(M302=O302,M302&gt;0,O302&gt;0),"Important Low",""))</f>
        <v/>
      </c>
      <c r="BK302" s="37" t="str">
        <f>IFERROR(IF(ABS(U302)&lt;0.15%,"Equal High",""),"")</f>
        <v/>
      </c>
      <c r="BL302" s="37" t="str" cm="1">
        <f t="array" aca="1" ref="BL302" ca="1">_xlfn.LET(_xlpm.lookback,MIN(ROW()-ROW(BK$50),11),_xlpm.found,IFERROR(MATCH("Equal High",OFFSET(BK302,-_xlpm.lookback,0,_xlpm.lookback+1,1),0),-1),_xlpm.offset_rows,_xlpm.lookback-_xlpm.found+1,IF(_xlpm.found&gt;0,INDEX(E:E,ROW()-_xlpm.offset_rows),""))</f>
        <v/>
      </c>
      <c r="BM302" s="37" t="str">
        <f ca="1">IF(BL302&lt;&gt;"",H302,"")</f>
        <v/>
      </c>
      <c r="BN302" s="37" t="str">
        <f ca="1">IF(BL302&lt;&gt;"",I302,"")</f>
        <v/>
      </c>
      <c r="BO302" s="37" t="str">
        <f t="shared" ca="1" si="108"/>
        <v/>
      </c>
      <c r="BP302" s="37" t="str">
        <f>IFERROR(IF(ABS(V302)&lt;0.15%,"Equal Low",""),"")</f>
        <v/>
      </c>
      <c r="BQ302" s="37" t="str" cm="1">
        <f t="array" aca="1" ref="BQ302" ca="1">_xlfn.LET(_xlpm.lookback,MIN(ROW()-ROW(BP$50),11),_xlpm.found,IFERROR(MATCH("Equal Low",OFFSET(BP302,-_xlpm.lookback,0,_xlpm.lookback+1,1),0),-1),_xlpm.offset_rows,_xlpm.lookback-_xlpm.found+1,IF(_xlpm.found&gt;0,INDEX(F:F,ROW()-_xlpm.offset_rows),""))</f>
        <v/>
      </c>
      <c r="BR302" s="37" t="str">
        <f ca="1">IF(BQ302&lt;&gt;"",H302,"")</f>
        <v/>
      </c>
      <c r="BS302" s="37" t="str">
        <f ca="1">IF(BQ302&lt;&gt;"",I302,"")</f>
        <v/>
      </c>
      <c r="BT302" s="37" t="str">
        <f t="shared" ca="1" si="109"/>
        <v/>
      </c>
      <c r="BU302" s="37" t="str">
        <f t="shared" si="118"/>
        <v/>
      </c>
      <c r="BV302" s="29" t="str">
        <f t="shared" si="119"/>
        <v/>
      </c>
      <c r="BW302" s="37" t="str" cm="1">
        <f t="array" ref="BW302">IF(BV302&lt;&gt;1,"",_xlfn.IFS(OR(BC302="Above",BC302="Below"),BC302,OR(BH302="Above",BH302="Below"),BH302,TRUE,""))</f>
        <v/>
      </c>
      <c r="BX302" s="37" t="str">
        <f ca="1">_xlfn.LET(_xlpm.eqh,IFERROR(ABS((BM302-BL302)/BL302)&lt;0.15%,FALSE),_xlpm.eql,IFERROR(ABS((BR302-BQ302)/BQ302)&lt;0.15%,FALSE),IF(_xlpm.eqh,IF(_xlpm.eql,"Eqh Touch / Eql Touch","Eqh Touch"),IF(_xlpm.eql,"Eql Touch","")))</f>
        <v/>
      </c>
      <c r="BY302" s="37" t="str">
        <f>IF(AA302="","",IF(AA302&gt;0,"UP","DOWN"))</f>
        <v/>
      </c>
      <c r="BZ302" s="37" t="str">
        <f t="shared" si="120"/>
        <v/>
      </c>
      <c r="CA302" s="37" t="str">
        <f t="shared" si="121"/>
        <v/>
      </c>
      <c r="CB302" s="66" t="str">
        <f t="shared" si="122"/>
        <v/>
      </c>
      <c r="CC302" s="69" t="str">
        <f t="shared" si="130"/>
        <v/>
      </c>
      <c r="CD302" s="66" t="str">
        <f t="shared" si="131"/>
        <v/>
      </c>
      <c r="CE302" s="66" t="str">
        <f t="shared" si="123"/>
        <v/>
      </c>
      <c r="CF302" s="66" t="str">
        <f>IF(AK302="","",IF(AND(AC302&gt;0,AK302&gt;0),"Low Spike @ Uptrend",""))</f>
        <v/>
      </c>
      <c r="CG302" s="66" t="str">
        <f>IF(AND(CF302="Low Spike @ Uptrend",AV302&gt;50%),"Sig Low Spike @ Uptrend","")</f>
        <v/>
      </c>
      <c r="CH302" s="30" t="str">
        <f>IFERROR(IF(Z302&gt;(AVERAGE(Z282:Z302)+(2*_xlfn.STDEV.P(Z282:Z302))),1,""),"")</f>
        <v/>
      </c>
      <c r="CI302" s="30" t="str">
        <f>IFERROR(IF(G302&gt;(AVERAGE(G282:G302)+(2*_xlfn.STDEV.P(G282:G302))),1,""),"")</f>
        <v/>
      </c>
      <c r="CJ302" s="30" t="str">
        <f>IF(P302="","",IF(P302=1,1,""))</f>
        <v/>
      </c>
      <c r="CK302" s="11" t="str">
        <f>IF(AND(CH302="",CC302="",CF302="",CI302="",CJ302=""),"",SUM(CH302:CJ302)/5)</f>
        <v/>
      </c>
      <c r="CL302" s="38" t="str">
        <f t="shared" si="132"/>
        <v/>
      </c>
      <c r="CM302" s="10" t="str">
        <f t="shared" si="133"/>
        <v/>
      </c>
    </row>
    <row r="303" spans="1:91" x14ac:dyDescent="0.55000000000000004">
      <c r="A303" t="str">
        <f>IF('Data Validation'!$K$2&lt;&gt;TRUE,"",'Data Validation'!A303)</f>
        <v/>
      </c>
      <c r="B303" s="4" t="str">
        <f>IF('Data Validation'!$K$2&lt;&gt;TRUE,"",'Data Validation'!C303)</f>
        <v/>
      </c>
      <c r="C303" s="4" t="str">
        <f>IF('Data Validation'!$K$2&lt;&gt;TRUE,"",'Data Validation'!E303)</f>
        <v/>
      </c>
      <c r="D303" s="4" t="str">
        <f>IF('Data Validation'!$K$2&lt;&gt;TRUE,"",'Data Validation'!G303)</f>
        <v/>
      </c>
      <c r="E303" s="4" t="str">
        <f>IF($C303&lt;&gt;"M5","",Price!F303)</f>
        <v/>
      </c>
      <c r="F303" s="4" t="str">
        <f>IF($C303&lt;&gt;"M5","",Price!G303)</f>
        <v/>
      </c>
      <c r="G303" s="4" t="str">
        <f>IF($C303&lt;&gt;"M5","",Price!H303)</f>
        <v/>
      </c>
      <c r="H303" s="57" t="str">
        <f>IF($C303&lt;&gt;"M5","",SSA!E303)</f>
        <v/>
      </c>
      <c r="I303" s="57" t="str">
        <f>IF($C303&lt;&gt;"M5","",SSA!F303)</f>
        <v/>
      </c>
      <c r="J303" s="58" t="str">
        <f>IF($C303&lt;&gt;"M5","",SSA!G303)</f>
        <v/>
      </c>
      <c r="K303" s="58" t="str">
        <f>IF($C303&lt;&gt;"M5","",SSA!H303)</f>
        <v/>
      </c>
      <c r="L303" s="5" t="str">
        <f>IF($C303&lt;&gt;"M5","",Trendlines!K303)</f>
        <v/>
      </c>
      <c r="M303" s="5" t="str">
        <f>IF($C303&lt;&gt;"M5","",Trendlines!L303)</f>
        <v/>
      </c>
      <c r="N303" s="5" t="str">
        <f>IF($C303&lt;&gt;"M5","",ZigZag!E303)</f>
        <v/>
      </c>
      <c r="O303" s="5" t="str">
        <f>IF($C303&lt;&gt;"M5","",ZigZag!F303)</f>
        <v/>
      </c>
      <c r="P303" s="5" t="str">
        <f>IF($C303&lt;&gt;"M5","",Pinbar!E303)</f>
        <v/>
      </c>
      <c r="Q303" s="57" t="str">
        <f>IF($C303&lt;&gt;"M5","",Trendlines!E303)</f>
        <v/>
      </c>
      <c r="R303" s="57" t="str">
        <f>IF($C303&lt;&gt;"M5","",Trendlines!H303)</f>
        <v/>
      </c>
      <c r="S303" s="36" t="str">
        <f>IF(N303=0,""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IF(N255&lt;&gt;0,N255,"")))))))))))))))))))))))))))))))))))))))))))))))))</f>
        <v/>
      </c>
      <c r="T303" s="36" t="str">
        <f>IF(O303=0,""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IF(O255&lt;&gt;0,O255,"")))))))))))))))))))))))))))))))))))))))))))))))))</f>
        <v/>
      </c>
      <c r="U303" s="36" t="str">
        <f>IFERROR(IF(S303="N/A","N/A",((N303-S303)/S303)),"")</f>
        <v/>
      </c>
      <c r="V303" s="36" t="str">
        <f>IFERROR(IF(T303="N/A","N/A",((O303-T303)/T303)),"")</f>
        <v/>
      </c>
      <c r="W303" t="str">
        <f>IFERROR(E303-F303,"")</f>
        <v/>
      </c>
      <c r="X303" t="str">
        <f>IFERROR(ABS(E303-D302),"")</f>
        <v/>
      </c>
      <c r="Y303" t="str">
        <f>IFERROR(ABS(F303-D302),"")</f>
        <v/>
      </c>
      <c r="Z303" t="str">
        <f t="shared" si="134"/>
        <v/>
      </c>
      <c r="AA303" s="36" t="str">
        <f>IFERROR(H303-I303,"")</f>
        <v/>
      </c>
      <c r="AB303" s="36" t="str">
        <f t="shared" si="124"/>
        <v/>
      </c>
      <c r="AC303" s="66" t="str" cm="1">
        <f t="array" ref="AC303">IFERROR((AB303=AB302,AC302+AB303,AB303),"")</f>
        <v/>
      </c>
      <c r="AD303" s="65"/>
      <c r="AE303" s="65"/>
      <c r="AF303" s="65"/>
      <c r="AG303" s="65"/>
      <c r="AH303" s="36" t="str">
        <f>IF(AND(H303&gt;I303,H302&lt;I302),"crossover","")</f>
        <v/>
      </c>
      <c r="AI303" s="36" t="str">
        <f>IF(AND(H303&lt;I303,H302&gt;I302),"crossunder","")</f>
        <v/>
      </c>
      <c r="AJ303" s="67" t="str">
        <f t="shared" si="125"/>
        <v/>
      </c>
      <c r="AK303" s="68" t="str">
        <f t="shared" si="126"/>
        <v/>
      </c>
      <c r="AL303" s="71" t="str">
        <f t="shared" si="127"/>
        <v/>
      </c>
      <c r="AM303" s="71" t="str">
        <f t="shared" si="128"/>
        <v/>
      </c>
      <c r="AN303" s="72" t="str">
        <f>IF(AND(AK303&lt;&gt;"",CF303="Low Spike @ Uptrend"),AK303,"")</f>
        <v/>
      </c>
      <c r="AO303" s="72" t="str">
        <f t="shared" si="129"/>
        <v/>
      </c>
      <c r="AT303" s="75"/>
      <c r="AU303" s="75"/>
      <c r="AV303" s="75"/>
      <c r="AW303" s="75"/>
      <c r="AX303" s="4"/>
      <c r="AY303" s="21" t="str">
        <f>IF(OR(Q303=0,Q303=""),"",((H303-Q303)/Q303))</f>
        <v/>
      </c>
      <c r="AZ303" s="15" t="str">
        <f t="shared" si="112"/>
        <v/>
      </c>
      <c r="BA303" s="15" t="str">
        <f t="shared" si="110"/>
        <v/>
      </c>
      <c r="BB303" s="22" t="str">
        <f t="shared" si="113"/>
        <v/>
      </c>
      <c r="BC303" s="22" t="str">
        <f t="shared" si="114"/>
        <v/>
      </c>
      <c r="BD303" s="24" t="str">
        <f>IF(OR(R303=0,R303=""),"",((H303-R303)/R303))</f>
        <v/>
      </c>
      <c r="BE303" s="23" t="str">
        <f t="shared" si="111"/>
        <v/>
      </c>
      <c r="BF303" s="23" t="str">
        <f t="shared" si="115"/>
        <v/>
      </c>
      <c r="BG303" s="25" t="str">
        <f t="shared" si="116"/>
        <v/>
      </c>
      <c r="BH303" s="25" t="str">
        <f t="shared" si="117"/>
        <v/>
      </c>
      <c r="BI303" s="29" t="str">
        <f>IF(OR(L303="",N303=""),"",IF(AND(L303=N303,L303&gt;0,N303&gt;0),"Important High",""))</f>
        <v/>
      </c>
      <c r="BJ303" s="29" t="str">
        <f>IF(OR(M303="",O303=""),"",IF(AND(M303=O303,M303&gt;0,O303&gt;0),"Important Low",""))</f>
        <v/>
      </c>
      <c r="BK303" s="37" t="str">
        <f>IFERROR(IF(ABS(U303)&lt;0.15%,"Equal High",""),"")</f>
        <v/>
      </c>
      <c r="BL303" s="37" t="str" cm="1">
        <f t="array" aca="1" ref="BL303" ca="1">_xlfn.LET(_xlpm.lookback,MIN(ROW()-ROW(BK$50),11),_xlpm.found,IFERROR(MATCH("Equal High",OFFSET(BK303,-_xlpm.lookback,0,_xlpm.lookback+1,1),0),-1),_xlpm.offset_rows,_xlpm.lookback-_xlpm.found+1,IF(_xlpm.found&gt;0,INDEX(E:E,ROW()-_xlpm.offset_rows),""))</f>
        <v/>
      </c>
      <c r="BM303" s="37" t="str">
        <f ca="1">IF(BL303&lt;&gt;"",H303,"")</f>
        <v/>
      </c>
      <c r="BN303" s="37" t="str">
        <f ca="1">IF(BL303&lt;&gt;"",I303,"")</f>
        <v/>
      </c>
      <c r="BO303" s="37" t="str">
        <f t="shared" ca="1" si="108"/>
        <v/>
      </c>
      <c r="BP303" s="37" t="str">
        <f>IFERROR(IF(ABS(V303)&lt;0.15%,"Equal Low",""),"")</f>
        <v/>
      </c>
      <c r="BQ303" s="37" t="str" cm="1">
        <f t="array" aca="1" ref="BQ303" ca="1">_xlfn.LET(_xlpm.lookback,MIN(ROW()-ROW(BP$50),11),_xlpm.found,IFERROR(MATCH("Equal Low",OFFSET(BP303,-_xlpm.lookback,0,_xlpm.lookback+1,1),0),-1),_xlpm.offset_rows,_xlpm.lookback-_xlpm.found+1,IF(_xlpm.found&gt;0,INDEX(F:F,ROW()-_xlpm.offset_rows),""))</f>
        <v/>
      </c>
      <c r="BR303" s="37" t="str">
        <f ca="1">IF(BQ303&lt;&gt;"",H303,"")</f>
        <v/>
      </c>
      <c r="BS303" s="37" t="str">
        <f ca="1">IF(BQ303&lt;&gt;"",I303,"")</f>
        <v/>
      </c>
      <c r="BT303" s="37" t="str">
        <f t="shared" ca="1" si="109"/>
        <v/>
      </c>
      <c r="BU303" s="37" t="str">
        <f t="shared" si="118"/>
        <v/>
      </c>
      <c r="BV303" s="29" t="str">
        <f t="shared" si="119"/>
        <v/>
      </c>
      <c r="BW303" s="37" t="str" cm="1">
        <f t="array" ref="BW303">IF(BV303&lt;&gt;1,"",_xlfn.IFS(OR(BC303="Above",BC303="Below"),BC303,OR(BH303="Above",BH303="Below"),BH303,TRUE,""))</f>
        <v/>
      </c>
      <c r="BX303" s="37" t="str">
        <f ca="1">_xlfn.LET(_xlpm.eqh,IFERROR(ABS((BM303-BL303)/BL303)&lt;0.15%,FALSE),_xlpm.eql,IFERROR(ABS((BR303-BQ303)/BQ303)&lt;0.15%,FALSE),IF(_xlpm.eqh,IF(_xlpm.eql,"Eqh Touch / Eql Touch","Eqh Touch"),IF(_xlpm.eql,"Eql Touch","")))</f>
        <v/>
      </c>
      <c r="BY303" s="37" t="str">
        <f>IF(AA303="","",IF(AA303&gt;0,"UP","DOWN"))</f>
        <v/>
      </c>
      <c r="BZ303" s="37" t="str">
        <f t="shared" si="120"/>
        <v/>
      </c>
      <c r="CA303" s="37" t="str">
        <f t="shared" si="121"/>
        <v/>
      </c>
      <c r="CB303" s="66" t="str">
        <f t="shared" si="122"/>
        <v/>
      </c>
      <c r="CC303" s="69" t="str">
        <f t="shared" si="130"/>
        <v/>
      </c>
      <c r="CD303" s="66" t="str">
        <f t="shared" si="131"/>
        <v/>
      </c>
      <c r="CE303" s="66" t="str">
        <f t="shared" si="123"/>
        <v/>
      </c>
      <c r="CF303" s="66" t="str">
        <f>IF(AK303="","",IF(AND(AC303&gt;0,AK303&gt;0),"Low Spike @ Uptrend",""))</f>
        <v/>
      </c>
      <c r="CG303" s="66" t="str">
        <f>IF(AND(CF303="Low Spike @ Uptrend",AV303&gt;50%),"Sig Low Spike @ Uptrend","")</f>
        <v/>
      </c>
      <c r="CH303" s="30" t="str">
        <f>IFERROR(IF(Z303&gt;(AVERAGE(Z283:Z303)+(2*_xlfn.STDEV.P(Z283:Z303))),1,""),"")</f>
        <v/>
      </c>
      <c r="CI303" s="30" t="str">
        <f>IFERROR(IF(G303&gt;(AVERAGE(G283:G303)+(2*_xlfn.STDEV.P(G283:G303))),1,""),"")</f>
        <v/>
      </c>
      <c r="CJ303" s="30" t="str">
        <f>IF(P303="","",IF(P303=1,1,""))</f>
        <v/>
      </c>
      <c r="CK303" s="11" t="str">
        <f>IF(AND(CH303="",CC303="",CF303="",CI303="",CJ303=""),"",SUM(CH303:CJ303)/5)</f>
        <v/>
      </c>
      <c r="CL303" s="38" t="str">
        <f t="shared" si="132"/>
        <v/>
      </c>
      <c r="CM303" s="10" t="str">
        <f t="shared" si="133"/>
        <v/>
      </c>
    </row>
    <row r="304" spans="1:91" x14ac:dyDescent="0.55000000000000004">
      <c r="A304" t="str">
        <f>IF('Data Validation'!$K$2&lt;&gt;TRUE,"",'Data Validation'!A304)</f>
        <v/>
      </c>
      <c r="B304" s="4" t="str">
        <f>IF('Data Validation'!$K$2&lt;&gt;TRUE,"",'Data Validation'!C304)</f>
        <v/>
      </c>
      <c r="C304" s="4" t="str">
        <f>IF('Data Validation'!$K$2&lt;&gt;TRUE,"",'Data Validation'!E304)</f>
        <v/>
      </c>
      <c r="D304" s="4" t="str">
        <f>IF('Data Validation'!$K$2&lt;&gt;TRUE,"",'Data Validation'!G304)</f>
        <v/>
      </c>
      <c r="E304" s="4" t="str">
        <f>IF($C304&lt;&gt;"M5","",Price!F304)</f>
        <v/>
      </c>
      <c r="F304" s="4" t="str">
        <f>IF($C304&lt;&gt;"M5","",Price!G304)</f>
        <v/>
      </c>
      <c r="G304" s="4" t="str">
        <f>IF($C304&lt;&gt;"M5","",Price!H304)</f>
        <v/>
      </c>
      <c r="H304" s="57" t="str">
        <f>IF($C304&lt;&gt;"M5","",SSA!E304)</f>
        <v/>
      </c>
      <c r="I304" s="57" t="str">
        <f>IF($C304&lt;&gt;"M5","",SSA!F304)</f>
        <v/>
      </c>
      <c r="J304" s="58" t="str">
        <f>IF($C304&lt;&gt;"M5","",SSA!G304)</f>
        <v/>
      </c>
      <c r="K304" s="58" t="str">
        <f>IF($C304&lt;&gt;"M5","",SSA!H304)</f>
        <v/>
      </c>
      <c r="L304" s="5" t="str">
        <f>IF($C304&lt;&gt;"M5","",Trendlines!K304)</f>
        <v/>
      </c>
      <c r="M304" s="5" t="str">
        <f>IF($C304&lt;&gt;"M5","",Trendlines!L304)</f>
        <v/>
      </c>
      <c r="N304" s="5" t="str">
        <f>IF($C304&lt;&gt;"M5","",ZigZag!E304)</f>
        <v/>
      </c>
      <c r="O304" s="5" t="str">
        <f>IF($C304&lt;&gt;"M5","",ZigZag!F304)</f>
        <v/>
      </c>
      <c r="P304" s="5" t="str">
        <f>IF($C304&lt;&gt;"M5","",Pinbar!E304)</f>
        <v/>
      </c>
      <c r="Q304" s="57" t="str">
        <f>IF($C304&lt;&gt;"M5","",Trendlines!E304)</f>
        <v/>
      </c>
      <c r="R304" s="57" t="str">
        <f>IF($C304&lt;&gt;"M5","",Trendlines!H304)</f>
        <v/>
      </c>
      <c r="S304" s="36" t="str">
        <f>IF(N304=0,""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IF(N256&lt;&gt;0,N256,"")))))))))))))))))))))))))))))))))))))))))))))))))</f>
        <v/>
      </c>
      <c r="T304" s="36" t="str">
        <f>IF(O304=0,""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IF(O256&lt;&gt;0,O256,"")))))))))))))))))))))))))))))))))))))))))))))))))</f>
        <v/>
      </c>
      <c r="U304" s="36" t="str">
        <f>IFERROR(IF(S304="N/A","N/A",((N304-S304)/S304)),"")</f>
        <v/>
      </c>
      <c r="V304" s="36" t="str">
        <f>IFERROR(IF(T304="N/A","N/A",((O304-T304)/T304)),"")</f>
        <v/>
      </c>
      <c r="W304" t="str">
        <f>IFERROR(E304-F304,"")</f>
        <v/>
      </c>
      <c r="X304" t="str">
        <f>IFERROR(ABS(E304-D303),"")</f>
        <v/>
      </c>
      <c r="Y304" t="str">
        <f>IFERROR(ABS(F304-D303),"")</f>
        <v/>
      </c>
      <c r="Z304" t="str">
        <f t="shared" si="134"/>
        <v/>
      </c>
      <c r="AA304" s="36" t="str">
        <f>IFERROR(H304-I304,"")</f>
        <v/>
      </c>
      <c r="AB304" s="36" t="str">
        <f t="shared" si="124"/>
        <v/>
      </c>
      <c r="AC304" s="66" t="str" cm="1">
        <f t="array" ref="AC304">IFERROR((AB304=AB303,AC303+AB304,AB304),"")</f>
        <v/>
      </c>
      <c r="AD304" s="65"/>
      <c r="AE304" s="65"/>
      <c r="AF304" s="65"/>
      <c r="AG304" s="65"/>
      <c r="AH304" s="36" t="str">
        <f>IF(AND(H304&gt;I304,H303&lt;I303),"crossover","")</f>
        <v/>
      </c>
      <c r="AI304" s="36" t="str">
        <f>IF(AND(H304&lt;I304,H303&gt;I303),"crossunder","")</f>
        <v/>
      </c>
      <c r="AJ304" s="67" t="str">
        <f t="shared" si="125"/>
        <v/>
      </c>
      <c r="AK304" s="68" t="str">
        <f t="shared" si="126"/>
        <v/>
      </c>
      <c r="AL304" s="71" t="str">
        <f t="shared" si="127"/>
        <v/>
      </c>
      <c r="AM304" s="71" t="str">
        <f t="shared" si="128"/>
        <v/>
      </c>
      <c r="AN304" s="72" t="str">
        <f>IF(AND(AK304&lt;&gt;"",CF304="Low Spike @ Uptrend"),AK304,"")</f>
        <v/>
      </c>
      <c r="AO304" s="72" t="str">
        <f t="shared" si="129"/>
        <v/>
      </c>
      <c r="AT304" s="75"/>
      <c r="AU304" s="75"/>
      <c r="AV304" s="75"/>
      <c r="AW304" s="75"/>
      <c r="AX304" s="4"/>
      <c r="AY304" s="21" t="str">
        <f>IF(OR(Q304=0,Q304=""),"",((H304-Q304)/Q304))</f>
        <v/>
      </c>
      <c r="AZ304" s="15" t="str">
        <f t="shared" si="112"/>
        <v/>
      </c>
      <c r="BA304" s="15" t="str">
        <f t="shared" si="110"/>
        <v/>
      </c>
      <c r="BB304" s="22" t="str">
        <f t="shared" si="113"/>
        <v/>
      </c>
      <c r="BC304" s="22" t="str">
        <f t="shared" si="114"/>
        <v/>
      </c>
      <c r="BD304" s="24" t="str">
        <f>IF(OR(R304=0,R304=""),"",((H304-R304)/R304))</f>
        <v/>
      </c>
      <c r="BE304" s="23" t="str">
        <f t="shared" si="111"/>
        <v/>
      </c>
      <c r="BF304" s="23" t="str">
        <f t="shared" si="115"/>
        <v/>
      </c>
      <c r="BG304" s="25" t="str">
        <f t="shared" si="116"/>
        <v/>
      </c>
      <c r="BH304" s="25" t="str">
        <f t="shared" si="117"/>
        <v/>
      </c>
      <c r="BI304" s="29" t="str">
        <f>IF(OR(L304="",N304=""),"",IF(AND(L304=N304,L304&gt;0,N304&gt;0),"Important High",""))</f>
        <v/>
      </c>
      <c r="BJ304" s="29" t="str">
        <f>IF(OR(M304="",O304=""),"",IF(AND(M304=O304,M304&gt;0,O304&gt;0),"Important Low",""))</f>
        <v/>
      </c>
      <c r="BK304" s="37" t="str">
        <f>IFERROR(IF(ABS(U304)&lt;0.15%,"Equal High",""),"")</f>
        <v/>
      </c>
      <c r="BL304" s="37" t="str" cm="1">
        <f t="array" aca="1" ref="BL304" ca="1">_xlfn.LET(_xlpm.lookback,MIN(ROW()-ROW(BK$50),11),_xlpm.found,IFERROR(MATCH("Equal High",OFFSET(BK304,-_xlpm.lookback,0,_xlpm.lookback+1,1),0),-1),_xlpm.offset_rows,_xlpm.lookback-_xlpm.found+1,IF(_xlpm.found&gt;0,INDEX(E:E,ROW()-_xlpm.offset_rows),""))</f>
        <v/>
      </c>
      <c r="BM304" s="37" t="str">
        <f ca="1">IF(BL304&lt;&gt;"",H304,"")</f>
        <v/>
      </c>
      <c r="BN304" s="37" t="str">
        <f ca="1">IF(BL304&lt;&gt;"",I304,"")</f>
        <v/>
      </c>
      <c r="BO304" s="37" t="str">
        <f t="shared" ca="1" si="108"/>
        <v/>
      </c>
      <c r="BP304" s="37" t="str">
        <f>IFERROR(IF(ABS(V304)&lt;0.15%,"Equal Low",""),"")</f>
        <v/>
      </c>
      <c r="BQ304" s="37" t="str" cm="1">
        <f t="array" aca="1" ref="BQ304" ca="1">_xlfn.LET(_xlpm.lookback,MIN(ROW()-ROW(BP$50),11),_xlpm.found,IFERROR(MATCH("Equal Low",OFFSET(BP304,-_xlpm.lookback,0,_xlpm.lookback+1,1),0),-1),_xlpm.offset_rows,_xlpm.lookback-_xlpm.found+1,IF(_xlpm.found&gt;0,INDEX(F:F,ROW()-_xlpm.offset_rows),""))</f>
        <v/>
      </c>
      <c r="BR304" s="37" t="str">
        <f ca="1">IF(BQ304&lt;&gt;"",H304,"")</f>
        <v/>
      </c>
      <c r="BS304" s="37" t="str">
        <f ca="1">IF(BQ304&lt;&gt;"",I304,"")</f>
        <v/>
      </c>
      <c r="BT304" s="37" t="str">
        <f t="shared" ca="1" si="109"/>
        <v/>
      </c>
      <c r="BU304" s="37" t="str">
        <f t="shared" si="118"/>
        <v/>
      </c>
      <c r="BV304" s="29" t="str">
        <f t="shared" si="119"/>
        <v/>
      </c>
      <c r="BW304" s="37" t="str" cm="1">
        <f t="array" ref="BW304">IF(BV304&lt;&gt;1,"",_xlfn.IFS(OR(BC304="Above",BC304="Below"),BC304,OR(BH304="Above",BH304="Below"),BH304,TRUE,""))</f>
        <v/>
      </c>
      <c r="BX304" s="37" t="str">
        <f ca="1">_xlfn.LET(_xlpm.eqh,IFERROR(ABS((BM304-BL304)/BL304)&lt;0.15%,FALSE),_xlpm.eql,IFERROR(ABS((BR304-BQ304)/BQ304)&lt;0.15%,FALSE),IF(_xlpm.eqh,IF(_xlpm.eql,"Eqh Touch / Eql Touch","Eqh Touch"),IF(_xlpm.eql,"Eql Touch","")))</f>
        <v/>
      </c>
      <c r="BY304" s="37" t="str">
        <f>IF(AA304="","",IF(AA304&gt;0,"UP","DOWN"))</f>
        <v/>
      </c>
      <c r="BZ304" s="37" t="str">
        <f t="shared" si="120"/>
        <v/>
      </c>
      <c r="CA304" s="37" t="str">
        <f t="shared" si="121"/>
        <v/>
      </c>
      <c r="CB304" s="66" t="str">
        <f t="shared" si="122"/>
        <v/>
      </c>
      <c r="CC304" s="69" t="str">
        <f t="shared" si="130"/>
        <v/>
      </c>
      <c r="CD304" s="66" t="str">
        <f t="shared" si="131"/>
        <v/>
      </c>
      <c r="CE304" s="66" t="str">
        <f t="shared" si="123"/>
        <v/>
      </c>
      <c r="CF304" s="66" t="str">
        <f>IF(AK304="","",IF(AND(AC304&gt;0,AK304&gt;0),"Low Spike @ Uptrend",""))</f>
        <v/>
      </c>
      <c r="CG304" s="66" t="str">
        <f>IF(AND(CF304="Low Spike @ Uptrend",AV304&gt;50%),"Sig Low Spike @ Uptrend","")</f>
        <v/>
      </c>
      <c r="CH304" s="30" t="str">
        <f>IFERROR(IF(Z304&gt;(AVERAGE(Z284:Z304)+(2*_xlfn.STDEV.P(Z284:Z304))),1,""),"")</f>
        <v/>
      </c>
      <c r="CI304" s="30" t="str">
        <f>IFERROR(IF(G304&gt;(AVERAGE(G284:G304)+(2*_xlfn.STDEV.P(G284:G304))),1,""),"")</f>
        <v/>
      </c>
      <c r="CJ304" s="30" t="str">
        <f>IF(P304="","",IF(P304=1,1,""))</f>
        <v/>
      </c>
      <c r="CK304" s="11" t="str">
        <f>IF(AND(CH304="",CC304="",CF304="",CI304="",CJ304=""),"",SUM(CH304:CJ304)/5)</f>
        <v/>
      </c>
      <c r="CL304" s="38" t="str">
        <f t="shared" si="132"/>
        <v/>
      </c>
      <c r="CM304" s="10" t="str">
        <f t="shared" si="133"/>
        <v/>
      </c>
    </row>
    <row r="305" spans="1:91" x14ac:dyDescent="0.55000000000000004">
      <c r="A305" t="str">
        <f>IF('Data Validation'!$K$2&lt;&gt;TRUE,"",'Data Validation'!A305)</f>
        <v/>
      </c>
      <c r="B305" s="4" t="str">
        <f>IF('Data Validation'!$K$2&lt;&gt;TRUE,"",'Data Validation'!C305)</f>
        <v/>
      </c>
      <c r="C305" s="4" t="str">
        <f>IF('Data Validation'!$K$2&lt;&gt;TRUE,"",'Data Validation'!E305)</f>
        <v/>
      </c>
      <c r="D305" s="4" t="str">
        <f>IF('Data Validation'!$K$2&lt;&gt;TRUE,"",'Data Validation'!G305)</f>
        <v/>
      </c>
      <c r="E305" s="4" t="str">
        <f>IF($C305&lt;&gt;"M5","",Price!F305)</f>
        <v/>
      </c>
      <c r="F305" s="4" t="str">
        <f>IF($C305&lt;&gt;"M5","",Price!G305)</f>
        <v/>
      </c>
      <c r="G305" s="4" t="str">
        <f>IF($C305&lt;&gt;"M5","",Price!H305)</f>
        <v/>
      </c>
      <c r="H305" s="57" t="str">
        <f>IF($C305&lt;&gt;"M5","",SSA!E305)</f>
        <v/>
      </c>
      <c r="I305" s="57" t="str">
        <f>IF($C305&lt;&gt;"M5","",SSA!F305)</f>
        <v/>
      </c>
      <c r="J305" s="58" t="str">
        <f>IF($C305&lt;&gt;"M5","",SSA!G305)</f>
        <v/>
      </c>
      <c r="K305" s="58" t="str">
        <f>IF($C305&lt;&gt;"M5","",SSA!H305)</f>
        <v/>
      </c>
      <c r="L305" s="5" t="str">
        <f>IF($C305&lt;&gt;"M5","",Trendlines!K305)</f>
        <v/>
      </c>
      <c r="M305" s="5" t="str">
        <f>IF($C305&lt;&gt;"M5","",Trendlines!L305)</f>
        <v/>
      </c>
      <c r="N305" s="5" t="str">
        <f>IF($C305&lt;&gt;"M5","",ZigZag!E305)</f>
        <v/>
      </c>
      <c r="O305" s="5" t="str">
        <f>IF($C305&lt;&gt;"M5","",ZigZag!F305)</f>
        <v/>
      </c>
      <c r="P305" s="5" t="str">
        <f>IF($C305&lt;&gt;"M5","",Pinbar!E305)</f>
        <v/>
      </c>
      <c r="Q305" s="57" t="str">
        <f>IF($C305&lt;&gt;"M5","",Trendlines!E305)</f>
        <v/>
      </c>
      <c r="R305" s="57" t="str">
        <f>IF($C305&lt;&gt;"M5","",Trendlines!H305)</f>
        <v/>
      </c>
      <c r="S305" s="36" t="str">
        <f>IF(N305=0,""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IF(N257&lt;&gt;0,N257,"")))))))))))))))))))))))))))))))))))))))))))))))))</f>
        <v/>
      </c>
      <c r="T305" s="36" t="str">
        <f>IF(O305=0,""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IF(O257&lt;&gt;0,O257,"")))))))))))))))))))))))))))))))))))))))))))))))))</f>
        <v/>
      </c>
      <c r="U305" s="36" t="str">
        <f>IFERROR(IF(S305="N/A","N/A",((N305-S305)/S305)),"")</f>
        <v/>
      </c>
      <c r="V305" s="36" t="str">
        <f>IFERROR(IF(T305="N/A","N/A",((O305-T305)/T305)),"")</f>
        <v/>
      </c>
      <c r="W305" t="str">
        <f>IFERROR(E305-F305,"")</f>
        <v/>
      </c>
      <c r="X305" t="str">
        <f>IFERROR(ABS(E305-D304),"")</f>
        <v/>
      </c>
      <c r="Y305" t="str">
        <f>IFERROR(ABS(F305-D304),"")</f>
        <v/>
      </c>
      <c r="Z305" t="str">
        <f t="shared" si="134"/>
        <v/>
      </c>
      <c r="AA305" s="36" t="str">
        <f>IFERROR(H305-I305,"")</f>
        <v/>
      </c>
      <c r="AB305" s="36" t="str">
        <f t="shared" si="124"/>
        <v/>
      </c>
      <c r="AC305" s="66" t="str" cm="1">
        <f t="array" ref="AC305">IFERROR((AB305=AB304,AC304+AB305,AB305),"")</f>
        <v/>
      </c>
      <c r="AD305" s="65"/>
      <c r="AE305" s="65"/>
      <c r="AF305" s="65"/>
      <c r="AG305" s="65"/>
      <c r="AH305" s="36" t="str">
        <f>IF(AND(H305&gt;I305,H304&lt;I304),"crossover","")</f>
        <v/>
      </c>
      <c r="AI305" s="36" t="str">
        <f>IF(AND(H305&lt;I305,H304&gt;I304),"crossunder","")</f>
        <v/>
      </c>
      <c r="AJ305" s="67" t="str">
        <f t="shared" si="125"/>
        <v/>
      </c>
      <c r="AK305" s="68" t="str">
        <f t="shared" si="126"/>
        <v/>
      </c>
      <c r="AL305" s="71" t="str">
        <f t="shared" si="127"/>
        <v/>
      </c>
      <c r="AM305" s="71" t="str">
        <f t="shared" si="128"/>
        <v/>
      </c>
      <c r="AN305" s="72" t="str">
        <f>IF(AND(AK305&lt;&gt;"",CF305="Low Spike @ Uptrend"),AK305,"")</f>
        <v/>
      </c>
      <c r="AO305" s="72" t="str">
        <f t="shared" si="129"/>
        <v/>
      </c>
      <c r="AT305" s="75"/>
      <c r="AU305" s="75"/>
      <c r="AV305" s="75"/>
      <c r="AW305" s="75"/>
      <c r="AX305" s="4"/>
      <c r="AY305" s="21" t="str">
        <f>IF(OR(Q305=0,Q305=""),"",((H305-Q305)/Q305))</f>
        <v/>
      </c>
      <c r="AZ305" s="15" t="str">
        <f t="shared" si="112"/>
        <v/>
      </c>
      <c r="BA305" s="15" t="str">
        <f t="shared" si="110"/>
        <v/>
      </c>
      <c r="BB305" s="22" t="str">
        <f t="shared" si="113"/>
        <v/>
      </c>
      <c r="BC305" s="22" t="str">
        <f t="shared" si="114"/>
        <v/>
      </c>
      <c r="BD305" s="24" t="str">
        <f>IF(OR(R305=0,R305=""),"",((H305-R305)/R305))</f>
        <v/>
      </c>
      <c r="BE305" s="23" t="str">
        <f t="shared" si="111"/>
        <v/>
      </c>
      <c r="BF305" s="23" t="str">
        <f t="shared" si="115"/>
        <v/>
      </c>
      <c r="BG305" s="25" t="str">
        <f t="shared" si="116"/>
        <v/>
      </c>
      <c r="BH305" s="25" t="str">
        <f t="shared" si="117"/>
        <v/>
      </c>
      <c r="BI305" s="29" t="str">
        <f>IF(OR(L305="",N305=""),"",IF(AND(L305=N305,L305&gt;0,N305&gt;0),"Important High",""))</f>
        <v/>
      </c>
      <c r="BJ305" s="29" t="str">
        <f>IF(OR(M305="",O305=""),"",IF(AND(M305=O305,M305&gt;0,O305&gt;0),"Important Low",""))</f>
        <v/>
      </c>
      <c r="BK305" s="37" t="str">
        <f>IFERROR(IF(ABS(U305)&lt;0.15%,"Equal High",""),"")</f>
        <v/>
      </c>
      <c r="BL305" s="37" t="str" cm="1">
        <f t="array" aca="1" ref="BL305" ca="1">_xlfn.LET(_xlpm.lookback,MIN(ROW()-ROW(BK$50),11),_xlpm.found,IFERROR(MATCH("Equal High",OFFSET(BK305,-_xlpm.lookback,0,_xlpm.lookback+1,1),0),-1),_xlpm.offset_rows,_xlpm.lookback-_xlpm.found+1,IF(_xlpm.found&gt;0,INDEX(E:E,ROW()-_xlpm.offset_rows),""))</f>
        <v/>
      </c>
      <c r="BM305" s="37" t="str">
        <f ca="1">IF(BL305&lt;&gt;"",H305,"")</f>
        <v/>
      </c>
      <c r="BN305" s="37" t="str">
        <f ca="1">IF(BL305&lt;&gt;"",I305,"")</f>
        <v/>
      </c>
      <c r="BO305" s="37" t="str">
        <f t="shared" ca="1" si="108"/>
        <v/>
      </c>
      <c r="BP305" s="37" t="str">
        <f>IFERROR(IF(ABS(V305)&lt;0.15%,"Equal Low",""),"")</f>
        <v/>
      </c>
      <c r="BQ305" s="37" t="str" cm="1">
        <f t="array" aca="1" ref="BQ305" ca="1">_xlfn.LET(_xlpm.lookback,MIN(ROW()-ROW(BP$50),11),_xlpm.found,IFERROR(MATCH("Equal Low",OFFSET(BP305,-_xlpm.lookback,0,_xlpm.lookback+1,1),0),-1),_xlpm.offset_rows,_xlpm.lookback-_xlpm.found+1,IF(_xlpm.found&gt;0,INDEX(F:F,ROW()-_xlpm.offset_rows),""))</f>
        <v/>
      </c>
      <c r="BR305" s="37" t="str">
        <f ca="1">IF(BQ305&lt;&gt;"",H305,"")</f>
        <v/>
      </c>
      <c r="BS305" s="37" t="str">
        <f ca="1">IF(BQ305&lt;&gt;"",I305,"")</f>
        <v/>
      </c>
      <c r="BT305" s="37" t="str">
        <f t="shared" ca="1" si="109"/>
        <v/>
      </c>
      <c r="BU305" s="37" t="str">
        <f t="shared" si="118"/>
        <v/>
      </c>
      <c r="BV305" s="29" t="str">
        <f t="shared" si="119"/>
        <v/>
      </c>
      <c r="BW305" s="37" t="str" cm="1">
        <f t="array" ref="BW305">IF(BV305&lt;&gt;1,"",_xlfn.IFS(OR(BC305="Above",BC305="Below"),BC305,OR(BH305="Above",BH305="Below"),BH305,TRUE,""))</f>
        <v/>
      </c>
      <c r="BX305" s="37" t="str">
        <f ca="1">_xlfn.LET(_xlpm.eqh,IFERROR(ABS((BM305-BL305)/BL305)&lt;0.15%,FALSE),_xlpm.eql,IFERROR(ABS((BR305-BQ305)/BQ305)&lt;0.15%,FALSE),IF(_xlpm.eqh,IF(_xlpm.eql,"Eqh Touch / Eql Touch","Eqh Touch"),IF(_xlpm.eql,"Eql Touch","")))</f>
        <v/>
      </c>
      <c r="BY305" s="37" t="str">
        <f>IF(AA305="","",IF(AA305&gt;0,"UP","DOWN"))</f>
        <v/>
      </c>
      <c r="BZ305" s="37" t="str">
        <f t="shared" si="120"/>
        <v/>
      </c>
      <c r="CA305" s="37" t="str">
        <f t="shared" si="121"/>
        <v/>
      </c>
      <c r="CB305" s="66" t="str">
        <f t="shared" si="122"/>
        <v/>
      </c>
      <c r="CC305" s="69" t="str">
        <f t="shared" si="130"/>
        <v/>
      </c>
      <c r="CD305" s="66" t="str">
        <f t="shared" si="131"/>
        <v/>
      </c>
      <c r="CE305" s="66" t="str">
        <f t="shared" si="123"/>
        <v/>
      </c>
      <c r="CF305" s="66" t="str">
        <f>IF(AK305="","",IF(AND(AC305&gt;0,AK305&gt;0),"Low Spike @ Uptrend",""))</f>
        <v/>
      </c>
      <c r="CG305" s="66" t="str">
        <f>IF(AND(CF305="Low Spike @ Uptrend",AV305&gt;50%),"Sig Low Spike @ Uptrend","")</f>
        <v/>
      </c>
      <c r="CH305" s="30" t="str">
        <f>IFERROR(IF(Z305&gt;(AVERAGE(Z285:Z305)+(2*_xlfn.STDEV.P(Z285:Z305))),1,""),"")</f>
        <v/>
      </c>
      <c r="CI305" s="30" t="str">
        <f>IFERROR(IF(G305&gt;(AVERAGE(G285:G305)+(2*_xlfn.STDEV.P(G285:G305))),1,""),"")</f>
        <v/>
      </c>
      <c r="CJ305" s="30" t="str">
        <f>IF(P305="","",IF(P305=1,1,""))</f>
        <v/>
      </c>
      <c r="CK305" s="11" t="str">
        <f>IF(AND(CH305="",CC305="",CF305="",CI305="",CJ305=""),"",SUM(CH305:CJ305)/5)</f>
        <v/>
      </c>
      <c r="CL305" s="38" t="str">
        <f t="shared" si="132"/>
        <v/>
      </c>
      <c r="CM305" s="10" t="str">
        <f t="shared" si="133"/>
        <v/>
      </c>
    </row>
    <row r="306" spans="1:91" x14ac:dyDescent="0.55000000000000004">
      <c r="A306" t="str">
        <f>IF('Data Validation'!$K$2&lt;&gt;TRUE,"",'Data Validation'!A306)</f>
        <v/>
      </c>
      <c r="B306" s="4" t="str">
        <f>IF('Data Validation'!$K$2&lt;&gt;TRUE,"",'Data Validation'!C306)</f>
        <v/>
      </c>
      <c r="C306" s="4" t="str">
        <f>IF('Data Validation'!$K$2&lt;&gt;TRUE,"",'Data Validation'!E306)</f>
        <v/>
      </c>
      <c r="D306" s="4" t="str">
        <f>IF('Data Validation'!$K$2&lt;&gt;TRUE,"",'Data Validation'!G306)</f>
        <v/>
      </c>
      <c r="E306" s="4" t="str">
        <f>IF($C306&lt;&gt;"M5","",Price!F306)</f>
        <v/>
      </c>
      <c r="F306" s="4" t="str">
        <f>IF($C306&lt;&gt;"M5","",Price!G306)</f>
        <v/>
      </c>
      <c r="G306" s="4" t="str">
        <f>IF($C306&lt;&gt;"M5","",Price!H306)</f>
        <v/>
      </c>
      <c r="H306" s="57" t="str">
        <f>IF($C306&lt;&gt;"M5","",SSA!E306)</f>
        <v/>
      </c>
      <c r="I306" s="57" t="str">
        <f>IF($C306&lt;&gt;"M5","",SSA!F306)</f>
        <v/>
      </c>
      <c r="J306" s="58" t="str">
        <f>IF($C306&lt;&gt;"M5","",SSA!G306)</f>
        <v/>
      </c>
      <c r="K306" s="58" t="str">
        <f>IF($C306&lt;&gt;"M5","",SSA!H306)</f>
        <v/>
      </c>
      <c r="L306" s="5" t="str">
        <f>IF($C306&lt;&gt;"M5","",Trendlines!K306)</f>
        <v/>
      </c>
      <c r="M306" s="5" t="str">
        <f>IF($C306&lt;&gt;"M5","",Trendlines!L306)</f>
        <v/>
      </c>
      <c r="N306" s="5" t="str">
        <f>IF($C306&lt;&gt;"M5","",ZigZag!E306)</f>
        <v/>
      </c>
      <c r="O306" s="5" t="str">
        <f>IF($C306&lt;&gt;"M5","",ZigZag!F306)</f>
        <v/>
      </c>
      <c r="P306" s="5" t="str">
        <f>IF($C306&lt;&gt;"M5","",Pinbar!E306)</f>
        <v/>
      </c>
      <c r="Q306" s="57" t="str">
        <f>IF($C306&lt;&gt;"M5","",Trendlines!E306)</f>
        <v/>
      </c>
      <c r="R306" s="57" t="str">
        <f>IF($C306&lt;&gt;"M5","",Trendlines!H306)</f>
        <v/>
      </c>
      <c r="S306" s="36" t="str">
        <f>IF(N306=0,""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"")))))))))))))))))))))))))))))))))))))))))))))))))</f>
        <v/>
      </c>
      <c r="T306" s="36" t="str">
        <f>IF(O306=0,""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"")))))))))))))))))))))))))))))))))))))))))))))))))</f>
        <v/>
      </c>
      <c r="U306" s="36" t="str">
        <f>IFERROR(IF(S306="N/A","N/A",((N306-S306)/S306)),"")</f>
        <v/>
      </c>
      <c r="V306" s="36" t="str">
        <f>IFERROR(IF(T306="N/A","N/A",((O306-T306)/T306)),"")</f>
        <v/>
      </c>
      <c r="W306" t="str">
        <f>IFERROR(E306-F306,"")</f>
        <v/>
      </c>
      <c r="X306" t="str">
        <f>IFERROR(ABS(E306-D305),"")</f>
        <v/>
      </c>
      <c r="Y306" t="str">
        <f>IFERROR(ABS(F306-D305),"")</f>
        <v/>
      </c>
      <c r="Z306" t="str">
        <f t="shared" si="134"/>
        <v/>
      </c>
      <c r="AA306" s="36" t="str">
        <f>IFERROR(H306-I306,"")</f>
        <v/>
      </c>
      <c r="AB306" s="36" t="str">
        <f t="shared" si="124"/>
        <v/>
      </c>
      <c r="AC306" s="66" t="str" cm="1">
        <f t="array" ref="AC306">IFERROR((AB306=AB305,AC305+AB306,AB306),"")</f>
        <v/>
      </c>
      <c r="AD306" s="65"/>
      <c r="AE306" s="65"/>
      <c r="AF306" s="65"/>
      <c r="AG306" s="65"/>
      <c r="AH306" s="36" t="str">
        <f>IF(AND(H306&gt;I306,H305&lt;I305),"crossover","")</f>
        <v/>
      </c>
      <c r="AI306" s="36" t="str">
        <f>IF(AND(H306&lt;I306,H305&gt;I305),"crossunder","")</f>
        <v/>
      </c>
      <c r="AJ306" s="67" t="str">
        <f t="shared" si="125"/>
        <v/>
      </c>
      <c r="AK306" s="68" t="str">
        <f t="shared" si="126"/>
        <v/>
      </c>
      <c r="AL306" s="71" t="str">
        <f t="shared" si="127"/>
        <v/>
      </c>
      <c r="AM306" s="71" t="str">
        <f t="shared" si="128"/>
        <v/>
      </c>
      <c r="AN306" s="72" t="str">
        <f>IF(AND(AK306&lt;&gt;"",CF306="Low Spike @ Uptrend"),AK306,"")</f>
        <v/>
      </c>
      <c r="AO306" s="72" t="str">
        <f t="shared" si="129"/>
        <v/>
      </c>
      <c r="AT306" s="75"/>
      <c r="AU306" s="75"/>
      <c r="AV306" s="75"/>
      <c r="AW306" s="75"/>
      <c r="AX306" s="4"/>
      <c r="AY306" s="21" t="str">
        <f>IF(OR(Q306=0,Q306=""),"",((H306-Q306)/Q306))</f>
        <v/>
      </c>
      <c r="AZ306" s="15" t="str">
        <f t="shared" si="112"/>
        <v/>
      </c>
      <c r="BA306" s="15" t="str">
        <f t="shared" si="110"/>
        <v/>
      </c>
      <c r="BB306" s="22" t="str">
        <f t="shared" si="113"/>
        <v/>
      </c>
      <c r="BC306" s="22" t="str">
        <f t="shared" si="114"/>
        <v/>
      </c>
      <c r="BD306" s="24" t="str">
        <f>IF(OR(R306=0,R306=""),"",((H306-R306)/R306))</f>
        <v/>
      </c>
      <c r="BE306" s="23" t="str">
        <f t="shared" si="111"/>
        <v/>
      </c>
      <c r="BF306" s="23" t="str">
        <f t="shared" si="115"/>
        <v/>
      </c>
      <c r="BG306" s="25" t="str">
        <f t="shared" si="116"/>
        <v/>
      </c>
      <c r="BH306" s="25" t="str">
        <f t="shared" si="117"/>
        <v/>
      </c>
      <c r="BI306" s="29" t="str">
        <f>IF(OR(L306="",N306=""),"",IF(AND(L306=N306,L306&gt;0,N306&gt;0),"Important High",""))</f>
        <v/>
      </c>
      <c r="BJ306" s="29" t="str">
        <f>IF(OR(M306="",O306=""),"",IF(AND(M306=O306,M306&gt;0,O306&gt;0),"Important Low",""))</f>
        <v/>
      </c>
      <c r="BK306" s="37" t="str">
        <f>IFERROR(IF(ABS(U306)&lt;0.15%,"Equal High",""),"")</f>
        <v/>
      </c>
      <c r="BL306" s="37" t="str" cm="1">
        <f t="array" aca="1" ref="BL306" ca="1">_xlfn.LET(_xlpm.lookback,MIN(ROW()-ROW(BK$50),11),_xlpm.found,IFERROR(MATCH("Equal High",OFFSET(BK306,-_xlpm.lookback,0,_xlpm.lookback+1,1),0),-1),_xlpm.offset_rows,_xlpm.lookback-_xlpm.found+1,IF(_xlpm.found&gt;0,INDEX(E:E,ROW()-_xlpm.offset_rows),""))</f>
        <v/>
      </c>
      <c r="BM306" s="37" t="str">
        <f ca="1">IF(BL306&lt;&gt;"",H306,"")</f>
        <v/>
      </c>
      <c r="BN306" s="37" t="str">
        <f ca="1">IF(BL306&lt;&gt;"",I306,"")</f>
        <v/>
      </c>
      <c r="BO306" s="37" t="str">
        <f t="shared" ca="1" si="108"/>
        <v/>
      </c>
      <c r="BP306" s="37" t="str">
        <f>IFERROR(IF(ABS(V306)&lt;0.15%,"Equal Low",""),"")</f>
        <v/>
      </c>
      <c r="BQ306" s="37" t="str" cm="1">
        <f t="array" aca="1" ref="BQ306" ca="1">_xlfn.LET(_xlpm.lookback,MIN(ROW()-ROW(BP$50),11),_xlpm.found,IFERROR(MATCH("Equal Low",OFFSET(BP306,-_xlpm.lookback,0,_xlpm.lookback+1,1),0),-1),_xlpm.offset_rows,_xlpm.lookback-_xlpm.found+1,IF(_xlpm.found&gt;0,INDEX(F:F,ROW()-_xlpm.offset_rows),""))</f>
        <v/>
      </c>
      <c r="BR306" s="37" t="str">
        <f ca="1">IF(BQ306&lt;&gt;"",H306,"")</f>
        <v/>
      </c>
      <c r="BS306" s="37" t="str">
        <f ca="1">IF(BQ306&lt;&gt;"",I306,"")</f>
        <v/>
      </c>
      <c r="BT306" s="37" t="str">
        <f t="shared" ca="1" si="109"/>
        <v/>
      </c>
      <c r="BU306" s="37" t="str">
        <f t="shared" si="118"/>
        <v/>
      </c>
      <c r="BV306" s="29" t="str">
        <f t="shared" si="119"/>
        <v/>
      </c>
      <c r="BW306" s="37" t="str" cm="1">
        <f t="array" ref="BW306">IF(BV306&lt;&gt;1,"",_xlfn.IFS(OR(BC306="Above",BC306="Below"),BC306,OR(BH306="Above",BH306="Below"),BH306,TRUE,""))</f>
        <v/>
      </c>
      <c r="BX306" s="37" t="str">
        <f ca="1">_xlfn.LET(_xlpm.eqh,IFERROR(ABS((BM306-BL306)/BL306)&lt;0.15%,FALSE),_xlpm.eql,IFERROR(ABS((BR306-BQ306)/BQ306)&lt;0.15%,FALSE),IF(_xlpm.eqh,IF(_xlpm.eql,"Eqh Touch / Eql Touch","Eqh Touch"),IF(_xlpm.eql,"Eql Touch","")))</f>
        <v/>
      </c>
      <c r="BY306" s="37" t="str">
        <f>IF(AA306="","",IF(AA306&gt;0,"UP","DOWN"))</f>
        <v/>
      </c>
      <c r="BZ306" s="37" t="str">
        <f t="shared" si="120"/>
        <v/>
      </c>
      <c r="CA306" s="37" t="str">
        <f t="shared" si="121"/>
        <v/>
      </c>
      <c r="CB306" s="66" t="str">
        <f t="shared" si="122"/>
        <v/>
      </c>
      <c r="CC306" s="69" t="str">
        <f t="shared" si="130"/>
        <v/>
      </c>
      <c r="CD306" s="66" t="str">
        <f t="shared" si="131"/>
        <v/>
      </c>
      <c r="CE306" s="66" t="str">
        <f t="shared" si="123"/>
        <v/>
      </c>
      <c r="CF306" s="66" t="str">
        <f>IF(AK306="","",IF(AND(AC306&gt;0,AK306&gt;0),"Low Spike @ Uptrend",""))</f>
        <v/>
      </c>
      <c r="CG306" s="66" t="str">
        <f>IF(AND(CF306="Low Spike @ Uptrend",AV306&gt;50%),"Sig Low Spike @ Uptrend","")</f>
        <v/>
      </c>
      <c r="CH306" s="30" t="str">
        <f>IFERROR(IF(Z306&gt;(AVERAGE(Z286:Z306)+(2*_xlfn.STDEV.P(Z286:Z306))),1,""),"")</f>
        <v/>
      </c>
      <c r="CI306" s="30" t="str">
        <f>IFERROR(IF(G306&gt;(AVERAGE(G286:G306)+(2*_xlfn.STDEV.P(G286:G306))),1,""),"")</f>
        <v/>
      </c>
      <c r="CJ306" s="30" t="str">
        <f>IF(P306="","",IF(P306=1,1,""))</f>
        <v/>
      </c>
      <c r="CK306" s="11" t="str">
        <f>IF(AND(CH306="",CC306="",CF306="",CI306="",CJ306=""),"",SUM(CH306:CJ306)/5)</f>
        <v/>
      </c>
      <c r="CL306" s="38" t="str">
        <f t="shared" si="132"/>
        <v/>
      </c>
      <c r="CM306" s="10" t="str">
        <f t="shared" si="133"/>
        <v/>
      </c>
    </row>
    <row r="307" spans="1:91" x14ac:dyDescent="0.55000000000000004">
      <c r="A307" t="str">
        <f>IF('Data Validation'!$K$2&lt;&gt;TRUE,"",'Data Validation'!A307)</f>
        <v/>
      </c>
      <c r="B307" s="4" t="str">
        <f>IF('Data Validation'!$K$2&lt;&gt;TRUE,"",'Data Validation'!C307)</f>
        <v/>
      </c>
      <c r="C307" s="4" t="str">
        <f>IF('Data Validation'!$K$2&lt;&gt;TRUE,"",'Data Validation'!E307)</f>
        <v/>
      </c>
      <c r="D307" s="4" t="str">
        <f>IF('Data Validation'!$K$2&lt;&gt;TRUE,"",'Data Validation'!G307)</f>
        <v/>
      </c>
      <c r="E307" s="4" t="str">
        <f>IF($C307&lt;&gt;"M5","",Price!F307)</f>
        <v/>
      </c>
      <c r="F307" s="4" t="str">
        <f>IF($C307&lt;&gt;"M5","",Price!G307)</f>
        <v/>
      </c>
      <c r="G307" s="4" t="str">
        <f>IF($C307&lt;&gt;"M5","",Price!H307)</f>
        <v/>
      </c>
      <c r="H307" s="57" t="str">
        <f>IF($C307&lt;&gt;"M5","",SSA!E307)</f>
        <v/>
      </c>
      <c r="I307" s="57" t="str">
        <f>IF($C307&lt;&gt;"M5","",SSA!F307)</f>
        <v/>
      </c>
      <c r="J307" s="58" t="str">
        <f>IF($C307&lt;&gt;"M5","",SSA!G307)</f>
        <v/>
      </c>
      <c r="K307" s="58" t="str">
        <f>IF($C307&lt;&gt;"M5","",SSA!H307)</f>
        <v/>
      </c>
      <c r="L307" s="5" t="str">
        <f>IF($C307&lt;&gt;"M5","",Trendlines!K307)</f>
        <v/>
      </c>
      <c r="M307" s="5" t="str">
        <f>IF($C307&lt;&gt;"M5","",Trendlines!L307)</f>
        <v/>
      </c>
      <c r="N307" s="5" t="str">
        <f>IF($C307&lt;&gt;"M5","",ZigZag!E307)</f>
        <v/>
      </c>
      <c r="O307" s="5" t="str">
        <f>IF($C307&lt;&gt;"M5","",ZigZag!F307)</f>
        <v/>
      </c>
      <c r="P307" s="5" t="str">
        <f>IF($C307&lt;&gt;"M5","",Pinbar!E307)</f>
        <v/>
      </c>
      <c r="Q307" s="57" t="str">
        <f>IF($C307&lt;&gt;"M5","",Trendlines!E307)</f>
        <v/>
      </c>
      <c r="R307" s="57" t="str">
        <f>IF($C307&lt;&gt;"M5","",Trendlines!H307)</f>
        <v/>
      </c>
      <c r="S307" s="36" t="str">
        <f>IF(N307=0,""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"")))))))))))))))))))))))))))))))))))))))))))))))))</f>
        <v/>
      </c>
      <c r="T307" s="36" t="str">
        <f>IF(O307=0,""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"")))))))))))))))))))))))))))))))))))))))))))))))))</f>
        <v/>
      </c>
      <c r="U307" s="36" t="str">
        <f>IFERROR(IF(S307="N/A","N/A",((N307-S307)/S307)),"")</f>
        <v/>
      </c>
      <c r="V307" s="36" t="str">
        <f>IFERROR(IF(T307="N/A","N/A",((O307-T307)/T307)),"")</f>
        <v/>
      </c>
      <c r="W307" t="str">
        <f>IFERROR(E307-F307,"")</f>
        <v/>
      </c>
      <c r="X307" t="str">
        <f>IFERROR(ABS(E307-D306),"")</f>
        <v/>
      </c>
      <c r="Y307" t="str">
        <f>IFERROR(ABS(F307-D306),"")</f>
        <v/>
      </c>
      <c r="Z307" t="str">
        <f t="shared" si="134"/>
        <v/>
      </c>
      <c r="AA307" s="36" t="str">
        <f>IFERROR(H307-I307,"")</f>
        <v/>
      </c>
      <c r="AB307" s="36" t="str">
        <f t="shared" si="124"/>
        <v/>
      </c>
      <c r="AC307" s="66" t="str" cm="1">
        <f t="array" ref="AC307">IFERROR((AB307=AB306,AC306+AB307,AB307),"")</f>
        <v/>
      </c>
      <c r="AD307" s="65"/>
      <c r="AE307" s="65"/>
      <c r="AF307" s="65"/>
      <c r="AG307" s="65"/>
      <c r="AH307" s="36" t="str">
        <f>IF(AND(H307&gt;I307,H306&lt;I306),"crossover","")</f>
        <v/>
      </c>
      <c r="AI307" s="36" t="str">
        <f>IF(AND(H307&lt;I307,H306&gt;I306),"crossunder","")</f>
        <v/>
      </c>
      <c r="AJ307" s="67" t="str">
        <f t="shared" si="125"/>
        <v/>
      </c>
      <c r="AK307" s="68" t="str">
        <f t="shared" si="126"/>
        <v/>
      </c>
      <c r="AL307" s="71" t="str">
        <f t="shared" si="127"/>
        <v/>
      </c>
      <c r="AM307" s="71" t="str">
        <f t="shared" si="128"/>
        <v/>
      </c>
      <c r="AN307" s="72" t="str">
        <f>IF(AND(AK307&lt;&gt;"",CF307="Low Spike @ Uptrend"),AK307,"")</f>
        <v/>
      </c>
      <c r="AO307" s="72" t="str">
        <f t="shared" si="129"/>
        <v/>
      </c>
      <c r="AT307" s="75"/>
      <c r="AU307" s="75"/>
      <c r="AV307" s="75"/>
      <c r="AW307" s="75"/>
      <c r="AX307" s="4"/>
      <c r="AY307" s="21" t="str">
        <f>IF(OR(Q307=0,Q307=""),"",((H307-Q307)/Q307))</f>
        <v/>
      </c>
      <c r="AZ307" s="15" t="str">
        <f t="shared" si="112"/>
        <v/>
      </c>
      <c r="BA307" s="15" t="str">
        <f t="shared" si="110"/>
        <v/>
      </c>
      <c r="BB307" s="22" t="str">
        <f t="shared" si="113"/>
        <v/>
      </c>
      <c r="BC307" s="22" t="str">
        <f t="shared" si="114"/>
        <v/>
      </c>
      <c r="BD307" s="24" t="str">
        <f>IF(OR(R307=0,R307=""),"",((H307-R307)/R307))</f>
        <v/>
      </c>
      <c r="BE307" s="23" t="str">
        <f t="shared" si="111"/>
        <v/>
      </c>
      <c r="BF307" s="23" t="str">
        <f t="shared" si="115"/>
        <v/>
      </c>
      <c r="BG307" s="25" t="str">
        <f t="shared" si="116"/>
        <v/>
      </c>
      <c r="BH307" s="25" t="str">
        <f t="shared" si="117"/>
        <v/>
      </c>
      <c r="BI307" s="29" t="str">
        <f>IF(OR(L307="",N307=""),"",IF(AND(L307=N307,L307&gt;0,N307&gt;0),"Important High",""))</f>
        <v/>
      </c>
      <c r="BJ307" s="29" t="str">
        <f>IF(OR(M307="",O307=""),"",IF(AND(M307=O307,M307&gt;0,O307&gt;0),"Important Low",""))</f>
        <v/>
      </c>
      <c r="BK307" s="37" t="str">
        <f>IFERROR(IF(ABS(U307)&lt;0.15%,"Equal High",""),"")</f>
        <v/>
      </c>
      <c r="BL307" s="37" t="str" cm="1">
        <f t="array" aca="1" ref="BL307" ca="1">_xlfn.LET(_xlpm.lookback,MIN(ROW()-ROW(BK$50),11),_xlpm.found,IFERROR(MATCH("Equal High",OFFSET(BK307,-_xlpm.lookback,0,_xlpm.lookback+1,1),0),-1),_xlpm.offset_rows,_xlpm.lookback-_xlpm.found+1,IF(_xlpm.found&gt;0,INDEX(E:E,ROW()-_xlpm.offset_rows),""))</f>
        <v/>
      </c>
      <c r="BM307" s="37" t="str">
        <f ca="1">IF(BL307&lt;&gt;"",H307,"")</f>
        <v/>
      </c>
      <c r="BN307" s="37" t="str">
        <f ca="1">IF(BL307&lt;&gt;"",I307,"")</f>
        <v/>
      </c>
      <c r="BO307" s="37" t="str">
        <f t="shared" ref="BO307:BO370" ca="1" si="135">IFERROR(IF(ABS((BM307-BL307)/BL307)&lt;0.15%,"Eqh Touch",""),"")</f>
        <v/>
      </c>
      <c r="BP307" s="37" t="str">
        <f>IFERROR(IF(ABS(V307)&lt;0.15%,"Equal Low",""),"")</f>
        <v/>
      </c>
      <c r="BQ307" s="37" t="str" cm="1">
        <f t="array" aca="1" ref="BQ307" ca="1">_xlfn.LET(_xlpm.lookback,MIN(ROW()-ROW(BP$50),11),_xlpm.found,IFERROR(MATCH("Equal Low",OFFSET(BP307,-_xlpm.lookback,0,_xlpm.lookback+1,1),0),-1),_xlpm.offset_rows,_xlpm.lookback-_xlpm.found+1,IF(_xlpm.found&gt;0,INDEX(F:F,ROW()-_xlpm.offset_rows),""))</f>
        <v/>
      </c>
      <c r="BR307" s="37" t="str">
        <f ca="1">IF(BQ307&lt;&gt;"",H307,"")</f>
        <v/>
      </c>
      <c r="BS307" s="37" t="str">
        <f ca="1">IF(BQ307&lt;&gt;"",I307,"")</f>
        <v/>
      </c>
      <c r="BT307" s="37" t="str">
        <f t="shared" ref="BT307:BT370" ca="1" si="136">IFERROR(IF(ABS((BR307-BQ307)/BQ307)&lt;0.15%,"Eql Touch",""),"")</f>
        <v/>
      </c>
      <c r="BU307" s="37" t="str">
        <f t="shared" si="118"/>
        <v/>
      </c>
      <c r="BV307" s="29" t="str">
        <f t="shared" si="119"/>
        <v/>
      </c>
      <c r="BW307" s="37" t="str" cm="1">
        <f t="array" ref="BW307">IF(BV307&lt;&gt;1,"",_xlfn.IFS(OR(BC307="Above",BC307="Below"),BC307,OR(BH307="Above",BH307="Below"),BH307,TRUE,""))</f>
        <v/>
      </c>
      <c r="BX307" s="37" t="str">
        <f ca="1">_xlfn.LET(_xlpm.eqh,IFERROR(ABS((BM307-BL307)/BL307)&lt;0.15%,FALSE),_xlpm.eql,IFERROR(ABS((BR307-BQ307)/BQ307)&lt;0.15%,FALSE),IF(_xlpm.eqh,IF(_xlpm.eql,"Eqh Touch / Eql Touch","Eqh Touch"),IF(_xlpm.eql,"Eql Touch","")))</f>
        <v/>
      </c>
      <c r="BY307" s="37" t="str">
        <f>IF(AA307="","",IF(AA307&gt;0,"UP","DOWN"))</f>
        <v/>
      </c>
      <c r="BZ307" s="37" t="str">
        <f t="shared" si="120"/>
        <v/>
      </c>
      <c r="CA307" s="37" t="str">
        <f t="shared" si="121"/>
        <v/>
      </c>
      <c r="CB307" s="66" t="str">
        <f t="shared" si="122"/>
        <v/>
      </c>
      <c r="CC307" s="69" t="str">
        <f t="shared" si="130"/>
        <v/>
      </c>
      <c r="CD307" s="66" t="str">
        <f t="shared" si="131"/>
        <v/>
      </c>
      <c r="CE307" s="66" t="str">
        <f t="shared" si="123"/>
        <v/>
      </c>
      <c r="CF307" s="66" t="str">
        <f>IF(AK307="","",IF(AND(AC307&gt;0,AK307&gt;0),"Low Spike @ Uptrend",""))</f>
        <v/>
      </c>
      <c r="CG307" s="66" t="str">
        <f>IF(AND(CF307="Low Spike @ Uptrend",AV307&gt;50%),"Sig Low Spike @ Uptrend","")</f>
        <v/>
      </c>
      <c r="CH307" s="30" t="str">
        <f>IFERROR(IF(Z307&gt;(AVERAGE(Z287:Z307)+(2*_xlfn.STDEV.P(Z287:Z307))),1,""),"")</f>
        <v/>
      </c>
      <c r="CI307" s="30" t="str">
        <f>IFERROR(IF(G307&gt;(AVERAGE(G287:G307)+(2*_xlfn.STDEV.P(G287:G307))),1,""),"")</f>
        <v/>
      </c>
      <c r="CJ307" s="30" t="str">
        <f>IF(P307="","",IF(P307=1,1,""))</f>
        <v/>
      </c>
      <c r="CK307" s="11" t="str">
        <f>IF(AND(CH307="",CC307="",CF307="",CI307="",CJ307=""),"",SUM(CH307:CJ307)/5)</f>
        <v/>
      </c>
      <c r="CL307" s="38" t="str">
        <f t="shared" si="132"/>
        <v/>
      </c>
      <c r="CM307" s="10" t="str">
        <f t="shared" si="133"/>
        <v/>
      </c>
    </row>
    <row r="308" spans="1:91" x14ac:dyDescent="0.55000000000000004">
      <c r="A308" t="str">
        <f>IF('Data Validation'!$K$2&lt;&gt;TRUE,"",'Data Validation'!A308)</f>
        <v/>
      </c>
      <c r="B308" s="4" t="str">
        <f>IF('Data Validation'!$K$2&lt;&gt;TRUE,"",'Data Validation'!C308)</f>
        <v/>
      </c>
      <c r="C308" s="4" t="str">
        <f>IF('Data Validation'!$K$2&lt;&gt;TRUE,"",'Data Validation'!E308)</f>
        <v/>
      </c>
      <c r="D308" s="4" t="str">
        <f>IF('Data Validation'!$K$2&lt;&gt;TRUE,"",'Data Validation'!G308)</f>
        <v/>
      </c>
      <c r="E308" s="4" t="str">
        <f>IF($C308&lt;&gt;"M5","",Price!F308)</f>
        <v/>
      </c>
      <c r="F308" s="4" t="str">
        <f>IF($C308&lt;&gt;"M5","",Price!G308)</f>
        <v/>
      </c>
      <c r="G308" s="4" t="str">
        <f>IF($C308&lt;&gt;"M5","",Price!H308)</f>
        <v/>
      </c>
      <c r="H308" s="57" t="str">
        <f>IF($C308&lt;&gt;"M5","",SSA!E308)</f>
        <v/>
      </c>
      <c r="I308" s="57" t="str">
        <f>IF($C308&lt;&gt;"M5","",SSA!F308)</f>
        <v/>
      </c>
      <c r="J308" s="58" t="str">
        <f>IF($C308&lt;&gt;"M5","",SSA!G308)</f>
        <v/>
      </c>
      <c r="K308" s="58" t="str">
        <f>IF($C308&lt;&gt;"M5","",SSA!H308)</f>
        <v/>
      </c>
      <c r="L308" s="5" t="str">
        <f>IF($C308&lt;&gt;"M5","",Trendlines!K308)</f>
        <v/>
      </c>
      <c r="M308" s="5" t="str">
        <f>IF($C308&lt;&gt;"M5","",Trendlines!L308)</f>
        <v/>
      </c>
      <c r="N308" s="5" t="str">
        <f>IF($C308&lt;&gt;"M5","",ZigZag!E308)</f>
        <v/>
      </c>
      <c r="O308" s="5" t="str">
        <f>IF($C308&lt;&gt;"M5","",ZigZag!F308)</f>
        <v/>
      </c>
      <c r="P308" s="5" t="str">
        <f>IF($C308&lt;&gt;"M5","",Pinbar!E308)</f>
        <v/>
      </c>
      <c r="Q308" s="57" t="str">
        <f>IF($C308&lt;&gt;"M5","",Trendlines!E308)</f>
        <v/>
      </c>
      <c r="R308" s="57" t="str">
        <f>IF($C308&lt;&gt;"M5","",Trendlines!H308)</f>
        <v/>
      </c>
      <c r="S308" s="36" t="str">
        <f>IF(N308=0,""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"")))))))))))))))))))))))))))))))))))))))))))))))))</f>
        <v/>
      </c>
      <c r="T308" s="36" t="str">
        <f>IF(O308=0,""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"")))))))))))))))))))))))))))))))))))))))))))))))))</f>
        <v/>
      </c>
      <c r="U308" s="36" t="str">
        <f>IFERROR(IF(S308="N/A","N/A",((N308-S308)/S308)),"")</f>
        <v/>
      </c>
      <c r="V308" s="36" t="str">
        <f>IFERROR(IF(T308="N/A","N/A",((O308-T308)/T308)),"")</f>
        <v/>
      </c>
      <c r="W308" t="str">
        <f>IFERROR(E308-F308,"")</f>
        <v/>
      </c>
      <c r="X308" t="str">
        <f>IFERROR(ABS(E308-D307),"")</f>
        <v/>
      </c>
      <c r="Y308" t="str">
        <f>IFERROR(ABS(F308-D307),"")</f>
        <v/>
      </c>
      <c r="Z308" t="str">
        <f t="shared" si="134"/>
        <v/>
      </c>
      <c r="AA308" s="36" t="str">
        <f>IFERROR(H308-I308,"")</f>
        <v/>
      </c>
      <c r="AB308" s="36" t="str">
        <f t="shared" si="124"/>
        <v/>
      </c>
      <c r="AC308" s="66" t="str" cm="1">
        <f t="array" ref="AC308">IFERROR((AB308=AB307,AC307+AB308,AB308),"")</f>
        <v/>
      </c>
      <c r="AD308" s="65"/>
      <c r="AE308" s="65"/>
      <c r="AF308" s="65"/>
      <c r="AG308" s="65"/>
      <c r="AH308" s="36" t="str">
        <f>IF(AND(H308&gt;I308,H307&lt;I307),"crossover","")</f>
        <v/>
      </c>
      <c r="AI308" s="36" t="str">
        <f>IF(AND(H308&lt;I308,H307&gt;I307),"crossunder","")</f>
        <v/>
      </c>
      <c r="AJ308" s="67" t="str">
        <f t="shared" si="125"/>
        <v/>
      </c>
      <c r="AK308" s="68" t="str">
        <f t="shared" si="126"/>
        <v/>
      </c>
      <c r="AL308" s="71" t="str">
        <f t="shared" si="127"/>
        <v/>
      </c>
      <c r="AM308" s="71" t="str">
        <f t="shared" si="128"/>
        <v/>
      </c>
      <c r="AN308" s="72" t="str">
        <f>IF(AND(AK308&lt;&gt;"",CF308="Low Spike @ Uptrend"),AK308,"")</f>
        <v/>
      </c>
      <c r="AO308" s="72" t="str">
        <f t="shared" si="129"/>
        <v/>
      </c>
      <c r="AT308" s="75"/>
      <c r="AU308" s="75"/>
      <c r="AV308" s="75"/>
      <c r="AW308" s="75"/>
      <c r="AX308" s="4"/>
      <c r="AY308" s="21" t="str">
        <f>IF(OR(Q308=0,Q308=""),"",((H308-Q308)/Q308))</f>
        <v/>
      </c>
      <c r="AZ308" s="15" t="str">
        <f t="shared" si="112"/>
        <v/>
      </c>
      <c r="BA308" s="15" t="str">
        <f t="shared" si="110"/>
        <v/>
      </c>
      <c r="BB308" s="22" t="str">
        <f t="shared" si="113"/>
        <v/>
      </c>
      <c r="BC308" s="22" t="str">
        <f t="shared" si="114"/>
        <v/>
      </c>
      <c r="BD308" s="24" t="str">
        <f>IF(OR(R308=0,R308=""),"",((H308-R308)/R308))</f>
        <v/>
      </c>
      <c r="BE308" s="23" t="str">
        <f t="shared" si="111"/>
        <v/>
      </c>
      <c r="BF308" s="23" t="str">
        <f t="shared" si="115"/>
        <v/>
      </c>
      <c r="BG308" s="25" t="str">
        <f t="shared" si="116"/>
        <v/>
      </c>
      <c r="BH308" s="25" t="str">
        <f t="shared" si="117"/>
        <v/>
      </c>
      <c r="BI308" s="29" t="str">
        <f>IF(OR(L308="",N308=""),"",IF(AND(L308=N308,L308&gt;0,N308&gt;0),"Important High",""))</f>
        <v/>
      </c>
      <c r="BJ308" s="29" t="str">
        <f>IF(OR(M308="",O308=""),"",IF(AND(M308=O308,M308&gt;0,O308&gt;0),"Important Low",""))</f>
        <v/>
      </c>
      <c r="BK308" s="37" t="str">
        <f>IFERROR(IF(ABS(U308)&lt;0.15%,"Equal High",""),"")</f>
        <v/>
      </c>
      <c r="BL308" s="37" t="str" cm="1">
        <f t="array" aca="1" ref="BL308" ca="1">_xlfn.LET(_xlpm.lookback,MIN(ROW()-ROW(BK$50),11),_xlpm.found,IFERROR(MATCH("Equal High",OFFSET(BK308,-_xlpm.lookback,0,_xlpm.lookback+1,1),0),-1),_xlpm.offset_rows,_xlpm.lookback-_xlpm.found+1,IF(_xlpm.found&gt;0,INDEX(E:E,ROW()-_xlpm.offset_rows),""))</f>
        <v/>
      </c>
      <c r="BM308" s="37" t="str">
        <f ca="1">IF(BL308&lt;&gt;"",H308,"")</f>
        <v/>
      </c>
      <c r="BN308" s="37" t="str">
        <f ca="1">IF(BL308&lt;&gt;"",I308,"")</f>
        <v/>
      </c>
      <c r="BO308" s="37" t="str">
        <f t="shared" ca="1" si="135"/>
        <v/>
      </c>
      <c r="BP308" s="37" t="str">
        <f>IFERROR(IF(ABS(V308)&lt;0.15%,"Equal Low",""),"")</f>
        <v/>
      </c>
      <c r="BQ308" s="37" t="str" cm="1">
        <f t="array" aca="1" ref="BQ308" ca="1">_xlfn.LET(_xlpm.lookback,MIN(ROW()-ROW(BP$50),11),_xlpm.found,IFERROR(MATCH("Equal Low",OFFSET(BP308,-_xlpm.lookback,0,_xlpm.lookback+1,1),0),-1),_xlpm.offset_rows,_xlpm.lookback-_xlpm.found+1,IF(_xlpm.found&gt;0,INDEX(F:F,ROW()-_xlpm.offset_rows),""))</f>
        <v/>
      </c>
      <c r="BR308" s="37" t="str">
        <f ca="1">IF(BQ308&lt;&gt;"",H308,"")</f>
        <v/>
      </c>
      <c r="BS308" s="37" t="str">
        <f ca="1">IF(BQ308&lt;&gt;"",I308,"")</f>
        <v/>
      </c>
      <c r="BT308" s="37" t="str">
        <f t="shared" ca="1" si="136"/>
        <v/>
      </c>
      <c r="BU308" s="37" t="str">
        <f t="shared" si="118"/>
        <v/>
      </c>
      <c r="BV308" s="29" t="str">
        <f t="shared" si="119"/>
        <v/>
      </c>
      <c r="BW308" s="37" t="str" cm="1">
        <f t="array" ref="BW308">IF(BV308&lt;&gt;1,"",_xlfn.IFS(OR(BC308="Above",BC308="Below"),BC308,OR(BH308="Above",BH308="Below"),BH308,TRUE,""))</f>
        <v/>
      </c>
      <c r="BX308" s="37" t="str">
        <f ca="1">_xlfn.LET(_xlpm.eqh,IFERROR(ABS((BM308-BL308)/BL308)&lt;0.15%,FALSE),_xlpm.eql,IFERROR(ABS((BR308-BQ308)/BQ308)&lt;0.15%,FALSE),IF(_xlpm.eqh,IF(_xlpm.eql,"Eqh Touch / Eql Touch","Eqh Touch"),IF(_xlpm.eql,"Eql Touch","")))</f>
        <v/>
      </c>
      <c r="BY308" s="37" t="str">
        <f>IF(AA308="","",IF(AA308&gt;0,"UP","DOWN"))</f>
        <v/>
      </c>
      <c r="BZ308" s="37" t="str">
        <f t="shared" si="120"/>
        <v/>
      </c>
      <c r="CA308" s="37" t="str">
        <f t="shared" si="121"/>
        <v/>
      </c>
      <c r="CB308" s="66" t="str">
        <f t="shared" si="122"/>
        <v/>
      </c>
      <c r="CC308" s="69" t="str">
        <f t="shared" si="130"/>
        <v/>
      </c>
      <c r="CD308" s="66" t="str">
        <f t="shared" si="131"/>
        <v/>
      </c>
      <c r="CE308" s="66" t="str">
        <f t="shared" si="123"/>
        <v/>
      </c>
      <c r="CF308" s="66" t="str">
        <f>IF(AK308="","",IF(AND(AC308&gt;0,AK308&gt;0),"Low Spike @ Uptrend",""))</f>
        <v/>
      </c>
      <c r="CG308" s="66" t="str">
        <f>IF(AND(CF308="Low Spike @ Uptrend",AV308&gt;50%),"Sig Low Spike @ Uptrend","")</f>
        <v/>
      </c>
      <c r="CH308" s="30" t="str">
        <f>IFERROR(IF(Z308&gt;(AVERAGE(Z288:Z308)+(2*_xlfn.STDEV.P(Z288:Z308))),1,""),"")</f>
        <v/>
      </c>
      <c r="CI308" s="30" t="str">
        <f>IFERROR(IF(G308&gt;(AVERAGE(G288:G308)+(2*_xlfn.STDEV.P(G288:G308))),1,""),"")</f>
        <v/>
      </c>
      <c r="CJ308" s="30" t="str">
        <f>IF(P308="","",IF(P308=1,1,""))</f>
        <v/>
      </c>
      <c r="CK308" s="11" t="str">
        <f>IF(AND(CH308="",CC308="",CF308="",CI308="",CJ308=""),"",SUM(CH308:CJ308)/5)</f>
        <v/>
      </c>
      <c r="CL308" s="38" t="str">
        <f t="shared" si="132"/>
        <v/>
      </c>
      <c r="CM308" s="10" t="str">
        <f t="shared" si="133"/>
        <v/>
      </c>
    </row>
    <row r="309" spans="1:91" x14ac:dyDescent="0.55000000000000004">
      <c r="A309" t="str">
        <f>IF('Data Validation'!$K$2&lt;&gt;TRUE,"",'Data Validation'!A309)</f>
        <v/>
      </c>
      <c r="B309" s="4" t="str">
        <f>IF('Data Validation'!$K$2&lt;&gt;TRUE,"",'Data Validation'!C309)</f>
        <v/>
      </c>
      <c r="C309" s="4" t="str">
        <f>IF('Data Validation'!$K$2&lt;&gt;TRUE,"",'Data Validation'!E309)</f>
        <v/>
      </c>
      <c r="D309" s="4" t="str">
        <f>IF('Data Validation'!$K$2&lt;&gt;TRUE,"",'Data Validation'!G309)</f>
        <v/>
      </c>
      <c r="E309" s="4" t="str">
        <f>IF($C309&lt;&gt;"M5","",Price!F309)</f>
        <v/>
      </c>
      <c r="F309" s="4" t="str">
        <f>IF($C309&lt;&gt;"M5","",Price!G309)</f>
        <v/>
      </c>
      <c r="G309" s="4" t="str">
        <f>IF($C309&lt;&gt;"M5","",Price!H309)</f>
        <v/>
      </c>
      <c r="H309" s="57" t="str">
        <f>IF($C309&lt;&gt;"M5","",SSA!E309)</f>
        <v/>
      </c>
      <c r="I309" s="57" t="str">
        <f>IF($C309&lt;&gt;"M5","",SSA!F309)</f>
        <v/>
      </c>
      <c r="J309" s="58" t="str">
        <f>IF($C309&lt;&gt;"M5","",SSA!G309)</f>
        <v/>
      </c>
      <c r="K309" s="58" t="str">
        <f>IF($C309&lt;&gt;"M5","",SSA!H309)</f>
        <v/>
      </c>
      <c r="L309" s="5" t="str">
        <f>IF($C309&lt;&gt;"M5","",Trendlines!K309)</f>
        <v/>
      </c>
      <c r="M309" s="5" t="str">
        <f>IF($C309&lt;&gt;"M5","",Trendlines!L309)</f>
        <v/>
      </c>
      <c r="N309" s="5" t="str">
        <f>IF($C309&lt;&gt;"M5","",ZigZag!E309)</f>
        <v/>
      </c>
      <c r="O309" s="5" t="str">
        <f>IF($C309&lt;&gt;"M5","",ZigZag!F309)</f>
        <v/>
      </c>
      <c r="P309" s="5" t="str">
        <f>IF($C309&lt;&gt;"M5","",Pinbar!E309)</f>
        <v/>
      </c>
      <c r="Q309" s="57" t="str">
        <f>IF($C309&lt;&gt;"M5","",Trendlines!E309)</f>
        <v/>
      </c>
      <c r="R309" s="57" t="str">
        <f>IF($C309&lt;&gt;"M5","",Trendlines!H309)</f>
        <v/>
      </c>
      <c r="S309" s="36" t="str">
        <f>IF(N309=0,""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"")))))))))))))))))))))))))))))))))))))))))))))))))</f>
        <v/>
      </c>
      <c r="T309" s="36" t="str">
        <f>IF(O309=0,""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"")))))))))))))))))))))))))))))))))))))))))))))))))</f>
        <v/>
      </c>
      <c r="U309" s="36" t="str">
        <f>IFERROR(IF(S309="N/A","N/A",((N309-S309)/S309)),"")</f>
        <v/>
      </c>
      <c r="V309" s="36" t="str">
        <f>IFERROR(IF(T309="N/A","N/A",((O309-T309)/T309)),"")</f>
        <v/>
      </c>
      <c r="W309" t="str">
        <f>IFERROR(E309-F309,"")</f>
        <v/>
      </c>
      <c r="X309" t="str">
        <f>IFERROR(ABS(E309-D308),"")</f>
        <v/>
      </c>
      <c r="Y309" t="str">
        <f>IFERROR(ABS(F309-D308),"")</f>
        <v/>
      </c>
      <c r="Z309" t="str">
        <f t="shared" si="134"/>
        <v/>
      </c>
      <c r="AA309" s="36" t="str">
        <f>IFERROR(H309-I309,"")</f>
        <v/>
      </c>
      <c r="AB309" s="36" t="str">
        <f t="shared" si="124"/>
        <v/>
      </c>
      <c r="AC309" s="66" t="str" cm="1">
        <f t="array" ref="AC309">IFERROR((AB309=AB308,AC308+AB309,AB309),"")</f>
        <v/>
      </c>
      <c r="AD309" s="65"/>
      <c r="AE309" s="65"/>
      <c r="AF309" s="65"/>
      <c r="AG309" s="65"/>
      <c r="AH309" s="36" t="str">
        <f>IF(AND(H309&gt;I309,H308&lt;I308),"crossover","")</f>
        <v/>
      </c>
      <c r="AI309" s="36" t="str">
        <f>IF(AND(H309&lt;I309,H308&gt;I308),"crossunder","")</f>
        <v/>
      </c>
      <c r="AJ309" s="67" t="str">
        <f t="shared" si="125"/>
        <v/>
      </c>
      <c r="AK309" s="68" t="str">
        <f t="shared" si="126"/>
        <v/>
      </c>
      <c r="AL309" s="71" t="str">
        <f t="shared" si="127"/>
        <v/>
      </c>
      <c r="AM309" s="71" t="str">
        <f t="shared" si="128"/>
        <v/>
      </c>
      <c r="AN309" s="72" t="str">
        <f>IF(AND(AK309&lt;&gt;"",CF309="Low Spike @ Uptrend"),AK309,"")</f>
        <v/>
      </c>
      <c r="AO309" s="72" t="str">
        <f t="shared" si="129"/>
        <v/>
      </c>
      <c r="AT309" s="75"/>
      <c r="AU309" s="75"/>
      <c r="AV309" s="75"/>
      <c r="AW309" s="75"/>
      <c r="AX309" s="4"/>
      <c r="AY309" s="21" t="str">
        <f>IF(OR(Q309=0,Q309=""),"",((H309-Q309)/Q309))</f>
        <v/>
      </c>
      <c r="AZ309" s="15" t="str">
        <f t="shared" si="112"/>
        <v/>
      </c>
      <c r="BA309" s="15" t="str">
        <f t="shared" si="110"/>
        <v/>
      </c>
      <c r="BB309" s="22" t="str">
        <f t="shared" si="113"/>
        <v/>
      </c>
      <c r="BC309" s="22" t="str">
        <f t="shared" si="114"/>
        <v/>
      </c>
      <c r="BD309" s="24" t="str">
        <f>IF(OR(R309=0,R309=""),"",((H309-R309)/R309))</f>
        <v/>
      </c>
      <c r="BE309" s="23" t="str">
        <f t="shared" si="111"/>
        <v/>
      </c>
      <c r="BF309" s="23" t="str">
        <f t="shared" si="115"/>
        <v/>
      </c>
      <c r="BG309" s="25" t="str">
        <f t="shared" si="116"/>
        <v/>
      </c>
      <c r="BH309" s="25" t="str">
        <f t="shared" si="117"/>
        <v/>
      </c>
      <c r="BI309" s="29" t="str">
        <f>IF(OR(L309="",N309=""),"",IF(AND(L309=N309,L309&gt;0,N309&gt;0),"Important High",""))</f>
        <v/>
      </c>
      <c r="BJ309" s="29" t="str">
        <f>IF(OR(M309="",O309=""),"",IF(AND(M309=O309,M309&gt;0,O309&gt;0),"Important Low",""))</f>
        <v/>
      </c>
      <c r="BK309" s="37" t="str">
        <f>IFERROR(IF(ABS(U309)&lt;0.15%,"Equal High",""),"")</f>
        <v/>
      </c>
      <c r="BL309" s="37" t="str" cm="1">
        <f t="array" aca="1" ref="BL309" ca="1">_xlfn.LET(_xlpm.lookback,MIN(ROW()-ROW(BK$50),11),_xlpm.found,IFERROR(MATCH("Equal High",OFFSET(BK309,-_xlpm.lookback,0,_xlpm.lookback+1,1),0),-1),_xlpm.offset_rows,_xlpm.lookback-_xlpm.found+1,IF(_xlpm.found&gt;0,INDEX(E:E,ROW()-_xlpm.offset_rows),""))</f>
        <v/>
      </c>
      <c r="BM309" s="37" t="str">
        <f ca="1">IF(BL309&lt;&gt;"",H309,"")</f>
        <v/>
      </c>
      <c r="BN309" s="37" t="str">
        <f ca="1">IF(BL309&lt;&gt;"",I309,"")</f>
        <v/>
      </c>
      <c r="BO309" s="37" t="str">
        <f t="shared" ca="1" si="135"/>
        <v/>
      </c>
      <c r="BP309" s="37" t="str">
        <f>IFERROR(IF(ABS(V309)&lt;0.15%,"Equal Low",""),"")</f>
        <v/>
      </c>
      <c r="BQ309" s="37" t="str" cm="1">
        <f t="array" aca="1" ref="BQ309" ca="1">_xlfn.LET(_xlpm.lookback,MIN(ROW()-ROW(BP$50),11),_xlpm.found,IFERROR(MATCH("Equal Low",OFFSET(BP309,-_xlpm.lookback,0,_xlpm.lookback+1,1),0),-1),_xlpm.offset_rows,_xlpm.lookback-_xlpm.found+1,IF(_xlpm.found&gt;0,INDEX(F:F,ROW()-_xlpm.offset_rows),""))</f>
        <v/>
      </c>
      <c r="BR309" s="37" t="str">
        <f ca="1">IF(BQ309&lt;&gt;"",H309,"")</f>
        <v/>
      </c>
      <c r="BS309" s="37" t="str">
        <f ca="1">IF(BQ309&lt;&gt;"",I309,"")</f>
        <v/>
      </c>
      <c r="BT309" s="37" t="str">
        <f t="shared" ca="1" si="136"/>
        <v/>
      </c>
      <c r="BU309" s="37" t="str">
        <f t="shared" si="118"/>
        <v/>
      </c>
      <c r="BV309" s="29" t="str">
        <f t="shared" si="119"/>
        <v/>
      </c>
      <c r="BW309" s="37" t="str" cm="1">
        <f t="array" ref="BW309">IF(BV309&lt;&gt;1,"",_xlfn.IFS(OR(BC309="Above",BC309="Below"),BC309,OR(BH309="Above",BH309="Below"),BH309,TRUE,""))</f>
        <v/>
      </c>
      <c r="BX309" s="37" t="str">
        <f ca="1">_xlfn.LET(_xlpm.eqh,IFERROR(ABS((BM309-BL309)/BL309)&lt;0.15%,FALSE),_xlpm.eql,IFERROR(ABS((BR309-BQ309)/BQ309)&lt;0.15%,FALSE),IF(_xlpm.eqh,IF(_xlpm.eql,"Eqh Touch / Eql Touch","Eqh Touch"),IF(_xlpm.eql,"Eql Touch","")))</f>
        <v/>
      </c>
      <c r="BY309" s="37" t="str">
        <f>IF(AA309="","",IF(AA309&gt;0,"UP","DOWN"))</f>
        <v/>
      </c>
      <c r="BZ309" s="37" t="str">
        <f t="shared" si="120"/>
        <v/>
      </c>
      <c r="CA309" s="37" t="str">
        <f t="shared" si="121"/>
        <v/>
      </c>
      <c r="CB309" s="66" t="str">
        <f t="shared" si="122"/>
        <v/>
      </c>
      <c r="CC309" s="69" t="str">
        <f t="shared" si="130"/>
        <v/>
      </c>
      <c r="CD309" s="66" t="str">
        <f t="shared" si="131"/>
        <v/>
      </c>
      <c r="CE309" s="66" t="str">
        <f t="shared" si="123"/>
        <v/>
      </c>
      <c r="CF309" s="66" t="str">
        <f>IF(AK309="","",IF(AND(AC309&gt;0,AK309&gt;0),"Low Spike @ Uptrend",""))</f>
        <v/>
      </c>
      <c r="CG309" s="66" t="str">
        <f>IF(AND(CF309="Low Spike @ Uptrend",AV309&gt;50%),"Sig Low Spike @ Uptrend","")</f>
        <v/>
      </c>
      <c r="CH309" s="30" t="str">
        <f>IFERROR(IF(Z309&gt;(AVERAGE(Z289:Z309)+(2*_xlfn.STDEV.P(Z289:Z309))),1,""),"")</f>
        <v/>
      </c>
      <c r="CI309" s="30" t="str">
        <f>IFERROR(IF(G309&gt;(AVERAGE(G289:G309)+(2*_xlfn.STDEV.P(G289:G309))),1,""),"")</f>
        <v/>
      </c>
      <c r="CJ309" s="30" t="str">
        <f>IF(P309="","",IF(P309=1,1,""))</f>
        <v/>
      </c>
      <c r="CK309" s="11" t="str">
        <f>IF(AND(CH309="",CC309="",CF309="",CI309="",CJ309=""),"",SUM(CH309:CJ309)/5)</f>
        <v/>
      </c>
      <c r="CL309" s="38" t="str">
        <f t="shared" si="132"/>
        <v/>
      </c>
      <c r="CM309" s="10" t="str">
        <f t="shared" si="133"/>
        <v/>
      </c>
    </row>
    <row r="310" spans="1:91" x14ac:dyDescent="0.55000000000000004">
      <c r="A310" t="str">
        <f>IF('Data Validation'!$K$2&lt;&gt;TRUE,"",'Data Validation'!A310)</f>
        <v/>
      </c>
      <c r="B310" s="4" t="str">
        <f>IF('Data Validation'!$K$2&lt;&gt;TRUE,"",'Data Validation'!C310)</f>
        <v/>
      </c>
      <c r="C310" s="4" t="str">
        <f>IF('Data Validation'!$K$2&lt;&gt;TRUE,"",'Data Validation'!E310)</f>
        <v/>
      </c>
      <c r="D310" s="4" t="str">
        <f>IF('Data Validation'!$K$2&lt;&gt;TRUE,"",'Data Validation'!G310)</f>
        <v/>
      </c>
      <c r="E310" s="4" t="str">
        <f>IF($C310&lt;&gt;"M5","",Price!F310)</f>
        <v/>
      </c>
      <c r="F310" s="4" t="str">
        <f>IF($C310&lt;&gt;"M5","",Price!G310)</f>
        <v/>
      </c>
      <c r="G310" s="4" t="str">
        <f>IF($C310&lt;&gt;"M5","",Price!H310)</f>
        <v/>
      </c>
      <c r="H310" s="57" t="str">
        <f>IF($C310&lt;&gt;"M5","",SSA!E310)</f>
        <v/>
      </c>
      <c r="I310" s="57" t="str">
        <f>IF($C310&lt;&gt;"M5","",SSA!F310)</f>
        <v/>
      </c>
      <c r="J310" s="58" t="str">
        <f>IF($C310&lt;&gt;"M5","",SSA!G310)</f>
        <v/>
      </c>
      <c r="K310" s="58" t="str">
        <f>IF($C310&lt;&gt;"M5","",SSA!H310)</f>
        <v/>
      </c>
      <c r="L310" s="5" t="str">
        <f>IF($C310&lt;&gt;"M5","",Trendlines!K310)</f>
        <v/>
      </c>
      <c r="M310" s="5" t="str">
        <f>IF($C310&lt;&gt;"M5","",Trendlines!L310)</f>
        <v/>
      </c>
      <c r="N310" s="5" t="str">
        <f>IF($C310&lt;&gt;"M5","",ZigZag!E310)</f>
        <v/>
      </c>
      <c r="O310" s="5" t="str">
        <f>IF($C310&lt;&gt;"M5","",ZigZag!F310)</f>
        <v/>
      </c>
      <c r="P310" s="5" t="str">
        <f>IF($C310&lt;&gt;"M5","",Pinbar!E310)</f>
        <v/>
      </c>
      <c r="Q310" s="57" t="str">
        <f>IF($C310&lt;&gt;"M5","",Trendlines!E310)</f>
        <v/>
      </c>
      <c r="R310" s="57" t="str">
        <f>IF($C310&lt;&gt;"M5","",Trendlines!H310)</f>
        <v/>
      </c>
      <c r="S310" s="36" t="str">
        <f>IF(N310=0,""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"")))))))))))))))))))))))))))))))))))))))))))))))))</f>
        <v/>
      </c>
      <c r="T310" s="36" t="str">
        <f>IF(O310=0,""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"")))))))))))))))))))))))))))))))))))))))))))))))))</f>
        <v/>
      </c>
      <c r="U310" s="36" t="str">
        <f>IFERROR(IF(S310="N/A","N/A",((N310-S310)/S310)),"")</f>
        <v/>
      </c>
      <c r="V310" s="36" t="str">
        <f>IFERROR(IF(T310="N/A","N/A",((O310-T310)/T310)),"")</f>
        <v/>
      </c>
      <c r="W310" t="str">
        <f>IFERROR(E310-F310,"")</f>
        <v/>
      </c>
      <c r="X310" t="str">
        <f>IFERROR(ABS(E310-D309),"")</f>
        <v/>
      </c>
      <c r="Y310" t="str">
        <f>IFERROR(ABS(F310-D309),"")</f>
        <v/>
      </c>
      <c r="Z310" t="str">
        <f t="shared" si="134"/>
        <v/>
      </c>
      <c r="AA310" s="36" t="str">
        <f>IFERROR(H310-I310,"")</f>
        <v/>
      </c>
      <c r="AB310" s="36" t="str">
        <f t="shared" si="124"/>
        <v/>
      </c>
      <c r="AC310" s="66" t="str" cm="1">
        <f t="array" ref="AC310">IFERROR((AB310=AB309,AC309+AB310,AB310),"")</f>
        <v/>
      </c>
      <c r="AD310" s="65"/>
      <c r="AE310" s="65"/>
      <c r="AF310" s="65"/>
      <c r="AG310" s="65"/>
      <c r="AH310" s="36" t="str">
        <f>IF(AND(H310&gt;I310,H309&lt;I309),"crossover","")</f>
        <v/>
      </c>
      <c r="AI310" s="36" t="str">
        <f>IF(AND(H310&lt;I310,H309&gt;I309),"crossunder","")</f>
        <v/>
      </c>
      <c r="AJ310" s="67" t="str">
        <f t="shared" si="125"/>
        <v/>
      </c>
      <c r="AK310" s="68" t="str">
        <f t="shared" si="126"/>
        <v/>
      </c>
      <c r="AL310" s="71" t="str">
        <f t="shared" si="127"/>
        <v/>
      </c>
      <c r="AM310" s="71" t="str">
        <f t="shared" si="128"/>
        <v/>
      </c>
      <c r="AN310" s="72" t="str">
        <f>IF(AND(AK310&lt;&gt;"",CF310="Low Spike @ Uptrend"),AK310,"")</f>
        <v/>
      </c>
      <c r="AO310" s="72" t="str">
        <f t="shared" si="129"/>
        <v/>
      </c>
      <c r="AT310" s="75"/>
      <c r="AU310" s="75"/>
      <c r="AV310" s="75"/>
      <c r="AW310" s="75"/>
      <c r="AX310" s="4"/>
      <c r="AY310" s="21" t="str">
        <f>IF(OR(Q310=0,Q310=""),"",((H310-Q310)/Q310))</f>
        <v/>
      </c>
      <c r="AZ310" s="15" t="str">
        <f t="shared" si="112"/>
        <v/>
      </c>
      <c r="BA310" s="15" t="str">
        <f t="shared" si="110"/>
        <v/>
      </c>
      <c r="BB310" s="22" t="str">
        <f t="shared" si="113"/>
        <v/>
      </c>
      <c r="BC310" s="22" t="str">
        <f t="shared" si="114"/>
        <v/>
      </c>
      <c r="BD310" s="24" t="str">
        <f>IF(OR(R310=0,R310=""),"",((H310-R310)/R310))</f>
        <v/>
      </c>
      <c r="BE310" s="23" t="str">
        <f t="shared" si="111"/>
        <v/>
      </c>
      <c r="BF310" s="23" t="str">
        <f t="shared" si="115"/>
        <v/>
      </c>
      <c r="BG310" s="25" t="str">
        <f t="shared" si="116"/>
        <v/>
      </c>
      <c r="BH310" s="25" t="str">
        <f t="shared" si="117"/>
        <v/>
      </c>
      <c r="BI310" s="29" t="str">
        <f>IF(OR(L310="",N310=""),"",IF(AND(L310=N310,L310&gt;0,N310&gt;0),"Important High",""))</f>
        <v/>
      </c>
      <c r="BJ310" s="29" t="str">
        <f>IF(OR(M310="",O310=""),"",IF(AND(M310=O310,M310&gt;0,O310&gt;0),"Important Low",""))</f>
        <v/>
      </c>
      <c r="BK310" s="37" t="str">
        <f>IFERROR(IF(ABS(U310)&lt;0.15%,"Equal High",""),"")</f>
        <v/>
      </c>
      <c r="BL310" s="37" t="str" cm="1">
        <f t="array" aca="1" ref="BL310" ca="1">_xlfn.LET(_xlpm.lookback,MIN(ROW()-ROW(BK$50),11),_xlpm.found,IFERROR(MATCH("Equal High",OFFSET(BK310,-_xlpm.lookback,0,_xlpm.lookback+1,1),0),-1),_xlpm.offset_rows,_xlpm.lookback-_xlpm.found+1,IF(_xlpm.found&gt;0,INDEX(E:E,ROW()-_xlpm.offset_rows),""))</f>
        <v/>
      </c>
      <c r="BM310" s="37" t="str">
        <f ca="1">IF(BL310&lt;&gt;"",H310,"")</f>
        <v/>
      </c>
      <c r="BN310" s="37" t="str">
        <f ca="1">IF(BL310&lt;&gt;"",I310,"")</f>
        <v/>
      </c>
      <c r="BO310" s="37" t="str">
        <f t="shared" ca="1" si="135"/>
        <v/>
      </c>
      <c r="BP310" s="37" t="str">
        <f>IFERROR(IF(ABS(V310)&lt;0.15%,"Equal Low",""),"")</f>
        <v/>
      </c>
      <c r="BQ310" s="37" t="str" cm="1">
        <f t="array" aca="1" ref="BQ310" ca="1">_xlfn.LET(_xlpm.lookback,MIN(ROW()-ROW(BP$50),11),_xlpm.found,IFERROR(MATCH("Equal Low",OFFSET(BP310,-_xlpm.lookback,0,_xlpm.lookback+1,1),0),-1),_xlpm.offset_rows,_xlpm.lookback-_xlpm.found+1,IF(_xlpm.found&gt;0,INDEX(F:F,ROW()-_xlpm.offset_rows),""))</f>
        <v/>
      </c>
      <c r="BR310" s="37" t="str">
        <f ca="1">IF(BQ310&lt;&gt;"",H310,"")</f>
        <v/>
      </c>
      <c r="BS310" s="37" t="str">
        <f ca="1">IF(BQ310&lt;&gt;"",I310,"")</f>
        <v/>
      </c>
      <c r="BT310" s="37" t="str">
        <f t="shared" ca="1" si="136"/>
        <v/>
      </c>
      <c r="BU310" s="37" t="str">
        <f t="shared" si="118"/>
        <v/>
      </c>
      <c r="BV310" s="29" t="str">
        <f t="shared" si="119"/>
        <v/>
      </c>
      <c r="BW310" s="37" t="str" cm="1">
        <f t="array" ref="BW310">IF(BV310&lt;&gt;1,"",_xlfn.IFS(OR(BC310="Above",BC310="Below"),BC310,OR(BH310="Above",BH310="Below"),BH310,TRUE,""))</f>
        <v/>
      </c>
      <c r="BX310" s="37" t="str">
        <f ca="1">_xlfn.LET(_xlpm.eqh,IFERROR(ABS((BM310-BL310)/BL310)&lt;0.15%,FALSE),_xlpm.eql,IFERROR(ABS((BR310-BQ310)/BQ310)&lt;0.15%,FALSE),IF(_xlpm.eqh,IF(_xlpm.eql,"Eqh Touch / Eql Touch","Eqh Touch"),IF(_xlpm.eql,"Eql Touch","")))</f>
        <v/>
      </c>
      <c r="BY310" s="37" t="str">
        <f>IF(AA310="","",IF(AA310&gt;0,"UP","DOWN"))</f>
        <v/>
      </c>
      <c r="BZ310" s="37" t="str">
        <f t="shared" si="120"/>
        <v/>
      </c>
      <c r="CA310" s="37" t="str">
        <f t="shared" si="121"/>
        <v/>
      </c>
      <c r="CB310" s="66" t="str">
        <f t="shared" si="122"/>
        <v/>
      </c>
      <c r="CC310" s="69" t="str">
        <f t="shared" si="130"/>
        <v/>
      </c>
      <c r="CD310" s="66" t="str">
        <f t="shared" si="131"/>
        <v/>
      </c>
      <c r="CE310" s="66" t="str">
        <f t="shared" si="123"/>
        <v/>
      </c>
      <c r="CF310" s="66" t="str">
        <f>IF(AK310="","",IF(AND(AC310&gt;0,AK310&gt;0),"Low Spike @ Uptrend",""))</f>
        <v/>
      </c>
      <c r="CG310" s="66" t="str">
        <f>IF(AND(CF310="Low Spike @ Uptrend",AV310&gt;50%),"Sig Low Spike @ Uptrend","")</f>
        <v/>
      </c>
      <c r="CH310" s="30" t="str">
        <f>IFERROR(IF(Z310&gt;(AVERAGE(Z290:Z310)+(2*_xlfn.STDEV.P(Z290:Z310))),1,""),"")</f>
        <v/>
      </c>
      <c r="CI310" s="30" t="str">
        <f>IFERROR(IF(G310&gt;(AVERAGE(G290:G310)+(2*_xlfn.STDEV.P(G290:G310))),1,""),"")</f>
        <v/>
      </c>
      <c r="CJ310" s="30" t="str">
        <f>IF(P310="","",IF(P310=1,1,""))</f>
        <v/>
      </c>
      <c r="CK310" s="11" t="str">
        <f>IF(AND(CH310="",CC310="",CF310="",CI310="",CJ310=""),"",SUM(CH310:CJ310)/5)</f>
        <v/>
      </c>
      <c r="CL310" s="38" t="str">
        <f t="shared" si="132"/>
        <v/>
      </c>
      <c r="CM310" s="10" t="str">
        <f t="shared" si="133"/>
        <v/>
      </c>
    </row>
    <row r="311" spans="1:91" x14ac:dyDescent="0.55000000000000004">
      <c r="A311" t="str">
        <f>IF('Data Validation'!$K$2&lt;&gt;TRUE,"",'Data Validation'!A311)</f>
        <v/>
      </c>
      <c r="B311" s="4" t="str">
        <f>IF('Data Validation'!$K$2&lt;&gt;TRUE,"",'Data Validation'!C311)</f>
        <v/>
      </c>
      <c r="C311" s="4" t="str">
        <f>IF('Data Validation'!$K$2&lt;&gt;TRUE,"",'Data Validation'!E311)</f>
        <v/>
      </c>
      <c r="D311" s="4" t="str">
        <f>IF('Data Validation'!$K$2&lt;&gt;TRUE,"",'Data Validation'!G311)</f>
        <v/>
      </c>
      <c r="E311" s="4" t="str">
        <f>IF($C311&lt;&gt;"M5","",Price!F311)</f>
        <v/>
      </c>
      <c r="F311" s="4" t="str">
        <f>IF($C311&lt;&gt;"M5","",Price!G311)</f>
        <v/>
      </c>
      <c r="G311" s="4" t="str">
        <f>IF($C311&lt;&gt;"M5","",Price!H311)</f>
        <v/>
      </c>
      <c r="H311" s="57" t="str">
        <f>IF($C311&lt;&gt;"M5","",SSA!E311)</f>
        <v/>
      </c>
      <c r="I311" s="57" t="str">
        <f>IF($C311&lt;&gt;"M5","",SSA!F311)</f>
        <v/>
      </c>
      <c r="J311" s="58" t="str">
        <f>IF($C311&lt;&gt;"M5","",SSA!G311)</f>
        <v/>
      </c>
      <c r="K311" s="58" t="str">
        <f>IF($C311&lt;&gt;"M5","",SSA!H311)</f>
        <v/>
      </c>
      <c r="L311" s="5" t="str">
        <f>IF($C311&lt;&gt;"M5","",Trendlines!K311)</f>
        <v/>
      </c>
      <c r="M311" s="5" t="str">
        <f>IF($C311&lt;&gt;"M5","",Trendlines!L311)</f>
        <v/>
      </c>
      <c r="N311" s="5" t="str">
        <f>IF($C311&lt;&gt;"M5","",ZigZag!E311)</f>
        <v/>
      </c>
      <c r="O311" s="5" t="str">
        <f>IF($C311&lt;&gt;"M5","",ZigZag!F311)</f>
        <v/>
      </c>
      <c r="P311" s="5" t="str">
        <f>IF($C311&lt;&gt;"M5","",Pinbar!E311)</f>
        <v/>
      </c>
      <c r="Q311" s="57" t="str">
        <f>IF($C311&lt;&gt;"M5","",Trendlines!E311)</f>
        <v/>
      </c>
      <c r="R311" s="57" t="str">
        <f>IF($C311&lt;&gt;"M5","",Trendlines!H311)</f>
        <v/>
      </c>
      <c r="S311" s="36" t="str">
        <f>IF(N311=0,""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"")))))))))))))))))))))))))))))))))))))))))))))))))</f>
        <v/>
      </c>
      <c r="T311" s="36" t="str">
        <f>IF(O311=0,""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"")))))))))))))))))))))))))))))))))))))))))))))))))</f>
        <v/>
      </c>
      <c r="U311" s="36" t="str">
        <f>IFERROR(IF(S311="N/A","N/A",((N311-S311)/S311)),"")</f>
        <v/>
      </c>
      <c r="V311" s="36" t="str">
        <f>IFERROR(IF(T311="N/A","N/A",((O311-T311)/T311)),"")</f>
        <v/>
      </c>
      <c r="W311" t="str">
        <f>IFERROR(E311-F311,"")</f>
        <v/>
      </c>
      <c r="X311" t="str">
        <f>IFERROR(ABS(E311-D310),"")</f>
        <v/>
      </c>
      <c r="Y311" t="str">
        <f>IFERROR(ABS(F311-D310),"")</f>
        <v/>
      </c>
      <c r="Z311" t="str">
        <f t="shared" si="134"/>
        <v/>
      </c>
      <c r="AA311" s="36" t="str">
        <f>IFERROR(H311-I311,"")</f>
        <v/>
      </c>
      <c r="AB311" s="36" t="str">
        <f t="shared" si="124"/>
        <v/>
      </c>
      <c r="AC311" s="66" t="str" cm="1">
        <f t="array" ref="AC311">IFERROR((AB311=AB310,AC310+AB311,AB311),"")</f>
        <v/>
      </c>
      <c r="AD311" s="65"/>
      <c r="AE311" s="65"/>
      <c r="AF311" s="65"/>
      <c r="AG311" s="65"/>
      <c r="AH311" s="36" t="str">
        <f>IF(AND(H311&gt;I311,H310&lt;I310),"crossover","")</f>
        <v/>
      </c>
      <c r="AI311" s="36" t="str">
        <f>IF(AND(H311&lt;I311,H310&gt;I310),"crossunder","")</f>
        <v/>
      </c>
      <c r="AJ311" s="67" t="str">
        <f t="shared" si="125"/>
        <v/>
      </c>
      <c r="AK311" s="68" t="str">
        <f t="shared" si="126"/>
        <v/>
      </c>
      <c r="AL311" s="71" t="str">
        <f t="shared" si="127"/>
        <v/>
      </c>
      <c r="AM311" s="71" t="str">
        <f t="shared" si="128"/>
        <v/>
      </c>
      <c r="AN311" s="72" t="str">
        <f>IF(AND(AK311&lt;&gt;"",CF311="Low Spike @ Uptrend"),AK311,"")</f>
        <v/>
      </c>
      <c r="AO311" s="72" t="str">
        <f t="shared" si="129"/>
        <v/>
      </c>
      <c r="AT311" s="75"/>
      <c r="AU311" s="75"/>
      <c r="AV311" s="75"/>
      <c r="AW311" s="75"/>
      <c r="AX311" s="4"/>
      <c r="AY311" s="21" t="str">
        <f>IF(OR(Q311=0,Q311=""),"",((H311-Q311)/Q311))</f>
        <v/>
      </c>
      <c r="AZ311" s="15" t="str">
        <f t="shared" si="112"/>
        <v/>
      </c>
      <c r="BA311" s="15" t="str">
        <f t="shared" si="110"/>
        <v/>
      </c>
      <c r="BB311" s="22" t="str">
        <f t="shared" si="113"/>
        <v/>
      </c>
      <c r="BC311" s="22" t="str">
        <f t="shared" si="114"/>
        <v/>
      </c>
      <c r="BD311" s="24" t="str">
        <f>IF(OR(R311=0,R311=""),"",((H311-R311)/R311))</f>
        <v/>
      </c>
      <c r="BE311" s="23" t="str">
        <f t="shared" si="111"/>
        <v/>
      </c>
      <c r="BF311" s="23" t="str">
        <f t="shared" si="115"/>
        <v/>
      </c>
      <c r="BG311" s="25" t="str">
        <f t="shared" si="116"/>
        <v/>
      </c>
      <c r="BH311" s="25" t="str">
        <f t="shared" si="117"/>
        <v/>
      </c>
      <c r="BI311" s="29" t="str">
        <f>IF(OR(L311="",N311=""),"",IF(AND(L311=N311,L311&gt;0,N311&gt;0),"Important High",""))</f>
        <v/>
      </c>
      <c r="BJ311" s="29" t="str">
        <f>IF(OR(M311="",O311=""),"",IF(AND(M311=O311,M311&gt;0,O311&gt;0),"Important Low",""))</f>
        <v/>
      </c>
      <c r="BK311" s="37" t="str">
        <f>IFERROR(IF(ABS(U311)&lt;0.15%,"Equal High",""),"")</f>
        <v/>
      </c>
      <c r="BL311" s="37" t="str" cm="1">
        <f t="array" aca="1" ref="BL311" ca="1">_xlfn.LET(_xlpm.lookback,MIN(ROW()-ROW(BK$50),11),_xlpm.found,IFERROR(MATCH("Equal High",OFFSET(BK311,-_xlpm.lookback,0,_xlpm.lookback+1,1),0),-1),_xlpm.offset_rows,_xlpm.lookback-_xlpm.found+1,IF(_xlpm.found&gt;0,INDEX(E:E,ROW()-_xlpm.offset_rows),""))</f>
        <v/>
      </c>
      <c r="BM311" s="37" t="str">
        <f ca="1">IF(BL311&lt;&gt;"",H311,"")</f>
        <v/>
      </c>
      <c r="BN311" s="37" t="str">
        <f ca="1">IF(BL311&lt;&gt;"",I311,"")</f>
        <v/>
      </c>
      <c r="BO311" s="37" t="str">
        <f t="shared" ca="1" si="135"/>
        <v/>
      </c>
      <c r="BP311" s="37" t="str">
        <f>IFERROR(IF(ABS(V311)&lt;0.15%,"Equal Low",""),"")</f>
        <v/>
      </c>
      <c r="BQ311" s="37" t="str" cm="1">
        <f t="array" aca="1" ref="BQ311" ca="1">_xlfn.LET(_xlpm.lookback,MIN(ROW()-ROW(BP$50),11),_xlpm.found,IFERROR(MATCH("Equal Low",OFFSET(BP311,-_xlpm.lookback,0,_xlpm.lookback+1,1),0),-1),_xlpm.offset_rows,_xlpm.lookback-_xlpm.found+1,IF(_xlpm.found&gt;0,INDEX(F:F,ROW()-_xlpm.offset_rows),""))</f>
        <v/>
      </c>
      <c r="BR311" s="37" t="str">
        <f ca="1">IF(BQ311&lt;&gt;"",H311,"")</f>
        <v/>
      </c>
      <c r="BS311" s="37" t="str">
        <f ca="1">IF(BQ311&lt;&gt;"",I311,"")</f>
        <v/>
      </c>
      <c r="BT311" s="37" t="str">
        <f t="shared" ca="1" si="136"/>
        <v/>
      </c>
      <c r="BU311" s="37" t="str">
        <f t="shared" si="118"/>
        <v/>
      </c>
      <c r="BV311" s="29" t="str">
        <f t="shared" si="119"/>
        <v/>
      </c>
      <c r="BW311" s="37" t="str" cm="1">
        <f t="array" ref="BW311">IF(BV311&lt;&gt;1,"",_xlfn.IFS(OR(BC311="Above",BC311="Below"),BC311,OR(BH311="Above",BH311="Below"),BH311,TRUE,""))</f>
        <v/>
      </c>
      <c r="BX311" s="37" t="str">
        <f ca="1">_xlfn.LET(_xlpm.eqh,IFERROR(ABS((BM311-BL311)/BL311)&lt;0.15%,FALSE),_xlpm.eql,IFERROR(ABS((BR311-BQ311)/BQ311)&lt;0.15%,FALSE),IF(_xlpm.eqh,IF(_xlpm.eql,"Eqh Touch / Eql Touch","Eqh Touch"),IF(_xlpm.eql,"Eql Touch","")))</f>
        <v/>
      </c>
      <c r="BY311" s="37" t="str">
        <f>IF(AA311="","",IF(AA311&gt;0,"UP","DOWN"))</f>
        <v/>
      </c>
      <c r="BZ311" s="37" t="str">
        <f t="shared" si="120"/>
        <v/>
      </c>
      <c r="CA311" s="37" t="str">
        <f t="shared" si="121"/>
        <v/>
      </c>
      <c r="CB311" s="66" t="str">
        <f t="shared" si="122"/>
        <v/>
      </c>
      <c r="CC311" s="69" t="str">
        <f t="shared" si="130"/>
        <v/>
      </c>
      <c r="CD311" s="66" t="str">
        <f t="shared" si="131"/>
        <v/>
      </c>
      <c r="CE311" s="66" t="str">
        <f t="shared" si="123"/>
        <v/>
      </c>
      <c r="CF311" s="66" t="str">
        <f>IF(AK311="","",IF(AND(AC311&gt;0,AK311&gt;0),"Low Spike @ Uptrend",""))</f>
        <v/>
      </c>
      <c r="CG311" s="66" t="str">
        <f>IF(AND(CF311="Low Spike @ Uptrend",AV311&gt;50%),"Sig Low Spike @ Uptrend","")</f>
        <v/>
      </c>
      <c r="CH311" s="30" t="str">
        <f>IFERROR(IF(Z311&gt;(AVERAGE(Z291:Z311)+(2*_xlfn.STDEV.P(Z291:Z311))),1,""),"")</f>
        <v/>
      </c>
      <c r="CI311" s="30" t="str">
        <f>IFERROR(IF(G311&gt;(AVERAGE(G291:G311)+(2*_xlfn.STDEV.P(G291:G311))),1,""),"")</f>
        <v/>
      </c>
      <c r="CJ311" s="30" t="str">
        <f>IF(P311="","",IF(P311=1,1,""))</f>
        <v/>
      </c>
      <c r="CK311" s="11" t="str">
        <f>IF(AND(CH311="",CC311="",CF311="",CI311="",CJ311=""),"",SUM(CH311:CJ311)/5)</f>
        <v/>
      </c>
      <c r="CL311" s="38" t="str">
        <f t="shared" si="132"/>
        <v/>
      </c>
      <c r="CM311" s="10" t="str">
        <f t="shared" si="133"/>
        <v/>
      </c>
    </row>
    <row r="312" spans="1:91" x14ac:dyDescent="0.55000000000000004">
      <c r="A312" t="str">
        <f>IF('Data Validation'!$K$2&lt;&gt;TRUE,"",'Data Validation'!A312)</f>
        <v/>
      </c>
      <c r="B312" s="4" t="str">
        <f>IF('Data Validation'!$K$2&lt;&gt;TRUE,"",'Data Validation'!C312)</f>
        <v/>
      </c>
      <c r="C312" s="4" t="str">
        <f>IF('Data Validation'!$K$2&lt;&gt;TRUE,"",'Data Validation'!E312)</f>
        <v/>
      </c>
      <c r="D312" s="4" t="str">
        <f>IF('Data Validation'!$K$2&lt;&gt;TRUE,"",'Data Validation'!G312)</f>
        <v/>
      </c>
      <c r="E312" s="4" t="str">
        <f>IF($C312&lt;&gt;"M5","",Price!F312)</f>
        <v/>
      </c>
      <c r="F312" s="4" t="str">
        <f>IF($C312&lt;&gt;"M5","",Price!G312)</f>
        <v/>
      </c>
      <c r="G312" s="4" t="str">
        <f>IF($C312&lt;&gt;"M5","",Price!H312)</f>
        <v/>
      </c>
      <c r="H312" s="57" t="str">
        <f>IF($C312&lt;&gt;"M5","",SSA!E312)</f>
        <v/>
      </c>
      <c r="I312" s="57" t="str">
        <f>IF($C312&lt;&gt;"M5","",SSA!F312)</f>
        <v/>
      </c>
      <c r="J312" s="58" t="str">
        <f>IF($C312&lt;&gt;"M5","",SSA!G312)</f>
        <v/>
      </c>
      <c r="K312" s="58" t="str">
        <f>IF($C312&lt;&gt;"M5","",SSA!H312)</f>
        <v/>
      </c>
      <c r="L312" s="5" t="str">
        <f>IF($C312&lt;&gt;"M5","",Trendlines!K312)</f>
        <v/>
      </c>
      <c r="M312" s="5" t="str">
        <f>IF($C312&lt;&gt;"M5","",Trendlines!L312)</f>
        <v/>
      </c>
      <c r="N312" s="5" t="str">
        <f>IF($C312&lt;&gt;"M5","",ZigZag!E312)</f>
        <v/>
      </c>
      <c r="O312" s="5" t="str">
        <f>IF($C312&lt;&gt;"M5","",ZigZag!F312)</f>
        <v/>
      </c>
      <c r="P312" s="5" t="str">
        <f>IF($C312&lt;&gt;"M5","",Pinbar!E312)</f>
        <v/>
      </c>
      <c r="Q312" s="57" t="str">
        <f>IF($C312&lt;&gt;"M5","",Trendlines!E312)</f>
        <v/>
      </c>
      <c r="R312" s="57" t="str">
        <f>IF($C312&lt;&gt;"M5","",Trendlines!H312)</f>
        <v/>
      </c>
      <c r="S312" s="36" t="str">
        <f>IF(N312=0,""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"")))))))))))))))))))))))))))))))))))))))))))))))))</f>
        <v/>
      </c>
      <c r="T312" s="36" t="str">
        <f>IF(O312=0,""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"")))))))))))))))))))))))))))))))))))))))))))))))))</f>
        <v/>
      </c>
      <c r="U312" s="36" t="str">
        <f>IFERROR(IF(S312="N/A","N/A",((N312-S312)/S312)),"")</f>
        <v/>
      </c>
      <c r="V312" s="36" t="str">
        <f>IFERROR(IF(T312="N/A","N/A",((O312-T312)/T312)),"")</f>
        <v/>
      </c>
      <c r="W312" t="str">
        <f>IFERROR(E312-F312,"")</f>
        <v/>
      </c>
      <c r="X312" t="str">
        <f>IFERROR(ABS(E312-D311),"")</f>
        <v/>
      </c>
      <c r="Y312" t="str">
        <f>IFERROR(ABS(F312-D311),"")</f>
        <v/>
      </c>
      <c r="Z312" t="str">
        <f t="shared" si="134"/>
        <v/>
      </c>
      <c r="AA312" s="36" t="str">
        <f>IFERROR(H312-I312,"")</f>
        <v/>
      </c>
      <c r="AB312" s="36" t="str">
        <f t="shared" si="124"/>
        <v/>
      </c>
      <c r="AC312" s="66" t="str" cm="1">
        <f t="array" ref="AC312">IFERROR((AB312=AB311,AC311+AB312,AB312),"")</f>
        <v/>
      </c>
      <c r="AD312" s="65"/>
      <c r="AE312" s="65"/>
      <c r="AF312" s="65"/>
      <c r="AG312" s="65"/>
      <c r="AH312" s="36" t="str">
        <f>IF(AND(H312&gt;I312,H311&lt;I311),"crossover","")</f>
        <v/>
      </c>
      <c r="AI312" s="36" t="str">
        <f>IF(AND(H312&lt;I312,H311&gt;I311),"crossunder","")</f>
        <v/>
      </c>
      <c r="AJ312" s="67" t="str">
        <f t="shared" si="125"/>
        <v/>
      </c>
      <c r="AK312" s="68" t="str">
        <f t="shared" si="126"/>
        <v/>
      </c>
      <c r="AL312" s="71" t="str">
        <f t="shared" si="127"/>
        <v/>
      </c>
      <c r="AM312" s="71" t="str">
        <f t="shared" si="128"/>
        <v/>
      </c>
      <c r="AN312" s="72" t="str">
        <f>IF(AND(AK312&lt;&gt;"",CF312="Low Spike @ Uptrend"),AK312,"")</f>
        <v/>
      </c>
      <c r="AO312" s="72" t="str">
        <f t="shared" si="129"/>
        <v/>
      </c>
      <c r="AT312" s="75"/>
      <c r="AU312" s="75"/>
      <c r="AV312" s="75"/>
      <c r="AW312" s="75"/>
      <c r="AX312" s="4"/>
      <c r="AY312" s="21" t="str">
        <f>IF(OR(Q312=0,Q312=""),"",((H312-Q312)/Q312))</f>
        <v/>
      </c>
      <c r="AZ312" s="15" t="str">
        <f t="shared" si="112"/>
        <v/>
      </c>
      <c r="BA312" s="15" t="str">
        <f t="shared" si="110"/>
        <v/>
      </c>
      <c r="BB312" s="22" t="str">
        <f t="shared" si="113"/>
        <v/>
      </c>
      <c r="BC312" s="22" t="str">
        <f t="shared" si="114"/>
        <v/>
      </c>
      <c r="BD312" s="24" t="str">
        <f>IF(OR(R312=0,R312=""),"",((H312-R312)/R312))</f>
        <v/>
      </c>
      <c r="BE312" s="23" t="str">
        <f t="shared" si="111"/>
        <v/>
      </c>
      <c r="BF312" s="23" t="str">
        <f t="shared" si="115"/>
        <v/>
      </c>
      <c r="BG312" s="25" t="str">
        <f t="shared" si="116"/>
        <v/>
      </c>
      <c r="BH312" s="25" t="str">
        <f t="shared" si="117"/>
        <v/>
      </c>
      <c r="BI312" s="29" t="str">
        <f>IF(OR(L312="",N312=""),"",IF(AND(L312=N312,L312&gt;0,N312&gt;0),"Important High",""))</f>
        <v/>
      </c>
      <c r="BJ312" s="29" t="str">
        <f>IF(OR(M312="",O312=""),"",IF(AND(M312=O312,M312&gt;0,O312&gt;0),"Important Low",""))</f>
        <v/>
      </c>
      <c r="BK312" s="37" t="str">
        <f>IFERROR(IF(ABS(U312)&lt;0.15%,"Equal High",""),"")</f>
        <v/>
      </c>
      <c r="BL312" s="37" t="str" cm="1">
        <f t="array" aca="1" ref="BL312" ca="1">_xlfn.LET(_xlpm.lookback,MIN(ROW()-ROW(BK$50),11),_xlpm.found,IFERROR(MATCH("Equal High",OFFSET(BK312,-_xlpm.lookback,0,_xlpm.lookback+1,1),0),-1),_xlpm.offset_rows,_xlpm.lookback-_xlpm.found+1,IF(_xlpm.found&gt;0,INDEX(E:E,ROW()-_xlpm.offset_rows),""))</f>
        <v/>
      </c>
      <c r="BM312" s="37" t="str">
        <f ca="1">IF(BL312&lt;&gt;"",H312,"")</f>
        <v/>
      </c>
      <c r="BN312" s="37" t="str">
        <f ca="1">IF(BL312&lt;&gt;"",I312,"")</f>
        <v/>
      </c>
      <c r="BO312" s="37" t="str">
        <f t="shared" ca="1" si="135"/>
        <v/>
      </c>
      <c r="BP312" s="37" t="str">
        <f>IFERROR(IF(ABS(V312)&lt;0.15%,"Equal Low",""),"")</f>
        <v/>
      </c>
      <c r="BQ312" s="37" t="str" cm="1">
        <f t="array" aca="1" ref="BQ312" ca="1">_xlfn.LET(_xlpm.lookback,MIN(ROW()-ROW(BP$50),11),_xlpm.found,IFERROR(MATCH("Equal Low",OFFSET(BP312,-_xlpm.lookback,0,_xlpm.lookback+1,1),0),-1),_xlpm.offset_rows,_xlpm.lookback-_xlpm.found+1,IF(_xlpm.found&gt;0,INDEX(F:F,ROW()-_xlpm.offset_rows),""))</f>
        <v/>
      </c>
      <c r="BR312" s="37" t="str">
        <f ca="1">IF(BQ312&lt;&gt;"",H312,"")</f>
        <v/>
      </c>
      <c r="BS312" s="37" t="str">
        <f ca="1">IF(BQ312&lt;&gt;"",I312,"")</f>
        <v/>
      </c>
      <c r="BT312" s="37" t="str">
        <f t="shared" ca="1" si="136"/>
        <v/>
      </c>
      <c r="BU312" s="37" t="str">
        <f t="shared" si="118"/>
        <v/>
      </c>
      <c r="BV312" s="29" t="str">
        <f t="shared" si="119"/>
        <v/>
      </c>
      <c r="BW312" s="37" t="str" cm="1">
        <f t="array" ref="BW312">IF(BV312&lt;&gt;1,"",_xlfn.IFS(OR(BC312="Above",BC312="Below"),BC312,OR(BH312="Above",BH312="Below"),BH312,TRUE,""))</f>
        <v/>
      </c>
      <c r="BX312" s="37" t="str">
        <f ca="1">_xlfn.LET(_xlpm.eqh,IFERROR(ABS((BM312-BL312)/BL312)&lt;0.15%,FALSE),_xlpm.eql,IFERROR(ABS((BR312-BQ312)/BQ312)&lt;0.15%,FALSE),IF(_xlpm.eqh,IF(_xlpm.eql,"Eqh Touch / Eql Touch","Eqh Touch"),IF(_xlpm.eql,"Eql Touch","")))</f>
        <v/>
      </c>
      <c r="BY312" s="37" t="str">
        <f>IF(AA312="","",IF(AA312&gt;0,"UP","DOWN"))</f>
        <v/>
      </c>
      <c r="BZ312" s="37" t="str">
        <f t="shared" si="120"/>
        <v/>
      </c>
      <c r="CA312" s="37" t="str">
        <f t="shared" si="121"/>
        <v/>
      </c>
      <c r="CB312" s="66" t="str">
        <f t="shared" si="122"/>
        <v/>
      </c>
      <c r="CC312" s="69" t="str">
        <f t="shared" si="130"/>
        <v/>
      </c>
      <c r="CD312" s="66" t="str">
        <f t="shared" si="131"/>
        <v/>
      </c>
      <c r="CE312" s="66" t="str">
        <f t="shared" si="123"/>
        <v/>
      </c>
      <c r="CF312" s="66" t="str">
        <f>IF(AK312="","",IF(AND(AC312&gt;0,AK312&gt;0),"Low Spike @ Uptrend",""))</f>
        <v/>
      </c>
      <c r="CG312" s="66" t="str">
        <f>IF(AND(CF312="Low Spike @ Uptrend",AV312&gt;50%),"Sig Low Spike @ Uptrend","")</f>
        <v/>
      </c>
      <c r="CH312" s="30" t="str">
        <f>IFERROR(IF(Z312&gt;(AVERAGE(Z292:Z312)+(2*_xlfn.STDEV.P(Z292:Z312))),1,""),"")</f>
        <v/>
      </c>
      <c r="CI312" s="30" t="str">
        <f>IFERROR(IF(G312&gt;(AVERAGE(G292:G312)+(2*_xlfn.STDEV.P(G292:G312))),1,""),"")</f>
        <v/>
      </c>
      <c r="CJ312" s="30" t="str">
        <f>IF(P312="","",IF(P312=1,1,""))</f>
        <v/>
      </c>
      <c r="CK312" s="11" t="str">
        <f>IF(AND(CH312="",CC312="",CF312="",CI312="",CJ312=""),"",SUM(CH312:CJ312)/5)</f>
        <v/>
      </c>
      <c r="CL312" s="38" t="str">
        <f t="shared" si="132"/>
        <v/>
      </c>
      <c r="CM312" s="10" t="str">
        <f t="shared" si="133"/>
        <v/>
      </c>
    </row>
    <row r="313" spans="1:91" x14ac:dyDescent="0.55000000000000004">
      <c r="A313" t="str">
        <f>IF('Data Validation'!$K$2&lt;&gt;TRUE,"",'Data Validation'!A313)</f>
        <v/>
      </c>
      <c r="B313" s="4" t="str">
        <f>IF('Data Validation'!$K$2&lt;&gt;TRUE,"",'Data Validation'!C313)</f>
        <v/>
      </c>
      <c r="C313" s="4" t="str">
        <f>IF('Data Validation'!$K$2&lt;&gt;TRUE,"",'Data Validation'!E313)</f>
        <v/>
      </c>
      <c r="D313" s="4" t="str">
        <f>IF('Data Validation'!$K$2&lt;&gt;TRUE,"",'Data Validation'!G313)</f>
        <v/>
      </c>
      <c r="E313" s="4" t="str">
        <f>IF($C313&lt;&gt;"M5","",Price!F313)</f>
        <v/>
      </c>
      <c r="F313" s="4" t="str">
        <f>IF($C313&lt;&gt;"M5","",Price!G313)</f>
        <v/>
      </c>
      <c r="G313" s="4" t="str">
        <f>IF($C313&lt;&gt;"M5","",Price!H313)</f>
        <v/>
      </c>
      <c r="H313" s="57" t="str">
        <f>IF($C313&lt;&gt;"M5","",SSA!E313)</f>
        <v/>
      </c>
      <c r="I313" s="57" t="str">
        <f>IF($C313&lt;&gt;"M5","",SSA!F313)</f>
        <v/>
      </c>
      <c r="J313" s="58" t="str">
        <f>IF($C313&lt;&gt;"M5","",SSA!G313)</f>
        <v/>
      </c>
      <c r="K313" s="58" t="str">
        <f>IF($C313&lt;&gt;"M5","",SSA!H313)</f>
        <v/>
      </c>
      <c r="L313" s="5" t="str">
        <f>IF($C313&lt;&gt;"M5","",Trendlines!K313)</f>
        <v/>
      </c>
      <c r="M313" s="5" t="str">
        <f>IF($C313&lt;&gt;"M5","",Trendlines!L313)</f>
        <v/>
      </c>
      <c r="N313" s="5" t="str">
        <f>IF($C313&lt;&gt;"M5","",ZigZag!E313)</f>
        <v/>
      </c>
      <c r="O313" s="5" t="str">
        <f>IF($C313&lt;&gt;"M5","",ZigZag!F313)</f>
        <v/>
      </c>
      <c r="P313" s="5" t="str">
        <f>IF($C313&lt;&gt;"M5","",Pinbar!E313)</f>
        <v/>
      </c>
      <c r="Q313" s="57" t="str">
        <f>IF($C313&lt;&gt;"M5","",Trendlines!E313)</f>
        <v/>
      </c>
      <c r="R313" s="57" t="str">
        <f>IF($C313&lt;&gt;"M5","",Trendlines!H313)</f>
        <v/>
      </c>
      <c r="S313" s="36" t="str">
        <f>IF(N313=0,""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"")))))))))))))))))))))))))))))))))))))))))))))))))</f>
        <v/>
      </c>
      <c r="T313" s="36" t="str">
        <f>IF(O313=0,""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"")))))))))))))))))))))))))))))))))))))))))))))))))</f>
        <v/>
      </c>
      <c r="U313" s="36" t="str">
        <f>IFERROR(IF(S313="N/A","N/A",((N313-S313)/S313)),"")</f>
        <v/>
      </c>
      <c r="V313" s="36" t="str">
        <f>IFERROR(IF(T313="N/A","N/A",((O313-T313)/T313)),"")</f>
        <v/>
      </c>
      <c r="W313" t="str">
        <f>IFERROR(E313-F313,"")</f>
        <v/>
      </c>
      <c r="X313" t="str">
        <f>IFERROR(ABS(E313-D312),"")</f>
        <v/>
      </c>
      <c r="Y313" t="str">
        <f>IFERROR(ABS(F313-D312),"")</f>
        <v/>
      </c>
      <c r="Z313" t="str">
        <f t="shared" si="134"/>
        <v/>
      </c>
      <c r="AA313" s="36" t="str">
        <f>IFERROR(H313-I313,"")</f>
        <v/>
      </c>
      <c r="AB313" s="36" t="str">
        <f t="shared" si="124"/>
        <v/>
      </c>
      <c r="AC313" s="66" t="str" cm="1">
        <f t="array" ref="AC313">IFERROR((AB313=AB312,AC312+AB313,AB313),"")</f>
        <v/>
      </c>
      <c r="AD313" s="65"/>
      <c r="AE313" s="65"/>
      <c r="AF313" s="65"/>
      <c r="AG313" s="65"/>
      <c r="AH313" s="36" t="str">
        <f>IF(AND(H313&gt;I313,H312&lt;I312),"crossover","")</f>
        <v/>
      </c>
      <c r="AI313" s="36" t="str">
        <f>IF(AND(H313&lt;I313,H312&gt;I312),"crossunder","")</f>
        <v/>
      </c>
      <c r="AJ313" s="67" t="str">
        <f t="shared" si="125"/>
        <v/>
      </c>
      <c r="AK313" s="68" t="str">
        <f t="shared" si="126"/>
        <v/>
      </c>
      <c r="AL313" s="71" t="str">
        <f t="shared" si="127"/>
        <v/>
      </c>
      <c r="AM313" s="71" t="str">
        <f t="shared" si="128"/>
        <v/>
      </c>
      <c r="AN313" s="72" t="str">
        <f>IF(AND(AK313&lt;&gt;"",CF313="Low Spike @ Uptrend"),AK313,"")</f>
        <v/>
      </c>
      <c r="AO313" s="72" t="str">
        <f t="shared" si="129"/>
        <v/>
      </c>
      <c r="AT313" s="75"/>
      <c r="AU313" s="75"/>
      <c r="AV313" s="75"/>
      <c r="AW313" s="75"/>
      <c r="AX313" s="4"/>
      <c r="AY313" s="21" t="str">
        <f>IF(OR(Q313=0,Q313=""),"",((H313-Q313)/Q313))</f>
        <v/>
      </c>
      <c r="AZ313" s="15" t="str">
        <f t="shared" si="112"/>
        <v/>
      </c>
      <c r="BA313" s="15" t="str">
        <f t="shared" si="110"/>
        <v/>
      </c>
      <c r="BB313" s="22" t="str">
        <f t="shared" si="113"/>
        <v/>
      </c>
      <c r="BC313" s="22" t="str">
        <f t="shared" si="114"/>
        <v/>
      </c>
      <c r="BD313" s="24" t="str">
        <f>IF(OR(R313=0,R313=""),"",((H313-R313)/R313))</f>
        <v/>
      </c>
      <c r="BE313" s="23" t="str">
        <f t="shared" si="111"/>
        <v/>
      </c>
      <c r="BF313" s="23" t="str">
        <f t="shared" si="115"/>
        <v/>
      </c>
      <c r="BG313" s="25" t="str">
        <f t="shared" si="116"/>
        <v/>
      </c>
      <c r="BH313" s="25" t="str">
        <f t="shared" si="117"/>
        <v/>
      </c>
      <c r="BI313" s="29" t="str">
        <f>IF(OR(L313="",N313=""),"",IF(AND(L313=N313,L313&gt;0,N313&gt;0),"Important High",""))</f>
        <v/>
      </c>
      <c r="BJ313" s="29" t="str">
        <f>IF(OR(M313="",O313=""),"",IF(AND(M313=O313,M313&gt;0,O313&gt;0),"Important Low",""))</f>
        <v/>
      </c>
      <c r="BK313" s="37" t="str">
        <f>IFERROR(IF(ABS(U313)&lt;0.15%,"Equal High",""),"")</f>
        <v/>
      </c>
      <c r="BL313" s="37" t="str" cm="1">
        <f t="array" aca="1" ref="BL313" ca="1">_xlfn.LET(_xlpm.lookback,MIN(ROW()-ROW(BK$50),11),_xlpm.found,IFERROR(MATCH("Equal High",OFFSET(BK313,-_xlpm.lookback,0,_xlpm.lookback+1,1),0),-1),_xlpm.offset_rows,_xlpm.lookback-_xlpm.found+1,IF(_xlpm.found&gt;0,INDEX(E:E,ROW()-_xlpm.offset_rows),""))</f>
        <v/>
      </c>
      <c r="BM313" s="37" t="str">
        <f ca="1">IF(BL313&lt;&gt;"",H313,"")</f>
        <v/>
      </c>
      <c r="BN313" s="37" t="str">
        <f ca="1">IF(BL313&lt;&gt;"",I313,"")</f>
        <v/>
      </c>
      <c r="BO313" s="37" t="str">
        <f t="shared" ca="1" si="135"/>
        <v/>
      </c>
      <c r="BP313" s="37" t="str">
        <f>IFERROR(IF(ABS(V313)&lt;0.15%,"Equal Low",""),"")</f>
        <v/>
      </c>
      <c r="BQ313" s="37" t="str" cm="1">
        <f t="array" aca="1" ref="BQ313" ca="1">_xlfn.LET(_xlpm.lookback,MIN(ROW()-ROW(BP$50),11),_xlpm.found,IFERROR(MATCH("Equal Low",OFFSET(BP313,-_xlpm.lookback,0,_xlpm.lookback+1,1),0),-1),_xlpm.offset_rows,_xlpm.lookback-_xlpm.found+1,IF(_xlpm.found&gt;0,INDEX(F:F,ROW()-_xlpm.offset_rows),""))</f>
        <v/>
      </c>
      <c r="BR313" s="37" t="str">
        <f ca="1">IF(BQ313&lt;&gt;"",H313,"")</f>
        <v/>
      </c>
      <c r="BS313" s="37" t="str">
        <f ca="1">IF(BQ313&lt;&gt;"",I313,"")</f>
        <v/>
      </c>
      <c r="BT313" s="37" t="str">
        <f t="shared" ca="1" si="136"/>
        <v/>
      </c>
      <c r="BU313" s="37" t="str">
        <f t="shared" si="118"/>
        <v/>
      </c>
      <c r="BV313" s="29" t="str">
        <f t="shared" si="119"/>
        <v/>
      </c>
      <c r="BW313" s="37" t="str" cm="1">
        <f t="array" ref="BW313">IF(BV313&lt;&gt;1,"",_xlfn.IFS(OR(BC313="Above",BC313="Below"),BC313,OR(BH313="Above",BH313="Below"),BH313,TRUE,""))</f>
        <v/>
      </c>
      <c r="BX313" s="37" t="str">
        <f ca="1">_xlfn.LET(_xlpm.eqh,IFERROR(ABS((BM313-BL313)/BL313)&lt;0.15%,FALSE),_xlpm.eql,IFERROR(ABS((BR313-BQ313)/BQ313)&lt;0.15%,FALSE),IF(_xlpm.eqh,IF(_xlpm.eql,"Eqh Touch / Eql Touch","Eqh Touch"),IF(_xlpm.eql,"Eql Touch","")))</f>
        <v/>
      </c>
      <c r="BY313" s="37" t="str">
        <f>IF(AA313="","",IF(AA313&gt;0,"UP","DOWN"))</f>
        <v/>
      </c>
      <c r="BZ313" s="37" t="str">
        <f t="shared" si="120"/>
        <v/>
      </c>
      <c r="CA313" s="37" t="str">
        <f t="shared" si="121"/>
        <v/>
      </c>
      <c r="CB313" s="66" t="str">
        <f t="shared" si="122"/>
        <v/>
      </c>
      <c r="CC313" s="69" t="str">
        <f t="shared" si="130"/>
        <v/>
      </c>
      <c r="CD313" s="66" t="str">
        <f t="shared" si="131"/>
        <v/>
      </c>
      <c r="CE313" s="66" t="str">
        <f t="shared" si="123"/>
        <v/>
      </c>
      <c r="CF313" s="66" t="str">
        <f>IF(AK313="","",IF(AND(AC313&gt;0,AK313&gt;0),"Low Spike @ Uptrend",""))</f>
        <v/>
      </c>
      <c r="CG313" s="66" t="str">
        <f>IF(AND(CF313="Low Spike @ Uptrend",AV313&gt;50%),"Sig Low Spike @ Uptrend","")</f>
        <v/>
      </c>
      <c r="CH313" s="30" t="str">
        <f>IFERROR(IF(Z313&gt;(AVERAGE(Z293:Z313)+(2*_xlfn.STDEV.P(Z293:Z313))),1,""),"")</f>
        <v/>
      </c>
      <c r="CI313" s="30" t="str">
        <f>IFERROR(IF(G313&gt;(AVERAGE(G293:G313)+(2*_xlfn.STDEV.P(G293:G313))),1,""),"")</f>
        <v/>
      </c>
      <c r="CJ313" s="30" t="str">
        <f>IF(P313="","",IF(P313=1,1,""))</f>
        <v/>
      </c>
      <c r="CK313" s="11" t="str">
        <f>IF(AND(CH313="",CC313="",CF313="",CI313="",CJ313=""),"",SUM(CH313:CJ313)/5)</f>
        <v/>
      </c>
      <c r="CL313" s="38" t="str">
        <f t="shared" si="132"/>
        <v/>
      </c>
      <c r="CM313" s="10" t="str">
        <f t="shared" si="133"/>
        <v/>
      </c>
    </row>
    <row r="314" spans="1:91" x14ac:dyDescent="0.55000000000000004">
      <c r="A314" t="str">
        <f>IF('Data Validation'!$K$2&lt;&gt;TRUE,"",'Data Validation'!A314)</f>
        <v/>
      </c>
      <c r="B314" s="4" t="str">
        <f>IF('Data Validation'!$K$2&lt;&gt;TRUE,"",'Data Validation'!C314)</f>
        <v/>
      </c>
      <c r="C314" s="4" t="str">
        <f>IF('Data Validation'!$K$2&lt;&gt;TRUE,"",'Data Validation'!E314)</f>
        <v/>
      </c>
      <c r="D314" s="4" t="str">
        <f>IF('Data Validation'!$K$2&lt;&gt;TRUE,"",'Data Validation'!G314)</f>
        <v/>
      </c>
      <c r="E314" s="4" t="str">
        <f>IF($C314&lt;&gt;"M5","",Price!F314)</f>
        <v/>
      </c>
      <c r="F314" s="4" t="str">
        <f>IF($C314&lt;&gt;"M5","",Price!G314)</f>
        <v/>
      </c>
      <c r="G314" s="4" t="str">
        <f>IF($C314&lt;&gt;"M5","",Price!H314)</f>
        <v/>
      </c>
      <c r="H314" s="57" t="str">
        <f>IF($C314&lt;&gt;"M5","",SSA!E314)</f>
        <v/>
      </c>
      <c r="I314" s="57" t="str">
        <f>IF($C314&lt;&gt;"M5","",SSA!F314)</f>
        <v/>
      </c>
      <c r="J314" s="58" t="str">
        <f>IF($C314&lt;&gt;"M5","",SSA!G314)</f>
        <v/>
      </c>
      <c r="K314" s="58" t="str">
        <f>IF($C314&lt;&gt;"M5","",SSA!H314)</f>
        <v/>
      </c>
      <c r="L314" s="5" t="str">
        <f>IF($C314&lt;&gt;"M5","",Trendlines!K314)</f>
        <v/>
      </c>
      <c r="M314" s="5" t="str">
        <f>IF($C314&lt;&gt;"M5","",Trendlines!L314)</f>
        <v/>
      </c>
      <c r="N314" s="5" t="str">
        <f>IF($C314&lt;&gt;"M5","",ZigZag!E314)</f>
        <v/>
      </c>
      <c r="O314" s="5" t="str">
        <f>IF($C314&lt;&gt;"M5","",ZigZag!F314)</f>
        <v/>
      </c>
      <c r="P314" s="5" t="str">
        <f>IF($C314&lt;&gt;"M5","",Pinbar!E314)</f>
        <v/>
      </c>
      <c r="Q314" s="57" t="str">
        <f>IF($C314&lt;&gt;"M5","",Trendlines!E314)</f>
        <v/>
      </c>
      <c r="R314" s="57" t="str">
        <f>IF($C314&lt;&gt;"M5","",Trendlines!H314)</f>
        <v/>
      </c>
      <c r="S314" s="36" t="str">
        <f>IF(N314=0,""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"")))))))))))))))))))))))))))))))))))))))))))))))))</f>
        <v/>
      </c>
      <c r="T314" s="36" t="str">
        <f>IF(O314=0,""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"")))))))))))))))))))))))))))))))))))))))))))))))))</f>
        <v/>
      </c>
      <c r="U314" s="36" t="str">
        <f>IFERROR(IF(S314="N/A","N/A",((N314-S314)/S314)),"")</f>
        <v/>
      </c>
      <c r="V314" s="36" t="str">
        <f>IFERROR(IF(T314="N/A","N/A",((O314-T314)/T314)),"")</f>
        <v/>
      </c>
      <c r="W314" t="str">
        <f>IFERROR(E314-F314,"")</f>
        <v/>
      </c>
      <c r="X314" t="str">
        <f>IFERROR(ABS(E314-D313),"")</f>
        <v/>
      </c>
      <c r="Y314" t="str">
        <f>IFERROR(ABS(F314-D313),"")</f>
        <v/>
      </c>
      <c r="Z314" t="str">
        <f t="shared" si="134"/>
        <v/>
      </c>
      <c r="AA314" s="36" t="str">
        <f>IFERROR(H314-I314,"")</f>
        <v/>
      </c>
      <c r="AB314" s="36" t="str">
        <f t="shared" si="124"/>
        <v/>
      </c>
      <c r="AC314" s="66" t="str" cm="1">
        <f t="array" ref="AC314">IFERROR((AB314=AB313,AC313+AB314,AB314),"")</f>
        <v/>
      </c>
      <c r="AD314" s="65"/>
      <c r="AE314" s="65"/>
      <c r="AF314" s="65"/>
      <c r="AG314" s="65"/>
      <c r="AH314" s="36" t="str">
        <f>IF(AND(H314&gt;I314,H313&lt;I313),"crossover","")</f>
        <v/>
      </c>
      <c r="AI314" s="36" t="str">
        <f>IF(AND(H314&lt;I314,H313&gt;I313),"crossunder","")</f>
        <v/>
      </c>
      <c r="AJ314" s="67" t="str">
        <f t="shared" si="125"/>
        <v/>
      </c>
      <c r="AK314" s="68" t="str">
        <f t="shared" si="126"/>
        <v/>
      </c>
      <c r="AL314" s="71" t="str">
        <f t="shared" si="127"/>
        <v/>
      </c>
      <c r="AM314" s="71" t="str">
        <f t="shared" si="128"/>
        <v/>
      </c>
      <c r="AN314" s="72" t="str">
        <f>IF(AND(AK314&lt;&gt;"",CF314="Low Spike @ Uptrend"),AK314,"")</f>
        <v/>
      </c>
      <c r="AO314" s="72" t="str">
        <f t="shared" si="129"/>
        <v/>
      </c>
      <c r="AT314" s="75"/>
      <c r="AU314" s="75"/>
      <c r="AV314" s="75"/>
      <c r="AW314" s="75"/>
      <c r="AX314" s="4"/>
      <c r="AY314" s="21" t="str">
        <f>IF(OR(Q314=0,Q314=""),"",((H314-Q314)/Q314))</f>
        <v/>
      </c>
      <c r="AZ314" s="15" t="str">
        <f t="shared" si="112"/>
        <v/>
      </c>
      <c r="BA314" s="15" t="str">
        <f t="shared" si="110"/>
        <v/>
      </c>
      <c r="BB314" s="22" t="str">
        <f t="shared" si="113"/>
        <v/>
      </c>
      <c r="BC314" s="22" t="str">
        <f t="shared" si="114"/>
        <v/>
      </c>
      <c r="BD314" s="24" t="str">
        <f>IF(OR(R314=0,R314=""),"",((H314-R314)/R314))</f>
        <v/>
      </c>
      <c r="BE314" s="23" t="str">
        <f t="shared" si="111"/>
        <v/>
      </c>
      <c r="BF314" s="23" t="str">
        <f t="shared" si="115"/>
        <v/>
      </c>
      <c r="BG314" s="25" t="str">
        <f t="shared" si="116"/>
        <v/>
      </c>
      <c r="BH314" s="25" t="str">
        <f t="shared" si="117"/>
        <v/>
      </c>
      <c r="BI314" s="29" t="str">
        <f>IF(OR(L314="",N314=""),"",IF(AND(L314=N314,L314&gt;0,N314&gt;0),"Important High",""))</f>
        <v/>
      </c>
      <c r="BJ314" s="29" t="str">
        <f>IF(OR(M314="",O314=""),"",IF(AND(M314=O314,M314&gt;0,O314&gt;0),"Important Low",""))</f>
        <v/>
      </c>
      <c r="BK314" s="37" t="str">
        <f>IFERROR(IF(ABS(U314)&lt;0.15%,"Equal High",""),"")</f>
        <v/>
      </c>
      <c r="BL314" s="37" t="str" cm="1">
        <f t="array" aca="1" ref="BL314" ca="1">_xlfn.LET(_xlpm.lookback,MIN(ROW()-ROW(BK$50),11),_xlpm.found,IFERROR(MATCH("Equal High",OFFSET(BK314,-_xlpm.lookback,0,_xlpm.lookback+1,1),0),-1),_xlpm.offset_rows,_xlpm.lookback-_xlpm.found+1,IF(_xlpm.found&gt;0,INDEX(E:E,ROW()-_xlpm.offset_rows),""))</f>
        <v/>
      </c>
      <c r="BM314" s="37" t="str">
        <f ca="1">IF(BL314&lt;&gt;"",H314,"")</f>
        <v/>
      </c>
      <c r="BN314" s="37" t="str">
        <f ca="1">IF(BL314&lt;&gt;"",I314,"")</f>
        <v/>
      </c>
      <c r="BO314" s="37" t="str">
        <f t="shared" ca="1" si="135"/>
        <v/>
      </c>
      <c r="BP314" s="37" t="str">
        <f>IFERROR(IF(ABS(V314)&lt;0.15%,"Equal Low",""),"")</f>
        <v/>
      </c>
      <c r="BQ314" s="37" t="str" cm="1">
        <f t="array" aca="1" ref="BQ314" ca="1">_xlfn.LET(_xlpm.lookback,MIN(ROW()-ROW(BP$50),11),_xlpm.found,IFERROR(MATCH("Equal Low",OFFSET(BP314,-_xlpm.lookback,0,_xlpm.lookback+1,1),0),-1),_xlpm.offset_rows,_xlpm.lookback-_xlpm.found+1,IF(_xlpm.found&gt;0,INDEX(F:F,ROW()-_xlpm.offset_rows),""))</f>
        <v/>
      </c>
      <c r="BR314" s="37" t="str">
        <f ca="1">IF(BQ314&lt;&gt;"",H314,"")</f>
        <v/>
      </c>
      <c r="BS314" s="37" t="str">
        <f ca="1">IF(BQ314&lt;&gt;"",I314,"")</f>
        <v/>
      </c>
      <c r="BT314" s="37" t="str">
        <f t="shared" ca="1" si="136"/>
        <v/>
      </c>
      <c r="BU314" s="37" t="str">
        <f t="shared" si="118"/>
        <v/>
      </c>
      <c r="BV314" s="29" t="str">
        <f t="shared" si="119"/>
        <v/>
      </c>
      <c r="BW314" s="37" t="str" cm="1">
        <f t="array" ref="BW314">IF(BV314&lt;&gt;1,"",_xlfn.IFS(OR(BC314="Above",BC314="Below"),BC314,OR(BH314="Above",BH314="Below"),BH314,TRUE,""))</f>
        <v/>
      </c>
      <c r="BX314" s="37" t="str">
        <f ca="1">_xlfn.LET(_xlpm.eqh,IFERROR(ABS((BM314-BL314)/BL314)&lt;0.15%,FALSE),_xlpm.eql,IFERROR(ABS((BR314-BQ314)/BQ314)&lt;0.15%,FALSE),IF(_xlpm.eqh,IF(_xlpm.eql,"Eqh Touch / Eql Touch","Eqh Touch"),IF(_xlpm.eql,"Eql Touch","")))</f>
        <v/>
      </c>
      <c r="BY314" s="37" t="str">
        <f>IF(AA314="","",IF(AA314&gt;0,"UP","DOWN"))</f>
        <v/>
      </c>
      <c r="BZ314" s="37" t="str">
        <f t="shared" si="120"/>
        <v/>
      </c>
      <c r="CA314" s="37" t="str">
        <f t="shared" si="121"/>
        <v/>
      </c>
      <c r="CB314" s="66" t="str">
        <f t="shared" si="122"/>
        <v/>
      </c>
      <c r="CC314" s="69" t="str">
        <f t="shared" si="130"/>
        <v/>
      </c>
      <c r="CD314" s="66" t="str">
        <f t="shared" si="131"/>
        <v/>
      </c>
      <c r="CE314" s="66" t="str">
        <f t="shared" si="123"/>
        <v/>
      </c>
      <c r="CF314" s="66" t="str">
        <f>IF(AK314="","",IF(AND(AC314&gt;0,AK314&gt;0),"Low Spike @ Uptrend",""))</f>
        <v/>
      </c>
      <c r="CG314" s="66" t="str">
        <f>IF(AND(CF314="Low Spike @ Uptrend",AV314&gt;50%),"Sig Low Spike @ Uptrend","")</f>
        <v/>
      </c>
      <c r="CH314" s="30" t="str">
        <f>IFERROR(IF(Z314&gt;(AVERAGE(Z294:Z314)+(2*_xlfn.STDEV.P(Z294:Z314))),1,""),"")</f>
        <v/>
      </c>
      <c r="CI314" s="30" t="str">
        <f>IFERROR(IF(G314&gt;(AVERAGE(G294:G314)+(2*_xlfn.STDEV.P(G294:G314))),1,""),"")</f>
        <v/>
      </c>
      <c r="CJ314" s="30" t="str">
        <f>IF(P314="","",IF(P314=1,1,""))</f>
        <v/>
      </c>
      <c r="CK314" s="11" t="str">
        <f>IF(AND(CH314="",CC314="",CF314="",CI314="",CJ314=""),"",SUM(CH314:CJ314)/5)</f>
        <v/>
      </c>
      <c r="CL314" s="38" t="str">
        <f t="shared" si="132"/>
        <v/>
      </c>
      <c r="CM314" s="10" t="str">
        <f t="shared" si="133"/>
        <v/>
      </c>
    </row>
    <row r="315" spans="1:91" x14ac:dyDescent="0.55000000000000004">
      <c r="A315" t="str">
        <f>IF('Data Validation'!$K$2&lt;&gt;TRUE,"",'Data Validation'!A315)</f>
        <v/>
      </c>
      <c r="B315" s="4" t="str">
        <f>IF('Data Validation'!$K$2&lt;&gt;TRUE,"",'Data Validation'!C315)</f>
        <v/>
      </c>
      <c r="C315" s="4" t="str">
        <f>IF('Data Validation'!$K$2&lt;&gt;TRUE,"",'Data Validation'!E315)</f>
        <v/>
      </c>
      <c r="D315" s="4" t="str">
        <f>IF('Data Validation'!$K$2&lt;&gt;TRUE,"",'Data Validation'!G315)</f>
        <v/>
      </c>
      <c r="E315" s="4" t="str">
        <f>IF($C315&lt;&gt;"M5","",Price!F315)</f>
        <v/>
      </c>
      <c r="F315" s="4" t="str">
        <f>IF($C315&lt;&gt;"M5","",Price!G315)</f>
        <v/>
      </c>
      <c r="G315" s="4" t="str">
        <f>IF($C315&lt;&gt;"M5","",Price!H315)</f>
        <v/>
      </c>
      <c r="H315" s="57" t="str">
        <f>IF($C315&lt;&gt;"M5","",SSA!E315)</f>
        <v/>
      </c>
      <c r="I315" s="57" t="str">
        <f>IF($C315&lt;&gt;"M5","",SSA!F315)</f>
        <v/>
      </c>
      <c r="J315" s="58" t="str">
        <f>IF($C315&lt;&gt;"M5","",SSA!G315)</f>
        <v/>
      </c>
      <c r="K315" s="58" t="str">
        <f>IF($C315&lt;&gt;"M5","",SSA!H315)</f>
        <v/>
      </c>
      <c r="L315" s="5" t="str">
        <f>IF($C315&lt;&gt;"M5","",Trendlines!K315)</f>
        <v/>
      </c>
      <c r="M315" s="5" t="str">
        <f>IF($C315&lt;&gt;"M5","",Trendlines!L315)</f>
        <v/>
      </c>
      <c r="N315" s="5" t="str">
        <f>IF($C315&lt;&gt;"M5","",ZigZag!E315)</f>
        <v/>
      </c>
      <c r="O315" s="5" t="str">
        <f>IF($C315&lt;&gt;"M5","",ZigZag!F315)</f>
        <v/>
      </c>
      <c r="P315" s="5" t="str">
        <f>IF($C315&lt;&gt;"M5","",Pinbar!E315)</f>
        <v/>
      </c>
      <c r="Q315" s="57" t="str">
        <f>IF($C315&lt;&gt;"M5","",Trendlines!E315)</f>
        <v/>
      </c>
      <c r="R315" s="57" t="str">
        <f>IF($C315&lt;&gt;"M5","",Trendlines!H315)</f>
        <v/>
      </c>
      <c r="S315" s="36" t="str">
        <f>IF(N315=0,""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"")))))))))))))))))))))))))))))))))))))))))))))))))</f>
        <v/>
      </c>
      <c r="T315" s="36" t="str">
        <f>IF(O315=0,""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"")))))))))))))))))))))))))))))))))))))))))))))))))</f>
        <v/>
      </c>
      <c r="U315" s="36" t="str">
        <f>IFERROR(IF(S315="N/A","N/A",((N315-S315)/S315)),"")</f>
        <v/>
      </c>
      <c r="V315" s="36" t="str">
        <f>IFERROR(IF(T315="N/A","N/A",((O315-T315)/T315)),"")</f>
        <v/>
      </c>
      <c r="W315" t="str">
        <f>IFERROR(E315-F315,"")</f>
        <v/>
      </c>
      <c r="X315" t="str">
        <f>IFERROR(ABS(E315-D314),"")</f>
        <v/>
      </c>
      <c r="Y315" t="str">
        <f>IFERROR(ABS(F315-D314),"")</f>
        <v/>
      </c>
      <c r="Z315" t="str">
        <f t="shared" si="134"/>
        <v/>
      </c>
      <c r="AA315" s="36" t="str">
        <f>IFERROR(H315-I315,"")</f>
        <v/>
      </c>
      <c r="AB315" s="36" t="str">
        <f t="shared" si="124"/>
        <v/>
      </c>
      <c r="AC315" s="66" t="str" cm="1">
        <f t="array" ref="AC315">IFERROR((AB315=AB314,AC314+AB315,AB315),"")</f>
        <v/>
      </c>
      <c r="AD315" s="65"/>
      <c r="AE315" s="65"/>
      <c r="AF315" s="65"/>
      <c r="AG315" s="65"/>
      <c r="AH315" s="36" t="str">
        <f>IF(AND(H315&gt;I315,H314&lt;I314),"crossover","")</f>
        <v/>
      </c>
      <c r="AI315" s="36" t="str">
        <f>IF(AND(H315&lt;I315,H314&gt;I314),"crossunder","")</f>
        <v/>
      </c>
      <c r="AJ315" s="67" t="str">
        <f t="shared" si="125"/>
        <v/>
      </c>
      <c r="AK315" s="68" t="str">
        <f t="shared" si="126"/>
        <v/>
      </c>
      <c r="AL315" s="71" t="str">
        <f t="shared" si="127"/>
        <v/>
      </c>
      <c r="AM315" s="71" t="str">
        <f t="shared" si="128"/>
        <v/>
      </c>
      <c r="AN315" s="72" t="str">
        <f>IF(AND(AK315&lt;&gt;"",CF315="Low Spike @ Uptrend"),AK315,"")</f>
        <v/>
      </c>
      <c r="AO315" s="72" t="str">
        <f t="shared" si="129"/>
        <v/>
      </c>
      <c r="AT315" s="75"/>
      <c r="AU315" s="75"/>
      <c r="AV315" s="75"/>
      <c r="AW315" s="75"/>
      <c r="AX315" s="4"/>
      <c r="AY315" s="21" t="str">
        <f>IF(OR(Q315=0,Q315=""),"",((H315-Q315)/Q315))</f>
        <v/>
      </c>
      <c r="AZ315" s="15" t="str">
        <f t="shared" si="112"/>
        <v/>
      </c>
      <c r="BA315" s="15" t="str">
        <f t="shared" si="110"/>
        <v/>
      </c>
      <c r="BB315" s="22" t="str">
        <f t="shared" si="113"/>
        <v/>
      </c>
      <c r="BC315" s="22" t="str">
        <f t="shared" si="114"/>
        <v/>
      </c>
      <c r="BD315" s="24" t="str">
        <f>IF(OR(R315=0,R315=""),"",((H315-R315)/R315))</f>
        <v/>
      </c>
      <c r="BE315" s="23" t="str">
        <f t="shared" si="111"/>
        <v/>
      </c>
      <c r="BF315" s="23" t="str">
        <f t="shared" si="115"/>
        <v/>
      </c>
      <c r="BG315" s="25" t="str">
        <f t="shared" si="116"/>
        <v/>
      </c>
      <c r="BH315" s="25" t="str">
        <f t="shared" si="117"/>
        <v/>
      </c>
      <c r="BI315" s="29" t="str">
        <f>IF(OR(L315="",N315=""),"",IF(AND(L315=N315,L315&gt;0,N315&gt;0),"Important High",""))</f>
        <v/>
      </c>
      <c r="BJ315" s="29" t="str">
        <f>IF(OR(M315="",O315=""),"",IF(AND(M315=O315,M315&gt;0,O315&gt;0),"Important Low",""))</f>
        <v/>
      </c>
      <c r="BK315" s="37" t="str">
        <f>IFERROR(IF(ABS(U315)&lt;0.15%,"Equal High",""),"")</f>
        <v/>
      </c>
      <c r="BL315" s="37" t="str" cm="1">
        <f t="array" aca="1" ref="BL315" ca="1">_xlfn.LET(_xlpm.lookback,MIN(ROW()-ROW(BK$50),11),_xlpm.found,IFERROR(MATCH("Equal High",OFFSET(BK315,-_xlpm.lookback,0,_xlpm.lookback+1,1),0),-1),_xlpm.offset_rows,_xlpm.lookback-_xlpm.found+1,IF(_xlpm.found&gt;0,INDEX(E:E,ROW()-_xlpm.offset_rows),""))</f>
        <v/>
      </c>
      <c r="BM315" s="37" t="str">
        <f ca="1">IF(BL315&lt;&gt;"",H315,"")</f>
        <v/>
      </c>
      <c r="BN315" s="37" t="str">
        <f ca="1">IF(BL315&lt;&gt;"",I315,"")</f>
        <v/>
      </c>
      <c r="BO315" s="37" t="str">
        <f t="shared" ca="1" si="135"/>
        <v/>
      </c>
      <c r="BP315" s="37" t="str">
        <f>IFERROR(IF(ABS(V315)&lt;0.15%,"Equal Low",""),"")</f>
        <v/>
      </c>
      <c r="BQ315" s="37" t="str" cm="1">
        <f t="array" aca="1" ref="BQ315" ca="1">_xlfn.LET(_xlpm.lookback,MIN(ROW()-ROW(BP$50),11),_xlpm.found,IFERROR(MATCH("Equal Low",OFFSET(BP315,-_xlpm.lookback,0,_xlpm.lookback+1,1),0),-1),_xlpm.offset_rows,_xlpm.lookback-_xlpm.found+1,IF(_xlpm.found&gt;0,INDEX(F:F,ROW()-_xlpm.offset_rows),""))</f>
        <v/>
      </c>
      <c r="BR315" s="37" t="str">
        <f ca="1">IF(BQ315&lt;&gt;"",H315,"")</f>
        <v/>
      </c>
      <c r="BS315" s="37" t="str">
        <f ca="1">IF(BQ315&lt;&gt;"",I315,"")</f>
        <v/>
      </c>
      <c r="BT315" s="37" t="str">
        <f t="shared" ca="1" si="136"/>
        <v/>
      </c>
      <c r="BU315" s="37" t="str">
        <f t="shared" si="118"/>
        <v/>
      </c>
      <c r="BV315" s="29" t="str">
        <f t="shared" si="119"/>
        <v/>
      </c>
      <c r="BW315" s="37" t="str" cm="1">
        <f t="array" ref="BW315">IF(BV315&lt;&gt;1,"",_xlfn.IFS(OR(BC315="Above",BC315="Below"),BC315,OR(BH315="Above",BH315="Below"),BH315,TRUE,""))</f>
        <v/>
      </c>
      <c r="BX315" s="37" t="str">
        <f ca="1">_xlfn.LET(_xlpm.eqh,IFERROR(ABS((BM315-BL315)/BL315)&lt;0.15%,FALSE),_xlpm.eql,IFERROR(ABS((BR315-BQ315)/BQ315)&lt;0.15%,FALSE),IF(_xlpm.eqh,IF(_xlpm.eql,"Eqh Touch / Eql Touch","Eqh Touch"),IF(_xlpm.eql,"Eql Touch","")))</f>
        <v/>
      </c>
      <c r="BY315" s="37" t="str">
        <f>IF(AA315="","",IF(AA315&gt;0,"UP","DOWN"))</f>
        <v/>
      </c>
      <c r="BZ315" s="37" t="str">
        <f t="shared" si="120"/>
        <v/>
      </c>
      <c r="CA315" s="37" t="str">
        <f t="shared" si="121"/>
        <v/>
      </c>
      <c r="CB315" s="66" t="str">
        <f t="shared" si="122"/>
        <v/>
      </c>
      <c r="CC315" s="69" t="str">
        <f t="shared" si="130"/>
        <v/>
      </c>
      <c r="CD315" s="66" t="str">
        <f t="shared" si="131"/>
        <v/>
      </c>
      <c r="CE315" s="66" t="str">
        <f t="shared" si="123"/>
        <v/>
      </c>
      <c r="CF315" s="66" t="str">
        <f>IF(AK315="","",IF(AND(AC315&gt;0,AK315&gt;0),"Low Spike @ Uptrend",""))</f>
        <v/>
      </c>
      <c r="CG315" s="66" t="str">
        <f>IF(AND(CF315="Low Spike @ Uptrend",AV315&gt;50%),"Sig Low Spike @ Uptrend","")</f>
        <v/>
      </c>
      <c r="CH315" s="30" t="str">
        <f>IFERROR(IF(Z315&gt;(AVERAGE(Z295:Z315)+(2*_xlfn.STDEV.P(Z295:Z315))),1,""),"")</f>
        <v/>
      </c>
      <c r="CI315" s="30" t="str">
        <f>IFERROR(IF(G315&gt;(AVERAGE(G295:G315)+(2*_xlfn.STDEV.P(G295:G315))),1,""),"")</f>
        <v/>
      </c>
      <c r="CJ315" s="30" t="str">
        <f>IF(P315="","",IF(P315=1,1,""))</f>
        <v/>
      </c>
      <c r="CK315" s="11" t="str">
        <f>IF(AND(CH315="",CC315="",CF315="",CI315="",CJ315=""),"",SUM(CH315:CJ315)/5)</f>
        <v/>
      </c>
      <c r="CL315" s="38" t="str">
        <f t="shared" si="132"/>
        <v/>
      </c>
      <c r="CM315" s="10" t="str">
        <f t="shared" si="133"/>
        <v/>
      </c>
    </row>
    <row r="316" spans="1:91" x14ac:dyDescent="0.55000000000000004">
      <c r="A316" t="str">
        <f>IF('Data Validation'!$K$2&lt;&gt;TRUE,"",'Data Validation'!A316)</f>
        <v/>
      </c>
      <c r="B316" s="4" t="str">
        <f>IF('Data Validation'!$K$2&lt;&gt;TRUE,"",'Data Validation'!C316)</f>
        <v/>
      </c>
      <c r="C316" s="4" t="str">
        <f>IF('Data Validation'!$K$2&lt;&gt;TRUE,"",'Data Validation'!E316)</f>
        <v/>
      </c>
      <c r="D316" s="4" t="str">
        <f>IF('Data Validation'!$K$2&lt;&gt;TRUE,"",'Data Validation'!G316)</f>
        <v/>
      </c>
      <c r="E316" s="4" t="str">
        <f>IF($C316&lt;&gt;"M5","",Price!F316)</f>
        <v/>
      </c>
      <c r="F316" s="4" t="str">
        <f>IF($C316&lt;&gt;"M5","",Price!G316)</f>
        <v/>
      </c>
      <c r="G316" s="4" t="str">
        <f>IF($C316&lt;&gt;"M5","",Price!H316)</f>
        <v/>
      </c>
      <c r="H316" s="57" t="str">
        <f>IF($C316&lt;&gt;"M5","",SSA!E316)</f>
        <v/>
      </c>
      <c r="I316" s="57" t="str">
        <f>IF($C316&lt;&gt;"M5","",SSA!F316)</f>
        <v/>
      </c>
      <c r="J316" s="58" t="str">
        <f>IF($C316&lt;&gt;"M5","",SSA!G316)</f>
        <v/>
      </c>
      <c r="K316" s="58" t="str">
        <f>IF($C316&lt;&gt;"M5","",SSA!H316)</f>
        <v/>
      </c>
      <c r="L316" s="5" t="str">
        <f>IF($C316&lt;&gt;"M5","",Trendlines!K316)</f>
        <v/>
      </c>
      <c r="M316" s="5" t="str">
        <f>IF($C316&lt;&gt;"M5","",Trendlines!L316)</f>
        <v/>
      </c>
      <c r="N316" s="5" t="str">
        <f>IF($C316&lt;&gt;"M5","",ZigZag!E316)</f>
        <v/>
      </c>
      <c r="O316" s="5" t="str">
        <f>IF($C316&lt;&gt;"M5","",ZigZag!F316)</f>
        <v/>
      </c>
      <c r="P316" s="5" t="str">
        <f>IF($C316&lt;&gt;"M5","",Pinbar!E316)</f>
        <v/>
      </c>
      <c r="Q316" s="57" t="str">
        <f>IF($C316&lt;&gt;"M5","",Trendlines!E316)</f>
        <v/>
      </c>
      <c r="R316" s="57" t="str">
        <f>IF($C316&lt;&gt;"M5","",Trendlines!H316)</f>
        <v/>
      </c>
      <c r="S316" s="36" t="str">
        <f>IF(N316=0,""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"")))))))))))))))))))))))))))))))))))))))))))))))))</f>
        <v/>
      </c>
      <c r="T316" s="36" t="str">
        <f>IF(O316=0,""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"")))))))))))))))))))))))))))))))))))))))))))))))))</f>
        <v/>
      </c>
      <c r="U316" s="36" t="str">
        <f>IFERROR(IF(S316="N/A","N/A",((N316-S316)/S316)),"")</f>
        <v/>
      </c>
      <c r="V316" s="36" t="str">
        <f>IFERROR(IF(T316="N/A","N/A",((O316-T316)/T316)),"")</f>
        <v/>
      </c>
      <c r="W316" t="str">
        <f>IFERROR(E316-F316,"")</f>
        <v/>
      </c>
      <c r="X316" t="str">
        <f>IFERROR(ABS(E316-D315),"")</f>
        <v/>
      </c>
      <c r="Y316" t="str">
        <f>IFERROR(ABS(F316-D315),"")</f>
        <v/>
      </c>
      <c r="Z316" t="str">
        <f t="shared" si="134"/>
        <v/>
      </c>
      <c r="AA316" s="36" t="str">
        <f>IFERROR(H316-I316,"")</f>
        <v/>
      </c>
      <c r="AB316" s="36" t="str">
        <f t="shared" si="124"/>
        <v/>
      </c>
      <c r="AC316" s="66" t="str" cm="1">
        <f t="array" ref="AC316">IFERROR((AB316=AB315,AC315+AB316,AB316),"")</f>
        <v/>
      </c>
      <c r="AD316" s="65"/>
      <c r="AE316" s="65"/>
      <c r="AF316" s="65"/>
      <c r="AG316" s="65"/>
      <c r="AH316" s="36" t="str">
        <f>IF(AND(H316&gt;I316,H315&lt;I315),"crossover","")</f>
        <v/>
      </c>
      <c r="AI316" s="36" t="str">
        <f>IF(AND(H316&lt;I316,H315&gt;I315),"crossunder","")</f>
        <v/>
      </c>
      <c r="AJ316" s="67" t="str">
        <f t="shared" si="125"/>
        <v/>
      </c>
      <c r="AK316" s="68" t="str">
        <f t="shared" si="126"/>
        <v/>
      </c>
      <c r="AL316" s="71" t="str">
        <f t="shared" si="127"/>
        <v/>
      </c>
      <c r="AM316" s="71" t="str">
        <f t="shared" si="128"/>
        <v/>
      </c>
      <c r="AN316" s="72" t="str">
        <f>IF(AND(AK316&lt;&gt;"",CF316="Low Spike @ Uptrend"),AK316,"")</f>
        <v/>
      </c>
      <c r="AO316" s="72" t="str">
        <f t="shared" si="129"/>
        <v/>
      </c>
      <c r="AT316" s="75"/>
      <c r="AU316" s="75"/>
      <c r="AV316" s="75"/>
      <c r="AW316" s="75"/>
      <c r="AX316" s="4"/>
      <c r="AY316" s="21" t="str">
        <f>IF(OR(Q316=0,Q316=""),"",((H316-Q316)/Q316))</f>
        <v/>
      </c>
      <c r="AZ316" s="15" t="str">
        <f t="shared" si="112"/>
        <v/>
      </c>
      <c r="BA316" s="15" t="str">
        <f t="shared" si="110"/>
        <v/>
      </c>
      <c r="BB316" s="22" t="str">
        <f t="shared" si="113"/>
        <v/>
      </c>
      <c r="BC316" s="22" t="str">
        <f t="shared" si="114"/>
        <v/>
      </c>
      <c r="BD316" s="24" t="str">
        <f>IF(OR(R316=0,R316=""),"",((H316-R316)/R316))</f>
        <v/>
      </c>
      <c r="BE316" s="23" t="str">
        <f t="shared" si="111"/>
        <v/>
      </c>
      <c r="BF316" s="23" t="str">
        <f t="shared" si="115"/>
        <v/>
      </c>
      <c r="BG316" s="25" t="str">
        <f t="shared" si="116"/>
        <v/>
      </c>
      <c r="BH316" s="25" t="str">
        <f t="shared" si="117"/>
        <v/>
      </c>
      <c r="BI316" s="29" t="str">
        <f>IF(OR(L316="",N316=""),"",IF(AND(L316=N316,L316&gt;0,N316&gt;0),"Important High",""))</f>
        <v/>
      </c>
      <c r="BJ316" s="29" t="str">
        <f>IF(OR(M316="",O316=""),"",IF(AND(M316=O316,M316&gt;0,O316&gt;0),"Important Low",""))</f>
        <v/>
      </c>
      <c r="BK316" s="37" t="str">
        <f>IFERROR(IF(ABS(U316)&lt;0.15%,"Equal High",""),"")</f>
        <v/>
      </c>
      <c r="BL316" s="37" t="str" cm="1">
        <f t="array" aca="1" ref="BL316" ca="1">_xlfn.LET(_xlpm.lookback,MIN(ROW()-ROW(BK$50),11),_xlpm.found,IFERROR(MATCH("Equal High",OFFSET(BK316,-_xlpm.lookback,0,_xlpm.lookback+1,1),0),-1),_xlpm.offset_rows,_xlpm.lookback-_xlpm.found+1,IF(_xlpm.found&gt;0,INDEX(E:E,ROW()-_xlpm.offset_rows),""))</f>
        <v/>
      </c>
      <c r="BM316" s="37" t="str">
        <f ca="1">IF(BL316&lt;&gt;"",H316,"")</f>
        <v/>
      </c>
      <c r="BN316" s="37" t="str">
        <f ca="1">IF(BL316&lt;&gt;"",I316,"")</f>
        <v/>
      </c>
      <c r="BO316" s="37" t="str">
        <f t="shared" ca="1" si="135"/>
        <v/>
      </c>
      <c r="BP316" s="37" t="str">
        <f>IFERROR(IF(ABS(V316)&lt;0.15%,"Equal Low",""),"")</f>
        <v/>
      </c>
      <c r="BQ316" s="37" t="str" cm="1">
        <f t="array" aca="1" ref="BQ316" ca="1">_xlfn.LET(_xlpm.lookback,MIN(ROW()-ROW(BP$50),11),_xlpm.found,IFERROR(MATCH("Equal Low",OFFSET(BP316,-_xlpm.lookback,0,_xlpm.lookback+1,1),0),-1),_xlpm.offset_rows,_xlpm.lookback-_xlpm.found+1,IF(_xlpm.found&gt;0,INDEX(F:F,ROW()-_xlpm.offset_rows),""))</f>
        <v/>
      </c>
      <c r="BR316" s="37" t="str">
        <f ca="1">IF(BQ316&lt;&gt;"",H316,"")</f>
        <v/>
      </c>
      <c r="BS316" s="37" t="str">
        <f ca="1">IF(BQ316&lt;&gt;"",I316,"")</f>
        <v/>
      </c>
      <c r="BT316" s="37" t="str">
        <f t="shared" ca="1" si="136"/>
        <v/>
      </c>
      <c r="BU316" s="37" t="str">
        <f t="shared" si="118"/>
        <v/>
      </c>
      <c r="BV316" s="29" t="str">
        <f t="shared" si="119"/>
        <v/>
      </c>
      <c r="BW316" s="37" t="str" cm="1">
        <f t="array" ref="BW316">IF(BV316&lt;&gt;1,"",_xlfn.IFS(OR(BC316="Above",BC316="Below"),BC316,OR(BH316="Above",BH316="Below"),BH316,TRUE,""))</f>
        <v/>
      </c>
      <c r="BX316" s="37" t="str">
        <f ca="1">_xlfn.LET(_xlpm.eqh,IFERROR(ABS((BM316-BL316)/BL316)&lt;0.15%,FALSE),_xlpm.eql,IFERROR(ABS((BR316-BQ316)/BQ316)&lt;0.15%,FALSE),IF(_xlpm.eqh,IF(_xlpm.eql,"Eqh Touch / Eql Touch","Eqh Touch"),IF(_xlpm.eql,"Eql Touch","")))</f>
        <v/>
      </c>
      <c r="BY316" s="37" t="str">
        <f>IF(AA316="","",IF(AA316&gt;0,"UP","DOWN"))</f>
        <v/>
      </c>
      <c r="BZ316" s="37" t="str">
        <f t="shared" si="120"/>
        <v/>
      </c>
      <c r="CA316" s="37" t="str">
        <f t="shared" si="121"/>
        <v/>
      </c>
      <c r="CB316" s="66" t="str">
        <f t="shared" si="122"/>
        <v/>
      </c>
      <c r="CC316" s="69" t="str">
        <f t="shared" si="130"/>
        <v/>
      </c>
      <c r="CD316" s="66" t="str">
        <f t="shared" si="131"/>
        <v/>
      </c>
      <c r="CE316" s="66" t="str">
        <f t="shared" si="123"/>
        <v/>
      </c>
      <c r="CF316" s="66" t="str">
        <f>IF(AK316="","",IF(AND(AC316&gt;0,AK316&gt;0),"Low Spike @ Uptrend",""))</f>
        <v/>
      </c>
      <c r="CG316" s="66" t="str">
        <f>IF(AND(CF316="Low Spike @ Uptrend",AV316&gt;50%),"Sig Low Spike @ Uptrend","")</f>
        <v/>
      </c>
      <c r="CH316" s="30" t="str">
        <f>IFERROR(IF(Z316&gt;(AVERAGE(Z296:Z316)+(2*_xlfn.STDEV.P(Z296:Z316))),1,""),"")</f>
        <v/>
      </c>
      <c r="CI316" s="30" t="str">
        <f>IFERROR(IF(G316&gt;(AVERAGE(G296:G316)+(2*_xlfn.STDEV.P(G296:G316))),1,""),"")</f>
        <v/>
      </c>
      <c r="CJ316" s="30" t="str">
        <f>IF(P316="","",IF(P316=1,1,""))</f>
        <v/>
      </c>
      <c r="CK316" s="11" t="str">
        <f>IF(AND(CH316="",CC316="",CF316="",CI316="",CJ316=""),"",SUM(CH316:CJ316)/5)</f>
        <v/>
      </c>
      <c r="CL316" s="38" t="str">
        <f t="shared" si="132"/>
        <v/>
      </c>
      <c r="CM316" s="10" t="str">
        <f t="shared" si="133"/>
        <v/>
      </c>
    </row>
    <row r="317" spans="1:91" x14ac:dyDescent="0.55000000000000004">
      <c r="A317" t="str">
        <f>IF('Data Validation'!$K$2&lt;&gt;TRUE,"",'Data Validation'!A317)</f>
        <v/>
      </c>
      <c r="B317" s="4" t="str">
        <f>IF('Data Validation'!$K$2&lt;&gt;TRUE,"",'Data Validation'!C317)</f>
        <v/>
      </c>
      <c r="C317" s="4" t="str">
        <f>IF('Data Validation'!$K$2&lt;&gt;TRUE,"",'Data Validation'!E317)</f>
        <v/>
      </c>
      <c r="D317" s="4" t="str">
        <f>IF('Data Validation'!$K$2&lt;&gt;TRUE,"",'Data Validation'!G317)</f>
        <v/>
      </c>
      <c r="E317" s="4" t="str">
        <f>IF($C317&lt;&gt;"M5","",Price!F317)</f>
        <v/>
      </c>
      <c r="F317" s="4" t="str">
        <f>IF($C317&lt;&gt;"M5","",Price!G317)</f>
        <v/>
      </c>
      <c r="G317" s="4" t="str">
        <f>IF($C317&lt;&gt;"M5","",Price!H317)</f>
        <v/>
      </c>
      <c r="H317" s="57" t="str">
        <f>IF($C317&lt;&gt;"M5","",SSA!E317)</f>
        <v/>
      </c>
      <c r="I317" s="57" t="str">
        <f>IF($C317&lt;&gt;"M5","",SSA!F317)</f>
        <v/>
      </c>
      <c r="J317" s="58" t="str">
        <f>IF($C317&lt;&gt;"M5","",SSA!G317)</f>
        <v/>
      </c>
      <c r="K317" s="58" t="str">
        <f>IF($C317&lt;&gt;"M5","",SSA!H317)</f>
        <v/>
      </c>
      <c r="L317" s="5" t="str">
        <f>IF($C317&lt;&gt;"M5","",Trendlines!K317)</f>
        <v/>
      </c>
      <c r="M317" s="5" t="str">
        <f>IF($C317&lt;&gt;"M5","",Trendlines!L317)</f>
        <v/>
      </c>
      <c r="N317" s="5" t="str">
        <f>IF($C317&lt;&gt;"M5","",ZigZag!E317)</f>
        <v/>
      </c>
      <c r="O317" s="5" t="str">
        <f>IF($C317&lt;&gt;"M5","",ZigZag!F317)</f>
        <v/>
      </c>
      <c r="P317" s="5" t="str">
        <f>IF($C317&lt;&gt;"M5","",Pinbar!E317)</f>
        <v/>
      </c>
      <c r="Q317" s="57" t="str">
        <f>IF($C317&lt;&gt;"M5","",Trendlines!E317)</f>
        <v/>
      </c>
      <c r="R317" s="57" t="str">
        <f>IF($C317&lt;&gt;"M5","",Trendlines!H317)</f>
        <v/>
      </c>
      <c r="S317" s="36" t="str">
        <f>IF(N317=0,""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"")))))))))))))))))))))))))))))))))))))))))))))))))</f>
        <v/>
      </c>
      <c r="T317" s="36" t="str">
        <f>IF(O317=0,""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"")))))))))))))))))))))))))))))))))))))))))))))))))</f>
        <v/>
      </c>
      <c r="U317" s="36" t="str">
        <f>IFERROR(IF(S317="N/A","N/A",((N317-S317)/S317)),"")</f>
        <v/>
      </c>
      <c r="V317" s="36" t="str">
        <f>IFERROR(IF(T317="N/A","N/A",((O317-T317)/T317)),"")</f>
        <v/>
      </c>
      <c r="W317" t="str">
        <f>IFERROR(E317-F317,"")</f>
        <v/>
      </c>
      <c r="X317" t="str">
        <f>IFERROR(ABS(E317-D316),"")</f>
        <v/>
      </c>
      <c r="Y317" t="str">
        <f>IFERROR(ABS(F317-D316),"")</f>
        <v/>
      </c>
      <c r="Z317" t="str">
        <f t="shared" si="134"/>
        <v/>
      </c>
      <c r="AA317" s="36" t="str">
        <f>IFERROR(H317-I317,"")</f>
        <v/>
      </c>
      <c r="AB317" s="36" t="str">
        <f t="shared" si="124"/>
        <v/>
      </c>
      <c r="AC317" s="66" t="str" cm="1">
        <f t="array" ref="AC317">IFERROR((AB317=AB316,AC316+AB317,AB317),"")</f>
        <v/>
      </c>
      <c r="AD317" s="65"/>
      <c r="AE317" s="65"/>
      <c r="AF317" s="65"/>
      <c r="AG317" s="65"/>
      <c r="AH317" s="36" t="str">
        <f>IF(AND(H317&gt;I317,H316&lt;I316),"crossover","")</f>
        <v/>
      </c>
      <c r="AI317" s="36" t="str">
        <f>IF(AND(H317&lt;I317,H316&gt;I316),"crossunder","")</f>
        <v/>
      </c>
      <c r="AJ317" s="67" t="str">
        <f t="shared" si="125"/>
        <v/>
      </c>
      <c r="AK317" s="68" t="str">
        <f t="shared" si="126"/>
        <v/>
      </c>
      <c r="AL317" s="71" t="str">
        <f t="shared" si="127"/>
        <v/>
      </c>
      <c r="AM317" s="71" t="str">
        <f t="shared" si="128"/>
        <v/>
      </c>
      <c r="AN317" s="72" t="str">
        <f>IF(AND(AK317&lt;&gt;"",CF317="Low Spike @ Uptrend"),AK317,"")</f>
        <v/>
      </c>
      <c r="AO317" s="72" t="str">
        <f t="shared" si="129"/>
        <v/>
      </c>
      <c r="AT317" s="75"/>
      <c r="AU317" s="75"/>
      <c r="AV317" s="75"/>
      <c r="AW317" s="75"/>
      <c r="AX317" s="4"/>
      <c r="AY317" s="21" t="str">
        <f>IF(OR(Q317=0,Q317=""),"",((H317-Q317)/Q317))</f>
        <v/>
      </c>
      <c r="AZ317" s="15" t="str">
        <f t="shared" si="112"/>
        <v/>
      </c>
      <c r="BA317" s="15" t="str">
        <f t="shared" si="110"/>
        <v/>
      </c>
      <c r="BB317" s="22" t="str">
        <f t="shared" si="113"/>
        <v/>
      </c>
      <c r="BC317" s="22" t="str">
        <f t="shared" si="114"/>
        <v/>
      </c>
      <c r="BD317" s="24" t="str">
        <f>IF(OR(R317=0,R317=""),"",((H317-R317)/R317))</f>
        <v/>
      </c>
      <c r="BE317" s="23" t="str">
        <f t="shared" si="111"/>
        <v/>
      </c>
      <c r="BF317" s="23" t="str">
        <f t="shared" si="115"/>
        <v/>
      </c>
      <c r="BG317" s="25" t="str">
        <f t="shared" si="116"/>
        <v/>
      </c>
      <c r="BH317" s="25" t="str">
        <f t="shared" si="117"/>
        <v/>
      </c>
      <c r="BI317" s="29" t="str">
        <f>IF(OR(L317="",N317=""),"",IF(AND(L317=N317,L317&gt;0,N317&gt;0),"Important High",""))</f>
        <v/>
      </c>
      <c r="BJ317" s="29" t="str">
        <f>IF(OR(M317="",O317=""),"",IF(AND(M317=O317,M317&gt;0,O317&gt;0),"Important Low",""))</f>
        <v/>
      </c>
      <c r="BK317" s="37" t="str">
        <f>IFERROR(IF(ABS(U317)&lt;0.15%,"Equal High",""),"")</f>
        <v/>
      </c>
      <c r="BL317" s="37" t="str" cm="1">
        <f t="array" aca="1" ref="BL317" ca="1">_xlfn.LET(_xlpm.lookback,MIN(ROW()-ROW(BK$50),11),_xlpm.found,IFERROR(MATCH("Equal High",OFFSET(BK317,-_xlpm.lookback,0,_xlpm.lookback+1,1),0),-1),_xlpm.offset_rows,_xlpm.lookback-_xlpm.found+1,IF(_xlpm.found&gt;0,INDEX(E:E,ROW()-_xlpm.offset_rows),""))</f>
        <v/>
      </c>
      <c r="BM317" s="37" t="str">
        <f ca="1">IF(BL317&lt;&gt;"",H317,"")</f>
        <v/>
      </c>
      <c r="BN317" s="37" t="str">
        <f ca="1">IF(BL317&lt;&gt;"",I317,"")</f>
        <v/>
      </c>
      <c r="BO317" s="37" t="str">
        <f t="shared" ca="1" si="135"/>
        <v/>
      </c>
      <c r="BP317" s="37" t="str">
        <f>IFERROR(IF(ABS(V317)&lt;0.15%,"Equal Low",""),"")</f>
        <v/>
      </c>
      <c r="BQ317" s="37" t="str" cm="1">
        <f t="array" aca="1" ref="BQ317" ca="1">_xlfn.LET(_xlpm.lookback,MIN(ROW()-ROW(BP$50),11),_xlpm.found,IFERROR(MATCH("Equal Low",OFFSET(BP317,-_xlpm.lookback,0,_xlpm.lookback+1,1),0),-1),_xlpm.offset_rows,_xlpm.lookback-_xlpm.found+1,IF(_xlpm.found&gt;0,INDEX(F:F,ROW()-_xlpm.offset_rows),""))</f>
        <v/>
      </c>
      <c r="BR317" s="37" t="str">
        <f ca="1">IF(BQ317&lt;&gt;"",H317,"")</f>
        <v/>
      </c>
      <c r="BS317" s="37" t="str">
        <f ca="1">IF(BQ317&lt;&gt;"",I317,"")</f>
        <v/>
      </c>
      <c r="BT317" s="37" t="str">
        <f t="shared" ca="1" si="136"/>
        <v/>
      </c>
      <c r="BU317" s="37" t="str">
        <f t="shared" si="118"/>
        <v/>
      </c>
      <c r="BV317" s="29" t="str">
        <f t="shared" si="119"/>
        <v/>
      </c>
      <c r="BW317" s="37" t="str" cm="1">
        <f t="array" ref="BW317">IF(BV317&lt;&gt;1,"",_xlfn.IFS(OR(BC317="Above",BC317="Below"),BC317,OR(BH317="Above",BH317="Below"),BH317,TRUE,""))</f>
        <v/>
      </c>
      <c r="BX317" s="37" t="str">
        <f ca="1">_xlfn.LET(_xlpm.eqh,IFERROR(ABS((BM317-BL317)/BL317)&lt;0.15%,FALSE),_xlpm.eql,IFERROR(ABS((BR317-BQ317)/BQ317)&lt;0.15%,FALSE),IF(_xlpm.eqh,IF(_xlpm.eql,"Eqh Touch / Eql Touch","Eqh Touch"),IF(_xlpm.eql,"Eql Touch","")))</f>
        <v/>
      </c>
      <c r="BY317" s="37" t="str">
        <f>IF(AA317="","",IF(AA317&gt;0,"UP","DOWN"))</f>
        <v/>
      </c>
      <c r="BZ317" s="37" t="str">
        <f t="shared" si="120"/>
        <v/>
      </c>
      <c r="CA317" s="37" t="str">
        <f t="shared" si="121"/>
        <v/>
      </c>
      <c r="CB317" s="66" t="str">
        <f t="shared" si="122"/>
        <v/>
      </c>
      <c r="CC317" s="69" t="str">
        <f t="shared" si="130"/>
        <v/>
      </c>
      <c r="CD317" s="66" t="str">
        <f t="shared" si="131"/>
        <v/>
      </c>
      <c r="CE317" s="66" t="str">
        <f t="shared" si="123"/>
        <v/>
      </c>
      <c r="CF317" s="66" t="str">
        <f>IF(AK317="","",IF(AND(AC317&gt;0,AK317&gt;0),"Low Spike @ Uptrend",""))</f>
        <v/>
      </c>
      <c r="CG317" s="66" t="str">
        <f>IF(AND(CF317="Low Spike @ Uptrend",AV317&gt;50%),"Sig Low Spike @ Uptrend","")</f>
        <v/>
      </c>
      <c r="CH317" s="30" t="str">
        <f>IFERROR(IF(Z317&gt;(AVERAGE(Z297:Z317)+(2*_xlfn.STDEV.P(Z297:Z317))),1,""),"")</f>
        <v/>
      </c>
      <c r="CI317" s="30" t="str">
        <f>IFERROR(IF(G317&gt;(AVERAGE(G297:G317)+(2*_xlfn.STDEV.P(G297:G317))),1,""),"")</f>
        <v/>
      </c>
      <c r="CJ317" s="30" t="str">
        <f>IF(P317="","",IF(P317=1,1,""))</f>
        <v/>
      </c>
      <c r="CK317" s="11" t="str">
        <f>IF(AND(CH317="",CC317="",CF317="",CI317="",CJ317=""),"",SUM(CH317:CJ317)/5)</f>
        <v/>
      </c>
      <c r="CL317" s="38" t="str">
        <f t="shared" si="132"/>
        <v/>
      </c>
      <c r="CM317" s="10" t="str">
        <f t="shared" si="133"/>
        <v/>
      </c>
    </row>
    <row r="318" spans="1:91" x14ac:dyDescent="0.55000000000000004">
      <c r="A318" t="str">
        <f>IF('Data Validation'!$K$2&lt;&gt;TRUE,"",'Data Validation'!A318)</f>
        <v/>
      </c>
      <c r="B318" s="4" t="str">
        <f>IF('Data Validation'!$K$2&lt;&gt;TRUE,"",'Data Validation'!C318)</f>
        <v/>
      </c>
      <c r="C318" s="4" t="str">
        <f>IF('Data Validation'!$K$2&lt;&gt;TRUE,"",'Data Validation'!E318)</f>
        <v/>
      </c>
      <c r="D318" s="4" t="str">
        <f>IF('Data Validation'!$K$2&lt;&gt;TRUE,"",'Data Validation'!G318)</f>
        <v/>
      </c>
      <c r="E318" s="4" t="str">
        <f>IF($C318&lt;&gt;"M5","",Price!F318)</f>
        <v/>
      </c>
      <c r="F318" s="4" t="str">
        <f>IF($C318&lt;&gt;"M5","",Price!G318)</f>
        <v/>
      </c>
      <c r="G318" s="4" t="str">
        <f>IF($C318&lt;&gt;"M5","",Price!H318)</f>
        <v/>
      </c>
      <c r="H318" s="57" t="str">
        <f>IF($C318&lt;&gt;"M5","",SSA!E318)</f>
        <v/>
      </c>
      <c r="I318" s="57" t="str">
        <f>IF($C318&lt;&gt;"M5","",SSA!F318)</f>
        <v/>
      </c>
      <c r="J318" s="58" t="str">
        <f>IF($C318&lt;&gt;"M5","",SSA!G318)</f>
        <v/>
      </c>
      <c r="K318" s="58" t="str">
        <f>IF($C318&lt;&gt;"M5","",SSA!H318)</f>
        <v/>
      </c>
      <c r="L318" s="5" t="str">
        <f>IF($C318&lt;&gt;"M5","",Trendlines!K318)</f>
        <v/>
      </c>
      <c r="M318" s="5" t="str">
        <f>IF($C318&lt;&gt;"M5","",Trendlines!L318)</f>
        <v/>
      </c>
      <c r="N318" s="5" t="str">
        <f>IF($C318&lt;&gt;"M5","",ZigZag!E318)</f>
        <v/>
      </c>
      <c r="O318" s="5" t="str">
        <f>IF($C318&lt;&gt;"M5","",ZigZag!F318)</f>
        <v/>
      </c>
      <c r="P318" s="5" t="str">
        <f>IF($C318&lt;&gt;"M5","",Pinbar!E318)</f>
        <v/>
      </c>
      <c r="Q318" s="57" t="str">
        <f>IF($C318&lt;&gt;"M5","",Trendlines!E318)</f>
        <v/>
      </c>
      <c r="R318" s="57" t="str">
        <f>IF($C318&lt;&gt;"M5","",Trendlines!H318)</f>
        <v/>
      </c>
      <c r="S318" s="36" t="str">
        <f>IF(N318=0,""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"")))))))))))))))))))))))))))))))))))))))))))))))))</f>
        <v/>
      </c>
      <c r="T318" s="36" t="str">
        <f>IF(O318=0,""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"")))))))))))))))))))))))))))))))))))))))))))))))))</f>
        <v/>
      </c>
      <c r="U318" s="36" t="str">
        <f>IFERROR(IF(S318="N/A","N/A",((N318-S318)/S318)),"")</f>
        <v/>
      </c>
      <c r="V318" s="36" t="str">
        <f>IFERROR(IF(T318="N/A","N/A",((O318-T318)/T318)),"")</f>
        <v/>
      </c>
      <c r="W318" t="str">
        <f>IFERROR(E318-F318,"")</f>
        <v/>
      </c>
      <c r="X318" t="str">
        <f>IFERROR(ABS(E318-D317),"")</f>
        <v/>
      </c>
      <c r="Y318" t="str">
        <f>IFERROR(ABS(F318-D317),"")</f>
        <v/>
      </c>
      <c r="Z318" t="str">
        <f t="shared" si="134"/>
        <v/>
      </c>
      <c r="AA318" s="36" t="str">
        <f>IFERROR(H318-I318,"")</f>
        <v/>
      </c>
      <c r="AB318" s="36" t="str">
        <f t="shared" si="124"/>
        <v/>
      </c>
      <c r="AC318" s="66" t="str" cm="1">
        <f t="array" ref="AC318">IFERROR((AB318=AB317,AC317+AB318,AB318),"")</f>
        <v/>
      </c>
      <c r="AD318" s="65"/>
      <c r="AE318" s="65"/>
      <c r="AF318" s="65"/>
      <c r="AG318" s="65"/>
      <c r="AH318" s="36" t="str">
        <f>IF(AND(H318&gt;I318,H317&lt;I317),"crossover","")</f>
        <v/>
      </c>
      <c r="AI318" s="36" t="str">
        <f>IF(AND(H318&lt;I318,H317&gt;I317),"crossunder","")</f>
        <v/>
      </c>
      <c r="AJ318" s="67" t="str">
        <f t="shared" si="125"/>
        <v/>
      </c>
      <c r="AK318" s="68" t="str">
        <f t="shared" si="126"/>
        <v/>
      </c>
      <c r="AL318" s="71" t="str">
        <f t="shared" si="127"/>
        <v/>
      </c>
      <c r="AM318" s="71" t="str">
        <f t="shared" si="128"/>
        <v/>
      </c>
      <c r="AN318" s="72" t="str">
        <f>IF(AND(AK318&lt;&gt;"",CF318="Low Spike @ Uptrend"),AK318,"")</f>
        <v/>
      </c>
      <c r="AO318" s="72" t="str">
        <f t="shared" si="129"/>
        <v/>
      </c>
      <c r="AT318" s="75"/>
      <c r="AU318" s="75"/>
      <c r="AV318" s="75"/>
      <c r="AW318" s="75"/>
      <c r="AX318" s="4"/>
      <c r="AY318" s="21" t="str">
        <f>IF(OR(Q318=0,Q318=""),"",((H318-Q318)/Q318))</f>
        <v/>
      </c>
      <c r="AZ318" s="15" t="str">
        <f t="shared" si="112"/>
        <v/>
      </c>
      <c r="BA318" s="15" t="str">
        <f t="shared" si="110"/>
        <v/>
      </c>
      <c r="BB318" s="22" t="str">
        <f t="shared" si="113"/>
        <v/>
      </c>
      <c r="BC318" s="22" t="str">
        <f t="shared" si="114"/>
        <v/>
      </c>
      <c r="BD318" s="24" t="str">
        <f>IF(OR(R318=0,R318=""),"",((H318-R318)/R318))</f>
        <v/>
      </c>
      <c r="BE318" s="23" t="str">
        <f t="shared" si="111"/>
        <v/>
      </c>
      <c r="BF318" s="23" t="str">
        <f t="shared" si="115"/>
        <v/>
      </c>
      <c r="BG318" s="25" t="str">
        <f t="shared" si="116"/>
        <v/>
      </c>
      <c r="BH318" s="25" t="str">
        <f t="shared" si="117"/>
        <v/>
      </c>
      <c r="BI318" s="29" t="str">
        <f>IF(OR(L318="",N318=""),"",IF(AND(L318=N318,L318&gt;0,N318&gt;0),"Important High",""))</f>
        <v/>
      </c>
      <c r="BJ318" s="29" t="str">
        <f>IF(OR(M318="",O318=""),"",IF(AND(M318=O318,M318&gt;0,O318&gt;0),"Important Low",""))</f>
        <v/>
      </c>
      <c r="BK318" s="37" t="str">
        <f>IFERROR(IF(ABS(U318)&lt;0.15%,"Equal High",""),"")</f>
        <v/>
      </c>
      <c r="BL318" s="37" t="str" cm="1">
        <f t="array" aca="1" ref="BL318" ca="1">_xlfn.LET(_xlpm.lookback,MIN(ROW()-ROW(BK$50),11),_xlpm.found,IFERROR(MATCH("Equal High",OFFSET(BK318,-_xlpm.lookback,0,_xlpm.lookback+1,1),0),-1),_xlpm.offset_rows,_xlpm.lookback-_xlpm.found+1,IF(_xlpm.found&gt;0,INDEX(E:E,ROW()-_xlpm.offset_rows),""))</f>
        <v/>
      </c>
      <c r="BM318" s="37" t="str">
        <f ca="1">IF(BL318&lt;&gt;"",H318,"")</f>
        <v/>
      </c>
      <c r="BN318" s="37" t="str">
        <f ca="1">IF(BL318&lt;&gt;"",I318,"")</f>
        <v/>
      </c>
      <c r="BO318" s="37" t="str">
        <f t="shared" ca="1" si="135"/>
        <v/>
      </c>
      <c r="BP318" s="37" t="str">
        <f>IFERROR(IF(ABS(V318)&lt;0.15%,"Equal Low",""),"")</f>
        <v/>
      </c>
      <c r="BQ318" s="37" t="str" cm="1">
        <f t="array" aca="1" ref="BQ318" ca="1">_xlfn.LET(_xlpm.lookback,MIN(ROW()-ROW(BP$50),11),_xlpm.found,IFERROR(MATCH("Equal Low",OFFSET(BP318,-_xlpm.lookback,0,_xlpm.lookback+1,1),0),-1),_xlpm.offset_rows,_xlpm.lookback-_xlpm.found+1,IF(_xlpm.found&gt;0,INDEX(F:F,ROW()-_xlpm.offset_rows),""))</f>
        <v/>
      </c>
      <c r="BR318" s="37" t="str">
        <f ca="1">IF(BQ318&lt;&gt;"",H318,"")</f>
        <v/>
      </c>
      <c r="BS318" s="37" t="str">
        <f ca="1">IF(BQ318&lt;&gt;"",I318,"")</f>
        <v/>
      </c>
      <c r="BT318" s="37" t="str">
        <f t="shared" ca="1" si="136"/>
        <v/>
      </c>
      <c r="BU318" s="37" t="str">
        <f t="shared" si="118"/>
        <v/>
      </c>
      <c r="BV318" s="29" t="str">
        <f t="shared" si="119"/>
        <v/>
      </c>
      <c r="BW318" s="37" t="str" cm="1">
        <f t="array" ref="BW318">IF(BV318&lt;&gt;1,"",_xlfn.IFS(OR(BC318="Above",BC318="Below"),BC318,OR(BH318="Above",BH318="Below"),BH318,TRUE,""))</f>
        <v/>
      </c>
      <c r="BX318" s="37" t="str">
        <f ca="1">_xlfn.LET(_xlpm.eqh,IFERROR(ABS((BM318-BL318)/BL318)&lt;0.15%,FALSE),_xlpm.eql,IFERROR(ABS((BR318-BQ318)/BQ318)&lt;0.15%,FALSE),IF(_xlpm.eqh,IF(_xlpm.eql,"Eqh Touch / Eql Touch","Eqh Touch"),IF(_xlpm.eql,"Eql Touch","")))</f>
        <v/>
      </c>
      <c r="BY318" s="37" t="str">
        <f>IF(AA318="","",IF(AA318&gt;0,"UP","DOWN"))</f>
        <v/>
      </c>
      <c r="BZ318" s="37" t="str">
        <f t="shared" si="120"/>
        <v/>
      </c>
      <c r="CA318" s="37" t="str">
        <f t="shared" si="121"/>
        <v/>
      </c>
      <c r="CB318" s="66" t="str">
        <f t="shared" si="122"/>
        <v/>
      </c>
      <c r="CC318" s="69" t="str">
        <f t="shared" si="130"/>
        <v/>
      </c>
      <c r="CD318" s="66" t="str">
        <f t="shared" si="131"/>
        <v/>
      </c>
      <c r="CE318" s="66" t="str">
        <f t="shared" si="123"/>
        <v/>
      </c>
      <c r="CF318" s="66" t="str">
        <f>IF(AK318="","",IF(AND(AC318&gt;0,AK318&gt;0),"Low Spike @ Uptrend",""))</f>
        <v/>
      </c>
      <c r="CG318" s="66" t="str">
        <f>IF(AND(CF318="Low Spike @ Uptrend",AV318&gt;50%),"Sig Low Spike @ Uptrend","")</f>
        <v/>
      </c>
      <c r="CH318" s="30" t="str">
        <f>IFERROR(IF(Z318&gt;(AVERAGE(Z298:Z318)+(2*_xlfn.STDEV.P(Z298:Z318))),1,""),"")</f>
        <v/>
      </c>
      <c r="CI318" s="30" t="str">
        <f>IFERROR(IF(G318&gt;(AVERAGE(G298:G318)+(2*_xlfn.STDEV.P(G298:G318))),1,""),"")</f>
        <v/>
      </c>
      <c r="CJ318" s="30" t="str">
        <f>IF(P318="","",IF(P318=1,1,""))</f>
        <v/>
      </c>
      <c r="CK318" s="11" t="str">
        <f>IF(AND(CH318="",CC318="",CF318="",CI318="",CJ318=""),"",SUM(CH318:CJ318)/5)</f>
        <v/>
      </c>
      <c r="CL318" s="38" t="str">
        <f t="shared" si="132"/>
        <v/>
      </c>
      <c r="CM318" s="10" t="str">
        <f t="shared" si="133"/>
        <v/>
      </c>
    </row>
    <row r="319" spans="1:91" x14ac:dyDescent="0.55000000000000004">
      <c r="A319" t="str">
        <f>IF('Data Validation'!$K$2&lt;&gt;TRUE,"",'Data Validation'!A319)</f>
        <v/>
      </c>
      <c r="B319" s="4" t="str">
        <f>IF('Data Validation'!$K$2&lt;&gt;TRUE,"",'Data Validation'!C319)</f>
        <v/>
      </c>
      <c r="C319" s="4" t="str">
        <f>IF('Data Validation'!$K$2&lt;&gt;TRUE,"",'Data Validation'!E319)</f>
        <v/>
      </c>
      <c r="D319" s="4" t="str">
        <f>IF('Data Validation'!$K$2&lt;&gt;TRUE,"",'Data Validation'!G319)</f>
        <v/>
      </c>
      <c r="E319" s="4" t="str">
        <f>IF($C319&lt;&gt;"M5","",Price!F319)</f>
        <v/>
      </c>
      <c r="F319" s="4" t="str">
        <f>IF($C319&lt;&gt;"M5","",Price!G319)</f>
        <v/>
      </c>
      <c r="G319" s="4" t="str">
        <f>IF($C319&lt;&gt;"M5","",Price!H319)</f>
        <v/>
      </c>
      <c r="H319" s="57" t="str">
        <f>IF($C319&lt;&gt;"M5","",SSA!E319)</f>
        <v/>
      </c>
      <c r="I319" s="57" t="str">
        <f>IF($C319&lt;&gt;"M5","",SSA!F319)</f>
        <v/>
      </c>
      <c r="J319" s="58" t="str">
        <f>IF($C319&lt;&gt;"M5","",SSA!G319)</f>
        <v/>
      </c>
      <c r="K319" s="58" t="str">
        <f>IF($C319&lt;&gt;"M5","",SSA!H319)</f>
        <v/>
      </c>
      <c r="L319" s="5" t="str">
        <f>IF($C319&lt;&gt;"M5","",Trendlines!K319)</f>
        <v/>
      </c>
      <c r="M319" s="5" t="str">
        <f>IF($C319&lt;&gt;"M5","",Trendlines!L319)</f>
        <v/>
      </c>
      <c r="N319" s="5" t="str">
        <f>IF($C319&lt;&gt;"M5","",ZigZag!E319)</f>
        <v/>
      </c>
      <c r="O319" s="5" t="str">
        <f>IF($C319&lt;&gt;"M5","",ZigZag!F319)</f>
        <v/>
      </c>
      <c r="P319" s="5" t="str">
        <f>IF($C319&lt;&gt;"M5","",Pinbar!E319)</f>
        <v/>
      </c>
      <c r="Q319" s="57" t="str">
        <f>IF($C319&lt;&gt;"M5","",Trendlines!E319)</f>
        <v/>
      </c>
      <c r="R319" s="57" t="str">
        <f>IF($C319&lt;&gt;"M5","",Trendlines!H319)</f>
        <v/>
      </c>
      <c r="S319" s="36" t="str">
        <f>IF(N319=0,""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"")))))))))))))))))))))))))))))))))))))))))))))))))</f>
        <v/>
      </c>
      <c r="T319" s="36" t="str">
        <f>IF(O319=0,""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"")))))))))))))))))))))))))))))))))))))))))))))))))</f>
        <v/>
      </c>
      <c r="U319" s="36" t="str">
        <f>IFERROR(IF(S319="N/A","N/A",((N319-S319)/S319)),"")</f>
        <v/>
      </c>
      <c r="V319" s="36" t="str">
        <f>IFERROR(IF(T319="N/A","N/A",((O319-T319)/T319)),"")</f>
        <v/>
      </c>
      <c r="W319" t="str">
        <f>IFERROR(E319-F319,"")</f>
        <v/>
      </c>
      <c r="X319" t="str">
        <f>IFERROR(ABS(E319-D318),"")</f>
        <v/>
      </c>
      <c r="Y319" t="str">
        <f>IFERROR(ABS(F319-D318),"")</f>
        <v/>
      </c>
      <c r="Z319" t="str">
        <f t="shared" si="134"/>
        <v/>
      </c>
      <c r="AA319" s="36" t="str">
        <f>IFERROR(H319-I319,"")</f>
        <v/>
      </c>
      <c r="AB319" s="36" t="str">
        <f t="shared" si="124"/>
        <v/>
      </c>
      <c r="AC319" s="66" t="str" cm="1">
        <f t="array" ref="AC319">IFERROR((AB319=AB318,AC318+AB319,AB319),"")</f>
        <v/>
      </c>
      <c r="AD319" s="65"/>
      <c r="AE319" s="65"/>
      <c r="AF319" s="65"/>
      <c r="AG319" s="65"/>
      <c r="AH319" s="36" t="str">
        <f>IF(AND(H319&gt;I319,H318&lt;I318),"crossover","")</f>
        <v/>
      </c>
      <c r="AI319" s="36" t="str">
        <f>IF(AND(H319&lt;I319,H318&gt;I318),"crossunder","")</f>
        <v/>
      </c>
      <c r="AJ319" s="67" t="str">
        <f t="shared" si="125"/>
        <v/>
      </c>
      <c r="AK319" s="68" t="str">
        <f t="shared" si="126"/>
        <v/>
      </c>
      <c r="AL319" s="71" t="str">
        <f t="shared" si="127"/>
        <v/>
      </c>
      <c r="AM319" s="71" t="str">
        <f t="shared" si="128"/>
        <v/>
      </c>
      <c r="AN319" s="72" t="str">
        <f>IF(AND(AK319&lt;&gt;"",CF319="Low Spike @ Uptrend"),AK319,"")</f>
        <v/>
      </c>
      <c r="AO319" s="72" t="str">
        <f t="shared" si="129"/>
        <v/>
      </c>
      <c r="AT319" s="75"/>
      <c r="AU319" s="75"/>
      <c r="AV319" s="75"/>
      <c r="AW319" s="75"/>
      <c r="AX319" s="4"/>
      <c r="AY319" s="21" t="str">
        <f>IF(OR(Q319=0,Q319=""),"",((H319-Q319)/Q319))</f>
        <v/>
      </c>
      <c r="AZ319" s="15" t="str">
        <f t="shared" si="112"/>
        <v/>
      </c>
      <c r="BA319" s="15" t="str">
        <f t="shared" si="110"/>
        <v/>
      </c>
      <c r="BB319" s="22" t="str">
        <f t="shared" si="113"/>
        <v/>
      </c>
      <c r="BC319" s="22" t="str">
        <f t="shared" si="114"/>
        <v/>
      </c>
      <c r="BD319" s="24" t="str">
        <f>IF(OR(R319=0,R319=""),"",((H319-R319)/R319))</f>
        <v/>
      </c>
      <c r="BE319" s="23" t="str">
        <f t="shared" si="111"/>
        <v/>
      </c>
      <c r="BF319" s="23" t="str">
        <f t="shared" si="115"/>
        <v/>
      </c>
      <c r="BG319" s="25" t="str">
        <f t="shared" si="116"/>
        <v/>
      </c>
      <c r="BH319" s="25" t="str">
        <f t="shared" si="117"/>
        <v/>
      </c>
      <c r="BI319" s="29" t="str">
        <f>IF(OR(L319="",N319=""),"",IF(AND(L319=N319,L319&gt;0,N319&gt;0),"Important High",""))</f>
        <v/>
      </c>
      <c r="BJ319" s="29" t="str">
        <f>IF(OR(M319="",O319=""),"",IF(AND(M319=O319,M319&gt;0,O319&gt;0),"Important Low",""))</f>
        <v/>
      </c>
      <c r="BK319" s="37" t="str">
        <f>IFERROR(IF(ABS(U319)&lt;0.15%,"Equal High",""),"")</f>
        <v/>
      </c>
      <c r="BL319" s="37" t="str" cm="1">
        <f t="array" aca="1" ref="BL319" ca="1">_xlfn.LET(_xlpm.lookback,MIN(ROW()-ROW(BK$50),11),_xlpm.found,IFERROR(MATCH("Equal High",OFFSET(BK319,-_xlpm.lookback,0,_xlpm.lookback+1,1),0),-1),_xlpm.offset_rows,_xlpm.lookback-_xlpm.found+1,IF(_xlpm.found&gt;0,INDEX(E:E,ROW()-_xlpm.offset_rows),""))</f>
        <v/>
      </c>
      <c r="BM319" s="37" t="str">
        <f ca="1">IF(BL319&lt;&gt;"",H319,"")</f>
        <v/>
      </c>
      <c r="BN319" s="37" t="str">
        <f ca="1">IF(BL319&lt;&gt;"",I319,"")</f>
        <v/>
      </c>
      <c r="BO319" s="37" t="str">
        <f t="shared" ca="1" si="135"/>
        <v/>
      </c>
      <c r="BP319" s="37" t="str">
        <f>IFERROR(IF(ABS(V319)&lt;0.15%,"Equal Low",""),"")</f>
        <v/>
      </c>
      <c r="BQ319" s="37" t="str" cm="1">
        <f t="array" aca="1" ref="BQ319" ca="1">_xlfn.LET(_xlpm.lookback,MIN(ROW()-ROW(BP$50),11),_xlpm.found,IFERROR(MATCH("Equal Low",OFFSET(BP319,-_xlpm.lookback,0,_xlpm.lookback+1,1),0),-1),_xlpm.offset_rows,_xlpm.lookback-_xlpm.found+1,IF(_xlpm.found&gt;0,INDEX(F:F,ROW()-_xlpm.offset_rows),""))</f>
        <v/>
      </c>
      <c r="BR319" s="37" t="str">
        <f ca="1">IF(BQ319&lt;&gt;"",H319,"")</f>
        <v/>
      </c>
      <c r="BS319" s="37" t="str">
        <f ca="1">IF(BQ319&lt;&gt;"",I319,"")</f>
        <v/>
      </c>
      <c r="BT319" s="37" t="str">
        <f t="shared" ca="1" si="136"/>
        <v/>
      </c>
      <c r="BU319" s="37" t="str">
        <f t="shared" si="118"/>
        <v/>
      </c>
      <c r="BV319" s="29" t="str">
        <f t="shared" si="119"/>
        <v/>
      </c>
      <c r="BW319" s="37" t="str" cm="1">
        <f t="array" ref="BW319">IF(BV319&lt;&gt;1,"",_xlfn.IFS(OR(BC319="Above",BC319="Below"),BC319,OR(BH319="Above",BH319="Below"),BH319,TRUE,""))</f>
        <v/>
      </c>
      <c r="BX319" s="37" t="str">
        <f ca="1">_xlfn.LET(_xlpm.eqh,IFERROR(ABS((BM319-BL319)/BL319)&lt;0.15%,FALSE),_xlpm.eql,IFERROR(ABS((BR319-BQ319)/BQ319)&lt;0.15%,FALSE),IF(_xlpm.eqh,IF(_xlpm.eql,"Eqh Touch / Eql Touch","Eqh Touch"),IF(_xlpm.eql,"Eql Touch","")))</f>
        <v/>
      </c>
      <c r="BY319" s="37" t="str">
        <f>IF(AA319="","",IF(AA319&gt;0,"UP","DOWN"))</f>
        <v/>
      </c>
      <c r="BZ319" s="37" t="str">
        <f t="shared" si="120"/>
        <v/>
      </c>
      <c r="CA319" s="37" t="str">
        <f t="shared" si="121"/>
        <v/>
      </c>
      <c r="CB319" s="66" t="str">
        <f t="shared" si="122"/>
        <v/>
      </c>
      <c r="CC319" s="69" t="str">
        <f t="shared" si="130"/>
        <v/>
      </c>
      <c r="CD319" s="66" t="str">
        <f t="shared" si="131"/>
        <v/>
      </c>
      <c r="CE319" s="66" t="str">
        <f t="shared" si="123"/>
        <v/>
      </c>
      <c r="CF319" s="66" t="str">
        <f>IF(AK319="","",IF(AND(AC319&gt;0,AK319&gt;0),"Low Spike @ Uptrend",""))</f>
        <v/>
      </c>
      <c r="CG319" s="66" t="str">
        <f>IF(AND(CF319="Low Spike @ Uptrend",AV319&gt;50%),"Sig Low Spike @ Uptrend","")</f>
        <v/>
      </c>
      <c r="CH319" s="30" t="str">
        <f>IFERROR(IF(Z319&gt;(AVERAGE(Z299:Z319)+(2*_xlfn.STDEV.P(Z299:Z319))),1,""),"")</f>
        <v/>
      </c>
      <c r="CI319" s="30" t="str">
        <f>IFERROR(IF(G319&gt;(AVERAGE(G299:G319)+(2*_xlfn.STDEV.P(G299:G319))),1,""),"")</f>
        <v/>
      </c>
      <c r="CJ319" s="30" t="str">
        <f>IF(P319="","",IF(P319=1,1,""))</f>
        <v/>
      </c>
      <c r="CK319" s="11" t="str">
        <f>IF(AND(CH319="",CC319="",CF319="",CI319="",CJ319=""),"",SUM(CH319:CJ319)/5)</f>
        <v/>
      </c>
      <c r="CL319" s="38" t="str">
        <f t="shared" si="132"/>
        <v/>
      </c>
      <c r="CM319" s="10" t="str">
        <f t="shared" si="133"/>
        <v/>
      </c>
    </row>
    <row r="320" spans="1:91" x14ac:dyDescent="0.55000000000000004">
      <c r="A320" t="str">
        <f>IF('Data Validation'!$K$2&lt;&gt;TRUE,"",'Data Validation'!A320)</f>
        <v/>
      </c>
      <c r="B320" s="4" t="str">
        <f>IF('Data Validation'!$K$2&lt;&gt;TRUE,"",'Data Validation'!C320)</f>
        <v/>
      </c>
      <c r="C320" s="4" t="str">
        <f>IF('Data Validation'!$K$2&lt;&gt;TRUE,"",'Data Validation'!E320)</f>
        <v/>
      </c>
      <c r="D320" s="4" t="str">
        <f>IF('Data Validation'!$K$2&lt;&gt;TRUE,"",'Data Validation'!G320)</f>
        <v/>
      </c>
      <c r="E320" s="4" t="str">
        <f>IF($C320&lt;&gt;"M5","",Price!F320)</f>
        <v/>
      </c>
      <c r="F320" s="4" t="str">
        <f>IF($C320&lt;&gt;"M5","",Price!G320)</f>
        <v/>
      </c>
      <c r="G320" s="4" t="str">
        <f>IF($C320&lt;&gt;"M5","",Price!H320)</f>
        <v/>
      </c>
      <c r="H320" s="57" t="str">
        <f>IF($C320&lt;&gt;"M5","",SSA!E320)</f>
        <v/>
      </c>
      <c r="I320" s="57" t="str">
        <f>IF($C320&lt;&gt;"M5","",SSA!F320)</f>
        <v/>
      </c>
      <c r="J320" s="58" t="str">
        <f>IF($C320&lt;&gt;"M5","",SSA!G320)</f>
        <v/>
      </c>
      <c r="K320" s="58" t="str">
        <f>IF($C320&lt;&gt;"M5","",SSA!H320)</f>
        <v/>
      </c>
      <c r="L320" s="5" t="str">
        <f>IF($C320&lt;&gt;"M5","",Trendlines!K320)</f>
        <v/>
      </c>
      <c r="M320" s="5" t="str">
        <f>IF($C320&lt;&gt;"M5","",Trendlines!L320)</f>
        <v/>
      </c>
      <c r="N320" s="5" t="str">
        <f>IF($C320&lt;&gt;"M5","",ZigZag!E320)</f>
        <v/>
      </c>
      <c r="O320" s="5" t="str">
        <f>IF($C320&lt;&gt;"M5","",ZigZag!F320)</f>
        <v/>
      </c>
      <c r="P320" s="5" t="str">
        <f>IF($C320&lt;&gt;"M5","",Pinbar!E320)</f>
        <v/>
      </c>
      <c r="Q320" s="57" t="str">
        <f>IF($C320&lt;&gt;"M5","",Trendlines!E320)</f>
        <v/>
      </c>
      <c r="R320" s="57" t="str">
        <f>IF($C320&lt;&gt;"M5","",Trendlines!H320)</f>
        <v/>
      </c>
      <c r="S320" s="36" t="str">
        <f>IF(N320=0,""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"")))))))))))))))))))))))))))))))))))))))))))))))))</f>
        <v/>
      </c>
      <c r="T320" s="36" t="str">
        <f>IF(O320=0,""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"")))))))))))))))))))))))))))))))))))))))))))))))))</f>
        <v/>
      </c>
      <c r="U320" s="36" t="str">
        <f>IFERROR(IF(S320="N/A","N/A",((N320-S320)/S320)),"")</f>
        <v/>
      </c>
      <c r="V320" s="36" t="str">
        <f>IFERROR(IF(T320="N/A","N/A",((O320-T320)/T320)),"")</f>
        <v/>
      </c>
      <c r="W320" t="str">
        <f>IFERROR(E320-F320,"")</f>
        <v/>
      </c>
      <c r="X320" t="str">
        <f>IFERROR(ABS(E320-D319),"")</f>
        <v/>
      </c>
      <c r="Y320" t="str">
        <f>IFERROR(ABS(F320-D319),"")</f>
        <v/>
      </c>
      <c r="Z320" t="str">
        <f t="shared" si="134"/>
        <v/>
      </c>
      <c r="AA320" s="36" t="str">
        <f>IFERROR(H320-I320,"")</f>
        <v/>
      </c>
      <c r="AB320" s="36" t="str">
        <f t="shared" si="124"/>
        <v/>
      </c>
      <c r="AC320" s="66" t="str" cm="1">
        <f t="array" ref="AC320">IFERROR((AB320=AB319,AC319+AB320,AB320),"")</f>
        <v/>
      </c>
      <c r="AD320" s="65"/>
      <c r="AE320" s="65"/>
      <c r="AF320" s="65"/>
      <c r="AG320" s="65"/>
      <c r="AH320" s="36" t="str">
        <f>IF(AND(H320&gt;I320,H319&lt;I319),"crossover","")</f>
        <v/>
      </c>
      <c r="AI320" s="36" t="str">
        <f>IF(AND(H320&lt;I320,H319&gt;I319),"crossunder","")</f>
        <v/>
      </c>
      <c r="AJ320" s="67" t="str">
        <f t="shared" si="125"/>
        <v/>
      </c>
      <c r="AK320" s="68" t="str">
        <f t="shared" si="126"/>
        <v/>
      </c>
      <c r="AL320" s="71" t="str">
        <f t="shared" si="127"/>
        <v/>
      </c>
      <c r="AM320" s="71" t="str">
        <f t="shared" si="128"/>
        <v/>
      </c>
      <c r="AN320" s="72" t="str">
        <f>IF(AND(AK320&lt;&gt;"",CF320="Low Spike @ Uptrend"),AK320,"")</f>
        <v/>
      </c>
      <c r="AO320" s="72" t="str">
        <f t="shared" si="129"/>
        <v/>
      </c>
      <c r="AT320" s="75"/>
      <c r="AU320" s="75"/>
      <c r="AV320" s="75"/>
      <c r="AW320" s="75"/>
      <c r="AX320" s="4"/>
      <c r="AY320" s="21" t="str">
        <f>IF(OR(Q320=0,Q320=""),"",((H320-Q320)/Q320))</f>
        <v/>
      </c>
      <c r="AZ320" s="15" t="str">
        <f t="shared" si="112"/>
        <v/>
      </c>
      <c r="BA320" s="15" t="str">
        <f t="shared" ref="BA320:BA383" si="137">IF(AZ320="","",IF(AZ320=AZ319,BA319+AZ320,AZ320))</f>
        <v/>
      </c>
      <c r="BB320" s="22" t="str">
        <f t="shared" si="113"/>
        <v/>
      </c>
      <c r="BC320" s="22" t="str">
        <f t="shared" si="114"/>
        <v/>
      </c>
      <c r="BD320" s="24" t="str">
        <f>IF(OR(R320=0,R320=""),"",((H320-R320)/R320))</f>
        <v/>
      </c>
      <c r="BE320" s="23" t="str">
        <f t="shared" si="111"/>
        <v/>
      </c>
      <c r="BF320" s="23" t="str">
        <f t="shared" si="115"/>
        <v/>
      </c>
      <c r="BG320" s="25" t="str">
        <f t="shared" si="116"/>
        <v/>
      </c>
      <c r="BH320" s="25" t="str">
        <f t="shared" si="117"/>
        <v/>
      </c>
      <c r="BI320" s="29" t="str">
        <f>IF(OR(L320="",N320=""),"",IF(AND(L320=N320,L320&gt;0,N320&gt;0),"Important High",""))</f>
        <v/>
      </c>
      <c r="BJ320" s="29" t="str">
        <f>IF(OR(M320="",O320=""),"",IF(AND(M320=O320,M320&gt;0,O320&gt;0),"Important Low",""))</f>
        <v/>
      </c>
      <c r="BK320" s="37" t="str">
        <f>IFERROR(IF(ABS(U320)&lt;0.15%,"Equal High",""),"")</f>
        <v/>
      </c>
      <c r="BL320" s="37" t="str" cm="1">
        <f t="array" aca="1" ref="BL320" ca="1">_xlfn.LET(_xlpm.lookback,MIN(ROW()-ROW(BK$50),11),_xlpm.found,IFERROR(MATCH("Equal High",OFFSET(BK320,-_xlpm.lookback,0,_xlpm.lookback+1,1),0),-1),_xlpm.offset_rows,_xlpm.lookback-_xlpm.found+1,IF(_xlpm.found&gt;0,INDEX(E:E,ROW()-_xlpm.offset_rows),""))</f>
        <v/>
      </c>
      <c r="BM320" s="37" t="str">
        <f ca="1">IF(BL320&lt;&gt;"",H320,"")</f>
        <v/>
      </c>
      <c r="BN320" s="37" t="str">
        <f ca="1">IF(BL320&lt;&gt;"",I320,"")</f>
        <v/>
      </c>
      <c r="BO320" s="37" t="str">
        <f t="shared" ca="1" si="135"/>
        <v/>
      </c>
      <c r="BP320" s="37" t="str">
        <f>IFERROR(IF(ABS(V320)&lt;0.15%,"Equal Low",""),"")</f>
        <v/>
      </c>
      <c r="BQ320" s="37" t="str" cm="1">
        <f t="array" aca="1" ref="BQ320" ca="1">_xlfn.LET(_xlpm.lookback,MIN(ROW()-ROW(BP$50),11),_xlpm.found,IFERROR(MATCH("Equal Low",OFFSET(BP320,-_xlpm.lookback,0,_xlpm.lookback+1,1),0),-1),_xlpm.offset_rows,_xlpm.lookback-_xlpm.found+1,IF(_xlpm.found&gt;0,INDEX(F:F,ROW()-_xlpm.offset_rows),""))</f>
        <v/>
      </c>
      <c r="BR320" s="37" t="str">
        <f ca="1">IF(BQ320&lt;&gt;"",H320,"")</f>
        <v/>
      </c>
      <c r="BS320" s="37" t="str">
        <f ca="1">IF(BQ320&lt;&gt;"",I320,"")</f>
        <v/>
      </c>
      <c r="BT320" s="37" t="str">
        <f t="shared" ca="1" si="136"/>
        <v/>
      </c>
      <c r="BU320" s="37" t="str">
        <f t="shared" si="118"/>
        <v/>
      </c>
      <c r="BV320" s="29" t="str">
        <f t="shared" si="119"/>
        <v/>
      </c>
      <c r="BW320" s="37" t="str" cm="1">
        <f t="array" ref="BW320">IF(BV320&lt;&gt;1,"",_xlfn.IFS(OR(BC320="Above",BC320="Below"),BC320,OR(BH320="Above",BH320="Below"),BH320,TRUE,""))</f>
        <v/>
      </c>
      <c r="BX320" s="37" t="str">
        <f ca="1">_xlfn.LET(_xlpm.eqh,IFERROR(ABS((BM320-BL320)/BL320)&lt;0.15%,FALSE),_xlpm.eql,IFERROR(ABS((BR320-BQ320)/BQ320)&lt;0.15%,FALSE),IF(_xlpm.eqh,IF(_xlpm.eql,"Eqh Touch / Eql Touch","Eqh Touch"),IF(_xlpm.eql,"Eql Touch","")))</f>
        <v/>
      </c>
      <c r="BY320" s="37" t="str">
        <f>IF(AA320="","",IF(AA320&gt;0,"UP","DOWN"))</f>
        <v/>
      </c>
      <c r="BZ320" s="37" t="str">
        <f t="shared" si="120"/>
        <v/>
      </c>
      <c r="CA320" s="37" t="str">
        <f t="shared" si="121"/>
        <v/>
      </c>
      <c r="CB320" s="66" t="str">
        <f t="shared" si="122"/>
        <v/>
      </c>
      <c r="CC320" s="69" t="str">
        <f t="shared" si="130"/>
        <v/>
      </c>
      <c r="CD320" s="66" t="str">
        <f t="shared" si="131"/>
        <v/>
      </c>
      <c r="CE320" s="66" t="str">
        <f t="shared" si="123"/>
        <v/>
      </c>
      <c r="CF320" s="66" t="str">
        <f>IF(AK320="","",IF(AND(AC320&gt;0,AK320&gt;0),"Low Spike @ Uptrend",""))</f>
        <v/>
      </c>
      <c r="CG320" s="66" t="str">
        <f>IF(AND(CF320="Low Spike @ Uptrend",AV320&gt;50%),"Sig Low Spike @ Uptrend","")</f>
        <v/>
      </c>
      <c r="CH320" s="30" t="str">
        <f>IFERROR(IF(Z320&gt;(AVERAGE(Z300:Z320)+(2*_xlfn.STDEV.P(Z300:Z320))),1,""),"")</f>
        <v/>
      </c>
      <c r="CI320" s="30" t="str">
        <f>IFERROR(IF(G320&gt;(AVERAGE(G300:G320)+(2*_xlfn.STDEV.P(G300:G320))),1,""),"")</f>
        <v/>
      </c>
      <c r="CJ320" s="30" t="str">
        <f>IF(P320="","",IF(P320=1,1,""))</f>
        <v/>
      </c>
      <c r="CK320" s="11" t="str">
        <f>IF(AND(CH320="",CC320="",CF320="",CI320="",CJ320=""),"",SUM(CH320:CJ320)/5)</f>
        <v/>
      </c>
      <c r="CL320" s="38" t="str">
        <f t="shared" si="132"/>
        <v/>
      </c>
      <c r="CM320" s="10" t="str">
        <f t="shared" si="133"/>
        <v/>
      </c>
    </row>
    <row r="321" spans="1:91" x14ac:dyDescent="0.55000000000000004">
      <c r="A321" t="str">
        <f>IF('Data Validation'!$K$2&lt;&gt;TRUE,"",'Data Validation'!A321)</f>
        <v/>
      </c>
      <c r="B321" s="4" t="str">
        <f>IF('Data Validation'!$K$2&lt;&gt;TRUE,"",'Data Validation'!C321)</f>
        <v/>
      </c>
      <c r="C321" s="4" t="str">
        <f>IF('Data Validation'!$K$2&lt;&gt;TRUE,"",'Data Validation'!E321)</f>
        <v/>
      </c>
      <c r="D321" s="4" t="str">
        <f>IF('Data Validation'!$K$2&lt;&gt;TRUE,"",'Data Validation'!G321)</f>
        <v/>
      </c>
      <c r="E321" s="4" t="str">
        <f>IF($C321&lt;&gt;"M5","",Price!F321)</f>
        <v/>
      </c>
      <c r="F321" s="4" t="str">
        <f>IF($C321&lt;&gt;"M5","",Price!G321)</f>
        <v/>
      </c>
      <c r="G321" s="4" t="str">
        <f>IF($C321&lt;&gt;"M5","",Price!H321)</f>
        <v/>
      </c>
      <c r="H321" s="57" t="str">
        <f>IF($C321&lt;&gt;"M5","",SSA!E321)</f>
        <v/>
      </c>
      <c r="I321" s="57" t="str">
        <f>IF($C321&lt;&gt;"M5","",SSA!F321)</f>
        <v/>
      </c>
      <c r="J321" s="58" t="str">
        <f>IF($C321&lt;&gt;"M5","",SSA!G321)</f>
        <v/>
      </c>
      <c r="K321" s="58" t="str">
        <f>IF($C321&lt;&gt;"M5","",SSA!H321)</f>
        <v/>
      </c>
      <c r="L321" s="5" t="str">
        <f>IF($C321&lt;&gt;"M5","",Trendlines!K321)</f>
        <v/>
      </c>
      <c r="M321" s="5" t="str">
        <f>IF($C321&lt;&gt;"M5","",Trendlines!L321)</f>
        <v/>
      </c>
      <c r="N321" s="5" t="str">
        <f>IF($C321&lt;&gt;"M5","",ZigZag!E321)</f>
        <v/>
      </c>
      <c r="O321" s="5" t="str">
        <f>IF($C321&lt;&gt;"M5","",ZigZag!F321)</f>
        <v/>
      </c>
      <c r="P321" s="5" t="str">
        <f>IF($C321&lt;&gt;"M5","",Pinbar!E321)</f>
        <v/>
      </c>
      <c r="Q321" s="57" t="str">
        <f>IF($C321&lt;&gt;"M5","",Trendlines!E321)</f>
        <v/>
      </c>
      <c r="R321" s="57" t="str">
        <f>IF($C321&lt;&gt;"M5","",Trendlines!H321)</f>
        <v/>
      </c>
      <c r="S321" s="36" t="str">
        <f>IF(N321=0,""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"")))))))))))))))))))))))))))))))))))))))))))))))))</f>
        <v/>
      </c>
      <c r="T321" s="36" t="str">
        <f>IF(O321=0,""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"")))))))))))))))))))))))))))))))))))))))))))))))))</f>
        <v/>
      </c>
      <c r="U321" s="36" t="str">
        <f>IFERROR(IF(S321="N/A","N/A",((N321-S321)/S321)),"")</f>
        <v/>
      </c>
      <c r="V321" s="36" t="str">
        <f>IFERROR(IF(T321="N/A","N/A",((O321-T321)/T321)),"")</f>
        <v/>
      </c>
      <c r="W321" t="str">
        <f>IFERROR(E321-F321,"")</f>
        <v/>
      </c>
      <c r="X321" t="str">
        <f>IFERROR(ABS(E321-D320),"")</f>
        <v/>
      </c>
      <c r="Y321" t="str">
        <f>IFERROR(ABS(F321-D320),"")</f>
        <v/>
      </c>
      <c r="Z321" t="str">
        <f t="shared" si="134"/>
        <v/>
      </c>
      <c r="AA321" s="36" t="str">
        <f>IFERROR(H321-I321,"")</f>
        <v/>
      </c>
      <c r="AB321" s="36" t="str">
        <f t="shared" si="124"/>
        <v/>
      </c>
      <c r="AC321" s="66" t="str" cm="1">
        <f t="array" ref="AC321">IFERROR((AB321=AB320,AC320+AB321,AB321),"")</f>
        <v/>
      </c>
      <c r="AD321" s="65"/>
      <c r="AE321" s="65"/>
      <c r="AF321" s="65"/>
      <c r="AG321" s="65"/>
      <c r="AH321" s="36" t="str">
        <f>IF(AND(H321&gt;I321,H320&lt;I320),"crossover","")</f>
        <v/>
      </c>
      <c r="AI321" s="36" t="str">
        <f>IF(AND(H321&lt;I321,H320&gt;I320),"crossunder","")</f>
        <v/>
      </c>
      <c r="AJ321" s="67" t="str">
        <f t="shared" si="125"/>
        <v/>
      </c>
      <c r="AK321" s="68" t="str">
        <f t="shared" si="126"/>
        <v/>
      </c>
      <c r="AL321" s="71" t="str">
        <f t="shared" si="127"/>
        <v/>
      </c>
      <c r="AM321" s="71" t="str">
        <f t="shared" si="128"/>
        <v/>
      </c>
      <c r="AN321" s="72" t="str">
        <f>IF(AND(AK321&lt;&gt;"",CF321="Low Spike @ Uptrend"),AK321,"")</f>
        <v/>
      </c>
      <c r="AO321" s="72" t="str">
        <f t="shared" si="129"/>
        <v/>
      </c>
      <c r="AT321" s="75"/>
      <c r="AU321" s="75"/>
      <c r="AV321" s="75"/>
      <c r="AW321" s="75"/>
      <c r="AX321" s="4"/>
      <c r="AY321" s="21" t="str">
        <f>IF(OR(Q321=0,Q321=""),"",((H321-Q321)/Q321))</f>
        <v/>
      </c>
      <c r="AZ321" s="15" t="str">
        <f t="shared" si="112"/>
        <v/>
      </c>
      <c r="BA321" s="15" t="str">
        <f t="shared" si="137"/>
        <v/>
      </c>
      <c r="BB321" s="22" t="str">
        <f t="shared" si="113"/>
        <v/>
      </c>
      <c r="BC321" s="22" t="str">
        <f t="shared" si="114"/>
        <v/>
      </c>
      <c r="BD321" s="24" t="str">
        <f>IF(OR(R321=0,R321=""),"",((H321-R321)/R321))</f>
        <v/>
      </c>
      <c r="BE321" s="23" t="str">
        <f t="shared" si="111"/>
        <v/>
      </c>
      <c r="BF321" s="23" t="str">
        <f t="shared" si="115"/>
        <v/>
      </c>
      <c r="BG321" s="25" t="str">
        <f t="shared" si="116"/>
        <v/>
      </c>
      <c r="BH321" s="25" t="str">
        <f t="shared" si="117"/>
        <v/>
      </c>
      <c r="BI321" s="29" t="str">
        <f>IF(OR(L321="",N321=""),"",IF(AND(L321=N321,L321&gt;0,N321&gt;0),"Important High",""))</f>
        <v/>
      </c>
      <c r="BJ321" s="29" t="str">
        <f>IF(OR(M321="",O321=""),"",IF(AND(M321=O321,M321&gt;0,O321&gt;0),"Important Low",""))</f>
        <v/>
      </c>
      <c r="BK321" s="37" t="str">
        <f>IFERROR(IF(ABS(U321)&lt;0.15%,"Equal High",""),"")</f>
        <v/>
      </c>
      <c r="BL321" s="37" t="str" cm="1">
        <f t="array" aca="1" ref="BL321" ca="1">_xlfn.LET(_xlpm.lookback,MIN(ROW()-ROW(BK$50),11),_xlpm.found,IFERROR(MATCH("Equal High",OFFSET(BK321,-_xlpm.lookback,0,_xlpm.lookback+1,1),0),-1),_xlpm.offset_rows,_xlpm.lookback-_xlpm.found+1,IF(_xlpm.found&gt;0,INDEX(E:E,ROW()-_xlpm.offset_rows),""))</f>
        <v/>
      </c>
      <c r="BM321" s="37" t="str">
        <f ca="1">IF(BL321&lt;&gt;"",H321,"")</f>
        <v/>
      </c>
      <c r="BN321" s="37" t="str">
        <f ca="1">IF(BL321&lt;&gt;"",I321,"")</f>
        <v/>
      </c>
      <c r="BO321" s="37" t="str">
        <f t="shared" ca="1" si="135"/>
        <v/>
      </c>
      <c r="BP321" s="37" t="str">
        <f>IFERROR(IF(ABS(V321)&lt;0.15%,"Equal Low",""),"")</f>
        <v/>
      </c>
      <c r="BQ321" s="37" t="str" cm="1">
        <f t="array" aca="1" ref="BQ321" ca="1">_xlfn.LET(_xlpm.lookback,MIN(ROW()-ROW(BP$50),11),_xlpm.found,IFERROR(MATCH("Equal Low",OFFSET(BP321,-_xlpm.lookback,0,_xlpm.lookback+1,1),0),-1),_xlpm.offset_rows,_xlpm.lookback-_xlpm.found+1,IF(_xlpm.found&gt;0,INDEX(F:F,ROW()-_xlpm.offset_rows),""))</f>
        <v/>
      </c>
      <c r="BR321" s="37" t="str">
        <f ca="1">IF(BQ321&lt;&gt;"",H321,"")</f>
        <v/>
      </c>
      <c r="BS321" s="37" t="str">
        <f ca="1">IF(BQ321&lt;&gt;"",I321,"")</f>
        <v/>
      </c>
      <c r="BT321" s="37" t="str">
        <f t="shared" ca="1" si="136"/>
        <v/>
      </c>
      <c r="BU321" s="37" t="str">
        <f t="shared" si="118"/>
        <v/>
      </c>
      <c r="BV321" s="29" t="str">
        <f t="shared" si="119"/>
        <v/>
      </c>
      <c r="BW321" s="37" t="str" cm="1">
        <f t="array" ref="BW321">IF(BV321&lt;&gt;1,"",_xlfn.IFS(OR(BC321="Above",BC321="Below"),BC321,OR(BH321="Above",BH321="Below"),BH321,TRUE,""))</f>
        <v/>
      </c>
      <c r="BX321" s="37" t="str">
        <f ca="1">_xlfn.LET(_xlpm.eqh,IFERROR(ABS((BM321-BL321)/BL321)&lt;0.15%,FALSE),_xlpm.eql,IFERROR(ABS((BR321-BQ321)/BQ321)&lt;0.15%,FALSE),IF(_xlpm.eqh,IF(_xlpm.eql,"Eqh Touch / Eql Touch","Eqh Touch"),IF(_xlpm.eql,"Eql Touch","")))</f>
        <v/>
      </c>
      <c r="BY321" s="37" t="str">
        <f>IF(AA321="","",IF(AA321&gt;0,"UP","DOWN"))</f>
        <v/>
      </c>
      <c r="BZ321" s="37" t="str">
        <f t="shared" si="120"/>
        <v/>
      </c>
      <c r="CA321" s="37" t="str">
        <f t="shared" si="121"/>
        <v/>
      </c>
      <c r="CB321" s="66" t="str">
        <f t="shared" si="122"/>
        <v/>
      </c>
      <c r="CC321" s="69" t="str">
        <f t="shared" si="130"/>
        <v/>
      </c>
      <c r="CD321" s="66" t="str">
        <f t="shared" si="131"/>
        <v/>
      </c>
      <c r="CE321" s="66" t="str">
        <f t="shared" si="123"/>
        <v/>
      </c>
      <c r="CF321" s="66" t="str">
        <f>IF(AK321="","",IF(AND(AC321&gt;0,AK321&gt;0),"Low Spike @ Uptrend",""))</f>
        <v/>
      </c>
      <c r="CG321" s="66" t="str">
        <f>IF(AND(CF321="Low Spike @ Uptrend",AV321&gt;50%),"Sig Low Spike @ Uptrend","")</f>
        <v/>
      </c>
      <c r="CH321" s="30" t="str">
        <f>IFERROR(IF(Z321&gt;(AVERAGE(Z301:Z321)+(2*_xlfn.STDEV.P(Z301:Z321))),1,""),"")</f>
        <v/>
      </c>
      <c r="CI321" s="30" t="str">
        <f>IFERROR(IF(G321&gt;(AVERAGE(G301:G321)+(2*_xlfn.STDEV.P(G301:G321))),1,""),"")</f>
        <v/>
      </c>
      <c r="CJ321" s="30" t="str">
        <f>IF(P321="","",IF(P321=1,1,""))</f>
        <v/>
      </c>
      <c r="CK321" s="11" t="str">
        <f>IF(AND(CH321="",CC321="",CF321="",CI321="",CJ321=""),"",SUM(CH321:CJ321)/5)</f>
        <v/>
      </c>
      <c r="CL321" s="38" t="str">
        <f t="shared" si="132"/>
        <v/>
      </c>
      <c r="CM321" s="10" t="str">
        <f t="shared" si="133"/>
        <v/>
      </c>
    </row>
    <row r="322" spans="1:91" x14ac:dyDescent="0.55000000000000004">
      <c r="A322" t="str">
        <f>IF('Data Validation'!$K$2&lt;&gt;TRUE,"",'Data Validation'!A322)</f>
        <v/>
      </c>
      <c r="B322" s="4" t="str">
        <f>IF('Data Validation'!$K$2&lt;&gt;TRUE,"",'Data Validation'!C322)</f>
        <v/>
      </c>
      <c r="C322" s="4" t="str">
        <f>IF('Data Validation'!$K$2&lt;&gt;TRUE,"",'Data Validation'!E322)</f>
        <v/>
      </c>
      <c r="D322" s="4" t="str">
        <f>IF('Data Validation'!$K$2&lt;&gt;TRUE,"",'Data Validation'!G322)</f>
        <v/>
      </c>
      <c r="E322" s="4" t="str">
        <f>IF($C322&lt;&gt;"M5","",Price!F322)</f>
        <v/>
      </c>
      <c r="F322" s="4" t="str">
        <f>IF($C322&lt;&gt;"M5","",Price!G322)</f>
        <v/>
      </c>
      <c r="G322" s="4" t="str">
        <f>IF($C322&lt;&gt;"M5","",Price!H322)</f>
        <v/>
      </c>
      <c r="H322" s="57" t="str">
        <f>IF($C322&lt;&gt;"M5","",SSA!E322)</f>
        <v/>
      </c>
      <c r="I322" s="57" t="str">
        <f>IF($C322&lt;&gt;"M5","",SSA!F322)</f>
        <v/>
      </c>
      <c r="J322" s="58" t="str">
        <f>IF($C322&lt;&gt;"M5","",SSA!G322)</f>
        <v/>
      </c>
      <c r="K322" s="58" t="str">
        <f>IF($C322&lt;&gt;"M5","",SSA!H322)</f>
        <v/>
      </c>
      <c r="L322" s="5" t="str">
        <f>IF($C322&lt;&gt;"M5","",Trendlines!K322)</f>
        <v/>
      </c>
      <c r="M322" s="5" t="str">
        <f>IF($C322&lt;&gt;"M5","",Trendlines!L322)</f>
        <v/>
      </c>
      <c r="N322" s="5" t="str">
        <f>IF($C322&lt;&gt;"M5","",ZigZag!E322)</f>
        <v/>
      </c>
      <c r="O322" s="5" t="str">
        <f>IF($C322&lt;&gt;"M5","",ZigZag!F322)</f>
        <v/>
      </c>
      <c r="P322" s="5" t="str">
        <f>IF($C322&lt;&gt;"M5","",Pinbar!E322)</f>
        <v/>
      </c>
      <c r="Q322" s="57" t="str">
        <f>IF($C322&lt;&gt;"M5","",Trendlines!E322)</f>
        <v/>
      </c>
      <c r="R322" s="57" t="str">
        <f>IF($C322&lt;&gt;"M5","",Trendlines!H322)</f>
        <v/>
      </c>
      <c r="S322" s="36" t="str">
        <f>IF(N322=0,""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"")))))))))))))))))))))))))))))))))))))))))))))))))</f>
        <v/>
      </c>
      <c r="T322" s="36" t="str">
        <f>IF(O322=0,""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"")))))))))))))))))))))))))))))))))))))))))))))))))</f>
        <v/>
      </c>
      <c r="U322" s="36" t="str">
        <f>IFERROR(IF(S322="N/A","N/A",((N322-S322)/S322)),"")</f>
        <v/>
      </c>
      <c r="V322" s="36" t="str">
        <f>IFERROR(IF(T322="N/A","N/A",((O322-T322)/T322)),"")</f>
        <v/>
      </c>
      <c r="W322" t="str">
        <f>IFERROR(E322-F322,"")</f>
        <v/>
      </c>
      <c r="X322" t="str">
        <f>IFERROR(ABS(E322-D321),"")</f>
        <v/>
      </c>
      <c r="Y322" t="str">
        <f>IFERROR(ABS(F322-D321),"")</f>
        <v/>
      </c>
      <c r="Z322" t="str">
        <f t="shared" si="134"/>
        <v/>
      </c>
      <c r="AA322" s="36" t="str">
        <f>IFERROR(H322-I322,"")</f>
        <v/>
      </c>
      <c r="AB322" s="36" t="str">
        <f t="shared" si="124"/>
        <v/>
      </c>
      <c r="AC322" s="66" t="str" cm="1">
        <f t="array" ref="AC322">IFERROR((AB322=AB321,AC321+AB322,AB322),"")</f>
        <v/>
      </c>
      <c r="AD322" s="65"/>
      <c r="AE322" s="65"/>
      <c r="AF322" s="65"/>
      <c r="AG322" s="65"/>
      <c r="AH322" s="36" t="str">
        <f>IF(AND(H322&gt;I322,H321&lt;I321),"crossover","")</f>
        <v/>
      </c>
      <c r="AI322" s="36" t="str">
        <f>IF(AND(H322&lt;I322,H321&gt;I321),"crossunder","")</f>
        <v/>
      </c>
      <c r="AJ322" s="67" t="str">
        <f t="shared" si="125"/>
        <v/>
      </c>
      <c r="AK322" s="68" t="str">
        <f t="shared" si="126"/>
        <v/>
      </c>
      <c r="AL322" s="71" t="str">
        <f t="shared" si="127"/>
        <v/>
      </c>
      <c r="AM322" s="71" t="str">
        <f t="shared" si="128"/>
        <v/>
      </c>
      <c r="AN322" s="72" t="str">
        <f>IF(AND(AK322&lt;&gt;"",CF322="Low Spike @ Uptrend"),AK322,"")</f>
        <v/>
      </c>
      <c r="AO322" s="72" t="str">
        <f t="shared" si="129"/>
        <v/>
      </c>
      <c r="AT322" s="75"/>
      <c r="AU322" s="75"/>
      <c r="AV322" s="75"/>
      <c r="AW322" s="75"/>
      <c r="AX322" s="4"/>
      <c r="AY322" s="21" t="str">
        <f>IF(OR(Q322=0,Q322=""),"",((H322-Q322)/Q322))</f>
        <v/>
      </c>
      <c r="AZ322" s="15" t="str">
        <f t="shared" si="112"/>
        <v/>
      </c>
      <c r="BA322" s="15" t="str">
        <f t="shared" si="137"/>
        <v/>
      </c>
      <c r="BB322" s="22" t="str">
        <f t="shared" si="113"/>
        <v/>
      </c>
      <c r="BC322" s="22" t="str">
        <f t="shared" si="114"/>
        <v/>
      </c>
      <c r="BD322" s="24" t="str">
        <f>IF(OR(R322=0,R322=""),"",((H322-R322)/R322))</f>
        <v/>
      </c>
      <c r="BE322" s="23" t="str">
        <f t="shared" ref="BE322:BE385" si="138">IF(BD322="","",IF(BD322&gt;=0,1,-1))</f>
        <v/>
      </c>
      <c r="BF322" s="23" t="str">
        <f t="shared" si="115"/>
        <v/>
      </c>
      <c r="BG322" s="25" t="str">
        <f t="shared" si="116"/>
        <v/>
      </c>
      <c r="BH322" s="25" t="str">
        <f t="shared" si="117"/>
        <v/>
      </c>
      <c r="BI322" s="29" t="str">
        <f>IF(OR(L322="",N322=""),"",IF(AND(L322=N322,L322&gt;0,N322&gt;0),"Important High",""))</f>
        <v/>
      </c>
      <c r="BJ322" s="29" t="str">
        <f>IF(OR(M322="",O322=""),"",IF(AND(M322=O322,M322&gt;0,O322&gt;0),"Important Low",""))</f>
        <v/>
      </c>
      <c r="BK322" s="37" t="str">
        <f>IFERROR(IF(ABS(U322)&lt;0.15%,"Equal High",""),"")</f>
        <v/>
      </c>
      <c r="BL322" s="37" t="str" cm="1">
        <f t="array" aca="1" ref="BL322" ca="1">_xlfn.LET(_xlpm.lookback,MIN(ROW()-ROW(BK$50),11),_xlpm.found,IFERROR(MATCH("Equal High",OFFSET(BK322,-_xlpm.lookback,0,_xlpm.lookback+1,1),0),-1),_xlpm.offset_rows,_xlpm.lookback-_xlpm.found+1,IF(_xlpm.found&gt;0,INDEX(E:E,ROW()-_xlpm.offset_rows),""))</f>
        <v/>
      </c>
      <c r="BM322" s="37" t="str">
        <f ca="1">IF(BL322&lt;&gt;"",H322,"")</f>
        <v/>
      </c>
      <c r="BN322" s="37" t="str">
        <f ca="1">IF(BL322&lt;&gt;"",I322,"")</f>
        <v/>
      </c>
      <c r="BO322" s="37" t="str">
        <f t="shared" ca="1" si="135"/>
        <v/>
      </c>
      <c r="BP322" s="37" t="str">
        <f>IFERROR(IF(ABS(V322)&lt;0.15%,"Equal Low",""),"")</f>
        <v/>
      </c>
      <c r="BQ322" s="37" t="str" cm="1">
        <f t="array" aca="1" ref="BQ322" ca="1">_xlfn.LET(_xlpm.lookback,MIN(ROW()-ROW(BP$50),11),_xlpm.found,IFERROR(MATCH("Equal Low",OFFSET(BP322,-_xlpm.lookback,0,_xlpm.lookback+1,1),0),-1),_xlpm.offset_rows,_xlpm.lookback-_xlpm.found+1,IF(_xlpm.found&gt;0,INDEX(F:F,ROW()-_xlpm.offset_rows),""))</f>
        <v/>
      </c>
      <c r="BR322" s="37" t="str">
        <f ca="1">IF(BQ322&lt;&gt;"",H322,"")</f>
        <v/>
      </c>
      <c r="BS322" s="37" t="str">
        <f ca="1">IF(BQ322&lt;&gt;"",I322,"")</f>
        <v/>
      </c>
      <c r="BT322" s="37" t="str">
        <f t="shared" ca="1" si="136"/>
        <v/>
      </c>
      <c r="BU322" s="37" t="str">
        <f t="shared" si="118"/>
        <v/>
      </c>
      <c r="BV322" s="29" t="str">
        <f t="shared" si="119"/>
        <v/>
      </c>
      <c r="BW322" s="37" t="str" cm="1">
        <f t="array" ref="BW322">IF(BV322&lt;&gt;1,"",_xlfn.IFS(OR(BC322="Above",BC322="Below"),BC322,OR(BH322="Above",BH322="Below"),BH322,TRUE,""))</f>
        <v/>
      </c>
      <c r="BX322" s="37" t="str">
        <f ca="1">_xlfn.LET(_xlpm.eqh,IFERROR(ABS((BM322-BL322)/BL322)&lt;0.15%,FALSE),_xlpm.eql,IFERROR(ABS((BR322-BQ322)/BQ322)&lt;0.15%,FALSE),IF(_xlpm.eqh,IF(_xlpm.eql,"Eqh Touch / Eql Touch","Eqh Touch"),IF(_xlpm.eql,"Eql Touch","")))</f>
        <v/>
      </c>
      <c r="BY322" s="37" t="str">
        <f>IF(AA322="","",IF(AA322&gt;0,"UP","DOWN"))</f>
        <v/>
      </c>
      <c r="BZ322" s="37" t="str">
        <f t="shared" si="120"/>
        <v/>
      </c>
      <c r="CA322" s="37" t="str">
        <f t="shared" si="121"/>
        <v/>
      </c>
      <c r="CB322" s="66" t="str">
        <f t="shared" si="122"/>
        <v/>
      </c>
      <c r="CC322" s="69" t="str">
        <f t="shared" si="130"/>
        <v/>
      </c>
      <c r="CD322" s="66" t="str">
        <f t="shared" si="131"/>
        <v/>
      </c>
      <c r="CE322" s="66" t="str">
        <f t="shared" si="123"/>
        <v/>
      </c>
      <c r="CF322" s="66" t="str">
        <f>IF(AK322="","",IF(AND(AC322&gt;0,AK322&gt;0),"Low Spike @ Uptrend",""))</f>
        <v/>
      </c>
      <c r="CG322" s="66" t="str">
        <f>IF(AND(CF322="Low Spike @ Uptrend",AV322&gt;50%),"Sig Low Spike @ Uptrend","")</f>
        <v/>
      </c>
      <c r="CH322" s="30" t="str">
        <f>IFERROR(IF(Z322&gt;(AVERAGE(Z302:Z322)+(2*_xlfn.STDEV.P(Z302:Z322))),1,""),"")</f>
        <v/>
      </c>
      <c r="CI322" s="30" t="str">
        <f>IFERROR(IF(G322&gt;(AVERAGE(G302:G322)+(2*_xlfn.STDEV.P(G302:G322))),1,""),"")</f>
        <v/>
      </c>
      <c r="CJ322" s="30" t="str">
        <f>IF(P322="","",IF(P322=1,1,""))</f>
        <v/>
      </c>
      <c r="CK322" s="11" t="str">
        <f>IF(AND(CH322="",CC322="",CF322="",CI322="",CJ322=""),"",SUM(CH322:CJ322)/5)</f>
        <v/>
      </c>
      <c r="CL322" s="38" t="str">
        <f t="shared" si="132"/>
        <v/>
      </c>
      <c r="CM322" s="10" t="str">
        <f t="shared" si="133"/>
        <v/>
      </c>
    </row>
    <row r="323" spans="1:91" x14ac:dyDescent="0.55000000000000004">
      <c r="A323" t="str">
        <f>IF('Data Validation'!$K$2&lt;&gt;TRUE,"",'Data Validation'!A323)</f>
        <v/>
      </c>
      <c r="B323" s="4" t="str">
        <f>IF('Data Validation'!$K$2&lt;&gt;TRUE,"",'Data Validation'!C323)</f>
        <v/>
      </c>
      <c r="C323" s="4" t="str">
        <f>IF('Data Validation'!$K$2&lt;&gt;TRUE,"",'Data Validation'!E323)</f>
        <v/>
      </c>
      <c r="D323" s="4" t="str">
        <f>IF('Data Validation'!$K$2&lt;&gt;TRUE,"",'Data Validation'!G323)</f>
        <v/>
      </c>
      <c r="E323" s="4" t="str">
        <f>IF($C323&lt;&gt;"M5","",Price!F323)</f>
        <v/>
      </c>
      <c r="F323" s="4" t="str">
        <f>IF($C323&lt;&gt;"M5","",Price!G323)</f>
        <v/>
      </c>
      <c r="G323" s="4" t="str">
        <f>IF($C323&lt;&gt;"M5","",Price!H323)</f>
        <v/>
      </c>
      <c r="H323" s="57" t="str">
        <f>IF($C323&lt;&gt;"M5","",SSA!E323)</f>
        <v/>
      </c>
      <c r="I323" s="57" t="str">
        <f>IF($C323&lt;&gt;"M5","",SSA!F323)</f>
        <v/>
      </c>
      <c r="J323" s="58" t="str">
        <f>IF($C323&lt;&gt;"M5","",SSA!G323)</f>
        <v/>
      </c>
      <c r="K323" s="58" t="str">
        <f>IF($C323&lt;&gt;"M5","",SSA!H323)</f>
        <v/>
      </c>
      <c r="L323" s="5" t="str">
        <f>IF($C323&lt;&gt;"M5","",Trendlines!K323)</f>
        <v/>
      </c>
      <c r="M323" s="5" t="str">
        <f>IF($C323&lt;&gt;"M5","",Trendlines!L323)</f>
        <v/>
      </c>
      <c r="N323" s="5" t="str">
        <f>IF($C323&lt;&gt;"M5","",ZigZag!E323)</f>
        <v/>
      </c>
      <c r="O323" s="5" t="str">
        <f>IF($C323&lt;&gt;"M5","",ZigZag!F323)</f>
        <v/>
      </c>
      <c r="P323" s="5" t="str">
        <f>IF($C323&lt;&gt;"M5","",Pinbar!E323)</f>
        <v/>
      </c>
      <c r="Q323" s="57" t="str">
        <f>IF($C323&lt;&gt;"M5","",Trendlines!E323)</f>
        <v/>
      </c>
      <c r="R323" s="57" t="str">
        <f>IF($C323&lt;&gt;"M5","",Trendlines!H323)</f>
        <v/>
      </c>
      <c r="S323" s="36" t="str">
        <f>IF(N323=0,""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"")))))))))))))))))))))))))))))))))))))))))))))))))</f>
        <v/>
      </c>
      <c r="T323" s="36" t="str">
        <f>IF(O323=0,""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"")))))))))))))))))))))))))))))))))))))))))))))))))</f>
        <v/>
      </c>
      <c r="U323" s="36" t="str">
        <f>IFERROR(IF(S323="N/A","N/A",((N323-S323)/S323)),"")</f>
        <v/>
      </c>
      <c r="V323" s="36" t="str">
        <f>IFERROR(IF(T323="N/A","N/A",((O323-T323)/T323)),"")</f>
        <v/>
      </c>
      <c r="W323" t="str">
        <f>IFERROR(E323-F323,"")</f>
        <v/>
      </c>
      <c r="X323" t="str">
        <f>IFERROR(ABS(E323-D322),"")</f>
        <v/>
      </c>
      <c r="Y323" t="str">
        <f>IFERROR(ABS(F323-D322),"")</f>
        <v/>
      </c>
      <c r="Z323" t="str">
        <f t="shared" si="134"/>
        <v/>
      </c>
      <c r="AA323" s="36" t="str">
        <f>IFERROR(H323-I323,"")</f>
        <v/>
      </c>
      <c r="AB323" s="36" t="str">
        <f t="shared" si="124"/>
        <v/>
      </c>
      <c r="AC323" s="66" t="str" cm="1">
        <f t="array" ref="AC323">IFERROR((AB323=AB322,AC322+AB323,AB323),"")</f>
        <v/>
      </c>
      <c r="AD323" s="65"/>
      <c r="AE323" s="65"/>
      <c r="AF323" s="65"/>
      <c r="AG323" s="65"/>
      <c r="AH323" s="36" t="str">
        <f>IF(AND(H323&gt;I323,H322&lt;I322),"crossover","")</f>
        <v/>
      </c>
      <c r="AI323" s="36" t="str">
        <f>IF(AND(H323&lt;I323,H322&gt;I322),"crossunder","")</f>
        <v/>
      </c>
      <c r="AJ323" s="67" t="str">
        <f t="shared" si="125"/>
        <v/>
      </c>
      <c r="AK323" s="68" t="str">
        <f t="shared" si="126"/>
        <v/>
      </c>
      <c r="AL323" s="71" t="str">
        <f t="shared" si="127"/>
        <v/>
      </c>
      <c r="AM323" s="71" t="str">
        <f t="shared" si="128"/>
        <v/>
      </c>
      <c r="AN323" s="72" t="str">
        <f>IF(AND(AK323&lt;&gt;"",CF323="Low Spike @ Uptrend"),AK323,"")</f>
        <v/>
      </c>
      <c r="AO323" s="72" t="str">
        <f t="shared" si="129"/>
        <v/>
      </c>
      <c r="AT323" s="75"/>
      <c r="AU323" s="75"/>
      <c r="AV323" s="75"/>
      <c r="AW323" s="75"/>
      <c r="AX323" s="4"/>
      <c r="AY323" s="21" t="str">
        <f>IF(OR(Q323=0,Q323=""),"",((H323-Q323)/Q323))</f>
        <v/>
      </c>
      <c r="AZ323" s="15" t="str">
        <f t="shared" ref="AZ323:AZ386" si="139">IF(AY323="","",IF(AY323&gt;=0,1,-1))</f>
        <v/>
      </c>
      <c r="BA323" s="15" t="str">
        <f t="shared" si="137"/>
        <v/>
      </c>
      <c r="BB323" s="22" t="str">
        <f t="shared" ref="BB323:BB386" si="140">IF(AY323="","",IF(AND(AY323&gt;-0.1%,AY323&lt;0.1%),"Touch Zone",""))</f>
        <v/>
      </c>
      <c r="BC323" s="22" t="str">
        <f t="shared" ref="BC323:BC386" si="141">IF(AY323="","",IF(AND(BB323="Touch Zone",AY323&gt;0%),"Above",IF(AND(BB323="Touch Zone",AY323&lt;0%),"Below","")))</f>
        <v/>
      </c>
      <c r="BD323" s="24" t="str">
        <f>IF(OR(R323=0,R323=""),"",((H323-R323)/R323))</f>
        <v/>
      </c>
      <c r="BE323" s="23" t="str">
        <f t="shared" si="138"/>
        <v/>
      </c>
      <c r="BF323" s="23" t="str">
        <f t="shared" ref="BF323:BF386" si="142">IF(BE323="","",IF(BE323=BE322,BF322+BE323,BE323))</f>
        <v/>
      </c>
      <c r="BG323" s="25" t="str">
        <f t="shared" ref="BG323:BG386" si="143">IF(BD323="","",IF(AND(BD323&gt;-0.1%,BD323&lt;0.1%),"Touch Zone",""))</f>
        <v/>
      </c>
      <c r="BH323" s="25" t="str">
        <f t="shared" ref="BH323:BH386" si="144">IF(BD323="","",IF(AND(BG323="Touch Zone",BD323&gt;0%),"Above",IF(AND(BG323="Touch Zone",BD323&lt;0%),"Below","")))</f>
        <v/>
      </c>
      <c r="BI323" s="29" t="str">
        <f>IF(OR(L323="",N323=""),"",IF(AND(L323=N323,L323&gt;0,N323&gt;0),"Important High",""))</f>
        <v/>
      </c>
      <c r="BJ323" s="29" t="str">
        <f>IF(OR(M323="",O323=""),"",IF(AND(M323=O323,M323&gt;0,O323&gt;0),"Important Low",""))</f>
        <v/>
      </c>
      <c r="BK323" s="37" t="str">
        <f>IFERROR(IF(ABS(U323)&lt;0.15%,"Equal High",""),"")</f>
        <v/>
      </c>
      <c r="BL323" s="37" t="str" cm="1">
        <f t="array" aca="1" ref="BL323" ca="1">_xlfn.LET(_xlpm.lookback,MIN(ROW()-ROW(BK$50),11),_xlpm.found,IFERROR(MATCH("Equal High",OFFSET(BK323,-_xlpm.lookback,0,_xlpm.lookback+1,1),0),-1),_xlpm.offset_rows,_xlpm.lookback-_xlpm.found+1,IF(_xlpm.found&gt;0,INDEX(E:E,ROW()-_xlpm.offset_rows),""))</f>
        <v/>
      </c>
      <c r="BM323" s="37" t="str">
        <f ca="1">IF(BL323&lt;&gt;"",H323,"")</f>
        <v/>
      </c>
      <c r="BN323" s="37" t="str">
        <f ca="1">IF(BL323&lt;&gt;"",I323,"")</f>
        <v/>
      </c>
      <c r="BO323" s="37" t="str">
        <f t="shared" ca="1" si="135"/>
        <v/>
      </c>
      <c r="BP323" s="37" t="str">
        <f>IFERROR(IF(ABS(V323)&lt;0.15%,"Equal Low",""),"")</f>
        <v/>
      </c>
      <c r="BQ323" s="37" t="str" cm="1">
        <f t="array" aca="1" ref="BQ323" ca="1">_xlfn.LET(_xlpm.lookback,MIN(ROW()-ROW(BP$50),11),_xlpm.found,IFERROR(MATCH("Equal Low",OFFSET(BP323,-_xlpm.lookback,0,_xlpm.lookback+1,1),0),-1),_xlpm.offset_rows,_xlpm.lookback-_xlpm.found+1,IF(_xlpm.found&gt;0,INDEX(F:F,ROW()-_xlpm.offset_rows),""))</f>
        <v/>
      </c>
      <c r="BR323" s="37" t="str">
        <f ca="1">IF(BQ323&lt;&gt;"",H323,"")</f>
        <v/>
      </c>
      <c r="BS323" s="37" t="str">
        <f ca="1">IF(BQ323&lt;&gt;"",I323,"")</f>
        <v/>
      </c>
      <c r="BT323" s="37" t="str">
        <f t="shared" ca="1" si="136"/>
        <v/>
      </c>
      <c r="BU323" s="37" t="str">
        <f t="shared" ref="BU323:BU386" si="145">IF(OR(BB323="Touch Zone",BG323="Touch Zone"),"TL Touch Zone","")</f>
        <v/>
      </c>
      <c r="BV323" s="29" t="str">
        <f t="shared" ref="BV323:BV386" si="146">IF(AND(BC323="",BH323=""),"",COUNTIF(BC323,"Above")+COUNTIF(BC323,"Below")+COUNTIF(BH323,"Above")+COUNTIF(BH323,"Below"))</f>
        <v/>
      </c>
      <c r="BW323" s="37" t="str" cm="1">
        <f t="array" ref="BW323">IF(BV323&lt;&gt;1,"",_xlfn.IFS(OR(BC323="Above",BC323="Below"),BC323,OR(BH323="Above",BH323="Below"),BH323,TRUE,""))</f>
        <v/>
      </c>
      <c r="BX323" s="37" t="str">
        <f ca="1">_xlfn.LET(_xlpm.eqh,IFERROR(ABS((BM323-BL323)/BL323)&lt;0.15%,FALSE),_xlpm.eql,IFERROR(ABS((BR323-BQ323)/BQ323)&lt;0.15%,FALSE),IF(_xlpm.eqh,IF(_xlpm.eql,"Eqh Touch / Eql Touch","Eqh Touch"),IF(_xlpm.eql,"Eql Touch","")))</f>
        <v/>
      </c>
      <c r="BY323" s="37" t="str">
        <f>IF(AA323="","",IF(AA323&gt;0,"UP","DOWN"))</f>
        <v/>
      </c>
      <c r="BZ323" s="37" t="str">
        <f t="shared" ref="BZ323:BZ386" si="147">IF(AF323="","",IF(AF323&lt;50%,"Early Up Stage",IF(AF323&gt;100%,"Extended Up Stage","Late Up Stage")))</f>
        <v/>
      </c>
      <c r="CA323" s="37" t="str">
        <f t="shared" ref="CA323:CA386" si="148">IF(AG323="","",IF(AG323&lt;50%,"Early Down Stage",IF(AG323&gt;100%,"Extended Down Stage","Late Down Stage")))</f>
        <v/>
      </c>
      <c r="CB323" s="66" t="str">
        <f t="shared" ref="CB323:CB386" si="149">IF(AS323="","",IF(AS323&gt;90%,"Sig High Spike @ Uptrend",""))</f>
        <v/>
      </c>
      <c r="CC323" s="69" t="str">
        <f t="shared" si="130"/>
        <v/>
      </c>
      <c r="CD323" s="66" t="str">
        <f t="shared" si="131"/>
        <v/>
      </c>
      <c r="CE323" s="66" t="str">
        <f t="shared" ref="CE323:CE386" si="150">IF(AW323="","",IF(AW323&gt;90%,"Sig Low Spike @ Downtrend",""))</f>
        <v/>
      </c>
      <c r="CF323" s="66" t="str">
        <f>IF(AK323="","",IF(AND(AC323&gt;0,AK323&gt;0),"Low Spike @ Uptrend",""))</f>
        <v/>
      </c>
      <c r="CG323" s="66" t="str">
        <f>IF(AND(CF323="Low Spike @ Uptrend",AV323&gt;50%),"Sig Low Spike @ Uptrend","")</f>
        <v/>
      </c>
      <c r="CH323" s="30" t="str">
        <f>IFERROR(IF(Z323&gt;(AVERAGE(Z303:Z323)+(2*_xlfn.STDEV.P(Z303:Z323))),1,""),"")</f>
        <v/>
      </c>
      <c r="CI323" s="30" t="str">
        <f>IFERROR(IF(G323&gt;(AVERAGE(G303:G323)+(2*_xlfn.STDEV.P(G303:G323))),1,""),"")</f>
        <v/>
      </c>
      <c r="CJ323" s="30" t="str">
        <f>IF(P323="","",IF(P323=1,1,""))</f>
        <v/>
      </c>
      <c r="CK323" s="11" t="str">
        <f>IF(AND(CH323="",CC323="",CF323="",CI323="",CJ323=""),"",SUM(CH323:CJ323)/5)</f>
        <v/>
      </c>
      <c r="CL323" s="38" t="str">
        <f t="shared" si="132"/>
        <v/>
      </c>
      <c r="CM323" s="10" t="str">
        <f t="shared" si="133"/>
        <v/>
      </c>
    </row>
    <row r="324" spans="1:91" x14ac:dyDescent="0.55000000000000004">
      <c r="A324" t="str">
        <f>IF('Data Validation'!$K$2&lt;&gt;TRUE,"",'Data Validation'!A324)</f>
        <v/>
      </c>
      <c r="B324" s="4" t="str">
        <f>IF('Data Validation'!$K$2&lt;&gt;TRUE,"",'Data Validation'!C324)</f>
        <v/>
      </c>
      <c r="C324" s="4" t="str">
        <f>IF('Data Validation'!$K$2&lt;&gt;TRUE,"",'Data Validation'!E324)</f>
        <v/>
      </c>
      <c r="D324" s="4" t="str">
        <f>IF('Data Validation'!$K$2&lt;&gt;TRUE,"",'Data Validation'!G324)</f>
        <v/>
      </c>
      <c r="E324" s="4" t="str">
        <f>IF($C324&lt;&gt;"M5","",Price!F324)</f>
        <v/>
      </c>
      <c r="F324" s="4" t="str">
        <f>IF($C324&lt;&gt;"M5","",Price!G324)</f>
        <v/>
      </c>
      <c r="G324" s="4" t="str">
        <f>IF($C324&lt;&gt;"M5","",Price!H324)</f>
        <v/>
      </c>
      <c r="H324" s="57" t="str">
        <f>IF($C324&lt;&gt;"M5","",SSA!E324)</f>
        <v/>
      </c>
      <c r="I324" s="57" t="str">
        <f>IF($C324&lt;&gt;"M5","",SSA!F324)</f>
        <v/>
      </c>
      <c r="J324" s="58" t="str">
        <f>IF($C324&lt;&gt;"M5","",SSA!G324)</f>
        <v/>
      </c>
      <c r="K324" s="58" t="str">
        <f>IF($C324&lt;&gt;"M5","",SSA!H324)</f>
        <v/>
      </c>
      <c r="L324" s="5" t="str">
        <f>IF($C324&lt;&gt;"M5","",Trendlines!K324)</f>
        <v/>
      </c>
      <c r="M324" s="5" t="str">
        <f>IF($C324&lt;&gt;"M5","",Trendlines!L324)</f>
        <v/>
      </c>
      <c r="N324" s="5" t="str">
        <f>IF($C324&lt;&gt;"M5","",ZigZag!E324)</f>
        <v/>
      </c>
      <c r="O324" s="5" t="str">
        <f>IF($C324&lt;&gt;"M5","",ZigZag!F324)</f>
        <v/>
      </c>
      <c r="P324" s="5" t="str">
        <f>IF($C324&lt;&gt;"M5","",Pinbar!E324)</f>
        <v/>
      </c>
      <c r="Q324" s="57" t="str">
        <f>IF($C324&lt;&gt;"M5","",Trendlines!E324)</f>
        <v/>
      </c>
      <c r="R324" s="57" t="str">
        <f>IF($C324&lt;&gt;"M5","",Trendlines!H324)</f>
        <v/>
      </c>
      <c r="S324" s="36" t="str">
        <f>IF(N324=0,""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"")))))))))))))))))))))))))))))))))))))))))))))))))</f>
        <v/>
      </c>
      <c r="T324" s="36" t="str">
        <f>IF(O324=0,""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"")))))))))))))))))))))))))))))))))))))))))))))))))</f>
        <v/>
      </c>
      <c r="U324" s="36" t="str">
        <f>IFERROR(IF(S324="N/A","N/A",((N324-S324)/S324)),"")</f>
        <v/>
      </c>
      <c r="V324" s="36" t="str">
        <f>IFERROR(IF(T324="N/A","N/A",((O324-T324)/T324)),"")</f>
        <v/>
      </c>
      <c r="W324" t="str">
        <f>IFERROR(E324-F324,"")</f>
        <v/>
      </c>
      <c r="X324" t="str">
        <f>IFERROR(ABS(E324-D323),"")</f>
        <v/>
      </c>
      <c r="Y324" t="str">
        <f>IFERROR(ABS(F324-D323),"")</f>
        <v/>
      </c>
      <c r="Z324" t="str">
        <f t="shared" si="134"/>
        <v/>
      </c>
      <c r="AA324" s="36" t="str">
        <f>IFERROR(H324-I324,"")</f>
        <v/>
      </c>
      <c r="AB324" s="36" t="str">
        <f t="shared" ref="AB324:AB387" si="151">IF(AA324="","",IF(AA324&gt;=0,1,-1))</f>
        <v/>
      </c>
      <c r="AC324" s="66" t="str" cm="1">
        <f t="array" ref="AC324">IFERROR((AB324=AB323,AC323+AB324,AB324),"")</f>
        <v/>
      </c>
      <c r="AD324" s="65"/>
      <c r="AE324" s="65"/>
      <c r="AF324" s="65"/>
      <c r="AG324" s="65"/>
      <c r="AH324" s="36" t="str">
        <f>IF(AND(H324&gt;I324,H323&lt;I323),"crossover","")</f>
        <v/>
      </c>
      <c r="AI324" s="36" t="str">
        <f>IF(AND(H324&lt;I324,H323&gt;I323),"crossunder","")</f>
        <v/>
      </c>
      <c r="AJ324" s="67" t="str">
        <f t="shared" ref="AJ324:AJ387" si="152">IFERROR(IF(E324-J324&lt;0,"",(E324-J324)/J324),"")</f>
        <v/>
      </c>
      <c r="AK324" s="68" t="str">
        <f t="shared" ref="AK324:AK387" si="153">IFERROR(IF(F324-K324&gt;0,"",(F324-K324)/K324),"")</f>
        <v/>
      </c>
      <c r="AL324" s="71" t="str">
        <f t="shared" ref="AL324:AL387" si="154">IF(AND(AJ324&lt;&gt;"",CC324="High Spike @ Downtrend"),AJ324,"")</f>
        <v/>
      </c>
      <c r="AM324" s="71" t="str">
        <f t="shared" ref="AM324:AM387" si="155">IF(AND(AJ324&lt;&gt;"",AL324=""),AJ324,"")</f>
        <v/>
      </c>
      <c r="AN324" s="72" t="str">
        <f>IF(AND(AK324&lt;&gt;"",CF324="Low Spike @ Uptrend"),AK324,"")</f>
        <v/>
      </c>
      <c r="AO324" s="72" t="str">
        <f t="shared" ref="AO324:AO387" si="156">IF(AND(AK324&lt;&gt;"",AN324=""),AK324,"")</f>
        <v/>
      </c>
      <c r="AT324" s="75"/>
      <c r="AU324" s="75"/>
      <c r="AV324" s="75"/>
      <c r="AW324" s="75"/>
      <c r="AX324" s="4"/>
      <c r="AY324" s="21" t="str">
        <f>IF(OR(Q324=0,Q324=""),"",((H324-Q324)/Q324))</f>
        <v/>
      </c>
      <c r="AZ324" s="15" t="str">
        <f t="shared" si="139"/>
        <v/>
      </c>
      <c r="BA324" s="15" t="str">
        <f t="shared" si="137"/>
        <v/>
      </c>
      <c r="BB324" s="22" t="str">
        <f t="shared" si="140"/>
        <v/>
      </c>
      <c r="BC324" s="22" t="str">
        <f t="shared" si="141"/>
        <v/>
      </c>
      <c r="BD324" s="24" t="str">
        <f>IF(OR(R324=0,R324=""),"",((H324-R324)/R324))</f>
        <v/>
      </c>
      <c r="BE324" s="23" t="str">
        <f t="shared" si="138"/>
        <v/>
      </c>
      <c r="BF324" s="23" t="str">
        <f t="shared" si="142"/>
        <v/>
      </c>
      <c r="BG324" s="25" t="str">
        <f t="shared" si="143"/>
        <v/>
      </c>
      <c r="BH324" s="25" t="str">
        <f t="shared" si="144"/>
        <v/>
      </c>
      <c r="BI324" s="29" t="str">
        <f>IF(OR(L324="",N324=""),"",IF(AND(L324=N324,L324&gt;0,N324&gt;0),"Important High",""))</f>
        <v/>
      </c>
      <c r="BJ324" s="29" t="str">
        <f>IF(OR(M324="",O324=""),"",IF(AND(M324=O324,M324&gt;0,O324&gt;0),"Important Low",""))</f>
        <v/>
      </c>
      <c r="BK324" s="37" t="str">
        <f>IFERROR(IF(ABS(U324)&lt;0.15%,"Equal High",""),"")</f>
        <v/>
      </c>
      <c r="BL324" s="37" t="str" cm="1">
        <f t="array" aca="1" ref="BL324" ca="1">_xlfn.LET(_xlpm.lookback,MIN(ROW()-ROW(BK$50),11),_xlpm.found,IFERROR(MATCH("Equal High",OFFSET(BK324,-_xlpm.lookback,0,_xlpm.lookback+1,1),0),-1),_xlpm.offset_rows,_xlpm.lookback-_xlpm.found+1,IF(_xlpm.found&gt;0,INDEX(E:E,ROW()-_xlpm.offset_rows),""))</f>
        <v/>
      </c>
      <c r="BM324" s="37" t="str">
        <f ca="1">IF(BL324&lt;&gt;"",H324,"")</f>
        <v/>
      </c>
      <c r="BN324" s="37" t="str">
        <f ca="1">IF(BL324&lt;&gt;"",I324,"")</f>
        <v/>
      </c>
      <c r="BO324" s="37" t="str">
        <f t="shared" ca="1" si="135"/>
        <v/>
      </c>
      <c r="BP324" s="37" t="str">
        <f>IFERROR(IF(ABS(V324)&lt;0.15%,"Equal Low",""),"")</f>
        <v/>
      </c>
      <c r="BQ324" s="37" t="str" cm="1">
        <f t="array" aca="1" ref="BQ324" ca="1">_xlfn.LET(_xlpm.lookback,MIN(ROW()-ROW(BP$50),11),_xlpm.found,IFERROR(MATCH("Equal Low",OFFSET(BP324,-_xlpm.lookback,0,_xlpm.lookback+1,1),0),-1),_xlpm.offset_rows,_xlpm.lookback-_xlpm.found+1,IF(_xlpm.found&gt;0,INDEX(F:F,ROW()-_xlpm.offset_rows),""))</f>
        <v/>
      </c>
      <c r="BR324" s="37" t="str">
        <f ca="1">IF(BQ324&lt;&gt;"",H324,"")</f>
        <v/>
      </c>
      <c r="BS324" s="37" t="str">
        <f ca="1">IF(BQ324&lt;&gt;"",I324,"")</f>
        <v/>
      </c>
      <c r="BT324" s="37" t="str">
        <f t="shared" ca="1" si="136"/>
        <v/>
      </c>
      <c r="BU324" s="37" t="str">
        <f t="shared" si="145"/>
        <v/>
      </c>
      <c r="BV324" s="29" t="str">
        <f t="shared" si="146"/>
        <v/>
      </c>
      <c r="BW324" s="37" t="str" cm="1">
        <f t="array" ref="BW324">IF(BV324&lt;&gt;1,"",_xlfn.IFS(OR(BC324="Above",BC324="Below"),BC324,OR(BH324="Above",BH324="Below"),BH324,TRUE,""))</f>
        <v/>
      </c>
      <c r="BX324" s="37" t="str">
        <f ca="1">_xlfn.LET(_xlpm.eqh,IFERROR(ABS((BM324-BL324)/BL324)&lt;0.15%,FALSE),_xlpm.eql,IFERROR(ABS((BR324-BQ324)/BQ324)&lt;0.15%,FALSE),IF(_xlpm.eqh,IF(_xlpm.eql,"Eqh Touch / Eql Touch","Eqh Touch"),IF(_xlpm.eql,"Eql Touch","")))</f>
        <v/>
      </c>
      <c r="BY324" s="37" t="str">
        <f>IF(AA324="","",IF(AA324&gt;0,"UP","DOWN"))</f>
        <v/>
      </c>
      <c r="BZ324" s="37" t="str">
        <f t="shared" si="147"/>
        <v/>
      </c>
      <c r="CA324" s="37" t="str">
        <f t="shared" si="148"/>
        <v/>
      </c>
      <c r="CB324" s="66" t="str">
        <f t="shared" si="149"/>
        <v/>
      </c>
      <c r="CC324" s="69" t="str">
        <f t="shared" ref="CC324:CC387" si="157">IF(AJ324="","",IF(AND(AC324&lt;0,AJ324&gt;0),"High Spike @ Downtrend",""))</f>
        <v/>
      </c>
      <c r="CD324" s="66" t="str">
        <f t="shared" ref="CD324:CD387" si="158">IF(AND(CC324="High Spike @ Downtrend",AR324&gt;50%),"Sig High Spike @ Downtrend","")</f>
        <v/>
      </c>
      <c r="CE324" s="66" t="str">
        <f t="shared" si="150"/>
        <v/>
      </c>
      <c r="CF324" s="66" t="str">
        <f>IF(AK324="","",IF(AND(AC324&gt;0,AK324&gt;0),"Low Spike @ Uptrend",""))</f>
        <v/>
      </c>
      <c r="CG324" s="66" t="str">
        <f>IF(AND(CF324="Low Spike @ Uptrend",AV324&gt;50%),"Sig Low Spike @ Uptrend","")</f>
        <v/>
      </c>
      <c r="CH324" s="30" t="str">
        <f>IFERROR(IF(Z324&gt;(AVERAGE(Z304:Z324)+(2*_xlfn.STDEV.P(Z304:Z324))),1,""),"")</f>
        <v/>
      </c>
      <c r="CI324" s="30" t="str">
        <f>IFERROR(IF(G324&gt;(AVERAGE(G304:G324)+(2*_xlfn.STDEV.P(G304:G324))),1,""),"")</f>
        <v/>
      </c>
      <c r="CJ324" s="30" t="str">
        <f>IF(P324="","",IF(P324=1,1,""))</f>
        <v/>
      </c>
      <c r="CK324" s="11" t="str">
        <f>IF(AND(CH324="",CC324="",CF324="",CI324="",CJ324=""),"",SUM(CH324:CJ324)/5)</f>
        <v/>
      </c>
      <c r="CL324" s="38" t="str">
        <f t="shared" si="132"/>
        <v/>
      </c>
      <c r="CM324" s="10" t="str">
        <f t="shared" si="133"/>
        <v/>
      </c>
    </row>
    <row r="325" spans="1:91" x14ac:dyDescent="0.55000000000000004">
      <c r="A325" t="str">
        <f>IF('Data Validation'!$K$2&lt;&gt;TRUE,"",'Data Validation'!A325)</f>
        <v/>
      </c>
      <c r="B325" s="4" t="str">
        <f>IF('Data Validation'!$K$2&lt;&gt;TRUE,"",'Data Validation'!C325)</f>
        <v/>
      </c>
      <c r="C325" s="4" t="str">
        <f>IF('Data Validation'!$K$2&lt;&gt;TRUE,"",'Data Validation'!E325)</f>
        <v/>
      </c>
      <c r="D325" s="4" t="str">
        <f>IF('Data Validation'!$K$2&lt;&gt;TRUE,"",'Data Validation'!G325)</f>
        <v/>
      </c>
      <c r="E325" s="4" t="str">
        <f>IF($C325&lt;&gt;"M5","",Price!F325)</f>
        <v/>
      </c>
      <c r="F325" s="4" t="str">
        <f>IF($C325&lt;&gt;"M5","",Price!G325)</f>
        <v/>
      </c>
      <c r="G325" s="4" t="str">
        <f>IF($C325&lt;&gt;"M5","",Price!H325)</f>
        <v/>
      </c>
      <c r="H325" s="57" t="str">
        <f>IF($C325&lt;&gt;"M5","",SSA!E325)</f>
        <v/>
      </c>
      <c r="I325" s="57" t="str">
        <f>IF($C325&lt;&gt;"M5","",SSA!F325)</f>
        <v/>
      </c>
      <c r="J325" s="58" t="str">
        <f>IF($C325&lt;&gt;"M5","",SSA!G325)</f>
        <v/>
      </c>
      <c r="K325" s="58" t="str">
        <f>IF($C325&lt;&gt;"M5","",SSA!H325)</f>
        <v/>
      </c>
      <c r="L325" s="5" t="str">
        <f>IF($C325&lt;&gt;"M5","",Trendlines!K325)</f>
        <v/>
      </c>
      <c r="M325" s="5" t="str">
        <f>IF($C325&lt;&gt;"M5","",Trendlines!L325)</f>
        <v/>
      </c>
      <c r="N325" s="5" t="str">
        <f>IF($C325&lt;&gt;"M5","",ZigZag!E325)</f>
        <v/>
      </c>
      <c r="O325" s="5" t="str">
        <f>IF($C325&lt;&gt;"M5","",ZigZag!F325)</f>
        <v/>
      </c>
      <c r="P325" s="5" t="str">
        <f>IF($C325&lt;&gt;"M5","",Pinbar!E325)</f>
        <v/>
      </c>
      <c r="Q325" s="57" t="str">
        <f>IF($C325&lt;&gt;"M5","",Trendlines!E325)</f>
        <v/>
      </c>
      <c r="R325" s="57" t="str">
        <f>IF($C325&lt;&gt;"M5","",Trendlines!H325)</f>
        <v/>
      </c>
      <c r="S325" s="36" t="str">
        <f>IF(N325=0,""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"")))))))))))))))))))))))))))))))))))))))))))))))))</f>
        <v/>
      </c>
      <c r="T325" s="36" t="str">
        <f>IF(O325=0,""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"")))))))))))))))))))))))))))))))))))))))))))))))))</f>
        <v/>
      </c>
      <c r="U325" s="36" t="str">
        <f>IFERROR(IF(S325="N/A","N/A",((N325-S325)/S325)),"")</f>
        <v/>
      </c>
      <c r="V325" s="36" t="str">
        <f>IFERROR(IF(T325="N/A","N/A",((O325-T325)/T325)),"")</f>
        <v/>
      </c>
      <c r="W325" t="str">
        <f>IFERROR(E325-F325,"")</f>
        <v/>
      </c>
      <c r="X325" t="str">
        <f>IFERROR(ABS(E325-D324),"")</f>
        <v/>
      </c>
      <c r="Y325" t="str">
        <f>IFERROR(ABS(F325-D324),"")</f>
        <v/>
      </c>
      <c r="Z325" t="str">
        <f t="shared" si="134"/>
        <v/>
      </c>
      <c r="AA325" s="36" t="str">
        <f>IFERROR(H325-I325,"")</f>
        <v/>
      </c>
      <c r="AB325" s="36" t="str">
        <f t="shared" si="151"/>
        <v/>
      </c>
      <c r="AC325" s="66" t="str" cm="1">
        <f t="array" ref="AC325">IFERROR((AB325=AB324,AC324+AB325,AB325),"")</f>
        <v/>
      </c>
      <c r="AD325" s="65"/>
      <c r="AE325" s="65"/>
      <c r="AF325" s="65"/>
      <c r="AG325" s="65"/>
      <c r="AH325" s="36" t="str">
        <f>IF(AND(H325&gt;I325,H324&lt;I324),"crossover","")</f>
        <v/>
      </c>
      <c r="AI325" s="36" t="str">
        <f>IF(AND(H325&lt;I325,H324&gt;I324),"crossunder","")</f>
        <v/>
      </c>
      <c r="AJ325" s="67" t="str">
        <f t="shared" si="152"/>
        <v/>
      </c>
      <c r="AK325" s="68" t="str">
        <f t="shared" si="153"/>
        <v/>
      </c>
      <c r="AL325" s="71" t="str">
        <f t="shared" si="154"/>
        <v/>
      </c>
      <c r="AM325" s="71" t="str">
        <f t="shared" si="155"/>
        <v/>
      </c>
      <c r="AN325" s="72" t="str">
        <f>IF(AND(AK325&lt;&gt;"",CF325="Low Spike @ Uptrend"),AK325,"")</f>
        <v/>
      </c>
      <c r="AO325" s="72" t="str">
        <f t="shared" si="156"/>
        <v/>
      </c>
      <c r="AT325" s="75"/>
      <c r="AU325" s="75"/>
      <c r="AV325" s="75"/>
      <c r="AW325" s="75"/>
      <c r="AX325" s="4"/>
      <c r="AY325" s="21" t="str">
        <f>IF(OR(Q325=0,Q325=""),"",((H325-Q325)/Q325))</f>
        <v/>
      </c>
      <c r="AZ325" s="15" t="str">
        <f t="shared" si="139"/>
        <v/>
      </c>
      <c r="BA325" s="15" t="str">
        <f t="shared" si="137"/>
        <v/>
      </c>
      <c r="BB325" s="22" t="str">
        <f t="shared" si="140"/>
        <v/>
      </c>
      <c r="BC325" s="22" t="str">
        <f t="shared" si="141"/>
        <v/>
      </c>
      <c r="BD325" s="24" t="str">
        <f>IF(OR(R325=0,R325=""),"",((H325-R325)/R325))</f>
        <v/>
      </c>
      <c r="BE325" s="23" t="str">
        <f t="shared" si="138"/>
        <v/>
      </c>
      <c r="BF325" s="23" t="str">
        <f t="shared" si="142"/>
        <v/>
      </c>
      <c r="BG325" s="25" t="str">
        <f t="shared" si="143"/>
        <v/>
      </c>
      <c r="BH325" s="25" t="str">
        <f t="shared" si="144"/>
        <v/>
      </c>
      <c r="BI325" s="29" t="str">
        <f>IF(OR(L325="",N325=""),"",IF(AND(L325=N325,L325&gt;0,N325&gt;0),"Important High",""))</f>
        <v/>
      </c>
      <c r="BJ325" s="29" t="str">
        <f>IF(OR(M325="",O325=""),"",IF(AND(M325=O325,M325&gt;0,O325&gt;0),"Important Low",""))</f>
        <v/>
      </c>
      <c r="BK325" s="37" t="str">
        <f>IFERROR(IF(ABS(U325)&lt;0.15%,"Equal High",""),"")</f>
        <v/>
      </c>
      <c r="BL325" s="37" t="str" cm="1">
        <f t="array" aca="1" ref="BL325" ca="1">_xlfn.LET(_xlpm.lookback,MIN(ROW()-ROW(BK$50),11),_xlpm.found,IFERROR(MATCH("Equal High",OFFSET(BK325,-_xlpm.lookback,0,_xlpm.lookback+1,1),0),-1),_xlpm.offset_rows,_xlpm.lookback-_xlpm.found+1,IF(_xlpm.found&gt;0,INDEX(E:E,ROW()-_xlpm.offset_rows),""))</f>
        <v/>
      </c>
      <c r="BM325" s="37" t="str">
        <f ca="1">IF(BL325&lt;&gt;"",H325,"")</f>
        <v/>
      </c>
      <c r="BN325" s="37" t="str">
        <f ca="1">IF(BL325&lt;&gt;"",I325,"")</f>
        <v/>
      </c>
      <c r="BO325" s="37" t="str">
        <f t="shared" ca="1" si="135"/>
        <v/>
      </c>
      <c r="BP325" s="37" t="str">
        <f>IFERROR(IF(ABS(V325)&lt;0.15%,"Equal Low",""),"")</f>
        <v/>
      </c>
      <c r="BQ325" s="37" t="str" cm="1">
        <f t="array" aca="1" ref="BQ325" ca="1">_xlfn.LET(_xlpm.lookback,MIN(ROW()-ROW(BP$50),11),_xlpm.found,IFERROR(MATCH("Equal Low",OFFSET(BP325,-_xlpm.lookback,0,_xlpm.lookback+1,1),0),-1),_xlpm.offset_rows,_xlpm.lookback-_xlpm.found+1,IF(_xlpm.found&gt;0,INDEX(F:F,ROW()-_xlpm.offset_rows),""))</f>
        <v/>
      </c>
      <c r="BR325" s="37" t="str">
        <f ca="1">IF(BQ325&lt;&gt;"",H325,"")</f>
        <v/>
      </c>
      <c r="BS325" s="37" t="str">
        <f ca="1">IF(BQ325&lt;&gt;"",I325,"")</f>
        <v/>
      </c>
      <c r="BT325" s="37" t="str">
        <f t="shared" ca="1" si="136"/>
        <v/>
      </c>
      <c r="BU325" s="37" t="str">
        <f t="shared" si="145"/>
        <v/>
      </c>
      <c r="BV325" s="29" t="str">
        <f t="shared" si="146"/>
        <v/>
      </c>
      <c r="BW325" s="37" t="str" cm="1">
        <f t="array" ref="BW325">IF(BV325&lt;&gt;1,"",_xlfn.IFS(OR(BC325="Above",BC325="Below"),BC325,OR(BH325="Above",BH325="Below"),BH325,TRUE,""))</f>
        <v/>
      </c>
      <c r="BX325" s="37" t="str">
        <f ca="1">_xlfn.LET(_xlpm.eqh,IFERROR(ABS((BM325-BL325)/BL325)&lt;0.15%,FALSE),_xlpm.eql,IFERROR(ABS((BR325-BQ325)/BQ325)&lt;0.15%,FALSE),IF(_xlpm.eqh,IF(_xlpm.eql,"Eqh Touch / Eql Touch","Eqh Touch"),IF(_xlpm.eql,"Eql Touch","")))</f>
        <v/>
      </c>
      <c r="BY325" s="37" t="str">
        <f>IF(AA325="","",IF(AA325&gt;0,"UP","DOWN"))</f>
        <v/>
      </c>
      <c r="BZ325" s="37" t="str">
        <f t="shared" si="147"/>
        <v/>
      </c>
      <c r="CA325" s="37" t="str">
        <f t="shared" si="148"/>
        <v/>
      </c>
      <c r="CB325" s="66" t="str">
        <f t="shared" si="149"/>
        <v/>
      </c>
      <c r="CC325" s="69" t="str">
        <f t="shared" si="157"/>
        <v/>
      </c>
      <c r="CD325" s="66" t="str">
        <f t="shared" si="158"/>
        <v/>
      </c>
      <c r="CE325" s="66" t="str">
        <f t="shared" si="150"/>
        <v/>
      </c>
      <c r="CF325" s="66" t="str">
        <f>IF(AK325="","",IF(AND(AC325&gt;0,AK325&gt;0),"Low Spike @ Uptrend",""))</f>
        <v/>
      </c>
      <c r="CG325" s="66" t="str">
        <f>IF(AND(CF325="Low Spike @ Uptrend",AV325&gt;50%),"Sig Low Spike @ Uptrend","")</f>
        <v/>
      </c>
      <c r="CH325" s="30" t="str">
        <f>IFERROR(IF(Z325&gt;(AVERAGE(Z305:Z325)+(2*_xlfn.STDEV.P(Z305:Z325))),1,""),"")</f>
        <v/>
      </c>
      <c r="CI325" s="30" t="str">
        <f>IFERROR(IF(G325&gt;(AVERAGE(G305:G325)+(2*_xlfn.STDEV.P(G305:G325))),1,""),"")</f>
        <v/>
      </c>
      <c r="CJ325" s="30" t="str">
        <f>IF(P325="","",IF(P325=1,1,""))</f>
        <v/>
      </c>
      <c r="CK325" s="11" t="str">
        <f>IF(AND(CH325="",CC325="",CF325="",CI325="",CJ325=""),"",SUM(CH325:CJ325)/5)</f>
        <v/>
      </c>
      <c r="CL325" s="38" t="str">
        <f t="shared" si="132"/>
        <v/>
      </c>
      <c r="CM325" s="10" t="str">
        <f t="shared" si="133"/>
        <v/>
      </c>
    </row>
    <row r="326" spans="1:91" x14ac:dyDescent="0.55000000000000004">
      <c r="A326" t="str">
        <f>IF('Data Validation'!$K$2&lt;&gt;TRUE,"",'Data Validation'!A326)</f>
        <v/>
      </c>
      <c r="B326" s="4" t="str">
        <f>IF('Data Validation'!$K$2&lt;&gt;TRUE,"",'Data Validation'!C326)</f>
        <v/>
      </c>
      <c r="C326" s="4" t="str">
        <f>IF('Data Validation'!$K$2&lt;&gt;TRUE,"",'Data Validation'!E326)</f>
        <v/>
      </c>
      <c r="D326" s="4" t="str">
        <f>IF('Data Validation'!$K$2&lt;&gt;TRUE,"",'Data Validation'!G326)</f>
        <v/>
      </c>
      <c r="E326" s="4" t="str">
        <f>IF($C326&lt;&gt;"M5","",Price!F326)</f>
        <v/>
      </c>
      <c r="F326" s="4" t="str">
        <f>IF($C326&lt;&gt;"M5","",Price!G326)</f>
        <v/>
      </c>
      <c r="G326" s="4" t="str">
        <f>IF($C326&lt;&gt;"M5","",Price!H326)</f>
        <v/>
      </c>
      <c r="H326" s="57" t="str">
        <f>IF($C326&lt;&gt;"M5","",SSA!E326)</f>
        <v/>
      </c>
      <c r="I326" s="57" t="str">
        <f>IF($C326&lt;&gt;"M5","",SSA!F326)</f>
        <v/>
      </c>
      <c r="J326" s="58" t="str">
        <f>IF($C326&lt;&gt;"M5","",SSA!G326)</f>
        <v/>
      </c>
      <c r="K326" s="58" t="str">
        <f>IF($C326&lt;&gt;"M5","",SSA!H326)</f>
        <v/>
      </c>
      <c r="L326" s="5" t="str">
        <f>IF($C326&lt;&gt;"M5","",Trendlines!K326)</f>
        <v/>
      </c>
      <c r="M326" s="5" t="str">
        <f>IF($C326&lt;&gt;"M5","",Trendlines!L326)</f>
        <v/>
      </c>
      <c r="N326" s="5" t="str">
        <f>IF($C326&lt;&gt;"M5","",ZigZag!E326)</f>
        <v/>
      </c>
      <c r="O326" s="5" t="str">
        <f>IF($C326&lt;&gt;"M5","",ZigZag!F326)</f>
        <v/>
      </c>
      <c r="P326" s="5" t="str">
        <f>IF($C326&lt;&gt;"M5","",Pinbar!E326)</f>
        <v/>
      </c>
      <c r="Q326" s="57" t="str">
        <f>IF($C326&lt;&gt;"M5","",Trendlines!E326)</f>
        <v/>
      </c>
      <c r="R326" s="57" t="str">
        <f>IF($C326&lt;&gt;"M5","",Trendlines!H326)</f>
        <v/>
      </c>
      <c r="S326" s="36" t="str">
        <f>IF(N326=0,""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"")))))))))))))))))))))))))))))))))))))))))))))))))</f>
        <v/>
      </c>
      <c r="T326" s="36" t="str">
        <f>IF(O326=0,""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"")))))))))))))))))))))))))))))))))))))))))))))))))</f>
        <v/>
      </c>
      <c r="U326" s="36" t="str">
        <f>IFERROR(IF(S326="N/A","N/A",((N326-S326)/S326)),"")</f>
        <v/>
      </c>
      <c r="V326" s="36" t="str">
        <f>IFERROR(IF(T326="N/A","N/A",((O326-T326)/T326)),"")</f>
        <v/>
      </c>
      <c r="W326" t="str">
        <f>IFERROR(E326-F326,"")</f>
        <v/>
      </c>
      <c r="X326" t="str">
        <f>IFERROR(ABS(E326-D325),"")</f>
        <v/>
      </c>
      <c r="Y326" t="str">
        <f>IFERROR(ABS(F326-D325),"")</f>
        <v/>
      </c>
      <c r="Z326" t="str">
        <f t="shared" si="134"/>
        <v/>
      </c>
      <c r="AA326" s="36" t="str">
        <f>IFERROR(H326-I326,"")</f>
        <v/>
      </c>
      <c r="AB326" s="36" t="str">
        <f t="shared" si="151"/>
        <v/>
      </c>
      <c r="AC326" s="66" t="str" cm="1">
        <f t="array" ref="AC326">IFERROR((AB326=AB325,AC325+AB326,AB326),"")</f>
        <v/>
      </c>
      <c r="AD326" s="65"/>
      <c r="AE326" s="65"/>
      <c r="AF326" s="65"/>
      <c r="AG326" s="65"/>
      <c r="AH326" s="36" t="str">
        <f>IF(AND(H326&gt;I326,H325&lt;I325),"crossover","")</f>
        <v/>
      </c>
      <c r="AI326" s="36" t="str">
        <f>IF(AND(H326&lt;I326,H325&gt;I325),"crossunder","")</f>
        <v/>
      </c>
      <c r="AJ326" s="67" t="str">
        <f t="shared" si="152"/>
        <v/>
      </c>
      <c r="AK326" s="68" t="str">
        <f t="shared" si="153"/>
        <v/>
      </c>
      <c r="AL326" s="71" t="str">
        <f t="shared" si="154"/>
        <v/>
      </c>
      <c r="AM326" s="71" t="str">
        <f t="shared" si="155"/>
        <v/>
      </c>
      <c r="AN326" s="72" t="str">
        <f>IF(AND(AK326&lt;&gt;"",CF326="Low Spike @ Uptrend"),AK326,"")</f>
        <v/>
      </c>
      <c r="AO326" s="72" t="str">
        <f t="shared" si="156"/>
        <v/>
      </c>
      <c r="AT326" s="75"/>
      <c r="AU326" s="75"/>
      <c r="AV326" s="75"/>
      <c r="AW326" s="75"/>
      <c r="AX326" s="4"/>
      <c r="AY326" s="21" t="str">
        <f>IF(OR(Q326=0,Q326=""),"",((H326-Q326)/Q326))</f>
        <v/>
      </c>
      <c r="AZ326" s="15" t="str">
        <f t="shared" si="139"/>
        <v/>
      </c>
      <c r="BA326" s="15" t="str">
        <f t="shared" si="137"/>
        <v/>
      </c>
      <c r="BB326" s="22" t="str">
        <f t="shared" si="140"/>
        <v/>
      </c>
      <c r="BC326" s="22" t="str">
        <f t="shared" si="141"/>
        <v/>
      </c>
      <c r="BD326" s="24" t="str">
        <f>IF(OR(R326=0,R326=""),"",((H326-R326)/R326))</f>
        <v/>
      </c>
      <c r="BE326" s="23" t="str">
        <f t="shared" si="138"/>
        <v/>
      </c>
      <c r="BF326" s="23" t="str">
        <f t="shared" si="142"/>
        <v/>
      </c>
      <c r="BG326" s="25" t="str">
        <f t="shared" si="143"/>
        <v/>
      </c>
      <c r="BH326" s="25" t="str">
        <f t="shared" si="144"/>
        <v/>
      </c>
      <c r="BI326" s="29" t="str">
        <f>IF(OR(L326="",N326=""),"",IF(AND(L326=N326,L326&gt;0,N326&gt;0),"Important High",""))</f>
        <v/>
      </c>
      <c r="BJ326" s="29" t="str">
        <f>IF(OR(M326="",O326=""),"",IF(AND(M326=O326,M326&gt;0,O326&gt;0),"Important Low",""))</f>
        <v/>
      </c>
      <c r="BK326" s="37" t="str">
        <f>IFERROR(IF(ABS(U326)&lt;0.15%,"Equal High",""),"")</f>
        <v/>
      </c>
      <c r="BL326" s="37" t="str" cm="1">
        <f t="array" aca="1" ref="BL326" ca="1">_xlfn.LET(_xlpm.lookback,MIN(ROW()-ROW(BK$50),11),_xlpm.found,IFERROR(MATCH("Equal High",OFFSET(BK326,-_xlpm.lookback,0,_xlpm.lookback+1,1),0),-1),_xlpm.offset_rows,_xlpm.lookback-_xlpm.found+1,IF(_xlpm.found&gt;0,INDEX(E:E,ROW()-_xlpm.offset_rows),""))</f>
        <v/>
      </c>
      <c r="BM326" s="37" t="str">
        <f ca="1">IF(BL326&lt;&gt;"",H326,"")</f>
        <v/>
      </c>
      <c r="BN326" s="37" t="str">
        <f ca="1">IF(BL326&lt;&gt;"",I326,"")</f>
        <v/>
      </c>
      <c r="BO326" s="37" t="str">
        <f t="shared" ca="1" si="135"/>
        <v/>
      </c>
      <c r="BP326" s="37" t="str">
        <f>IFERROR(IF(ABS(V326)&lt;0.15%,"Equal Low",""),"")</f>
        <v/>
      </c>
      <c r="BQ326" s="37" t="str" cm="1">
        <f t="array" aca="1" ref="BQ326" ca="1">_xlfn.LET(_xlpm.lookback,MIN(ROW()-ROW(BP$50),11),_xlpm.found,IFERROR(MATCH("Equal Low",OFFSET(BP326,-_xlpm.lookback,0,_xlpm.lookback+1,1),0),-1),_xlpm.offset_rows,_xlpm.lookback-_xlpm.found+1,IF(_xlpm.found&gt;0,INDEX(F:F,ROW()-_xlpm.offset_rows),""))</f>
        <v/>
      </c>
      <c r="BR326" s="37" t="str">
        <f ca="1">IF(BQ326&lt;&gt;"",H326,"")</f>
        <v/>
      </c>
      <c r="BS326" s="37" t="str">
        <f ca="1">IF(BQ326&lt;&gt;"",I326,"")</f>
        <v/>
      </c>
      <c r="BT326" s="37" t="str">
        <f t="shared" ca="1" si="136"/>
        <v/>
      </c>
      <c r="BU326" s="37" t="str">
        <f t="shared" si="145"/>
        <v/>
      </c>
      <c r="BV326" s="29" t="str">
        <f t="shared" si="146"/>
        <v/>
      </c>
      <c r="BW326" s="37" t="str" cm="1">
        <f t="array" ref="BW326">IF(BV326&lt;&gt;1,"",_xlfn.IFS(OR(BC326="Above",BC326="Below"),BC326,OR(BH326="Above",BH326="Below"),BH326,TRUE,""))</f>
        <v/>
      </c>
      <c r="BX326" s="37" t="str">
        <f ca="1">_xlfn.LET(_xlpm.eqh,IFERROR(ABS((BM326-BL326)/BL326)&lt;0.15%,FALSE),_xlpm.eql,IFERROR(ABS((BR326-BQ326)/BQ326)&lt;0.15%,FALSE),IF(_xlpm.eqh,IF(_xlpm.eql,"Eqh Touch / Eql Touch","Eqh Touch"),IF(_xlpm.eql,"Eql Touch","")))</f>
        <v/>
      </c>
      <c r="BY326" s="37" t="str">
        <f>IF(AA326="","",IF(AA326&gt;0,"UP","DOWN"))</f>
        <v/>
      </c>
      <c r="BZ326" s="37" t="str">
        <f t="shared" si="147"/>
        <v/>
      </c>
      <c r="CA326" s="37" t="str">
        <f t="shared" si="148"/>
        <v/>
      </c>
      <c r="CB326" s="66" t="str">
        <f t="shared" si="149"/>
        <v/>
      </c>
      <c r="CC326" s="69" t="str">
        <f t="shared" si="157"/>
        <v/>
      </c>
      <c r="CD326" s="66" t="str">
        <f t="shared" si="158"/>
        <v/>
      </c>
      <c r="CE326" s="66" t="str">
        <f t="shared" si="150"/>
        <v/>
      </c>
      <c r="CF326" s="66" t="str">
        <f>IF(AK326="","",IF(AND(AC326&gt;0,AK326&gt;0),"Low Spike @ Uptrend",""))</f>
        <v/>
      </c>
      <c r="CG326" s="66" t="str">
        <f>IF(AND(CF326="Low Spike @ Uptrend",AV326&gt;50%),"Sig Low Spike @ Uptrend","")</f>
        <v/>
      </c>
      <c r="CH326" s="30" t="str">
        <f>IFERROR(IF(Z326&gt;(AVERAGE(Z306:Z326)+(2*_xlfn.STDEV.P(Z306:Z326))),1,""),"")</f>
        <v/>
      </c>
      <c r="CI326" s="30" t="str">
        <f>IFERROR(IF(G326&gt;(AVERAGE(G306:G326)+(2*_xlfn.STDEV.P(G306:G326))),1,""),"")</f>
        <v/>
      </c>
      <c r="CJ326" s="30" t="str">
        <f>IF(P326="","",IF(P326=1,1,""))</f>
        <v/>
      </c>
      <c r="CK326" s="11" t="str">
        <f>IF(AND(CH326="",CC326="",CF326="",CI326="",CJ326=""),"",SUM(CH326:CJ326)/5)</f>
        <v/>
      </c>
      <c r="CL326" s="38" t="str">
        <f t="shared" si="132"/>
        <v/>
      </c>
      <c r="CM326" s="10" t="str">
        <f t="shared" si="133"/>
        <v/>
      </c>
    </row>
    <row r="327" spans="1:91" x14ac:dyDescent="0.55000000000000004">
      <c r="A327" t="str">
        <f>IF('Data Validation'!$K$2&lt;&gt;TRUE,"",'Data Validation'!A327)</f>
        <v/>
      </c>
      <c r="B327" s="4" t="str">
        <f>IF('Data Validation'!$K$2&lt;&gt;TRUE,"",'Data Validation'!C327)</f>
        <v/>
      </c>
      <c r="C327" s="4" t="str">
        <f>IF('Data Validation'!$K$2&lt;&gt;TRUE,"",'Data Validation'!E327)</f>
        <v/>
      </c>
      <c r="D327" s="4" t="str">
        <f>IF('Data Validation'!$K$2&lt;&gt;TRUE,"",'Data Validation'!G327)</f>
        <v/>
      </c>
      <c r="E327" s="4" t="str">
        <f>IF($C327&lt;&gt;"M5","",Price!F327)</f>
        <v/>
      </c>
      <c r="F327" s="4" t="str">
        <f>IF($C327&lt;&gt;"M5","",Price!G327)</f>
        <v/>
      </c>
      <c r="G327" s="4" t="str">
        <f>IF($C327&lt;&gt;"M5","",Price!H327)</f>
        <v/>
      </c>
      <c r="H327" s="57" t="str">
        <f>IF($C327&lt;&gt;"M5","",SSA!E327)</f>
        <v/>
      </c>
      <c r="I327" s="57" t="str">
        <f>IF($C327&lt;&gt;"M5","",SSA!F327)</f>
        <v/>
      </c>
      <c r="J327" s="58" t="str">
        <f>IF($C327&lt;&gt;"M5","",SSA!G327)</f>
        <v/>
      </c>
      <c r="K327" s="58" t="str">
        <f>IF($C327&lt;&gt;"M5","",SSA!H327)</f>
        <v/>
      </c>
      <c r="L327" s="5" t="str">
        <f>IF($C327&lt;&gt;"M5","",Trendlines!K327)</f>
        <v/>
      </c>
      <c r="M327" s="5" t="str">
        <f>IF($C327&lt;&gt;"M5","",Trendlines!L327)</f>
        <v/>
      </c>
      <c r="N327" s="5" t="str">
        <f>IF($C327&lt;&gt;"M5","",ZigZag!E327)</f>
        <v/>
      </c>
      <c r="O327" s="5" t="str">
        <f>IF($C327&lt;&gt;"M5","",ZigZag!F327)</f>
        <v/>
      </c>
      <c r="P327" s="5" t="str">
        <f>IF($C327&lt;&gt;"M5","",Pinbar!E327)</f>
        <v/>
      </c>
      <c r="Q327" s="57" t="str">
        <f>IF($C327&lt;&gt;"M5","",Trendlines!E327)</f>
        <v/>
      </c>
      <c r="R327" s="57" t="str">
        <f>IF($C327&lt;&gt;"M5","",Trendlines!H327)</f>
        <v/>
      </c>
      <c r="S327" s="36" t="str">
        <f>IF(N327=0,""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"")))))))))))))))))))))))))))))))))))))))))))))))))</f>
        <v/>
      </c>
      <c r="T327" s="36" t="str">
        <f>IF(O327=0,""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"")))))))))))))))))))))))))))))))))))))))))))))))))</f>
        <v/>
      </c>
      <c r="U327" s="36" t="str">
        <f>IFERROR(IF(S327="N/A","N/A",((N327-S327)/S327)),"")</f>
        <v/>
      </c>
      <c r="V327" s="36" t="str">
        <f>IFERROR(IF(T327="N/A","N/A",((O327-T327)/T327)),"")</f>
        <v/>
      </c>
      <c r="W327" t="str">
        <f>IFERROR(E327-F327,"")</f>
        <v/>
      </c>
      <c r="X327" t="str">
        <f>IFERROR(ABS(E327-D326),"")</f>
        <v/>
      </c>
      <c r="Y327" t="str">
        <f>IFERROR(ABS(F327-D326),"")</f>
        <v/>
      </c>
      <c r="Z327" t="str">
        <f t="shared" si="134"/>
        <v/>
      </c>
      <c r="AA327" s="36" t="str">
        <f>IFERROR(H327-I327,"")</f>
        <v/>
      </c>
      <c r="AB327" s="36" t="str">
        <f t="shared" si="151"/>
        <v/>
      </c>
      <c r="AC327" s="66" t="str" cm="1">
        <f t="array" ref="AC327">IFERROR((AB327=AB326,AC326+AB327,AB327),"")</f>
        <v/>
      </c>
      <c r="AD327" s="65"/>
      <c r="AE327" s="65"/>
      <c r="AF327" s="65"/>
      <c r="AG327" s="65"/>
      <c r="AH327" s="36" t="str">
        <f>IF(AND(H327&gt;I327,H326&lt;I326),"crossover","")</f>
        <v/>
      </c>
      <c r="AI327" s="36" t="str">
        <f>IF(AND(H327&lt;I327,H326&gt;I326),"crossunder","")</f>
        <v/>
      </c>
      <c r="AJ327" s="67" t="str">
        <f t="shared" si="152"/>
        <v/>
      </c>
      <c r="AK327" s="68" t="str">
        <f t="shared" si="153"/>
        <v/>
      </c>
      <c r="AL327" s="71" t="str">
        <f t="shared" si="154"/>
        <v/>
      </c>
      <c r="AM327" s="71" t="str">
        <f t="shared" si="155"/>
        <v/>
      </c>
      <c r="AN327" s="72" t="str">
        <f>IF(AND(AK327&lt;&gt;"",CF327="Low Spike @ Uptrend"),AK327,"")</f>
        <v/>
      </c>
      <c r="AO327" s="72" t="str">
        <f t="shared" si="156"/>
        <v/>
      </c>
      <c r="AT327" s="75"/>
      <c r="AU327" s="75"/>
      <c r="AV327" s="75"/>
      <c r="AW327" s="75"/>
      <c r="AX327" s="4"/>
      <c r="AY327" s="21" t="str">
        <f>IF(OR(Q327=0,Q327=""),"",((H327-Q327)/Q327))</f>
        <v/>
      </c>
      <c r="AZ327" s="15" t="str">
        <f t="shared" si="139"/>
        <v/>
      </c>
      <c r="BA327" s="15" t="str">
        <f t="shared" si="137"/>
        <v/>
      </c>
      <c r="BB327" s="22" t="str">
        <f t="shared" si="140"/>
        <v/>
      </c>
      <c r="BC327" s="22" t="str">
        <f t="shared" si="141"/>
        <v/>
      </c>
      <c r="BD327" s="24" t="str">
        <f>IF(OR(R327=0,R327=""),"",((H327-R327)/R327))</f>
        <v/>
      </c>
      <c r="BE327" s="23" t="str">
        <f t="shared" si="138"/>
        <v/>
      </c>
      <c r="BF327" s="23" t="str">
        <f t="shared" si="142"/>
        <v/>
      </c>
      <c r="BG327" s="25" t="str">
        <f t="shared" si="143"/>
        <v/>
      </c>
      <c r="BH327" s="25" t="str">
        <f t="shared" si="144"/>
        <v/>
      </c>
      <c r="BI327" s="29" t="str">
        <f>IF(OR(L327="",N327=""),"",IF(AND(L327=N327,L327&gt;0,N327&gt;0),"Important High",""))</f>
        <v/>
      </c>
      <c r="BJ327" s="29" t="str">
        <f>IF(OR(M327="",O327=""),"",IF(AND(M327=O327,M327&gt;0,O327&gt;0),"Important Low",""))</f>
        <v/>
      </c>
      <c r="BK327" s="37" t="str">
        <f>IFERROR(IF(ABS(U327)&lt;0.15%,"Equal High",""),"")</f>
        <v/>
      </c>
      <c r="BL327" s="37" t="str" cm="1">
        <f t="array" aca="1" ref="BL327" ca="1">_xlfn.LET(_xlpm.lookback,MIN(ROW()-ROW(BK$50),11),_xlpm.found,IFERROR(MATCH("Equal High",OFFSET(BK327,-_xlpm.lookback,0,_xlpm.lookback+1,1),0),-1),_xlpm.offset_rows,_xlpm.lookback-_xlpm.found+1,IF(_xlpm.found&gt;0,INDEX(E:E,ROW()-_xlpm.offset_rows),""))</f>
        <v/>
      </c>
      <c r="BM327" s="37" t="str">
        <f ca="1">IF(BL327&lt;&gt;"",H327,"")</f>
        <v/>
      </c>
      <c r="BN327" s="37" t="str">
        <f ca="1">IF(BL327&lt;&gt;"",I327,"")</f>
        <v/>
      </c>
      <c r="BO327" s="37" t="str">
        <f t="shared" ca="1" si="135"/>
        <v/>
      </c>
      <c r="BP327" s="37" t="str">
        <f>IFERROR(IF(ABS(V327)&lt;0.15%,"Equal Low",""),"")</f>
        <v/>
      </c>
      <c r="BQ327" s="37" t="str" cm="1">
        <f t="array" aca="1" ref="BQ327" ca="1">_xlfn.LET(_xlpm.lookback,MIN(ROW()-ROW(BP$50),11),_xlpm.found,IFERROR(MATCH("Equal Low",OFFSET(BP327,-_xlpm.lookback,0,_xlpm.lookback+1,1),0),-1),_xlpm.offset_rows,_xlpm.lookback-_xlpm.found+1,IF(_xlpm.found&gt;0,INDEX(F:F,ROW()-_xlpm.offset_rows),""))</f>
        <v/>
      </c>
      <c r="BR327" s="37" t="str">
        <f ca="1">IF(BQ327&lt;&gt;"",H327,"")</f>
        <v/>
      </c>
      <c r="BS327" s="37" t="str">
        <f ca="1">IF(BQ327&lt;&gt;"",I327,"")</f>
        <v/>
      </c>
      <c r="BT327" s="37" t="str">
        <f t="shared" ca="1" si="136"/>
        <v/>
      </c>
      <c r="BU327" s="37" t="str">
        <f t="shared" si="145"/>
        <v/>
      </c>
      <c r="BV327" s="29" t="str">
        <f t="shared" si="146"/>
        <v/>
      </c>
      <c r="BW327" s="37" t="str" cm="1">
        <f t="array" ref="BW327">IF(BV327&lt;&gt;1,"",_xlfn.IFS(OR(BC327="Above",BC327="Below"),BC327,OR(BH327="Above",BH327="Below"),BH327,TRUE,""))</f>
        <v/>
      </c>
      <c r="BX327" s="37" t="str">
        <f ca="1">_xlfn.LET(_xlpm.eqh,IFERROR(ABS((BM327-BL327)/BL327)&lt;0.15%,FALSE),_xlpm.eql,IFERROR(ABS((BR327-BQ327)/BQ327)&lt;0.15%,FALSE),IF(_xlpm.eqh,IF(_xlpm.eql,"Eqh Touch / Eql Touch","Eqh Touch"),IF(_xlpm.eql,"Eql Touch","")))</f>
        <v/>
      </c>
      <c r="BY327" s="37" t="str">
        <f>IF(AA327="","",IF(AA327&gt;0,"UP","DOWN"))</f>
        <v/>
      </c>
      <c r="BZ327" s="37" t="str">
        <f t="shared" si="147"/>
        <v/>
      </c>
      <c r="CA327" s="37" t="str">
        <f t="shared" si="148"/>
        <v/>
      </c>
      <c r="CB327" s="66" t="str">
        <f t="shared" si="149"/>
        <v/>
      </c>
      <c r="CC327" s="69" t="str">
        <f t="shared" si="157"/>
        <v/>
      </c>
      <c r="CD327" s="66" t="str">
        <f t="shared" si="158"/>
        <v/>
      </c>
      <c r="CE327" s="66" t="str">
        <f t="shared" si="150"/>
        <v/>
      </c>
      <c r="CF327" s="66" t="str">
        <f>IF(AK327="","",IF(AND(AC327&gt;0,AK327&gt;0),"Low Spike @ Uptrend",""))</f>
        <v/>
      </c>
      <c r="CG327" s="66" t="str">
        <f>IF(AND(CF327="Low Spike @ Uptrend",AV327&gt;50%),"Sig Low Spike @ Uptrend","")</f>
        <v/>
      </c>
      <c r="CH327" s="30" t="str">
        <f>IFERROR(IF(Z327&gt;(AVERAGE(Z307:Z327)+(2*_xlfn.STDEV.P(Z307:Z327))),1,""),"")</f>
        <v/>
      </c>
      <c r="CI327" s="30" t="str">
        <f>IFERROR(IF(G327&gt;(AVERAGE(G307:G327)+(2*_xlfn.STDEV.P(G307:G327))),1,""),"")</f>
        <v/>
      </c>
      <c r="CJ327" s="30" t="str">
        <f>IF(P327="","",IF(P327=1,1,""))</f>
        <v/>
      </c>
      <c r="CK327" s="11" t="str">
        <f>IF(AND(CH327="",CC327="",CF327="",CI327="",CJ327=""),"",SUM(CH327:CJ327)/5)</f>
        <v/>
      </c>
      <c r="CL327" s="38" t="str">
        <f t="shared" si="132"/>
        <v/>
      </c>
      <c r="CM327" s="10" t="str">
        <f t="shared" si="133"/>
        <v/>
      </c>
    </row>
    <row r="328" spans="1:91" x14ac:dyDescent="0.55000000000000004">
      <c r="A328" t="str">
        <f>IF('Data Validation'!$K$2&lt;&gt;TRUE,"",'Data Validation'!A328)</f>
        <v/>
      </c>
      <c r="B328" s="4" t="str">
        <f>IF('Data Validation'!$K$2&lt;&gt;TRUE,"",'Data Validation'!C328)</f>
        <v/>
      </c>
      <c r="C328" s="4" t="str">
        <f>IF('Data Validation'!$K$2&lt;&gt;TRUE,"",'Data Validation'!E328)</f>
        <v/>
      </c>
      <c r="D328" s="4" t="str">
        <f>IF('Data Validation'!$K$2&lt;&gt;TRUE,"",'Data Validation'!G328)</f>
        <v/>
      </c>
      <c r="E328" s="4" t="str">
        <f>IF($C328&lt;&gt;"M5","",Price!F328)</f>
        <v/>
      </c>
      <c r="F328" s="4" t="str">
        <f>IF($C328&lt;&gt;"M5","",Price!G328)</f>
        <v/>
      </c>
      <c r="G328" s="4" t="str">
        <f>IF($C328&lt;&gt;"M5","",Price!H328)</f>
        <v/>
      </c>
      <c r="H328" s="57" t="str">
        <f>IF($C328&lt;&gt;"M5","",SSA!E328)</f>
        <v/>
      </c>
      <c r="I328" s="57" t="str">
        <f>IF($C328&lt;&gt;"M5","",SSA!F328)</f>
        <v/>
      </c>
      <c r="J328" s="58" t="str">
        <f>IF($C328&lt;&gt;"M5","",SSA!G328)</f>
        <v/>
      </c>
      <c r="K328" s="58" t="str">
        <f>IF($C328&lt;&gt;"M5","",SSA!H328)</f>
        <v/>
      </c>
      <c r="L328" s="5" t="str">
        <f>IF($C328&lt;&gt;"M5","",Trendlines!K328)</f>
        <v/>
      </c>
      <c r="M328" s="5" t="str">
        <f>IF($C328&lt;&gt;"M5","",Trendlines!L328)</f>
        <v/>
      </c>
      <c r="N328" s="5" t="str">
        <f>IF($C328&lt;&gt;"M5","",ZigZag!E328)</f>
        <v/>
      </c>
      <c r="O328" s="5" t="str">
        <f>IF($C328&lt;&gt;"M5","",ZigZag!F328)</f>
        <v/>
      </c>
      <c r="P328" s="5" t="str">
        <f>IF($C328&lt;&gt;"M5","",Pinbar!E328)</f>
        <v/>
      </c>
      <c r="Q328" s="57" t="str">
        <f>IF($C328&lt;&gt;"M5","",Trendlines!E328)</f>
        <v/>
      </c>
      <c r="R328" s="57" t="str">
        <f>IF($C328&lt;&gt;"M5","",Trendlines!H328)</f>
        <v/>
      </c>
      <c r="S328" s="36" t="str">
        <f>IF(N328=0,""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"")))))))))))))))))))))))))))))))))))))))))))))))))</f>
        <v/>
      </c>
      <c r="T328" s="36" t="str">
        <f>IF(O328=0,""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"")))))))))))))))))))))))))))))))))))))))))))))))))</f>
        <v/>
      </c>
      <c r="U328" s="36" t="str">
        <f>IFERROR(IF(S328="N/A","N/A",((N328-S328)/S328)),"")</f>
        <v/>
      </c>
      <c r="V328" s="36" t="str">
        <f>IFERROR(IF(T328="N/A","N/A",((O328-T328)/T328)),"")</f>
        <v/>
      </c>
      <c r="W328" t="str">
        <f>IFERROR(E328-F328,"")</f>
        <v/>
      </c>
      <c r="X328" t="str">
        <f>IFERROR(ABS(E328-D327),"")</f>
        <v/>
      </c>
      <c r="Y328" t="str">
        <f>IFERROR(ABS(F328-D327),"")</f>
        <v/>
      </c>
      <c r="Z328" t="str">
        <f t="shared" si="134"/>
        <v/>
      </c>
      <c r="AA328" s="36" t="str">
        <f>IFERROR(H328-I328,"")</f>
        <v/>
      </c>
      <c r="AB328" s="36" t="str">
        <f t="shared" si="151"/>
        <v/>
      </c>
      <c r="AC328" s="66" t="str" cm="1">
        <f t="array" ref="AC328">IFERROR((AB328=AB327,AC327+AB328,AB328),"")</f>
        <v/>
      </c>
      <c r="AD328" s="65"/>
      <c r="AE328" s="65"/>
      <c r="AF328" s="65"/>
      <c r="AG328" s="65"/>
      <c r="AH328" s="36" t="str">
        <f>IF(AND(H328&gt;I328,H327&lt;I327),"crossover","")</f>
        <v/>
      </c>
      <c r="AI328" s="36" t="str">
        <f>IF(AND(H328&lt;I328,H327&gt;I327),"crossunder","")</f>
        <v/>
      </c>
      <c r="AJ328" s="67" t="str">
        <f t="shared" si="152"/>
        <v/>
      </c>
      <c r="AK328" s="68" t="str">
        <f t="shared" si="153"/>
        <v/>
      </c>
      <c r="AL328" s="71" t="str">
        <f t="shared" si="154"/>
        <v/>
      </c>
      <c r="AM328" s="71" t="str">
        <f t="shared" si="155"/>
        <v/>
      </c>
      <c r="AN328" s="72" t="str">
        <f>IF(AND(AK328&lt;&gt;"",CF328="Low Spike @ Uptrend"),AK328,"")</f>
        <v/>
      </c>
      <c r="AO328" s="72" t="str">
        <f t="shared" si="156"/>
        <v/>
      </c>
      <c r="AT328" s="75"/>
      <c r="AU328" s="75"/>
      <c r="AV328" s="75"/>
      <c r="AW328" s="75"/>
      <c r="AX328" s="4"/>
      <c r="AY328" s="21" t="str">
        <f>IF(OR(Q328=0,Q328=""),"",((H328-Q328)/Q328))</f>
        <v/>
      </c>
      <c r="AZ328" s="15" t="str">
        <f t="shared" si="139"/>
        <v/>
      </c>
      <c r="BA328" s="15" t="str">
        <f t="shared" si="137"/>
        <v/>
      </c>
      <c r="BB328" s="22" t="str">
        <f t="shared" si="140"/>
        <v/>
      </c>
      <c r="BC328" s="22" t="str">
        <f t="shared" si="141"/>
        <v/>
      </c>
      <c r="BD328" s="24" t="str">
        <f>IF(OR(R328=0,R328=""),"",((H328-R328)/R328))</f>
        <v/>
      </c>
      <c r="BE328" s="23" t="str">
        <f t="shared" si="138"/>
        <v/>
      </c>
      <c r="BF328" s="23" t="str">
        <f t="shared" si="142"/>
        <v/>
      </c>
      <c r="BG328" s="25" t="str">
        <f t="shared" si="143"/>
        <v/>
      </c>
      <c r="BH328" s="25" t="str">
        <f t="shared" si="144"/>
        <v/>
      </c>
      <c r="BI328" s="29" t="str">
        <f>IF(OR(L328="",N328=""),"",IF(AND(L328=N328,L328&gt;0,N328&gt;0),"Important High",""))</f>
        <v/>
      </c>
      <c r="BJ328" s="29" t="str">
        <f>IF(OR(M328="",O328=""),"",IF(AND(M328=O328,M328&gt;0,O328&gt;0),"Important Low",""))</f>
        <v/>
      </c>
      <c r="BK328" s="37" t="str">
        <f>IFERROR(IF(ABS(U328)&lt;0.15%,"Equal High",""),"")</f>
        <v/>
      </c>
      <c r="BL328" s="37" t="str" cm="1">
        <f t="array" aca="1" ref="BL328" ca="1">_xlfn.LET(_xlpm.lookback,MIN(ROW()-ROW(BK$50),11),_xlpm.found,IFERROR(MATCH("Equal High",OFFSET(BK328,-_xlpm.lookback,0,_xlpm.lookback+1,1),0),-1),_xlpm.offset_rows,_xlpm.lookback-_xlpm.found+1,IF(_xlpm.found&gt;0,INDEX(E:E,ROW()-_xlpm.offset_rows),""))</f>
        <v/>
      </c>
      <c r="BM328" s="37" t="str">
        <f ca="1">IF(BL328&lt;&gt;"",H328,"")</f>
        <v/>
      </c>
      <c r="BN328" s="37" t="str">
        <f ca="1">IF(BL328&lt;&gt;"",I328,"")</f>
        <v/>
      </c>
      <c r="BO328" s="37" t="str">
        <f t="shared" ca="1" si="135"/>
        <v/>
      </c>
      <c r="BP328" s="37" t="str">
        <f>IFERROR(IF(ABS(V328)&lt;0.15%,"Equal Low",""),"")</f>
        <v/>
      </c>
      <c r="BQ328" s="37" t="str" cm="1">
        <f t="array" aca="1" ref="BQ328" ca="1">_xlfn.LET(_xlpm.lookback,MIN(ROW()-ROW(BP$50),11),_xlpm.found,IFERROR(MATCH("Equal Low",OFFSET(BP328,-_xlpm.lookback,0,_xlpm.lookback+1,1),0),-1),_xlpm.offset_rows,_xlpm.lookback-_xlpm.found+1,IF(_xlpm.found&gt;0,INDEX(F:F,ROW()-_xlpm.offset_rows),""))</f>
        <v/>
      </c>
      <c r="BR328" s="37" t="str">
        <f ca="1">IF(BQ328&lt;&gt;"",H328,"")</f>
        <v/>
      </c>
      <c r="BS328" s="37" t="str">
        <f ca="1">IF(BQ328&lt;&gt;"",I328,"")</f>
        <v/>
      </c>
      <c r="BT328" s="37" t="str">
        <f t="shared" ca="1" si="136"/>
        <v/>
      </c>
      <c r="BU328" s="37" t="str">
        <f t="shared" si="145"/>
        <v/>
      </c>
      <c r="BV328" s="29" t="str">
        <f t="shared" si="146"/>
        <v/>
      </c>
      <c r="BW328" s="37" t="str" cm="1">
        <f t="array" ref="BW328">IF(BV328&lt;&gt;1,"",_xlfn.IFS(OR(BC328="Above",BC328="Below"),BC328,OR(BH328="Above",BH328="Below"),BH328,TRUE,""))</f>
        <v/>
      </c>
      <c r="BX328" s="37" t="str">
        <f ca="1">_xlfn.LET(_xlpm.eqh,IFERROR(ABS((BM328-BL328)/BL328)&lt;0.15%,FALSE),_xlpm.eql,IFERROR(ABS((BR328-BQ328)/BQ328)&lt;0.15%,FALSE),IF(_xlpm.eqh,IF(_xlpm.eql,"Eqh Touch / Eql Touch","Eqh Touch"),IF(_xlpm.eql,"Eql Touch","")))</f>
        <v/>
      </c>
      <c r="BY328" s="37" t="str">
        <f>IF(AA328="","",IF(AA328&gt;0,"UP","DOWN"))</f>
        <v/>
      </c>
      <c r="BZ328" s="37" t="str">
        <f t="shared" si="147"/>
        <v/>
      </c>
      <c r="CA328" s="37" t="str">
        <f t="shared" si="148"/>
        <v/>
      </c>
      <c r="CB328" s="66" t="str">
        <f t="shared" si="149"/>
        <v/>
      </c>
      <c r="CC328" s="69" t="str">
        <f t="shared" si="157"/>
        <v/>
      </c>
      <c r="CD328" s="66" t="str">
        <f t="shared" si="158"/>
        <v/>
      </c>
      <c r="CE328" s="66" t="str">
        <f t="shared" si="150"/>
        <v/>
      </c>
      <c r="CF328" s="66" t="str">
        <f>IF(AK328="","",IF(AND(AC328&gt;0,AK328&gt;0),"Low Spike @ Uptrend",""))</f>
        <v/>
      </c>
      <c r="CG328" s="66" t="str">
        <f>IF(AND(CF328="Low Spike @ Uptrend",AV328&gt;50%),"Sig Low Spike @ Uptrend","")</f>
        <v/>
      </c>
      <c r="CH328" s="30" t="str">
        <f>IFERROR(IF(Z328&gt;(AVERAGE(Z308:Z328)+(2*_xlfn.STDEV.P(Z308:Z328))),1,""),"")</f>
        <v/>
      </c>
      <c r="CI328" s="30" t="str">
        <f>IFERROR(IF(G328&gt;(AVERAGE(G308:G328)+(2*_xlfn.STDEV.P(G308:G328))),1,""),"")</f>
        <v/>
      </c>
      <c r="CJ328" s="30" t="str">
        <f>IF(P328="","",IF(P328=1,1,""))</f>
        <v/>
      </c>
      <c r="CK328" s="11" t="str">
        <f>IF(AND(CH328="",CC328="",CF328="",CI328="",CJ328=""),"",SUM(CH328:CJ328)/5)</f>
        <v/>
      </c>
      <c r="CL328" s="38" t="str">
        <f t="shared" si="132"/>
        <v/>
      </c>
      <c r="CM328" s="10" t="str">
        <f t="shared" si="133"/>
        <v/>
      </c>
    </row>
    <row r="329" spans="1:91" x14ac:dyDescent="0.55000000000000004">
      <c r="A329" t="str">
        <f>IF('Data Validation'!$K$2&lt;&gt;TRUE,"",'Data Validation'!A329)</f>
        <v/>
      </c>
      <c r="B329" s="4" t="str">
        <f>IF('Data Validation'!$K$2&lt;&gt;TRUE,"",'Data Validation'!C329)</f>
        <v/>
      </c>
      <c r="C329" s="4" t="str">
        <f>IF('Data Validation'!$K$2&lt;&gt;TRUE,"",'Data Validation'!E329)</f>
        <v/>
      </c>
      <c r="D329" s="4" t="str">
        <f>IF('Data Validation'!$K$2&lt;&gt;TRUE,"",'Data Validation'!G329)</f>
        <v/>
      </c>
      <c r="E329" s="4" t="str">
        <f>IF($C329&lt;&gt;"M5","",Price!F329)</f>
        <v/>
      </c>
      <c r="F329" s="4" t="str">
        <f>IF($C329&lt;&gt;"M5","",Price!G329)</f>
        <v/>
      </c>
      <c r="G329" s="4" t="str">
        <f>IF($C329&lt;&gt;"M5","",Price!H329)</f>
        <v/>
      </c>
      <c r="H329" s="57" t="str">
        <f>IF($C329&lt;&gt;"M5","",SSA!E329)</f>
        <v/>
      </c>
      <c r="I329" s="57" t="str">
        <f>IF($C329&lt;&gt;"M5","",SSA!F329)</f>
        <v/>
      </c>
      <c r="J329" s="58" t="str">
        <f>IF($C329&lt;&gt;"M5","",SSA!G329)</f>
        <v/>
      </c>
      <c r="K329" s="58" t="str">
        <f>IF($C329&lt;&gt;"M5","",SSA!H329)</f>
        <v/>
      </c>
      <c r="L329" s="5" t="str">
        <f>IF($C329&lt;&gt;"M5","",Trendlines!K329)</f>
        <v/>
      </c>
      <c r="M329" s="5" t="str">
        <f>IF($C329&lt;&gt;"M5","",Trendlines!L329)</f>
        <v/>
      </c>
      <c r="N329" s="5" t="str">
        <f>IF($C329&lt;&gt;"M5","",ZigZag!E329)</f>
        <v/>
      </c>
      <c r="O329" s="5" t="str">
        <f>IF($C329&lt;&gt;"M5","",ZigZag!F329)</f>
        <v/>
      </c>
      <c r="P329" s="5" t="str">
        <f>IF($C329&lt;&gt;"M5","",Pinbar!E329)</f>
        <v/>
      </c>
      <c r="Q329" s="57" t="str">
        <f>IF($C329&lt;&gt;"M5","",Trendlines!E329)</f>
        <v/>
      </c>
      <c r="R329" s="57" t="str">
        <f>IF($C329&lt;&gt;"M5","",Trendlines!H329)</f>
        <v/>
      </c>
      <c r="S329" s="36" t="str">
        <f>IF(N329=0,""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"")))))))))))))))))))))))))))))))))))))))))))))))))</f>
        <v/>
      </c>
      <c r="T329" s="36" t="str">
        <f>IF(O329=0,""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"")))))))))))))))))))))))))))))))))))))))))))))))))</f>
        <v/>
      </c>
      <c r="U329" s="36" t="str">
        <f>IFERROR(IF(S329="N/A","N/A",((N329-S329)/S329)),"")</f>
        <v/>
      </c>
      <c r="V329" s="36" t="str">
        <f>IFERROR(IF(T329="N/A","N/A",((O329-T329)/T329)),"")</f>
        <v/>
      </c>
      <c r="W329" t="str">
        <f>IFERROR(E329-F329,"")</f>
        <v/>
      </c>
      <c r="X329" t="str">
        <f>IFERROR(ABS(E329-D328),"")</f>
        <v/>
      </c>
      <c r="Y329" t="str">
        <f>IFERROR(ABS(F329-D328),"")</f>
        <v/>
      </c>
      <c r="Z329" t="str">
        <f t="shared" si="134"/>
        <v/>
      </c>
      <c r="AA329" s="36" t="str">
        <f>IFERROR(H329-I329,"")</f>
        <v/>
      </c>
      <c r="AB329" s="36" t="str">
        <f t="shared" si="151"/>
        <v/>
      </c>
      <c r="AC329" s="66" t="str" cm="1">
        <f t="array" ref="AC329">IFERROR((AB329=AB328,AC328+AB329,AB329),"")</f>
        <v/>
      </c>
      <c r="AD329" s="65"/>
      <c r="AE329" s="65"/>
      <c r="AF329" s="65"/>
      <c r="AG329" s="65"/>
      <c r="AH329" s="36" t="str">
        <f>IF(AND(H329&gt;I329,H328&lt;I328),"crossover","")</f>
        <v/>
      </c>
      <c r="AI329" s="36" t="str">
        <f>IF(AND(H329&lt;I329,H328&gt;I328),"crossunder","")</f>
        <v/>
      </c>
      <c r="AJ329" s="67" t="str">
        <f t="shared" si="152"/>
        <v/>
      </c>
      <c r="AK329" s="68" t="str">
        <f t="shared" si="153"/>
        <v/>
      </c>
      <c r="AL329" s="71" t="str">
        <f t="shared" si="154"/>
        <v/>
      </c>
      <c r="AM329" s="71" t="str">
        <f t="shared" si="155"/>
        <v/>
      </c>
      <c r="AN329" s="72" t="str">
        <f>IF(AND(AK329&lt;&gt;"",CF329="Low Spike @ Uptrend"),AK329,"")</f>
        <v/>
      </c>
      <c r="AO329" s="72" t="str">
        <f t="shared" si="156"/>
        <v/>
      </c>
      <c r="AT329" s="75"/>
      <c r="AU329" s="75"/>
      <c r="AV329" s="75"/>
      <c r="AW329" s="75"/>
      <c r="AX329" s="4"/>
      <c r="AY329" s="21" t="str">
        <f>IF(OR(Q329=0,Q329=""),"",((H329-Q329)/Q329))</f>
        <v/>
      </c>
      <c r="AZ329" s="15" t="str">
        <f t="shared" si="139"/>
        <v/>
      </c>
      <c r="BA329" s="15" t="str">
        <f t="shared" si="137"/>
        <v/>
      </c>
      <c r="BB329" s="22" t="str">
        <f t="shared" si="140"/>
        <v/>
      </c>
      <c r="BC329" s="22" t="str">
        <f t="shared" si="141"/>
        <v/>
      </c>
      <c r="BD329" s="24" t="str">
        <f>IF(OR(R329=0,R329=""),"",((H329-R329)/R329))</f>
        <v/>
      </c>
      <c r="BE329" s="23" t="str">
        <f t="shared" si="138"/>
        <v/>
      </c>
      <c r="BF329" s="23" t="str">
        <f t="shared" si="142"/>
        <v/>
      </c>
      <c r="BG329" s="25" t="str">
        <f t="shared" si="143"/>
        <v/>
      </c>
      <c r="BH329" s="25" t="str">
        <f t="shared" si="144"/>
        <v/>
      </c>
      <c r="BI329" s="29" t="str">
        <f>IF(OR(L329="",N329=""),"",IF(AND(L329=N329,L329&gt;0,N329&gt;0),"Important High",""))</f>
        <v/>
      </c>
      <c r="BJ329" s="29" t="str">
        <f>IF(OR(M329="",O329=""),"",IF(AND(M329=O329,M329&gt;0,O329&gt;0),"Important Low",""))</f>
        <v/>
      </c>
      <c r="BK329" s="37" t="str">
        <f>IFERROR(IF(ABS(U329)&lt;0.15%,"Equal High",""),"")</f>
        <v/>
      </c>
      <c r="BL329" s="37" t="str" cm="1">
        <f t="array" aca="1" ref="BL329" ca="1">_xlfn.LET(_xlpm.lookback,MIN(ROW()-ROW(BK$50),11),_xlpm.found,IFERROR(MATCH("Equal High",OFFSET(BK329,-_xlpm.lookback,0,_xlpm.lookback+1,1),0),-1),_xlpm.offset_rows,_xlpm.lookback-_xlpm.found+1,IF(_xlpm.found&gt;0,INDEX(E:E,ROW()-_xlpm.offset_rows),""))</f>
        <v/>
      </c>
      <c r="BM329" s="37" t="str">
        <f ca="1">IF(BL329&lt;&gt;"",H329,"")</f>
        <v/>
      </c>
      <c r="BN329" s="37" t="str">
        <f ca="1">IF(BL329&lt;&gt;"",I329,"")</f>
        <v/>
      </c>
      <c r="BO329" s="37" t="str">
        <f t="shared" ca="1" si="135"/>
        <v/>
      </c>
      <c r="BP329" s="37" t="str">
        <f>IFERROR(IF(ABS(V329)&lt;0.15%,"Equal Low",""),"")</f>
        <v/>
      </c>
      <c r="BQ329" s="37" t="str" cm="1">
        <f t="array" aca="1" ref="BQ329" ca="1">_xlfn.LET(_xlpm.lookback,MIN(ROW()-ROW(BP$50),11),_xlpm.found,IFERROR(MATCH("Equal Low",OFFSET(BP329,-_xlpm.lookback,0,_xlpm.lookback+1,1),0),-1),_xlpm.offset_rows,_xlpm.lookback-_xlpm.found+1,IF(_xlpm.found&gt;0,INDEX(F:F,ROW()-_xlpm.offset_rows),""))</f>
        <v/>
      </c>
      <c r="BR329" s="37" t="str">
        <f ca="1">IF(BQ329&lt;&gt;"",H329,"")</f>
        <v/>
      </c>
      <c r="BS329" s="37" t="str">
        <f ca="1">IF(BQ329&lt;&gt;"",I329,"")</f>
        <v/>
      </c>
      <c r="BT329" s="37" t="str">
        <f t="shared" ca="1" si="136"/>
        <v/>
      </c>
      <c r="BU329" s="37" t="str">
        <f t="shared" si="145"/>
        <v/>
      </c>
      <c r="BV329" s="29" t="str">
        <f t="shared" si="146"/>
        <v/>
      </c>
      <c r="BW329" s="37" t="str" cm="1">
        <f t="array" ref="BW329">IF(BV329&lt;&gt;1,"",_xlfn.IFS(OR(BC329="Above",BC329="Below"),BC329,OR(BH329="Above",BH329="Below"),BH329,TRUE,""))</f>
        <v/>
      </c>
      <c r="BX329" s="37" t="str">
        <f ca="1">_xlfn.LET(_xlpm.eqh,IFERROR(ABS((BM329-BL329)/BL329)&lt;0.15%,FALSE),_xlpm.eql,IFERROR(ABS((BR329-BQ329)/BQ329)&lt;0.15%,FALSE),IF(_xlpm.eqh,IF(_xlpm.eql,"Eqh Touch / Eql Touch","Eqh Touch"),IF(_xlpm.eql,"Eql Touch","")))</f>
        <v/>
      </c>
      <c r="BY329" s="37" t="str">
        <f>IF(AA329="","",IF(AA329&gt;0,"UP","DOWN"))</f>
        <v/>
      </c>
      <c r="BZ329" s="37" t="str">
        <f t="shared" si="147"/>
        <v/>
      </c>
      <c r="CA329" s="37" t="str">
        <f t="shared" si="148"/>
        <v/>
      </c>
      <c r="CB329" s="66" t="str">
        <f t="shared" si="149"/>
        <v/>
      </c>
      <c r="CC329" s="69" t="str">
        <f t="shared" si="157"/>
        <v/>
      </c>
      <c r="CD329" s="66" t="str">
        <f t="shared" si="158"/>
        <v/>
      </c>
      <c r="CE329" s="66" t="str">
        <f t="shared" si="150"/>
        <v/>
      </c>
      <c r="CF329" s="66" t="str">
        <f>IF(AK329="","",IF(AND(AC329&gt;0,AK329&gt;0),"Low Spike @ Uptrend",""))</f>
        <v/>
      </c>
      <c r="CG329" s="66" t="str">
        <f>IF(AND(CF329="Low Spike @ Uptrend",AV329&gt;50%),"Sig Low Spike @ Uptrend","")</f>
        <v/>
      </c>
      <c r="CH329" s="30" t="str">
        <f>IFERROR(IF(Z329&gt;(AVERAGE(Z309:Z329)+(2*_xlfn.STDEV.P(Z309:Z329))),1,""),"")</f>
        <v/>
      </c>
      <c r="CI329" s="30" t="str">
        <f>IFERROR(IF(G329&gt;(AVERAGE(G309:G329)+(2*_xlfn.STDEV.P(G309:G329))),1,""),"")</f>
        <v/>
      </c>
      <c r="CJ329" s="30" t="str">
        <f>IF(P329="","",IF(P329=1,1,""))</f>
        <v/>
      </c>
      <c r="CK329" s="11" t="str">
        <f>IF(AND(CH329="",CC329="",CF329="",CI329="",CJ329=""),"",SUM(CH329:CJ329)/5)</f>
        <v/>
      </c>
      <c r="CL329" s="38" t="str">
        <f t="shared" si="132"/>
        <v/>
      </c>
      <c r="CM329" s="10" t="str">
        <f t="shared" si="133"/>
        <v/>
      </c>
    </row>
    <row r="330" spans="1:91" x14ac:dyDescent="0.55000000000000004">
      <c r="A330" t="str">
        <f>IF('Data Validation'!$K$2&lt;&gt;TRUE,"",'Data Validation'!A330)</f>
        <v/>
      </c>
      <c r="B330" s="4" t="str">
        <f>IF('Data Validation'!$K$2&lt;&gt;TRUE,"",'Data Validation'!C330)</f>
        <v/>
      </c>
      <c r="C330" s="4" t="str">
        <f>IF('Data Validation'!$K$2&lt;&gt;TRUE,"",'Data Validation'!E330)</f>
        <v/>
      </c>
      <c r="D330" s="4" t="str">
        <f>IF('Data Validation'!$K$2&lt;&gt;TRUE,"",'Data Validation'!G330)</f>
        <v/>
      </c>
      <c r="E330" s="4" t="str">
        <f>IF($C330&lt;&gt;"M5","",Price!F330)</f>
        <v/>
      </c>
      <c r="F330" s="4" t="str">
        <f>IF($C330&lt;&gt;"M5","",Price!G330)</f>
        <v/>
      </c>
      <c r="G330" s="4" t="str">
        <f>IF($C330&lt;&gt;"M5","",Price!H330)</f>
        <v/>
      </c>
      <c r="H330" s="57" t="str">
        <f>IF($C330&lt;&gt;"M5","",SSA!E330)</f>
        <v/>
      </c>
      <c r="I330" s="57" t="str">
        <f>IF($C330&lt;&gt;"M5","",SSA!F330)</f>
        <v/>
      </c>
      <c r="J330" s="58" t="str">
        <f>IF($C330&lt;&gt;"M5","",SSA!G330)</f>
        <v/>
      </c>
      <c r="K330" s="58" t="str">
        <f>IF($C330&lt;&gt;"M5","",SSA!H330)</f>
        <v/>
      </c>
      <c r="L330" s="5" t="str">
        <f>IF($C330&lt;&gt;"M5","",Trendlines!K330)</f>
        <v/>
      </c>
      <c r="M330" s="5" t="str">
        <f>IF($C330&lt;&gt;"M5","",Trendlines!L330)</f>
        <v/>
      </c>
      <c r="N330" s="5" t="str">
        <f>IF($C330&lt;&gt;"M5","",ZigZag!E330)</f>
        <v/>
      </c>
      <c r="O330" s="5" t="str">
        <f>IF($C330&lt;&gt;"M5","",ZigZag!F330)</f>
        <v/>
      </c>
      <c r="P330" s="5" t="str">
        <f>IF($C330&lt;&gt;"M5","",Pinbar!E330)</f>
        <v/>
      </c>
      <c r="Q330" s="57" t="str">
        <f>IF($C330&lt;&gt;"M5","",Trendlines!E330)</f>
        <v/>
      </c>
      <c r="R330" s="57" t="str">
        <f>IF($C330&lt;&gt;"M5","",Trendlines!H330)</f>
        <v/>
      </c>
      <c r="S330" s="36" t="str">
        <f>IF(N330=0,""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"")))))))))))))))))))))))))))))))))))))))))))))))))</f>
        <v/>
      </c>
      <c r="T330" s="36" t="str">
        <f>IF(O330=0,""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"")))))))))))))))))))))))))))))))))))))))))))))))))</f>
        <v/>
      </c>
      <c r="U330" s="36" t="str">
        <f>IFERROR(IF(S330="N/A","N/A",((N330-S330)/S330)),"")</f>
        <v/>
      </c>
      <c r="V330" s="36" t="str">
        <f>IFERROR(IF(T330="N/A","N/A",((O330-T330)/T330)),"")</f>
        <v/>
      </c>
      <c r="W330" t="str">
        <f>IFERROR(E330-F330,"")</f>
        <v/>
      </c>
      <c r="X330" t="str">
        <f>IFERROR(ABS(E330-D329),"")</f>
        <v/>
      </c>
      <c r="Y330" t="str">
        <f>IFERROR(ABS(F330-D329),"")</f>
        <v/>
      </c>
      <c r="Z330" t="str">
        <f t="shared" si="134"/>
        <v/>
      </c>
      <c r="AA330" s="36" t="str">
        <f>IFERROR(H330-I330,"")</f>
        <v/>
      </c>
      <c r="AB330" s="36" t="str">
        <f t="shared" si="151"/>
        <v/>
      </c>
      <c r="AC330" s="66" t="str" cm="1">
        <f t="array" ref="AC330">IFERROR((AB330=AB329,AC329+AB330,AB330),"")</f>
        <v/>
      </c>
      <c r="AD330" s="65"/>
      <c r="AE330" s="65"/>
      <c r="AF330" s="65"/>
      <c r="AG330" s="65"/>
      <c r="AH330" s="36" t="str">
        <f>IF(AND(H330&gt;I330,H329&lt;I329),"crossover","")</f>
        <v/>
      </c>
      <c r="AI330" s="36" t="str">
        <f>IF(AND(H330&lt;I330,H329&gt;I329),"crossunder","")</f>
        <v/>
      </c>
      <c r="AJ330" s="67" t="str">
        <f t="shared" si="152"/>
        <v/>
      </c>
      <c r="AK330" s="68" t="str">
        <f t="shared" si="153"/>
        <v/>
      </c>
      <c r="AL330" s="71" t="str">
        <f t="shared" si="154"/>
        <v/>
      </c>
      <c r="AM330" s="71" t="str">
        <f t="shared" si="155"/>
        <v/>
      </c>
      <c r="AN330" s="72" t="str">
        <f>IF(AND(AK330&lt;&gt;"",CF330="Low Spike @ Uptrend"),AK330,"")</f>
        <v/>
      </c>
      <c r="AO330" s="72" t="str">
        <f t="shared" si="156"/>
        <v/>
      </c>
      <c r="AT330" s="75"/>
      <c r="AU330" s="75"/>
      <c r="AV330" s="75"/>
      <c r="AW330" s="75"/>
      <c r="AX330" s="4"/>
      <c r="AY330" s="21" t="str">
        <f>IF(OR(Q330=0,Q330=""),"",((H330-Q330)/Q330))</f>
        <v/>
      </c>
      <c r="AZ330" s="15" t="str">
        <f t="shared" si="139"/>
        <v/>
      </c>
      <c r="BA330" s="15" t="str">
        <f t="shared" si="137"/>
        <v/>
      </c>
      <c r="BB330" s="22" t="str">
        <f t="shared" si="140"/>
        <v/>
      </c>
      <c r="BC330" s="22" t="str">
        <f t="shared" si="141"/>
        <v/>
      </c>
      <c r="BD330" s="24" t="str">
        <f>IF(OR(R330=0,R330=""),"",((H330-R330)/R330))</f>
        <v/>
      </c>
      <c r="BE330" s="23" t="str">
        <f t="shared" si="138"/>
        <v/>
      </c>
      <c r="BF330" s="23" t="str">
        <f t="shared" si="142"/>
        <v/>
      </c>
      <c r="BG330" s="25" t="str">
        <f t="shared" si="143"/>
        <v/>
      </c>
      <c r="BH330" s="25" t="str">
        <f t="shared" si="144"/>
        <v/>
      </c>
      <c r="BI330" s="29" t="str">
        <f>IF(OR(L330="",N330=""),"",IF(AND(L330=N330,L330&gt;0,N330&gt;0),"Important High",""))</f>
        <v/>
      </c>
      <c r="BJ330" s="29" t="str">
        <f>IF(OR(M330="",O330=""),"",IF(AND(M330=O330,M330&gt;0,O330&gt;0),"Important Low",""))</f>
        <v/>
      </c>
      <c r="BK330" s="37" t="str">
        <f>IFERROR(IF(ABS(U330)&lt;0.15%,"Equal High",""),"")</f>
        <v/>
      </c>
      <c r="BL330" s="37" t="str" cm="1">
        <f t="array" aca="1" ref="BL330" ca="1">_xlfn.LET(_xlpm.lookback,MIN(ROW()-ROW(BK$50),11),_xlpm.found,IFERROR(MATCH("Equal High",OFFSET(BK330,-_xlpm.lookback,0,_xlpm.lookback+1,1),0),-1),_xlpm.offset_rows,_xlpm.lookback-_xlpm.found+1,IF(_xlpm.found&gt;0,INDEX(E:E,ROW()-_xlpm.offset_rows),""))</f>
        <v/>
      </c>
      <c r="BM330" s="37" t="str">
        <f ca="1">IF(BL330&lt;&gt;"",H330,"")</f>
        <v/>
      </c>
      <c r="BN330" s="37" t="str">
        <f ca="1">IF(BL330&lt;&gt;"",I330,"")</f>
        <v/>
      </c>
      <c r="BO330" s="37" t="str">
        <f t="shared" ca="1" si="135"/>
        <v/>
      </c>
      <c r="BP330" s="37" t="str">
        <f>IFERROR(IF(ABS(V330)&lt;0.15%,"Equal Low",""),"")</f>
        <v/>
      </c>
      <c r="BQ330" s="37" t="str" cm="1">
        <f t="array" aca="1" ref="BQ330" ca="1">_xlfn.LET(_xlpm.lookback,MIN(ROW()-ROW(BP$50),11),_xlpm.found,IFERROR(MATCH("Equal Low",OFFSET(BP330,-_xlpm.lookback,0,_xlpm.lookback+1,1),0),-1),_xlpm.offset_rows,_xlpm.lookback-_xlpm.found+1,IF(_xlpm.found&gt;0,INDEX(F:F,ROW()-_xlpm.offset_rows),""))</f>
        <v/>
      </c>
      <c r="BR330" s="37" t="str">
        <f ca="1">IF(BQ330&lt;&gt;"",H330,"")</f>
        <v/>
      </c>
      <c r="BS330" s="37" t="str">
        <f ca="1">IF(BQ330&lt;&gt;"",I330,"")</f>
        <v/>
      </c>
      <c r="BT330" s="37" t="str">
        <f t="shared" ca="1" si="136"/>
        <v/>
      </c>
      <c r="BU330" s="37" t="str">
        <f t="shared" si="145"/>
        <v/>
      </c>
      <c r="BV330" s="29" t="str">
        <f t="shared" si="146"/>
        <v/>
      </c>
      <c r="BW330" s="37" t="str" cm="1">
        <f t="array" ref="BW330">IF(BV330&lt;&gt;1,"",_xlfn.IFS(OR(BC330="Above",BC330="Below"),BC330,OR(BH330="Above",BH330="Below"),BH330,TRUE,""))</f>
        <v/>
      </c>
      <c r="BX330" s="37" t="str">
        <f ca="1">_xlfn.LET(_xlpm.eqh,IFERROR(ABS((BM330-BL330)/BL330)&lt;0.15%,FALSE),_xlpm.eql,IFERROR(ABS((BR330-BQ330)/BQ330)&lt;0.15%,FALSE),IF(_xlpm.eqh,IF(_xlpm.eql,"Eqh Touch / Eql Touch","Eqh Touch"),IF(_xlpm.eql,"Eql Touch","")))</f>
        <v/>
      </c>
      <c r="BY330" s="37" t="str">
        <f>IF(AA330="","",IF(AA330&gt;0,"UP","DOWN"))</f>
        <v/>
      </c>
      <c r="BZ330" s="37" t="str">
        <f t="shared" si="147"/>
        <v/>
      </c>
      <c r="CA330" s="37" t="str">
        <f t="shared" si="148"/>
        <v/>
      </c>
      <c r="CB330" s="66" t="str">
        <f t="shared" si="149"/>
        <v/>
      </c>
      <c r="CC330" s="69" t="str">
        <f t="shared" si="157"/>
        <v/>
      </c>
      <c r="CD330" s="66" t="str">
        <f t="shared" si="158"/>
        <v/>
      </c>
      <c r="CE330" s="66" t="str">
        <f t="shared" si="150"/>
        <v/>
      </c>
      <c r="CF330" s="66" t="str">
        <f>IF(AK330="","",IF(AND(AC330&gt;0,AK330&gt;0),"Low Spike @ Uptrend",""))</f>
        <v/>
      </c>
      <c r="CG330" s="66" t="str">
        <f>IF(AND(CF330="Low Spike @ Uptrend",AV330&gt;50%),"Sig Low Spike @ Uptrend","")</f>
        <v/>
      </c>
      <c r="CH330" s="30" t="str">
        <f>IFERROR(IF(Z330&gt;(AVERAGE(Z310:Z330)+(2*_xlfn.STDEV.P(Z310:Z330))),1,""),"")</f>
        <v/>
      </c>
      <c r="CI330" s="30" t="str">
        <f>IFERROR(IF(G330&gt;(AVERAGE(G310:G330)+(2*_xlfn.STDEV.P(G310:G330))),1,""),"")</f>
        <v/>
      </c>
      <c r="CJ330" s="30" t="str">
        <f>IF(P330="","",IF(P330=1,1,""))</f>
        <v/>
      </c>
      <c r="CK330" s="11" t="str">
        <f>IF(AND(CH330="",CC330="",CF330="",CI330="",CJ330=""),"",SUM(CH330:CJ330)/5)</f>
        <v/>
      </c>
      <c r="CL330" s="38" t="str">
        <f t="shared" si="132"/>
        <v/>
      </c>
      <c r="CM330" s="10" t="str">
        <f t="shared" si="133"/>
        <v/>
      </c>
    </row>
    <row r="331" spans="1:91" x14ac:dyDescent="0.55000000000000004">
      <c r="A331" t="str">
        <f>IF('Data Validation'!$K$2&lt;&gt;TRUE,"",'Data Validation'!A331)</f>
        <v/>
      </c>
      <c r="B331" s="4" t="str">
        <f>IF('Data Validation'!$K$2&lt;&gt;TRUE,"",'Data Validation'!C331)</f>
        <v/>
      </c>
      <c r="C331" s="4" t="str">
        <f>IF('Data Validation'!$K$2&lt;&gt;TRUE,"",'Data Validation'!E331)</f>
        <v/>
      </c>
      <c r="D331" s="4" t="str">
        <f>IF('Data Validation'!$K$2&lt;&gt;TRUE,"",'Data Validation'!G331)</f>
        <v/>
      </c>
      <c r="E331" s="4" t="str">
        <f>IF($C331&lt;&gt;"M5","",Price!F331)</f>
        <v/>
      </c>
      <c r="F331" s="4" t="str">
        <f>IF($C331&lt;&gt;"M5","",Price!G331)</f>
        <v/>
      </c>
      <c r="G331" s="4" t="str">
        <f>IF($C331&lt;&gt;"M5","",Price!H331)</f>
        <v/>
      </c>
      <c r="H331" s="57" t="str">
        <f>IF($C331&lt;&gt;"M5","",SSA!E331)</f>
        <v/>
      </c>
      <c r="I331" s="57" t="str">
        <f>IF($C331&lt;&gt;"M5","",SSA!F331)</f>
        <v/>
      </c>
      <c r="J331" s="58" t="str">
        <f>IF($C331&lt;&gt;"M5","",SSA!G331)</f>
        <v/>
      </c>
      <c r="K331" s="58" t="str">
        <f>IF($C331&lt;&gt;"M5","",SSA!H331)</f>
        <v/>
      </c>
      <c r="L331" s="5" t="str">
        <f>IF($C331&lt;&gt;"M5","",Trendlines!K331)</f>
        <v/>
      </c>
      <c r="M331" s="5" t="str">
        <f>IF($C331&lt;&gt;"M5","",Trendlines!L331)</f>
        <v/>
      </c>
      <c r="N331" s="5" t="str">
        <f>IF($C331&lt;&gt;"M5","",ZigZag!E331)</f>
        <v/>
      </c>
      <c r="O331" s="5" t="str">
        <f>IF($C331&lt;&gt;"M5","",ZigZag!F331)</f>
        <v/>
      </c>
      <c r="P331" s="5" t="str">
        <f>IF($C331&lt;&gt;"M5","",Pinbar!E331)</f>
        <v/>
      </c>
      <c r="Q331" s="57" t="str">
        <f>IF($C331&lt;&gt;"M5","",Trendlines!E331)</f>
        <v/>
      </c>
      <c r="R331" s="57" t="str">
        <f>IF($C331&lt;&gt;"M5","",Trendlines!H331)</f>
        <v/>
      </c>
      <c r="S331" s="36" t="str">
        <f>IF(N331=0,""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"")))))))))))))))))))))))))))))))))))))))))))))))))</f>
        <v/>
      </c>
      <c r="T331" s="36" t="str">
        <f>IF(O331=0,""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"")))))))))))))))))))))))))))))))))))))))))))))))))</f>
        <v/>
      </c>
      <c r="U331" s="36" t="str">
        <f>IFERROR(IF(S331="N/A","N/A",((N331-S331)/S331)),"")</f>
        <v/>
      </c>
      <c r="V331" s="36" t="str">
        <f>IFERROR(IF(T331="N/A","N/A",((O331-T331)/T331)),"")</f>
        <v/>
      </c>
      <c r="W331" t="str">
        <f>IFERROR(E331-F331,"")</f>
        <v/>
      </c>
      <c r="X331" t="str">
        <f>IFERROR(ABS(E331-D330),"")</f>
        <v/>
      </c>
      <c r="Y331" t="str">
        <f>IFERROR(ABS(F331-D330),"")</f>
        <v/>
      </c>
      <c r="Z331" t="str">
        <f t="shared" si="134"/>
        <v/>
      </c>
      <c r="AA331" s="36" t="str">
        <f>IFERROR(H331-I331,"")</f>
        <v/>
      </c>
      <c r="AB331" s="36" t="str">
        <f t="shared" si="151"/>
        <v/>
      </c>
      <c r="AC331" s="66" t="str" cm="1">
        <f t="array" ref="AC331">IFERROR((AB331=AB330,AC330+AB331,AB331),"")</f>
        <v/>
      </c>
      <c r="AD331" s="65"/>
      <c r="AE331" s="65"/>
      <c r="AF331" s="65"/>
      <c r="AG331" s="65"/>
      <c r="AH331" s="36" t="str">
        <f>IF(AND(H331&gt;I331,H330&lt;I330),"crossover","")</f>
        <v/>
      </c>
      <c r="AI331" s="36" t="str">
        <f>IF(AND(H331&lt;I331,H330&gt;I330),"crossunder","")</f>
        <v/>
      </c>
      <c r="AJ331" s="67" t="str">
        <f t="shared" si="152"/>
        <v/>
      </c>
      <c r="AK331" s="68" t="str">
        <f t="shared" si="153"/>
        <v/>
      </c>
      <c r="AL331" s="71" t="str">
        <f t="shared" si="154"/>
        <v/>
      </c>
      <c r="AM331" s="71" t="str">
        <f t="shared" si="155"/>
        <v/>
      </c>
      <c r="AN331" s="72" t="str">
        <f>IF(AND(AK331&lt;&gt;"",CF331="Low Spike @ Uptrend"),AK331,"")</f>
        <v/>
      </c>
      <c r="AO331" s="72" t="str">
        <f t="shared" si="156"/>
        <v/>
      </c>
      <c r="AT331" s="75"/>
      <c r="AU331" s="75"/>
      <c r="AV331" s="75"/>
      <c r="AW331" s="75"/>
      <c r="AX331" s="4"/>
      <c r="AY331" s="21" t="str">
        <f>IF(OR(Q331=0,Q331=""),"",((H331-Q331)/Q331))</f>
        <v/>
      </c>
      <c r="AZ331" s="15" t="str">
        <f t="shared" si="139"/>
        <v/>
      </c>
      <c r="BA331" s="15" t="str">
        <f t="shared" si="137"/>
        <v/>
      </c>
      <c r="BB331" s="22" t="str">
        <f t="shared" si="140"/>
        <v/>
      </c>
      <c r="BC331" s="22" t="str">
        <f t="shared" si="141"/>
        <v/>
      </c>
      <c r="BD331" s="24" t="str">
        <f>IF(OR(R331=0,R331=""),"",((H331-R331)/R331))</f>
        <v/>
      </c>
      <c r="BE331" s="23" t="str">
        <f t="shared" si="138"/>
        <v/>
      </c>
      <c r="BF331" s="23" t="str">
        <f t="shared" si="142"/>
        <v/>
      </c>
      <c r="BG331" s="25" t="str">
        <f t="shared" si="143"/>
        <v/>
      </c>
      <c r="BH331" s="25" t="str">
        <f t="shared" si="144"/>
        <v/>
      </c>
      <c r="BI331" s="29" t="str">
        <f>IF(OR(L331="",N331=""),"",IF(AND(L331=N331,L331&gt;0,N331&gt;0),"Important High",""))</f>
        <v/>
      </c>
      <c r="BJ331" s="29" t="str">
        <f>IF(OR(M331="",O331=""),"",IF(AND(M331=O331,M331&gt;0,O331&gt;0),"Important Low",""))</f>
        <v/>
      </c>
      <c r="BK331" s="37" t="str">
        <f>IFERROR(IF(ABS(U331)&lt;0.15%,"Equal High",""),"")</f>
        <v/>
      </c>
      <c r="BL331" s="37" t="str" cm="1">
        <f t="array" aca="1" ref="BL331" ca="1">_xlfn.LET(_xlpm.lookback,MIN(ROW()-ROW(BK$50),11),_xlpm.found,IFERROR(MATCH("Equal High",OFFSET(BK331,-_xlpm.lookback,0,_xlpm.lookback+1,1),0),-1),_xlpm.offset_rows,_xlpm.lookback-_xlpm.found+1,IF(_xlpm.found&gt;0,INDEX(E:E,ROW()-_xlpm.offset_rows),""))</f>
        <v/>
      </c>
      <c r="BM331" s="37" t="str">
        <f ca="1">IF(BL331&lt;&gt;"",H331,"")</f>
        <v/>
      </c>
      <c r="BN331" s="37" t="str">
        <f ca="1">IF(BL331&lt;&gt;"",I331,"")</f>
        <v/>
      </c>
      <c r="BO331" s="37" t="str">
        <f t="shared" ca="1" si="135"/>
        <v/>
      </c>
      <c r="BP331" s="37" t="str">
        <f>IFERROR(IF(ABS(V331)&lt;0.15%,"Equal Low",""),"")</f>
        <v/>
      </c>
      <c r="BQ331" s="37" t="str" cm="1">
        <f t="array" aca="1" ref="BQ331" ca="1">_xlfn.LET(_xlpm.lookback,MIN(ROW()-ROW(BP$50),11),_xlpm.found,IFERROR(MATCH("Equal Low",OFFSET(BP331,-_xlpm.lookback,0,_xlpm.lookback+1,1),0),-1),_xlpm.offset_rows,_xlpm.lookback-_xlpm.found+1,IF(_xlpm.found&gt;0,INDEX(F:F,ROW()-_xlpm.offset_rows),""))</f>
        <v/>
      </c>
      <c r="BR331" s="37" t="str">
        <f ca="1">IF(BQ331&lt;&gt;"",H331,"")</f>
        <v/>
      </c>
      <c r="BS331" s="37" t="str">
        <f ca="1">IF(BQ331&lt;&gt;"",I331,"")</f>
        <v/>
      </c>
      <c r="BT331" s="37" t="str">
        <f t="shared" ca="1" si="136"/>
        <v/>
      </c>
      <c r="BU331" s="37" t="str">
        <f t="shared" si="145"/>
        <v/>
      </c>
      <c r="BV331" s="29" t="str">
        <f t="shared" si="146"/>
        <v/>
      </c>
      <c r="BW331" s="37" t="str" cm="1">
        <f t="array" ref="BW331">IF(BV331&lt;&gt;1,"",_xlfn.IFS(OR(BC331="Above",BC331="Below"),BC331,OR(BH331="Above",BH331="Below"),BH331,TRUE,""))</f>
        <v/>
      </c>
      <c r="BX331" s="37" t="str">
        <f ca="1">_xlfn.LET(_xlpm.eqh,IFERROR(ABS((BM331-BL331)/BL331)&lt;0.15%,FALSE),_xlpm.eql,IFERROR(ABS((BR331-BQ331)/BQ331)&lt;0.15%,FALSE),IF(_xlpm.eqh,IF(_xlpm.eql,"Eqh Touch / Eql Touch","Eqh Touch"),IF(_xlpm.eql,"Eql Touch","")))</f>
        <v/>
      </c>
      <c r="BY331" s="37" t="str">
        <f>IF(AA331="","",IF(AA331&gt;0,"UP","DOWN"))</f>
        <v/>
      </c>
      <c r="BZ331" s="37" t="str">
        <f t="shared" si="147"/>
        <v/>
      </c>
      <c r="CA331" s="37" t="str">
        <f t="shared" si="148"/>
        <v/>
      </c>
      <c r="CB331" s="66" t="str">
        <f t="shared" si="149"/>
        <v/>
      </c>
      <c r="CC331" s="69" t="str">
        <f t="shared" si="157"/>
        <v/>
      </c>
      <c r="CD331" s="66" t="str">
        <f t="shared" si="158"/>
        <v/>
      </c>
      <c r="CE331" s="66" t="str">
        <f t="shared" si="150"/>
        <v/>
      </c>
      <c r="CF331" s="66" t="str">
        <f>IF(AK331="","",IF(AND(AC331&gt;0,AK331&gt;0),"Low Spike @ Uptrend",""))</f>
        <v/>
      </c>
      <c r="CG331" s="66" t="str">
        <f>IF(AND(CF331="Low Spike @ Uptrend",AV331&gt;50%),"Sig Low Spike @ Uptrend","")</f>
        <v/>
      </c>
      <c r="CH331" s="30" t="str">
        <f>IFERROR(IF(Z331&gt;(AVERAGE(Z311:Z331)+(2*_xlfn.STDEV.P(Z311:Z331))),1,""),"")</f>
        <v/>
      </c>
      <c r="CI331" s="30" t="str">
        <f>IFERROR(IF(G331&gt;(AVERAGE(G311:G331)+(2*_xlfn.STDEV.P(G311:G331))),1,""),"")</f>
        <v/>
      </c>
      <c r="CJ331" s="30" t="str">
        <f>IF(P331="","",IF(P331=1,1,""))</f>
        <v/>
      </c>
      <c r="CK331" s="11" t="str">
        <f>IF(AND(CH331="",CC331="",CF331="",CI331="",CJ331=""),"",SUM(CH331:CJ331)/5)</f>
        <v/>
      </c>
      <c r="CL331" s="38" t="str">
        <f t="shared" si="132"/>
        <v/>
      </c>
      <c r="CM331" s="10" t="str">
        <f t="shared" si="133"/>
        <v/>
      </c>
    </row>
    <row r="332" spans="1:91" x14ac:dyDescent="0.55000000000000004">
      <c r="A332" t="str">
        <f>IF('Data Validation'!$K$2&lt;&gt;TRUE,"",'Data Validation'!A332)</f>
        <v/>
      </c>
      <c r="B332" s="4" t="str">
        <f>IF('Data Validation'!$K$2&lt;&gt;TRUE,"",'Data Validation'!C332)</f>
        <v/>
      </c>
      <c r="C332" s="4" t="str">
        <f>IF('Data Validation'!$K$2&lt;&gt;TRUE,"",'Data Validation'!E332)</f>
        <v/>
      </c>
      <c r="D332" s="4" t="str">
        <f>IF('Data Validation'!$K$2&lt;&gt;TRUE,"",'Data Validation'!G332)</f>
        <v/>
      </c>
      <c r="E332" s="4" t="str">
        <f>IF($C332&lt;&gt;"M5","",Price!F332)</f>
        <v/>
      </c>
      <c r="F332" s="4" t="str">
        <f>IF($C332&lt;&gt;"M5","",Price!G332)</f>
        <v/>
      </c>
      <c r="G332" s="4" t="str">
        <f>IF($C332&lt;&gt;"M5","",Price!H332)</f>
        <v/>
      </c>
      <c r="H332" s="57" t="str">
        <f>IF($C332&lt;&gt;"M5","",SSA!E332)</f>
        <v/>
      </c>
      <c r="I332" s="57" t="str">
        <f>IF($C332&lt;&gt;"M5","",SSA!F332)</f>
        <v/>
      </c>
      <c r="J332" s="58" t="str">
        <f>IF($C332&lt;&gt;"M5","",SSA!G332)</f>
        <v/>
      </c>
      <c r="K332" s="58" t="str">
        <f>IF($C332&lt;&gt;"M5","",SSA!H332)</f>
        <v/>
      </c>
      <c r="L332" s="5" t="str">
        <f>IF($C332&lt;&gt;"M5","",Trendlines!K332)</f>
        <v/>
      </c>
      <c r="M332" s="5" t="str">
        <f>IF($C332&lt;&gt;"M5","",Trendlines!L332)</f>
        <v/>
      </c>
      <c r="N332" s="5" t="str">
        <f>IF($C332&lt;&gt;"M5","",ZigZag!E332)</f>
        <v/>
      </c>
      <c r="O332" s="5" t="str">
        <f>IF($C332&lt;&gt;"M5","",ZigZag!F332)</f>
        <v/>
      </c>
      <c r="P332" s="5" t="str">
        <f>IF($C332&lt;&gt;"M5","",Pinbar!E332)</f>
        <v/>
      </c>
      <c r="Q332" s="57" t="str">
        <f>IF($C332&lt;&gt;"M5","",Trendlines!E332)</f>
        <v/>
      </c>
      <c r="R332" s="57" t="str">
        <f>IF($C332&lt;&gt;"M5","",Trendlines!H332)</f>
        <v/>
      </c>
      <c r="S332" s="36" t="str">
        <f>IF(N332=0,""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"")))))))))))))))))))))))))))))))))))))))))))))))))</f>
        <v/>
      </c>
      <c r="T332" s="36" t="str">
        <f>IF(O332=0,""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"")))))))))))))))))))))))))))))))))))))))))))))))))</f>
        <v/>
      </c>
      <c r="U332" s="36" t="str">
        <f>IFERROR(IF(S332="N/A","N/A",((N332-S332)/S332)),"")</f>
        <v/>
      </c>
      <c r="V332" s="36" t="str">
        <f>IFERROR(IF(T332="N/A","N/A",((O332-T332)/T332)),"")</f>
        <v/>
      </c>
      <c r="W332" t="str">
        <f>IFERROR(E332-F332,"")</f>
        <v/>
      </c>
      <c r="X332" t="str">
        <f>IFERROR(ABS(E332-D331),"")</f>
        <v/>
      </c>
      <c r="Y332" t="str">
        <f>IFERROR(ABS(F332-D331),"")</f>
        <v/>
      </c>
      <c r="Z332" t="str">
        <f t="shared" si="134"/>
        <v/>
      </c>
      <c r="AA332" s="36" t="str">
        <f>IFERROR(H332-I332,"")</f>
        <v/>
      </c>
      <c r="AB332" s="36" t="str">
        <f t="shared" si="151"/>
        <v/>
      </c>
      <c r="AC332" s="66" t="str" cm="1">
        <f t="array" ref="AC332">IFERROR((AB332=AB331,AC331+AB332,AB332),"")</f>
        <v/>
      </c>
      <c r="AD332" s="65"/>
      <c r="AE332" s="65"/>
      <c r="AF332" s="65"/>
      <c r="AG332" s="65"/>
      <c r="AH332" s="36" t="str">
        <f>IF(AND(H332&gt;I332,H331&lt;I331),"crossover","")</f>
        <v/>
      </c>
      <c r="AI332" s="36" t="str">
        <f>IF(AND(H332&lt;I332,H331&gt;I331),"crossunder","")</f>
        <v/>
      </c>
      <c r="AJ332" s="67" t="str">
        <f t="shared" si="152"/>
        <v/>
      </c>
      <c r="AK332" s="68" t="str">
        <f t="shared" si="153"/>
        <v/>
      </c>
      <c r="AL332" s="71" t="str">
        <f t="shared" si="154"/>
        <v/>
      </c>
      <c r="AM332" s="71" t="str">
        <f t="shared" si="155"/>
        <v/>
      </c>
      <c r="AN332" s="72" t="str">
        <f>IF(AND(AK332&lt;&gt;"",CF332="Low Spike @ Uptrend"),AK332,"")</f>
        <v/>
      </c>
      <c r="AO332" s="72" t="str">
        <f t="shared" si="156"/>
        <v/>
      </c>
      <c r="AT332" s="75"/>
      <c r="AU332" s="75"/>
      <c r="AV332" s="75"/>
      <c r="AW332" s="75"/>
      <c r="AX332" s="4"/>
      <c r="AY332" s="21" t="str">
        <f>IF(OR(Q332=0,Q332=""),"",((H332-Q332)/Q332))</f>
        <v/>
      </c>
      <c r="AZ332" s="15" t="str">
        <f t="shared" si="139"/>
        <v/>
      </c>
      <c r="BA332" s="15" t="str">
        <f t="shared" si="137"/>
        <v/>
      </c>
      <c r="BB332" s="22" t="str">
        <f t="shared" si="140"/>
        <v/>
      </c>
      <c r="BC332" s="22" t="str">
        <f t="shared" si="141"/>
        <v/>
      </c>
      <c r="BD332" s="24" t="str">
        <f>IF(OR(R332=0,R332=""),"",((H332-R332)/R332))</f>
        <v/>
      </c>
      <c r="BE332" s="23" t="str">
        <f t="shared" si="138"/>
        <v/>
      </c>
      <c r="BF332" s="23" t="str">
        <f t="shared" si="142"/>
        <v/>
      </c>
      <c r="BG332" s="25" t="str">
        <f t="shared" si="143"/>
        <v/>
      </c>
      <c r="BH332" s="25" t="str">
        <f t="shared" si="144"/>
        <v/>
      </c>
      <c r="BI332" s="29" t="str">
        <f>IF(OR(L332="",N332=""),"",IF(AND(L332=N332,L332&gt;0,N332&gt;0),"Important High",""))</f>
        <v/>
      </c>
      <c r="BJ332" s="29" t="str">
        <f>IF(OR(M332="",O332=""),"",IF(AND(M332=O332,M332&gt;0,O332&gt;0),"Important Low",""))</f>
        <v/>
      </c>
      <c r="BK332" s="37" t="str">
        <f>IFERROR(IF(ABS(U332)&lt;0.15%,"Equal High",""),"")</f>
        <v/>
      </c>
      <c r="BL332" s="37" t="str" cm="1">
        <f t="array" aca="1" ref="BL332" ca="1">_xlfn.LET(_xlpm.lookback,MIN(ROW()-ROW(BK$50),11),_xlpm.found,IFERROR(MATCH("Equal High",OFFSET(BK332,-_xlpm.lookback,0,_xlpm.lookback+1,1),0),-1),_xlpm.offset_rows,_xlpm.lookback-_xlpm.found+1,IF(_xlpm.found&gt;0,INDEX(E:E,ROW()-_xlpm.offset_rows),""))</f>
        <v/>
      </c>
      <c r="BM332" s="37" t="str">
        <f ca="1">IF(BL332&lt;&gt;"",H332,"")</f>
        <v/>
      </c>
      <c r="BN332" s="37" t="str">
        <f ca="1">IF(BL332&lt;&gt;"",I332,"")</f>
        <v/>
      </c>
      <c r="BO332" s="37" t="str">
        <f t="shared" ca="1" si="135"/>
        <v/>
      </c>
      <c r="BP332" s="37" t="str">
        <f>IFERROR(IF(ABS(V332)&lt;0.15%,"Equal Low",""),"")</f>
        <v/>
      </c>
      <c r="BQ332" s="37" t="str" cm="1">
        <f t="array" aca="1" ref="BQ332" ca="1">_xlfn.LET(_xlpm.lookback,MIN(ROW()-ROW(BP$50),11),_xlpm.found,IFERROR(MATCH("Equal Low",OFFSET(BP332,-_xlpm.lookback,0,_xlpm.lookback+1,1),0),-1),_xlpm.offset_rows,_xlpm.lookback-_xlpm.found+1,IF(_xlpm.found&gt;0,INDEX(F:F,ROW()-_xlpm.offset_rows),""))</f>
        <v/>
      </c>
      <c r="BR332" s="37" t="str">
        <f ca="1">IF(BQ332&lt;&gt;"",H332,"")</f>
        <v/>
      </c>
      <c r="BS332" s="37" t="str">
        <f ca="1">IF(BQ332&lt;&gt;"",I332,"")</f>
        <v/>
      </c>
      <c r="BT332" s="37" t="str">
        <f t="shared" ca="1" si="136"/>
        <v/>
      </c>
      <c r="BU332" s="37" t="str">
        <f t="shared" si="145"/>
        <v/>
      </c>
      <c r="BV332" s="29" t="str">
        <f t="shared" si="146"/>
        <v/>
      </c>
      <c r="BW332" s="37" t="str" cm="1">
        <f t="array" ref="BW332">IF(BV332&lt;&gt;1,"",_xlfn.IFS(OR(BC332="Above",BC332="Below"),BC332,OR(BH332="Above",BH332="Below"),BH332,TRUE,""))</f>
        <v/>
      </c>
      <c r="BX332" s="37" t="str">
        <f ca="1">_xlfn.LET(_xlpm.eqh,IFERROR(ABS((BM332-BL332)/BL332)&lt;0.15%,FALSE),_xlpm.eql,IFERROR(ABS((BR332-BQ332)/BQ332)&lt;0.15%,FALSE),IF(_xlpm.eqh,IF(_xlpm.eql,"Eqh Touch / Eql Touch","Eqh Touch"),IF(_xlpm.eql,"Eql Touch","")))</f>
        <v/>
      </c>
      <c r="BY332" s="37" t="str">
        <f>IF(AA332="","",IF(AA332&gt;0,"UP","DOWN"))</f>
        <v/>
      </c>
      <c r="BZ332" s="37" t="str">
        <f t="shared" si="147"/>
        <v/>
      </c>
      <c r="CA332" s="37" t="str">
        <f t="shared" si="148"/>
        <v/>
      </c>
      <c r="CB332" s="66" t="str">
        <f t="shared" si="149"/>
        <v/>
      </c>
      <c r="CC332" s="69" t="str">
        <f t="shared" si="157"/>
        <v/>
      </c>
      <c r="CD332" s="66" t="str">
        <f t="shared" si="158"/>
        <v/>
      </c>
      <c r="CE332" s="66" t="str">
        <f t="shared" si="150"/>
        <v/>
      </c>
      <c r="CF332" s="66" t="str">
        <f>IF(AK332="","",IF(AND(AC332&gt;0,AK332&gt;0),"Low Spike @ Uptrend",""))</f>
        <v/>
      </c>
      <c r="CG332" s="66" t="str">
        <f>IF(AND(CF332="Low Spike @ Uptrend",AV332&gt;50%),"Sig Low Spike @ Uptrend","")</f>
        <v/>
      </c>
      <c r="CH332" s="30" t="str">
        <f>IFERROR(IF(Z332&gt;(AVERAGE(Z312:Z332)+(2*_xlfn.STDEV.P(Z312:Z332))),1,""),"")</f>
        <v/>
      </c>
      <c r="CI332" s="30" t="str">
        <f>IFERROR(IF(G332&gt;(AVERAGE(G312:G332)+(2*_xlfn.STDEV.P(G312:G332))),1,""),"")</f>
        <v/>
      </c>
      <c r="CJ332" s="30" t="str">
        <f>IF(P332="","",IF(P332=1,1,""))</f>
        <v/>
      </c>
      <c r="CK332" s="11" t="str">
        <f>IF(AND(CH332="",CC332="",CF332="",CI332="",CJ332=""),"",SUM(CH332:CJ332)/5)</f>
        <v/>
      </c>
      <c r="CL332" s="38" t="str">
        <f t="shared" si="132"/>
        <v/>
      </c>
      <c r="CM332" s="10" t="str">
        <f t="shared" si="133"/>
        <v/>
      </c>
    </row>
    <row r="333" spans="1:91" x14ac:dyDescent="0.55000000000000004">
      <c r="A333" t="str">
        <f>IF('Data Validation'!$K$2&lt;&gt;TRUE,"",'Data Validation'!A333)</f>
        <v/>
      </c>
      <c r="B333" s="4" t="str">
        <f>IF('Data Validation'!$K$2&lt;&gt;TRUE,"",'Data Validation'!C333)</f>
        <v/>
      </c>
      <c r="C333" s="4" t="str">
        <f>IF('Data Validation'!$K$2&lt;&gt;TRUE,"",'Data Validation'!E333)</f>
        <v/>
      </c>
      <c r="D333" s="4" t="str">
        <f>IF('Data Validation'!$K$2&lt;&gt;TRUE,"",'Data Validation'!G333)</f>
        <v/>
      </c>
      <c r="E333" s="4" t="str">
        <f>IF($C333&lt;&gt;"M5","",Price!F333)</f>
        <v/>
      </c>
      <c r="F333" s="4" t="str">
        <f>IF($C333&lt;&gt;"M5","",Price!G333)</f>
        <v/>
      </c>
      <c r="G333" s="4" t="str">
        <f>IF($C333&lt;&gt;"M5","",Price!H333)</f>
        <v/>
      </c>
      <c r="H333" s="57" t="str">
        <f>IF($C333&lt;&gt;"M5","",SSA!E333)</f>
        <v/>
      </c>
      <c r="I333" s="57" t="str">
        <f>IF($C333&lt;&gt;"M5","",SSA!F333)</f>
        <v/>
      </c>
      <c r="J333" s="58" t="str">
        <f>IF($C333&lt;&gt;"M5","",SSA!G333)</f>
        <v/>
      </c>
      <c r="K333" s="58" t="str">
        <f>IF($C333&lt;&gt;"M5","",SSA!H333)</f>
        <v/>
      </c>
      <c r="L333" s="5" t="str">
        <f>IF($C333&lt;&gt;"M5","",Trendlines!K333)</f>
        <v/>
      </c>
      <c r="M333" s="5" t="str">
        <f>IF($C333&lt;&gt;"M5","",Trendlines!L333)</f>
        <v/>
      </c>
      <c r="N333" s="5" t="str">
        <f>IF($C333&lt;&gt;"M5","",ZigZag!E333)</f>
        <v/>
      </c>
      <c r="O333" s="5" t="str">
        <f>IF($C333&lt;&gt;"M5","",ZigZag!F333)</f>
        <v/>
      </c>
      <c r="P333" s="5" t="str">
        <f>IF($C333&lt;&gt;"M5","",Pinbar!E333)</f>
        <v/>
      </c>
      <c r="Q333" s="57" t="str">
        <f>IF($C333&lt;&gt;"M5","",Trendlines!E333)</f>
        <v/>
      </c>
      <c r="R333" s="57" t="str">
        <f>IF($C333&lt;&gt;"M5","",Trendlines!H333)</f>
        <v/>
      </c>
      <c r="S333" s="36" t="str">
        <f>IF(N333=0,""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"")))))))))))))))))))))))))))))))))))))))))))))))))</f>
        <v/>
      </c>
      <c r="T333" s="36" t="str">
        <f>IF(O333=0,""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"")))))))))))))))))))))))))))))))))))))))))))))))))</f>
        <v/>
      </c>
      <c r="U333" s="36" t="str">
        <f>IFERROR(IF(S333="N/A","N/A",((N333-S333)/S333)),"")</f>
        <v/>
      </c>
      <c r="V333" s="36" t="str">
        <f>IFERROR(IF(T333="N/A","N/A",((O333-T333)/T333)),"")</f>
        <v/>
      </c>
      <c r="W333" t="str">
        <f>IFERROR(E333-F333,"")</f>
        <v/>
      </c>
      <c r="X333" t="str">
        <f>IFERROR(ABS(E333-D332),"")</f>
        <v/>
      </c>
      <c r="Y333" t="str">
        <f>IFERROR(ABS(F333-D332),"")</f>
        <v/>
      </c>
      <c r="Z333" t="str">
        <f t="shared" si="134"/>
        <v/>
      </c>
      <c r="AA333" s="36" t="str">
        <f>IFERROR(H333-I333,"")</f>
        <v/>
      </c>
      <c r="AB333" s="36" t="str">
        <f t="shared" si="151"/>
        <v/>
      </c>
      <c r="AC333" s="66" t="str" cm="1">
        <f t="array" ref="AC333">IFERROR((AB333=AB332,AC332+AB333,AB333),"")</f>
        <v/>
      </c>
      <c r="AD333" s="65"/>
      <c r="AE333" s="65"/>
      <c r="AF333" s="65"/>
      <c r="AG333" s="65"/>
      <c r="AH333" s="36" t="str">
        <f>IF(AND(H333&gt;I333,H332&lt;I332),"crossover","")</f>
        <v/>
      </c>
      <c r="AI333" s="36" t="str">
        <f>IF(AND(H333&lt;I333,H332&gt;I332),"crossunder","")</f>
        <v/>
      </c>
      <c r="AJ333" s="67" t="str">
        <f t="shared" si="152"/>
        <v/>
      </c>
      <c r="AK333" s="68" t="str">
        <f t="shared" si="153"/>
        <v/>
      </c>
      <c r="AL333" s="71" t="str">
        <f t="shared" si="154"/>
        <v/>
      </c>
      <c r="AM333" s="71" t="str">
        <f t="shared" si="155"/>
        <v/>
      </c>
      <c r="AN333" s="72" t="str">
        <f>IF(AND(AK333&lt;&gt;"",CF333="Low Spike @ Uptrend"),AK333,"")</f>
        <v/>
      </c>
      <c r="AO333" s="72" t="str">
        <f t="shared" si="156"/>
        <v/>
      </c>
      <c r="AT333" s="75"/>
      <c r="AU333" s="75"/>
      <c r="AV333" s="75"/>
      <c r="AW333" s="75"/>
      <c r="AX333" s="4"/>
      <c r="AY333" s="21" t="str">
        <f>IF(OR(Q333=0,Q333=""),"",((H333-Q333)/Q333))</f>
        <v/>
      </c>
      <c r="AZ333" s="15" t="str">
        <f t="shared" si="139"/>
        <v/>
      </c>
      <c r="BA333" s="15" t="str">
        <f t="shared" si="137"/>
        <v/>
      </c>
      <c r="BB333" s="22" t="str">
        <f t="shared" si="140"/>
        <v/>
      </c>
      <c r="BC333" s="22" t="str">
        <f t="shared" si="141"/>
        <v/>
      </c>
      <c r="BD333" s="24" t="str">
        <f>IF(OR(R333=0,R333=""),"",((H333-R333)/R333))</f>
        <v/>
      </c>
      <c r="BE333" s="23" t="str">
        <f t="shared" si="138"/>
        <v/>
      </c>
      <c r="BF333" s="23" t="str">
        <f t="shared" si="142"/>
        <v/>
      </c>
      <c r="BG333" s="25" t="str">
        <f t="shared" si="143"/>
        <v/>
      </c>
      <c r="BH333" s="25" t="str">
        <f t="shared" si="144"/>
        <v/>
      </c>
      <c r="BI333" s="29" t="str">
        <f>IF(OR(L333="",N333=""),"",IF(AND(L333=N333,L333&gt;0,N333&gt;0),"Important High",""))</f>
        <v/>
      </c>
      <c r="BJ333" s="29" t="str">
        <f>IF(OR(M333="",O333=""),"",IF(AND(M333=O333,M333&gt;0,O333&gt;0),"Important Low",""))</f>
        <v/>
      </c>
      <c r="BK333" s="37" t="str">
        <f>IFERROR(IF(ABS(U333)&lt;0.15%,"Equal High",""),"")</f>
        <v/>
      </c>
      <c r="BL333" s="37" t="str" cm="1">
        <f t="array" aca="1" ref="BL333" ca="1">_xlfn.LET(_xlpm.lookback,MIN(ROW()-ROW(BK$50),11),_xlpm.found,IFERROR(MATCH("Equal High",OFFSET(BK333,-_xlpm.lookback,0,_xlpm.lookback+1,1),0),-1),_xlpm.offset_rows,_xlpm.lookback-_xlpm.found+1,IF(_xlpm.found&gt;0,INDEX(E:E,ROW()-_xlpm.offset_rows),""))</f>
        <v/>
      </c>
      <c r="BM333" s="37" t="str">
        <f ca="1">IF(BL333&lt;&gt;"",H333,"")</f>
        <v/>
      </c>
      <c r="BN333" s="37" t="str">
        <f ca="1">IF(BL333&lt;&gt;"",I333,"")</f>
        <v/>
      </c>
      <c r="BO333" s="37" t="str">
        <f t="shared" ca="1" si="135"/>
        <v/>
      </c>
      <c r="BP333" s="37" t="str">
        <f>IFERROR(IF(ABS(V333)&lt;0.15%,"Equal Low",""),"")</f>
        <v/>
      </c>
      <c r="BQ333" s="37" t="str" cm="1">
        <f t="array" aca="1" ref="BQ333" ca="1">_xlfn.LET(_xlpm.lookback,MIN(ROW()-ROW(BP$50),11),_xlpm.found,IFERROR(MATCH("Equal Low",OFFSET(BP333,-_xlpm.lookback,0,_xlpm.lookback+1,1),0),-1),_xlpm.offset_rows,_xlpm.lookback-_xlpm.found+1,IF(_xlpm.found&gt;0,INDEX(F:F,ROW()-_xlpm.offset_rows),""))</f>
        <v/>
      </c>
      <c r="BR333" s="37" t="str">
        <f ca="1">IF(BQ333&lt;&gt;"",H333,"")</f>
        <v/>
      </c>
      <c r="BS333" s="37" t="str">
        <f ca="1">IF(BQ333&lt;&gt;"",I333,"")</f>
        <v/>
      </c>
      <c r="BT333" s="37" t="str">
        <f t="shared" ca="1" si="136"/>
        <v/>
      </c>
      <c r="BU333" s="37" t="str">
        <f t="shared" si="145"/>
        <v/>
      </c>
      <c r="BV333" s="29" t="str">
        <f t="shared" si="146"/>
        <v/>
      </c>
      <c r="BW333" s="37" t="str" cm="1">
        <f t="array" ref="BW333">IF(BV333&lt;&gt;1,"",_xlfn.IFS(OR(BC333="Above",BC333="Below"),BC333,OR(BH333="Above",BH333="Below"),BH333,TRUE,""))</f>
        <v/>
      </c>
      <c r="BX333" s="37" t="str">
        <f ca="1">_xlfn.LET(_xlpm.eqh,IFERROR(ABS((BM333-BL333)/BL333)&lt;0.15%,FALSE),_xlpm.eql,IFERROR(ABS((BR333-BQ333)/BQ333)&lt;0.15%,FALSE),IF(_xlpm.eqh,IF(_xlpm.eql,"Eqh Touch / Eql Touch","Eqh Touch"),IF(_xlpm.eql,"Eql Touch","")))</f>
        <v/>
      </c>
      <c r="BY333" s="37" t="str">
        <f>IF(AA333="","",IF(AA333&gt;0,"UP","DOWN"))</f>
        <v/>
      </c>
      <c r="BZ333" s="37" t="str">
        <f t="shared" si="147"/>
        <v/>
      </c>
      <c r="CA333" s="37" t="str">
        <f t="shared" si="148"/>
        <v/>
      </c>
      <c r="CB333" s="66" t="str">
        <f t="shared" si="149"/>
        <v/>
      </c>
      <c r="CC333" s="69" t="str">
        <f t="shared" si="157"/>
        <v/>
      </c>
      <c r="CD333" s="66" t="str">
        <f t="shared" si="158"/>
        <v/>
      </c>
      <c r="CE333" s="66" t="str">
        <f t="shared" si="150"/>
        <v/>
      </c>
      <c r="CF333" s="66" t="str">
        <f>IF(AK333="","",IF(AND(AC333&gt;0,AK333&gt;0),"Low Spike @ Uptrend",""))</f>
        <v/>
      </c>
      <c r="CG333" s="66" t="str">
        <f>IF(AND(CF333="Low Spike @ Uptrend",AV333&gt;50%),"Sig Low Spike @ Uptrend","")</f>
        <v/>
      </c>
      <c r="CH333" s="30" t="str">
        <f>IFERROR(IF(Z333&gt;(AVERAGE(Z313:Z333)+(2*_xlfn.STDEV.P(Z313:Z333))),1,""),"")</f>
        <v/>
      </c>
      <c r="CI333" s="30" t="str">
        <f>IFERROR(IF(G333&gt;(AVERAGE(G313:G333)+(2*_xlfn.STDEV.P(G313:G333))),1,""),"")</f>
        <v/>
      </c>
      <c r="CJ333" s="30" t="str">
        <f>IF(P333="","",IF(P333=1,1,""))</f>
        <v/>
      </c>
      <c r="CK333" s="11" t="str">
        <f>IF(AND(CH333="",CC333="",CF333="",CI333="",CJ333=""),"",SUM(CH333:CJ333)/5)</f>
        <v/>
      </c>
      <c r="CL333" s="38" t="str">
        <f t="shared" si="132"/>
        <v/>
      </c>
      <c r="CM333" s="10" t="str">
        <f t="shared" si="133"/>
        <v/>
      </c>
    </row>
    <row r="334" spans="1:91" x14ac:dyDescent="0.55000000000000004">
      <c r="A334" t="str">
        <f>IF('Data Validation'!$K$2&lt;&gt;TRUE,"",'Data Validation'!A334)</f>
        <v/>
      </c>
      <c r="B334" s="4" t="str">
        <f>IF('Data Validation'!$K$2&lt;&gt;TRUE,"",'Data Validation'!C334)</f>
        <v/>
      </c>
      <c r="C334" s="4" t="str">
        <f>IF('Data Validation'!$K$2&lt;&gt;TRUE,"",'Data Validation'!E334)</f>
        <v/>
      </c>
      <c r="D334" s="4" t="str">
        <f>IF('Data Validation'!$K$2&lt;&gt;TRUE,"",'Data Validation'!G334)</f>
        <v/>
      </c>
      <c r="E334" s="4" t="str">
        <f>IF($C334&lt;&gt;"M5","",Price!F334)</f>
        <v/>
      </c>
      <c r="F334" s="4" t="str">
        <f>IF($C334&lt;&gt;"M5","",Price!G334)</f>
        <v/>
      </c>
      <c r="G334" s="4" t="str">
        <f>IF($C334&lt;&gt;"M5","",Price!H334)</f>
        <v/>
      </c>
      <c r="H334" s="57" t="str">
        <f>IF($C334&lt;&gt;"M5","",SSA!E334)</f>
        <v/>
      </c>
      <c r="I334" s="57" t="str">
        <f>IF($C334&lt;&gt;"M5","",SSA!F334)</f>
        <v/>
      </c>
      <c r="J334" s="58" t="str">
        <f>IF($C334&lt;&gt;"M5","",SSA!G334)</f>
        <v/>
      </c>
      <c r="K334" s="58" t="str">
        <f>IF($C334&lt;&gt;"M5","",SSA!H334)</f>
        <v/>
      </c>
      <c r="L334" s="5" t="str">
        <f>IF($C334&lt;&gt;"M5","",Trendlines!K334)</f>
        <v/>
      </c>
      <c r="M334" s="5" t="str">
        <f>IF($C334&lt;&gt;"M5","",Trendlines!L334)</f>
        <v/>
      </c>
      <c r="N334" s="5" t="str">
        <f>IF($C334&lt;&gt;"M5","",ZigZag!E334)</f>
        <v/>
      </c>
      <c r="O334" s="5" t="str">
        <f>IF($C334&lt;&gt;"M5","",ZigZag!F334)</f>
        <v/>
      </c>
      <c r="P334" s="5" t="str">
        <f>IF($C334&lt;&gt;"M5","",Pinbar!E334)</f>
        <v/>
      </c>
      <c r="Q334" s="57" t="str">
        <f>IF($C334&lt;&gt;"M5","",Trendlines!E334)</f>
        <v/>
      </c>
      <c r="R334" s="57" t="str">
        <f>IF($C334&lt;&gt;"M5","",Trendlines!H334)</f>
        <v/>
      </c>
      <c r="S334" s="36" t="str">
        <f>IF(N334=0,""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"")))))))))))))))))))))))))))))))))))))))))))))))))</f>
        <v/>
      </c>
      <c r="T334" s="36" t="str">
        <f>IF(O334=0,""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"")))))))))))))))))))))))))))))))))))))))))))))))))</f>
        <v/>
      </c>
      <c r="U334" s="36" t="str">
        <f>IFERROR(IF(S334="N/A","N/A",((N334-S334)/S334)),"")</f>
        <v/>
      </c>
      <c r="V334" s="36" t="str">
        <f>IFERROR(IF(T334="N/A","N/A",((O334-T334)/T334)),"")</f>
        <v/>
      </c>
      <c r="W334" t="str">
        <f>IFERROR(E334-F334,"")</f>
        <v/>
      </c>
      <c r="X334" t="str">
        <f>IFERROR(ABS(E334-D333),"")</f>
        <v/>
      </c>
      <c r="Y334" t="str">
        <f>IFERROR(ABS(F334-D333),"")</f>
        <v/>
      </c>
      <c r="Z334" t="str">
        <f t="shared" si="134"/>
        <v/>
      </c>
      <c r="AA334" s="36" t="str">
        <f>IFERROR(H334-I334,"")</f>
        <v/>
      </c>
      <c r="AB334" s="36" t="str">
        <f t="shared" si="151"/>
        <v/>
      </c>
      <c r="AC334" s="66" t="str" cm="1">
        <f t="array" ref="AC334">IFERROR((AB334=AB333,AC333+AB334,AB334),"")</f>
        <v/>
      </c>
      <c r="AD334" s="65"/>
      <c r="AE334" s="65"/>
      <c r="AF334" s="65"/>
      <c r="AG334" s="65"/>
      <c r="AH334" s="36" t="str">
        <f>IF(AND(H334&gt;I334,H333&lt;I333),"crossover","")</f>
        <v/>
      </c>
      <c r="AI334" s="36" t="str">
        <f>IF(AND(H334&lt;I334,H333&gt;I333),"crossunder","")</f>
        <v/>
      </c>
      <c r="AJ334" s="67" t="str">
        <f t="shared" si="152"/>
        <v/>
      </c>
      <c r="AK334" s="68" t="str">
        <f t="shared" si="153"/>
        <v/>
      </c>
      <c r="AL334" s="71" t="str">
        <f t="shared" si="154"/>
        <v/>
      </c>
      <c r="AM334" s="71" t="str">
        <f t="shared" si="155"/>
        <v/>
      </c>
      <c r="AN334" s="72" t="str">
        <f>IF(AND(AK334&lt;&gt;"",CF334="Low Spike @ Uptrend"),AK334,"")</f>
        <v/>
      </c>
      <c r="AO334" s="72" t="str">
        <f t="shared" si="156"/>
        <v/>
      </c>
      <c r="AT334" s="75"/>
      <c r="AU334" s="75"/>
      <c r="AV334" s="75"/>
      <c r="AW334" s="75"/>
      <c r="AX334" s="4"/>
      <c r="AY334" s="21" t="str">
        <f>IF(OR(Q334=0,Q334=""),"",((H334-Q334)/Q334))</f>
        <v/>
      </c>
      <c r="AZ334" s="15" t="str">
        <f t="shared" si="139"/>
        <v/>
      </c>
      <c r="BA334" s="15" t="str">
        <f t="shared" si="137"/>
        <v/>
      </c>
      <c r="BB334" s="22" t="str">
        <f t="shared" si="140"/>
        <v/>
      </c>
      <c r="BC334" s="22" t="str">
        <f t="shared" si="141"/>
        <v/>
      </c>
      <c r="BD334" s="24" t="str">
        <f>IF(OR(R334=0,R334=""),"",((H334-R334)/R334))</f>
        <v/>
      </c>
      <c r="BE334" s="23" t="str">
        <f t="shared" si="138"/>
        <v/>
      </c>
      <c r="BF334" s="23" t="str">
        <f t="shared" si="142"/>
        <v/>
      </c>
      <c r="BG334" s="25" t="str">
        <f t="shared" si="143"/>
        <v/>
      </c>
      <c r="BH334" s="25" t="str">
        <f t="shared" si="144"/>
        <v/>
      </c>
      <c r="BI334" s="29" t="str">
        <f>IF(OR(L334="",N334=""),"",IF(AND(L334=N334,L334&gt;0,N334&gt;0),"Important High",""))</f>
        <v/>
      </c>
      <c r="BJ334" s="29" t="str">
        <f>IF(OR(M334="",O334=""),"",IF(AND(M334=O334,M334&gt;0,O334&gt;0),"Important Low",""))</f>
        <v/>
      </c>
      <c r="BK334" s="37" t="str">
        <f>IFERROR(IF(ABS(U334)&lt;0.15%,"Equal High",""),"")</f>
        <v/>
      </c>
      <c r="BL334" s="37" t="str" cm="1">
        <f t="array" aca="1" ref="BL334" ca="1">_xlfn.LET(_xlpm.lookback,MIN(ROW()-ROW(BK$50),11),_xlpm.found,IFERROR(MATCH("Equal High",OFFSET(BK334,-_xlpm.lookback,0,_xlpm.lookback+1,1),0),-1),_xlpm.offset_rows,_xlpm.lookback-_xlpm.found+1,IF(_xlpm.found&gt;0,INDEX(E:E,ROW()-_xlpm.offset_rows),""))</f>
        <v/>
      </c>
      <c r="BM334" s="37" t="str">
        <f ca="1">IF(BL334&lt;&gt;"",H334,"")</f>
        <v/>
      </c>
      <c r="BN334" s="37" t="str">
        <f ca="1">IF(BL334&lt;&gt;"",I334,"")</f>
        <v/>
      </c>
      <c r="BO334" s="37" t="str">
        <f t="shared" ca="1" si="135"/>
        <v/>
      </c>
      <c r="BP334" s="37" t="str">
        <f>IFERROR(IF(ABS(V334)&lt;0.15%,"Equal Low",""),"")</f>
        <v/>
      </c>
      <c r="BQ334" s="37" t="str" cm="1">
        <f t="array" aca="1" ref="BQ334" ca="1">_xlfn.LET(_xlpm.lookback,MIN(ROW()-ROW(BP$50),11),_xlpm.found,IFERROR(MATCH("Equal Low",OFFSET(BP334,-_xlpm.lookback,0,_xlpm.lookback+1,1),0),-1),_xlpm.offset_rows,_xlpm.lookback-_xlpm.found+1,IF(_xlpm.found&gt;0,INDEX(F:F,ROW()-_xlpm.offset_rows),""))</f>
        <v/>
      </c>
      <c r="BR334" s="37" t="str">
        <f ca="1">IF(BQ334&lt;&gt;"",H334,"")</f>
        <v/>
      </c>
      <c r="BS334" s="37" t="str">
        <f ca="1">IF(BQ334&lt;&gt;"",I334,"")</f>
        <v/>
      </c>
      <c r="BT334" s="37" t="str">
        <f t="shared" ca="1" si="136"/>
        <v/>
      </c>
      <c r="BU334" s="37" t="str">
        <f t="shared" si="145"/>
        <v/>
      </c>
      <c r="BV334" s="29" t="str">
        <f t="shared" si="146"/>
        <v/>
      </c>
      <c r="BW334" s="37" t="str" cm="1">
        <f t="array" ref="BW334">IF(BV334&lt;&gt;1,"",_xlfn.IFS(OR(BC334="Above",BC334="Below"),BC334,OR(BH334="Above",BH334="Below"),BH334,TRUE,""))</f>
        <v/>
      </c>
      <c r="BX334" s="37" t="str">
        <f ca="1">_xlfn.LET(_xlpm.eqh,IFERROR(ABS((BM334-BL334)/BL334)&lt;0.15%,FALSE),_xlpm.eql,IFERROR(ABS((BR334-BQ334)/BQ334)&lt;0.15%,FALSE),IF(_xlpm.eqh,IF(_xlpm.eql,"Eqh Touch / Eql Touch","Eqh Touch"),IF(_xlpm.eql,"Eql Touch","")))</f>
        <v/>
      </c>
      <c r="BY334" s="37" t="str">
        <f>IF(AA334="","",IF(AA334&gt;0,"UP","DOWN"))</f>
        <v/>
      </c>
      <c r="BZ334" s="37" t="str">
        <f t="shared" si="147"/>
        <v/>
      </c>
      <c r="CA334" s="37" t="str">
        <f t="shared" si="148"/>
        <v/>
      </c>
      <c r="CB334" s="66" t="str">
        <f t="shared" si="149"/>
        <v/>
      </c>
      <c r="CC334" s="69" t="str">
        <f t="shared" si="157"/>
        <v/>
      </c>
      <c r="CD334" s="66" t="str">
        <f t="shared" si="158"/>
        <v/>
      </c>
      <c r="CE334" s="66" t="str">
        <f t="shared" si="150"/>
        <v/>
      </c>
      <c r="CF334" s="66" t="str">
        <f>IF(AK334="","",IF(AND(AC334&gt;0,AK334&gt;0),"Low Spike @ Uptrend",""))</f>
        <v/>
      </c>
      <c r="CG334" s="66" t="str">
        <f>IF(AND(CF334="Low Spike @ Uptrend",AV334&gt;50%),"Sig Low Spike @ Uptrend","")</f>
        <v/>
      </c>
      <c r="CH334" s="30" t="str">
        <f>IFERROR(IF(Z334&gt;(AVERAGE(Z314:Z334)+(2*_xlfn.STDEV.P(Z314:Z334))),1,""),"")</f>
        <v/>
      </c>
      <c r="CI334" s="30" t="str">
        <f>IFERROR(IF(G334&gt;(AVERAGE(G314:G334)+(2*_xlfn.STDEV.P(G314:G334))),1,""),"")</f>
        <v/>
      </c>
      <c r="CJ334" s="30" t="str">
        <f>IF(P334="","",IF(P334=1,1,""))</f>
        <v/>
      </c>
      <c r="CK334" s="11" t="str">
        <f>IF(AND(CH334="",CC334="",CF334="",CI334="",CJ334=""),"",SUM(CH334:CJ334)/5)</f>
        <v/>
      </c>
      <c r="CL334" s="38" t="str">
        <f t="shared" si="132"/>
        <v/>
      </c>
      <c r="CM334" s="10" t="str">
        <f t="shared" si="133"/>
        <v/>
      </c>
    </row>
    <row r="335" spans="1:91" x14ac:dyDescent="0.55000000000000004">
      <c r="A335" t="str">
        <f>IF('Data Validation'!$K$2&lt;&gt;TRUE,"",'Data Validation'!A335)</f>
        <v/>
      </c>
      <c r="B335" s="4" t="str">
        <f>IF('Data Validation'!$K$2&lt;&gt;TRUE,"",'Data Validation'!C335)</f>
        <v/>
      </c>
      <c r="C335" s="4" t="str">
        <f>IF('Data Validation'!$K$2&lt;&gt;TRUE,"",'Data Validation'!E335)</f>
        <v/>
      </c>
      <c r="D335" s="4" t="str">
        <f>IF('Data Validation'!$K$2&lt;&gt;TRUE,"",'Data Validation'!G335)</f>
        <v/>
      </c>
      <c r="E335" s="4" t="str">
        <f>IF($C335&lt;&gt;"M5","",Price!F335)</f>
        <v/>
      </c>
      <c r="F335" s="4" t="str">
        <f>IF($C335&lt;&gt;"M5","",Price!G335)</f>
        <v/>
      </c>
      <c r="G335" s="4" t="str">
        <f>IF($C335&lt;&gt;"M5","",Price!H335)</f>
        <v/>
      </c>
      <c r="H335" s="57" t="str">
        <f>IF($C335&lt;&gt;"M5","",SSA!E335)</f>
        <v/>
      </c>
      <c r="I335" s="57" t="str">
        <f>IF($C335&lt;&gt;"M5","",SSA!F335)</f>
        <v/>
      </c>
      <c r="J335" s="58" t="str">
        <f>IF($C335&lt;&gt;"M5","",SSA!G335)</f>
        <v/>
      </c>
      <c r="K335" s="58" t="str">
        <f>IF($C335&lt;&gt;"M5","",SSA!H335)</f>
        <v/>
      </c>
      <c r="L335" s="5" t="str">
        <f>IF($C335&lt;&gt;"M5","",Trendlines!K335)</f>
        <v/>
      </c>
      <c r="M335" s="5" t="str">
        <f>IF($C335&lt;&gt;"M5","",Trendlines!L335)</f>
        <v/>
      </c>
      <c r="N335" s="5" t="str">
        <f>IF($C335&lt;&gt;"M5","",ZigZag!E335)</f>
        <v/>
      </c>
      <c r="O335" s="5" t="str">
        <f>IF($C335&lt;&gt;"M5","",ZigZag!F335)</f>
        <v/>
      </c>
      <c r="P335" s="5" t="str">
        <f>IF($C335&lt;&gt;"M5","",Pinbar!E335)</f>
        <v/>
      </c>
      <c r="Q335" s="57" t="str">
        <f>IF($C335&lt;&gt;"M5","",Trendlines!E335)</f>
        <v/>
      </c>
      <c r="R335" s="57" t="str">
        <f>IF($C335&lt;&gt;"M5","",Trendlines!H335)</f>
        <v/>
      </c>
      <c r="S335" s="36" t="str">
        <f>IF(N335=0,""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"")))))))))))))))))))))))))))))))))))))))))))))))))</f>
        <v/>
      </c>
      <c r="T335" s="36" t="str">
        <f>IF(O335=0,""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"")))))))))))))))))))))))))))))))))))))))))))))))))</f>
        <v/>
      </c>
      <c r="U335" s="36" t="str">
        <f>IFERROR(IF(S335="N/A","N/A",((N335-S335)/S335)),"")</f>
        <v/>
      </c>
      <c r="V335" s="36" t="str">
        <f>IFERROR(IF(T335="N/A","N/A",((O335-T335)/T335)),"")</f>
        <v/>
      </c>
      <c r="W335" t="str">
        <f>IFERROR(E335-F335,"")</f>
        <v/>
      </c>
      <c r="X335" t="str">
        <f>IFERROR(ABS(E335-D334),"")</f>
        <v/>
      </c>
      <c r="Y335" t="str">
        <f>IFERROR(ABS(F335-D334),"")</f>
        <v/>
      </c>
      <c r="Z335" t="str">
        <f t="shared" si="134"/>
        <v/>
      </c>
      <c r="AA335" s="36" t="str">
        <f>IFERROR(H335-I335,"")</f>
        <v/>
      </c>
      <c r="AB335" s="36" t="str">
        <f t="shared" si="151"/>
        <v/>
      </c>
      <c r="AC335" s="66" t="str" cm="1">
        <f t="array" ref="AC335">IFERROR((AB335=AB334,AC334+AB335,AB335),"")</f>
        <v/>
      </c>
      <c r="AD335" s="65"/>
      <c r="AE335" s="65"/>
      <c r="AF335" s="65"/>
      <c r="AG335" s="65"/>
      <c r="AH335" s="36" t="str">
        <f>IF(AND(H335&gt;I335,H334&lt;I334),"crossover","")</f>
        <v/>
      </c>
      <c r="AI335" s="36" t="str">
        <f>IF(AND(H335&lt;I335,H334&gt;I334),"crossunder","")</f>
        <v/>
      </c>
      <c r="AJ335" s="67" t="str">
        <f t="shared" si="152"/>
        <v/>
      </c>
      <c r="AK335" s="68" t="str">
        <f t="shared" si="153"/>
        <v/>
      </c>
      <c r="AL335" s="71" t="str">
        <f t="shared" si="154"/>
        <v/>
      </c>
      <c r="AM335" s="71" t="str">
        <f t="shared" si="155"/>
        <v/>
      </c>
      <c r="AN335" s="72" t="str">
        <f>IF(AND(AK335&lt;&gt;"",CF335="Low Spike @ Uptrend"),AK335,"")</f>
        <v/>
      </c>
      <c r="AO335" s="72" t="str">
        <f t="shared" si="156"/>
        <v/>
      </c>
      <c r="AT335" s="75"/>
      <c r="AU335" s="75"/>
      <c r="AV335" s="75"/>
      <c r="AW335" s="75"/>
      <c r="AX335" s="4"/>
      <c r="AY335" s="21" t="str">
        <f>IF(OR(Q335=0,Q335=""),"",((H335-Q335)/Q335))</f>
        <v/>
      </c>
      <c r="AZ335" s="15" t="str">
        <f t="shared" si="139"/>
        <v/>
      </c>
      <c r="BA335" s="15" t="str">
        <f t="shared" si="137"/>
        <v/>
      </c>
      <c r="BB335" s="22" t="str">
        <f t="shared" si="140"/>
        <v/>
      </c>
      <c r="BC335" s="22" t="str">
        <f t="shared" si="141"/>
        <v/>
      </c>
      <c r="BD335" s="24" t="str">
        <f>IF(OR(R335=0,R335=""),"",((H335-R335)/R335))</f>
        <v/>
      </c>
      <c r="BE335" s="23" t="str">
        <f t="shared" si="138"/>
        <v/>
      </c>
      <c r="BF335" s="23" t="str">
        <f t="shared" si="142"/>
        <v/>
      </c>
      <c r="BG335" s="25" t="str">
        <f t="shared" si="143"/>
        <v/>
      </c>
      <c r="BH335" s="25" t="str">
        <f t="shared" si="144"/>
        <v/>
      </c>
      <c r="BI335" s="29" t="str">
        <f>IF(OR(L335="",N335=""),"",IF(AND(L335=N335,L335&gt;0,N335&gt;0),"Important High",""))</f>
        <v/>
      </c>
      <c r="BJ335" s="29" t="str">
        <f>IF(OR(M335="",O335=""),"",IF(AND(M335=O335,M335&gt;0,O335&gt;0),"Important Low",""))</f>
        <v/>
      </c>
      <c r="BK335" s="37" t="str">
        <f>IFERROR(IF(ABS(U335)&lt;0.15%,"Equal High",""),"")</f>
        <v/>
      </c>
      <c r="BL335" s="37" t="str" cm="1">
        <f t="array" aca="1" ref="BL335" ca="1">_xlfn.LET(_xlpm.lookback,MIN(ROW()-ROW(BK$50),11),_xlpm.found,IFERROR(MATCH("Equal High",OFFSET(BK335,-_xlpm.lookback,0,_xlpm.lookback+1,1),0),-1),_xlpm.offset_rows,_xlpm.lookback-_xlpm.found+1,IF(_xlpm.found&gt;0,INDEX(E:E,ROW()-_xlpm.offset_rows),""))</f>
        <v/>
      </c>
      <c r="BM335" s="37" t="str">
        <f ca="1">IF(BL335&lt;&gt;"",H335,"")</f>
        <v/>
      </c>
      <c r="BN335" s="37" t="str">
        <f ca="1">IF(BL335&lt;&gt;"",I335,"")</f>
        <v/>
      </c>
      <c r="BO335" s="37" t="str">
        <f t="shared" ca="1" si="135"/>
        <v/>
      </c>
      <c r="BP335" s="37" t="str">
        <f>IFERROR(IF(ABS(V335)&lt;0.15%,"Equal Low",""),"")</f>
        <v/>
      </c>
      <c r="BQ335" s="37" t="str" cm="1">
        <f t="array" aca="1" ref="BQ335" ca="1">_xlfn.LET(_xlpm.lookback,MIN(ROW()-ROW(BP$50),11),_xlpm.found,IFERROR(MATCH("Equal Low",OFFSET(BP335,-_xlpm.lookback,0,_xlpm.lookback+1,1),0),-1),_xlpm.offset_rows,_xlpm.lookback-_xlpm.found+1,IF(_xlpm.found&gt;0,INDEX(F:F,ROW()-_xlpm.offset_rows),""))</f>
        <v/>
      </c>
      <c r="BR335" s="37" t="str">
        <f ca="1">IF(BQ335&lt;&gt;"",H335,"")</f>
        <v/>
      </c>
      <c r="BS335" s="37" t="str">
        <f ca="1">IF(BQ335&lt;&gt;"",I335,"")</f>
        <v/>
      </c>
      <c r="BT335" s="37" t="str">
        <f t="shared" ca="1" si="136"/>
        <v/>
      </c>
      <c r="BU335" s="37" t="str">
        <f t="shared" si="145"/>
        <v/>
      </c>
      <c r="BV335" s="29" t="str">
        <f t="shared" si="146"/>
        <v/>
      </c>
      <c r="BW335" s="37" t="str" cm="1">
        <f t="array" ref="BW335">IF(BV335&lt;&gt;1,"",_xlfn.IFS(OR(BC335="Above",BC335="Below"),BC335,OR(BH335="Above",BH335="Below"),BH335,TRUE,""))</f>
        <v/>
      </c>
      <c r="BX335" s="37" t="str">
        <f ca="1">_xlfn.LET(_xlpm.eqh,IFERROR(ABS((BM335-BL335)/BL335)&lt;0.15%,FALSE),_xlpm.eql,IFERROR(ABS((BR335-BQ335)/BQ335)&lt;0.15%,FALSE),IF(_xlpm.eqh,IF(_xlpm.eql,"Eqh Touch / Eql Touch","Eqh Touch"),IF(_xlpm.eql,"Eql Touch","")))</f>
        <v/>
      </c>
      <c r="BY335" s="37" t="str">
        <f>IF(AA335="","",IF(AA335&gt;0,"UP","DOWN"))</f>
        <v/>
      </c>
      <c r="BZ335" s="37" t="str">
        <f t="shared" si="147"/>
        <v/>
      </c>
      <c r="CA335" s="37" t="str">
        <f t="shared" si="148"/>
        <v/>
      </c>
      <c r="CB335" s="66" t="str">
        <f t="shared" si="149"/>
        <v/>
      </c>
      <c r="CC335" s="69" t="str">
        <f t="shared" si="157"/>
        <v/>
      </c>
      <c r="CD335" s="66" t="str">
        <f t="shared" si="158"/>
        <v/>
      </c>
      <c r="CE335" s="66" t="str">
        <f t="shared" si="150"/>
        <v/>
      </c>
      <c r="CF335" s="66" t="str">
        <f>IF(AK335="","",IF(AND(AC335&gt;0,AK335&gt;0),"Low Spike @ Uptrend",""))</f>
        <v/>
      </c>
      <c r="CG335" s="66" t="str">
        <f>IF(AND(CF335="Low Spike @ Uptrend",AV335&gt;50%),"Sig Low Spike @ Uptrend","")</f>
        <v/>
      </c>
      <c r="CH335" s="30" t="str">
        <f>IFERROR(IF(Z335&gt;(AVERAGE(Z315:Z335)+(2*_xlfn.STDEV.P(Z315:Z335))),1,""),"")</f>
        <v/>
      </c>
      <c r="CI335" s="30" t="str">
        <f>IFERROR(IF(G335&gt;(AVERAGE(G315:G335)+(2*_xlfn.STDEV.P(G315:G335))),1,""),"")</f>
        <v/>
      </c>
      <c r="CJ335" s="30" t="str">
        <f>IF(P335="","",IF(P335=1,1,""))</f>
        <v/>
      </c>
      <c r="CK335" s="11" t="str">
        <f>IF(AND(CH335="",CC335="",CF335="",CI335="",CJ335=""),"",SUM(CH335:CJ335)/5)</f>
        <v/>
      </c>
      <c r="CL335" s="38" t="str">
        <f t="shared" si="132"/>
        <v/>
      </c>
      <c r="CM335" s="10" t="str">
        <f t="shared" si="133"/>
        <v/>
      </c>
    </row>
    <row r="336" spans="1:91" x14ac:dyDescent="0.55000000000000004">
      <c r="A336" t="str">
        <f>IF('Data Validation'!$K$2&lt;&gt;TRUE,"",'Data Validation'!A336)</f>
        <v/>
      </c>
      <c r="B336" s="4" t="str">
        <f>IF('Data Validation'!$K$2&lt;&gt;TRUE,"",'Data Validation'!C336)</f>
        <v/>
      </c>
      <c r="C336" s="4" t="str">
        <f>IF('Data Validation'!$K$2&lt;&gt;TRUE,"",'Data Validation'!E336)</f>
        <v/>
      </c>
      <c r="D336" s="4" t="str">
        <f>IF('Data Validation'!$K$2&lt;&gt;TRUE,"",'Data Validation'!G336)</f>
        <v/>
      </c>
      <c r="E336" s="4" t="str">
        <f>IF($C336&lt;&gt;"M5","",Price!F336)</f>
        <v/>
      </c>
      <c r="F336" s="4" t="str">
        <f>IF($C336&lt;&gt;"M5","",Price!G336)</f>
        <v/>
      </c>
      <c r="G336" s="4" t="str">
        <f>IF($C336&lt;&gt;"M5","",Price!H336)</f>
        <v/>
      </c>
      <c r="H336" s="57" t="str">
        <f>IF($C336&lt;&gt;"M5","",SSA!E336)</f>
        <v/>
      </c>
      <c r="I336" s="57" t="str">
        <f>IF($C336&lt;&gt;"M5","",SSA!F336)</f>
        <v/>
      </c>
      <c r="J336" s="58" t="str">
        <f>IF($C336&lt;&gt;"M5","",SSA!G336)</f>
        <v/>
      </c>
      <c r="K336" s="58" t="str">
        <f>IF($C336&lt;&gt;"M5","",SSA!H336)</f>
        <v/>
      </c>
      <c r="L336" s="5" t="str">
        <f>IF($C336&lt;&gt;"M5","",Trendlines!K336)</f>
        <v/>
      </c>
      <c r="M336" s="5" t="str">
        <f>IF($C336&lt;&gt;"M5","",Trendlines!L336)</f>
        <v/>
      </c>
      <c r="N336" s="5" t="str">
        <f>IF($C336&lt;&gt;"M5","",ZigZag!E336)</f>
        <v/>
      </c>
      <c r="O336" s="5" t="str">
        <f>IF($C336&lt;&gt;"M5","",ZigZag!F336)</f>
        <v/>
      </c>
      <c r="P336" s="5" t="str">
        <f>IF($C336&lt;&gt;"M5","",Pinbar!E336)</f>
        <v/>
      </c>
      <c r="Q336" s="57" t="str">
        <f>IF($C336&lt;&gt;"M5","",Trendlines!E336)</f>
        <v/>
      </c>
      <c r="R336" s="57" t="str">
        <f>IF($C336&lt;&gt;"M5","",Trendlines!H336)</f>
        <v/>
      </c>
      <c r="S336" s="36" t="str">
        <f>IF(N336=0,""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"")))))))))))))))))))))))))))))))))))))))))))))))))</f>
        <v/>
      </c>
      <c r="T336" s="36" t="str">
        <f>IF(O336=0,""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"")))))))))))))))))))))))))))))))))))))))))))))))))</f>
        <v/>
      </c>
      <c r="U336" s="36" t="str">
        <f>IFERROR(IF(S336="N/A","N/A",((N336-S336)/S336)),"")</f>
        <v/>
      </c>
      <c r="V336" s="36" t="str">
        <f>IFERROR(IF(T336="N/A","N/A",((O336-T336)/T336)),"")</f>
        <v/>
      </c>
      <c r="W336" t="str">
        <f>IFERROR(E336-F336,"")</f>
        <v/>
      </c>
      <c r="X336" t="str">
        <f>IFERROR(ABS(E336-D335),"")</f>
        <v/>
      </c>
      <c r="Y336" t="str">
        <f>IFERROR(ABS(F336-D335),"")</f>
        <v/>
      </c>
      <c r="Z336" t="str">
        <f t="shared" si="134"/>
        <v/>
      </c>
      <c r="AA336" s="36" t="str">
        <f>IFERROR(H336-I336,"")</f>
        <v/>
      </c>
      <c r="AB336" s="36" t="str">
        <f t="shared" si="151"/>
        <v/>
      </c>
      <c r="AC336" s="66" t="str" cm="1">
        <f t="array" ref="AC336">IFERROR((AB336=AB335,AC335+AB336,AB336),"")</f>
        <v/>
      </c>
      <c r="AD336" s="65"/>
      <c r="AE336" s="65"/>
      <c r="AF336" s="65"/>
      <c r="AG336" s="65"/>
      <c r="AH336" s="36" t="str">
        <f>IF(AND(H336&gt;I336,H335&lt;I335),"crossover","")</f>
        <v/>
      </c>
      <c r="AI336" s="36" t="str">
        <f>IF(AND(H336&lt;I336,H335&gt;I335),"crossunder","")</f>
        <v/>
      </c>
      <c r="AJ336" s="67" t="str">
        <f t="shared" si="152"/>
        <v/>
      </c>
      <c r="AK336" s="68" t="str">
        <f t="shared" si="153"/>
        <v/>
      </c>
      <c r="AL336" s="71" t="str">
        <f t="shared" si="154"/>
        <v/>
      </c>
      <c r="AM336" s="71" t="str">
        <f t="shared" si="155"/>
        <v/>
      </c>
      <c r="AN336" s="72" t="str">
        <f>IF(AND(AK336&lt;&gt;"",CF336="Low Spike @ Uptrend"),AK336,"")</f>
        <v/>
      </c>
      <c r="AO336" s="72" t="str">
        <f t="shared" si="156"/>
        <v/>
      </c>
      <c r="AT336" s="75"/>
      <c r="AU336" s="75"/>
      <c r="AV336" s="75"/>
      <c r="AW336" s="75"/>
      <c r="AX336" s="4"/>
      <c r="AY336" s="21" t="str">
        <f>IF(OR(Q336=0,Q336=""),"",((H336-Q336)/Q336))</f>
        <v/>
      </c>
      <c r="AZ336" s="15" t="str">
        <f t="shared" si="139"/>
        <v/>
      </c>
      <c r="BA336" s="15" t="str">
        <f t="shared" si="137"/>
        <v/>
      </c>
      <c r="BB336" s="22" t="str">
        <f t="shared" si="140"/>
        <v/>
      </c>
      <c r="BC336" s="22" t="str">
        <f t="shared" si="141"/>
        <v/>
      </c>
      <c r="BD336" s="24" t="str">
        <f>IF(OR(R336=0,R336=""),"",((H336-R336)/R336))</f>
        <v/>
      </c>
      <c r="BE336" s="23" t="str">
        <f t="shared" si="138"/>
        <v/>
      </c>
      <c r="BF336" s="23" t="str">
        <f t="shared" si="142"/>
        <v/>
      </c>
      <c r="BG336" s="25" t="str">
        <f t="shared" si="143"/>
        <v/>
      </c>
      <c r="BH336" s="25" t="str">
        <f t="shared" si="144"/>
        <v/>
      </c>
      <c r="BI336" s="29" t="str">
        <f>IF(OR(L336="",N336=""),"",IF(AND(L336=N336,L336&gt;0,N336&gt;0),"Important High",""))</f>
        <v/>
      </c>
      <c r="BJ336" s="29" t="str">
        <f>IF(OR(M336="",O336=""),"",IF(AND(M336=O336,M336&gt;0,O336&gt;0),"Important Low",""))</f>
        <v/>
      </c>
      <c r="BK336" s="37" t="str">
        <f>IFERROR(IF(ABS(U336)&lt;0.15%,"Equal High",""),"")</f>
        <v/>
      </c>
      <c r="BL336" s="37" t="str" cm="1">
        <f t="array" aca="1" ref="BL336" ca="1">_xlfn.LET(_xlpm.lookback,MIN(ROW()-ROW(BK$50),11),_xlpm.found,IFERROR(MATCH("Equal High",OFFSET(BK336,-_xlpm.lookback,0,_xlpm.lookback+1,1),0),-1),_xlpm.offset_rows,_xlpm.lookback-_xlpm.found+1,IF(_xlpm.found&gt;0,INDEX(E:E,ROW()-_xlpm.offset_rows),""))</f>
        <v/>
      </c>
      <c r="BM336" s="37" t="str">
        <f ca="1">IF(BL336&lt;&gt;"",H336,"")</f>
        <v/>
      </c>
      <c r="BN336" s="37" t="str">
        <f ca="1">IF(BL336&lt;&gt;"",I336,"")</f>
        <v/>
      </c>
      <c r="BO336" s="37" t="str">
        <f t="shared" ca="1" si="135"/>
        <v/>
      </c>
      <c r="BP336" s="37" t="str">
        <f>IFERROR(IF(ABS(V336)&lt;0.15%,"Equal Low",""),"")</f>
        <v/>
      </c>
      <c r="BQ336" s="37" t="str" cm="1">
        <f t="array" aca="1" ref="BQ336" ca="1">_xlfn.LET(_xlpm.lookback,MIN(ROW()-ROW(BP$50),11),_xlpm.found,IFERROR(MATCH("Equal Low",OFFSET(BP336,-_xlpm.lookback,0,_xlpm.lookback+1,1),0),-1),_xlpm.offset_rows,_xlpm.lookback-_xlpm.found+1,IF(_xlpm.found&gt;0,INDEX(F:F,ROW()-_xlpm.offset_rows),""))</f>
        <v/>
      </c>
      <c r="BR336" s="37" t="str">
        <f ca="1">IF(BQ336&lt;&gt;"",H336,"")</f>
        <v/>
      </c>
      <c r="BS336" s="37" t="str">
        <f ca="1">IF(BQ336&lt;&gt;"",I336,"")</f>
        <v/>
      </c>
      <c r="BT336" s="37" t="str">
        <f t="shared" ca="1" si="136"/>
        <v/>
      </c>
      <c r="BU336" s="37" t="str">
        <f t="shared" si="145"/>
        <v/>
      </c>
      <c r="BV336" s="29" t="str">
        <f t="shared" si="146"/>
        <v/>
      </c>
      <c r="BW336" s="37" t="str" cm="1">
        <f t="array" ref="BW336">IF(BV336&lt;&gt;1,"",_xlfn.IFS(OR(BC336="Above",BC336="Below"),BC336,OR(BH336="Above",BH336="Below"),BH336,TRUE,""))</f>
        <v/>
      </c>
      <c r="BX336" s="37" t="str">
        <f ca="1">_xlfn.LET(_xlpm.eqh,IFERROR(ABS((BM336-BL336)/BL336)&lt;0.15%,FALSE),_xlpm.eql,IFERROR(ABS((BR336-BQ336)/BQ336)&lt;0.15%,FALSE),IF(_xlpm.eqh,IF(_xlpm.eql,"Eqh Touch / Eql Touch","Eqh Touch"),IF(_xlpm.eql,"Eql Touch","")))</f>
        <v/>
      </c>
      <c r="BY336" s="37" t="str">
        <f>IF(AA336="","",IF(AA336&gt;0,"UP","DOWN"))</f>
        <v/>
      </c>
      <c r="BZ336" s="37" t="str">
        <f t="shared" si="147"/>
        <v/>
      </c>
      <c r="CA336" s="37" t="str">
        <f t="shared" si="148"/>
        <v/>
      </c>
      <c r="CB336" s="66" t="str">
        <f t="shared" si="149"/>
        <v/>
      </c>
      <c r="CC336" s="69" t="str">
        <f t="shared" si="157"/>
        <v/>
      </c>
      <c r="CD336" s="66" t="str">
        <f t="shared" si="158"/>
        <v/>
      </c>
      <c r="CE336" s="66" t="str">
        <f t="shared" si="150"/>
        <v/>
      </c>
      <c r="CF336" s="66" t="str">
        <f>IF(AK336="","",IF(AND(AC336&gt;0,AK336&gt;0),"Low Spike @ Uptrend",""))</f>
        <v/>
      </c>
      <c r="CG336" s="66" t="str">
        <f>IF(AND(CF336="Low Spike @ Uptrend",AV336&gt;50%),"Sig Low Spike @ Uptrend","")</f>
        <v/>
      </c>
      <c r="CH336" s="30" t="str">
        <f>IFERROR(IF(Z336&gt;(AVERAGE(Z316:Z336)+(2*_xlfn.STDEV.P(Z316:Z336))),1,""),"")</f>
        <v/>
      </c>
      <c r="CI336" s="30" t="str">
        <f>IFERROR(IF(G336&gt;(AVERAGE(G316:G336)+(2*_xlfn.STDEV.P(G316:G336))),1,""),"")</f>
        <v/>
      </c>
      <c r="CJ336" s="30" t="str">
        <f>IF(P336="","",IF(P336=1,1,""))</f>
        <v/>
      </c>
      <c r="CK336" s="11" t="str">
        <f>IF(AND(CH336="",CC336="",CF336="",CI336="",CJ336=""),"",SUM(CH336:CJ336)/5)</f>
        <v/>
      </c>
      <c r="CL336" s="38" t="str">
        <f t="shared" si="132"/>
        <v/>
      </c>
      <c r="CM336" s="10" t="str">
        <f t="shared" si="133"/>
        <v/>
      </c>
    </row>
    <row r="337" spans="1:91" x14ac:dyDescent="0.55000000000000004">
      <c r="A337" t="str">
        <f>IF('Data Validation'!$K$2&lt;&gt;TRUE,"",'Data Validation'!A337)</f>
        <v/>
      </c>
      <c r="B337" s="4" t="str">
        <f>IF('Data Validation'!$K$2&lt;&gt;TRUE,"",'Data Validation'!C337)</f>
        <v/>
      </c>
      <c r="C337" s="4" t="str">
        <f>IF('Data Validation'!$K$2&lt;&gt;TRUE,"",'Data Validation'!E337)</f>
        <v/>
      </c>
      <c r="D337" s="4" t="str">
        <f>IF('Data Validation'!$K$2&lt;&gt;TRUE,"",'Data Validation'!G337)</f>
        <v/>
      </c>
      <c r="E337" s="4" t="str">
        <f>IF($C337&lt;&gt;"M5","",Price!F337)</f>
        <v/>
      </c>
      <c r="F337" s="4" t="str">
        <f>IF($C337&lt;&gt;"M5","",Price!G337)</f>
        <v/>
      </c>
      <c r="G337" s="4" t="str">
        <f>IF($C337&lt;&gt;"M5","",Price!H337)</f>
        <v/>
      </c>
      <c r="H337" s="57" t="str">
        <f>IF($C337&lt;&gt;"M5","",SSA!E337)</f>
        <v/>
      </c>
      <c r="I337" s="57" t="str">
        <f>IF($C337&lt;&gt;"M5","",SSA!F337)</f>
        <v/>
      </c>
      <c r="J337" s="58" t="str">
        <f>IF($C337&lt;&gt;"M5","",SSA!G337)</f>
        <v/>
      </c>
      <c r="K337" s="58" t="str">
        <f>IF($C337&lt;&gt;"M5","",SSA!H337)</f>
        <v/>
      </c>
      <c r="L337" s="5" t="str">
        <f>IF($C337&lt;&gt;"M5","",Trendlines!K337)</f>
        <v/>
      </c>
      <c r="M337" s="5" t="str">
        <f>IF($C337&lt;&gt;"M5","",Trendlines!L337)</f>
        <v/>
      </c>
      <c r="N337" s="5" t="str">
        <f>IF($C337&lt;&gt;"M5","",ZigZag!E337)</f>
        <v/>
      </c>
      <c r="O337" s="5" t="str">
        <f>IF($C337&lt;&gt;"M5","",ZigZag!F337)</f>
        <v/>
      </c>
      <c r="P337" s="5" t="str">
        <f>IF($C337&lt;&gt;"M5","",Pinbar!E337)</f>
        <v/>
      </c>
      <c r="Q337" s="57" t="str">
        <f>IF($C337&lt;&gt;"M5","",Trendlines!E337)</f>
        <v/>
      </c>
      <c r="R337" s="57" t="str">
        <f>IF($C337&lt;&gt;"M5","",Trendlines!H337)</f>
        <v/>
      </c>
      <c r="S337" s="36" t="str">
        <f>IF(N337=0,""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"")))))))))))))))))))))))))))))))))))))))))))))))))</f>
        <v/>
      </c>
      <c r="T337" s="36" t="str">
        <f>IF(O337=0,""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"")))))))))))))))))))))))))))))))))))))))))))))))))</f>
        <v/>
      </c>
      <c r="U337" s="36" t="str">
        <f>IFERROR(IF(S337="N/A","N/A",((N337-S337)/S337)),"")</f>
        <v/>
      </c>
      <c r="V337" s="36" t="str">
        <f>IFERROR(IF(T337="N/A","N/A",((O337-T337)/T337)),"")</f>
        <v/>
      </c>
      <c r="W337" t="str">
        <f>IFERROR(E337-F337,"")</f>
        <v/>
      </c>
      <c r="X337" t="str">
        <f>IFERROR(ABS(E337-D336),"")</f>
        <v/>
      </c>
      <c r="Y337" t="str">
        <f>IFERROR(ABS(F337-D336),"")</f>
        <v/>
      </c>
      <c r="Z337" t="str">
        <f t="shared" si="134"/>
        <v/>
      </c>
      <c r="AA337" s="36" t="str">
        <f>IFERROR(H337-I337,"")</f>
        <v/>
      </c>
      <c r="AB337" s="36" t="str">
        <f t="shared" si="151"/>
        <v/>
      </c>
      <c r="AC337" s="66" t="str" cm="1">
        <f t="array" ref="AC337">IFERROR((AB337=AB336,AC336+AB337,AB337),"")</f>
        <v/>
      </c>
      <c r="AD337" s="65"/>
      <c r="AE337" s="65"/>
      <c r="AF337" s="65"/>
      <c r="AG337" s="65"/>
      <c r="AH337" s="36" t="str">
        <f>IF(AND(H337&gt;I337,H336&lt;I336),"crossover","")</f>
        <v/>
      </c>
      <c r="AI337" s="36" t="str">
        <f>IF(AND(H337&lt;I337,H336&gt;I336),"crossunder","")</f>
        <v/>
      </c>
      <c r="AJ337" s="67" t="str">
        <f t="shared" si="152"/>
        <v/>
      </c>
      <c r="AK337" s="68" t="str">
        <f t="shared" si="153"/>
        <v/>
      </c>
      <c r="AL337" s="71" t="str">
        <f t="shared" si="154"/>
        <v/>
      </c>
      <c r="AM337" s="71" t="str">
        <f t="shared" si="155"/>
        <v/>
      </c>
      <c r="AN337" s="72" t="str">
        <f>IF(AND(AK337&lt;&gt;"",CF337="Low Spike @ Uptrend"),AK337,"")</f>
        <v/>
      </c>
      <c r="AO337" s="72" t="str">
        <f t="shared" si="156"/>
        <v/>
      </c>
      <c r="AT337" s="75"/>
      <c r="AU337" s="75"/>
      <c r="AV337" s="75"/>
      <c r="AW337" s="75"/>
      <c r="AX337" s="4"/>
      <c r="AY337" s="21" t="str">
        <f>IF(OR(Q337=0,Q337=""),"",((H337-Q337)/Q337))</f>
        <v/>
      </c>
      <c r="AZ337" s="15" t="str">
        <f t="shared" si="139"/>
        <v/>
      </c>
      <c r="BA337" s="15" t="str">
        <f t="shared" si="137"/>
        <v/>
      </c>
      <c r="BB337" s="22" t="str">
        <f t="shared" si="140"/>
        <v/>
      </c>
      <c r="BC337" s="22" t="str">
        <f t="shared" si="141"/>
        <v/>
      </c>
      <c r="BD337" s="24" t="str">
        <f>IF(OR(R337=0,R337=""),"",((H337-R337)/R337))</f>
        <v/>
      </c>
      <c r="BE337" s="23" t="str">
        <f t="shared" si="138"/>
        <v/>
      </c>
      <c r="BF337" s="23" t="str">
        <f t="shared" si="142"/>
        <v/>
      </c>
      <c r="BG337" s="25" t="str">
        <f t="shared" si="143"/>
        <v/>
      </c>
      <c r="BH337" s="25" t="str">
        <f t="shared" si="144"/>
        <v/>
      </c>
      <c r="BI337" s="29" t="str">
        <f>IF(OR(L337="",N337=""),"",IF(AND(L337=N337,L337&gt;0,N337&gt;0),"Important High",""))</f>
        <v/>
      </c>
      <c r="BJ337" s="29" t="str">
        <f>IF(OR(M337="",O337=""),"",IF(AND(M337=O337,M337&gt;0,O337&gt;0),"Important Low",""))</f>
        <v/>
      </c>
      <c r="BK337" s="37" t="str">
        <f>IFERROR(IF(ABS(U337)&lt;0.15%,"Equal High",""),"")</f>
        <v/>
      </c>
      <c r="BL337" s="37" t="str" cm="1">
        <f t="array" aca="1" ref="BL337" ca="1">_xlfn.LET(_xlpm.lookback,MIN(ROW()-ROW(BK$50),11),_xlpm.found,IFERROR(MATCH("Equal High",OFFSET(BK337,-_xlpm.lookback,0,_xlpm.lookback+1,1),0),-1),_xlpm.offset_rows,_xlpm.lookback-_xlpm.found+1,IF(_xlpm.found&gt;0,INDEX(E:E,ROW()-_xlpm.offset_rows),""))</f>
        <v/>
      </c>
      <c r="BM337" s="37" t="str">
        <f ca="1">IF(BL337&lt;&gt;"",H337,"")</f>
        <v/>
      </c>
      <c r="BN337" s="37" t="str">
        <f ca="1">IF(BL337&lt;&gt;"",I337,"")</f>
        <v/>
      </c>
      <c r="BO337" s="37" t="str">
        <f t="shared" ca="1" si="135"/>
        <v/>
      </c>
      <c r="BP337" s="37" t="str">
        <f>IFERROR(IF(ABS(V337)&lt;0.15%,"Equal Low",""),"")</f>
        <v/>
      </c>
      <c r="BQ337" s="37" t="str" cm="1">
        <f t="array" aca="1" ref="BQ337" ca="1">_xlfn.LET(_xlpm.lookback,MIN(ROW()-ROW(BP$50),11),_xlpm.found,IFERROR(MATCH("Equal Low",OFFSET(BP337,-_xlpm.lookback,0,_xlpm.lookback+1,1),0),-1),_xlpm.offset_rows,_xlpm.lookback-_xlpm.found+1,IF(_xlpm.found&gt;0,INDEX(F:F,ROW()-_xlpm.offset_rows),""))</f>
        <v/>
      </c>
      <c r="BR337" s="37" t="str">
        <f ca="1">IF(BQ337&lt;&gt;"",H337,"")</f>
        <v/>
      </c>
      <c r="BS337" s="37" t="str">
        <f ca="1">IF(BQ337&lt;&gt;"",I337,"")</f>
        <v/>
      </c>
      <c r="BT337" s="37" t="str">
        <f t="shared" ca="1" si="136"/>
        <v/>
      </c>
      <c r="BU337" s="37" t="str">
        <f t="shared" si="145"/>
        <v/>
      </c>
      <c r="BV337" s="29" t="str">
        <f t="shared" si="146"/>
        <v/>
      </c>
      <c r="BW337" s="37" t="str" cm="1">
        <f t="array" ref="BW337">IF(BV337&lt;&gt;1,"",_xlfn.IFS(OR(BC337="Above",BC337="Below"),BC337,OR(BH337="Above",BH337="Below"),BH337,TRUE,""))</f>
        <v/>
      </c>
      <c r="BX337" s="37" t="str">
        <f ca="1">_xlfn.LET(_xlpm.eqh,IFERROR(ABS((BM337-BL337)/BL337)&lt;0.15%,FALSE),_xlpm.eql,IFERROR(ABS((BR337-BQ337)/BQ337)&lt;0.15%,FALSE),IF(_xlpm.eqh,IF(_xlpm.eql,"Eqh Touch / Eql Touch","Eqh Touch"),IF(_xlpm.eql,"Eql Touch","")))</f>
        <v/>
      </c>
      <c r="BY337" s="37" t="str">
        <f>IF(AA337="","",IF(AA337&gt;0,"UP","DOWN"))</f>
        <v/>
      </c>
      <c r="BZ337" s="37" t="str">
        <f t="shared" si="147"/>
        <v/>
      </c>
      <c r="CA337" s="37" t="str">
        <f t="shared" si="148"/>
        <v/>
      </c>
      <c r="CB337" s="66" t="str">
        <f t="shared" si="149"/>
        <v/>
      </c>
      <c r="CC337" s="69" t="str">
        <f t="shared" si="157"/>
        <v/>
      </c>
      <c r="CD337" s="66" t="str">
        <f t="shared" si="158"/>
        <v/>
      </c>
      <c r="CE337" s="66" t="str">
        <f t="shared" si="150"/>
        <v/>
      </c>
      <c r="CF337" s="66" t="str">
        <f>IF(AK337="","",IF(AND(AC337&gt;0,AK337&gt;0),"Low Spike @ Uptrend",""))</f>
        <v/>
      </c>
      <c r="CG337" s="66" t="str">
        <f>IF(AND(CF337="Low Spike @ Uptrend",AV337&gt;50%),"Sig Low Spike @ Uptrend","")</f>
        <v/>
      </c>
      <c r="CH337" s="30" t="str">
        <f>IFERROR(IF(Z337&gt;(AVERAGE(Z317:Z337)+(2*_xlfn.STDEV.P(Z317:Z337))),1,""),"")</f>
        <v/>
      </c>
      <c r="CI337" s="30" t="str">
        <f>IFERROR(IF(G337&gt;(AVERAGE(G317:G337)+(2*_xlfn.STDEV.P(G317:G337))),1,""),"")</f>
        <v/>
      </c>
      <c r="CJ337" s="30" t="str">
        <f>IF(P337="","",IF(P337=1,1,""))</f>
        <v/>
      </c>
      <c r="CK337" s="11" t="str">
        <f>IF(AND(CH337="",CC337="",CF337="",CI337="",CJ337=""),"",SUM(CH337:CJ337)/5)</f>
        <v/>
      </c>
      <c r="CL337" s="38" t="str">
        <f t="shared" si="132"/>
        <v/>
      </c>
      <c r="CM337" s="10" t="str">
        <f t="shared" si="133"/>
        <v/>
      </c>
    </row>
    <row r="338" spans="1:91" x14ac:dyDescent="0.55000000000000004">
      <c r="A338" t="str">
        <f>IF('Data Validation'!$K$2&lt;&gt;TRUE,"",'Data Validation'!A338)</f>
        <v/>
      </c>
      <c r="B338" s="4" t="str">
        <f>IF('Data Validation'!$K$2&lt;&gt;TRUE,"",'Data Validation'!C338)</f>
        <v/>
      </c>
      <c r="C338" s="4" t="str">
        <f>IF('Data Validation'!$K$2&lt;&gt;TRUE,"",'Data Validation'!E338)</f>
        <v/>
      </c>
      <c r="D338" s="4" t="str">
        <f>IF('Data Validation'!$K$2&lt;&gt;TRUE,"",'Data Validation'!G338)</f>
        <v/>
      </c>
      <c r="E338" s="4" t="str">
        <f>IF($C338&lt;&gt;"M5","",Price!F338)</f>
        <v/>
      </c>
      <c r="F338" s="4" t="str">
        <f>IF($C338&lt;&gt;"M5","",Price!G338)</f>
        <v/>
      </c>
      <c r="G338" s="4" t="str">
        <f>IF($C338&lt;&gt;"M5","",Price!H338)</f>
        <v/>
      </c>
      <c r="H338" s="57" t="str">
        <f>IF($C338&lt;&gt;"M5","",SSA!E338)</f>
        <v/>
      </c>
      <c r="I338" s="57" t="str">
        <f>IF($C338&lt;&gt;"M5","",SSA!F338)</f>
        <v/>
      </c>
      <c r="J338" s="58" t="str">
        <f>IF($C338&lt;&gt;"M5","",SSA!G338)</f>
        <v/>
      </c>
      <c r="K338" s="58" t="str">
        <f>IF($C338&lt;&gt;"M5","",SSA!H338)</f>
        <v/>
      </c>
      <c r="L338" s="5" t="str">
        <f>IF($C338&lt;&gt;"M5","",Trendlines!K338)</f>
        <v/>
      </c>
      <c r="M338" s="5" t="str">
        <f>IF($C338&lt;&gt;"M5","",Trendlines!L338)</f>
        <v/>
      </c>
      <c r="N338" s="5" t="str">
        <f>IF($C338&lt;&gt;"M5","",ZigZag!E338)</f>
        <v/>
      </c>
      <c r="O338" s="5" t="str">
        <f>IF($C338&lt;&gt;"M5","",ZigZag!F338)</f>
        <v/>
      </c>
      <c r="P338" s="5" t="str">
        <f>IF($C338&lt;&gt;"M5","",Pinbar!E338)</f>
        <v/>
      </c>
      <c r="Q338" s="57" t="str">
        <f>IF($C338&lt;&gt;"M5","",Trendlines!E338)</f>
        <v/>
      </c>
      <c r="R338" s="57" t="str">
        <f>IF($C338&lt;&gt;"M5","",Trendlines!H338)</f>
        <v/>
      </c>
      <c r="S338" s="36" t="str">
        <f>IF(N338=0,""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"")))))))))))))))))))))))))))))))))))))))))))))))))</f>
        <v/>
      </c>
      <c r="T338" s="36" t="str">
        <f>IF(O338=0,""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"")))))))))))))))))))))))))))))))))))))))))))))))))</f>
        <v/>
      </c>
      <c r="U338" s="36" t="str">
        <f>IFERROR(IF(S338="N/A","N/A",((N338-S338)/S338)),"")</f>
        <v/>
      </c>
      <c r="V338" s="36" t="str">
        <f>IFERROR(IF(T338="N/A","N/A",((O338-T338)/T338)),"")</f>
        <v/>
      </c>
      <c r="W338" t="str">
        <f>IFERROR(E338-F338,"")</f>
        <v/>
      </c>
      <c r="X338" t="str">
        <f>IFERROR(ABS(E338-D337),"")</f>
        <v/>
      </c>
      <c r="Y338" t="str">
        <f>IFERROR(ABS(F338-D337),"")</f>
        <v/>
      </c>
      <c r="Z338" t="str">
        <f t="shared" si="134"/>
        <v/>
      </c>
      <c r="AA338" s="36" t="str">
        <f>IFERROR(H338-I338,"")</f>
        <v/>
      </c>
      <c r="AB338" s="36" t="str">
        <f t="shared" si="151"/>
        <v/>
      </c>
      <c r="AC338" s="66" t="str" cm="1">
        <f t="array" ref="AC338">IFERROR((AB338=AB337,AC337+AB338,AB338),"")</f>
        <v/>
      </c>
      <c r="AD338" s="65"/>
      <c r="AE338" s="65"/>
      <c r="AF338" s="65"/>
      <c r="AG338" s="65"/>
      <c r="AH338" s="36" t="str">
        <f>IF(AND(H338&gt;I338,H337&lt;I337),"crossover","")</f>
        <v/>
      </c>
      <c r="AI338" s="36" t="str">
        <f>IF(AND(H338&lt;I338,H337&gt;I337),"crossunder","")</f>
        <v/>
      </c>
      <c r="AJ338" s="67" t="str">
        <f t="shared" si="152"/>
        <v/>
      </c>
      <c r="AK338" s="68" t="str">
        <f t="shared" si="153"/>
        <v/>
      </c>
      <c r="AL338" s="71" t="str">
        <f t="shared" si="154"/>
        <v/>
      </c>
      <c r="AM338" s="71" t="str">
        <f t="shared" si="155"/>
        <v/>
      </c>
      <c r="AN338" s="72" t="str">
        <f>IF(AND(AK338&lt;&gt;"",CF338="Low Spike @ Uptrend"),AK338,"")</f>
        <v/>
      </c>
      <c r="AO338" s="72" t="str">
        <f t="shared" si="156"/>
        <v/>
      </c>
      <c r="AT338" s="75"/>
      <c r="AU338" s="75"/>
      <c r="AV338" s="75"/>
      <c r="AW338" s="75"/>
      <c r="AX338" s="4"/>
      <c r="AY338" s="21" t="str">
        <f>IF(OR(Q338=0,Q338=""),"",((H338-Q338)/Q338))</f>
        <v/>
      </c>
      <c r="AZ338" s="15" t="str">
        <f t="shared" si="139"/>
        <v/>
      </c>
      <c r="BA338" s="15" t="str">
        <f t="shared" si="137"/>
        <v/>
      </c>
      <c r="BB338" s="22" t="str">
        <f t="shared" si="140"/>
        <v/>
      </c>
      <c r="BC338" s="22" t="str">
        <f t="shared" si="141"/>
        <v/>
      </c>
      <c r="BD338" s="24" t="str">
        <f>IF(OR(R338=0,R338=""),"",((H338-R338)/R338))</f>
        <v/>
      </c>
      <c r="BE338" s="23" t="str">
        <f t="shared" si="138"/>
        <v/>
      </c>
      <c r="BF338" s="23" t="str">
        <f t="shared" si="142"/>
        <v/>
      </c>
      <c r="BG338" s="25" t="str">
        <f t="shared" si="143"/>
        <v/>
      </c>
      <c r="BH338" s="25" t="str">
        <f t="shared" si="144"/>
        <v/>
      </c>
      <c r="BI338" s="29" t="str">
        <f>IF(OR(L338="",N338=""),"",IF(AND(L338=N338,L338&gt;0,N338&gt;0),"Important High",""))</f>
        <v/>
      </c>
      <c r="BJ338" s="29" t="str">
        <f>IF(OR(M338="",O338=""),"",IF(AND(M338=O338,M338&gt;0,O338&gt;0),"Important Low",""))</f>
        <v/>
      </c>
      <c r="BK338" s="37" t="str">
        <f>IFERROR(IF(ABS(U338)&lt;0.15%,"Equal High",""),"")</f>
        <v/>
      </c>
      <c r="BL338" s="37" t="str" cm="1">
        <f t="array" aca="1" ref="BL338" ca="1">_xlfn.LET(_xlpm.lookback,MIN(ROW()-ROW(BK$50),11),_xlpm.found,IFERROR(MATCH("Equal High",OFFSET(BK338,-_xlpm.lookback,0,_xlpm.lookback+1,1),0),-1),_xlpm.offset_rows,_xlpm.lookback-_xlpm.found+1,IF(_xlpm.found&gt;0,INDEX(E:E,ROW()-_xlpm.offset_rows),""))</f>
        <v/>
      </c>
      <c r="BM338" s="37" t="str">
        <f ca="1">IF(BL338&lt;&gt;"",H338,"")</f>
        <v/>
      </c>
      <c r="BN338" s="37" t="str">
        <f ca="1">IF(BL338&lt;&gt;"",I338,"")</f>
        <v/>
      </c>
      <c r="BO338" s="37" t="str">
        <f t="shared" ca="1" si="135"/>
        <v/>
      </c>
      <c r="BP338" s="37" t="str">
        <f>IFERROR(IF(ABS(V338)&lt;0.15%,"Equal Low",""),"")</f>
        <v/>
      </c>
      <c r="BQ338" s="37" t="str" cm="1">
        <f t="array" aca="1" ref="BQ338" ca="1">_xlfn.LET(_xlpm.lookback,MIN(ROW()-ROW(BP$50),11),_xlpm.found,IFERROR(MATCH("Equal Low",OFFSET(BP338,-_xlpm.lookback,0,_xlpm.lookback+1,1),0),-1),_xlpm.offset_rows,_xlpm.lookback-_xlpm.found+1,IF(_xlpm.found&gt;0,INDEX(F:F,ROW()-_xlpm.offset_rows),""))</f>
        <v/>
      </c>
      <c r="BR338" s="37" t="str">
        <f ca="1">IF(BQ338&lt;&gt;"",H338,"")</f>
        <v/>
      </c>
      <c r="BS338" s="37" t="str">
        <f ca="1">IF(BQ338&lt;&gt;"",I338,"")</f>
        <v/>
      </c>
      <c r="BT338" s="37" t="str">
        <f t="shared" ca="1" si="136"/>
        <v/>
      </c>
      <c r="BU338" s="37" t="str">
        <f t="shared" si="145"/>
        <v/>
      </c>
      <c r="BV338" s="29" t="str">
        <f t="shared" si="146"/>
        <v/>
      </c>
      <c r="BW338" s="37" t="str" cm="1">
        <f t="array" ref="BW338">IF(BV338&lt;&gt;1,"",_xlfn.IFS(OR(BC338="Above",BC338="Below"),BC338,OR(BH338="Above",BH338="Below"),BH338,TRUE,""))</f>
        <v/>
      </c>
      <c r="BX338" s="37" t="str">
        <f ca="1">_xlfn.LET(_xlpm.eqh,IFERROR(ABS((BM338-BL338)/BL338)&lt;0.15%,FALSE),_xlpm.eql,IFERROR(ABS((BR338-BQ338)/BQ338)&lt;0.15%,FALSE),IF(_xlpm.eqh,IF(_xlpm.eql,"Eqh Touch / Eql Touch","Eqh Touch"),IF(_xlpm.eql,"Eql Touch","")))</f>
        <v/>
      </c>
      <c r="BY338" s="37" t="str">
        <f>IF(AA338="","",IF(AA338&gt;0,"UP","DOWN"))</f>
        <v/>
      </c>
      <c r="BZ338" s="37" t="str">
        <f t="shared" si="147"/>
        <v/>
      </c>
      <c r="CA338" s="37" t="str">
        <f t="shared" si="148"/>
        <v/>
      </c>
      <c r="CB338" s="66" t="str">
        <f t="shared" si="149"/>
        <v/>
      </c>
      <c r="CC338" s="69" t="str">
        <f t="shared" si="157"/>
        <v/>
      </c>
      <c r="CD338" s="66" t="str">
        <f t="shared" si="158"/>
        <v/>
      </c>
      <c r="CE338" s="66" t="str">
        <f t="shared" si="150"/>
        <v/>
      </c>
      <c r="CF338" s="66" t="str">
        <f>IF(AK338="","",IF(AND(AC338&gt;0,AK338&gt;0),"Low Spike @ Uptrend",""))</f>
        <v/>
      </c>
      <c r="CG338" s="66" t="str">
        <f>IF(AND(CF338="Low Spike @ Uptrend",AV338&gt;50%),"Sig Low Spike @ Uptrend","")</f>
        <v/>
      </c>
      <c r="CH338" s="30" t="str">
        <f>IFERROR(IF(Z338&gt;(AVERAGE(Z318:Z338)+(2*_xlfn.STDEV.P(Z318:Z338))),1,""),"")</f>
        <v/>
      </c>
      <c r="CI338" s="30" t="str">
        <f>IFERROR(IF(G338&gt;(AVERAGE(G318:G338)+(2*_xlfn.STDEV.P(G318:G338))),1,""),"")</f>
        <v/>
      </c>
      <c r="CJ338" s="30" t="str">
        <f>IF(P338="","",IF(P338=1,1,""))</f>
        <v/>
      </c>
      <c r="CK338" s="11" t="str">
        <f>IF(AND(CH338="",CC338="",CF338="",CI338="",CJ338=""),"",SUM(CH338:CJ338)/5)</f>
        <v/>
      </c>
      <c r="CL338" s="38" t="str">
        <f t="shared" si="132"/>
        <v/>
      </c>
      <c r="CM338" s="10" t="str">
        <f t="shared" si="133"/>
        <v/>
      </c>
    </row>
    <row r="339" spans="1:91" x14ac:dyDescent="0.55000000000000004">
      <c r="A339" t="str">
        <f>IF('Data Validation'!$K$2&lt;&gt;TRUE,"",'Data Validation'!A339)</f>
        <v/>
      </c>
      <c r="B339" s="4" t="str">
        <f>IF('Data Validation'!$K$2&lt;&gt;TRUE,"",'Data Validation'!C339)</f>
        <v/>
      </c>
      <c r="C339" s="4" t="str">
        <f>IF('Data Validation'!$K$2&lt;&gt;TRUE,"",'Data Validation'!E339)</f>
        <v/>
      </c>
      <c r="D339" s="4" t="str">
        <f>IF('Data Validation'!$K$2&lt;&gt;TRUE,"",'Data Validation'!G339)</f>
        <v/>
      </c>
      <c r="E339" s="4" t="str">
        <f>IF($C339&lt;&gt;"M5","",Price!F339)</f>
        <v/>
      </c>
      <c r="F339" s="4" t="str">
        <f>IF($C339&lt;&gt;"M5","",Price!G339)</f>
        <v/>
      </c>
      <c r="G339" s="4" t="str">
        <f>IF($C339&lt;&gt;"M5","",Price!H339)</f>
        <v/>
      </c>
      <c r="H339" s="57" t="str">
        <f>IF($C339&lt;&gt;"M5","",SSA!E339)</f>
        <v/>
      </c>
      <c r="I339" s="57" t="str">
        <f>IF($C339&lt;&gt;"M5","",SSA!F339)</f>
        <v/>
      </c>
      <c r="J339" s="58" t="str">
        <f>IF($C339&lt;&gt;"M5","",SSA!G339)</f>
        <v/>
      </c>
      <c r="K339" s="58" t="str">
        <f>IF($C339&lt;&gt;"M5","",SSA!H339)</f>
        <v/>
      </c>
      <c r="L339" s="5" t="str">
        <f>IF($C339&lt;&gt;"M5","",Trendlines!K339)</f>
        <v/>
      </c>
      <c r="M339" s="5" t="str">
        <f>IF($C339&lt;&gt;"M5","",Trendlines!L339)</f>
        <v/>
      </c>
      <c r="N339" s="5" t="str">
        <f>IF($C339&lt;&gt;"M5","",ZigZag!E339)</f>
        <v/>
      </c>
      <c r="O339" s="5" t="str">
        <f>IF($C339&lt;&gt;"M5","",ZigZag!F339)</f>
        <v/>
      </c>
      <c r="P339" s="5" t="str">
        <f>IF($C339&lt;&gt;"M5","",Pinbar!E339)</f>
        <v/>
      </c>
      <c r="Q339" s="57" t="str">
        <f>IF($C339&lt;&gt;"M5","",Trendlines!E339)</f>
        <v/>
      </c>
      <c r="R339" s="57" t="str">
        <f>IF($C339&lt;&gt;"M5","",Trendlines!H339)</f>
        <v/>
      </c>
      <c r="S339" s="36" t="str">
        <f>IF(N339=0,""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"")))))))))))))))))))))))))))))))))))))))))))))))))</f>
        <v/>
      </c>
      <c r="T339" s="36" t="str">
        <f>IF(O339=0,""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"")))))))))))))))))))))))))))))))))))))))))))))))))</f>
        <v/>
      </c>
      <c r="U339" s="36" t="str">
        <f>IFERROR(IF(S339="N/A","N/A",((N339-S339)/S339)),"")</f>
        <v/>
      </c>
      <c r="V339" s="36" t="str">
        <f>IFERROR(IF(T339="N/A","N/A",((O339-T339)/T339)),"")</f>
        <v/>
      </c>
      <c r="W339" t="str">
        <f>IFERROR(E339-F339,"")</f>
        <v/>
      </c>
      <c r="X339" t="str">
        <f>IFERROR(ABS(E339-D338),"")</f>
        <v/>
      </c>
      <c r="Y339" t="str">
        <f>IFERROR(ABS(F339-D338),"")</f>
        <v/>
      </c>
      <c r="Z339" t="str">
        <f t="shared" si="134"/>
        <v/>
      </c>
      <c r="AA339" s="36" t="str">
        <f>IFERROR(H339-I339,"")</f>
        <v/>
      </c>
      <c r="AB339" s="36" t="str">
        <f t="shared" si="151"/>
        <v/>
      </c>
      <c r="AC339" s="66" t="str" cm="1">
        <f t="array" ref="AC339">IFERROR((AB339=AB338,AC338+AB339,AB339),"")</f>
        <v/>
      </c>
      <c r="AD339" s="65"/>
      <c r="AE339" s="65"/>
      <c r="AF339" s="65"/>
      <c r="AG339" s="65"/>
      <c r="AH339" s="36" t="str">
        <f>IF(AND(H339&gt;I339,H338&lt;I338),"crossover","")</f>
        <v/>
      </c>
      <c r="AI339" s="36" t="str">
        <f>IF(AND(H339&lt;I339,H338&gt;I338),"crossunder","")</f>
        <v/>
      </c>
      <c r="AJ339" s="67" t="str">
        <f t="shared" si="152"/>
        <v/>
      </c>
      <c r="AK339" s="68" t="str">
        <f t="shared" si="153"/>
        <v/>
      </c>
      <c r="AL339" s="71" t="str">
        <f t="shared" si="154"/>
        <v/>
      </c>
      <c r="AM339" s="71" t="str">
        <f t="shared" si="155"/>
        <v/>
      </c>
      <c r="AN339" s="72" t="str">
        <f>IF(AND(AK339&lt;&gt;"",CF339="Low Spike @ Uptrend"),AK339,"")</f>
        <v/>
      </c>
      <c r="AO339" s="72" t="str">
        <f t="shared" si="156"/>
        <v/>
      </c>
      <c r="AT339" s="75"/>
      <c r="AU339" s="75"/>
      <c r="AV339" s="75"/>
      <c r="AW339" s="75"/>
      <c r="AX339" s="4"/>
      <c r="AY339" s="21" t="str">
        <f>IF(OR(Q339=0,Q339=""),"",((H339-Q339)/Q339))</f>
        <v/>
      </c>
      <c r="AZ339" s="15" t="str">
        <f t="shared" si="139"/>
        <v/>
      </c>
      <c r="BA339" s="15" t="str">
        <f t="shared" si="137"/>
        <v/>
      </c>
      <c r="BB339" s="22" t="str">
        <f t="shared" si="140"/>
        <v/>
      </c>
      <c r="BC339" s="22" t="str">
        <f t="shared" si="141"/>
        <v/>
      </c>
      <c r="BD339" s="24" t="str">
        <f>IF(OR(R339=0,R339=""),"",((H339-R339)/R339))</f>
        <v/>
      </c>
      <c r="BE339" s="23" t="str">
        <f t="shared" si="138"/>
        <v/>
      </c>
      <c r="BF339" s="23" t="str">
        <f t="shared" si="142"/>
        <v/>
      </c>
      <c r="BG339" s="25" t="str">
        <f t="shared" si="143"/>
        <v/>
      </c>
      <c r="BH339" s="25" t="str">
        <f t="shared" si="144"/>
        <v/>
      </c>
      <c r="BI339" s="29" t="str">
        <f>IF(OR(L339="",N339=""),"",IF(AND(L339=N339,L339&gt;0,N339&gt;0),"Important High",""))</f>
        <v/>
      </c>
      <c r="BJ339" s="29" t="str">
        <f>IF(OR(M339="",O339=""),"",IF(AND(M339=O339,M339&gt;0,O339&gt;0),"Important Low",""))</f>
        <v/>
      </c>
      <c r="BK339" s="37" t="str">
        <f>IFERROR(IF(ABS(U339)&lt;0.15%,"Equal High",""),"")</f>
        <v/>
      </c>
      <c r="BL339" s="37" t="str" cm="1">
        <f t="array" aca="1" ref="BL339" ca="1">_xlfn.LET(_xlpm.lookback,MIN(ROW()-ROW(BK$50),11),_xlpm.found,IFERROR(MATCH("Equal High",OFFSET(BK339,-_xlpm.lookback,0,_xlpm.lookback+1,1),0),-1),_xlpm.offset_rows,_xlpm.lookback-_xlpm.found+1,IF(_xlpm.found&gt;0,INDEX(E:E,ROW()-_xlpm.offset_rows),""))</f>
        <v/>
      </c>
      <c r="BM339" s="37" t="str">
        <f ca="1">IF(BL339&lt;&gt;"",H339,"")</f>
        <v/>
      </c>
      <c r="BN339" s="37" t="str">
        <f ca="1">IF(BL339&lt;&gt;"",I339,"")</f>
        <v/>
      </c>
      <c r="BO339" s="37" t="str">
        <f t="shared" ca="1" si="135"/>
        <v/>
      </c>
      <c r="BP339" s="37" t="str">
        <f>IFERROR(IF(ABS(V339)&lt;0.15%,"Equal Low",""),"")</f>
        <v/>
      </c>
      <c r="BQ339" s="37" t="str" cm="1">
        <f t="array" aca="1" ref="BQ339" ca="1">_xlfn.LET(_xlpm.lookback,MIN(ROW()-ROW(BP$50),11),_xlpm.found,IFERROR(MATCH("Equal Low",OFFSET(BP339,-_xlpm.lookback,0,_xlpm.lookback+1,1),0),-1),_xlpm.offset_rows,_xlpm.lookback-_xlpm.found+1,IF(_xlpm.found&gt;0,INDEX(F:F,ROW()-_xlpm.offset_rows),""))</f>
        <v/>
      </c>
      <c r="BR339" s="37" t="str">
        <f ca="1">IF(BQ339&lt;&gt;"",H339,"")</f>
        <v/>
      </c>
      <c r="BS339" s="37" t="str">
        <f ca="1">IF(BQ339&lt;&gt;"",I339,"")</f>
        <v/>
      </c>
      <c r="BT339" s="37" t="str">
        <f t="shared" ca="1" si="136"/>
        <v/>
      </c>
      <c r="BU339" s="37" t="str">
        <f t="shared" si="145"/>
        <v/>
      </c>
      <c r="BV339" s="29" t="str">
        <f t="shared" si="146"/>
        <v/>
      </c>
      <c r="BW339" s="37" t="str" cm="1">
        <f t="array" ref="BW339">IF(BV339&lt;&gt;1,"",_xlfn.IFS(OR(BC339="Above",BC339="Below"),BC339,OR(BH339="Above",BH339="Below"),BH339,TRUE,""))</f>
        <v/>
      </c>
      <c r="BX339" s="37" t="str">
        <f ca="1">_xlfn.LET(_xlpm.eqh,IFERROR(ABS((BM339-BL339)/BL339)&lt;0.15%,FALSE),_xlpm.eql,IFERROR(ABS((BR339-BQ339)/BQ339)&lt;0.15%,FALSE),IF(_xlpm.eqh,IF(_xlpm.eql,"Eqh Touch / Eql Touch","Eqh Touch"),IF(_xlpm.eql,"Eql Touch","")))</f>
        <v/>
      </c>
      <c r="BY339" s="37" t="str">
        <f>IF(AA339="","",IF(AA339&gt;0,"UP","DOWN"))</f>
        <v/>
      </c>
      <c r="BZ339" s="37" t="str">
        <f t="shared" si="147"/>
        <v/>
      </c>
      <c r="CA339" s="37" t="str">
        <f t="shared" si="148"/>
        <v/>
      </c>
      <c r="CB339" s="66" t="str">
        <f t="shared" si="149"/>
        <v/>
      </c>
      <c r="CC339" s="69" t="str">
        <f t="shared" si="157"/>
        <v/>
      </c>
      <c r="CD339" s="66" t="str">
        <f t="shared" si="158"/>
        <v/>
      </c>
      <c r="CE339" s="66" t="str">
        <f t="shared" si="150"/>
        <v/>
      </c>
      <c r="CF339" s="66" t="str">
        <f>IF(AK339="","",IF(AND(AC339&gt;0,AK339&gt;0),"Low Spike @ Uptrend",""))</f>
        <v/>
      </c>
      <c r="CG339" s="66" t="str">
        <f>IF(AND(CF339="Low Spike @ Uptrend",AV339&gt;50%),"Sig Low Spike @ Uptrend","")</f>
        <v/>
      </c>
      <c r="CH339" s="30" t="str">
        <f>IFERROR(IF(Z339&gt;(AVERAGE(Z319:Z339)+(2*_xlfn.STDEV.P(Z319:Z339))),1,""),"")</f>
        <v/>
      </c>
      <c r="CI339" s="30" t="str">
        <f>IFERROR(IF(G339&gt;(AVERAGE(G319:G339)+(2*_xlfn.STDEV.P(G319:G339))),1,""),"")</f>
        <v/>
      </c>
      <c r="CJ339" s="30" t="str">
        <f>IF(P339="","",IF(P339=1,1,""))</f>
        <v/>
      </c>
      <c r="CK339" s="11" t="str">
        <f>IF(AND(CH339="",CC339="",CF339="",CI339="",CJ339=""),"",SUM(CH339:CJ339)/5)</f>
        <v/>
      </c>
      <c r="CL339" s="38" t="str">
        <f t="shared" si="132"/>
        <v/>
      </c>
      <c r="CM339" s="10" t="str">
        <f t="shared" si="133"/>
        <v/>
      </c>
    </row>
    <row r="340" spans="1:91" x14ac:dyDescent="0.55000000000000004">
      <c r="A340" t="str">
        <f>IF('Data Validation'!$K$2&lt;&gt;TRUE,"",'Data Validation'!A340)</f>
        <v/>
      </c>
      <c r="B340" s="4" t="str">
        <f>IF('Data Validation'!$K$2&lt;&gt;TRUE,"",'Data Validation'!C340)</f>
        <v/>
      </c>
      <c r="C340" s="4" t="str">
        <f>IF('Data Validation'!$K$2&lt;&gt;TRUE,"",'Data Validation'!E340)</f>
        <v/>
      </c>
      <c r="D340" s="4" t="str">
        <f>IF('Data Validation'!$K$2&lt;&gt;TRUE,"",'Data Validation'!G340)</f>
        <v/>
      </c>
      <c r="E340" s="4" t="str">
        <f>IF($C340&lt;&gt;"M5","",Price!F340)</f>
        <v/>
      </c>
      <c r="F340" s="4" t="str">
        <f>IF($C340&lt;&gt;"M5","",Price!G340)</f>
        <v/>
      </c>
      <c r="G340" s="4" t="str">
        <f>IF($C340&lt;&gt;"M5","",Price!H340)</f>
        <v/>
      </c>
      <c r="H340" s="57" t="str">
        <f>IF($C340&lt;&gt;"M5","",SSA!E340)</f>
        <v/>
      </c>
      <c r="I340" s="57" t="str">
        <f>IF($C340&lt;&gt;"M5","",SSA!F340)</f>
        <v/>
      </c>
      <c r="J340" s="58" t="str">
        <f>IF($C340&lt;&gt;"M5","",SSA!G340)</f>
        <v/>
      </c>
      <c r="K340" s="58" t="str">
        <f>IF($C340&lt;&gt;"M5","",SSA!H340)</f>
        <v/>
      </c>
      <c r="L340" s="5" t="str">
        <f>IF($C340&lt;&gt;"M5","",Trendlines!K340)</f>
        <v/>
      </c>
      <c r="M340" s="5" t="str">
        <f>IF($C340&lt;&gt;"M5","",Trendlines!L340)</f>
        <v/>
      </c>
      <c r="N340" s="5" t="str">
        <f>IF($C340&lt;&gt;"M5","",ZigZag!E340)</f>
        <v/>
      </c>
      <c r="O340" s="5" t="str">
        <f>IF($C340&lt;&gt;"M5","",ZigZag!F340)</f>
        <v/>
      </c>
      <c r="P340" s="5" t="str">
        <f>IF($C340&lt;&gt;"M5","",Pinbar!E340)</f>
        <v/>
      </c>
      <c r="Q340" s="57" t="str">
        <f>IF($C340&lt;&gt;"M5","",Trendlines!E340)</f>
        <v/>
      </c>
      <c r="R340" s="57" t="str">
        <f>IF($C340&lt;&gt;"M5","",Trendlines!H340)</f>
        <v/>
      </c>
      <c r="S340" s="36" t="str">
        <f>IF(N340=0,""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"")))))))))))))))))))))))))))))))))))))))))))))))))</f>
        <v/>
      </c>
      <c r="T340" s="36" t="str">
        <f>IF(O340=0,""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"")))))))))))))))))))))))))))))))))))))))))))))))))</f>
        <v/>
      </c>
      <c r="U340" s="36" t="str">
        <f>IFERROR(IF(S340="N/A","N/A",((N340-S340)/S340)),"")</f>
        <v/>
      </c>
      <c r="V340" s="36" t="str">
        <f>IFERROR(IF(T340="N/A","N/A",((O340-T340)/T340)),"")</f>
        <v/>
      </c>
      <c r="W340" t="str">
        <f>IFERROR(E340-F340,"")</f>
        <v/>
      </c>
      <c r="X340" t="str">
        <f>IFERROR(ABS(E340-D339),"")</f>
        <v/>
      </c>
      <c r="Y340" t="str">
        <f>IFERROR(ABS(F340-D339),"")</f>
        <v/>
      </c>
      <c r="Z340" t="str">
        <f t="shared" si="134"/>
        <v/>
      </c>
      <c r="AA340" s="36" t="str">
        <f>IFERROR(H340-I340,"")</f>
        <v/>
      </c>
      <c r="AB340" s="36" t="str">
        <f t="shared" si="151"/>
        <v/>
      </c>
      <c r="AC340" s="66" t="str" cm="1">
        <f t="array" ref="AC340">IFERROR((AB340=AB339,AC339+AB340,AB340),"")</f>
        <v/>
      </c>
      <c r="AD340" s="65"/>
      <c r="AE340" s="65"/>
      <c r="AF340" s="65"/>
      <c r="AG340" s="65"/>
      <c r="AH340" s="36" t="str">
        <f>IF(AND(H340&gt;I340,H339&lt;I339),"crossover","")</f>
        <v/>
      </c>
      <c r="AI340" s="36" t="str">
        <f>IF(AND(H340&lt;I340,H339&gt;I339),"crossunder","")</f>
        <v/>
      </c>
      <c r="AJ340" s="67" t="str">
        <f t="shared" si="152"/>
        <v/>
      </c>
      <c r="AK340" s="68" t="str">
        <f t="shared" si="153"/>
        <v/>
      </c>
      <c r="AL340" s="71" t="str">
        <f t="shared" si="154"/>
        <v/>
      </c>
      <c r="AM340" s="71" t="str">
        <f t="shared" si="155"/>
        <v/>
      </c>
      <c r="AN340" s="72" t="str">
        <f>IF(AND(AK340&lt;&gt;"",CF340="Low Spike @ Uptrend"),AK340,"")</f>
        <v/>
      </c>
      <c r="AO340" s="72" t="str">
        <f t="shared" si="156"/>
        <v/>
      </c>
      <c r="AT340" s="75"/>
      <c r="AU340" s="75"/>
      <c r="AV340" s="75"/>
      <c r="AW340" s="75"/>
      <c r="AX340" s="4"/>
      <c r="AY340" s="21" t="str">
        <f>IF(OR(Q340=0,Q340=""),"",((H340-Q340)/Q340))</f>
        <v/>
      </c>
      <c r="AZ340" s="15" t="str">
        <f t="shared" si="139"/>
        <v/>
      </c>
      <c r="BA340" s="15" t="str">
        <f t="shared" si="137"/>
        <v/>
      </c>
      <c r="BB340" s="22" t="str">
        <f t="shared" si="140"/>
        <v/>
      </c>
      <c r="BC340" s="22" t="str">
        <f t="shared" si="141"/>
        <v/>
      </c>
      <c r="BD340" s="24" t="str">
        <f>IF(OR(R340=0,R340=""),"",((H340-R340)/R340))</f>
        <v/>
      </c>
      <c r="BE340" s="23" t="str">
        <f t="shared" si="138"/>
        <v/>
      </c>
      <c r="BF340" s="23" t="str">
        <f t="shared" si="142"/>
        <v/>
      </c>
      <c r="BG340" s="25" t="str">
        <f t="shared" si="143"/>
        <v/>
      </c>
      <c r="BH340" s="25" t="str">
        <f t="shared" si="144"/>
        <v/>
      </c>
      <c r="BI340" s="29" t="str">
        <f>IF(OR(L340="",N340=""),"",IF(AND(L340=N340,L340&gt;0,N340&gt;0),"Important High",""))</f>
        <v/>
      </c>
      <c r="BJ340" s="29" t="str">
        <f>IF(OR(M340="",O340=""),"",IF(AND(M340=O340,M340&gt;0,O340&gt;0),"Important Low",""))</f>
        <v/>
      </c>
      <c r="BK340" s="37" t="str">
        <f>IFERROR(IF(ABS(U340)&lt;0.15%,"Equal High",""),"")</f>
        <v/>
      </c>
      <c r="BL340" s="37" t="str" cm="1">
        <f t="array" aca="1" ref="BL340" ca="1">_xlfn.LET(_xlpm.lookback,MIN(ROW()-ROW(BK$50),11),_xlpm.found,IFERROR(MATCH("Equal High",OFFSET(BK340,-_xlpm.lookback,0,_xlpm.lookback+1,1),0),-1),_xlpm.offset_rows,_xlpm.lookback-_xlpm.found+1,IF(_xlpm.found&gt;0,INDEX(E:E,ROW()-_xlpm.offset_rows),""))</f>
        <v/>
      </c>
      <c r="BM340" s="37" t="str">
        <f ca="1">IF(BL340&lt;&gt;"",H340,"")</f>
        <v/>
      </c>
      <c r="BN340" s="37" t="str">
        <f ca="1">IF(BL340&lt;&gt;"",I340,"")</f>
        <v/>
      </c>
      <c r="BO340" s="37" t="str">
        <f t="shared" ca="1" si="135"/>
        <v/>
      </c>
      <c r="BP340" s="37" t="str">
        <f>IFERROR(IF(ABS(V340)&lt;0.15%,"Equal Low",""),"")</f>
        <v/>
      </c>
      <c r="BQ340" s="37" t="str" cm="1">
        <f t="array" aca="1" ref="BQ340" ca="1">_xlfn.LET(_xlpm.lookback,MIN(ROW()-ROW(BP$50),11),_xlpm.found,IFERROR(MATCH("Equal Low",OFFSET(BP340,-_xlpm.lookback,0,_xlpm.lookback+1,1),0),-1),_xlpm.offset_rows,_xlpm.lookback-_xlpm.found+1,IF(_xlpm.found&gt;0,INDEX(F:F,ROW()-_xlpm.offset_rows),""))</f>
        <v/>
      </c>
      <c r="BR340" s="37" t="str">
        <f ca="1">IF(BQ340&lt;&gt;"",H340,"")</f>
        <v/>
      </c>
      <c r="BS340" s="37" t="str">
        <f ca="1">IF(BQ340&lt;&gt;"",I340,"")</f>
        <v/>
      </c>
      <c r="BT340" s="37" t="str">
        <f t="shared" ca="1" si="136"/>
        <v/>
      </c>
      <c r="BU340" s="37" t="str">
        <f t="shared" si="145"/>
        <v/>
      </c>
      <c r="BV340" s="29" t="str">
        <f t="shared" si="146"/>
        <v/>
      </c>
      <c r="BW340" s="37" t="str" cm="1">
        <f t="array" ref="BW340">IF(BV340&lt;&gt;1,"",_xlfn.IFS(OR(BC340="Above",BC340="Below"),BC340,OR(BH340="Above",BH340="Below"),BH340,TRUE,""))</f>
        <v/>
      </c>
      <c r="BX340" s="37" t="str">
        <f ca="1">_xlfn.LET(_xlpm.eqh,IFERROR(ABS((BM340-BL340)/BL340)&lt;0.15%,FALSE),_xlpm.eql,IFERROR(ABS((BR340-BQ340)/BQ340)&lt;0.15%,FALSE),IF(_xlpm.eqh,IF(_xlpm.eql,"Eqh Touch / Eql Touch","Eqh Touch"),IF(_xlpm.eql,"Eql Touch","")))</f>
        <v/>
      </c>
      <c r="BY340" s="37" t="str">
        <f>IF(AA340="","",IF(AA340&gt;0,"UP","DOWN"))</f>
        <v/>
      </c>
      <c r="BZ340" s="37" t="str">
        <f t="shared" si="147"/>
        <v/>
      </c>
      <c r="CA340" s="37" t="str">
        <f t="shared" si="148"/>
        <v/>
      </c>
      <c r="CB340" s="66" t="str">
        <f t="shared" si="149"/>
        <v/>
      </c>
      <c r="CC340" s="69" t="str">
        <f t="shared" si="157"/>
        <v/>
      </c>
      <c r="CD340" s="66" t="str">
        <f t="shared" si="158"/>
        <v/>
      </c>
      <c r="CE340" s="66" t="str">
        <f t="shared" si="150"/>
        <v/>
      </c>
      <c r="CF340" s="66" t="str">
        <f>IF(AK340="","",IF(AND(AC340&gt;0,AK340&gt;0),"Low Spike @ Uptrend",""))</f>
        <v/>
      </c>
      <c r="CG340" s="66" t="str">
        <f>IF(AND(CF340="Low Spike @ Uptrend",AV340&gt;50%),"Sig Low Spike @ Uptrend","")</f>
        <v/>
      </c>
      <c r="CH340" s="30" t="str">
        <f>IFERROR(IF(Z340&gt;(AVERAGE(Z320:Z340)+(2*_xlfn.STDEV.P(Z320:Z340))),1,""),"")</f>
        <v/>
      </c>
      <c r="CI340" s="30" t="str">
        <f>IFERROR(IF(G340&gt;(AVERAGE(G320:G340)+(2*_xlfn.STDEV.P(G320:G340))),1,""),"")</f>
        <v/>
      </c>
      <c r="CJ340" s="30" t="str">
        <f>IF(P340="","",IF(P340=1,1,""))</f>
        <v/>
      </c>
      <c r="CK340" s="11" t="str">
        <f>IF(AND(CH340="",CC340="",CF340="",CI340="",CJ340=""),"",SUM(CH340:CJ340)/5)</f>
        <v/>
      </c>
      <c r="CL340" s="38" t="str">
        <f t="shared" si="132"/>
        <v/>
      </c>
      <c r="CM340" s="10" t="str">
        <f t="shared" si="133"/>
        <v/>
      </c>
    </row>
    <row r="341" spans="1:91" x14ac:dyDescent="0.55000000000000004">
      <c r="A341" t="str">
        <f>IF('Data Validation'!$K$2&lt;&gt;TRUE,"",'Data Validation'!A341)</f>
        <v/>
      </c>
      <c r="B341" s="4" t="str">
        <f>IF('Data Validation'!$K$2&lt;&gt;TRUE,"",'Data Validation'!C341)</f>
        <v/>
      </c>
      <c r="C341" s="4" t="str">
        <f>IF('Data Validation'!$K$2&lt;&gt;TRUE,"",'Data Validation'!E341)</f>
        <v/>
      </c>
      <c r="D341" s="4" t="str">
        <f>IF('Data Validation'!$K$2&lt;&gt;TRUE,"",'Data Validation'!G341)</f>
        <v/>
      </c>
      <c r="E341" s="4" t="str">
        <f>IF($C341&lt;&gt;"M5","",Price!F341)</f>
        <v/>
      </c>
      <c r="F341" s="4" t="str">
        <f>IF($C341&lt;&gt;"M5","",Price!G341)</f>
        <v/>
      </c>
      <c r="G341" s="4" t="str">
        <f>IF($C341&lt;&gt;"M5","",Price!H341)</f>
        <v/>
      </c>
      <c r="H341" s="57" t="str">
        <f>IF($C341&lt;&gt;"M5","",SSA!E341)</f>
        <v/>
      </c>
      <c r="I341" s="57" t="str">
        <f>IF($C341&lt;&gt;"M5","",SSA!F341)</f>
        <v/>
      </c>
      <c r="J341" s="58" t="str">
        <f>IF($C341&lt;&gt;"M5","",SSA!G341)</f>
        <v/>
      </c>
      <c r="K341" s="58" t="str">
        <f>IF($C341&lt;&gt;"M5","",SSA!H341)</f>
        <v/>
      </c>
      <c r="L341" s="5" t="str">
        <f>IF($C341&lt;&gt;"M5","",Trendlines!K341)</f>
        <v/>
      </c>
      <c r="M341" s="5" t="str">
        <f>IF($C341&lt;&gt;"M5","",Trendlines!L341)</f>
        <v/>
      </c>
      <c r="N341" s="5" t="str">
        <f>IF($C341&lt;&gt;"M5","",ZigZag!E341)</f>
        <v/>
      </c>
      <c r="O341" s="5" t="str">
        <f>IF($C341&lt;&gt;"M5","",ZigZag!F341)</f>
        <v/>
      </c>
      <c r="P341" s="5" t="str">
        <f>IF($C341&lt;&gt;"M5","",Pinbar!E341)</f>
        <v/>
      </c>
      <c r="Q341" s="57" t="str">
        <f>IF($C341&lt;&gt;"M5","",Trendlines!E341)</f>
        <v/>
      </c>
      <c r="R341" s="57" t="str">
        <f>IF($C341&lt;&gt;"M5","",Trendlines!H341)</f>
        <v/>
      </c>
      <c r="S341" s="36" t="str">
        <f>IF(N341=0,""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"")))))))))))))))))))))))))))))))))))))))))))))))))</f>
        <v/>
      </c>
      <c r="T341" s="36" t="str">
        <f>IF(O341=0,""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"")))))))))))))))))))))))))))))))))))))))))))))))))</f>
        <v/>
      </c>
      <c r="U341" s="36" t="str">
        <f>IFERROR(IF(S341="N/A","N/A",((N341-S341)/S341)),"")</f>
        <v/>
      </c>
      <c r="V341" s="36" t="str">
        <f>IFERROR(IF(T341="N/A","N/A",((O341-T341)/T341)),"")</f>
        <v/>
      </c>
      <c r="W341" t="str">
        <f>IFERROR(E341-F341,"")</f>
        <v/>
      </c>
      <c r="X341" t="str">
        <f>IFERROR(ABS(E341-D340),"")</f>
        <v/>
      </c>
      <c r="Y341" t="str">
        <f>IFERROR(ABS(F341-D340),"")</f>
        <v/>
      </c>
      <c r="Z341" t="str">
        <f t="shared" si="134"/>
        <v/>
      </c>
      <c r="AA341" s="36" t="str">
        <f>IFERROR(H341-I341,"")</f>
        <v/>
      </c>
      <c r="AB341" s="36" t="str">
        <f t="shared" si="151"/>
        <v/>
      </c>
      <c r="AC341" s="66" t="str" cm="1">
        <f t="array" ref="AC341">IFERROR((AB341=AB340,AC340+AB341,AB341),"")</f>
        <v/>
      </c>
      <c r="AD341" s="65"/>
      <c r="AE341" s="65"/>
      <c r="AF341" s="65"/>
      <c r="AG341" s="65"/>
      <c r="AH341" s="36" t="str">
        <f>IF(AND(H341&gt;I341,H340&lt;I340),"crossover","")</f>
        <v/>
      </c>
      <c r="AI341" s="36" t="str">
        <f>IF(AND(H341&lt;I341,H340&gt;I340),"crossunder","")</f>
        <v/>
      </c>
      <c r="AJ341" s="67" t="str">
        <f t="shared" si="152"/>
        <v/>
      </c>
      <c r="AK341" s="68" t="str">
        <f t="shared" si="153"/>
        <v/>
      </c>
      <c r="AL341" s="71" t="str">
        <f t="shared" si="154"/>
        <v/>
      </c>
      <c r="AM341" s="71" t="str">
        <f t="shared" si="155"/>
        <v/>
      </c>
      <c r="AN341" s="72" t="str">
        <f>IF(AND(AK341&lt;&gt;"",CF341="Low Spike @ Uptrend"),AK341,"")</f>
        <v/>
      </c>
      <c r="AO341" s="72" t="str">
        <f t="shared" si="156"/>
        <v/>
      </c>
      <c r="AT341" s="75"/>
      <c r="AU341" s="75"/>
      <c r="AV341" s="75"/>
      <c r="AW341" s="75"/>
      <c r="AX341" s="4"/>
      <c r="AY341" s="21" t="str">
        <f>IF(OR(Q341=0,Q341=""),"",((H341-Q341)/Q341))</f>
        <v/>
      </c>
      <c r="AZ341" s="15" t="str">
        <f t="shared" si="139"/>
        <v/>
      </c>
      <c r="BA341" s="15" t="str">
        <f t="shared" si="137"/>
        <v/>
      </c>
      <c r="BB341" s="22" t="str">
        <f t="shared" si="140"/>
        <v/>
      </c>
      <c r="BC341" s="22" t="str">
        <f t="shared" si="141"/>
        <v/>
      </c>
      <c r="BD341" s="24" t="str">
        <f>IF(OR(R341=0,R341=""),"",((H341-R341)/R341))</f>
        <v/>
      </c>
      <c r="BE341" s="23" t="str">
        <f t="shared" si="138"/>
        <v/>
      </c>
      <c r="BF341" s="23" t="str">
        <f t="shared" si="142"/>
        <v/>
      </c>
      <c r="BG341" s="25" t="str">
        <f t="shared" si="143"/>
        <v/>
      </c>
      <c r="BH341" s="25" t="str">
        <f t="shared" si="144"/>
        <v/>
      </c>
      <c r="BI341" s="29" t="str">
        <f>IF(OR(L341="",N341=""),"",IF(AND(L341=N341,L341&gt;0,N341&gt;0),"Important High",""))</f>
        <v/>
      </c>
      <c r="BJ341" s="29" t="str">
        <f>IF(OR(M341="",O341=""),"",IF(AND(M341=O341,M341&gt;0,O341&gt;0),"Important Low",""))</f>
        <v/>
      </c>
      <c r="BK341" s="37" t="str">
        <f>IFERROR(IF(ABS(U341)&lt;0.15%,"Equal High",""),"")</f>
        <v/>
      </c>
      <c r="BL341" s="37" t="str" cm="1">
        <f t="array" aca="1" ref="BL341" ca="1">_xlfn.LET(_xlpm.lookback,MIN(ROW()-ROW(BK$50),11),_xlpm.found,IFERROR(MATCH("Equal High",OFFSET(BK341,-_xlpm.lookback,0,_xlpm.lookback+1,1),0),-1),_xlpm.offset_rows,_xlpm.lookback-_xlpm.found+1,IF(_xlpm.found&gt;0,INDEX(E:E,ROW()-_xlpm.offset_rows),""))</f>
        <v/>
      </c>
      <c r="BM341" s="37" t="str">
        <f ca="1">IF(BL341&lt;&gt;"",H341,"")</f>
        <v/>
      </c>
      <c r="BN341" s="37" t="str">
        <f ca="1">IF(BL341&lt;&gt;"",I341,"")</f>
        <v/>
      </c>
      <c r="BO341" s="37" t="str">
        <f t="shared" ca="1" si="135"/>
        <v/>
      </c>
      <c r="BP341" s="37" t="str">
        <f>IFERROR(IF(ABS(V341)&lt;0.15%,"Equal Low",""),"")</f>
        <v/>
      </c>
      <c r="BQ341" s="37" t="str" cm="1">
        <f t="array" aca="1" ref="BQ341" ca="1">_xlfn.LET(_xlpm.lookback,MIN(ROW()-ROW(BP$50),11),_xlpm.found,IFERROR(MATCH("Equal Low",OFFSET(BP341,-_xlpm.lookback,0,_xlpm.lookback+1,1),0),-1),_xlpm.offset_rows,_xlpm.lookback-_xlpm.found+1,IF(_xlpm.found&gt;0,INDEX(F:F,ROW()-_xlpm.offset_rows),""))</f>
        <v/>
      </c>
      <c r="BR341" s="37" t="str">
        <f ca="1">IF(BQ341&lt;&gt;"",H341,"")</f>
        <v/>
      </c>
      <c r="BS341" s="37" t="str">
        <f ca="1">IF(BQ341&lt;&gt;"",I341,"")</f>
        <v/>
      </c>
      <c r="BT341" s="37" t="str">
        <f t="shared" ca="1" si="136"/>
        <v/>
      </c>
      <c r="BU341" s="37" t="str">
        <f t="shared" si="145"/>
        <v/>
      </c>
      <c r="BV341" s="29" t="str">
        <f t="shared" si="146"/>
        <v/>
      </c>
      <c r="BW341" s="37" t="str" cm="1">
        <f t="array" ref="BW341">IF(BV341&lt;&gt;1,"",_xlfn.IFS(OR(BC341="Above",BC341="Below"),BC341,OR(BH341="Above",BH341="Below"),BH341,TRUE,""))</f>
        <v/>
      </c>
      <c r="BX341" s="37" t="str">
        <f ca="1">_xlfn.LET(_xlpm.eqh,IFERROR(ABS((BM341-BL341)/BL341)&lt;0.15%,FALSE),_xlpm.eql,IFERROR(ABS((BR341-BQ341)/BQ341)&lt;0.15%,FALSE),IF(_xlpm.eqh,IF(_xlpm.eql,"Eqh Touch / Eql Touch","Eqh Touch"),IF(_xlpm.eql,"Eql Touch","")))</f>
        <v/>
      </c>
      <c r="BY341" s="37" t="str">
        <f>IF(AA341="","",IF(AA341&gt;0,"UP","DOWN"))</f>
        <v/>
      </c>
      <c r="BZ341" s="37" t="str">
        <f t="shared" si="147"/>
        <v/>
      </c>
      <c r="CA341" s="37" t="str">
        <f t="shared" si="148"/>
        <v/>
      </c>
      <c r="CB341" s="66" t="str">
        <f t="shared" si="149"/>
        <v/>
      </c>
      <c r="CC341" s="69" t="str">
        <f t="shared" si="157"/>
        <v/>
      </c>
      <c r="CD341" s="66" t="str">
        <f t="shared" si="158"/>
        <v/>
      </c>
      <c r="CE341" s="66" t="str">
        <f t="shared" si="150"/>
        <v/>
      </c>
      <c r="CF341" s="66" t="str">
        <f>IF(AK341="","",IF(AND(AC341&gt;0,AK341&gt;0),"Low Spike @ Uptrend",""))</f>
        <v/>
      </c>
      <c r="CG341" s="66" t="str">
        <f>IF(AND(CF341="Low Spike @ Uptrend",AV341&gt;50%),"Sig Low Spike @ Uptrend","")</f>
        <v/>
      </c>
      <c r="CH341" s="30" t="str">
        <f>IFERROR(IF(Z341&gt;(AVERAGE(Z321:Z341)+(2*_xlfn.STDEV.P(Z321:Z341))),1,""),"")</f>
        <v/>
      </c>
      <c r="CI341" s="30" t="str">
        <f>IFERROR(IF(G341&gt;(AVERAGE(G321:G341)+(2*_xlfn.STDEV.P(G321:G341))),1,""),"")</f>
        <v/>
      </c>
      <c r="CJ341" s="30" t="str">
        <f>IF(P341="","",IF(P341=1,1,""))</f>
        <v/>
      </c>
      <c r="CK341" s="11" t="str">
        <f>IF(AND(CH341="",CC341="",CF341="",CI341="",CJ341=""),"",SUM(CH341:CJ341)/5)</f>
        <v/>
      </c>
      <c r="CL341" s="38" t="str">
        <f t="shared" si="132"/>
        <v/>
      </c>
      <c r="CM341" s="10" t="str">
        <f t="shared" si="133"/>
        <v/>
      </c>
    </row>
    <row r="342" spans="1:91" x14ac:dyDescent="0.55000000000000004">
      <c r="A342" t="str">
        <f>IF('Data Validation'!$K$2&lt;&gt;TRUE,"",'Data Validation'!A342)</f>
        <v/>
      </c>
      <c r="B342" s="4" t="str">
        <f>IF('Data Validation'!$K$2&lt;&gt;TRUE,"",'Data Validation'!C342)</f>
        <v/>
      </c>
      <c r="C342" s="4" t="str">
        <f>IF('Data Validation'!$K$2&lt;&gt;TRUE,"",'Data Validation'!E342)</f>
        <v/>
      </c>
      <c r="D342" s="4" t="str">
        <f>IF('Data Validation'!$K$2&lt;&gt;TRUE,"",'Data Validation'!G342)</f>
        <v/>
      </c>
      <c r="E342" s="4" t="str">
        <f>IF($C342&lt;&gt;"M5","",Price!F342)</f>
        <v/>
      </c>
      <c r="F342" s="4" t="str">
        <f>IF($C342&lt;&gt;"M5","",Price!G342)</f>
        <v/>
      </c>
      <c r="G342" s="4" t="str">
        <f>IF($C342&lt;&gt;"M5","",Price!H342)</f>
        <v/>
      </c>
      <c r="H342" s="57" t="str">
        <f>IF($C342&lt;&gt;"M5","",SSA!E342)</f>
        <v/>
      </c>
      <c r="I342" s="57" t="str">
        <f>IF($C342&lt;&gt;"M5","",SSA!F342)</f>
        <v/>
      </c>
      <c r="J342" s="58" t="str">
        <f>IF($C342&lt;&gt;"M5","",SSA!G342)</f>
        <v/>
      </c>
      <c r="K342" s="58" t="str">
        <f>IF($C342&lt;&gt;"M5","",SSA!H342)</f>
        <v/>
      </c>
      <c r="L342" s="5" t="str">
        <f>IF($C342&lt;&gt;"M5","",Trendlines!K342)</f>
        <v/>
      </c>
      <c r="M342" s="5" t="str">
        <f>IF($C342&lt;&gt;"M5","",Trendlines!L342)</f>
        <v/>
      </c>
      <c r="N342" s="5" t="str">
        <f>IF($C342&lt;&gt;"M5","",ZigZag!E342)</f>
        <v/>
      </c>
      <c r="O342" s="5" t="str">
        <f>IF($C342&lt;&gt;"M5","",ZigZag!F342)</f>
        <v/>
      </c>
      <c r="P342" s="5" t="str">
        <f>IF($C342&lt;&gt;"M5","",Pinbar!E342)</f>
        <v/>
      </c>
      <c r="Q342" s="57" t="str">
        <f>IF($C342&lt;&gt;"M5","",Trendlines!E342)</f>
        <v/>
      </c>
      <c r="R342" s="57" t="str">
        <f>IF($C342&lt;&gt;"M5","",Trendlines!H342)</f>
        <v/>
      </c>
      <c r="S342" s="36" t="str">
        <f>IF(N342=0,""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IF(N294&lt;&gt;0,N294,"")))))))))))))))))))))))))))))))))))))))))))))))))</f>
        <v/>
      </c>
      <c r="T342" s="36" t="str">
        <f>IF(O342=0,""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IF(O294&lt;&gt;0,O294,"")))))))))))))))))))))))))))))))))))))))))))))))))</f>
        <v/>
      </c>
      <c r="U342" s="36" t="str">
        <f>IFERROR(IF(S342="N/A","N/A",((N342-S342)/S342)),"")</f>
        <v/>
      </c>
      <c r="V342" s="36" t="str">
        <f>IFERROR(IF(T342="N/A","N/A",((O342-T342)/T342)),"")</f>
        <v/>
      </c>
      <c r="W342" t="str">
        <f>IFERROR(E342-F342,"")</f>
        <v/>
      </c>
      <c r="X342" t="str">
        <f>IFERROR(ABS(E342-D341),"")</f>
        <v/>
      </c>
      <c r="Y342" t="str">
        <f>IFERROR(ABS(F342-D341),"")</f>
        <v/>
      </c>
      <c r="Z342" t="str">
        <f t="shared" si="134"/>
        <v/>
      </c>
      <c r="AA342" s="36" t="str">
        <f>IFERROR(H342-I342,"")</f>
        <v/>
      </c>
      <c r="AB342" s="36" t="str">
        <f t="shared" si="151"/>
        <v/>
      </c>
      <c r="AC342" s="66" t="str" cm="1">
        <f t="array" ref="AC342">IFERROR((AB342=AB341,AC341+AB342,AB342),"")</f>
        <v/>
      </c>
      <c r="AD342" s="65"/>
      <c r="AE342" s="65"/>
      <c r="AF342" s="65"/>
      <c r="AG342" s="65"/>
      <c r="AH342" s="36" t="str">
        <f>IF(AND(H342&gt;I342,H341&lt;I341),"crossover","")</f>
        <v/>
      </c>
      <c r="AI342" s="36" t="str">
        <f>IF(AND(H342&lt;I342,H341&gt;I341),"crossunder","")</f>
        <v/>
      </c>
      <c r="AJ342" s="67" t="str">
        <f t="shared" si="152"/>
        <v/>
      </c>
      <c r="AK342" s="68" t="str">
        <f t="shared" si="153"/>
        <v/>
      </c>
      <c r="AL342" s="71" t="str">
        <f t="shared" si="154"/>
        <v/>
      </c>
      <c r="AM342" s="71" t="str">
        <f t="shared" si="155"/>
        <v/>
      </c>
      <c r="AN342" s="72" t="str">
        <f>IF(AND(AK342&lt;&gt;"",CF342="Low Spike @ Uptrend"),AK342,"")</f>
        <v/>
      </c>
      <c r="AO342" s="72" t="str">
        <f t="shared" si="156"/>
        <v/>
      </c>
      <c r="AT342" s="75"/>
      <c r="AU342" s="75"/>
      <c r="AV342" s="75"/>
      <c r="AW342" s="75"/>
      <c r="AX342" s="4"/>
      <c r="AY342" s="21" t="str">
        <f>IF(OR(Q342=0,Q342=""),"",((H342-Q342)/Q342))</f>
        <v/>
      </c>
      <c r="AZ342" s="15" t="str">
        <f t="shared" si="139"/>
        <v/>
      </c>
      <c r="BA342" s="15" t="str">
        <f t="shared" si="137"/>
        <v/>
      </c>
      <c r="BB342" s="22" t="str">
        <f t="shared" si="140"/>
        <v/>
      </c>
      <c r="BC342" s="22" t="str">
        <f t="shared" si="141"/>
        <v/>
      </c>
      <c r="BD342" s="24" t="str">
        <f>IF(OR(R342=0,R342=""),"",((H342-R342)/R342))</f>
        <v/>
      </c>
      <c r="BE342" s="23" t="str">
        <f t="shared" si="138"/>
        <v/>
      </c>
      <c r="BF342" s="23" t="str">
        <f t="shared" si="142"/>
        <v/>
      </c>
      <c r="BG342" s="25" t="str">
        <f t="shared" si="143"/>
        <v/>
      </c>
      <c r="BH342" s="25" t="str">
        <f t="shared" si="144"/>
        <v/>
      </c>
      <c r="BI342" s="29" t="str">
        <f>IF(OR(L342="",N342=""),"",IF(AND(L342=N342,L342&gt;0,N342&gt;0),"Important High",""))</f>
        <v/>
      </c>
      <c r="BJ342" s="29" t="str">
        <f>IF(OR(M342="",O342=""),"",IF(AND(M342=O342,M342&gt;0,O342&gt;0),"Important Low",""))</f>
        <v/>
      </c>
      <c r="BK342" s="37" t="str">
        <f>IFERROR(IF(ABS(U342)&lt;0.15%,"Equal High",""),"")</f>
        <v/>
      </c>
      <c r="BL342" s="37" t="str" cm="1">
        <f t="array" aca="1" ref="BL342" ca="1">_xlfn.LET(_xlpm.lookback,MIN(ROW()-ROW(BK$50),11),_xlpm.found,IFERROR(MATCH("Equal High",OFFSET(BK342,-_xlpm.lookback,0,_xlpm.lookback+1,1),0),-1),_xlpm.offset_rows,_xlpm.lookback-_xlpm.found+1,IF(_xlpm.found&gt;0,INDEX(E:E,ROW()-_xlpm.offset_rows),""))</f>
        <v/>
      </c>
      <c r="BM342" s="37" t="str">
        <f ca="1">IF(BL342&lt;&gt;"",H342,"")</f>
        <v/>
      </c>
      <c r="BN342" s="37" t="str">
        <f ca="1">IF(BL342&lt;&gt;"",I342,"")</f>
        <v/>
      </c>
      <c r="BO342" s="37" t="str">
        <f t="shared" ca="1" si="135"/>
        <v/>
      </c>
      <c r="BP342" s="37" t="str">
        <f>IFERROR(IF(ABS(V342)&lt;0.15%,"Equal Low",""),"")</f>
        <v/>
      </c>
      <c r="BQ342" s="37" t="str" cm="1">
        <f t="array" aca="1" ref="BQ342" ca="1">_xlfn.LET(_xlpm.lookback,MIN(ROW()-ROW(BP$50),11),_xlpm.found,IFERROR(MATCH("Equal Low",OFFSET(BP342,-_xlpm.lookback,0,_xlpm.lookback+1,1),0),-1),_xlpm.offset_rows,_xlpm.lookback-_xlpm.found+1,IF(_xlpm.found&gt;0,INDEX(F:F,ROW()-_xlpm.offset_rows),""))</f>
        <v/>
      </c>
      <c r="BR342" s="37" t="str">
        <f ca="1">IF(BQ342&lt;&gt;"",H342,"")</f>
        <v/>
      </c>
      <c r="BS342" s="37" t="str">
        <f ca="1">IF(BQ342&lt;&gt;"",I342,"")</f>
        <v/>
      </c>
      <c r="BT342" s="37" t="str">
        <f t="shared" ca="1" si="136"/>
        <v/>
      </c>
      <c r="BU342" s="37" t="str">
        <f t="shared" si="145"/>
        <v/>
      </c>
      <c r="BV342" s="29" t="str">
        <f t="shared" si="146"/>
        <v/>
      </c>
      <c r="BW342" s="37" t="str" cm="1">
        <f t="array" ref="BW342">IF(BV342&lt;&gt;1,"",_xlfn.IFS(OR(BC342="Above",BC342="Below"),BC342,OR(BH342="Above",BH342="Below"),BH342,TRUE,""))</f>
        <v/>
      </c>
      <c r="BX342" s="37" t="str">
        <f ca="1">_xlfn.LET(_xlpm.eqh,IFERROR(ABS((BM342-BL342)/BL342)&lt;0.15%,FALSE),_xlpm.eql,IFERROR(ABS((BR342-BQ342)/BQ342)&lt;0.15%,FALSE),IF(_xlpm.eqh,IF(_xlpm.eql,"Eqh Touch / Eql Touch","Eqh Touch"),IF(_xlpm.eql,"Eql Touch","")))</f>
        <v/>
      </c>
      <c r="BY342" s="37" t="str">
        <f>IF(AA342="","",IF(AA342&gt;0,"UP","DOWN"))</f>
        <v/>
      </c>
      <c r="BZ342" s="37" t="str">
        <f t="shared" si="147"/>
        <v/>
      </c>
      <c r="CA342" s="37" t="str">
        <f t="shared" si="148"/>
        <v/>
      </c>
      <c r="CB342" s="66" t="str">
        <f t="shared" si="149"/>
        <v/>
      </c>
      <c r="CC342" s="69" t="str">
        <f t="shared" si="157"/>
        <v/>
      </c>
      <c r="CD342" s="66" t="str">
        <f t="shared" si="158"/>
        <v/>
      </c>
      <c r="CE342" s="66" t="str">
        <f t="shared" si="150"/>
        <v/>
      </c>
      <c r="CF342" s="66" t="str">
        <f>IF(AK342="","",IF(AND(AC342&gt;0,AK342&gt;0),"Low Spike @ Uptrend",""))</f>
        <v/>
      </c>
      <c r="CG342" s="66" t="str">
        <f>IF(AND(CF342="Low Spike @ Uptrend",AV342&gt;50%),"Sig Low Spike @ Uptrend","")</f>
        <v/>
      </c>
      <c r="CH342" s="30" t="str">
        <f>IFERROR(IF(Z342&gt;(AVERAGE(Z322:Z342)+(2*_xlfn.STDEV.P(Z322:Z342))),1,""),"")</f>
        <v/>
      </c>
      <c r="CI342" s="30" t="str">
        <f>IFERROR(IF(G342&gt;(AVERAGE(G322:G342)+(2*_xlfn.STDEV.P(G322:G342))),1,""),"")</f>
        <v/>
      </c>
      <c r="CJ342" s="30" t="str">
        <f>IF(P342="","",IF(P342=1,1,""))</f>
        <v/>
      </c>
      <c r="CK342" s="11" t="str">
        <f>IF(AND(CH342="",CC342="",CF342="",CI342="",CJ342=""),"",SUM(CH342:CJ342)/5)</f>
        <v/>
      </c>
      <c r="CL342" s="38" t="str">
        <f t="shared" si="132"/>
        <v/>
      </c>
      <c r="CM342" s="10" t="str">
        <f t="shared" si="133"/>
        <v/>
      </c>
    </row>
    <row r="343" spans="1:91" x14ac:dyDescent="0.55000000000000004">
      <c r="A343" t="str">
        <f>IF('Data Validation'!$K$2&lt;&gt;TRUE,"",'Data Validation'!A343)</f>
        <v/>
      </c>
      <c r="B343" s="4" t="str">
        <f>IF('Data Validation'!$K$2&lt;&gt;TRUE,"",'Data Validation'!C343)</f>
        <v/>
      </c>
      <c r="C343" s="4" t="str">
        <f>IF('Data Validation'!$K$2&lt;&gt;TRUE,"",'Data Validation'!E343)</f>
        <v/>
      </c>
      <c r="D343" s="4" t="str">
        <f>IF('Data Validation'!$K$2&lt;&gt;TRUE,"",'Data Validation'!G343)</f>
        <v/>
      </c>
      <c r="E343" s="4" t="str">
        <f>IF($C343&lt;&gt;"M5","",Price!F343)</f>
        <v/>
      </c>
      <c r="F343" s="4" t="str">
        <f>IF($C343&lt;&gt;"M5","",Price!G343)</f>
        <v/>
      </c>
      <c r="G343" s="4" t="str">
        <f>IF($C343&lt;&gt;"M5","",Price!H343)</f>
        <v/>
      </c>
      <c r="H343" s="57" t="str">
        <f>IF($C343&lt;&gt;"M5","",SSA!E343)</f>
        <v/>
      </c>
      <c r="I343" s="57" t="str">
        <f>IF($C343&lt;&gt;"M5","",SSA!F343)</f>
        <v/>
      </c>
      <c r="J343" s="58" t="str">
        <f>IF($C343&lt;&gt;"M5","",SSA!G343)</f>
        <v/>
      </c>
      <c r="K343" s="58" t="str">
        <f>IF($C343&lt;&gt;"M5","",SSA!H343)</f>
        <v/>
      </c>
      <c r="L343" s="5" t="str">
        <f>IF($C343&lt;&gt;"M5","",Trendlines!K343)</f>
        <v/>
      </c>
      <c r="M343" s="5" t="str">
        <f>IF($C343&lt;&gt;"M5","",Trendlines!L343)</f>
        <v/>
      </c>
      <c r="N343" s="5" t="str">
        <f>IF($C343&lt;&gt;"M5","",ZigZag!E343)</f>
        <v/>
      </c>
      <c r="O343" s="5" t="str">
        <f>IF($C343&lt;&gt;"M5","",ZigZag!F343)</f>
        <v/>
      </c>
      <c r="P343" s="5" t="str">
        <f>IF($C343&lt;&gt;"M5","",Pinbar!E343)</f>
        <v/>
      </c>
      <c r="Q343" s="57" t="str">
        <f>IF($C343&lt;&gt;"M5","",Trendlines!E343)</f>
        <v/>
      </c>
      <c r="R343" s="57" t="str">
        <f>IF($C343&lt;&gt;"M5","",Trendlines!H343)</f>
        <v/>
      </c>
      <c r="S343" s="36" t="str">
        <f>IF(N343=0,""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IF(N295&lt;&gt;0,N295,"")))))))))))))))))))))))))))))))))))))))))))))))))</f>
        <v/>
      </c>
      <c r="T343" s="36" t="str">
        <f>IF(O343=0,""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IF(O295&lt;&gt;0,O295,"")))))))))))))))))))))))))))))))))))))))))))))))))</f>
        <v/>
      </c>
      <c r="U343" s="36" t="str">
        <f>IFERROR(IF(S343="N/A","N/A",((N343-S343)/S343)),"")</f>
        <v/>
      </c>
      <c r="V343" s="36" t="str">
        <f>IFERROR(IF(T343="N/A","N/A",((O343-T343)/T343)),"")</f>
        <v/>
      </c>
      <c r="W343" t="str">
        <f>IFERROR(E343-F343,"")</f>
        <v/>
      </c>
      <c r="X343" t="str">
        <f>IFERROR(ABS(E343-D342),"")</f>
        <v/>
      </c>
      <c r="Y343" t="str">
        <f>IFERROR(ABS(F343-D342),"")</f>
        <v/>
      </c>
      <c r="Z343" t="str">
        <f t="shared" si="134"/>
        <v/>
      </c>
      <c r="AA343" s="36" t="str">
        <f>IFERROR(H343-I343,"")</f>
        <v/>
      </c>
      <c r="AB343" s="36" t="str">
        <f t="shared" si="151"/>
        <v/>
      </c>
      <c r="AC343" s="66" t="str" cm="1">
        <f t="array" ref="AC343">IFERROR((AB343=AB342,AC342+AB343,AB343),"")</f>
        <v/>
      </c>
      <c r="AD343" s="65"/>
      <c r="AE343" s="65"/>
      <c r="AF343" s="65"/>
      <c r="AG343" s="65"/>
      <c r="AH343" s="36" t="str">
        <f>IF(AND(H343&gt;I343,H342&lt;I342),"crossover","")</f>
        <v/>
      </c>
      <c r="AI343" s="36" t="str">
        <f>IF(AND(H343&lt;I343,H342&gt;I342),"crossunder","")</f>
        <v/>
      </c>
      <c r="AJ343" s="67" t="str">
        <f t="shared" si="152"/>
        <v/>
      </c>
      <c r="AK343" s="68" t="str">
        <f t="shared" si="153"/>
        <v/>
      </c>
      <c r="AL343" s="71" t="str">
        <f t="shared" si="154"/>
        <v/>
      </c>
      <c r="AM343" s="71" t="str">
        <f t="shared" si="155"/>
        <v/>
      </c>
      <c r="AN343" s="72" t="str">
        <f>IF(AND(AK343&lt;&gt;"",CF343="Low Spike @ Uptrend"),AK343,"")</f>
        <v/>
      </c>
      <c r="AO343" s="72" t="str">
        <f t="shared" si="156"/>
        <v/>
      </c>
      <c r="AT343" s="75"/>
      <c r="AU343" s="75"/>
      <c r="AV343" s="75"/>
      <c r="AW343" s="75"/>
      <c r="AX343" s="4"/>
      <c r="AY343" s="21" t="str">
        <f>IF(OR(Q343=0,Q343=""),"",((H343-Q343)/Q343))</f>
        <v/>
      </c>
      <c r="AZ343" s="15" t="str">
        <f t="shared" si="139"/>
        <v/>
      </c>
      <c r="BA343" s="15" t="str">
        <f t="shared" si="137"/>
        <v/>
      </c>
      <c r="BB343" s="22" t="str">
        <f t="shared" si="140"/>
        <v/>
      </c>
      <c r="BC343" s="22" t="str">
        <f t="shared" si="141"/>
        <v/>
      </c>
      <c r="BD343" s="24" t="str">
        <f>IF(OR(R343=0,R343=""),"",((H343-R343)/R343))</f>
        <v/>
      </c>
      <c r="BE343" s="23" t="str">
        <f t="shared" si="138"/>
        <v/>
      </c>
      <c r="BF343" s="23" t="str">
        <f t="shared" si="142"/>
        <v/>
      </c>
      <c r="BG343" s="25" t="str">
        <f t="shared" si="143"/>
        <v/>
      </c>
      <c r="BH343" s="25" t="str">
        <f t="shared" si="144"/>
        <v/>
      </c>
      <c r="BI343" s="29" t="str">
        <f>IF(OR(L343="",N343=""),"",IF(AND(L343=N343,L343&gt;0,N343&gt;0),"Important High",""))</f>
        <v/>
      </c>
      <c r="BJ343" s="29" t="str">
        <f>IF(OR(M343="",O343=""),"",IF(AND(M343=O343,M343&gt;0,O343&gt;0),"Important Low",""))</f>
        <v/>
      </c>
      <c r="BK343" s="37" t="str">
        <f>IFERROR(IF(ABS(U343)&lt;0.15%,"Equal High",""),"")</f>
        <v/>
      </c>
      <c r="BL343" s="37" t="str" cm="1">
        <f t="array" aca="1" ref="BL343" ca="1">_xlfn.LET(_xlpm.lookback,MIN(ROW()-ROW(BK$50),11),_xlpm.found,IFERROR(MATCH("Equal High",OFFSET(BK343,-_xlpm.lookback,0,_xlpm.lookback+1,1),0),-1),_xlpm.offset_rows,_xlpm.lookback-_xlpm.found+1,IF(_xlpm.found&gt;0,INDEX(E:E,ROW()-_xlpm.offset_rows),""))</f>
        <v/>
      </c>
      <c r="BM343" s="37" t="str">
        <f ca="1">IF(BL343&lt;&gt;"",H343,"")</f>
        <v/>
      </c>
      <c r="BN343" s="37" t="str">
        <f ca="1">IF(BL343&lt;&gt;"",I343,"")</f>
        <v/>
      </c>
      <c r="BO343" s="37" t="str">
        <f t="shared" ca="1" si="135"/>
        <v/>
      </c>
      <c r="BP343" s="37" t="str">
        <f>IFERROR(IF(ABS(V343)&lt;0.15%,"Equal Low",""),"")</f>
        <v/>
      </c>
      <c r="BQ343" s="37" t="str" cm="1">
        <f t="array" aca="1" ref="BQ343" ca="1">_xlfn.LET(_xlpm.lookback,MIN(ROW()-ROW(BP$50),11),_xlpm.found,IFERROR(MATCH("Equal Low",OFFSET(BP343,-_xlpm.lookback,0,_xlpm.lookback+1,1),0),-1),_xlpm.offset_rows,_xlpm.lookback-_xlpm.found+1,IF(_xlpm.found&gt;0,INDEX(F:F,ROW()-_xlpm.offset_rows),""))</f>
        <v/>
      </c>
      <c r="BR343" s="37" t="str">
        <f ca="1">IF(BQ343&lt;&gt;"",H343,"")</f>
        <v/>
      </c>
      <c r="BS343" s="37" t="str">
        <f ca="1">IF(BQ343&lt;&gt;"",I343,"")</f>
        <v/>
      </c>
      <c r="BT343" s="37" t="str">
        <f t="shared" ca="1" si="136"/>
        <v/>
      </c>
      <c r="BU343" s="37" t="str">
        <f t="shared" si="145"/>
        <v/>
      </c>
      <c r="BV343" s="29" t="str">
        <f t="shared" si="146"/>
        <v/>
      </c>
      <c r="BW343" s="37" t="str" cm="1">
        <f t="array" ref="BW343">IF(BV343&lt;&gt;1,"",_xlfn.IFS(OR(BC343="Above",BC343="Below"),BC343,OR(BH343="Above",BH343="Below"),BH343,TRUE,""))</f>
        <v/>
      </c>
      <c r="BX343" s="37" t="str">
        <f ca="1">_xlfn.LET(_xlpm.eqh,IFERROR(ABS((BM343-BL343)/BL343)&lt;0.15%,FALSE),_xlpm.eql,IFERROR(ABS((BR343-BQ343)/BQ343)&lt;0.15%,FALSE),IF(_xlpm.eqh,IF(_xlpm.eql,"Eqh Touch / Eql Touch","Eqh Touch"),IF(_xlpm.eql,"Eql Touch","")))</f>
        <v/>
      </c>
      <c r="BY343" s="37" t="str">
        <f>IF(AA343="","",IF(AA343&gt;0,"UP","DOWN"))</f>
        <v/>
      </c>
      <c r="BZ343" s="37" t="str">
        <f t="shared" si="147"/>
        <v/>
      </c>
      <c r="CA343" s="37" t="str">
        <f t="shared" si="148"/>
        <v/>
      </c>
      <c r="CB343" s="66" t="str">
        <f t="shared" si="149"/>
        <v/>
      </c>
      <c r="CC343" s="69" t="str">
        <f t="shared" si="157"/>
        <v/>
      </c>
      <c r="CD343" s="66" t="str">
        <f t="shared" si="158"/>
        <v/>
      </c>
      <c r="CE343" s="66" t="str">
        <f t="shared" si="150"/>
        <v/>
      </c>
      <c r="CF343" s="66" t="str">
        <f>IF(AK343="","",IF(AND(AC343&gt;0,AK343&gt;0),"Low Spike @ Uptrend",""))</f>
        <v/>
      </c>
      <c r="CG343" s="66" t="str">
        <f>IF(AND(CF343="Low Spike @ Uptrend",AV343&gt;50%),"Sig Low Spike @ Uptrend","")</f>
        <v/>
      </c>
      <c r="CH343" s="30" t="str">
        <f>IFERROR(IF(Z343&gt;(AVERAGE(Z323:Z343)+(2*_xlfn.STDEV.P(Z323:Z343))),1,""),"")</f>
        <v/>
      </c>
      <c r="CI343" s="30" t="str">
        <f>IFERROR(IF(G343&gt;(AVERAGE(G323:G343)+(2*_xlfn.STDEV.P(G323:G343))),1,""),"")</f>
        <v/>
      </c>
      <c r="CJ343" s="30" t="str">
        <f>IF(P343="","",IF(P343=1,1,""))</f>
        <v/>
      </c>
      <c r="CK343" s="11" t="str">
        <f>IF(AND(CH343="",CC343="",CF343="",CI343="",CJ343=""),"",SUM(CH343:CJ343)/5)</f>
        <v/>
      </c>
      <c r="CL343" s="38" t="str">
        <f t="shared" si="132"/>
        <v/>
      </c>
      <c r="CM343" s="10" t="str">
        <f t="shared" si="133"/>
        <v/>
      </c>
    </row>
    <row r="344" spans="1:91" x14ac:dyDescent="0.55000000000000004">
      <c r="A344" t="str">
        <f>IF('Data Validation'!$K$2&lt;&gt;TRUE,"",'Data Validation'!A344)</f>
        <v/>
      </c>
      <c r="B344" s="4" t="str">
        <f>IF('Data Validation'!$K$2&lt;&gt;TRUE,"",'Data Validation'!C344)</f>
        <v/>
      </c>
      <c r="C344" s="4" t="str">
        <f>IF('Data Validation'!$K$2&lt;&gt;TRUE,"",'Data Validation'!E344)</f>
        <v/>
      </c>
      <c r="D344" s="4" t="str">
        <f>IF('Data Validation'!$K$2&lt;&gt;TRUE,"",'Data Validation'!G344)</f>
        <v/>
      </c>
      <c r="E344" s="4" t="str">
        <f>IF($C344&lt;&gt;"M5","",Price!F344)</f>
        <v/>
      </c>
      <c r="F344" s="4" t="str">
        <f>IF($C344&lt;&gt;"M5","",Price!G344)</f>
        <v/>
      </c>
      <c r="G344" s="4" t="str">
        <f>IF($C344&lt;&gt;"M5","",Price!H344)</f>
        <v/>
      </c>
      <c r="H344" s="57" t="str">
        <f>IF($C344&lt;&gt;"M5","",SSA!E344)</f>
        <v/>
      </c>
      <c r="I344" s="57" t="str">
        <f>IF($C344&lt;&gt;"M5","",SSA!F344)</f>
        <v/>
      </c>
      <c r="J344" s="58" t="str">
        <f>IF($C344&lt;&gt;"M5","",SSA!G344)</f>
        <v/>
      </c>
      <c r="K344" s="58" t="str">
        <f>IF($C344&lt;&gt;"M5","",SSA!H344)</f>
        <v/>
      </c>
      <c r="L344" s="5" t="str">
        <f>IF($C344&lt;&gt;"M5","",Trendlines!K344)</f>
        <v/>
      </c>
      <c r="M344" s="5" t="str">
        <f>IF($C344&lt;&gt;"M5","",Trendlines!L344)</f>
        <v/>
      </c>
      <c r="N344" s="5" t="str">
        <f>IF($C344&lt;&gt;"M5","",ZigZag!E344)</f>
        <v/>
      </c>
      <c r="O344" s="5" t="str">
        <f>IF($C344&lt;&gt;"M5","",ZigZag!F344)</f>
        <v/>
      </c>
      <c r="P344" s="5" t="str">
        <f>IF($C344&lt;&gt;"M5","",Pinbar!E344)</f>
        <v/>
      </c>
      <c r="Q344" s="57" t="str">
        <f>IF($C344&lt;&gt;"M5","",Trendlines!E344)</f>
        <v/>
      </c>
      <c r="R344" s="57" t="str">
        <f>IF($C344&lt;&gt;"M5","",Trendlines!H344)</f>
        <v/>
      </c>
      <c r="S344" s="36" t="str">
        <f>IF(N344=0,""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IF(N296&lt;&gt;0,N296,"")))))))))))))))))))))))))))))))))))))))))))))))))</f>
        <v/>
      </c>
      <c r="T344" s="36" t="str">
        <f>IF(O344=0,""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IF(O296&lt;&gt;0,O296,"")))))))))))))))))))))))))))))))))))))))))))))))))</f>
        <v/>
      </c>
      <c r="U344" s="36" t="str">
        <f>IFERROR(IF(S344="N/A","N/A",((N344-S344)/S344)),"")</f>
        <v/>
      </c>
      <c r="V344" s="36" t="str">
        <f>IFERROR(IF(T344="N/A","N/A",((O344-T344)/T344)),"")</f>
        <v/>
      </c>
      <c r="W344" t="str">
        <f>IFERROR(E344-F344,"")</f>
        <v/>
      </c>
      <c r="X344" t="str">
        <f>IFERROR(ABS(E344-D343),"")</f>
        <v/>
      </c>
      <c r="Y344" t="str">
        <f>IFERROR(ABS(F344-D343),"")</f>
        <v/>
      </c>
      <c r="Z344" t="str">
        <f t="shared" si="134"/>
        <v/>
      </c>
      <c r="AA344" s="36" t="str">
        <f>IFERROR(H344-I344,"")</f>
        <v/>
      </c>
      <c r="AB344" s="36" t="str">
        <f t="shared" si="151"/>
        <v/>
      </c>
      <c r="AC344" s="66" t="str" cm="1">
        <f t="array" ref="AC344">IFERROR((AB344=AB343,AC343+AB344,AB344),"")</f>
        <v/>
      </c>
      <c r="AD344" s="65"/>
      <c r="AE344" s="65"/>
      <c r="AF344" s="65"/>
      <c r="AG344" s="65"/>
      <c r="AH344" s="36" t="str">
        <f>IF(AND(H344&gt;I344,H343&lt;I343),"crossover","")</f>
        <v/>
      </c>
      <c r="AI344" s="36" t="str">
        <f>IF(AND(H344&lt;I344,H343&gt;I343),"crossunder","")</f>
        <v/>
      </c>
      <c r="AJ344" s="67" t="str">
        <f t="shared" si="152"/>
        <v/>
      </c>
      <c r="AK344" s="68" t="str">
        <f t="shared" si="153"/>
        <v/>
      </c>
      <c r="AL344" s="71" t="str">
        <f t="shared" si="154"/>
        <v/>
      </c>
      <c r="AM344" s="71" t="str">
        <f t="shared" si="155"/>
        <v/>
      </c>
      <c r="AN344" s="72" t="str">
        <f>IF(AND(AK344&lt;&gt;"",CF344="Low Spike @ Uptrend"),AK344,"")</f>
        <v/>
      </c>
      <c r="AO344" s="72" t="str">
        <f t="shared" si="156"/>
        <v/>
      </c>
      <c r="AT344" s="75"/>
      <c r="AU344" s="75"/>
      <c r="AV344" s="75"/>
      <c r="AW344" s="75"/>
      <c r="AX344" s="4"/>
      <c r="AY344" s="21" t="str">
        <f>IF(OR(Q344=0,Q344=""),"",((H344-Q344)/Q344))</f>
        <v/>
      </c>
      <c r="AZ344" s="15" t="str">
        <f t="shared" si="139"/>
        <v/>
      </c>
      <c r="BA344" s="15" t="str">
        <f t="shared" si="137"/>
        <v/>
      </c>
      <c r="BB344" s="22" t="str">
        <f t="shared" si="140"/>
        <v/>
      </c>
      <c r="BC344" s="22" t="str">
        <f t="shared" si="141"/>
        <v/>
      </c>
      <c r="BD344" s="24" t="str">
        <f>IF(OR(R344=0,R344=""),"",((H344-R344)/R344))</f>
        <v/>
      </c>
      <c r="BE344" s="23" t="str">
        <f t="shared" si="138"/>
        <v/>
      </c>
      <c r="BF344" s="23" t="str">
        <f t="shared" si="142"/>
        <v/>
      </c>
      <c r="BG344" s="25" t="str">
        <f t="shared" si="143"/>
        <v/>
      </c>
      <c r="BH344" s="25" t="str">
        <f t="shared" si="144"/>
        <v/>
      </c>
      <c r="BI344" s="29" t="str">
        <f>IF(OR(L344="",N344=""),"",IF(AND(L344=N344,L344&gt;0,N344&gt;0),"Important High",""))</f>
        <v/>
      </c>
      <c r="BJ344" s="29" t="str">
        <f>IF(OR(M344="",O344=""),"",IF(AND(M344=O344,M344&gt;0,O344&gt;0),"Important Low",""))</f>
        <v/>
      </c>
      <c r="BK344" s="37" t="str">
        <f>IFERROR(IF(ABS(U344)&lt;0.15%,"Equal High",""),"")</f>
        <v/>
      </c>
      <c r="BL344" s="37" t="str" cm="1">
        <f t="array" aca="1" ref="BL344" ca="1">_xlfn.LET(_xlpm.lookback,MIN(ROW()-ROW(BK$50),11),_xlpm.found,IFERROR(MATCH("Equal High",OFFSET(BK344,-_xlpm.lookback,0,_xlpm.lookback+1,1),0),-1),_xlpm.offset_rows,_xlpm.lookback-_xlpm.found+1,IF(_xlpm.found&gt;0,INDEX(E:E,ROW()-_xlpm.offset_rows),""))</f>
        <v/>
      </c>
      <c r="BM344" s="37" t="str">
        <f ca="1">IF(BL344&lt;&gt;"",H344,"")</f>
        <v/>
      </c>
      <c r="BN344" s="37" t="str">
        <f ca="1">IF(BL344&lt;&gt;"",I344,"")</f>
        <v/>
      </c>
      <c r="BO344" s="37" t="str">
        <f t="shared" ca="1" si="135"/>
        <v/>
      </c>
      <c r="BP344" s="37" t="str">
        <f>IFERROR(IF(ABS(V344)&lt;0.15%,"Equal Low",""),"")</f>
        <v/>
      </c>
      <c r="BQ344" s="37" t="str" cm="1">
        <f t="array" aca="1" ref="BQ344" ca="1">_xlfn.LET(_xlpm.lookback,MIN(ROW()-ROW(BP$50),11),_xlpm.found,IFERROR(MATCH("Equal Low",OFFSET(BP344,-_xlpm.lookback,0,_xlpm.lookback+1,1),0),-1),_xlpm.offset_rows,_xlpm.lookback-_xlpm.found+1,IF(_xlpm.found&gt;0,INDEX(F:F,ROW()-_xlpm.offset_rows),""))</f>
        <v/>
      </c>
      <c r="BR344" s="37" t="str">
        <f ca="1">IF(BQ344&lt;&gt;"",H344,"")</f>
        <v/>
      </c>
      <c r="BS344" s="37" t="str">
        <f ca="1">IF(BQ344&lt;&gt;"",I344,"")</f>
        <v/>
      </c>
      <c r="BT344" s="37" t="str">
        <f t="shared" ca="1" si="136"/>
        <v/>
      </c>
      <c r="BU344" s="37" t="str">
        <f t="shared" si="145"/>
        <v/>
      </c>
      <c r="BV344" s="29" t="str">
        <f t="shared" si="146"/>
        <v/>
      </c>
      <c r="BW344" s="37" t="str" cm="1">
        <f t="array" ref="BW344">IF(BV344&lt;&gt;1,"",_xlfn.IFS(OR(BC344="Above",BC344="Below"),BC344,OR(BH344="Above",BH344="Below"),BH344,TRUE,""))</f>
        <v/>
      </c>
      <c r="BX344" s="37" t="str">
        <f ca="1">_xlfn.LET(_xlpm.eqh,IFERROR(ABS((BM344-BL344)/BL344)&lt;0.15%,FALSE),_xlpm.eql,IFERROR(ABS((BR344-BQ344)/BQ344)&lt;0.15%,FALSE),IF(_xlpm.eqh,IF(_xlpm.eql,"Eqh Touch / Eql Touch","Eqh Touch"),IF(_xlpm.eql,"Eql Touch","")))</f>
        <v/>
      </c>
      <c r="BY344" s="37" t="str">
        <f>IF(AA344="","",IF(AA344&gt;0,"UP","DOWN"))</f>
        <v/>
      </c>
      <c r="BZ344" s="37" t="str">
        <f t="shared" si="147"/>
        <v/>
      </c>
      <c r="CA344" s="37" t="str">
        <f t="shared" si="148"/>
        <v/>
      </c>
      <c r="CB344" s="66" t="str">
        <f t="shared" si="149"/>
        <v/>
      </c>
      <c r="CC344" s="69" t="str">
        <f t="shared" si="157"/>
        <v/>
      </c>
      <c r="CD344" s="66" t="str">
        <f t="shared" si="158"/>
        <v/>
      </c>
      <c r="CE344" s="66" t="str">
        <f t="shared" si="150"/>
        <v/>
      </c>
      <c r="CF344" s="66" t="str">
        <f>IF(AK344="","",IF(AND(AC344&gt;0,AK344&gt;0),"Low Spike @ Uptrend",""))</f>
        <v/>
      </c>
      <c r="CG344" s="66" t="str">
        <f>IF(AND(CF344="Low Spike @ Uptrend",AV344&gt;50%),"Sig Low Spike @ Uptrend","")</f>
        <v/>
      </c>
      <c r="CH344" s="30" t="str">
        <f>IFERROR(IF(Z344&gt;(AVERAGE(Z324:Z344)+(2*_xlfn.STDEV.P(Z324:Z344))),1,""),"")</f>
        <v/>
      </c>
      <c r="CI344" s="30" t="str">
        <f>IFERROR(IF(G344&gt;(AVERAGE(G324:G344)+(2*_xlfn.STDEV.P(G324:G344))),1,""),"")</f>
        <v/>
      </c>
      <c r="CJ344" s="30" t="str">
        <f>IF(P344="","",IF(P344=1,1,""))</f>
        <v/>
      </c>
      <c r="CK344" s="11" t="str">
        <f>IF(AND(CH344="",CC344="",CF344="",CI344="",CJ344=""),"",SUM(CH344:CJ344)/5)</f>
        <v/>
      </c>
      <c r="CL344" s="38" t="str">
        <f t="shared" si="132"/>
        <v/>
      </c>
      <c r="CM344" s="10" t="str">
        <f t="shared" si="133"/>
        <v/>
      </c>
    </row>
    <row r="345" spans="1:91" x14ac:dyDescent="0.55000000000000004">
      <c r="A345" t="str">
        <f>IF('Data Validation'!$K$2&lt;&gt;TRUE,"",'Data Validation'!A345)</f>
        <v/>
      </c>
      <c r="B345" s="4" t="str">
        <f>IF('Data Validation'!$K$2&lt;&gt;TRUE,"",'Data Validation'!C345)</f>
        <v/>
      </c>
      <c r="C345" s="4" t="str">
        <f>IF('Data Validation'!$K$2&lt;&gt;TRUE,"",'Data Validation'!E345)</f>
        <v/>
      </c>
      <c r="D345" s="4" t="str">
        <f>IF('Data Validation'!$K$2&lt;&gt;TRUE,"",'Data Validation'!G345)</f>
        <v/>
      </c>
      <c r="E345" s="4" t="str">
        <f>IF($C345&lt;&gt;"M5","",Price!F345)</f>
        <v/>
      </c>
      <c r="F345" s="4" t="str">
        <f>IF($C345&lt;&gt;"M5","",Price!G345)</f>
        <v/>
      </c>
      <c r="G345" s="4" t="str">
        <f>IF($C345&lt;&gt;"M5","",Price!H345)</f>
        <v/>
      </c>
      <c r="H345" s="57" t="str">
        <f>IF($C345&lt;&gt;"M5","",SSA!E345)</f>
        <v/>
      </c>
      <c r="I345" s="57" t="str">
        <f>IF($C345&lt;&gt;"M5","",SSA!F345)</f>
        <v/>
      </c>
      <c r="J345" s="58" t="str">
        <f>IF($C345&lt;&gt;"M5","",SSA!G345)</f>
        <v/>
      </c>
      <c r="K345" s="58" t="str">
        <f>IF($C345&lt;&gt;"M5","",SSA!H345)</f>
        <v/>
      </c>
      <c r="L345" s="5" t="str">
        <f>IF($C345&lt;&gt;"M5","",Trendlines!K345)</f>
        <v/>
      </c>
      <c r="M345" s="5" t="str">
        <f>IF($C345&lt;&gt;"M5","",Trendlines!L345)</f>
        <v/>
      </c>
      <c r="N345" s="5" t="str">
        <f>IF($C345&lt;&gt;"M5","",ZigZag!E345)</f>
        <v/>
      </c>
      <c r="O345" s="5" t="str">
        <f>IF($C345&lt;&gt;"M5","",ZigZag!F345)</f>
        <v/>
      </c>
      <c r="P345" s="5" t="str">
        <f>IF($C345&lt;&gt;"M5","",Pinbar!E345)</f>
        <v/>
      </c>
      <c r="Q345" s="57" t="str">
        <f>IF($C345&lt;&gt;"M5","",Trendlines!E345)</f>
        <v/>
      </c>
      <c r="R345" s="57" t="str">
        <f>IF($C345&lt;&gt;"M5","",Trendlines!H345)</f>
        <v/>
      </c>
      <c r="S345" s="36" t="str">
        <f>IF(N345=0,""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IF(N297&lt;&gt;0,N297,"")))))))))))))))))))))))))))))))))))))))))))))))))</f>
        <v/>
      </c>
      <c r="T345" s="36" t="str">
        <f>IF(O345=0,""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IF(O297&lt;&gt;0,O297,"")))))))))))))))))))))))))))))))))))))))))))))))))</f>
        <v/>
      </c>
      <c r="U345" s="36" t="str">
        <f>IFERROR(IF(S345="N/A","N/A",((N345-S345)/S345)),"")</f>
        <v/>
      </c>
      <c r="V345" s="36" t="str">
        <f>IFERROR(IF(T345="N/A","N/A",((O345-T345)/T345)),"")</f>
        <v/>
      </c>
      <c r="W345" t="str">
        <f>IFERROR(E345-F345,"")</f>
        <v/>
      </c>
      <c r="X345" t="str">
        <f>IFERROR(ABS(E345-D344),"")</f>
        <v/>
      </c>
      <c r="Y345" t="str">
        <f>IFERROR(ABS(F345-D344),"")</f>
        <v/>
      </c>
      <c r="Z345" t="str">
        <f t="shared" si="134"/>
        <v/>
      </c>
      <c r="AA345" s="36" t="str">
        <f>IFERROR(H345-I345,"")</f>
        <v/>
      </c>
      <c r="AB345" s="36" t="str">
        <f t="shared" si="151"/>
        <v/>
      </c>
      <c r="AC345" s="66" t="str" cm="1">
        <f t="array" ref="AC345">IFERROR((AB345=AB344,AC344+AB345,AB345),"")</f>
        <v/>
      </c>
      <c r="AD345" s="65"/>
      <c r="AE345" s="65"/>
      <c r="AF345" s="65"/>
      <c r="AG345" s="65"/>
      <c r="AH345" s="36" t="str">
        <f>IF(AND(H345&gt;I345,H344&lt;I344),"crossover","")</f>
        <v/>
      </c>
      <c r="AI345" s="36" t="str">
        <f>IF(AND(H345&lt;I345,H344&gt;I344),"crossunder","")</f>
        <v/>
      </c>
      <c r="AJ345" s="67" t="str">
        <f t="shared" si="152"/>
        <v/>
      </c>
      <c r="AK345" s="68" t="str">
        <f t="shared" si="153"/>
        <v/>
      </c>
      <c r="AL345" s="71" t="str">
        <f t="shared" si="154"/>
        <v/>
      </c>
      <c r="AM345" s="71" t="str">
        <f t="shared" si="155"/>
        <v/>
      </c>
      <c r="AN345" s="72" t="str">
        <f>IF(AND(AK345&lt;&gt;"",CF345="Low Spike @ Uptrend"),AK345,"")</f>
        <v/>
      </c>
      <c r="AO345" s="72" t="str">
        <f t="shared" si="156"/>
        <v/>
      </c>
      <c r="AT345" s="75"/>
      <c r="AU345" s="75"/>
      <c r="AV345" s="75"/>
      <c r="AW345" s="75"/>
      <c r="AX345" s="4"/>
      <c r="AY345" s="21" t="str">
        <f>IF(OR(Q345=0,Q345=""),"",((H345-Q345)/Q345))</f>
        <v/>
      </c>
      <c r="AZ345" s="15" t="str">
        <f t="shared" si="139"/>
        <v/>
      </c>
      <c r="BA345" s="15" t="str">
        <f t="shared" si="137"/>
        <v/>
      </c>
      <c r="BB345" s="22" t="str">
        <f t="shared" si="140"/>
        <v/>
      </c>
      <c r="BC345" s="22" t="str">
        <f t="shared" si="141"/>
        <v/>
      </c>
      <c r="BD345" s="24" t="str">
        <f>IF(OR(R345=0,R345=""),"",((H345-R345)/R345))</f>
        <v/>
      </c>
      <c r="BE345" s="23" t="str">
        <f t="shared" si="138"/>
        <v/>
      </c>
      <c r="BF345" s="23" t="str">
        <f t="shared" si="142"/>
        <v/>
      </c>
      <c r="BG345" s="25" t="str">
        <f t="shared" si="143"/>
        <v/>
      </c>
      <c r="BH345" s="25" t="str">
        <f t="shared" si="144"/>
        <v/>
      </c>
      <c r="BI345" s="29" t="str">
        <f>IF(OR(L345="",N345=""),"",IF(AND(L345=N345,L345&gt;0,N345&gt;0),"Important High",""))</f>
        <v/>
      </c>
      <c r="BJ345" s="29" t="str">
        <f>IF(OR(M345="",O345=""),"",IF(AND(M345=O345,M345&gt;0,O345&gt;0),"Important Low",""))</f>
        <v/>
      </c>
      <c r="BK345" s="37" t="str">
        <f>IFERROR(IF(ABS(U345)&lt;0.15%,"Equal High",""),"")</f>
        <v/>
      </c>
      <c r="BL345" s="37" t="str" cm="1">
        <f t="array" aca="1" ref="BL345" ca="1">_xlfn.LET(_xlpm.lookback,MIN(ROW()-ROW(BK$50),11),_xlpm.found,IFERROR(MATCH("Equal High",OFFSET(BK345,-_xlpm.lookback,0,_xlpm.lookback+1,1),0),-1),_xlpm.offset_rows,_xlpm.lookback-_xlpm.found+1,IF(_xlpm.found&gt;0,INDEX(E:E,ROW()-_xlpm.offset_rows),""))</f>
        <v/>
      </c>
      <c r="BM345" s="37" t="str">
        <f ca="1">IF(BL345&lt;&gt;"",H345,"")</f>
        <v/>
      </c>
      <c r="BN345" s="37" t="str">
        <f ca="1">IF(BL345&lt;&gt;"",I345,"")</f>
        <v/>
      </c>
      <c r="BO345" s="37" t="str">
        <f t="shared" ca="1" si="135"/>
        <v/>
      </c>
      <c r="BP345" s="37" t="str">
        <f>IFERROR(IF(ABS(V345)&lt;0.15%,"Equal Low",""),"")</f>
        <v/>
      </c>
      <c r="BQ345" s="37" t="str" cm="1">
        <f t="array" aca="1" ref="BQ345" ca="1">_xlfn.LET(_xlpm.lookback,MIN(ROW()-ROW(BP$50),11),_xlpm.found,IFERROR(MATCH("Equal Low",OFFSET(BP345,-_xlpm.lookback,0,_xlpm.lookback+1,1),0),-1),_xlpm.offset_rows,_xlpm.lookback-_xlpm.found+1,IF(_xlpm.found&gt;0,INDEX(F:F,ROW()-_xlpm.offset_rows),""))</f>
        <v/>
      </c>
      <c r="BR345" s="37" t="str">
        <f ca="1">IF(BQ345&lt;&gt;"",H345,"")</f>
        <v/>
      </c>
      <c r="BS345" s="37" t="str">
        <f ca="1">IF(BQ345&lt;&gt;"",I345,"")</f>
        <v/>
      </c>
      <c r="BT345" s="37" t="str">
        <f t="shared" ca="1" si="136"/>
        <v/>
      </c>
      <c r="BU345" s="37" t="str">
        <f t="shared" si="145"/>
        <v/>
      </c>
      <c r="BV345" s="29" t="str">
        <f t="shared" si="146"/>
        <v/>
      </c>
      <c r="BW345" s="37" t="str" cm="1">
        <f t="array" ref="BW345">IF(BV345&lt;&gt;1,"",_xlfn.IFS(OR(BC345="Above",BC345="Below"),BC345,OR(BH345="Above",BH345="Below"),BH345,TRUE,""))</f>
        <v/>
      </c>
      <c r="BX345" s="37" t="str">
        <f ca="1">_xlfn.LET(_xlpm.eqh,IFERROR(ABS((BM345-BL345)/BL345)&lt;0.15%,FALSE),_xlpm.eql,IFERROR(ABS((BR345-BQ345)/BQ345)&lt;0.15%,FALSE),IF(_xlpm.eqh,IF(_xlpm.eql,"Eqh Touch / Eql Touch","Eqh Touch"),IF(_xlpm.eql,"Eql Touch","")))</f>
        <v/>
      </c>
      <c r="BY345" s="37" t="str">
        <f>IF(AA345="","",IF(AA345&gt;0,"UP","DOWN"))</f>
        <v/>
      </c>
      <c r="BZ345" s="37" t="str">
        <f t="shared" si="147"/>
        <v/>
      </c>
      <c r="CA345" s="37" t="str">
        <f t="shared" si="148"/>
        <v/>
      </c>
      <c r="CB345" s="66" t="str">
        <f t="shared" si="149"/>
        <v/>
      </c>
      <c r="CC345" s="69" t="str">
        <f t="shared" si="157"/>
        <v/>
      </c>
      <c r="CD345" s="66" t="str">
        <f t="shared" si="158"/>
        <v/>
      </c>
      <c r="CE345" s="66" t="str">
        <f t="shared" si="150"/>
        <v/>
      </c>
      <c r="CF345" s="66" t="str">
        <f>IF(AK345="","",IF(AND(AC345&gt;0,AK345&gt;0),"Low Spike @ Uptrend",""))</f>
        <v/>
      </c>
      <c r="CG345" s="66" t="str">
        <f>IF(AND(CF345="Low Spike @ Uptrend",AV345&gt;50%),"Sig Low Spike @ Uptrend","")</f>
        <v/>
      </c>
      <c r="CH345" s="30" t="str">
        <f>IFERROR(IF(Z345&gt;(AVERAGE(Z325:Z345)+(2*_xlfn.STDEV.P(Z325:Z345))),1,""),"")</f>
        <v/>
      </c>
      <c r="CI345" s="30" t="str">
        <f>IFERROR(IF(G345&gt;(AVERAGE(G325:G345)+(2*_xlfn.STDEV.P(G325:G345))),1,""),"")</f>
        <v/>
      </c>
      <c r="CJ345" s="30" t="str">
        <f>IF(P345="","",IF(P345=1,1,""))</f>
        <v/>
      </c>
      <c r="CK345" s="11" t="str">
        <f>IF(AND(CH345="",CC345="",CF345="",CI345="",CJ345=""),"",SUM(CH345:CJ345)/5)</f>
        <v/>
      </c>
      <c r="CL345" s="38" t="str">
        <f t="shared" ref="CL345:CL408" si="159">IFERROR(AVERAGE(CK343:CK345),"")</f>
        <v/>
      </c>
      <c r="CM345" s="10" t="str">
        <f t="shared" ref="CM345:CM408" si="160">IF(CL345="","",IF(CL345&gt;20%,"Turbulence",""))</f>
        <v/>
      </c>
    </row>
    <row r="346" spans="1:91" x14ac:dyDescent="0.55000000000000004">
      <c r="A346" t="str">
        <f>IF('Data Validation'!$K$2&lt;&gt;TRUE,"",'Data Validation'!A346)</f>
        <v/>
      </c>
      <c r="B346" s="4" t="str">
        <f>IF('Data Validation'!$K$2&lt;&gt;TRUE,"",'Data Validation'!C346)</f>
        <v/>
      </c>
      <c r="C346" s="4" t="str">
        <f>IF('Data Validation'!$K$2&lt;&gt;TRUE,"",'Data Validation'!E346)</f>
        <v/>
      </c>
      <c r="D346" s="4" t="str">
        <f>IF('Data Validation'!$K$2&lt;&gt;TRUE,"",'Data Validation'!G346)</f>
        <v/>
      </c>
      <c r="E346" s="4" t="str">
        <f>IF($C346&lt;&gt;"M5","",Price!F346)</f>
        <v/>
      </c>
      <c r="F346" s="4" t="str">
        <f>IF($C346&lt;&gt;"M5","",Price!G346)</f>
        <v/>
      </c>
      <c r="G346" s="4" t="str">
        <f>IF($C346&lt;&gt;"M5","",Price!H346)</f>
        <v/>
      </c>
      <c r="H346" s="57" t="str">
        <f>IF($C346&lt;&gt;"M5","",SSA!E346)</f>
        <v/>
      </c>
      <c r="I346" s="57" t="str">
        <f>IF($C346&lt;&gt;"M5","",SSA!F346)</f>
        <v/>
      </c>
      <c r="J346" s="58" t="str">
        <f>IF($C346&lt;&gt;"M5","",SSA!G346)</f>
        <v/>
      </c>
      <c r="K346" s="58" t="str">
        <f>IF($C346&lt;&gt;"M5","",SSA!H346)</f>
        <v/>
      </c>
      <c r="L346" s="5" t="str">
        <f>IF($C346&lt;&gt;"M5","",Trendlines!K346)</f>
        <v/>
      </c>
      <c r="M346" s="5" t="str">
        <f>IF($C346&lt;&gt;"M5","",Trendlines!L346)</f>
        <v/>
      </c>
      <c r="N346" s="5" t="str">
        <f>IF($C346&lt;&gt;"M5","",ZigZag!E346)</f>
        <v/>
      </c>
      <c r="O346" s="5" t="str">
        <f>IF($C346&lt;&gt;"M5","",ZigZag!F346)</f>
        <v/>
      </c>
      <c r="P346" s="5" t="str">
        <f>IF($C346&lt;&gt;"M5","",Pinbar!E346)</f>
        <v/>
      </c>
      <c r="Q346" s="57" t="str">
        <f>IF($C346&lt;&gt;"M5","",Trendlines!E346)</f>
        <v/>
      </c>
      <c r="R346" s="57" t="str">
        <f>IF($C346&lt;&gt;"M5","",Trendlines!H346)</f>
        <v/>
      </c>
      <c r="S346" s="36" t="str">
        <f>IF(N346=0,""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IF(N298&lt;&gt;0,N298,"")))))))))))))))))))))))))))))))))))))))))))))))))</f>
        <v/>
      </c>
      <c r="T346" s="36" t="str">
        <f>IF(O346=0,""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IF(O298&lt;&gt;0,O298,"")))))))))))))))))))))))))))))))))))))))))))))))))</f>
        <v/>
      </c>
      <c r="U346" s="36" t="str">
        <f>IFERROR(IF(S346="N/A","N/A",((N346-S346)/S346)),"")</f>
        <v/>
      </c>
      <c r="V346" s="36" t="str">
        <f>IFERROR(IF(T346="N/A","N/A",((O346-T346)/T346)),"")</f>
        <v/>
      </c>
      <c r="W346" t="str">
        <f>IFERROR(E346-F346,"")</f>
        <v/>
      </c>
      <c r="X346" t="str">
        <f>IFERROR(ABS(E346-D345),"")</f>
        <v/>
      </c>
      <c r="Y346" t="str">
        <f>IFERROR(ABS(F346-D345),"")</f>
        <v/>
      </c>
      <c r="Z346" t="str">
        <f t="shared" si="134"/>
        <v/>
      </c>
      <c r="AA346" s="36" t="str">
        <f>IFERROR(H346-I346,"")</f>
        <v/>
      </c>
      <c r="AB346" s="36" t="str">
        <f t="shared" si="151"/>
        <v/>
      </c>
      <c r="AC346" s="66" t="str" cm="1">
        <f t="array" ref="AC346">IFERROR((AB346=AB345,AC345+AB346,AB346),"")</f>
        <v/>
      </c>
      <c r="AD346" s="65"/>
      <c r="AE346" s="65"/>
      <c r="AF346" s="65"/>
      <c r="AG346" s="65"/>
      <c r="AH346" s="36" t="str">
        <f>IF(AND(H346&gt;I346,H345&lt;I345),"crossover","")</f>
        <v/>
      </c>
      <c r="AI346" s="36" t="str">
        <f>IF(AND(H346&lt;I346,H345&gt;I345),"crossunder","")</f>
        <v/>
      </c>
      <c r="AJ346" s="67" t="str">
        <f t="shared" si="152"/>
        <v/>
      </c>
      <c r="AK346" s="68" t="str">
        <f t="shared" si="153"/>
        <v/>
      </c>
      <c r="AL346" s="71" t="str">
        <f t="shared" si="154"/>
        <v/>
      </c>
      <c r="AM346" s="71" t="str">
        <f t="shared" si="155"/>
        <v/>
      </c>
      <c r="AN346" s="72" t="str">
        <f>IF(AND(AK346&lt;&gt;"",CF346="Low Spike @ Uptrend"),AK346,"")</f>
        <v/>
      </c>
      <c r="AO346" s="72" t="str">
        <f t="shared" si="156"/>
        <v/>
      </c>
      <c r="AT346" s="75"/>
      <c r="AU346" s="75"/>
      <c r="AV346" s="75"/>
      <c r="AW346" s="75"/>
      <c r="AX346" s="4"/>
      <c r="AY346" s="21" t="str">
        <f>IF(OR(Q346=0,Q346=""),"",((H346-Q346)/Q346))</f>
        <v/>
      </c>
      <c r="AZ346" s="15" t="str">
        <f t="shared" si="139"/>
        <v/>
      </c>
      <c r="BA346" s="15" t="str">
        <f t="shared" si="137"/>
        <v/>
      </c>
      <c r="BB346" s="22" t="str">
        <f t="shared" si="140"/>
        <v/>
      </c>
      <c r="BC346" s="22" t="str">
        <f t="shared" si="141"/>
        <v/>
      </c>
      <c r="BD346" s="24" t="str">
        <f>IF(OR(R346=0,R346=""),"",((H346-R346)/R346))</f>
        <v/>
      </c>
      <c r="BE346" s="23" t="str">
        <f t="shared" si="138"/>
        <v/>
      </c>
      <c r="BF346" s="23" t="str">
        <f t="shared" si="142"/>
        <v/>
      </c>
      <c r="BG346" s="25" t="str">
        <f t="shared" si="143"/>
        <v/>
      </c>
      <c r="BH346" s="25" t="str">
        <f t="shared" si="144"/>
        <v/>
      </c>
      <c r="BI346" s="29" t="str">
        <f>IF(OR(L346="",N346=""),"",IF(AND(L346=N346,L346&gt;0,N346&gt;0),"Important High",""))</f>
        <v/>
      </c>
      <c r="BJ346" s="29" t="str">
        <f>IF(OR(M346="",O346=""),"",IF(AND(M346=O346,M346&gt;0,O346&gt;0),"Important Low",""))</f>
        <v/>
      </c>
      <c r="BK346" s="37" t="str">
        <f>IFERROR(IF(ABS(U346)&lt;0.15%,"Equal High",""),"")</f>
        <v/>
      </c>
      <c r="BL346" s="37" t="str" cm="1">
        <f t="array" aca="1" ref="BL346" ca="1">_xlfn.LET(_xlpm.lookback,MIN(ROW()-ROW(BK$50),11),_xlpm.found,IFERROR(MATCH("Equal High",OFFSET(BK346,-_xlpm.lookback,0,_xlpm.lookback+1,1),0),-1),_xlpm.offset_rows,_xlpm.lookback-_xlpm.found+1,IF(_xlpm.found&gt;0,INDEX(E:E,ROW()-_xlpm.offset_rows),""))</f>
        <v/>
      </c>
      <c r="BM346" s="37" t="str">
        <f ca="1">IF(BL346&lt;&gt;"",H346,"")</f>
        <v/>
      </c>
      <c r="BN346" s="37" t="str">
        <f ca="1">IF(BL346&lt;&gt;"",I346,"")</f>
        <v/>
      </c>
      <c r="BO346" s="37" t="str">
        <f t="shared" ca="1" si="135"/>
        <v/>
      </c>
      <c r="BP346" s="37" t="str">
        <f>IFERROR(IF(ABS(V346)&lt;0.15%,"Equal Low",""),"")</f>
        <v/>
      </c>
      <c r="BQ346" s="37" t="str" cm="1">
        <f t="array" aca="1" ref="BQ346" ca="1">_xlfn.LET(_xlpm.lookback,MIN(ROW()-ROW(BP$50),11),_xlpm.found,IFERROR(MATCH("Equal Low",OFFSET(BP346,-_xlpm.lookback,0,_xlpm.lookback+1,1),0),-1),_xlpm.offset_rows,_xlpm.lookback-_xlpm.found+1,IF(_xlpm.found&gt;0,INDEX(F:F,ROW()-_xlpm.offset_rows),""))</f>
        <v/>
      </c>
      <c r="BR346" s="37" t="str">
        <f ca="1">IF(BQ346&lt;&gt;"",H346,"")</f>
        <v/>
      </c>
      <c r="BS346" s="37" t="str">
        <f ca="1">IF(BQ346&lt;&gt;"",I346,"")</f>
        <v/>
      </c>
      <c r="BT346" s="37" t="str">
        <f t="shared" ca="1" si="136"/>
        <v/>
      </c>
      <c r="BU346" s="37" t="str">
        <f t="shared" si="145"/>
        <v/>
      </c>
      <c r="BV346" s="29" t="str">
        <f t="shared" si="146"/>
        <v/>
      </c>
      <c r="BW346" s="37" t="str" cm="1">
        <f t="array" ref="BW346">IF(BV346&lt;&gt;1,"",_xlfn.IFS(OR(BC346="Above",BC346="Below"),BC346,OR(BH346="Above",BH346="Below"),BH346,TRUE,""))</f>
        <v/>
      </c>
      <c r="BX346" s="37" t="str">
        <f ca="1">_xlfn.LET(_xlpm.eqh,IFERROR(ABS((BM346-BL346)/BL346)&lt;0.15%,FALSE),_xlpm.eql,IFERROR(ABS((BR346-BQ346)/BQ346)&lt;0.15%,FALSE),IF(_xlpm.eqh,IF(_xlpm.eql,"Eqh Touch / Eql Touch","Eqh Touch"),IF(_xlpm.eql,"Eql Touch","")))</f>
        <v/>
      </c>
      <c r="BY346" s="37" t="str">
        <f>IF(AA346="","",IF(AA346&gt;0,"UP","DOWN"))</f>
        <v/>
      </c>
      <c r="BZ346" s="37" t="str">
        <f t="shared" si="147"/>
        <v/>
      </c>
      <c r="CA346" s="37" t="str">
        <f t="shared" si="148"/>
        <v/>
      </c>
      <c r="CB346" s="66" t="str">
        <f t="shared" si="149"/>
        <v/>
      </c>
      <c r="CC346" s="69" t="str">
        <f t="shared" si="157"/>
        <v/>
      </c>
      <c r="CD346" s="66" t="str">
        <f t="shared" si="158"/>
        <v/>
      </c>
      <c r="CE346" s="66" t="str">
        <f t="shared" si="150"/>
        <v/>
      </c>
      <c r="CF346" s="66" t="str">
        <f>IF(AK346="","",IF(AND(AC346&gt;0,AK346&gt;0),"Low Spike @ Uptrend",""))</f>
        <v/>
      </c>
      <c r="CG346" s="66" t="str">
        <f>IF(AND(CF346="Low Spike @ Uptrend",AV346&gt;50%),"Sig Low Spike @ Uptrend","")</f>
        <v/>
      </c>
      <c r="CH346" s="30" t="str">
        <f>IFERROR(IF(Z346&gt;(AVERAGE(Z326:Z346)+(2*_xlfn.STDEV.P(Z326:Z346))),1,""),"")</f>
        <v/>
      </c>
      <c r="CI346" s="30" t="str">
        <f>IFERROR(IF(G346&gt;(AVERAGE(G326:G346)+(2*_xlfn.STDEV.P(G326:G346))),1,""),"")</f>
        <v/>
      </c>
      <c r="CJ346" s="30" t="str">
        <f>IF(P346="","",IF(P346=1,1,""))</f>
        <v/>
      </c>
      <c r="CK346" s="11" t="str">
        <f>IF(AND(CH346="",CC346="",CF346="",CI346="",CJ346=""),"",SUM(CH346:CJ346)/5)</f>
        <v/>
      </c>
      <c r="CL346" s="38" t="str">
        <f t="shared" si="159"/>
        <v/>
      </c>
      <c r="CM346" s="10" t="str">
        <f t="shared" si="160"/>
        <v/>
      </c>
    </row>
    <row r="347" spans="1:91" x14ac:dyDescent="0.55000000000000004">
      <c r="A347" t="str">
        <f>IF('Data Validation'!$K$2&lt;&gt;TRUE,"",'Data Validation'!A347)</f>
        <v/>
      </c>
      <c r="B347" s="4" t="str">
        <f>IF('Data Validation'!$K$2&lt;&gt;TRUE,"",'Data Validation'!C347)</f>
        <v/>
      </c>
      <c r="C347" s="4" t="str">
        <f>IF('Data Validation'!$K$2&lt;&gt;TRUE,"",'Data Validation'!E347)</f>
        <v/>
      </c>
      <c r="D347" s="4" t="str">
        <f>IF('Data Validation'!$K$2&lt;&gt;TRUE,"",'Data Validation'!G347)</f>
        <v/>
      </c>
      <c r="E347" s="4" t="str">
        <f>IF($C347&lt;&gt;"M5","",Price!F347)</f>
        <v/>
      </c>
      <c r="F347" s="4" t="str">
        <f>IF($C347&lt;&gt;"M5","",Price!G347)</f>
        <v/>
      </c>
      <c r="G347" s="4" t="str">
        <f>IF($C347&lt;&gt;"M5","",Price!H347)</f>
        <v/>
      </c>
      <c r="H347" s="57" t="str">
        <f>IF($C347&lt;&gt;"M5","",SSA!E347)</f>
        <v/>
      </c>
      <c r="I347" s="57" t="str">
        <f>IF($C347&lt;&gt;"M5","",SSA!F347)</f>
        <v/>
      </c>
      <c r="J347" s="58" t="str">
        <f>IF($C347&lt;&gt;"M5","",SSA!G347)</f>
        <v/>
      </c>
      <c r="K347" s="58" t="str">
        <f>IF($C347&lt;&gt;"M5","",SSA!H347)</f>
        <v/>
      </c>
      <c r="L347" s="5" t="str">
        <f>IF($C347&lt;&gt;"M5","",Trendlines!K347)</f>
        <v/>
      </c>
      <c r="M347" s="5" t="str">
        <f>IF($C347&lt;&gt;"M5","",Trendlines!L347)</f>
        <v/>
      </c>
      <c r="N347" s="5" t="str">
        <f>IF($C347&lt;&gt;"M5","",ZigZag!E347)</f>
        <v/>
      </c>
      <c r="O347" s="5" t="str">
        <f>IF($C347&lt;&gt;"M5","",ZigZag!F347)</f>
        <v/>
      </c>
      <c r="P347" s="5" t="str">
        <f>IF($C347&lt;&gt;"M5","",Pinbar!E347)</f>
        <v/>
      </c>
      <c r="Q347" s="57" t="str">
        <f>IF($C347&lt;&gt;"M5","",Trendlines!E347)</f>
        <v/>
      </c>
      <c r="R347" s="57" t="str">
        <f>IF($C347&lt;&gt;"M5","",Trendlines!H347)</f>
        <v/>
      </c>
      <c r="S347" s="36" t="str">
        <f>IF(N347=0,""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IF(N299&lt;&gt;0,N299,"")))))))))))))))))))))))))))))))))))))))))))))))))</f>
        <v/>
      </c>
      <c r="T347" s="36" t="str">
        <f>IF(O347=0,""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IF(O299&lt;&gt;0,O299,"")))))))))))))))))))))))))))))))))))))))))))))))))</f>
        <v/>
      </c>
      <c r="U347" s="36" t="str">
        <f>IFERROR(IF(S347="N/A","N/A",((N347-S347)/S347)),"")</f>
        <v/>
      </c>
      <c r="V347" s="36" t="str">
        <f>IFERROR(IF(T347="N/A","N/A",((O347-T347)/T347)),"")</f>
        <v/>
      </c>
      <c r="W347" t="str">
        <f>IFERROR(E347-F347,"")</f>
        <v/>
      </c>
      <c r="X347" t="str">
        <f>IFERROR(ABS(E347-D346),"")</f>
        <v/>
      </c>
      <c r="Y347" t="str">
        <f>IFERROR(ABS(F347-D346),"")</f>
        <v/>
      </c>
      <c r="Z347" t="str">
        <f t="shared" si="134"/>
        <v/>
      </c>
      <c r="AA347" s="36" t="str">
        <f>IFERROR(H347-I347,"")</f>
        <v/>
      </c>
      <c r="AB347" s="36" t="str">
        <f t="shared" si="151"/>
        <v/>
      </c>
      <c r="AC347" s="66" t="str" cm="1">
        <f t="array" ref="AC347">IFERROR((AB347=AB346,AC346+AB347,AB347),"")</f>
        <v/>
      </c>
      <c r="AD347" s="65"/>
      <c r="AE347" s="65"/>
      <c r="AF347" s="65"/>
      <c r="AG347" s="65"/>
      <c r="AH347" s="36" t="str">
        <f>IF(AND(H347&gt;I347,H346&lt;I346),"crossover","")</f>
        <v/>
      </c>
      <c r="AI347" s="36" t="str">
        <f>IF(AND(H347&lt;I347,H346&gt;I346),"crossunder","")</f>
        <v/>
      </c>
      <c r="AJ347" s="67" t="str">
        <f t="shared" si="152"/>
        <v/>
      </c>
      <c r="AK347" s="68" t="str">
        <f t="shared" si="153"/>
        <v/>
      </c>
      <c r="AL347" s="71" t="str">
        <f t="shared" si="154"/>
        <v/>
      </c>
      <c r="AM347" s="71" t="str">
        <f t="shared" si="155"/>
        <v/>
      </c>
      <c r="AN347" s="72" t="str">
        <f>IF(AND(AK347&lt;&gt;"",CF347="Low Spike @ Uptrend"),AK347,"")</f>
        <v/>
      </c>
      <c r="AO347" s="72" t="str">
        <f t="shared" si="156"/>
        <v/>
      </c>
      <c r="AT347" s="75"/>
      <c r="AU347" s="75"/>
      <c r="AV347" s="75"/>
      <c r="AW347" s="75"/>
      <c r="AX347" s="4"/>
      <c r="AY347" s="21" t="str">
        <f>IF(OR(Q347=0,Q347=""),"",((H347-Q347)/Q347))</f>
        <v/>
      </c>
      <c r="AZ347" s="15" t="str">
        <f t="shared" si="139"/>
        <v/>
      </c>
      <c r="BA347" s="15" t="str">
        <f t="shared" si="137"/>
        <v/>
      </c>
      <c r="BB347" s="22" t="str">
        <f t="shared" si="140"/>
        <v/>
      </c>
      <c r="BC347" s="22" t="str">
        <f t="shared" si="141"/>
        <v/>
      </c>
      <c r="BD347" s="24" t="str">
        <f>IF(OR(R347=0,R347=""),"",((H347-R347)/R347))</f>
        <v/>
      </c>
      <c r="BE347" s="23" t="str">
        <f t="shared" si="138"/>
        <v/>
      </c>
      <c r="BF347" s="23" t="str">
        <f t="shared" si="142"/>
        <v/>
      </c>
      <c r="BG347" s="25" t="str">
        <f t="shared" si="143"/>
        <v/>
      </c>
      <c r="BH347" s="25" t="str">
        <f t="shared" si="144"/>
        <v/>
      </c>
      <c r="BI347" s="29" t="str">
        <f>IF(OR(L347="",N347=""),"",IF(AND(L347=N347,L347&gt;0,N347&gt;0),"Important High",""))</f>
        <v/>
      </c>
      <c r="BJ347" s="29" t="str">
        <f>IF(OR(M347="",O347=""),"",IF(AND(M347=O347,M347&gt;0,O347&gt;0),"Important Low",""))</f>
        <v/>
      </c>
      <c r="BK347" s="37" t="str">
        <f>IFERROR(IF(ABS(U347)&lt;0.15%,"Equal High",""),"")</f>
        <v/>
      </c>
      <c r="BL347" s="37" t="str" cm="1">
        <f t="array" aca="1" ref="BL347" ca="1">_xlfn.LET(_xlpm.lookback,MIN(ROW()-ROW(BK$50),11),_xlpm.found,IFERROR(MATCH("Equal High",OFFSET(BK347,-_xlpm.lookback,0,_xlpm.lookback+1,1),0),-1),_xlpm.offset_rows,_xlpm.lookback-_xlpm.found+1,IF(_xlpm.found&gt;0,INDEX(E:E,ROW()-_xlpm.offset_rows),""))</f>
        <v/>
      </c>
      <c r="BM347" s="37" t="str">
        <f ca="1">IF(BL347&lt;&gt;"",H347,"")</f>
        <v/>
      </c>
      <c r="BN347" s="37" t="str">
        <f ca="1">IF(BL347&lt;&gt;"",I347,"")</f>
        <v/>
      </c>
      <c r="BO347" s="37" t="str">
        <f t="shared" ca="1" si="135"/>
        <v/>
      </c>
      <c r="BP347" s="37" t="str">
        <f>IFERROR(IF(ABS(V347)&lt;0.15%,"Equal Low",""),"")</f>
        <v/>
      </c>
      <c r="BQ347" s="37" t="str" cm="1">
        <f t="array" aca="1" ref="BQ347" ca="1">_xlfn.LET(_xlpm.lookback,MIN(ROW()-ROW(BP$50),11),_xlpm.found,IFERROR(MATCH("Equal Low",OFFSET(BP347,-_xlpm.lookback,0,_xlpm.lookback+1,1),0),-1),_xlpm.offset_rows,_xlpm.lookback-_xlpm.found+1,IF(_xlpm.found&gt;0,INDEX(F:F,ROW()-_xlpm.offset_rows),""))</f>
        <v/>
      </c>
      <c r="BR347" s="37" t="str">
        <f ca="1">IF(BQ347&lt;&gt;"",H347,"")</f>
        <v/>
      </c>
      <c r="BS347" s="37" t="str">
        <f ca="1">IF(BQ347&lt;&gt;"",I347,"")</f>
        <v/>
      </c>
      <c r="BT347" s="37" t="str">
        <f t="shared" ca="1" si="136"/>
        <v/>
      </c>
      <c r="BU347" s="37" t="str">
        <f t="shared" si="145"/>
        <v/>
      </c>
      <c r="BV347" s="29" t="str">
        <f t="shared" si="146"/>
        <v/>
      </c>
      <c r="BW347" s="37" t="str" cm="1">
        <f t="array" ref="BW347">IF(BV347&lt;&gt;1,"",_xlfn.IFS(OR(BC347="Above",BC347="Below"),BC347,OR(BH347="Above",BH347="Below"),BH347,TRUE,""))</f>
        <v/>
      </c>
      <c r="BX347" s="37" t="str">
        <f ca="1">_xlfn.LET(_xlpm.eqh,IFERROR(ABS((BM347-BL347)/BL347)&lt;0.15%,FALSE),_xlpm.eql,IFERROR(ABS((BR347-BQ347)/BQ347)&lt;0.15%,FALSE),IF(_xlpm.eqh,IF(_xlpm.eql,"Eqh Touch / Eql Touch","Eqh Touch"),IF(_xlpm.eql,"Eql Touch","")))</f>
        <v/>
      </c>
      <c r="BY347" s="37" t="str">
        <f>IF(AA347="","",IF(AA347&gt;0,"UP","DOWN"))</f>
        <v/>
      </c>
      <c r="BZ347" s="37" t="str">
        <f t="shared" si="147"/>
        <v/>
      </c>
      <c r="CA347" s="37" t="str">
        <f t="shared" si="148"/>
        <v/>
      </c>
      <c r="CB347" s="66" t="str">
        <f t="shared" si="149"/>
        <v/>
      </c>
      <c r="CC347" s="69" t="str">
        <f t="shared" si="157"/>
        <v/>
      </c>
      <c r="CD347" s="66" t="str">
        <f t="shared" si="158"/>
        <v/>
      </c>
      <c r="CE347" s="66" t="str">
        <f t="shared" si="150"/>
        <v/>
      </c>
      <c r="CF347" s="66" t="str">
        <f>IF(AK347="","",IF(AND(AC347&gt;0,AK347&gt;0),"Low Spike @ Uptrend",""))</f>
        <v/>
      </c>
      <c r="CG347" s="66" t="str">
        <f>IF(AND(CF347="Low Spike @ Uptrend",AV347&gt;50%),"Sig Low Spike @ Uptrend","")</f>
        <v/>
      </c>
      <c r="CH347" s="30" t="str">
        <f>IFERROR(IF(Z347&gt;(AVERAGE(Z327:Z347)+(2*_xlfn.STDEV.P(Z327:Z347))),1,""),"")</f>
        <v/>
      </c>
      <c r="CI347" s="30" t="str">
        <f>IFERROR(IF(G347&gt;(AVERAGE(G327:G347)+(2*_xlfn.STDEV.P(G327:G347))),1,""),"")</f>
        <v/>
      </c>
      <c r="CJ347" s="30" t="str">
        <f>IF(P347="","",IF(P347=1,1,""))</f>
        <v/>
      </c>
      <c r="CK347" s="11" t="str">
        <f>IF(AND(CH347="",CC347="",CF347="",CI347="",CJ347=""),"",SUM(CH347:CJ347)/5)</f>
        <v/>
      </c>
      <c r="CL347" s="38" t="str">
        <f t="shared" si="159"/>
        <v/>
      </c>
      <c r="CM347" s="10" t="str">
        <f t="shared" si="160"/>
        <v/>
      </c>
    </row>
    <row r="348" spans="1:91" x14ac:dyDescent="0.55000000000000004">
      <c r="A348" t="str">
        <f>IF('Data Validation'!$K$2&lt;&gt;TRUE,"",'Data Validation'!A348)</f>
        <v/>
      </c>
      <c r="B348" s="4" t="str">
        <f>IF('Data Validation'!$K$2&lt;&gt;TRUE,"",'Data Validation'!C348)</f>
        <v/>
      </c>
      <c r="C348" s="4" t="str">
        <f>IF('Data Validation'!$K$2&lt;&gt;TRUE,"",'Data Validation'!E348)</f>
        <v/>
      </c>
      <c r="D348" s="4" t="str">
        <f>IF('Data Validation'!$K$2&lt;&gt;TRUE,"",'Data Validation'!G348)</f>
        <v/>
      </c>
      <c r="E348" s="4" t="str">
        <f>IF($C348&lt;&gt;"M5","",Price!F348)</f>
        <v/>
      </c>
      <c r="F348" s="4" t="str">
        <f>IF($C348&lt;&gt;"M5","",Price!G348)</f>
        <v/>
      </c>
      <c r="G348" s="4" t="str">
        <f>IF($C348&lt;&gt;"M5","",Price!H348)</f>
        <v/>
      </c>
      <c r="H348" s="57" t="str">
        <f>IF($C348&lt;&gt;"M5","",SSA!E348)</f>
        <v/>
      </c>
      <c r="I348" s="57" t="str">
        <f>IF($C348&lt;&gt;"M5","",SSA!F348)</f>
        <v/>
      </c>
      <c r="J348" s="58" t="str">
        <f>IF($C348&lt;&gt;"M5","",SSA!G348)</f>
        <v/>
      </c>
      <c r="K348" s="58" t="str">
        <f>IF($C348&lt;&gt;"M5","",SSA!H348)</f>
        <v/>
      </c>
      <c r="L348" s="5" t="str">
        <f>IF($C348&lt;&gt;"M5","",Trendlines!K348)</f>
        <v/>
      </c>
      <c r="M348" s="5" t="str">
        <f>IF($C348&lt;&gt;"M5","",Trendlines!L348)</f>
        <v/>
      </c>
      <c r="N348" s="5" t="str">
        <f>IF($C348&lt;&gt;"M5","",ZigZag!E348)</f>
        <v/>
      </c>
      <c r="O348" s="5" t="str">
        <f>IF($C348&lt;&gt;"M5","",ZigZag!F348)</f>
        <v/>
      </c>
      <c r="P348" s="5" t="str">
        <f>IF($C348&lt;&gt;"M5","",Pinbar!E348)</f>
        <v/>
      </c>
      <c r="Q348" s="57" t="str">
        <f>IF($C348&lt;&gt;"M5","",Trendlines!E348)</f>
        <v/>
      </c>
      <c r="R348" s="57" t="str">
        <f>IF($C348&lt;&gt;"M5","",Trendlines!H348)</f>
        <v/>
      </c>
      <c r="S348" s="36" t="str">
        <f>IF(N348=0,""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IF(N300&lt;&gt;0,N300,"")))))))))))))))))))))))))))))))))))))))))))))))))</f>
        <v/>
      </c>
      <c r="T348" s="36" t="str">
        <f>IF(O348=0,""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IF(O300&lt;&gt;0,O300,"")))))))))))))))))))))))))))))))))))))))))))))))))</f>
        <v/>
      </c>
      <c r="U348" s="36" t="str">
        <f>IFERROR(IF(S348="N/A","N/A",((N348-S348)/S348)),"")</f>
        <v/>
      </c>
      <c r="V348" s="36" t="str">
        <f>IFERROR(IF(T348="N/A","N/A",((O348-T348)/T348)),"")</f>
        <v/>
      </c>
      <c r="W348" t="str">
        <f>IFERROR(E348-F348,"")</f>
        <v/>
      </c>
      <c r="X348" t="str">
        <f>IFERROR(ABS(E348-D347),"")</f>
        <v/>
      </c>
      <c r="Y348" t="str">
        <f>IFERROR(ABS(F348-D347),"")</f>
        <v/>
      </c>
      <c r="Z348" t="str">
        <f t="shared" si="134"/>
        <v/>
      </c>
      <c r="AA348" s="36" t="str">
        <f>IFERROR(H348-I348,"")</f>
        <v/>
      </c>
      <c r="AB348" s="36" t="str">
        <f t="shared" si="151"/>
        <v/>
      </c>
      <c r="AC348" s="66" t="str" cm="1">
        <f t="array" ref="AC348">IFERROR((AB348=AB347,AC347+AB348,AB348),"")</f>
        <v/>
      </c>
      <c r="AD348" s="65"/>
      <c r="AE348" s="65"/>
      <c r="AF348" s="65"/>
      <c r="AG348" s="65"/>
      <c r="AH348" s="36" t="str">
        <f>IF(AND(H348&gt;I348,H347&lt;I347),"crossover","")</f>
        <v/>
      </c>
      <c r="AI348" s="36" t="str">
        <f>IF(AND(H348&lt;I348,H347&gt;I347),"crossunder","")</f>
        <v/>
      </c>
      <c r="AJ348" s="67" t="str">
        <f t="shared" si="152"/>
        <v/>
      </c>
      <c r="AK348" s="68" t="str">
        <f t="shared" si="153"/>
        <v/>
      </c>
      <c r="AL348" s="71" t="str">
        <f t="shared" si="154"/>
        <v/>
      </c>
      <c r="AM348" s="71" t="str">
        <f t="shared" si="155"/>
        <v/>
      </c>
      <c r="AN348" s="72" t="str">
        <f>IF(AND(AK348&lt;&gt;"",CF348="Low Spike @ Uptrend"),AK348,"")</f>
        <v/>
      </c>
      <c r="AO348" s="72" t="str">
        <f t="shared" si="156"/>
        <v/>
      </c>
      <c r="AT348" s="75"/>
      <c r="AU348" s="75"/>
      <c r="AV348" s="75"/>
      <c r="AW348" s="75"/>
      <c r="AX348" s="4"/>
      <c r="AY348" s="21" t="str">
        <f>IF(OR(Q348=0,Q348=""),"",((H348-Q348)/Q348))</f>
        <v/>
      </c>
      <c r="AZ348" s="15" t="str">
        <f t="shared" si="139"/>
        <v/>
      </c>
      <c r="BA348" s="15" t="str">
        <f t="shared" si="137"/>
        <v/>
      </c>
      <c r="BB348" s="22" t="str">
        <f t="shared" si="140"/>
        <v/>
      </c>
      <c r="BC348" s="22" t="str">
        <f t="shared" si="141"/>
        <v/>
      </c>
      <c r="BD348" s="24" t="str">
        <f>IF(OR(R348=0,R348=""),"",((H348-R348)/R348))</f>
        <v/>
      </c>
      <c r="BE348" s="23" t="str">
        <f t="shared" si="138"/>
        <v/>
      </c>
      <c r="BF348" s="23" t="str">
        <f t="shared" si="142"/>
        <v/>
      </c>
      <c r="BG348" s="25" t="str">
        <f t="shared" si="143"/>
        <v/>
      </c>
      <c r="BH348" s="25" t="str">
        <f t="shared" si="144"/>
        <v/>
      </c>
      <c r="BI348" s="29" t="str">
        <f>IF(OR(L348="",N348=""),"",IF(AND(L348=N348,L348&gt;0,N348&gt;0),"Important High",""))</f>
        <v/>
      </c>
      <c r="BJ348" s="29" t="str">
        <f>IF(OR(M348="",O348=""),"",IF(AND(M348=O348,M348&gt;0,O348&gt;0),"Important Low",""))</f>
        <v/>
      </c>
      <c r="BK348" s="37" t="str">
        <f>IFERROR(IF(ABS(U348)&lt;0.15%,"Equal High",""),"")</f>
        <v/>
      </c>
      <c r="BL348" s="37" t="str" cm="1">
        <f t="array" aca="1" ref="BL348" ca="1">_xlfn.LET(_xlpm.lookback,MIN(ROW()-ROW(BK$50),11),_xlpm.found,IFERROR(MATCH("Equal High",OFFSET(BK348,-_xlpm.lookback,0,_xlpm.lookback+1,1),0),-1),_xlpm.offset_rows,_xlpm.lookback-_xlpm.found+1,IF(_xlpm.found&gt;0,INDEX(E:E,ROW()-_xlpm.offset_rows),""))</f>
        <v/>
      </c>
      <c r="BM348" s="37" t="str">
        <f ca="1">IF(BL348&lt;&gt;"",H348,"")</f>
        <v/>
      </c>
      <c r="BN348" s="37" t="str">
        <f ca="1">IF(BL348&lt;&gt;"",I348,"")</f>
        <v/>
      </c>
      <c r="BO348" s="37" t="str">
        <f t="shared" ca="1" si="135"/>
        <v/>
      </c>
      <c r="BP348" s="37" t="str">
        <f>IFERROR(IF(ABS(V348)&lt;0.15%,"Equal Low",""),"")</f>
        <v/>
      </c>
      <c r="BQ348" s="37" t="str" cm="1">
        <f t="array" aca="1" ref="BQ348" ca="1">_xlfn.LET(_xlpm.lookback,MIN(ROW()-ROW(BP$50),11),_xlpm.found,IFERROR(MATCH("Equal Low",OFFSET(BP348,-_xlpm.lookback,0,_xlpm.lookback+1,1),0),-1),_xlpm.offset_rows,_xlpm.lookback-_xlpm.found+1,IF(_xlpm.found&gt;0,INDEX(F:F,ROW()-_xlpm.offset_rows),""))</f>
        <v/>
      </c>
      <c r="BR348" s="37" t="str">
        <f ca="1">IF(BQ348&lt;&gt;"",H348,"")</f>
        <v/>
      </c>
      <c r="BS348" s="37" t="str">
        <f ca="1">IF(BQ348&lt;&gt;"",I348,"")</f>
        <v/>
      </c>
      <c r="BT348" s="37" t="str">
        <f t="shared" ca="1" si="136"/>
        <v/>
      </c>
      <c r="BU348" s="37" t="str">
        <f t="shared" si="145"/>
        <v/>
      </c>
      <c r="BV348" s="29" t="str">
        <f t="shared" si="146"/>
        <v/>
      </c>
      <c r="BW348" s="37" t="str" cm="1">
        <f t="array" ref="BW348">IF(BV348&lt;&gt;1,"",_xlfn.IFS(OR(BC348="Above",BC348="Below"),BC348,OR(BH348="Above",BH348="Below"),BH348,TRUE,""))</f>
        <v/>
      </c>
      <c r="BX348" s="37" t="str">
        <f ca="1">_xlfn.LET(_xlpm.eqh,IFERROR(ABS((BM348-BL348)/BL348)&lt;0.15%,FALSE),_xlpm.eql,IFERROR(ABS((BR348-BQ348)/BQ348)&lt;0.15%,FALSE),IF(_xlpm.eqh,IF(_xlpm.eql,"Eqh Touch / Eql Touch","Eqh Touch"),IF(_xlpm.eql,"Eql Touch","")))</f>
        <v/>
      </c>
      <c r="BY348" s="37" t="str">
        <f>IF(AA348="","",IF(AA348&gt;0,"UP","DOWN"))</f>
        <v/>
      </c>
      <c r="BZ348" s="37" t="str">
        <f t="shared" si="147"/>
        <v/>
      </c>
      <c r="CA348" s="37" t="str">
        <f t="shared" si="148"/>
        <v/>
      </c>
      <c r="CB348" s="66" t="str">
        <f t="shared" si="149"/>
        <v/>
      </c>
      <c r="CC348" s="69" t="str">
        <f t="shared" si="157"/>
        <v/>
      </c>
      <c r="CD348" s="66" t="str">
        <f t="shared" si="158"/>
        <v/>
      </c>
      <c r="CE348" s="66" t="str">
        <f t="shared" si="150"/>
        <v/>
      </c>
      <c r="CF348" s="66" t="str">
        <f>IF(AK348="","",IF(AND(AC348&gt;0,AK348&gt;0),"Low Spike @ Uptrend",""))</f>
        <v/>
      </c>
      <c r="CG348" s="66" t="str">
        <f>IF(AND(CF348="Low Spike @ Uptrend",AV348&gt;50%),"Sig Low Spike @ Uptrend","")</f>
        <v/>
      </c>
      <c r="CH348" s="30" t="str">
        <f>IFERROR(IF(Z348&gt;(AVERAGE(Z328:Z348)+(2*_xlfn.STDEV.P(Z328:Z348))),1,""),"")</f>
        <v/>
      </c>
      <c r="CI348" s="30" t="str">
        <f>IFERROR(IF(G348&gt;(AVERAGE(G328:G348)+(2*_xlfn.STDEV.P(G328:G348))),1,""),"")</f>
        <v/>
      </c>
      <c r="CJ348" s="30" t="str">
        <f>IF(P348="","",IF(P348=1,1,""))</f>
        <v/>
      </c>
      <c r="CK348" s="11" t="str">
        <f>IF(AND(CH348="",CC348="",CF348="",CI348="",CJ348=""),"",SUM(CH348:CJ348)/5)</f>
        <v/>
      </c>
      <c r="CL348" s="38" t="str">
        <f t="shared" si="159"/>
        <v/>
      </c>
      <c r="CM348" s="10" t="str">
        <f t="shared" si="160"/>
        <v/>
      </c>
    </row>
    <row r="349" spans="1:91" x14ac:dyDescent="0.55000000000000004">
      <c r="A349" t="str">
        <f>IF('Data Validation'!$K$2&lt;&gt;TRUE,"",'Data Validation'!A349)</f>
        <v/>
      </c>
      <c r="B349" s="4" t="str">
        <f>IF('Data Validation'!$K$2&lt;&gt;TRUE,"",'Data Validation'!C349)</f>
        <v/>
      </c>
      <c r="C349" s="4" t="str">
        <f>IF('Data Validation'!$K$2&lt;&gt;TRUE,"",'Data Validation'!E349)</f>
        <v/>
      </c>
      <c r="D349" s="4" t="str">
        <f>IF('Data Validation'!$K$2&lt;&gt;TRUE,"",'Data Validation'!G349)</f>
        <v/>
      </c>
      <c r="E349" s="4" t="str">
        <f>IF($C349&lt;&gt;"M5","",Price!F349)</f>
        <v/>
      </c>
      <c r="F349" s="4" t="str">
        <f>IF($C349&lt;&gt;"M5","",Price!G349)</f>
        <v/>
      </c>
      <c r="G349" s="4" t="str">
        <f>IF($C349&lt;&gt;"M5","",Price!H349)</f>
        <v/>
      </c>
      <c r="H349" s="57" t="str">
        <f>IF($C349&lt;&gt;"M5","",SSA!E349)</f>
        <v/>
      </c>
      <c r="I349" s="57" t="str">
        <f>IF($C349&lt;&gt;"M5","",SSA!F349)</f>
        <v/>
      </c>
      <c r="J349" s="58" t="str">
        <f>IF($C349&lt;&gt;"M5","",SSA!G349)</f>
        <v/>
      </c>
      <c r="K349" s="58" t="str">
        <f>IF($C349&lt;&gt;"M5","",SSA!H349)</f>
        <v/>
      </c>
      <c r="L349" s="5" t="str">
        <f>IF($C349&lt;&gt;"M5","",Trendlines!K349)</f>
        <v/>
      </c>
      <c r="M349" s="5" t="str">
        <f>IF($C349&lt;&gt;"M5","",Trendlines!L349)</f>
        <v/>
      </c>
      <c r="N349" s="5" t="str">
        <f>IF($C349&lt;&gt;"M5","",ZigZag!E349)</f>
        <v/>
      </c>
      <c r="O349" s="5" t="str">
        <f>IF($C349&lt;&gt;"M5","",ZigZag!F349)</f>
        <v/>
      </c>
      <c r="P349" s="5" t="str">
        <f>IF($C349&lt;&gt;"M5","",Pinbar!E349)</f>
        <v/>
      </c>
      <c r="Q349" s="57" t="str">
        <f>IF($C349&lt;&gt;"M5","",Trendlines!E349)</f>
        <v/>
      </c>
      <c r="R349" s="57" t="str">
        <f>IF($C349&lt;&gt;"M5","",Trendlines!H349)</f>
        <v/>
      </c>
      <c r="S349" s="36" t="str">
        <f>IF(N349=0,""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IF(N301&lt;&gt;0,N301,"")))))))))))))))))))))))))))))))))))))))))))))))))</f>
        <v/>
      </c>
      <c r="T349" s="36" t="str">
        <f>IF(O349=0,""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IF(O301&lt;&gt;0,O301,"")))))))))))))))))))))))))))))))))))))))))))))))))</f>
        <v/>
      </c>
      <c r="U349" s="36" t="str">
        <f>IFERROR(IF(S349="N/A","N/A",((N349-S349)/S349)),"")</f>
        <v/>
      </c>
      <c r="V349" s="36" t="str">
        <f>IFERROR(IF(T349="N/A","N/A",((O349-T349)/T349)),"")</f>
        <v/>
      </c>
      <c r="W349" t="str">
        <f>IFERROR(E349-F349,"")</f>
        <v/>
      </c>
      <c r="X349" t="str">
        <f>IFERROR(ABS(E349-D348),"")</f>
        <v/>
      </c>
      <c r="Y349" t="str">
        <f>IFERROR(ABS(F349-D348),"")</f>
        <v/>
      </c>
      <c r="Z349" t="str">
        <f t="shared" si="134"/>
        <v/>
      </c>
      <c r="AA349" s="36" t="str">
        <f>IFERROR(H349-I349,"")</f>
        <v/>
      </c>
      <c r="AB349" s="36" t="str">
        <f t="shared" si="151"/>
        <v/>
      </c>
      <c r="AC349" s="66" t="str" cm="1">
        <f t="array" ref="AC349">IFERROR((AB349=AB348,AC348+AB349,AB349),"")</f>
        <v/>
      </c>
      <c r="AD349" s="65"/>
      <c r="AE349" s="65"/>
      <c r="AF349" s="65"/>
      <c r="AG349" s="65"/>
      <c r="AH349" s="36" t="str">
        <f>IF(AND(H349&gt;I349,H348&lt;I348),"crossover","")</f>
        <v/>
      </c>
      <c r="AI349" s="36" t="str">
        <f>IF(AND(H349&lt;I349,H348&gt;I348),"crossunder","")</f>
        <v/>
      </c>
      <c r="AJ349" s="67" t="str">
        <f t="shared" si="152"/>
        <v/>
      </c>
      <c r="AK349" s="68" t="str">
        <f t="shared" si="153"/>
        <v/>
      </c>
      <c r="AL349" s="71" t="str">
        <f t="shared" si="154"/>
        <v/>
      </c>
      <c r="AM349" s="71" t="str">
        <f t="shared" si="155"/>
        <v/>
      </c>
      <c r="AN349" s="72" t="str">
        <f>IF(AND(AK349&lt;&gt;"",CF349="Low Spike @ Uptrend"),AK349,"")</f>
        <v/>
      </c>
      <c r="AO349" s="72" t="str">
        <f t="shared" si="156"/>
        <v/>
      </c>
      <c r="AT349" s="75"/>
      <c r="AU349" s="75"/>
      <c r="AV349" s="75"/>
      <c r="AW349" s="75"/>
      <c r="AX349" s="4"/>
      <c r="AY349" s="21" t="str">
        <f>IF(OR(Q349=0,Q349=""),"",((H349-Q349)/Q349))</f>
        <v/>
      </c>
      <c r="AZ349" s="15" t="str">
        <f t="shared" si="139"/>
        <v/>
      </c>
      <c r="BA349" s="15" t="str">
        <f t="shared" si="137"/>
        <v/>
      </c>
      <c r="BB349" s="22" t="str">
        <f t="shared" si="140"/>
        <v/>
      </c>
      <c r="BC349" s="22" t="str">
        <f t="shared" si="141"/>
        <v/>
      </c>
      <c r="BD349" s="24" t="str">
        <f>IF(OR(R349=0,R349=""),"",((H349-R349)/R349))</f>
        <v/>
      </c>
      <c r="BE349" s="23" t="str">
        <f t="shared" si="138"/>
        <v/>
      </c>
      <c r="BF349" s="23" t="str">
        <f t="shared" si="142"/>
        <v/>
      </c>
      <c r="BG349" s="25" t="str">
        <f t="shared" si="143"/>
        <v/>
      </c>
      <c r="BH349" s="25" t="str">
        <f t="shared" si="144"/>
        <v/>
      </c>
      <c r="BI349" s="29" t="str">
        <f>IF(OR(L349="",N349=""),"",IF(AND(L349=N349,L349&gt;0,N349&gt;0),"Important High",""))</f>
        <v/>
      </c>
      <c r="BJ349" s="29" t="str">
        <f>IF(OR(M349="",O349=""),"",IF(AND(M349=O349,M349&gt;0,O349&gt;0),"Important Low",""))</f>
        <v/>
      </c>
      <c r="BK349" s="37" t="str">
        <f>IFERROR(IF(ABS(U349)&lt;0.15%,"Equal High",""),"")</f>
        <v/>
      </c>
      <c r="BL349" s="37" t="str" cm="1">
        <f t="array" aca="1" ref="BL349" ca="1">_xlfn.LET(_xlpm.lookback,MIN(ROW()-ROW(BK$50),11),_xlpm.found,IFERROR(MATCH("Equal High",OFFSET(BK349,-_xlpm.lookback,0,_xlpm.lookback+1,1),0),-1),_xlpm.offset_rows,_xlpm.lookback-_xlpm.found+1,IF(_xlpm.found&gt;0,INDEX(E:E,ROW()-_xlpm.offset_rows),""))</f>
        <v/>
      </c>
      <c r="BM349" s="37" t="str">
        <f ca="1">IF(BL349&lt;&gt;"",H349,"")</f>
        <v/>
      </c>
      <c r="BN349" s="37" t="str">
        <f ca="1">IF(BL349&lt;&gt;"",I349,"")</f>
        <v/>
      </c>
      <c r="BO349" s="37" t="str">
        <f t="shared" ca="1" si="135"/>
        <v/>
      </c>
      <c r="BP349" s="37" t="str">
        <f>IFERROR(IF(ABS(V349)&lt;0.15%,"Equal Low",""),"")</f>
        <v/>
      </c>
      <c r="BQ349" s="37" t="str" cm="1">
        <f t="array" aca="1" ref="BQ349" ca="1">_xlfn.LET(_xlpm.lookback,MIN(ROW()-ROW(BP$50),11),_xlpm.found,IFERROR(MATCH("Equal Low",OFFSET(BP349,-_xlpm.lookback,0,_xlpm.lookback+1,1),0),-1),_xlpm.offset_rows,_xlpm.lookback-_xlpm.found+1,IF(_xlpm.found&gt;0,INDEX(F:F,ROW()-_xlpm.offset_rows),""))</f>
        <v/>
      </c>
      <c r="BR349" s="37" t="str">
        <f ca="1">IF(BQ349&lt;&gt;"",H349,"")</f>
        <v/>
      </c>
      <c r="BS349" s="37" t="str">
        <f ca="1">IF(BQ349&lt;&gt;"",I349,"")</f>
        <v/>
      </c>
      <c r="BT349" s="37" t="str">
        <f t="shared" ca="1" si="136"/>
        <v/>
      </c>
      <c r="BU349" s="37" t="str">
        <f t="shared" si="145"/>
        <v/>
      </c>
      <c r="BV349" s="29" t="str">
        <f t="shared" si="146"/>
        <v/>
      </c>
      <c r="BW349" s="37" t="str" cm="1">
        <f t="array" ref="BW349">IF(BV349&lt;&gt;1,"",_xlfn.IFS(OR(BC349="Above",BC349="Below"),BC349,OR(BH349="Above",BH349="Below"),BH349,TRUE,""))</f>
        <v/>
      </c>
      <c r="BX349" s="37" t="str">
        <f ca="1">_xlfn.LET(_xlpm.eqh,IFERROR(ABS((BM349-BL349)/BL349)&lt;0.15%,FALSE),_xlpm.eql,IFERROR(ABS((BR349-BQ349)/BQ349)&lt;0.15%,FALSE),IF(_xlpm.eqh,IF(_xlpm.eql,"Eqh Touch / Eql Touch","Eqh Touch"),IF(_xlpm.eql,"Eql Touch","")))</f>
        <v/>
      </c>
      <c r="BY349" s="37" t="str">
        <f>IF(AA349="","",IF(AA349&gt;0,"UP","DOWN"))</f>
        <v/>
      </c>
      <c r="BZ349" s="37" t="str">
        <f t="shared" si="147"/>
        <v/>
      </c>
      <c r="CA349" s="37" t="str">
        <f t="shared" si="148"/>
        <v/>
      </c>
      <c r="CB349" s="66" t="str">
        <f t="shared" si="149"/>
        <v/>
      </c>
      <c r="CC349" s="69" t="str">
        <f t="shared" si="157"/>
        <v/>
      </c>
      <c r="CD349" s="66" t="str">
        <f t="shared" si="158"/>
        <v/>
      </c>
      <c r="CE349" s="66" t="str">
        <f t="shared" si="150"/>
        <v/>
      </c>
      <c r="CF349" s="66" t="str">
        <f>IF(AK349="","",IF(AND(AC349&gt;0,AK349&gt;0),"Low Spike @ Uptrend",""))</f>
        <v/>
      </c>
      <c r="CG349" s="66" t="str">
        <f>IF(AND(CF349="Low Spike @ Uptrend",AV349&gt;50%),"Sig Low Spike @ Uptrend","")</f>
        <v/>
      </c>
      <c r="CH349" s="30" t="str">
        <f>IFERROR(IF(Z349&gt;(AVERAGE(Z329:Z349)+(2*_xlfn.STDEV.P(Z329:Z349))),1,""),"")</f>
        <v/>
      </c>
      <c r="CI349" s="30" t="str">
        <f>IFERROR(IF(G349&gt;(AVERAGE(G329:G349)+(2*_xlfn.STDEV.P(G329:G349))),1,""),"")</f>
        <v/>
      </c>
      <c r="CJ349" s="30" t="str">
        <f>IF(P349="","",IF(P349=1,1,""))</f>
        <v/>
      </c>
      <c r="CK349" s="11" t="str">
        <f>IF(AND(CH349="",CC349="",CF349="",CI349="",CJ349=""),"",SUM(CH349:CJ349)/5)</f>
        <v/>
      </c>
      <c r="CL349" s="38" t="str">
        <f t="shared" si="159"/>
        <v/>
      </c>
      <c r="CM349" s="10" t="str">
        <f t="shared" si="160"/>
        <v/>
      </c>
    </row>
    <row r="350" spans="1:91" x14ac:dyDescent="0.55000000000000004">
      <c r="A350" t="str">
        <f>IF('Data Validation'!$K$2&lt;&gt;TRUE,"",'Data Validation'!A350)</f>
        <v/>
      </c>
      <c r="B350" s="4" t="str">
        <f>IF('Data Validation'!$K$2&lt;&gt;TRUE,"",'Data Validation'!C350)</f>
        <v/>
      </c>
      <c r="C350" s="4" t="str">
        <f>IF('Data Validation'!$K$2&lt;&gt;TRUE,"",'Data Validation'!E350)</f>
        <v/>
      </c>
      <c r="D350" s="4" t="str">
        <f>IF('Data Validation'!$K$2&lt;&gt;TRUE,"",'Data Validation'!G350)</f>
        <v/>
      </c>
      <c r="E350" s="4" t="str">
        <f>IF($C350&lt;&gt;"M5","",Price!F350)</f>
        <v/>
      </c>
      <c r="F350" s="4" t="str">
        <f>IF($C350&lt;&gt;"M5","",Price!G350)</f>
        <v/>
      </c>
      <c r="G350" s="4" t="str">
        <f>IF($C350&lt;&gt;"M5","",Price!H350)</f>
        <v/>
      </c>
      <c r="H350" s="57" t="str">
        <f>IF($C350&lt;&gt;"M5","",SSA!E350)</f>
        <v/>
      </c>
      <c r="I350" s="57" t="str">
        <f>IF($C350&lt;&gt;"M5","",SSA!F350)</f>
        <v/>
      </c>
      <c r="J350" s="58" t="str">
        <f>IF($C350&lt;&gt;"M5","",SSA!G350)</f>
        <v/>
      </c>
      <c r="K350" s="58" t="str">
        <f>IF($C350&lt;&gt;"M5","",SSA!H350)</f>
        <v/>
      </c>
      <c r="L350" s="5" t="str">
        <f>IF($C350&lt;&gt;"M5","",Trendlines!K350)</f>
        <v/>
      </c>
      <c r="M350" s="5" t="str">
        <f>IF($C350&lt;&gt;"M5","",Trendlines!L350)</f>
        <v/>
      </c>
      <c r="N350" s="5" t="str">
        <f>IF($C350&lt;&gt;"M5","",ZigZag!E350)</f>
        <v/>
      </c>
      <c r="O350" s="5" t="str">
        <f>IF($C350&lt;&gt;"M5","",ZigZag!F350)</f>
        <v/>
      </c>
      <c r="P350" s="5" t="str">
        <f>IF($C350&lt;&gt;"M5","",Pinbar!E350)</f>
        <v/>
      </c>
      <c r="Q350" s="57" t="str">
        <f>IF($C350&lt;&gt;"M5","",Trendlines!E350)</f>
        <v/>
      </c>
      <c r="R350" s="57" t="str">
        <f>IF($C350&lt;&gt;"M5","",Trendlines!H350)</f>
        <v/>
      </c>
      <c r="S350" s="36" t="str">
        <f>IF(N350=0,""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IF(N302&lt;&gt;0,N302,"")))))))))))))))))))))))))))))))))))))))))))))))))</f>
        <v/>
      </c>
      <c r="T350" s="36" t="str">
        <f>IF(O350=0,""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IF(O302&lt;&gt;0,O302,"")))))))))))))))))))))))))))))))))))))))))))))))))</f>
        <v/>
      </c>
      <c r="U350" s="36" t="str">
        <f>IFERROR(IF(S350="N/A","N/A",((N350-S350)/S350)),"")</f>
        <v/>
      </c>
      <c r="V350" s="36" t="str">
        <f>IFERROR(IF(T350="N/A","N/A",((O350-T350)/T350)),"")</f>
        <v/>
      </c>
      <c r="W350" t="str">
        <f>IFERROR(E350-F350,"")</f>
        <v/>
      </c>
      <c r="X350" t="str">
        <f>IFERROR(ABS(E350-D349),"")</f>
        <v/>
      </c>
      <c r="Y350" t="str">
        <f>IFERROR(ABS(F350-D349),"")</f>
        <v/>
      </c>
      <c r="Z350" t="str">
        <f t="shared" si="134"/>
        <v/>
      </c>
      <c r="AA350" s="36" t="str">
        <f>IFERROR(H350-I350,"")</f>
        <v/>
      </c>
      <c r="AB350" s="36" t="str">
        <f t="shared" si="151"/>
        <v/>
      </c>
      <c r="AC350" s="66" t="str" cm="1">
        <f t="array" ref="AC350">IFERROR((AB350=AB349,AC349+AB350,AB350),"")</f>
        <v/>
      </c>
      <c r="AD350" s="65"/>
      <c r="AE350" s="65"/>
      <c r="AF350" s="65"/>
      <c r="AG350" s="65"/>
      <c r="AH350" s="36" t="str">
        <f>IF(AND(H350&gt;I350,H349&lt;I349),"crossover","")</f>
        <v/>
      </c>
      <c r="AI350" s="36" t="str">
        <f>IF(AND(H350&lt;I350,H349&gt;I349),"crossunder","")</f>
        <v/>
      </c>
      <c r="AJ350" s="67" t="str">
        <f t="shared" si="152"/>
        <v/>
      </c>
      <c r="AK350" s="68" t="str">
        <f t="shared" si="153"/>
        <v/>
      </c>
      <c r="AL350" s="71" t="str">
        <f t="shared" si="154"/>
        <v/>
      </c>
      <c r="AM350" s="71" t="str">
        <f t="shared" si="155"/>
        <v/>
      </c>
      <c r="AN350" s="72" t="str">
        <f>IF(AND(AK350&lt;&gt;"",CF350="Low Spike @ Uptrend"),AK350,"")</f>
        <v/>
      </c>
      <c r="AO350" s="72" t="str">
        <f t="shared" si="156"/>
        <v/>
      </c>
      <c r="AT350" s="75"/>
      <c r="AU350" s="75"/>
      <c r="AV350" s="75"/>
      <c r="AW350" s="75"/>
      <c r="AX350" s="4"/>
      <c r="AY350" s="21" t="str">
        <f>IF(OR(Q350=0,Q350=""),"",((H350-Q350)/Q350))</f>
        <v/>
      </c>
      <c r="AZ350" s="15" t="str">
        <f t="shared" si="139"/>
        <v/>
      </c>
      <c r="BA350" s="15" t="str">
        <f t="shared" si="137"/>
        <v/>
      </c>
      <c r="BB350" s="22" t="str">
        <f t="shared" si="140"/>
        <v/>
      </c>
      <c r="BC350" s="22" t="str">
        <f t="shared" si="141"/>
        <v/>
      </c>
      <c r="BD350" s="24" t="str">
        <f>IF(OR(R350=0,R350=""),"",((H350-R350)/R350))</f>
        <v/>
      </c>
      <c r="BE350" s="23" t="str">
        <f t="shared" si="138"/>
        <v/>
      </c>
      <c r="BF350" s="23" t="str">
        <f t="shared" si="142"/>
        <v/>
      </c>
      <c r="BG350" s="25" t="str">
        <f t="shared" si="143"/>
        <v/>
      </c>
      <c r="BH350" s="25" t="str">
        <f t="shared" si="144"/>
        <v/>
      </c>
      <c r="BI350" s="29" t="str">
        <f>IF(OR(L350="",N350=""),"",IF(AND(L350=N350,L350&gt;0,N350&gt;0),"Important High",""))</f>
        <v/>
      </c>
      <c r="BJ350" s="29" t="str">
        <f>IF(OR(M350="",O350=""),"",IF(AND(M350=O350,M350&gt;0,O350&gt;0),"Important Low",""))</f>
        <v/>
      </c>
      <c r="BK350" s="37" t="str">
        <f>IFERROR(IF(ABS(U350)&lt;0.15%,"Equal High",""),"")</f>
        <v/>
      </c>
      <c r="BL350" s="37" t="str" cm="1">
        <f t="array" aca="1" ref="BL350" ca="1">_xlfn.LET(_xlpm.lookback,MIN(ROW()-ROW(BK$50),11),_xlpm.found,IFERROR(MATCH("Equal High",OFFSET(BK350,-_xlpm.lookback,0,_xlpm.lookback+1,1),0),-1),_xlpm.offset_rows,_xlpm.lookback-_xlpm.found+1,IF(_xlpm.found&gt;0,INDEX(E:E,ROW()-_xlpm.offset_rows),""))</f>
        <v/>
      </c>
      <c r="BM350" s="37" t="str">
        <f ca="1">IF(BL350&lt;&gt;"",H350,"")</f>
        <v/>
      </c>
      <c r="BN350" s="37" t="str">
        <f ca="1">IF(BL350&lt;&gt;"",I350,"")</f>
        <v/>
      </c>
      <c r="BO350" s="37" t="str">
        <f t="shared" ca="1" si="135"/>
        <v/>
      </c>
      <c r="BP350" s="37" t="str">
        <f>IFERROR(IF(ABS(V350)&lt;0.15%,"Equal Low",""),"")</f>
        <v/>
      </c>
      <c r="BQ350" s="37" t="str" cm="1">
        <f t="array" aca="1" ref="BQ350" ca="1">_xlfn.LET(_xlpm.lookback,MIN(ROW()-ROW(BP$50),11),_xlpm.found,IFERROR(MATCH("Equal Low",OFFSET(BP350,-_xlpm.lookback,0,_xlpm.lookback+1,1),0),-1),_xlpm.offset_rows,_xlpm.lookback-_xlpm.found+1,IF(_xlpm.found&gt;0,INDEX(F:F,ROW()-_xlpm.offset_rows),""))</f>
        <v/>
      </c>
      <c r="BR350" s="37" t="str">
        <f ca="1">IF(BQ350&lt;&gt;"",H350,"")</f>
        <v/>
      </c>
      <c r="BS350" s="37" t="str">
        <f ca="1">IF(BQ350&lt;&gt;"",I350,"")</f>
        <v/>
      </c>
      <c r="BT350" s="37" t="str">
        <f t="shared" ca="1" si="136"/>
        <v/>
      </c>
      <c r="BU350" s="37" t="str">
        <f t="shared" si="145"/>
        <v/>
      </c>
      <c r="BV350" s="29" t="str">
        <f t="shared" si="146"/>
        <v/>
      </c>
      <c r="BW350" s="37" t="str" cm="1">
        <f t="array" ref="BW350">IF(BV350&lt;&gt;1,"",_xlfn.IFS(OR(BC350="Above",BC350="Below"),BC350,OR(BH350="Above",BH350="Below"),BH350,TRUE,""))</f>
        <v/>
      </c>
      <c r="BX350" s="37" t="str">
        <f ca="1">_xlfn.LET(_xlpm.eqh,IFERROR(ABS((BM350-BL350)/BL350)&lt;0.15%,FALSE),_xlpm.eql,IFERROR(ABS((BR350-BQ350)/BQ350)&lt;0.15%,FALSE),IF(_xlpm.eqh,IF(_xlpm.eql,"Eqh Touch / Eql Touch","Eqh Touch"),IF(_xlpm.eql,"Eql Touch","")))</f>
        <v/>
      </c>
      <c r="BY350" s="37" t="str">
        <f>IF(AA350="","",IF(AA350&gt;0,"UP","DOWN"))</f>
        <v/>
      </c>
      <c r="BZ350" s="37" t="str">
        <f t="shared" si="147"/>
        <v/>
      </c>
      <c r="CA350" s="37" t="str">
        <f t="shared" si="148"/>
        <v/>
      </c>
      <c r="CB350" s="66" t="str">
        <f t="shared" si="149"/>
        <v/>
      </c>
      <c r="CC350" s="69" t="str">
        <f t="shared" si="157"/>
        <v/>
      </c>
      <c r="CD350" s="66" t="str">
        <f t="shared" si="158"/>
        <v/>
      </c>
      <c r="CE350" s="66" t="str">
        <f t="shared" si="150"/>
        <v/>
      </c>
      <c r="CF350" s="66" t="str">
        <f>IF(AK350="","",IF(AND(AC350&gt;0,AK350&gt;0),"Low Spike @ Uptrend",""))</f>
        <v/>
      </c>
      <c r="CG350" s="66" t="str">
        <f>IF(AND(CF350="Low Spike @ Uptrend",AV350&gt;50%),"Sig Low Spike @ Uptrend","")</f>
        <v/>
      </c>
      <c r="CH350" s="30" t="str">
        <f>IFERROR(IF(Z350&gt;(AVERAGE(Z330:Z350)+(2*_xlfn.STDEV.P(Z330:Z350))),1,""),"")</f>
        <v/>
      </c>
      <c r="CI350" s="30" t="str">
        <f>IFERROR(IF(G350&gt;(AVERAGE(G330:G350)+(2*_xlfn.STDEV.P(G330:G350))),1,""),"")</f>
        <v/>
      </c>
      <c r="CJ350" s="30" t="str">
        <f>IF(P350="","",IF(P350=1,1,""))</f>
        <v/>
      </c>
      <c r="CK350" s="11" t="str">
        <f>IF(AND(CH350="",CC350="",CF350="",CI350="",CJ350=""),"",SUM(CH350:CJ350)/5)</f>
        <v/>
      </c>
      <c r="CL350" s="38" t="str">
        <f t="shared" si="159"/>
        <v/>
      </c>
      <c r="CM350" s="10" t="str">
        <f t="shared" si="160"/>
        <v/>
      </c>
    </row>
    <row r="351" spans="1:91" x14ac:dyDescent="0.55000000000000004">
      <c r="A351" t="str">
        <f>IF('Data Validation'!$K$2&lt;&gt;TRUE,"",'Data Validation'!A351)</f>
        <v/>
      </c>
      <c r="B351" s="4" t="str">
        <f>IF('Data Validation'!$K$2&lt;&gt;TRUE,"",'Data Validation'!C351)</f>
        <v/>
      </c>
      <c r="C351" s="4" t="str">
        <f>IF('Data Validation'!$K$2&lt;&gt;TRUE,"",'Data Validation'!E351)</f>
        <v/>
      </c>
      <c r="D351" s="4" t="str">
        <f>IF('Data Validation'!$K$2&lt;&gt;TRUE,"",'Data Validation'!G351)</f>
        <v/>
      </c>
      <c r="E351" s="4" t="str">
        <f>IF($C351&lt;&gt;"M5","",Price!F351)</f>
        <v/>
      </c>
      <c r="F351" s="4" t="str">
        <f>IF($C351&lt;&gt;"M5","",Price!G351)</f>
        <v/>
      </c>
      <c r="G351" s="4" t="str">
        <f>IF($C351&lt;&gt;"M5","",Price!H351)</f>
        <v/>
      </c>
      <c r="H351" s="57" t="str">
        <f>IF($C351&lt;&gt;"M5","",SSA!E351)</f>
        <v/>
      </c>
      <c r="I351" s="57" t="str">
        <f>IF($C351&lt;&gt;"M5","",SSA!F351)</f>
        <v/>
      </c>
      <c r="J351" s="58" t="str">
        <f>IF($C351&lt;&gt;"M5","",SSA!G351)</f>
        <v/>
      </c>
      <c r="K351" s="58" t="str">
        <f>IF($C351&lt;&gt;"M5","",SSA!H351)</f>
        <v/>
      </c>
      <c r="L351" s="5" t="str">
        <f>IF($C351&lt;&gt;"M5","",Trendlines!K351)</f>
        <v/>
      </c>
      <c r="M351" s="5" t="str">
        <f>IF($C351&lt;&gt;"M5","",Trendlines!L351)</f>
        <v/>
      </c>
      <c r="N351" s="5" t="str">
        <f>IF($C351&lt;&gt;"M5","",ZigZag!E351)</f>
        <v/>
      </c>
      <c r="O351" s="5" t="str">
        <f>IF($C351&lt;&gt;"M5","",ZigZag!F351)</f>
        <v/>
      </c>
      <c r="P351" s="5" t="str">
        <f>IF($C351&lt;&gt;"M5","",Pinbar!E351)</f>
        <v/>
      </c>
      <c r="Q351" s="57" t="str">
        <f>IF($C351&lt;&gt;"M5","",Trendlines!E351)</f>
        <v/>
      </c>
      <c r="R351" s="57" t="str">
        <f>IF($C351&lt;&gt;"M5","",Trendlines!H351)</f>
        <v/>
      </c>
      <c r="S351" s="36" t="str">
        <f>IF(N351=0,""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IF(N303&lt;&gt;0,N303,"")))))))))))))))))))))))))))))))))))))))))))))))))</f>
        <v/>
      </c>
      <c r="T351" s="36" t="str">
        <f>IF(O351=0,""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IF(O303&lt;&gt;0,O303,"")))))))))))))))))))))))))))))))))))))))))))))))))</f>
        <v/>
      </c>
      <c r="U351" s="36" t="str">
        <f>IFERROR(IF(S351="N/A","N/A",((N351-S351)/S351)),"")</f>
        <v/>
      </c>
      <c r="V351" s="36" t="str">
        <f>IFERROR(IF(T351="N/A","N/A",((O351-T351)/T351)),"")</f>
        <v/>
      </c>
      <c r="W351" t="str">
        <f>IFERROR(E351-F351,"")</f>
        <v/>
      </c>
      <c r="X351" t="str">
        <f>IFERROR(ABS(E351-D350),"")</f>
        <v/>
      </c>
      <c r="Y351" t="str">
        <f>IFERROR(ABS(F351-D350),"")</f>
        <v/>
      </c>
      <c r="Z351" t="str">
        <f t="shared" si="134"/>
        <v/>
      </c>
      <c r="AA351" s="36" t="str">
        <f>IFERROR(H351-I351,"")</f>
        <v/>
      </c>
      <c r="AB351" s="36" t="str">
        <f t="shared" si="151"/>
        <v/>
      </c>
      <c r="AC351" s="66" t="str" cm="1">
        <f t="array" ref="AC351">IFERROR((AB351=AB350,AC350+AB351,AB351),"")</f>
        <v/>
      </c>
      <c r="AD351" s="65"/>
      <c r="AE351" s="65"/>
      <c r="AF351" s="65"/>
      <c r="AG351" s="65"/>
      <c r="AH351" s="36" t="str">
        <f>IF(AND(H351&gt;I351,H350&lt;I350),"crossover","")</f>
        <v/>
      </c>
      <c r="AI351" s="36" t="str">
        <f>IF(AND(H351&lt;I351,H350&gt;I350),"crossunder","")</f>
        <v/>
      </c>
      <c r="AJ351" s="67" t="str">
        <f t="shared" si="152"/>
        <v/>
      </c>
      <c r="AK351" s="68" t="str">
        <f t="shared" si="153"/>
        <v/>
      </c>
      <c r="AL351" s="71" t="str">
        <f t="shared" si="154"/>
        <v/>
      </c>
      <c r="AM351" s="71" t="str">
        <f t="shared" si="155"/>
        <v/>
      </c>
      <c r="AN351" s="72" t="str">
        <f>IF(AND(AK351&lt;&gt;"",CF351="Low Spike @ Uptrend"),AK351,"")</f>
        <v/>
      </c>
      <c r="AO351" s="72" t="str">
        <f t="shared" si="156"/>
        <v/>
      </c>
      <c r="AT351" s="75"/>
      <c r="AU351" s="75"/>
      <c r="AV351" s="75"/>
      <c r="AW351" s="75"/>
      <c r="AX351" s="4"/>
      <c r="AY351" s="21" t="str">
        <f>IF(OR(Q351=0,Q351=""),"",((H351-Q351)/Q351))</f>
        <v/>
      </c>
      <c r="AZ351" s="15" t="str">
        <f t="shared" si="139"/>
        <v/>
      </c>
      <c r="BA351" s="15" t="str">
        <f t="shared" si="137"/>
        <v/>
      </c>
      <c r="BB351" s="22" t="str">
        <f t="shared" si="140"/>
        <v/>
      </c>
      <c r="BC351" s="22" t="str">
        <f t="shared" si="141"/>
        <v/>
      </c>
      <c r="BD351" s="24" t="str">
        <f>IF(OR(R351=0,R351=""),"",((H351-R351)/R351))</f>
        <v/>
      </c>
      <c r="BE351" s="23" t="str">
        <f t="shared" si="138"/>
        <v/>
      </c>
      <c r="BF351" s="23" t="str">
        <f t="shared" si="142"/>
        <v/>
      </c>
      <c r="BG351" s="25" t="str">
        <f t="shared" si="143"/>
        <v/>
      </c>
      <c r="BH351" s="25" t="str">
        <f t="shared" si="144"/>
        <v/>
      </c>
      <c r="BI351" s="29" t="str">
        <f>IF(OR(L351="",N351=""),"",IF(AND(L351=N351,L351&gt;0,N351&gt;0),"Important High",""))</f>
        <v/>
      </c>
      <c r="BJ351" s="29" t="str">
        <f>IF(OR(M351="",O351=""),"",IF(AND(M351=O351,M351&gt;0,O351&gt;0),"Important Low",""))</f>
        <v/>
      </c>
      <c r="BK351" s="37" t="str">
        <f>IFERROR(IF(ABS(U351)&lt;0.15%,"Equal High",""),"")</f>
        <v/>
      </c>
      <c r="BL351" s="37" t="str" cm="1">
        <f t="array" aca="1" ref="BL351" ca="1">_xlfn.LET(_xlpm.lookback,MIN(ROW()-ROW(BK$50),11),_xlpm.found,IFERROR(MATCH("Equal High",OFFSET(BK351,-_xlpm.lookback,0,_xlpm.lookback+1,1),0),-1),_xlpm.offset_rows,_xlpm.lookback-_xlpm.found+1,IF(_xlpm.found&gt;0,INDEX(E:E,ROW()-_xlpm.offset_rows),""))</f>
        <v/>
      </c>
      <c r="BM351" s="37" t="str">
        <f ca="1">IF(BL351&lt;&gt;"",H351,"")</f>
        <v/>
      </c>
      <c r="BN351" s="37" t="str">
        <f ca="1">IF(BL351&lt;&gt;"",I351,"")</f>
        <v/>
      </c>
      <c r="BO351" s="37" t="str">
        <f t="shared" ca="1" si="135"/>
        <v/>
      </c>
      <c r="BP351" s="37" t="str">
        <f>IFERROR(IF(ABS(V351)&lt;0.15%,"Equal Low",""),"")</f>
        <v/>
      </c>
      <c r="BQ351" s="37" t="str" cm="1">
        <f t="array" aca="1" ref="BQ351" ca="1">_xlfn.LET(_xlpm.lookback,MIN(ROW()-ROW(BP$50),11),_xlpm.found,IFERROR(MATCH("Equal Low",OFFSET(BP351,-_xlpm.lookback,0,_xlpm.lookback+1,1),0),-1),_xlpm.offset_rows,_xlpm.lookback-_xlpm.found+1,IF(_xlpm.found&gt;0,INDEX(F:F,ROW()-_xlpm.offset_rows),""))</f>
        <v/>
      </c>
      <c r="BR351" s="37" t="str">
        <f ca="1">IF(BQ351&lt;&gt;"",H351,"")</f>
        <v/>
      </c>
      <c r="BS351" s="37" t="str">
        <f ca="1">IF(BQ351&lt;&gt;"",I351,"")</f>
        <v/>
      </c>
      <c r="BT351" s="37" t="str">
        <f t="shared" ca="1" si="136"/>
        <v/>
      </c>
      <c r="BU351" s="37" t="str">
        <f t="shared" si="145"/>
        <v/>
      </c>
      <c r="BV351" s="29" t="str">
        <f t="shared" si="146"/>
        <v/>
      </c>
      <c r="BW351" s="37" t="str" cm="1">
        <f t="array" ref="BW351">IF(BV351&lt;&gt;1,"",_xlfn.IFS(OR(BC351="Above",BC351="Below"),BC351,OR(BH351="Above",BH351="Below"),BH351,TRUE,""))</f>
        <v/>
      </c>
      <c r="BX351" s="37" t="str">
        <f ca="1">_xlfn.LET(_xlpm.eqh,IFERROR(ABS((BM351-BL351)/BL351)&lt;0.15%,FALSE),_xlpm.eql,IFERROR(ABS((BR351-BQ351)/BQ351)&lt;0.15%,FALSE),IF(_xlpm.eqh,IF(_xlpm.eql,"Eqh Touch / Eql Touch","Eqh Touch"),IF(_xlpm.eql,"Eql Touch","")))</f>
        <v/>
      </c>
      <c r="BY351" s="37" t="str">
        <f>IF(AA351="","",IF(AA351&gt;0,"UP","DOWN"))</f>
        <v/>
      </c>
      <c r="BZ351" s="37" t="str">
        <f t="shared" si="147"/>
        <v/>
      </c>
      <c r="CA351" s="37" t="str">
        <f t="shared" si="148"/>
        <v/>
      </c>
      <c r="CB351" s="66" t="str">
        <f t="shared" si="149"/>
        <v/>
      </c>
      <c r="CC351" s="69" t="str">
        <f t="shared" si="157"/>
        <v/>
      </c>
      <c r="CD351" s="66" t="str">
        <f t="shared" si="158"/>
        <v/>
      </c>
      <c r="CE351" s="66" t="str">
        <f t="shared" si="150"/>
        <v/>
      </c>
      <c r="CF351" s="66" t="str">
        <f>IF(AK351="","",IF(AND(AC351&gt;0,AK351&gt;0),"Low Spike @ Uptrend",""))</f>
        <v/>
      </c>
      <c r="CG351" s="66" t="str">
        <f>IF(AND(CF351="Low Spike @ Uptrend",AV351&gt;50%),"Sig Low Spike @ Uptrend","")</f>
        <v/>
      </c>
      <c r="CH351" s="30" t="str">
        <f>IFERROR(IF(Z351&gt;(AVERAGE(Z331:Z351)+(2*_xlfn.STDEV.P(Z331:Z351))),1,""),"")</f>
        <v/>
      </c>
      <c r="CI351" s="30" t="str">
        <f>IFERROR(IF(G351&gt;(AVERAGE(G331:G351)+(2*_xlfn.STDEV.P(G331:G351))),1,""),"")</f>
        <v/>
      </c>
      <c r="CJ351" s="30" t="str">
        <f>IF(P351="","",IF(P351=1,1,""))</f>
        <v/>
      </c>
      <c r="CK351" s="11" t="str">
        <f>IF(AND(CH351="",CC351="",CF351="",CI351="",CJ351=""),"",SUM(CH351:CJ351)/5)</f>
        <v/>
      </c>
      <c r="CL351" s="38" t="str">
        <f t="shared" si="159"/>
        <v/>
      </c>
      <c r="CM351" s="10" t="str">
        <f t="shared" si="160"/>
        <v/>
      </c>
    </row>
    <row r="352" spans="1:91" x14ac:dyDescent="0.55000000000000004">
      <c r="A352" t="str">
        <f>IF('Data Validation'!$K$2&lt;&gt;TRUE,"",'Data Validation'!A352)</f>
        <v/>
      </c>
      <c r="B352" s="4" t="str">
        <f>IF('Data Validation'!$K$2&lt;&gt;TRUE,"",'Data Validation'!C352)</f>
        <v/>
      </c>
      <c r="C352" s="4" t="str">
        <f>IF('Data Validation'!$K$2&lt;&gt;TRUE,"",'Data Validation'!E352)</f>
        <v/>
      </c>
      <c r="D352" s="4" t="str">
        <f>IF('Data Validation'!$K$2&lt;&gt;TRUE,"",'Data Validation'!G352)</f>
        <v/>
      </c>
      <c r="E352" s="4" t="str">
        <f>IF($C352&lt;&gt;"M5","",Price!F352)</f>
        <v/>
      </c>
      <c r="F352" s="4" t="str">
        <f>IF($C352&lt;&gt;"M5","",Price!G352)</f>
        <v/>
      </c>
      <c r="G352" s="4" t="str">
        <f>IF($C352&lt;&gt;"M5","",Price!H352)</f>
        <v/>
      </c>
      <c r="H352" s="57" t="str">
        <f>IF($C352&lt;&gt;"M5","",SSA!E352)</f>
        <v/>
      </c>
      <c r="I352" s="57" t="str">
        <f>IF($C352&lt;&gt;"M5","",SSA!F352)</f>
        <v/>
      </c>
      <c r="J352" s="58" t="str">
        <f>IF($C352&lt;&gt;"M5","",SSA!G352)</f>
        <v/>
      </c>
      <c r="K352" s="58" t="str">
        <f>IF($C352&lt;&gt;"M5","",SSA!H352)</f>
        <v/>
      </c>
      <c r="L352" s="5" t="str">
        <f>IF($C352&lt;&gt;"M5","",Trendlines!K352)</f>
        <v/>
      </c>
      <c r="M352" s="5" t="str">
        <f>IF($C352&lt;&gt;"M5","",Trendlines!L352)</f>
        <v/>
      </c>
      <c r="N352" s="5" t="str">
        <f>IF($C352&lt;&gt;"M5","",ZigZag!E352)</f>
        <v/>
      </c>
      <c r="O352" s="5" t="str">
        <f>IF($C352&lt;&gt;"M5","",ZigZag!F352)</f>
        <v/>
      </c>
      <c r="P352" s="5" t="str">
        <f>IF($C352&lt;&gt;"M5","",Pinbar!E352)</f>
        <v/>
      </c>
      <c r="Q352" s="57" t="str">
        <f>IF($C352&lt;&gt;"M5","",Trendlines!E352)</f>
        <v/>
      </c>
      <c r="R352" s="57" t="str">
        <f>IF($C352&lt;&gt;"M5","",Trendlines!H352)</f>
        <v/>
      </c>
      <c r="S352" s="36" t="str">
        <f>IF(N352=0,""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IF(N304&lt;&gt;0,N304,"")))))))))))))))))))))))))))))))))))))))))))))))))</f>
        <v/>
      </c>
      <c r="T352" s="36" t="str">
        <f>IF(O352=0,""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IF(O304&lt;&gt;0,O304,"")))))))))))))))))))))))))))))))))))))))))))))))))</f>
        <v/>
      </c>
      <c r="U352" s="36" t="str">
        <f>IFERROR(IF(S352="N/A","N/A",((N352-S352)/S352)),"")</f>
        <v/>
      </c>
      <c r="V352" s="36" t="str">
        <f>IFERROR(IF(T352="N/A","N/A",((O352-T352)/T352)),"")</f>
        <v/>
      </c>
      <c r="W352" t="str">
        <f>IFERROR(E352-F352,"")</f>
        <v/>
      </c>
      <c r="X352" t="str">
        <f>IFERROR(ABS(E352-D351),"")</f>
        <v/>
      </c>
      <c r="Y352" t="str">
        <f>IFERROR(ABS(F352-D351),"")</f>
        <v/>
      </c>
      <c r="Z352" t="str">
        <f t="shared" si="134"/>
        <v/>
      </c>
      <c r="AA352" s="36" t="str">
        <f>IFERROR(H352-I352,"")</f>
        <v/>
      </c>
      <c r="AB352" s="36" t="str">
        <f t="shared" si="151"/>
        <v/>
      </c>
      <c r="AC352" s="66" t="str" cm="1">
        <f t="array" ref="AC352">IFERROR((AB352=AB351,AC351+AB352,AB352),"")</f>
        <v/>
      </c>
      <c r="AD352" s="65"/>
      <c r="AE352" s="65"/>
      <c r="AF352" s="65"/>
      <c r="AG352" s="65"/>
      <c r="AH352" s="36" t="str">
        <f>IF(AND(H352&gt;I352,H351&lt;I351),"crossover","")</f>
        <v/>
      </c>
      <c r="AI352" s="36" t="str">
        <f>IF(AND(H352&lt;I352,H351&gt;I351),"crossunder","")</f>
        <v/>
      </c>
      <c r="AJ352" s="67" t="str">
        <f t="shared" si="152"/>
        <v/>
      </c>
      <c r="AK352" s="68" t="str">
        <f t="shared" si="153"/>
        <v/>
      </c>
      <c r="AL352" s="71" t="str">
        <f t="shared" si="154"/>
        <v/>
      </c>
      <c r="AM352" s="71" t="str">
        <f t="shared" si="155"/>
        <v/>
      </c>
      <c r="AN352" s="72" t="str">
        <f>IF(AND(AK352&lt;&gt;"",CF352="Low Spike @ Uptrend"),AK352,"")</f>
        <v/>
      </c>
      <c r="AO352" s="72" t="str">
        <f t="shared" si="156"/>
        <v/>
      </c>
      <c r="AT352" s="75"/>
      <c r="AU352" s="75"/>
      <c r="AV352" s="75"/>
      <c r="AW352" s="75"/>
      <c r="AX352" s="4"/>
      <c r="AY352" s="21" t="str">
        <f>IF(OR(Q352=0,Q352=""),"",((H352-Q352)/Q352))</f>
        <v/>
      </c>
      <c r="AZ352" s="15" t="str">
        <f t="shared" si="139"/>
        <v/>
      </c>
      <c r="BA352" s="15" t="str">
        <f t="shared" si="137"/>
        <v/>
      </c>
      <c r="BB352" s="22" t="str">
        <f t="shared" si="140"/>
        <v/>
      </c>
      <c r="BC352" s="22" t="str">
        <f t="shared" si="141"/>
        <v/>
      </c>
      <c r="BD352" s="24" t="str">
        <f>IF(OR(R352=0,R352=""),"",((H352-R352)/R352))</f>
        <v/>
      </c>
      <c r="BE352" s="23" t="str">
        <f t="shared" si="138"/>
        <v/>
      </c>
      <c r="BF352" s="23" t="str">
        <f t="shared" si="142"/>
        <v/>
      </c>
      <c r="BG352" s="25" t="str">
        <f t="shared" si="143"/>
        <v/>
      </c>
      <c r="BH352" s="25" t="str">
        <f t="shared" si="144"/>
        <v/>
      </c>
      <c r="BI352" s="29" t="str">
        <f>IF(OR(L352="",N352=""),"",IF(AND(L352=N352,L352&gt;0,N352&gt;0),"Important High",""))</f>
        <v/>
      </c>
      <c r="BJ352" s="29" t="str">
        <f>IF(OR(M352="",O352=""),"",IF(AND(M352=O352,M352&gt;0,O352&gt;0),"Important Low",""))</f>
        <v/>
      </c>
      <c r="BK352" s="37" t="str">
        <f>IFERROR(IF(ABS(U352)&lt;0.15%,"Equal High",""),"")</f>
        <v/>
      </c>
      <c r="BL352" s="37" t="str" cm="1">
        <f t="array" aca="1" ref="BL352" ca="1">_xlfn.LET(_xlpm.lookback,MIN(ROW()-ROW(BK$50),11),_xlpm.found,IFERROR(MATCH("Equal High",OFFSET(BK352,-_xlpm.lookback,0,_xlpm.lookback+1,1),0),-1),_xlpm.offset_rows,_xlpm.lookback-_xlpm.found+1,IF(_xlpm.found&gt;0,INDEX(E:E,ROW()-_xlpm.offset_rows),""))</f>
        <v/>
      </c>
      <c r="BM352" s="37" t="str">
        <f ca="1">IF(BL352&lt;&gt;"",H352,"")</f>
        <v/>
      </c>
      <c r="BN352" s="37" t="str">
        <f ca="1">IF(BL352&lt;&gt;"",I352,"")</f>
        <v/>
      </c>
      <c r="BO352" s="37" t="str">
        <f t="shared" ca="1" si="135"/>
        <v/>
      </c>
      <c r="BP352" s="37" t="str">
        <f>IFERROR(IF(ABS(V352)&lt;0.15%,"Equal Low",""),"")</f>
        <v/>
      </c>
      <c r="BQ352" s="37" t="str" cm="1">
        <f t="array" aca="1" ref="BQ352" ca="1">_xlfn.LET(_xlpm.lookback,MIN(ROW()-ROW(BP$50),11),_xlpm.found,IFERROR(MATCH("Equal Low",OFFSET(BP352,-_xlpm.lookback,0,_xlpm.lookback+1,1),0),-1),_xlpm.offset_rows,_xlpm.lookback-_xlpm.found+1,IF(_xlpm.found&gt;0,INDEX(F:F,ROW()-_xlpm.offset_rows),""))</f>
        <v/>
      </c>
      <c r="BR352" s="37" t="str">
        <f ca="1">IF(BQ352&lt;&gt;"",H352,"")</f>
        <v/>
      </c>
      <c r="BS352" s="37" t="str">
        <f ca="1">IF(BQ352&lt;&gt;"",I352,"")</f>
        <v/>
      </c>
      <c r="BT352" s="37" t="str">
        <f t="shared" ca="1" si="136"/>
        <v/>
      </c>
      <c r="BU352" s="37" t="str">
        <f t="shared" si="145"/>
        <v/>
      </c>
      <c r="BV352" s="29" t="str">
        <f t="shared" si="146"/>
        <v/>
      </c>
      <c r="BW352" s="37" t="str" cm="1">
        <f t="array" ref="BW352">IF(BV352&lt;&gt;1,"",_xlfn.IFS(OR(BC352="Above",BC352="Below"),BC352,OR(BH352="Above",BH352="Below"),BH352,TRUE,""))</f>
        <v/>
      </c>
      <c r="BX352" s="37" t="str">
        <f ca="1">_xlfn.LET(_xlpm.eqh,IFERROR(ABS((BM352-BL352)/BL352)&lt;0.15%,FALSE),_xlpm.eql,IFERROR(ABS((BR352-BQ352)/BQ352)&lt;0.15%,FALSE),IF(_xlpm.eqh,IF(_xlpm.eql,"Eqh Touch / Eql Touch","Eqh Touch"),IF(_xlpm.eql,"Eql Touch","")))</f>
        <v/>
      </c>
      <c r="BY352" s="37" t="str">
        <f>IF(AA352="","",IF(AA352&gt;0,"UP","DOWN"))</f>
        <v/>
      </c>
      <c r="BZ352" s="37" t="str">
        <f t="shared" si="147"/>
        <v/>
      </c>
      <c r="CA352" s="37" t="str">
        <f t="shared" si="148"/>
        <v/>
      </c>
      <c r="CB352" s="66" t="str">
        <f t="shared" si="149"/>
        <v/>
      </c>
      <c r="CC352" s="69" t="str">
        <f t="shared" si="157"/>
        <v/>
      </c>
      <c r="CD352" s="66" t="str">
        <f t="shared" si="158"/>
        <v/>
      </c>
      <c r="CE352" s="66" t="str">
        <f t="shared" si="150"/>
        <v/>
      </c>
      <c r="CF352" s="66" t="str">
        <f>IF(AK352="","",IF(AND(AC352&gt;0,AK352&gt;0),"Low Spike @ Uptrend",""))</f>
        <v/>
      </c>
      <c r="CG352" s="66" t="str">
        <f>IF(AND(CF352="Low Spike @ Uptrend",AV352&gt;50%),"Sig Low Spike @ Uptrend","")</f>
        <v/>
      </c>
      <c r="CH352" s="30" t="str">
        <f>IFERROR(IF(Z352&gt;(AVERAGE(Z332:Z352)+(2*_xlfn.STDEV.P(Z332:Z352))),1,""),"")</f>
        <v/>
      </c>
      <c r="CI352" s="30" t="str">
        <f>IFERROR(IF(G352&gt;(AVERAGE(G332:G352)+(2*_xlfn.STDEV.P(G332:G352))),1,""),"")</f>
        <v/>
      </c>
      <c r="CJ352" s="30" t="str">
        <f>IF(P352="","",IF(P352=1,1,""))</f>
        <v/>
      </c>
      <c r="CK352" s="11" t="str">
        <f>IF(AND(CH352="",CC352="",CF352="",CI352="",CJ352=""),"",SUM(CH352:CJ352)/5)</f>
        <v/>
      </c>
      <c r="CL352" s="38" t="str">
        <f t="shared" si="159"/>
        <v/>
      </c>
      <c r="CM352" s="10" t="str">
        <f t="shared" si="160"/>
        <v/>
      </c>
    </row>
    <row r="353" spans="1:91" x14ac:dyDescent="0.55000000000000004">
      <c r="A353" t="str">
        <f>IF('Data Validation'!$K$2&lt;&gt;TRUE,"",'Data Validation'!A353)</f>
        <v/>
      </c>
      <c r="B353" s="4" t="str">
        <f>IF('Data Validation'!$K$2&lt;&gt;TRUE,"",'Data Validation'!C353)</f>
        <v/>
      </c>
      <c r="C353" s="4" t="str">
        <f>IF('Data Validation'!$K$2&lt;&gt;TRUE,"",'Data Validation'!E353)</f>
        <v/>
      </c>
      <c r="D353" s="4" t="str">
        <f>IF('Data Validation'!$K$2&lt;&gt;TRUE,"",'Data Validation'!G353)</f>
        <v/>
      </c>
      <c r="E353" s="4" t="str">
        <f>IF($C353&lt;&gt;"M5","",Price!F353)</f>
        <v/>
      </c>
      <c r="F353" s="4" t="str">
        <f>IF($C353&lt;&gt;"M5","",Price!G353)</f>
        <v/>
      </c>
      <c r="G353" s="4" t="str">
        <f>IF($C353&lt;&gt;"M5","",Price!H353)</f>
        <v/>
      </c>
      <c r="H353" s="57" t="str">
        <f>IF($C353&lt;&gt;"M5","",SSA!E353)</f>
        <v/>
      </c>
      <c r="I353" s="57" t="str">
        <f>IF($C353&lt;&gt;"M5","",SSA!F353)</f>
        <v/>
      </c>
      <c r="J353" s="58" t="str">
        <f>IF($C353&lt;&gt;"M5","",SSA!G353)</f>
        <v/>
      </c>
      <c r="K353" s="58" t="str">
        <f>IF($C353&lt;&gt;"M5","",SSA!H353)</f>
        <v/>
      </c>
      <c r="L353" s="5" t="str">
        <f>IF($C353&lt;&gt;"M5","",Trendlines!K353)</f>
        <v/>
      </c>
      <c r="M353" s="5" t="str">
        <f>IF($C353&lt;&gt;"M5","",Trendlines!L353)</f>
        <v/>
      </c>
      <c r="N353" s="5" t="str">
        <f>IF($C353&lt;&gt;"M5","",ZigZag!E353)</f>
        <v/>
      </c>
      <c r="O353" s="5" t="str">
        <f>IF($C353&lt;&gt;"M5","",ZigZag!F353)</f>
        <v/>
      </c>
      <c r="P353" s="5" t="str">
        <f>IF($C353&lt;&gt;"M5","",Pinbar!E353)</f>
        <v/>
      </c>
      <c r="Q353" s="57" t="str">
        <f>IF($C353&lt;&gt;"M5","",Trendlines!E353)</f>
        <v/>
      </c>
      <c r="R353" s="57" t="str">
        <f>IF($C353&lt;&gt;"M5","",Trendlines!H353)</f>
        <v/>
      </c>
      <c r="S353" s="36" t="str">
        <f>IF(N353=0,""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IF(N305&lt;&gt;0,N305,"")))))))))))))))))))))))))))))))))))))))))))))))))</f>
        <v/>
      </c>
      <c r="T353" s="36" t="str">
        <f>IF(O353=0,""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IF(O305&lt;&gt;0,O305,"")))))))))))))))))))))))))))))))))))))))))))))))))</f>
        <v/>
      </c>
      <c r="U353" s="36" t="str">
        <f>IFERROR(IF(S353="N/A","N/A",((N353-S353)/S353)),"")</f>
        <v/>
      </c>
      <c r="V353" s="36" t="str">
        <f>IFERROR(IF(T353="N/A","N/A",((O353-T353)/T353)),"")</f>
        <v/>
      </c>
      <c r="W353" t="str">
        <f>IFERROR(E353-F353,"")</f>
        <v/>
      </c>
      <c r="X353" t="str">
        <f>IFERROR(ABS(E353-D352),"")</f>
        <v/>
      </c>
      <c r="Y353" t="str">
        <f>IFERROR(ABS(F353-D352),"")</f>
        <v/>
      </c>
      <c r="Z353" t="str">
        <f t="shared" si="134"/>
        <v/>
      </c>
      <c r="AA353" s="36" t="str">
        <f>IFERROR(H353-I353,"")</f>
        <v/>
      </c>
      <c r="AB353" s="36" t="str">
        <f t="shared" si="151"/>
        <v/>
      </c>
      <c r="AC353" s="66" t="str" cm="1">
        <f t="array" ref="AC353">IFERROR((AB353=AB352,AC352+AB353,AB353),"")</f>
        <v/>
      </c>
      <c r="AD353" s="65"/>
      <c r="AE353" s="65"/>
      <c r="AF353" s="65"/>
      <c r="AG353" s="65"/>
      <c r="AH353" s="36" t="str">
        <f>IF(AND(H353&gt;I353,H352&lt;I352),"crossover","")</f>
        <v/>
      </c>
      <c r="AI353" s="36" t="str">
        <f>IF(AND(H353&lt;I353,H352&gt;I352),"crossunder","")</f>
        <v/>
      </c>
      <c r="AJ353" s="67" t="str">
        <f t="shared" si="152"/>
        <v/>
      </c>
      <c r="AK353" s="68" t="str">
        <f t="shared" si="153"/>
        <v/>
      </c>
      <c r="AL353" s="71" t="str">
        <f t="shared" si="154"/>
        <v/>
      </c>
      <c r="AM353" s="71" t="str">
        <f t="shared" si="155"/>
        <v/>
      </c>
      <c r="AN353" s="72" t="str">
        <f>IF(AND(AK353&lt;&gt;"",CF353="Low Spike @ Uptrend"),AK353,"")</f>
        <v/>
      </c>
      <c r="AO353" s="72" t="str">
        <f t="shared" si="156"/>
        <v/>
      </c>
      <c r="AT353" s="75"/>
      <c r="AU353" s="75"/>
      <c r="AV353" s="75"/>
      <c r="AW353" s="75"/>
      <c r="AX353" s="4"/>
      <c r="AY353" s="21" t="str">
        <f>IF(OR(Q353=0,Q353=""),"",((H353-Q353)/Q353))</f>
        <v/>
      </c>
      <c r="AZ353" s="15" t="str">
        <f t="shared" si="139"/>
        <v/>
      </c>
      <c r="BA353" s="15" t="str">
        <f t="shared" si="137"/>
        <v/>
      </c>
      <c r="BB353" s="22" t="str">
        <f t="shared" si="140"/>
        <v/>
      </c>
      <c r="BC353" s="22" t="str">
        <f t="shared" si="141"/>
        <v/>
      </c>
      <c r="BD353" s="24" t="str">
        <f>IF(OR(R353=0,R353=""),"",((H353-R353)/R353))</f>
        <v/>
      </c>
      <c r="BE353" s="23" t="str">
        <f t="shared" si="138"/>
        <v/>
      </c>
      <c r="BF353" s="23" t="str">
        <f t="shared" si="142"/>
        <v/>
      </c>
      <c r="BG353" s="25" t="str">
        <f t="shared" si="143"/>
        <v/>
      </c>
      <c r="BH353" s="25" t="str">
        <f t="shared" si="144"/>
        <v/>
      </c>
      <c r="BI353" s="29" t="str">
        <f>IF(OR(L353="",N353=""),"",IF(AND(L353=N353,L353&gt;0,N353&gt;0),"Important High",""))</f>
        <v/>
      </c>
      <c r="BJ353" s="29" t="str">
        <f>IF(OR(M353="",O353=""),"",IF(AND(M353=O353,M353&gt;0,O353&gt;0),"Important Low",""))</f>
        <v/>
      </c>
      <c r="BK353" s="37" t="str">
        <f>IFERROR(IF(ABS(U353)&lt;0.15%,"Equal High",""),"")</f>
        <v/>
      </c>
      <c r="BL353" s="37" t="str" cm="1">
        <f t="array" aca="1" ref="BL353" ca="1">_xlfn.LET(_xlpm.lookback,MIN(ROW()-ROW(BK$50),11),_xlpm.found,IFERROR(MATCH("Equal High",OFFSET(BK353,-_xlpm.lookback,0,_xlpm.lookback+1,1),0),-1),_xlpm.offset_rows,_xlpm.lookback-_xlpm.found+1,IF(_xlpm.found&gt;0,INDEX(E:E,ROW()-_xlpm.offset_rows),""))</f>
        <v/>
      </c>
      <c r="BM353" s="37" t="str">
        <f ca="1">IF(BL353&lt;&gt;"",H353,"")</f>
        <v/>
      </c>
      <c r="BN353" s="37" t="str">
        <f ca="1">IF(BL353&lt;&gt;"",I353,"")</f>
        <v/>
      </c>
      <c r="BO353" s="37" t="str">
        <f t="shared" ca="1" si="135"/>
        <v/>
      </c>
      <c r="BP353" s="37" t="str">
        <f>IFERROR(IF(ABS(V353)&lt;0.15%,"Equal Low",""),"")</f>
        <v/>
      </c>
      <c r="BQ353" s="37" t="str" cm="1">
        <f t="array" aca="1" ref="BQ353" ca="1">_xlfn.LET(_xlpm.lookback,MIN(ROW()-ROW(BP$50),11),_xlpm.found,IFERROR(MATCH("Equal Low",OFFSET(BP353,-_xlpm.lookback,0,_xlpm.lookback+1,1),0),-1),_xlpm.offset_rows,_xlpm.lookback-_xlpm.found+1,IF(_xlpm.found&gt;0,INDEX(F:F,ROW()-_xlpm.offset_rows),""))</f>
        <v/>
      </c>
      <c r="BR353" s="37" t="str">
        <f ca="1">IF(BQ353&lt;&gt;"",H353,"")</f>
        <v/>
      </c>
      <c r="BS353" s="37" t="str">
        <f ca="1">IF(BQ353&lt;&gt;"",I353,"")</f>
        <v/>
      </c>
      <c r="BT353" s="37" t="str">
        <f t="shared" ca="1" si="136"/>
        <v/>
      </c>
      <c r="BU353" s="37" t="str">
        <f t="shared" si="145"/>
        <v/>
      </c>
      <c r="BV353" s="29" t="str">
        <f t="shared" si="146"/>
        <v/>
      </c>
      <c r="BW353" s="37" t="str" cm="1">
        <f t="array" ref="BW353">IF(BV353&lt;&gt;1,"",_xlfn.IFS(OR(BC353="Above",BC353="Below"),BC353,OR(BH353="Above",BH353="Below"),BH353,TRUE,""))</f>
        <v/>
      </c>
      <c r="BX353" s="37" t="str">
        <f ca="1">_xlfn.LET(_xlpm.eqh,IFERROR(ABS((BM353-BL353)/BL353)&lt;0.15%,FALSE),_xlpm.eql,IFERROR(ABS((BR353-BQ353)/BQ353)&lt;0.15%,FALSE),IF(_xlpm.eqh,IF(_xlpm.eql,"Eqh Touch / Eql Touch","Eqh Touch"),IF(_xlpm.eql,"Eql Touch","")))</f>
        <v/>
      </c>
      <c r="BY353" s="37" t="str">
        <f>IF(AA353="","",IF(AA353&gt;0,"UP","DOWN"))</f>
        <v/>
      </c>
      <c r="BZ353" s="37" t="str">
        <f t="shared" si="147"/>
        <v/>
      </c>
      <c r="CA353" s="37" t="str">
        <f t="shared" si="148"/>
        <v/>
      </c>
      <c r="CB353" s="66" t="str">
        <f t="shared" si="149"/>
        <v/>
      </c>
      <c r="CC353" s="69" t="str">
        <f t="shared" si="157"/>
        <v/>
      </c>
      <c r="CD353" s="66" t="str">
        <f t="shared" si="158"/>
        <v/>
      </c>
      <c r="CE353" s="66" t="str">
        <f t="shared" si="150"/>
        <v/>
      </c>
      <c r="CF353" s="66" t="str">
        <f>IF(AK353="","",IF(AND(AC353&gt;0,AK353&gt;0),"Low Spike @ Uptrend",""))</f>
        <v/>
      </c>
      <c r="CG353" s="66" t="str">
        <f>IF(AND(CF353="Low Spike @ Uptrend",AV353&gt;50%),"Sig Low Spike @ Uptrend","")</f>
        <v/>
      </c>
      <c r="CH353" s="30" t="str">
        <f>IFERROR(IF(Z353&gt;(AVERAGE(Z333:Z353)+(2*_xlfn.STDEV.P(Z333:Z353))),1,""),"")</f>
        <v/>
      </c>
      <c r="CI353" s="30" t="str">
        <f>IFERROR(IF(G353&gt;(AVERAGE(G333:G353)+(2*_xlfn.STDEV.P(G333:G353))),1,""),"")</f>
        <v/>
      </c>
      <c r="CJ353" s="30" t="str">
        <f>IF(P353="","",IF(P353=1,1,""))</f>
        <v/>
      </c>
      <c r="CK353" s="11" t="str">
        <f>IF(AND(CH353="",CC353="",CF353="",CI353="",CJ353=""),"",SUM(CH353:CJ353)/5)</f>
        <v/>
      </c>
      <c r="CL353" s="38" t="str">
        <f t="shared" si="159"/>
        <v/>
      </c>
      <c r="CM353" s="10" t="str">
        <f t="shared" si="160"/>
        <v/>
      </c>
    </row>
    <row r="354" spans="1:91" x14ac:dyDescent="0.55000000000000004">
      <c r="A354" t="str">
        <f>IF('Data Validation'!$K$2&lt;&gt;TRUE,"",'Data Validation'!A354)</f>
        <v/>
      </c>
      <c r="B354" s="4" t="str">
        <f>IF('Data Validation'!$K$2&lt;&gt;TRUE,"",'Data Validation'!C354)</f>
        <v/>
      </c>
      <c r="C354" s="4" t="str">
        <f>IF('Data Validation'!$K$2&lt;&gt;TRUE,"",'Data Validation'!E354)</f>
        <v/>
      </c>
      <c r="D354" s="4" t="str">
        <f>IF('Data Validation'!$K$2&lt;&gt;TRUE,"",'Data Validation'!G354)</f>
        <v/>
      </c>
      <c r="E354" s="4" t="str">
        <f>IF($C354&lt;&gt;"M5","",Price!F354)</f>
        <v/>
      </c>
      <c r="F354" s="4" t="str">
        <f>IF($C354&lt;&gt;"M5","",Price!G354)</f>
        <v/>
      </c>
      <c r="G354" s="4" t="str">
        <f>IF($C354&lt;&gt;"M5","",Price!H354)</f>
        <v/>
      </c>
      <c r="H354" s="57" t="str">
        <f>IF($C354&lt;&gt;"M5","",SSA!E354)</f>
        <v/>
      </c>
      <c r="I354" s="57" t="str">
        <f>IF($C354&lt;&gt;"M5","",SSA!F354)</f>
        <v/>
      </c>
      <c r="J354" s="58" t="str">
        <f>IF($C354&lt;&gt;"M5","",SSA!G354)</f>
        <v/>
      </c>
      <c r="K354" s="58" t="str">
        <f>IF($C354&lt;&gt;"M5","",SSA!H354)</f>
        <v/>
      </c>
      <c r="L354" s="5" t="str">
        <f>IF($C354&lt;&gt;"M5","",Trendlines!K354)</f>
        <v/>
      </c>
      <c r="M354" s="5" t="str">
        <f>IF($C354&lt;&gt;"M5","",Trendlines!L354)</f>
        <v/>
      </c>
      <c r="N354" s="5" t="str">
        <f>IF($C354&lt;&gt;"M5","",ZigZag!E354)</f>
        <v/>
      </c>
      <c r="O354" s="5" t="str">
        <f>IF($C354&lt;&gt;"M5","",ZigZag!F354)</f>
        <v/>
      </c>
      <c r="P354" s="5" t="str">
        <f>IF($C354&lt;&gt;"M5","",Pinbar!E354)</f>
        <v/>
      </c>
      <c r="Q354" s="57" t="str">
        <f>IF($C354&lt;&gt;"M5","",Trendlines!E354)</f>
        <v/>
      </c>
      <c r="R354" s="57" t="str">
        <f>IF($C354&lt;&gt;"M5","",Trendlines!H354)</f>
        <v/>
      </c>
      <c r="S354" s="36" t="str">
        <f>IF(N354=0,""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IF(N306&lt;&gt;0,N306,"")))))))))))))))))))))))))))))))))))))))))))))))))</f>
        <v/>
      </c>
      <c r="T354" s="36" t="str">
        <f>IF(O354=0,""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IF(O306&lt;&gt;0,O306,"")))))))))))))))))))))))))))))))))))))))))))))))))</f>
        <v/>
      </c>
      <c r="U354" s="36" t="str">
        <f>IFERROR(IF(S354="N/A","N/A",((N354-S354)/S354)),"")</f>
        <v/>
      </c>
      <c r="V354" s="36" t="str">
        <f>IFERROR(IF(T354="N/A","N/A",((O354-T354)/T354)),"")</f>
        <v/>
      </c>
      <c r="W354" t="str">
        <f>IFERROR(E354-F354,"")</f>
        <v/>
      </c>
      <c r="X354" t="str">
        <f>IFERROR(ABS(E354-D353),"")</f>
        <v/>
      </c>
      <c r="Y354" t="str">
        <f>IFERROR(ABS(F354-D353),"")</f>
        <v/>
      </c>
      <c r="Z354" t="str">
        <f t="shared" si="134"/>
        <v/>
      </c>
      <c r="AA354" s="36" t="str">
        <f>IFERROR(H354-I354,"")</f>
        <v/>
      </c>
      <c r="AB354" s="36" t="str">
        <f t="shared" si="151"/>
        <v/>
      </c>
      <c r="AC354" s="66" t="str" cm="1">
        <f t="array" ref="AC354">IFERROR((AB354=AB353,AC353+AB354,AB354),"")</f>
        <v/>
      </c>
      <c r="AD354" s="65"/>
      <c r="AE354" s="65"/>
      <c r="AF354" s="65"/>
      <c r="AG354" s="65"/>
      <c r="AH354" s="36" t="str">
        <f>IF(AND(H354&gt;I354,H353&lt;I353),"crossover","")</f>
        <v/>
      </c>
      <c r="AI354" s="36" t="str">
        <f>IF(AND(H354&lt;I354,H353&gt;I353),"crossunder","")</f>
        <v/>
      </c>
      <c r="AJ354" s="67" t="str">
        <f t="shared" si="152"/>
        <v/>
      </c>
      <c r="AK354" s="68" t="str">
        <f t="shared" si="153"/>
        <v/>
      </c>
      <c r="AL354" s="71" t="str">
        <f t="shared" si="154"/>
        <v/>
      </c>
      <c r="AM354" s="71" t="str">
        <f t="shared" si="155"/>
        <v/>
      </c>
      <c r="AN354" s="72" t="str">
        <f>IF(AND(AK354&lt;&gt;"",CF354="Low Spike @ Uptrend"),AK354,"")</f>
        <v/>
      </c>
      <c r="AO354" s="72" t="str">
        <f t="shared" si="156"/>
        <v/>
      </c>
      <c r="AT354" s="75"/>
      <c r="AU354" s="75"/>
      <c r="AV354" s="75"/>
      <c r="AW354" s="75"/>
      <c r="AX354" s="4"/>
      <c r="AY354" s="21" t="str">
        <f>IF(OR(Q354=0,Q354=""),"",((H354-Q354)/Q354))</f>
        <v/>
      </c>
      <c r="AZ354" s="15" t="str">
        <f t="shared" si="139"/>
        <v/>
      </c>
      <c r="BA354" s="15" t="str">
        <f t="shared" si="137"/>
        <v/>
      </c>
      <c r="BB354" s="22" t="str">
        <f t="shared" si="140"/>
        <v/>
      </c>
      <c r="BC354" s="22" t="str">
        <f t="shared" si="141"/>
        <v/>
      </c>
      <c r="BD354" s="24" t="str">
        <f>IF(OR(R354=0,R354=""),"",((H354-R354)/R354))</f>
        <v/>
      </c>
      <c r="BE354" s="23" t="str">
        <f t="shared" si="138"/>
        <v/>
      </c>
      <c r="BF354" s="23" t="str">
        <f t="shared" si="142"/>
        <v/>
      </c>
      <c r="BG354" s="25" t="str">
        <f t="shared" si="143"/>
        <v/>
      </c>
      <c r="BH354" s="25" t="str">
        <f t="shared" si="144"/>
        <v/>
      </c>
      <c r="BI354" s="29" t="str">
        <f>IF(OR(L354="",N354=""),"",IF(AND(L354=N354,L354&gt;0,N354&gt;0),"Important High",""))</f>
        <v/>
      </c>
      <c r="BJ354" s="29" t="str">
        <f>IF(OR(M354="",O354=""),"",IF(AND(M354=O354,M354&gt;0,O354&gt;0),"Important Low",""))</f>
        <v/>
      </c>
      <c r="BK354" s="37" t="str">
        <f>IFERROR(IF(ABS(U354)&lt;0.15%,"Equal High",""),"")</f>
        <v/>
      </c>
      <c r="BL354" s="37" t="str" cm="1">
        <f t="array" aca="1" ref="BL354" ca="1">_xlfn.LET(_xlpm.lookback,MIN(ROW()-ROW(BK$50),11),_xlpm.found,IFERROR(MATCH("Equal High",OFFSET(BK354,-_xlpm.lookback,0,_xlpm.lookback+1,1),0),-1),_xlpm.offset_rows,_xlpm.lookback-_xlpm.found+1,IF(_xlpm.found&gt;0,INDEX(E:E,ROW()-_xlpm.offset_rows),""))</f>
        <v/>
      </c>
      <c r="BM354" s="37" t="str">
        <f ca="1">IF(BL354&lt;&gt;"",H354,"")</f>
        <v/>
      </c>
      <c r="BN354" s="37" t="str">
        <f ca="1">IF(BL354&lt;&gt;"",I354,"")</f>
        <v/>
      </c>
      <c r="BO354" s="37" t="str">
        <f t="shared" ca="1" si="135"/>
        <v/>
      </c>
      <c r="BP354" s="37" t="str">
        <f>IFERROR(IF(ABS(V354)&lt;0.15%,"Equal Low",""),"")</f>
        <v/>
      </c>
      <c r="BQ354" s="37" t="str" cm="1">
        <f t="array" aca="1" ref="BQ354" ca="1">_xlfn.LET(_xlpm.lookback,MIN(ROW()-ROW(BP$50),11),_xlpm.found,IFERROR(MATCH("Equal Low",OFFSET(BP354,-_xlpm.lookback,0,_xlpm.lookback+1,1),0),-1),_xlpm.offset_rows,_xlpm.lookback-_xlpm.found+1,IF(_xlpm.found&gt;0,INDEX(F:F,ROW()-_xlpm.offset_rows),""))</f>
        <v/>
      </c>
      <c r="BR354" s="37" t="str">
        <f ca="1">IF(BQ354&lt;&gt;"",H354,"")</f>
        <v/>
      </c>
      <c r="BS354" s="37" t="str">
        <f ca="1">IF(BQ354&lt;&gt;"",I354,"")</f>
        <v/>
      </c>
      <c r="BT354" s="37" t="str">
        <f t="shared" ca="1" si="136"/>
        <v/>
      </c>
      <c r="BU354" s="37" t="str">
        <f t="shared" si="145"/>
        <v/>
      </c>
      <c r="BV354" s="29" t="str">
        <f t="shared" si="146"/>
        <v/>
      </c>
      <c r="BW354" s="37" t="str" cm="1">
        <f t="array" ref="BW354">IF(BV354&lt;&gt;1,"",_xlfn.IFS(OR(BC354="Above",BC354="Below"),BC354,OR(BH354="Above",BH354="Below"),BH354,TRUE,""))</f>
        <v/>
      </c>
      <c r="BX354" s="37" t="str">
        <f ca="1">_xlfn.LET(_xlpm.eqh,IFERROR(ABS((BM354-BL354)/BL354)&lt;0.15%,FALSE),_xlpm.eql,IFERROR(ABS((BR354-BQ354)/BQ354)&lt;0.15%,FALSE),IF(_xlpm.eqh,IF(_xlpm.eql,"Eqh Touch / Eql Touch","Eqh Touch"),IF(_xlpm.eql,"Eql Touch","")))</f>
        <v/>
      </c>
      <c r="BY354" s="37" t="str">
        <f>IF(AA354="","",IF(AA354&gt;0,"UP","DOWN"))</f>
        <v/>
      </c>
      <c r="BZ354" s="37" t="str">
        <f t="shared" si="147"/>
        <v/>
      </c>
      <c r="CA354" s="37" t="str">
        <f t="shared" si="148"/>
        <v/>
      </c>
      <c r="CB354" s="66" t="str">
        <f t="shared" si="149"/>
        <v/>
      </c>
      <c r="CC354" s="69" t="str">
        <f t="shared" si="157"/>
        <v/>
      </c>
      <c r="CD354" s="66" t="str">
        <f t="shared" si="158"/>
        <v/>
      </c>
      <c r="CE354" s="66" t="str">
        <f t="shared" si="150"/>
        <v/>
      </c>
      <c r="CF354" s="66" t="str">
        <f>IF(AK354="","",IF(AND(AC354&gt;0,AK354&gt;0),"Low Spike @ Uptrend",""))</f>
        <v/>
      </c>
      <c r="CG354" s="66" t="str">
        <f>IF(AND(CF354="Low Spike @ Uptrend",AV354&gt;50%),"Sig Low Spike @ Uptrend","")</f>
        <v/>
      </c>
      <c r="CH354" s="30" t="str">
        <f>IFERROR(IF(Z354&gt;(AVERAGE(Z334:Z354)+(2*_xlfn.STDEV.P(Z334:Z354))),1,""),"")</f>
        <v/>
      </c>
      <c r="CI354" s="30" t="str">
        <f>IFERROR(IF(G354&gt;(AVERAGE(G334:G354)+(2*_xlfn.STDEV.P(G334:G354))),1,""),"")</f>
        <v/>
      </c>
      <c r="CJ354" s="30" t="str">
        <f>IF(P354="","",IF(P354=1,1,""))</f>
        <v/>
      </c>
      <c r="CK354" s="11" t="str">
        <f>IF(AND(CH354="",CC354="",CF354="",CI354="",CJ354=""),"",SUM(CH354:CJ354)/5)</f>
        <v/>
      </c>
      <c r="CL354" s="38" t="str">
        <f t="shared" si="159"/>
        <v/>
      </c>
      <c r="CM354" s="10" t="str">
        <f t="shared" si="160"/>
        <v/>
      </c>
    </row>
    <row r="355" spans="1:91" x14ac:dyDescent="0.55000000000000004">
      <c r="A355" t="str">
        <f>IF('Data Validation'!$K$2&lt;&gt;TRUE,"",'Data Validation'!A355)</f>
        <v/>
      </c>
      <c r="B355" s="4" t="str">
        <f>IF('Data Validation'!$K$2&lt;&gt;TRUE,"",'Data Validation'!C355)</f>
        <v/>
      </c>
      <c r="C355" s="4" t="str">
        <f>IF('Data Validation'!$K$2&lt;&gt;TRUE,"",'Data Validation'!E355)</f>
        <v/>
      </c>
      <c r="D355" s="4" t="str">
        <f>IF('Data Validation'!$K$2&lt;&gt;TRUE,"",'Data Validation'!G355)</f>
        <v/>
      </c>
      <c r="E355" s="4" t="str">
        <f>IF($C355&lt;&gt;"M5","",Price!F355)</f>
        <v/>
      </c>
      <c r="F355" s="4" t="str">
        <f>IF($C355&lt;&gt;"M5","",Price!G355)</f>
        <v/>
      </c>
      <c r="G355" s="4" t="str">
        <f>IF($C355&lt;&gt;"M5","",Price!H355)</f>
        <v/>
      </c>
      <c r="H355" s="57" t="str">
        <f>IF($C355&lt;&gt;"M5","",SSA!E355)</f>
        <v/>
      </c>
      <c r="I355" s="57" t="str">
        <f>IF($C355&lt;&gt;"M5","",SSA!F355)</f>
        <v/>
      </c>
      <c r="J355" s="58" t="str">
        <f>IF($C355&lt;&gt;"M5","",SSA!G355)</f>
        <v/>
      </c>
      <c r="K355" s="58" t="str">
        <f>IF($C355&lt;&gt;"M5","",SSA!H355)</f>
        <v/>
      </c>
      <c r="L355" s="5" t="str">
        <f>IF($C355&lt;&gt;"M5","",Trendlines!K355)</f>
        <v/>
      </c>
      <c r="M355" s="5" t="str">
        <f>IF($C355&lt;&gt;"M5","",Trendlines!L355)</f>
        <v/>
      </c>
      <c r="N355" s="5" t="str">
        <f>IF($C355&lt;&gt;"M5","",ZigZag!E355)</f>
        <v/>
      </c>
      <c r="O355" s="5" t="str">
        <f>IF($C355&lt;&gt;"M5","",ZigZag!F355)</f>
        <v/>
      </c>
      <c r="P355" s="5" t="str">
        <f>IF($C355&lt;&gt;"M5","",Pinbar!E355)</f>
        <v/>
      </c>
      <c r="Q355" s="57" t="str">
        <f>IF($C355&lt;&gt;"M5","",Trendlines!E355)</f>
        <v/>
      </c>
      <c r="R355" s="57" t="str">
        <f>IF($C355&lt;&gt;"M5","",Trendlines!H355)</f>
        <v/>
      </c>
      <c r="S355" s="36" t="str">
        <f>IF(N355=0,""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IF(N307&lt;&gt;0,N307,"")))))))))))))))))))))))))))))))))))))))))))))))))</f>
        <v/>
      </c>
      <c r="T355" s="36" t="str">
        <f>IF(O355=0,""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IF(O307&lt;&gt;0,O307,"")))))))))))))))))))))))))))))))))))))))))))))))))</f>
        <v/>
      </c>
      <c r="U355" s="36" t="str">
        <f>IFERROR(IF(S355="N/A","N/A",((N355-S355)/S355)),"")</f>
        <v/>
      </c>
      <c r="V355" s="36" t="str">
        <f>IFERROR(IF(T355="N/A","N/A",((O355-T355)/T355)),"")</f>
        <v/>
      </c>
      <c r="W355" t="str">
        <f>IFERROR(E355-F355,"")</f>
        <v/>
      </c>
      <c r="X355" t="str">
        <f>IFERROR(ABS(E355-D354),"")</f>
        <v/>
      </c>
      <c r="Y355" t="str">
        <f>IFERROR(ABS(F355-D354),"")</f>
        <v/>
      </c>
      <c r="Z355" t="str">
        <f t="shared" si="134"/>
        <v/>
      </c>
      <c r="AA355" s="36" t="str">
        <f>IFERROR(H355-I355,"")</f>
        <v/>
      </c>
      <c r="AB355" s="36" t="str">
        <f t="shared" si="151"/>
        <v/>
      </c>
      <c r="AC355" s="66" t="str" cm="1">
        <f t="array" ref="AC355">IFERROR((AB355=AB354,AC354+AB355,AB355),"")</f>
        <v/>
      </c>
      <c r="AD355" s="65"/>
      <c r="AE355" s="65"/>
      <c r="AF355" s="65"/>
      <c r="AG355" s="65"/>
      <c r="AH355" s="36" t="str">
        <f>IF(AND(H355&gt;I355,H354&lt;I354),"crossover","")</f>
        <v/>
      </c>
      <c r="AI355" s="36" t="str">
        <f>IF(AND(H355&lt;I355,H354&gt;I354),"crossunder","")</f>
        <v/>
      </c>
      <c r="AJ355" s="67" t="str">
        <f t="shared" si="152"/>
        <v/>
      </c>
      <c r="AK355" s="68" t="str">
        <f t="shared" si="153"/>
        <v/>
      </c>
      <c r="AL355" s="71" t="str">
        <f t="shared" si="154"/>
        <v/>
      </c>
      <c r="AM355" s="71" t="str">
        <f t="shared" si="155"/>
        <v/>
      </c>
      <c r="AN355" s="72" t="str">
        <f>IF(AND(AK355&lt;&gt;"",CF355="Low Spike @ Uptrend"),AK355,"")</f>
        <v/>
      </c>
      <c r="AO355" s="72" t="str">
        <f t="shared" si="156"/>
        <v/>
      </c>
      <c r="AT355" s="75"/>
      <c r="AU355" s="75"/>
      <c r="AV355" s="75"/>
      <c r="AW355" s="75"/>
      <c r="AX355" s="4"/>
      <c r="AY355" s="21" t="str">
        <f>IF(OR(Q355=0,Q355=""),"",((H355-Q355)/Q355))</f>
        <v/>
      </c>
      <c r="AZ355" s="15" t="str">
        <f t="shared" si="139"/>
        <v/>
      </c>
      <c r="BA355" s="15" t="str">
        <f t="shared" si="137"/>
        <v/>
      </c>
      <c r="BB355" s="22" t="str">
        <f t="shared" si="140"/>
        <v/>
      </c>
      <c r="BC355" s="22" t="str">
        <f t="shared" si="141"/>
        <v/>
      </c>
      <c r="BD355" s="24" t="str">
        <f>IF(OR(R355=0,R355=""),"",((H355-R355)/R355))</f>
        <v/>
      </c>
      <c r="BE355" s="23" t="str">
        <f t="shared" si="138"/>
        <v/>
      </c>
      <c r="BF355" s="23" t="str">
        <f t="shared" si="142"/>
        <v/>
      </c>
      <c r="BG355" s="25" t="str">
        <f t="shared" si="143"/>
        <v/>
      </c>
      <c r="BH355" s="25" t="str">
        <f t="shared" si="144"/>
        <v/>
      </c>
      <c r="BI355" s="29" t="str">
        <f>IF(OR(L355="",N355=""),"",IF(AND(L355=N355,L355&gt;0,N355&gt;0),"Important High",""))</f>
        <v/>
      </c>
      <c r="BJ355" s="29" t="str">
        <f>IF(OR(M355="",O355=""),"",IF(AND(M355=O355,M355&gt;0,O355&gt;0),"Important Low",""))</f>
        <v/>
      </c>
      <c r="BK355" s="37" t="str">
        <f>IFERROR(IF(ABS(U355)&lt;0.15%,"Equal High",""),"")</f>
        <v/>
      </c>
      <c r="BL355" s="37" t="str" cm="1">
        <f t="array" aca="1" ref="BL355" ca="1">_xlfn.LET(_xlpm.lookback,MIN(ROW()-ROW(BK$50),11),_xlpm.found,IFERROR(MATCH("Equal High",OFFSET(BK355,-_xlpm.lookback,0,_xlpm.lookback+1,1),0),-1),_xlpm.offset_rows,_xlpm.lookback-_xlpm.found+1,IF(_xlpm.found&gt;0,INDEX(E:E,ROW()-_xlpm.offset_rows),""))</f>
        <v/>
      </c>
      <c r="BM355" s="37" t="str">
        <f ca="1">IF(BL355&lt;&gt;"",H355,"")</f>
        <v/>
      </c>
      <c r="BN355" s="37" t="str">
        <f ca="1">IF(BL355&lt;&gt;"",I355,"")</f>
        <v/>
      </c>
      <c r="BO355" s="37" t="str">
        <f t="shared" ca="1" si="135"/>
        <v/>
      </c>
      <c r="BP355" s="37" t="str">
        <f>IFERROR(IF(ABS(V355)&lt;0.15%,"Equal Low",""),"")</f>
        <v/>
      </c>
      <c r="BQ355" s="37" t="str" cm="1">
        <f t="array" aca="1" ref="BQ355" ca="1">_xlfn.LET(_xlpm.lookback,MIN(ROW()-ROW(BP$50),11),_xlpm.found,IFERROR(MATCH("Equal Low",OFFSET(BP355,-_xlpm.lookback,0,_xlpm.lookback+1,1),0),-1),_xlpm.offset_rows,_xlpm.lookback-_xlpm.found+1,IF(_xlpm.found&gt;0,INDEX(F:F,ROW()-_xlpm.offset_rows),""))</f>
        <v/>
      </c>
      <c r="BR355" s="37" t="str">
        <f ca="1">IF(BQ355&lt;&gt;"",H355,"")</f>
        <v/>
      </c>
      <c r="BS355" s="37" t="str">
        <f ca="1">IF(BQ355&lt;&gt;"",I355,"")</f>
        <v/>
      </c>
      <c r="BT355" s="37" t="str">
        <f t="shared" ca="1" si="136"/>
        <v/>
      </c>
      <c r="BU355" s="37" t="str">
        <f t="shared" si="145"/>
        <v/>
      </c>
      <c r="BV355" s="29" t="str">
        <f t="shared" si="146"/>
        <v/>
      </c>
      <c r="BW355" s="37" t="str" cm="1">
        <f t="array" ref="BW355">IF(BV355&lt;&gt;1,"",_xlfn.IFS(OR(BC355="Above",BC355="Below"),BC355,OR(BH355="Above",BH355="Below"),BH355,TRUE,""))</f>
        <v/>
      </c>
      <c r="BX355" s="37" t="str">
        <f ca="1">_xlfn.LET(_xlpm.eqh,IFERROR(ABS((BM355-BL355)/BL355)&lt;0.15%,FALSE),_xlpm.eql,IFERROR(ABS((BR355-BQ355)/BQ355)&lt;0.15%,FALSE),IF(_xlpm.eqh,IF(_xlpm.eql,"Eqh Touch / Eql Touch","Eqh Touch"),IF(_xlpm.eql,"Eql Touch","")))</f>
        <v/>
      </c>
      <c r="BY355" s="37" t="str">
        <f>IF(AA355="","",IF(AA355&gt;0,"UP","DOWN"))</f>
        <v/>
      </c>
      <c r="BZ355" s="37" t="str">
        <f t="shared" si="147"/>
        <v/>
      </c>
      <c r="CA355" s="37" t="str">
        <f t="shared" si="148"/>
        <v/>
      </c>
      <c r="CB355" s="66" t="str">
        <f t="shared" si="149"/>
        <v/>
      </c>
      <c r="CC355" s="69" t="str">
        <f t="shared" si="157"/>
        <v/>
      </c>
      <c r="CD355" s="66" t="str">
        <f t="shared" si="158"/>
        <v/>
      </c>
      <c r="CE355" s="66" t="str">
        <f t="shared" si="150"/>
        <v/>
      </c>
      <c r="CF355" s="66" t="str">
        <f>IF(AK355="","",IF(AND(AC355&gt;0,AK355&gt;0),"Low Spike @ Uptrend",""))</f>
        <v/>
      </c>
      <c r="CG355" s="66" t="str">
        <f>IF(AND(CF355="Low Spike @ Uptrend",AV355&gt;50%),"Sig Low Spike @ Uptrend","")</f>
        <v/>
      </c>
      <c r="CH355" s="30" t="str">
        <f>IFERROR(IF(Z355&gt;(AVERAGE(Z335:Z355)+(2*_xlfn.STDEV.P(Z335:Z355))),1,""),"")</f>
        <v/>
      </c>
      <c r="CI355" s="30" t="str">
        <f>IFERROR(IF(G355&gt;(AVERAGE(G335:G355)+(2*_xlfn.STDEV.P(G335:G355))),1,""),"")</f>
        <v/>
      </c>
      <c r="CJ355" s="30" t="str">
        <f>IF(P355="","",IF(P355=1,1,""))</f>
        <v/>
      </c>
      <c r="CK355" s="11" t="str">
        <f>IF(AND(CH355="",CC355="",CF355="",CI355="",CJ355=""),"",SUM(CH355:CJ355)/5)</f>
        <v/>
      </c>
      <c r="CL355" s="38" t="str">
        <f t="shared" si="159"/>
        <v/>
      </c>
      <c r="CM355" s="10" t="str">
        <f t="shared" si="160"/>
        <v/>
      </c>
    </row>
    <row r="356" spans="1:91" x14ac:dyDescent="0.55000000000000004">
      <c r="A356" t="str">
        <f>IF('Data Validation'!$K$2&lt;&gt;TRUE,"",'Data Validation'!A356)</f>
        <v/>
      </c>
      <c r="B356" s="4" t="str">
        <f>IF('Data Validation'!$K$2&lt;&gt;TRUE,"",'Data Validation'!C356)</f>
        <v/>
      </c>
      <c r="C356" s="4" t="str">
        <f>IF('Data Validation'!$K$2&lt;&gt;TRUE,"",'Data Validation'!E356)</f>
        <v/>
      </c>
      <c r="D356" s="4" t="str">
        <f>IF('Data Validation'!$K$2&lt;&gt;TRUE,"",'Data Validation'!G356)</f>
        <v/>
      </c>
      <c r="E356" s="4" t="str">
        <f>IF($C356&lt;&gt;"M5","",Price!F356)</f>
        <v/>
      </c>
      <c r="F356" s="4" t="str">
        <f>IF($C356&lt;&gt;"M5","",Price!G356)</f>
        <v/>
      </c>
      <c r="G356" s="4" t="str">
        <f>IF($C356&lt;&gt;"M5","",Price!H356)</f>
        <v/>
      </c>
      <c r="H356" s="57" t="str">
        <f>IF($C356&lt;&gt;"M5","",SSA!E356)</f>
        <v/>
      </c>
      <c r="I356" s="57" t="str">
        <f>IF($C356&lt;&gt;"M5","",SSA!F356)</f>
        <v/>
      </c>
      <c r="J356" s="58" t="str">
        <f>IF($C356&lt;&gt;"M5","",SSA!G356)</f>
        <v/>
      </c>
      <c r="K356" s="58" t="str">
        <f>IF($C356&lt;&gt;"M5","",SSA!H356)</f>
        <v/>
      </c>
      <c r="L356" s="5" t="str">
        <f>IF($C356&lt;&gt;"M5","",Trendlines!K356)</f>
        <v/>
      </c>
      <c r="M356" s="5" t="str">
        <f>IF($C356&lt;&gt;"M5","",Trendlines!L356)</f>
        <v/>
      </c>
      <c r="N356" s="5" t="str">
        <f>IF($C356&lt;&gt;"M5","",ZigZag!E356)</f>
        <v/>
      </c>
      <c r="O356" s="5" t="str">
        <f>IF($C356&lt;&gt;"M5","",ZigZag!F356)</f>
        <v/>
      </c>
      <c r="P356" s="5" t="str">
        <f>IF($C356&lt;&gt;"M5","",Pinbar!E356)</f>
        <v/>
      </c>
      <c r="Q356" s="57" t="str">
        <f>IF($C356&lt;&gt;"M5","",Trendlines!E356)</f>
        <v/>
      </c>
      <c r="R356" s="57" t="str">
        <f>IF($C356&lt;&gt;"M5","",Trendlines!H356)</f>
        <v/>
      </c>
      <c r="S356" s="36" t="str">
        <f>IF(N356=0,""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IF(N308&lt;&gt;0,N308,"")))))))))))))))))))))))))))))))))))))))))))))))))</f>
        <v/>
      </c>
      <c r="T356" s="36" t="str">
        <f>IF(O356=0,""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IF(O308&lt;&gt;0,O308,"")))))))))))))))))))))))))))))))))))))))))))))))))</f>
        <v/>
      </c>
      <c r="U356" s="36" t="str">
        <f>IFERROR(IF(S356="N/A","N/A",((N356-S356)/S356)),"")</f>
        <v/>
      </c>
      <c r="V356" s="36" t="str">
        <f>IFERROR(IF(T356="N/A","N/A",((O356-T356)/T356)),"")</f>
        <v/>
      </c>
      <c r="W356" t="str">
        <f>IFERROR(E356-F356,"")</f>
        <v/>
      </c>
      <c r="X356" t="str">
        <f>IFERROR(ABS(E356-D355),"")</f>
        <v/>
      </c>
      <c r="Y356" t="str">
        <f>IFERROR(ABS(F356-D355),"")</f>
        <v/>
      </c>
      <c r="Z356" t="str">
        <f t="shared" si="134"/>
        <v/>
      </c>
      <c r="AA356" s="36" t="str">
        <f>IFERROR(H356-I356,"")</f>
        <v/>
      </c>
      <c r="AB356" s="36" t="str">
        <f t="shared" si="151"/>
        <v/>
      </c>
      <c r="AC356" s="66" t="str" cm="1">
        <f t="array" ref="AC356">IFERROR((AB356=AB355,AC355+AB356,AB356),"")</f>
        <v/>
      </c>
      <c r="AD356" s="65"/>
      <c r="AE356" s="65"/>
      <c r="AF356" s="65"/>
      <c r="AG356" s="65"/>
      <c r="AH356" s="36" t="str">
        <f>IF(AND(H356&gt;I356,H355&lt;I355),"crossover","")</f>
        <v/>
      </c>
      <c r="AI356" s="36" t="str">
        <f>IF(AND(H356&lt;I356,H355&gt;I355),"crossunder","")</f>
        <v/>
      </c>
      <c r="AJ356" s="67" t="str">
        <f t="shared" si="152"/>
        <v/>
      </c>
      <c r="AK356" s="68" t="str">
        <f t="shared" si="153"/>
        <v/>
      </c>
      <c r="AL356" s="71" t="str">
        <f t="shared" si="154"/>
        <v/>
      </c>
      <c r="AM356" s="71" t="str">
        <f t="shared" si="155"/>
        <v/>
      </c>
      <c r="AN356" s="72" t="str">
        <f>IF(AND(AK356&lt;&gt;"",CF356="Low Spike @ Uptrend"),AK356,"")</f>
        <v/>
      </c>
      <c r="AO356" s="72" t="str">
        <f t="shared" si="156"/>
        <v/>
      </c>
      <c r="AT356" s="75"/>
      <c r="AU356" s="75"/>
      <c r="AV356" s="75"/>
      <c r="AW356" s="75"/>
      <c r="AX356" s="4"/>
      <c r="AY356" s="21" t="str">
        <f>IF(OR(Q356=0,Q356=""),"",((H356-Q356)/Q356))</f>
        <v/>
      </c>
      <c r="AZ356" s="15" t="str">
        <f t="shared" si="139"/>
        <v/>
      </c>
      <c r="BA356" s="15" t="str">
        <f t="shared" si="137"/>
        <v/>
      </c>
      <c r="BB356" s="22" t="str">
        <f t="shared" si="140"/>
        <v/>
      </c>
      <c r="BC356" s="22" t="str">
        <f t="shared" si="141"/>
        <v/>
      </c>
      <c r="BD356" s="24" t="str">
        <f>IF(OR(R356=0,R356=""),"",((H356-R356)/R356))</f>
        <v/>
      </c>
      <c r="BE356" s="23" t="str">
        <f t="shared" si="138"/>
        <v/>
      </c>
      <c r="BF356" s="23" t="str">
        <f t="shared" si="142"/>
        <v/>
      </c>
      <c r="BG356" s="25" t="str">
        <f t="shared" si="143"/>
        <v/>
      </c>
      <c r="BH356" s="25" t="str">
        <f t="shared" si="144"/>
        <v/>
      </c>
      <c r="BI356" s="29" t="str">
        <f>IF(OR(L356="",N356=""),"",IF(AND(L356=N356,L356&gt;0,N356&gt;0),"Important High",""))</f>
        <v/>
      </c>
      <c r="BJ356" s="29" t="str">
        <f>IF(OR(M356="",O356=""),"",IF(AND(M356=O356,M356&gt;0,O356&gt;0),"Important Low",""))</f>
        <v/>
      </c>
      <c r="BK356" s="37" t="str">
        <f>IFERROR(IF(ABS(U356)&lt;0.15%,"Equal High",""),"")</f>
        <v/>
      </c>
      <c r="BL356" s="37" t="str" cm="1">
        <f t="array" aca="1" ref="BL356" ca="1">_xlfn.LET(_xlpm.lookback,MIN(ROW()-ROW(BK$50),11),_xlpm.found,IFERROR(MATCH("Equal High",OFFSET(BK356,-_xlpm.lookback,0,_xlpm.lookback+1,1),0),-1),_xlpm.offset_rows,_xlpm.lookback-_xlpm.found+1,IF(_xlpm.found&gt;0,INDEX(E:E,ROW()-_xlpm.offset_rows),""))</f>
        <v/>
      </c>
      <c r="BM356" s="37" t="str">
        <f ca="1">IF(BL356&lt;&gt;"",H356,"")</f>
        <v/>
      </c>
      <c r="BN356" s="37" t="str">
        <f ca="1">IF(BL356&lt;&gt;"",I356,"")</f>
        <v/>
      </c>
      <c r="BO356" s="37" t="str">
        <f t="shared" ca="1" si="135"/>
        <v/>
      </c>
      <c r="BP356" s="37" t="str">
        <f>IFERROR(IF(ABS(V356)&lt;0.15%,"Equal Low",""),"")</f>
        <v/>
      </c>
      <c r="BQ356" s="37" t="str" cm="1">
        <f t="array" aca="1" ref="BQ356" ca="1">_xlfn.LET(_xlpm.lookback,MIN(ROW()-ROW(BP$50),11),_xlpm.found,IFERROR(MATCH("Equal Low",OFFSET(BP356,-_xlpm.lookback,0,_xlpm.lookback+1,1),0),-1),_xlpm.offset_rows,_xlpm.lookback-_xlpm.found+1,IF(_xlpm.found&gt;0,INDEX(F:F,ROW()-_xlpm.offset_rows),""))</f>
        <v/>
      </c>
      <c r="BR356" s="37" t="str">
        <f ca="1">IF(BQ356&lt;&gt;"",H356,"")</f>
        <v/>
      </c>
      <c r="BS356" s="37" t="str">
        <f ca="1">IF(BQ356&lt;&gt;"",I356,"")</f>
        <v/>
      </c>
      <c r="BT356" s="37" t="str">
        <f t="shared" ca="1" si="136"/>
        <v/>
      </c>
      <c r="BU356" s="37" t="str">
        <f t="shared" si="145"/>
        <v/>
      </c>
      <c r="BV356" s="29" t="str">
        <f t="shared" si="146"/>
        <v/>
      </c>
      <c r="BW356" s="37" t="str" cm="1">
        <f t="array" ref="BW356">IF(BV356&lt;&gt;1,"",_xlfn.IFS(OR(BC356="Above",BC356="Below"),BC356,OR(BH356="Above",BH356="Below"),BH356,TRUE,""))</f>
        <v/>
      </c>
      <c r="BX356" s="37" t="str">
        <f ca="1">_xlfn.LET(_xlpm.eqh,IFERROR(ABS((BM356-BL356)/BL356)&lt;0.15%,FALSE),_xlpm.eql,IFERROR(ABS((BR356-BQ356)/BQ356)&lt;0.15%,FALSE),IF(_xlpm.eqh,IF(_xlpm.eql,"Eqh Touch / Eql Touch","Eqh Touch"),IF(_xlpm.eql,"Eql Touch","")))</f>
        <v/>
      </c>
      <c r="BY356" s="37" t="str">
        <f>IF(AA356="","",IF(AA356&gt;0,"UP","DOWN"))</f>
        <v/>
      </c>
      <c r="BZ356" s="37" t="str">
        <f t="shared" si="147"/>
        <v/>
      </c>
      <c r="CA356" s="37" t="str">
        <f t="shared" si="148"/>
        <v/>
      </c>
      <c r="CB356" s="66" t="str">
        <f t="shared" si="149"/>
        <v/>
      </c>
      <c r="CC356" s="69" t="str">
        <f t="shared" si="157"/>
        <v/>
      </c>
      <c r="CD356" s="66" t="str">
        <f t="shared" si="158"/>
        <v/>
      </c>
      <c r="CE356" s="66" t="str">
        <f t="shared" si="150"/>
        <v/>
      </c>
      <c r="CF356" s="66" t="str">
        <f>IF(AK356="","",IF(AND(AC356&gt;0,AK356&gt;0),"Low Spike @ Uptrend",""))</f>
        <v/>
      </c>
      <c r="CG356" s="66" t="str">
        <f>IF(AND(CF356="Low Spike @ Uptrend",AV356&gt;50%),"Sig Low Spike @ Uptrend","")</f>
        <v/>
      </c>
      <c r="CH356" s="30" t="str">
        <f>IFERROR(IF(Z356&gt;(AVERAGE(Z336:Z356)+(2*_xlfn.STDEV.P(Z336:Z356))),1,""),"")</f>
        <v/>
      </c>
      <c r="CI356" s="30" t="str">
        <f>IFERROR(IF(G356&gt;(AVERAGE(G336:G356)+(2*_xlfn.STDEV.P(G336:G356))),1,""),"")</f>
        <v/>
      </c>
      <c r="CJ356" s="30" t="str">
        <f>IF(P356="","",IF(P356=1,1,""))</f>
        <v/>
      </c>
      <c r="CK356" s="11" t="str">
        <f>IF(AND(CH356="",CC356="",CF356="",CI356="",CJ356=""),"",SUM(CH356:CJ356)/5)</f>
        <v/>
      </c>
      <c r="CL356" s="38" t="str">
        <f t="shared" si="159"/>
        <v/>
      </c>
      <c r="CM356" s="10" t="str">
        <f t="shared" si="160"/>
        <v/>
      </c>
    </row>
    <row r="357" spans="1:91" x14ac:dyDescent="0.55000000000000004">
      <c r="A357" t="str">
        <f>IF('Data Validation'!$K$2&lt;&gt;TRUE,"",'Data Validation'!A357)</f>
        <v/>
      </c>
      <c r="B357" s="4" t="str">
        <f>IF('Data Validation'!$K$2&lt;&gt;TRUE,"",'Data Validation'!C357)</f>
        <v/>
      </c>
      <c r="C357" s="4" t="str">
        <f>IF('Data Validation'!$K$2&lt;&gt;TRUE,"",'Data Validation'!E357)</f>
        <v/>
      </c>
      <c r="D357" s="4" t="str">
        <f>IF('Data Validation'!$K$2&lt;&gt;TRUE,"",'Data Validation'!G357)</f>
        <v/>
      </c>
      <c r="E357" s="4" t="str">
        <f>IF($C357&lt;&gt;"M5","",Price!F357)</f>
        <v/>
      </c>
      <c r="F357" s="4" t="str">
        <f>IF($C357&lt;&gt;"M5","",Price!G357)</f>
        <v/>
      </c>
      <c r="G357" s="4" t="str">
        <f>IF($C357&lt;&gt;"M5","",Price!H357)</f>
        <v/>
      </c>
      <c r="H357" s="57" t="str">
        <f>IF($C357&lt;&gt;"M5","",SSA!E357)</f>
        <v/>
      </c>
      <c r="I357" s="57" t="str">
        <f>IF($C357&lt;&gt;"M5","",SSA!F357)</f>
        <v/>
      </c>
      <c r="J357" s="58" t="str">
        <f>IF($C357&lt;&gt;"M5","",SSA!G357)</f>
        <v/>
      </c>
      <c r="K357" s="58" t="str">
        <f>IF($C357&lt;&gt;"M5","",SSA!H357)</f>
        <v/>
      </c>
      <c r="L357" s="5" t="str">
        <f>IF($C357&lt;&gt;"M5","",Trendlines!K357)</f>
        <v/>
      </c>
      <c r="M357" s="5" t="str">
        <f>IF($C357&lt;&gt;"M5","",Trendlines!L357)</f>
        <v/>
      </c>
      <c r="N357" s="5" t="str">
        <f>IF($C357&lt;&gt;"M5","",ZigZag!E357)</f>
        <v/>
      </c>
      <c r="O357" s="5" t="str">
        <f>IF($C357&lt;&gt;"M5","",ZigZag!F357)</f>
        <v/>
      </c>
      <c r="P357" s="5" t="str">
        <f>IF($C357&lt;&gt;"M5","",Pinbar!E357)</f>
        <v/>
      </c>
      <c r="Q357" s="57" t="str">
        <f>IF($C357&lt;&gt;"M5","",Trendlines!E357)</f>
        <v/>
      </c>
      <c r="R357" s="57" t="str">
        <f>IF($C357&lt;&gt;"M5","",Trendlines!H357)</f>
        <v/>
      </c>
      <c r="S357" s="36" t="str">
        <f>IF(N357=0,""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IF(N309&lt;&gt;0,N309,"")))))))))))))))))))))))))))))))))))))))))))))))))</f>
        <v/>
      </c>
      <c r="T357" s="36" t="str">
        <f>IF(O357=0,""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IF(O309&lt;&gt;0,O309,"")))))))))))))))))))))))))))))))))))))))))))))))))</f>
        <v/>
      </c>
      <c r="U357" s="36" t="str">
        <f>IFERROR(IF(S357="N/A","N/A",((N357-S357)/S357)),"")</f>
        <v/>
      </c>
      <c r="V357" s="36" t="str">
        <f>IFERROR(IF(T357="N/A","N/A",((O357-T357)/T357)),"")</f>
        <v/>
      </c>
      <c r="W357" t="str">
        <f>IFERROR(E357-F357,"")</f>
        <v/>
      </c>
      <c r="X357" t="str">
        <f>IFERROR(ABS(E357-D356),"")</f>
        <v/>
      </c>
      <c r="Y357" t="str">
        <f>IFERROR(ABS(F357-D356),"")</f>
        <v/>
      </c>
      <c r="Z357" t="str">
        <f t="shared" si="134"/>
        <v/>
      </c>
      <c r="AA357" s="36" t="str">
        <f>IFERROR(H357-I357,"")</f>
        <v/>
      </c>
      <c r="AB357" s="36" t="str">
        <f t="shared" si="151"/>
        <v/>
      </c>
      <c r="AC357" s="66" t="str" cm="1">
        <f t="array" ref="AC357">IFERROR((AB357=AB356,AC356+AB357,AB357),"")</f>
        <v/>
      </c>
      <c r="AD357" s="65"/>
      <c r="AE357" s="65"/>
      <c r="AF357" s="65"/>
      <c r="AG357" s="65"/>
      <c r="AH357" s="36" t="str">
        <f>IF(AND(H357&gt;I357,H356&lt;I356),"crossover","")</f>
        <v/>
      </c>
      <c r="AI357" s="36" t="str">
        <f>IF(AND(H357&lt;I357,H356&gt;I356),"crossunder","")</f>
        <v/>
      </c>
      <c r="AJ357" s="67" t="str">
        <f t="shared" si="152"/>
        <v/>
      </c>
      <c r="AK357" s="68" t="str">
        <f t="shared" si="153"/>
        <v/>
      </c>
      <c r="AL357" s="71" t="str">
        <f t="shared" si="154"/>
        <v/>
      </c>
      <c r="AM357" s="71" t="str">
        <f t="shared" si="155"/>
        <v/>
      </c>
      <c r="AN357" s="72" t="str">
        <f>IF(AND(AK357&lt;&gt;"",CF357="Low Spike @ Uptrend"),AK357,"")</f>
        <v/>
      </c>
      <c r="AO357" s="72" t="str">
        <f t="shared" si="156"/>
        <v/>
      </c>
      <c r="AT357" s="75"/>
      <c r="AU357" s="75"/>
      <c r="AV357" s="75"/>
      <c r="AW357" s="75"/>
      <c r="AX357" s="4"/>
      <c r="AY357" s="21" t="str">
        <f>IF(OR(Q357=0,Q357=""),"",((H357-Q357)/Q357))</f>
        <v/>
      </c>
      <c r="AZ357" s="15" t="str">
        <f t="shared" si="139"/>
        <v/>
      </c>
      <c r="BA357" s="15" t="str">
        <f t="shared" si="137"/>
        <v/>
      </c>
      <c r="BB357" s="22" t="str">
        <f t="shared" si="140"/>
        <v/>
      </c>
      <c r="BC357" s="22" t="str">
        <f t="shared" si="141"/>
        <v/>
      </c>
      <c r="BD357" s="24" t="str">
        <f>IF(OR(R357=0,R357=""),"",((H357-R357)/R357))</f>
        <v/>
      </c>
      <c r="BE357" s="23" t="str">
        <f t="shared" si="138"/>
        <v/>
      </c>
      <c r="BF357" s="23" t="str">
        <f t="shared" si="142"/>
        <v/>
      </c>
      <c r="BG357" s="25" t="str">
        <f t="shared" si="143"/>
        <v/>
      </c>
      <c r="BH357" s="25" t="str">
        <f t="shared" si="144"/>
        <v/>
      </c>
      <c r="BI357" s="29" t="str">
        <f>IF(OR(L357="",N357=""),"",IF(AND(L357=N357,L357&gt;0,N357&gt;0),"Important High",""))</f>
        <v/>
      </c>
      <c r="BJ357" s="29" t="str">
        <f>IF(OR(M357="",O357=""),"",IF(AND(M357=O357,M357&gt;0,O357&gt;0),"Important Low",""))</f>
        <v/>
      </c>
      <c r="BK357" s="37" t="str">
        <f>IFERROR(IF(ABS(U357)&lt;0.15%,"Equal High",""),"")</f>
        <v/>
      </c>
      <c r="BL357" s="37" t="str" cm="1">
        <f t="array" aca="1" ref="BL357" ca="1">_xlfn.LET(_xlpm.lookback,MIN(ROW()-ROW(BK$50),11),_xlpm.found,IFERROR(MATCH("Equal High",OFFSET(BK357,-_xlpm.lookback,0,_xlpm.lookback+1,1),0),-1),_xlpm.offset_rows,_xlpm.lookback-_xlpm.found+1,IF(_xlpm.found&gt;0,INDEX(E:E,ROW()-_xlpm.offset_rows),""))</f>
        <v/>
      </c>
      <c r="BM357" s="37" t="str">
        <f ca="1">IF(BL357&lt;&gt;"",H357,"")</f>
        <v/>
      </c>
      <c r="BN357" s="37" t="str">
        <f ca="1">IF(BL357&lt;&gt;"",I357,"")</f>
        <v/>
      </c>
      <c r="BO357" s="37" t="str">
        <f t="shared" ca="1" si="135"/>
        <v/>
      </c>
      <c r="BP357" s="37" t="str">
        <f>IFERROR(IF(ABS(V357)&lt;0.15%,"Equal Low",""),"")</f>
        <v/>
      </c>
      <c r="BQ357" s="37" t="str" cm="1">
        <f t="array" aca="1" ref="BQ357" ca="1">_xlfn.LET(_xlpm.lookback,MIN(ROW()-ROW(BP$50),11),_xlpm.found,IFERROR(MATCH("Equal Low",OFFSET(BP357,-_xlpm.lookback,0,_xlpm.lookback+1,1),0),-1),_xlpm.offset_rows,_xlpm.lookback-_xlpm.found+1,IF(_xlpm.found&gt;0,INDEX(F:F,ROW()-_xlpm.offset_rows),""))</f>
        <v/>
      </c>
      <c r="BR357" s="37" t="str">
        <f ca="1">IF(BQ357&lt;&gt;"",H357,"")</f>
        <v/>
      </c>
      <c r="BS357" s="37" t="str">
        <f ca="1">IF(BQ357&lt;&gt;"",I357,"")</f>
        <v/>
      </c>
      <c r="BT357" s="37" t="str">
        <f t="shared" ca="1" si="136"/>
        <v/>
      </c>
      <c r="BU357" s="37" t="str">
        <f t="shared" si="145"/>
        <v/>
      </c>
      <c r="BV357" s="29" t="str">
        <f t="shared" si="146"/>
        <v/>
      </c>
      <c r="BW357" s="37" t="str" cm="1">
        <f t="array" ref="BW357">IF(BV357&lt;&gt;1,"",_xlfn.IFS(OR(BC357="Above",BC357="Below"),BC357,OR(BH357="Above",BH357="Below"),BH357,TRUE,""))</f>
        <v/>
      </c>
      <c r="BX357" s="37" t="str">
        <f ca="1">_xlfn.LET(_xlpm.eqh,IFERROR(ABS((BM357-BL357)/BL357)&lt;0.15%,FALSE),_xlpm.eql,IFERROR(ABS((BR357-BQ357)/BQ357)&lt;0.15%,FALSE),IF(_xlpm.eqh,IF(_xlpm.eql,"Eqh Touch / Eql Touch","Eqh Touch"),IF(_xlpm.eql,"Eql Touch","")))</f>
        <v/>
      </c>
      <c r="BY357" s="37" t="str">
        <f>IF(AA357="","",IF(AA357&gt;0,"UP","DOWN"))</f>
        <v/>
      </c>
      <c r="BZ357" s="37" t="str">
        <f t="shared" si="147"/>
        <v/>
      </c>
      <c r="CA357" s="37" t="str">
        <f t="shared" si="148"/>
        <v/>
      </c>
      <c r="CB357" s="66" t="str">
        <f t="shared" si="149"/>
        <v/>
      </c>
      <c r="CC357" s="69" t="str">
        <f t="shared" si="157"/>
        <v/>
      </c>
      <c r="CD357" s="66" t="str">
        <f t="shared" si="158"/>
        <v/>
      </c>
      <c r="CE357" s="66" t="str">
        <f t="shared" si="150"/>
        <v/>
      </c>
      <c r="CF357" s="66" t="str">
        <f>IF(AK357="","",IF(AND(AC357&gt;0,AK357&gt;0),"Low Spike @ Uptrend",""))</f>
        <v/>
      </c>
      <c r="CG357" s="66" t="str">
        <f>IF(AND(CF357="Low Spike @ Uptrend",AV357&gt;50%),"Sig Low Spike @ Uptrend","")</f>
        <v/>
      </c>
      <c r="CH357" s="30" t="str">
        <f>IFERROR(IF(Z357&gt;(AVERAGE(Z337:Z357)+(2*_xlfn.STDEV.P(Z337:Z357))),1,""),"")</f>
        <v/>
      </c>
      <c r="CI357" s="30" t="str">
        <f>IFERROR(IF(G357&gt;(AVERAGE(G337:G357)+(2*_xlfn.STDEV.P(G337:G357))),1,""),"")</f>
        <v/>
      </c>
      <c r="CJ357" s="30" t="str">
        <f>IF(P357="","",IF(P357=1,1,""))</f>
        <v/>
      </c>
      <c r="CK357" s="11" t="str">
        <f>IF(AND(CH357="",CC357="",CF357="",CI357="",CJ357=""),"",SUM(CH357:CJ357)/5)</f>
        <v/>
      </c>
      <c r="CL357" s="38" t="str">
        <f t="shared" si="159"/>
        <v/>
      </c>
      <c r="CM357" s="10" t="str">
        <f t="shared" si="160"/>
        <v/>
      </c>
    </row>
    <row r="358" spans="1:91" x14ac:dyDescent="0.55000000000000004">
      <c r="A358" t="str">
        <f>IF('Data Validation'!$K$2&lt;&gt;TRUE,"",'Data Validation'!A358)</f>
        <v/>
      </c>
      <c r="B358" s="4" t="str">
        <f>IF('Data Validation'!$K$2&lt;&gt;TRUE,"",'Data Validation'!C358)</f>
        <v/>
      </c>
      <c r="C358" s="4" t="str">
        <f>IF('Data Validation'!$K$2&lt;&gt;TRUE,"",'Data Validation'!E358)</f>
        <v/>
      </c>
      <c r="D358" s="4" t="str">
        <f>IF('Data Validation'!$K$2&lt;&gt;TRUE,"",'Data Validation'!G358)</f>
        <v/>
      </c>
      <c r="E358" s="4" t="str">
        <f>IF($C358&lt;&gt;"M5","",Price!F358)</f>
        <v/>
      </c>
      <c r="F358" s="4" t="str">
        <f>IF($C358&lt;&gt;"M5","",Price!G358)</f>
        <v/>
      </c>
      <c r="G358" s="4" t="str">
        <f>IF($C358&lt;&gt;"M5","",Price!H358)</f>
        <v/>
      </c>
      <c r="H358" s="57" t="str">
        <f>IF($C358&lt;&gt;"M5","",SSA!E358)</f>
        <v/>
      </c>
      <c r="I358" s="57" t="str">
        <f>IF($C358&lt;&gt;"M5","",SSA!F358)</f>
        <v/>
      </c>
      <c r="J358" s="58" t="str">
        <f>IF($C358&lt;&gt;"M5","",SSA!G358)</f>
        <v/>
      </c>
      <c r="K358" s="58" t="str">
        <f>IF($C358&lt;&gt;"M5","",SSA!H358)</f>
        <v/>
      </c>
      <c r="L358" s="5" t="str">
        <f>IF($C358&lt;&gt;"M5","",Trendlines!K358)</f>
        <v/>
      </c>
      <c r="M358" s="5" t="str">
        <f>IF($C358&lt;&gt;"M5","",Trendlines!L358)</f>
        <v/>
      </c>
      <c r="N358" s="5" t="str">
        <f>IF($C358&lt;&gt;"M5","",ZigZag!E358)</f>
        <v/>
      </c>
      <c r="O358" s="5" t="str">
        <f>IF($C358&lt;&gt;"M5","",ZigZag!F358)</f>
        <v/>
      </c>
      <c r="P358" s="5" t="str">
        <f>IF($C358&lt;&gt;"M5","",Pinbar!E358)</f>
        <v/>
      </c>
      <c r="Q358" s="57" t="str">
        <f>IF($C358&lt;&gt;"M5","",Trendlines!E358)</f>
        <v/>
      </c>
      <c r="R358" s="57" t="str">
        <f>IF($C358&lt;&gt;"M5","",Trendlines!H358)</f>
        <v/>
      </c>
      <c r="S358" s="36" t="str">
        <f>IF(N358=0,""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IF(N310&lt;&gt;0,N310,"")))))))))))))))))))))))))))))))))))))))))))))))))</f>
        <v/>
      </c>
      <c r="T358" s="36" t="str">
        <f>IF(O358=0,""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IF(O310&lt;&gt;0,O310,"")))))))))))))))))))))))))))))))))))))))))))))))))</f>
        <v/>
      </c>
      <c r="U358" s="36" t="str">
        <f>IFERROR(IF(S358="N/A","N/A",((N358-S358)/S358)),"")</f>
        <v/>
      </c>
      <c r="V358" s="36" t="str">
        <f>IFERROR(IF(T358="N/A","N/A",((O358-T358)/T358)),"")</f>
        <v/>
      </c>
      <c r="W358" t="str">
        <f>IFERROR(E358-F358,"")</f>
        <v/>
      </c>
      <c r="X358" t="str">
        <f>IFERROR(ABS(E358-D357),"")</f>
        <v/>
      </c>
      <c r="Y358" t="str">
        <f>IFERROR(ABS(F358-D357),"")</f>
        <v/>
      </c>
      <c r="Z358" t="str">
        <f t="shared" si="134"/>
        <v/>
      </c>
      <c r="AA358" s="36" t="str">
        <f>IFERROR(H358-I358,"")</f>
        <v/>
      </c>
      <c r="AB358" s="36" t="str">
        <f t="shared" si="151"/>
        <v/>
      </c>
      <c r="AC358" s="66" t="str" cm="1">
        <f t="array" ref="AC358">IFERROR((AB358=AB357,AC357+AB358,AB358),"")</f>
        <v/>
      </c>
      <c r="AD358" s="65"/>
      <c r="AE358" s="65"/>
      <c r="AF358" s="65"/>
      <c r="AG358" s="65"/>
      <c r="AH358" s="36" t="str">
        <f>IF(AND(H358&gt;I358,H357&lt;I357),"crossover","")</f>
        <v/>
      </c>
      <c r="AI358" s="36" t="str">
        <f>IF(AND(H358&lt;I358,H357&gt;I357),"crossunder","")</f>
        <v/>
      </c>
      <c r="AJ358" s="67" t="str">
        <f t="shared" si="152"/>
        <v/>
      </c>
      <c r="AK358" s="68" t="str">
        <f t="shared" si="153"/>
        <v/>
      </c>
      <c r="AL358" s="71" t="str">
        <f t="shared" si="154"/>
        <v/>
      </c>
      <c r="AM358" s="71" t="str">
        <f t="shared" si="155"/>
        <v/>
      </c>
      <c r="AN358" s="72" t="str">
        <f>IF(AND(AK358&lt;&gt;"",CF358="Low Spike @ Uptrend"),AK358,"")</f>
        <v/>
      </c>
      <c r="AO358" s="72" t="str">
        <f t="shared" si="156"/>
        <v/>
      </c>
      <c r="AT358" s="75"/>
      <c r="AU358" s="75"/>
      <c r="AV358" s="75"/>
      <c r="AW358" s="75"/>
      <c r="AX358" s="4"/>
      <c r="AY358" s="21" t="str">
        <f>IF(OR(Q358=0,Q358=""),"",((H358-Q358)/Q358))</f>
        <v/>
      </c>
      <c r="AZ358" s="15" t="str">
        <f t="shared" si="139"/>
        <v/>
      </c>
      <c r="BA358" s="15" t="str">
        <f t="shared" si="137"/>
        <v/>
      </c>
      <c r="BB358" s="22" t="str">
        <f t="shared" si="140"/>
        <v/>
      </c>
      <c r="BC358" s="22" t="str">
        <f t="shared" si="141"/>
        <v/>
      </c>
      <c r="BD358" s="24" t="str">
        <f>IF(OR(R358=0,R358=""),"",((H358-R358)/R358))</f>
        <v/>
      </c>
      <c r="BE358" s="23" t="str">
        <f t="shared" si="138"/>
        <v/>
      </c>
      <c r="BF358" s="23" t="str">
        <f t="shared" si="142"/>
        <v/>
      </c>
      <c r="BG358" s="25" t="str">
        <f t="shared" si="143"/>
        <v/>
      </c>
      <c r="BH358" s="25" t="str">
        <f t="shared" si="144"/>
        <v/>
      </c>
      <c r="BI358" s="29" t="str">
        <f>IF(OR(L358="",N358=""),"",IF(AND(L358=N358,L358&gt;0,N358&gt;0),"Important High",""))</f>
        <v/>
      </c>
      <c r="BJ358" s="29" t="str">
        <f>IF(OR(M358="",O358=""),"",IF(AND(M358=O358,M358&gt;0,O358&gt;0),"Important Low",""))</f>
        <v/>
      </c>
      <c r="BK358" s="37" t="str">
        <f>IFERROR(IF(ABS(U358)&lt;0.15%,"Equal High",""),"")</f>
        <v/>
      </c>
      <c r="BL358" s="37" t="str" cm="1">
        <f t="array" aca="1" ref="BL358" ca="1">_xlfn.LET(_xlpm.lookback,MIN(ROW()-ROW(BK$50),11),_xlpm.found,IFERROR(MATCH("Equal High",OFFSET(BK358,-_xlpm.lookback,0,_xlpm.lookback+1,1),0),-1),_xlpm.offset_rows,_xlpm.lookback-_xlpm.found+1,IF(_xlpm.found&gt;0,INDEX(E:E,ROW()-_xlpm.offset_rows),""))</f>
        <v/>
      </c>
      <c r="BM358" s="37" t="str">
        <f ca="1">IF(BL358&lt;&gt;"",H358,"")</f>
        <v/>
      </c>
      <c r="BN358" s="37" t="str">
        <f ca="1">IF(BL358&lt;&gt;"",I358,"")</f>
        <v/>
      </c>
      <c r="BO358" s="37" t="str">
        <f t="shared" ca="1" si="135"/>
        <v/>
      </c>
      <c r="BP358" s="37" t="str">
        <f>IFERROR(IF(ABS(V358)&lt;0.15%,"Equal Low",""),"")</f>
        <v/>
      </c>
      <c r="BQ358" s="37" t="str" cm="1">
        <f t="array" aca="1" ref="BQ358" ca="1">_xlfn.LET(_xlpm.lookback,MIN(ROW()-ROW(BP$50),11),_xlpm.found,IFERROR(MATCH("Equal Low",OFFSET(BP358,-_xlpm.lookback,0,_xlpm.lookback+1,1),0),-1),_xlpm.offset_rows,_xlpm.lookback-_xlpm.found+1,IF(_xlpm.found&gt;0,INDEX(F:F,ROW()-_xlpm.offset_rows),""))</f>
        <v/>
      </c>
      <c r="BR358" s="37" t="str">
        <f ca="1">IF(BQ358&lt;&gt;"",H358,"")</f>
        <v/>
      </c>
      <c r="BS358" s="37" t="str">
        <f ca="1">IF(BQ358&lt;&gt;"",I358,"")</f>
        <v/>
      </c>
      <c r="BT358" s="37" t="str">
        <f t="shared" ca="1" si="136"/>
        <v/>
      </c>
      <c r="BU358" s="37" t="str">
        <f t="shared" si="145"/>
        <v/>
      </c>
      <c r="BV358" s="29" t="str">
        <f t="shared" si="146"/>
        <v/>
      </c>
      <c r="BW358" s="37" t="str" cm="1">
        <f t="array" ref="BW358">IF(BV358&lt;&gt;1,"",_xlfn.IFS(OR(BC358="Above",BC358="Below"),BC358,OR(BH358="Above",BH358="Below"),BH358,TRUE,""))</f>
        <v/>
      </c>
      <c r="BX358" s="37" t="str">
        <f ca="1">_xlfn.LET(_xlpm.eqh,IFERROR(ABS((BM358-BL358)/BL358)&lt;0.15%,FALSE),_xlpm.eql,IFERROR(ABS((BR358-BQ358)/BQ358)&lt;0.15%,FALSE),IF(_xlpm.eqh,IF(_xlpm.eql,"Eqh Touch / Eql Touch","Eqh Touch"),IF(_xlpm.eql,"Eql Touch","")))</f>
        <v/>
      </c>
      <c r="BY358" s="37" t="str">
        <f>IF(AA358="","",IF(AA358&gt;0,"UP","DOWN"))</f>
        <v/>
      </c>
      <c r="BZ358" s="37" t="str">
        <f t="shared" si="147"/>
        <v/>
      </c>
      <c r="CA358" s="37" t="str">
        <f t="shared" si="148"/>
        <v/>
      </c>
      <c r="CB358" s="66" t="str">
        <f t="shared" si="149"/>
        <v/>
      </c>
      <c r="CC358" s="69" t="str">
        <f t="shared" si="157"/>
        <v/>
      </c>
      <c r="CD358" s="66" t="str">
        <f t="shared" si="158"/>
        <v/>
      </c>
      <c r="CE358" s="66" t="str">
        <f t="shared" si="150"/>
        <v/>
      </c>
      <c r="CF358" s="66" t="str">
        <f>IF(AK358="","",IF(AND(AC358&gt;0,AK358&gt;0),"Low Spike @ Uptrend",""))</f>
        <v/>
      </c>
      <c r="CG358" s="66" t="str">
        <f>IF(AND(CF358="Low Spike @ Uptrend",AV358&gt;50%),"Sig Low Spike @ Uptrend","")</f>
        <v/>
      </c>
      <c r="CH358" s="30" t="str">
        <f>IFERROR(IF(Z358&gt;(AVERAGE(Z338:Z358)+(2*_xlfn.STDEV.P(Z338:Z358))),1,""),"")</f>
        <v/>
      </c>
      <c r="CI358" s="30" t="str">
        <f>IFERROR(IF(G358&gt;(AVERAGE(G338:G358)+(2*_xlfn.STDEV.P(G338:G358))),1,""),"")</f>
        <v/>
      </c>
      <c r="CJ358" s="30" t="str">
        <f>IF(P358="","",IF(P358=1,1,""))</f>
        <v/>
      </c>
      <c r="CK358" s="11" t="str">
        <f>IF(AND(CH358="",CC358="",CF358="",CI358="",CJ358=""),"",SUM(CH358:CJ358)/5)</f>
        <v/>
      </c>
      <c r="CL358" s="38" t="str">
        <f t="shared" si="159"/>
        <v/>
      </c>
      <c r="CM358" s="10" t="str">
        <f t="shared" si="160"/>
        <v/>
      </c>
    </row>
    <row r="359" spans="1:91" x14ac:dyDescent="0.55000000000000004">
      <c r="A359" t="str">
        <f>IF('Data Validation'!$K$2&lt;&gt;TRUE,"",'Data Validation'!A359)</f>
        <v/>
      </c>
      <c r="B359" s="4" t="str">
        <f>IF('Data Validation'!$K$2&lt;&gt;TRUE,"",'Data Validation'!C359)</f>
        <v/>
      </c>
      <c r="C359" s="4" t="str">
        <f>IF('Data Validation'!$K$2&lt;&gt;TRUE,"",'Data Validation'!E359)</f>
        <v/>
      </c>
      <c r="D359" s="4" t="str">
        <f>IF('Data Validation'!$K$2&lt;&gt;TRUE,"",'Data Validation'!G359)</f>
        <v/>
      </c>
      <c r="E359" s="4" t="str">
        <f>IF($C359&lt;&gt;"M5","",Price!F359)</f>
        <v/>
      </c>
      <c r="F359" s="4" t="str">
        <f>IF($C359&lt;&gt;"M5","",Price!G359)</f>
        <v/>
      </c>
      <c r="G359" s="4" t="str">
        <f>IF($C359&lt;&gt;"M5","",Price!H359)</f>
        <v/>
      </c>
      <c r="H359" s="57" t="str">
        <f>IF($C359&lt;&gt;"M5","",SSA!E359)</f>
        <v/>
      </c>
      <c r="I359" s="57" t="str">
        <f>IF($C359&lt;&gt;"M5","",SSA!F359)</f>
        <v/>
      </c>
      <c r="J359" s="58" t="str">
        <f>IF($C359&lt;&gt;"M5","",SSA!G359)</f>
        <v/>
      </c>
      <c r="K359" s="58" t="str">
        <f>IF($C359&lt;&gt;"M5","",SSA!H359)</f>
        <v/>
      </c>
      <c r="L359" s="5" t="str">
        <f>IF($C359&lt;&gt;"M5","",Trendlines!K359)</f>
        <v/>
      </c>
      <c r="M359" s="5" t="str">
        <f>IF($C359&lt;&gt;"M5","",Trendlines!L359)</f>
        <v/>
      </c>
      <c r="N359" s="5" t="str">
        <f>IF($C359&lt;&gt;"M5","",ZigZag!E359)</f>
        <v/>
      </c>
      <c r="O359" s="5" t="str">
        <f>IF($C359&lt;&gt;"M5","",ZigZag!F359)</f>
        <v/>
      </c>
      <c r="P359" s="5" t="str">
        <f>IF($C359&lt;&gt;"M5","",Pinbar!E359)</f>
        <v/>
      </c>
      <c r="Q359" s="57" t="str">
        <f>IF($C359&lt;&gt;"M5","",Trendlines!E359)</f>
        <v/>
      </c>
      <c r="R359" s="57" t="str">
        <f>IF($C359&lt;&gt;"M5","",Trendlines!H359)</f>
        <v/>
      </c>
      <c r="S359" s="36" t="str">
        <f>IF(N359=0,""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IF(N311&lt;&gt;0,N311,"")))))))))))))))))))))))))))))))))))))))))))))))))</f>
        <v/>
      </c>
      <c r="T359" s="36" t="str">
        <f>IF(O359=0,""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IF(O311&lt;&gt;0,O311,"")))))))))))))))))))))))))))))))))))))))))))))))))</f>
        <v/>
      </c>
      <c r="U359" s="36" t="str">
        <f>IFERROR(IF(S359="N/A","N/A",((N359-S359)/S359)),"")</f>
        <v/>
      </c>
      <c r="V359" s="36" t="str">
        <f>IFERROR(IF(T359="N/A","N/A",((O359-T359)/T359)),"")</f>
        <v/>
      </c>
      <c r="W359" t="str">
        <f>IFERROR(E359-F359,"")</f>
        <v/>
      </c>
      <c r="X359" t="str">
        <f>IFERROR(ABS(E359-D358),"")</f>
        <v/>
      </c>
      <c r="Y359" t="str">
        <f>IFERROR(ABS(F359-D358),"")</f>
        <v/>
      </c>
      <c r="Z359" t="str">
        <f t="shared" si="134"/>
        <v/>
      </c>
      <c r="AA359" s="36" t="str">
        <f>IFERROR(H359-I359,"")</f>
        <v/>
      </c>
      <c r="AB359" s="36" t="str">
        <f t="shared" si="151"/>
        <v/>
      </c>
      <c r="AC359" s="66" t="str" cm="1">
        <f t="array" ref="AC359">IFERROR((AB359=AB358,AC358+AB359,AB359),"")</f>
        <v/>
      </c>
      <c r="AD359" s="65"/>
      <c r="AE359" s="65"/>
      <c r="AF359" s="65"/>
      <c r="AG359" s="65"/>
      <c r="AH359" s="36" t="str">
        <f>IF(AND(H359&gt;I359,H358&lt;I358),"crossover","")</f>
        <v/>
      </c>
      <c r="AI359" s="36" t="str">
        <f>IF(AND(H359&lt;I359,H358&gt;I358),"crossunder","")</f>
        <v/>
      </c>
      <c r="AJ359" s="67" t="str">
        <f t="shared" si="152"/>
        <v/>
      </c>
      <c r="AK359" s="68" t="str">
        <f t="shared" si="153"/>
        <v/>
      </c>
      <c r="AL359" s="71" t="str">
        <f t="shared" si="154"/>
        <v/>
      </c>
      <c r="AM359" s="71" t="str">
        <f t="shared" si="155"/>
        <v/>
      </c>
      <c r="AN359" s="72" t="str">
        <f>IF(AND(AK359&lt;&gt;"",CF359="Low Spike @ Uptrend"),AK359,"")</f>
        <v/>
      </c>
      <c r="AO359" s="72" t="str">
        <f t="shared" si="156"/>
        <v/>
      </c>
      <c r="AT359" s="75"/>
      <c r="AU359" s="75"/>
      <c r="AV359" s="75"/>
      <c r="AW359" s="75"/>
      <c r="AX359" s="4"/>
      <c r="AY359" s="21" t="str">
        <f>IF(OR(Q359=0,Q359=""),"",((H359-Q359)/Q359))</f>
        <v/>
      </c>
      <c r="AZ359" s="15" t="str">
        <f t="shared" si="139"/>
        <v/>
      </c>
      <c r="BA359" s="15" t="str">
        <f t="shared" si="137"/>
        <v/>
      </c>
      <c r="BB359" s="22" t="str">
        <f t="shared" si="140"/>
        <v/>
      </c>
      <c r="BC359" s="22" t="str">
        <f t="shared" si="141"/>
        <v/>
      </c>
      <c r="BD359" s="24" t="str">
        <f>IF(OR(R359=0,R359=""),"",((H359-R359)/R359))</f>
        <v/>
      </c>
      <c r="BE359" s="23" t="str">
        <f t="shared" si="138"/>
        <v/>
      </c>
      <c r="BF359" s="23" t="str">
        <f t="shared" si="142"/>
        <v/>
      </c>
      <c r="BG359" s="25" t="str">
        <f t="shared" si="143"/>
        <v/>
      </c>
      <c r="BH359" s="25" t="str">
        <f t="shared" si="144"/>
        <v/>
      </c>
      <c r="BI359" s="29" t="str">
        <f>IF(OR(L359="",N359=""),"",IF(AND(L359=N359,L359&gt;0,N359&gt;0),"Important High",""))</f>
        <v/>
      </c>
      <c r="BJ359" s="29" t="str">
        <f>IF(OR(M359="",O359=""),"",IF(AND(M359=O359,M359&gt;0,O359&gt;0),"Important Low",""))</f>
        <v/>
      </c>
      <c r="BK359" s="37" t="str">
        <f>IFERROR(IF(ABS(U359)&lt;0.15%,"Equal High",""),"")</f>
        <v/>
      </c>
      <c r="BL359" s="37" t="str" cm="1">
        <f t="array" aca="1" ref="BL359" ca="1">_xlfn.LET(_xlpm.lookback,MIN(ROW()-ROW(BK$50),11),_xlpm.found,IFERROR(MATCH("Equal High",OFFSET(BK359,-_xlpm.lookback,0,_xlpm.lookback+1,1),0),-1),_xlpm.offset_rows,_xlpm.lookback-_xlpm.found+1,IF(_xlpm.found&gt;0,INDEX(E:E,ROW()-_xlpm.offset_rows),""))</f>
        <v/>
      </c>
      <c r="BM359" s="37" t="str">
        <f ca="1">IF(BL359&lt;&gt;"",H359,"")</f>
        <v/>
      </c>
      <c r="BN359" s="37" t="str">
        <f ca="1">IF(BL359&lt;&gt;"",I359,"")</f>
        <v/>
      </c>
      <c r="BO359" s="37" t="str">
        <f t="shared" ca="1" si="135"/>
        <v/>
      </c>
      <c r="BP359" s="37" t="str">
        <f>IFERROR(IF(ABS(V359)&lt;0.15%,"Equal Low",""),"")</f>
        <v/>
      </c>
      <c r="BQ359" s="37" t="str" cm="1">
        <f t="array" aca="1" ref="BQ359" ca="1">_xlfn.LET(_xlpm.lookback,MIN(ROW()-ROW(BP$50),11),_xlpm.found,IFERROR(MATCH("Equal Low",OFFSET(BP359,-_xlpm.lookback,0,_xlpm.lookback+1,1),0),-1),_xlpm.offset_rows,_xlpm.lookback-_xlpm.found+1,IF(_xlpm.found&gt;0,INDEX(F:F,ROW()-_xlpm.offset_rows),""))</f>
        <v/>
      </c>
      <c r="BR359" s="37" t="str">
        <f ca="1">IF(BQ359&lt;&gt;"",H359,"")</f>
        <v/>
      </c>
      <c r="BS359" s="37" t="str">
        <f ca="1">IF(BQ359&lt;&gt;"",I359,"")</f>
        <v/>
      </c>
      <c r="BT359" s="37" t="str">
        <f t="shared" ca="1" si="136"/>
        <v/>
      </c>
      <c r="BU359" s="37" t="str">
        <f t="shared" si="145"/>
        <v/>
      </c>
      <c r="BV359" s="29" t="str">
        <f t="shared" si="146"/>
        <v/>
      </c>
      <c r="BW359" s="37" t="str" cm="1">
        <f t="array" ref="BW359">IF(BV359&lt;&gt;1,"",_xlfn.IFS(OR(BC359="Above",BC359="Below"),BC359,OR(BH359="Above",BH359="Below"),BH359,TRUE,""))</f>
        <v/>
      </c>
      <c r="BX359" s="37" t="str">
        <f ca="1">_xlfn.LET(_xlpm.eqh,IFERROR(ABS((BM359-BL359)/BL359)&lt;0.15%,FALSE),_xlpm.eql,IFERROR(ABS((BR359-BQ359)/BQ359)&lt;0.15%,FALSE),IF(_xlpm.eqh,IF(_xlpm.eql,"Eqh Touch / Eql Touch","Eqh Touch"),IF(_xlpm.eql,"Eql Touch","")))</f>
        <v/>
      </c>
      <c r="BY359" s="37" t="str">
        <f>IF(AA359="","",IF(AA359&gt;0,"UP","DOWN"))</f>
        <v/>
      </c>
      <c r="BZ359" s="37" t="str">
        <f t="shared" si="147"/>
        <v/>
      </c>
      <c r="CA359" s="37" t="str">
        <f t="shared" si="148"/>
        <v/>
      </c>
      <c r="CB359" s="66" t="str">
        <f t="shared" si="149"/>
        <v/>
      </c>
      <c r="CC359" s="69" t="str">
        <f t="shared" si="157"/>
        <v/>
      </c>
      <c r="CD359" s="66" t="str">
        <f t="shared" si="158"/>
        <v/>
      </c>
      <c r="CE359" s="66" t="str">
        <f t="shared" si="150"/>
        <v/>
      </c>
      <c r="CF359" s="66" t="str">
        <f>IF(AK359="","",IF(AND(AC359&gt;0,AK359&gt;0),"Low Spike @ Uptrend",""))</f>
        <v/>
      </c>
      <c r="CG359" s="66" t="str">
        <f>IF(AND(CF359="Low Spike @ Uptrend",AV359&gt;50%),"Sig Low Spike @ Uptrend","")</f>
        <v/>
      </c>
      <c r="CH359" s="30" t="str">
        <f>IFERROR(IF(Z359&gt;(AVERAGE(Z339:Z359)+(2*_xlfn.STDEV.P(Z339:Z359))),1,""),"")</f>
        <v/>
      </c>
      <c r="CI359" s="30" t="str">
        <f>IFERROR(IF(G359&gt;(AVERAGE(G339:G359)+(2*_xlfn.STDEV.P(G339:G359))),1,""),"")</f>
        <v/>
      </c>
      <c r="CJ359" s="30" t="str">
        <f>IF(P359="","",IF(P359=1,1,""))</f>
        <v/>
      </c>
      <c r="CK359" s="11" t="str">
        <f>IF(AND(CH359="",CC359="",CF359="",CI359="",CJ359=""),"",SUM(CH359:CJ359)/5)</f>
        <v/>
      </c>
      <c r="CL359" s="38" t="str">
        <f t="shared" si="159"/>
        <v/>
      </c>
      <c r="CM359" s="10" t="str">
        <f t="shared" si="160"/>
        <v/>
      </c>
    </row>
    <row r="360" spans="1:91" x14ac:dyDescent="0.55000000000000004">
      <c r="A360" t="str">
        <f>IF('Data Validation'!$K$2&lt;&gt;TRUE,"",'Data Validation'!A360)</f>
        <v/>
      </c>
      <c r="B360" s="4" t="str">
        <f>IF('Data Validation'!$K$2&lt;&gt;TRUE,"",'Data Validation'!C360)</f>
        <v/>
      </c>
      <c r="C360" s="4" t="str">
        <f>IF('Data Validation'!$K$2&lt;&gt;TRUE,"",'Data Validation'!E360)</f>
        <v/>
      </c>
      <c r="D360" s="4" t="str">
        <f>IF('Data Validation'!$K$2&lt;&gt;TRUE,"",'Data Validation'!G360)</f>
        <v/>
      </c>
      <c r="E360" s="4" t="str">
        <f>IF($C360&lt;&gt;"M5","",Price!F360)</f>
        <v/>
      </c>
      <c r="F360" s="4" t="str">
        <f>IF($C360&lt;&gt;"M5","",Price!G360)</f>
        <v/>
      </c>
      <c r="G360" s="4" t="str">
        <f>IF($C360&lt;&gt;"M5","",Price!H360)</f>
        <v/>
      </c>
      <c r="H360" s="57" t="str">
        <f>IF($C360&lt;&gt;"M5","",SSA!E360)</f>
        <v/>
      </c>
      <c r="I360" s="57" t="str">
        <f>IF($C360&lt;&gt;"M5","",SSA!F360)</f>
        <v/>
      </c>
      <c r="J360" s="58" t="str">
        <f>IF($C360&lt;&gt;"M5","",SSA!G360)</f>
        <v/>
      </c>
      <c r="K360" s="58" t="str">
        <f>IF($C360&lt;&gt;"M5","",SSA!H360)</f>
        <v/>
      </c>
      <c r="L360" s="5" t="str">
        <f>IF($C360&lt;&gt;"M5","",Trendlines!K360)</f>
        <v/>
      </c>
      <c r="M360" s="5" t="str">
        <f>IF($C360&lt;&gt;"M5","",Trendlines!L360)</f>
        <v/>
      </c>
      <c r="N360" s="5" t="str">
        <f>IF($C360&lt;&gt;"M5","",ZigZag!E360)</f>
        <v/>
      </c>
      <c r="O360" s="5" t="str">
        <f>IF($C360&lt;&gt;"M5","",ZigZag!F360)</f>
        <v/>
      </c>
      <c r="P360" s="5" t="str">
        <f>IF($C360&lt;&gt;"M5","",Pinbar!E360)</f>
        <v/>
      </c>
      <c r="Q360" s="57" t="str">
        <f>IF($C360&lt;&gt;"M5","",Trendlines!E360)</f>
        <v/>
      </c>
      <c r="R360" s="57" t="str">
        <f>IF($C360&lt;&gt;"M5","",Trendlines!H360)</f>
        <v/>
      </c>
      <c r="S360" s="36" t="str">
        <f>IF(N360=0,""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IF(N312&lt;&gt;0,N312,"")))))))))))))))))))))))))))))))))))))))))))))))))</f>
        <v/>
      </c>
      <c r="T360" s="36" t="str">
        <f>IF(O360=0,""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IF(O312&lt;&gt;0,O312,"")))))))))))))))))))))))))))))))))))))))))))))))))</f>
        <v/>
      </c>
      <c r="U360" s="36" t="str">
        <f>IFERROR(IF(S360="N/A","N/A",((N360-S360)/S360)),"")</f>
        <v/>
      </c>
      <c r="V360" s="36" t="str">
        <f>IFERROR(IF(T360="N/A","N/A",((O360-T360)/T360)),"")</f>
        <v/>
      </c>
      <c r="W360" t="str">
        <f>IFERROR(E360-F360,"")</f>
        <v/>
      </c>
      <c r="X360" t="str">
        <f>IFERROR(ABS(E360-D359),"")</f>
        <v/>
      </c>
      <c r="Y360" t="str">
        <f>IFERROR(ABS(F360-D359),"")</f>
        <v/>
      </c>
      <c r="Z360" t="str">
        <f t="shared" si="134"/>
        <v/>
      </c>
      <c r="AA360" s="36" t="str">
        <f>IFERROR(H360-I360,"")</f>
        <v/>
      </c>
      <c r="AB360" s="36" t="str">
        <f t="shared" si="151"/>
        <v/>
      </c>
      <c r="AC360" s="66" t="str" cm="1">
        <f t="array" ref="AC360">IFERROR((AB360=AB359,AC359+AB360,AB360),"")</f>
        <v/>
      </c>
      <c r="AD360" s="65"/>
      <c r="AE360" s="65"/>
      <c r="AF360" s="65"/>
      <c r="AG360" s="65"/>
      <c r="AH360" s="36" t="str">
        <f>IF(AND(H360&gt;I360,H359&lt;I359),"crossover","")</f>
        <v/>
      </c>
      <c r="AI360" s="36" t="str">
        <f>IF(AND(H360&lt;I360,H359&gt;I359),"crossunder","")</f>
        <v/>
      </c>
      <c r="AJ360" s="67" t="str">
        <f t="shared" si="152"/>
        <v/>
      </c>
      <c r="AK360" s="68" t="str">
        <f t="shared" si="153"/>
        <v/>
      </c>
      <c r="AL360" s="71" t="str">
        <f t="shared" si="154"/>
        <v/>
      </c>
      <c r="AM360" s="71" t="str">
        <f t="shared" si="155"/>
        <v/>
      </c>
      <c r="AN360" s="72" t="str">
        <f>IF(AND(AK360&lt;&gt;"",CF360="Low Spike @ Uptrend"),AK360,"")</f>
        <v/>
      </c>
      <c r="AO360" s="72" t="str">
        <f t="shared" si="156"/>
        <v/>
      </c>
      <c r="AT360" s="75"/>
      <c r="AU360" s="75"/>
      <c r="AV360" s="75"/>
      <c r="AW360" s="75"/>
      <c r="AX360" s="4"/>
      <c r="AY360" s="21" t="str">
        <f>IF(OR(Q360=0,Q360=""),"",((H360-Q360)/Q360))</f>
        <v/>
      </c>
      <c r="AZ360" s="15" t="str">
        <f t="shared" si="139"/>
        <v/>
      </c>
      <c r="BA360" s="15" t="str">
        <f t="shared" si="137"/>
        <v/>
      </c>
      <c r="BB360" s="22" t="str">
        <f t="shared" si="140"/>
        <v/>
      </c>
      <c r="BC360" s="22" t="str">
        <f t="shared" si="141"/>
        <v/>
      </c>
      <c r="BD360" s="24" t="str">
        <f>IF(OR(R360=0,R360=""),"",((H360-R360)/R360))</f>
        <v/>
      </c>
      <c r="BE360" s="23" t="str">
        <f t="shared" si="138"/>
        <v/>
      </c>
      <c r="BF360" s="23" t="str">
        <f t="shared" si="142"/>
        <v/>
      </c>
      <c r="BG360" s="25" t="str">
        <f t="shared" si="143"/>
        <v/>
      </c>
      <c r="BH360" s="25" t="str">
        <f t="shared" si="144"/>
        <v/>
      </c>
      <c r="BI360" s="29" t="str">
        <f>IF(OR(L360="",N360=""),"",IF(AND(L360=N360,L360&gt;0,N360&gt;0),"Important High",""))</f>
        <v/>
      </c>
      <c r="BJ360" s="29" t="str">
        <f>IF(OR(M360="",O360=""),"",IF(AND(M360=O360,M360&gt;0,O360&gt;0),"Important Low",""))</f>
        <v/>
      </c>
      <c r="BK360" s="37" t="str">
        <f>IFERROR(IF(ABS(U360)&lt;0.15%,"Equal High",""),"")</f>
        <v/>
      </c>
      <c r="BL360" s="37" t="str" cm="1">
        <f t="array" aca="1" ref="BL360" ca="1">_xlfn.LET(_xlpm.lookback,MIN(ROW()-ROW(BK$50),11),_xlpm.found,IFERROR(MATCH("Equal High",OFFSET(BK360,-_xlpm.lookback,0,_xlpm.lookback+1,1),0),-1),_xlpm.offset_rows,_xlpm.lookback-_xlpm.found+1,IF(_xlpm.found&gt;0,INDEX(E:E,ROW()-_xlpm.offset_rows),""))</f>
        <v/>
      </c>
      <c r="BM360" s="37" t="str">
        <f ca="1">IF(BL360&lt;&gt;"",H360,"")</f>
        <v/>
      </c>
      <c r="BN360" s="37" t="str">
        <f ca="1">IF(BL360&lt;&gt;"",I360,"")</f>
        <v/>
      </c>
      <c r="BO360" s="37" t="str">
        <f t="shared" ca="1" si="135"/>
        <v/>
      </c>
      <c r="BP360" s="37" t="str">
        <f>IFERROR(IF(ABS(V360)&lt;0.15%,"Equal Low",""),"")</f>
        <v/>
      </c>
      <c r="BQ360" s="37" t="str" cm="1">
        <f t="array" aca="1" ref="BQ360" ca="1">_xlfn.LET(_xlpm.lookback,MIN(ROW()-ROW(BP$50),11),_xlpm.found,IFERROR(MATCH("Equal Low",OFFSET(BP360,-_xlpm.lookback,0,_xlpm.lookback+1,1),0),-1),_xlpm.offset_rows,_xlpm.lookback-_xlpm.found+1,IF(_xlpm.found&gt;0,INDEX(F:F,ROW()-_xlpm.offset_rows),""))</f>
        <v/>
      </c>
      <c r="BR360" s="37" t="str">
        <f ca="1">IF(BQ360&lt;&gt;"",H360,"")</f>
        <v/>
      </c>
      <c r="BS360" s="37" t="str">
        <f ca="1">IF(BQ360&lt;&gt;"",I360,"")</f>
        <v/>
      </c>
      <c r="BT360" s="37" t="str">
        <f t="shared" ca="1" si="136"/>
        <v/>
      </c>
      <c r="BU360" s="37" t="str">
        <f t="shared" si="145"/>
        <v/>
      </c>
      <c r="BV360" s="29" t="str">
        <f t="shared" si="146"/>
        <v/>
      </c>
      <c r="BW360" s="37" t="str" cm="1">
        <f t="array" ref="BW360">IF(BV360&lt;&gt;1,"",_xlfn.IFS(OR(BC360="Above",BC360="Below"),BC360,OR(BH360="Above",BH360="Below"),BH360,TRUE,""))</f>
        <v/>
      </c>
      <c r="BX360" s="37" t="str">
        <f ca="1">_xlfn.LET(_xlpm.eqh,IFERROR(ABS((BM360-BL360)/BL360)&lt;0.15%,FALSE),_xlpm.eql,IFERROR(ABS((BR360-BQ360)/BQ360)&lt;0.15%,FALSE),IF(_xlpm.eqh,IF(_xlpm.eql,"Eqh Touch / Eql Touch","Eqh Touch"),IF(_xlpm.eql,"Eql Touch","")))</f>
        <v/>
      </c>
      <c r="BY360" s="37" t="str">
        <f>IF(AA360="","",IF(AA360&gt;0,"UP","DOWN"))</f>
        <v/>
      </c>
      <c r="BZ360" s="37" t="str">
        <f t="shared" si="147"/>
        <v/>
      </c>
      <c r="CA360" s="37" t="str">
        <f t="shared" si="148"/>
        <v/>
      </c>
      <c r="CB360" s="66" t="str">
        <f t="shared" si="149"/>
        <v/>
      </c>
      <c r="CC360" s="69" t="str">
        <f t="shared" si="157"/>
        <v/>
      </c>
      <c r="CD360" s="66" t="str">
        <f t="shared" si="158"/>
        <v/>
      </c>
      <c r="CE360" s="66" t="str">
        <f t="shared" si="150"/>
        <v/>
      </c>
      <c r="CF360" s="66" t="str">
        <f>IF(AK360="","",IF(AND(AC360&gt;0,AK360&gt;0),"Low Spike @ Uptrend",""))</f>
        <v/>
      </c>
      <c r="CG360" s="66" t="str">
        <f>IF(AND(CF360="Low Spike @ Uptrend",AV360&gt;50%),"Sig Low Spike @ Uptrend","")</f>
        <v/>
      </c>
      <c r="CH360" s="30" t="str">
        <f>IFERROR(IF(Z360&gt;(AVERAGE(Z340:Z360)+(2*_xlfn.STDEV.P(Z340:Z360))),1,""),"")</f>
        <v/>
      </c>
      <c r="CI360" s="30" t="str">
        <f>IFERROR(IF(G360&gt;(AVERAGE(G340:G360)+(2*_xlfn.STDEV.P(G340:G360))),1,""),"")</f>
        <v/>
      </c>
      <c r="CJ360" s="30" t="str">
        <f>IF(P360="","",IF(P360=1,1,""))</f>
        <v/>
      </c>
      <c r="CK360" s="11" t="str">
        <f>IF(AND(CH360="",CC360="",CF360="",CI360="",CJ360=""),"",SUM(CH360:CJ360)/5)</f>
        <v/>
      </c>
      <c r="CL360" s="38" t="str">
        <f t="shared" si="159"/>
        <v/>
      </c>
      <c r="CM360" s="10" t="str">
        <f t="shared" si="160"/>
        <v/>
      </c>
    </row>
    <row r="361" spans="1:91" x14ac:dyDescent="0.55000000000000004">
      <c r="A361" t="str">
        <f>IF('Data Validation'!$K$2&lt;&gt;TRUE,"",'Data Validation'!A361)</f>
        <v/>
      </c>
      <c r="B361" s="4" t="str">
        <f>IF('Data Validation'!$K$2&lt;&gt;TRUE,"",'Data Validation'!C361)</f>
        <v/>
      </c>
      <c r="C361" s="4" t="str">
        <f>IF('Data Validation'!$K$2&lt;&gt;TRUE,"",'Data Validation'!E361)</f>
        <v/>
      </c>
      <c r="D361" s="4" t="str">
        <f>IF('Data Validation'!$K$2&lt;&gt;TRUE,"",'Data Validation'!G361)</f>
        <v/>
      </c>
      <c r="E361" s="4" t="str">
        <f>IF($C361&lt;&gt;"M5","",Price!F361)</f>
        <v/>
      </c>
      <c r="F361" s="4" t="str">
        <f>IF($C361&lt;&gt;"M5","",Price!G361)</f>
        <v/>
      </c>
      <c r="G361" s="4" t="str">
        <f>IF($C361&lt;&gt;"M5","",Price!H361)</f>
        <v/>
      </c>
      <c r="H361" s="57" t="str">
        <f>IF($C361&lt;&gt;"M5","",SSA!E361)</f>
        <v/>
      </c>
      <c r="I361" s="57" t="str">
        <f>IF($C361&lt;&gt;"M5","",SSA!F361)</f>
        <v/>
      </c>
      <c r="J361" s="58" t="str">
        <f>IF($C361&lt;&gt;"M5","",SSA!G361)</f>
        <v/>
      </c>
      <c r="K361" s="58" t="str">
        <f>IF($C361&lt;&gt;"M5","",SSA!H361)</f>
        <v/>
      </c>
      <c r="L361" s="5" t="str">
        <f>IF($C361&lt;&gt;"M5","",Trendlines!K361)</f>
        <v/>
      </c>
      <c r="M361" s="5" t="str">
        <f>IF($C361&lt;&gt;"M5","",Trendlines!L361)</f>
        <v/>
      </c>
      <c r="N361" s="5" t="str">
        <f>IF($C361&lt;&gt;"M5","",ZigZag!E361)</f>
        <v/>
      </c>
      <c r="O361" s="5" t="str">
        <f>IF($C361&lt;&gt;"M5","",ZigZag!F361)</f>
        <v/>
      </c>
      <c r="P361" s="5" t="str">
        <f>IF($C361&lt;&gt;"M5","",Pinbar!E361)</f>
        <v/>
      </c>
      <c r="Q361" s="57" t="str">
        <f>IF($C361&lt;&gt;"M5","",Trendlines!E361)</f>
        <v/>
      </c>
      <c r="R361" s="57" t="str">
        <f>IF($C361&lt;&gt;"M5","",Trendlines!H361)</f>
        <v/>
      </c>
      <c r="S361" s="36" t="str">
        <f>IF(N361=0,""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IF(N313&lt;&gt;0,N313,"")))))))))))))))))))))))))))))))))))))))))))))))))</f>
        <v/>
      </c>
      <c r="T361" s="36" t="str">
        <f>IF(O361=0,""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IF(O313&lt;&gt;0,O313,"")))))))))))))))))))))))))))))))))))))))))))))))))</f>
        <v/>
      </c>
      <c r="U361" s="36" t="str">
        <f>IFERROR(IF(S361="N/A","N/A",((N361-S361)/S361)),"")</f>
        <v/>
      </c>
      <c r="V361" s="36" t="str">
        <f>IFERROR(IF(T361="N/A","N/A",((O361-T361)/T361)),"")</f>
        <v/>
      </c>
      <c r="W361" t="str">
        <f>IFERROR(E361-F361,"")</f>
        <v/>
      </c>
      <c r="X361" t="str">
        <f>IFERROR(ABS(E361-D360),"")</f>
        <v/>
      </c>
      <c r="Y361" t="str">
        <f>IFERROR(ABS(F361-D360),"")</f>
        <v/>
      </c>
      <c r="Z361" t="str">
        <f t="shared" ref="Z361:Z424" si="161">IF(MAX(W361:Y361)=0,"",MAX(W361:Y361))</f>
        <v/>
      </c>
      <c r="AA361" s="36" t="str">
        <f>IFERROR(H361-I361,"")</f>
        <v/>
      </c>
      <c r="AB361" s="36" t="str">
        <f t="shared" si="151"/>
        <v/>
      </c>
      <c r="AC361" s="66" t="str" cm="1">
        <f t="array" ref="AC361">IFERROR((AB361=AB360,AC360+AB361,AB361),"")</f>
        <v/>
      </c>
      <c r="AD361" s="65"/>
      <c r="AE361" s="65"/>
      <c r="AF361" s="65"/>
      <c r="AG361" s="65"/>
      <c r="AH361" s="36" t="str">
        <f>IF(AND(H361&gt;I361,H360&lt;I360),"crossover","")</f>
        <v/>
      </c>
      <c r="AI361" s="36" t="str">
        <f>IF(AND(H361&lt;I361,H360&gt;I360),"crossunder","")</f>
        <v/>
      </c>
      <c r="AJ361" s="67" t="str">
        <f t="shared" si="152"/>
        <v/>
      </c>
      <c r="AK361" s="68" t="str">
        <f t="shared" si="153"/>
        <v/>
      </c>
      <c r="AL361" s="71" t="str">
        <f t="shared" si="154"/>
        <v/>
      </c>
      <c r="AM361" s="71" t="str">
        <f t="shared" si="155"/>
        <v/>
      </c>
      <c r="AN361" s="72" t="str">
        <f>IF(AND(AK361&lt;&gt;"",CF361="Low Spike @ Uptrend"),AK361,"")</f>
        <v/>
      </c>
      <c r="AO361" s="72" t="str">
        <f t="shared" si="156"/>
        <v/>
      </c>
      <c r="AT361" s="75"/>
      <c r="AU361" s="75"/>
      <c r="AV361" s="75"/>
      <c r="AW361" s="75"/>
      <c r="AX361" s="4"/>
      <c r="AY361" s="21" t="str">
        <f>IF(OR(Q361=0,Q361=""),"",((H361-Q361)/Q361))</f>
        <v/>
      </c>
      <c r="AZ361" s="15" t="str">
        <f t="shared" si="139"/>
        <v/>
      </c>
      <c r="BA361" s="15" t="str">
        <f t="shared" si="137"/>
        <v/>
      </c>
      <c r="BB361" s="22" t="str">
        <f t="shared" si="140"/>
        <v/>
      </c>
      <c r="BC361" s="22" t="str">
        <f t="shared" si="141"/>
        <v/>
      </c>
      <c r="BD361" s="24" t="str">
        <f>IF(OR(R361=0,R361=""),"",((H361-R361)/R361))</f>
        <v/>
      </c>
      <c r="BE361" s="23" t="str">
        <f t="shared" si="138"/>
        <v/>
      </c>
      <c r="BF361" s="23" t="str">
        <f t="shared" si="142"/>
        <v/>
      </c>
      <c r="BG361" s="25" t="str">
        <f t="shared" si="143"/>
        <v/>
      </c>
      <c r="BH361" s="25" t="str">
        <f t="shared" si="144"/>
        <v/>
      </c>
      <c r="BI361" s="29" t="str">
        <f>IF(OR(L361="",N361=""),"",IF(AND(L361=N361,L361&gt;0,N361&gt;0),"Important High",""))</f>
        <v/>
      </c>
      <c r="BJ361" s="29" t="str">
        <f>IF(OR(M361="",O361=""),"",IF(AND(M361=O361,M361&gt;0,O361&gt;0),"Important Low",""))</f>
        <v/>
      </c>
      <c r="BK361" s="37" t="str">
        <f>IFERROR(IF(ABS(U361)&lt;0.15%,"Equal High",""),"")</f>
        <v/>
      </c>
      <c r="BL361" s="37" t="str" cm="1">
        <f t="array" aca="1" ref="BL361" ca="1">_xlfn.LET(_xlpm.lookback,MIN(ROW()-ROW(BK$50),11),_xlpm.found,IFERROR(MATCH("Equal High",OFFSET(BK361,-_xlpm.lookback,0,_xlpm.lookback+1,1),0),-1),_xlpm.offset_rows,_xlpm.lookback-_xlpm.found+1,IF(_xlpm.found&gt;0,INDEX(E:E,ROW()-_xlpm.offset_rows),""))</f>
        <v/>
      </c>
      <c r="BM361" s="37" t="str">
        <f ca="1">IF(BL361&lt;&gt;"",H361,"")</f>
        <v/>
      </c>
      <c r="BN361" s="37" t="str">
        <f ca="1">IF(BL361&lt;&gt;"",I361,"")</f>
        <v/>
      </c>
      <c r="BO361" s="37" t="str">
        <f t="shared" ca="1" si="135"/>
        <v/>
      </c>
      <c r="BP361" s="37" t="str">
        <f>IFERROR(IF(ABS(V361)&lt;0.15%,"Equal Low",""),"")</f>
        <v/>
      </c>
      <c r="BQ361" s="37" t="str" cm="1">
        <f t="array" aca="1" ref="BQ361" ca="1">_xlfn.LET(_xlpm.lookback,MIN(ROW()-ROW(BP$50),11),_xlpm.found,IFERROR(MATCH("Equal Low",OFFSET(BP361,-_xlpm.lookback,0,_xlpm.lookback+1,1),0),-1),_xlpm.offset_rows,_xlpm.lookback-_xlpm.found+1,IF(_xlpm.found&gt;0,INDEX(F:F,ROW()-_xlpm.offset_rows),""))</f>
        <v/>
      </c>
      <c r="BR361" s="37" t="str">
        <f ca="1">IF(BQ361&lt;&gt;"",H361,"")</f>
        <v/>
      </c>
      <c r="BS361" s="37" t="str">
        <f ca="1">IF(BQ361&lt;&gt;"",I361,"")</f>
        <v/>
      </c>
      <c r="BT361" s="37" t="str">
        <f t="shared" ca="1" si="136"/>
        <v/>
      </c>
      <c r="BU361" s="37" t="str">
        <f t="shared" si="145"/>
        <v/>
      </c>
      <c r="BV361" s="29" t="str">
        <f t="shared" si="146"/>
        <v/>
      </c>
      <c r="BW361" s="37" t="str" cm="1">
        <f t="array" ref="BW361">IF(BV361&lt;&gt;1,"",_xlfn.IFS(OR(BC361="Above",BC361="Below"),BC361,OR(BH361="Above",BH361="Below"),BH361,TRUE,""))</f>
        <v/>
      </c>
      <c r="BX361" s="37" t="str">
        <f ca="1">_xlfn.LET(_xlpm.eqh,IFERROR(ABS((BM361-BL361)/BL361)&lt;0.15%,FALSE),_xlpm.eql,IFERROR(ABS((BR361-BQ361)/BQ361)&lt;0.15%,FALSE),IF(_xlpm.eqh,IF(_xlpm.eql,"Eqh Touch / Eql Touch","Eqh Touch"),IF(_xlpm.eql,"Eql Touch","")))</f>
        <v/>
      </c>
      <c r="BY361" s="37" t="str">
        <f>IF(AA361="","",IF(AA361&gt;0,"UP","DOWN"))</f>
        <v/>
      </c>
      <c r="BZ361" s="37" t="str">
        <f t="shared" si="147"/>
        <v/>
      </c>
      <c r="CA361" s="37" t="str">
        <f t="shared" si="148"/>
        <v/>
      </c>
      <c r="CB361" s="66" t="str">
        <f t="shared" si="149"/>
        <v/>
      </c>
      <c r="CC361" s="69" t="str">
        <f t="shared" si="157"/>
        <v/>
      </c>
      <c r="CD361" s="66" t="str">
        <f t="shared" si="158"/>
        <v/>
      </c>
      <c r="CE361" s="66" t="str">
        <f t="shared" si="150"/>
        <v/>
      </c>
      <c r="CF361" s="66" t="str">
        <f>IF(AK361="","",IF(AND(AC361&gt;0,AK361&gt;0),"Low Spike @ Uptrend",""))</f>
        <v/>
      </c>
      <c r="CG361" s="66" t="str">
        <f>IF(AND(CF361="Low Spike @ Uptrend",AV361&gt;50%),"Sig Low Spike @ Uptrend","")</f>
        <v/>
      </c>
      <c r="CH361" s="30" t="str">
        <f>IFERROR(IF(Z361&gt;(AVERAGE(Z341:Z361)+(2*_xlfn.STDEV.P(Z341:Z361))),1,""),"")</f>
        <v/>
      </c>
      <c r="CI361" s="30" t="str">
        <f>IFERROR(IF(G361&gt;(AVERAGE(G341:G361)+(2*_xlfn.STDEV.P(G341:G361))),1,""),"")</f>
        <v/>
      </c>
      <c r="CJ361" s="30" t="str">
        <f>IF(P361="","",IF(P361=1,1,""))</f>
        <v/>
      </c>
      <c r="CK361" s="11" t="str">
        <f>IF(AND(CH361="",CC361="",CF361="",CI361="",CJ361=""),"",SUM(CH361:CJ361)/5)</f>
        <v/>
      </c>
      <c r="CL361" s="38" t="str">
        <f t="shared" si="159"/>
        <v/>
      </c>
      <c r="CM361" s="10" t="str">
        <f t="shared" si="160"/>
        <v/>
      </c>
    </row>
    <row r="362" spans="1:91" x14ac:dyDescent="0.55000000000000004">
      <c r="A362" t="str">
        <f>IF('Data Validation'!$K$2&lt;&gt;TRUE,"",'Data Validation'!A362)</f>
        <v/>
      </c>
      <c r="B362" s="4" t="str">
        <f>IF('Data Validation'!$K$2&lt;&gt;TRUE,"",'Data Validation'!C362)</f>
        <v/>
      </c>
      <c r="C362" s="4" t="str">
        <f>IF('Data Validation'!$K$2&lt;&gt;TRUE,"",'Data Validation'!E362)</f>
        <v/>
      </c>
      <c r="D362" s="4" t="str">
        <f>IF('Data Validation'!$K$2&lt;&gt;TRUE,"",'Data Validation'!G362)</f>
        <v/>
      </c>
      <c r="E362" s="4" t="str">
        <f>IF($C362&lt;&gt;"M5","",Price!F362)</f>
        <v/>
      </c>
      <c r="F362" s="4" t="str">
        <f>IF($C362&lt;&gt;"M5","",Price!G362)</f>
        <v/>
      </c>
      <c r="G362" s="4" t="str">
        <f>IF($C362&lt;&gt;"M5","",Price!H362)</f>
        <v/>
      </c>
      <c r="H362" s="57" t="str">
        <f>IF($C362&lt;&gt;"M5","",SSA!E362)</f>
        <v/>
      </c>
      <c r="I362" s="57" t="str">
        <f>IF($C362&lt;&gt;"M5","",SSA!F362)</f>
        <v/>
      </c>
      <c r="J362" s="58" t="str">
        <f>IF($C362&lt;&gt;"M5","",SSA!G362)</f>
        <v/>
      </c>
      <c r="K362" s="58" t="str">
        <f>IF($C362&lt;&gt;"M5","",SSA!H362)</f>
        <v/>
      </c>
      <c r="L362" s="5" t="str">
        <f>IF($C362&lt;&gt;"M5","",Trendlines!K362)</f>
        <v/>
      </c>
      <c r="M362" s="5" t="str">
        <f>IF($C362&lt;&gt;"M5","",Trendlines!L362)</f>
        <v/>
      </c>
      <c r="N362" s="5" t="str">
        <f>IF($C362&lt;&gt;"M5","",ZigZag!E362)</f>
        <v/>
      </c>
      <c r="O362" s="5" t="str">
        <f>IF($C362&lt;&gt;"M5","",ZigZag!F362)</f>
        <v/>
      </c>
      <c r="P362" s="5" t="str">
        <f>IF($C362&lt;&gt;"M5","",Pinbar!E362)</f>
        <v/>
      </c>
      <c r="Q362" s="57" t="str">
        <f>IF($C362&lt;&gt;"M5","",Trendlines!E362)</f>
        <v/>
      </c>
      <c r="R362" s="57" t="str">
        <f>IF($C362&lt;&gt;"M5","",Trendlines!H362)</f>
        <v/>
      </c>
      <c r="S362" s="36" t="str">
        <f>IF(N362=0,""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IF(N314&lt;&gt;0,N314,"")))))))))))))))))))))))))))))))))))))))))))))))))</f>
        <v/>
      </c>
      <c r="T362" s="36" t="str">
        <f>IF(O362=0,""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IF(O314&lt;&gt;0,O314,"")))))))))))))))))))))))))))))))))))))))))))))))))</f>
        <v/>
      </c>
      <c r="U362" s="36" t="str">
        <f>IFERROR(IF(S362="N/A","N/A",((N362-S362)/S362)),"")</f>
        <v/>
      </c>
      <c r="V362" s="36" t="str">
        <f>IFERROR(IF(T362="N/A","N/A",((O362-T362)/T362)),"")</f>
        <v/>
      </c>
      <c r="W362" t="str">
        <f>IFERROR(E362-F362,"")</f>
        <v/>
      </c>
      <c r="X362" t="str">
        <f>IFERROR(ABS(E362-D361),"")</f>
        <v/>
      </c>
      <c r="Y362" t="str">
        <f>IFERROR(ABS(F362-D361),"")</f>
        <v/>
      </c>
      <c r="Z362" t="str">
        <f t="shared" si="161"/>
        <v/>
      </c>
      <c r="AA362" s="36" t="str">
        <f>IFERROR(H362-I362,"")</f>
        <v/>
      </c>
      <c r="AB362" s="36" t="str">
        <f t="shared" si="151"/>
        <v/>
      </c>
      <c r="AC362" s="66" t="str" cm="1">
        <f t="array" ref="AC362">IFERROR((AB362=AB361,AC361+AB362,AB362),"")</f>
        <v/>
      </c>
      <c r="AD362" s="65"/>
      <c r="AE362" s="65"/>
      <c r="AF362" s="65"/>
      <c r="AG362" s="65"/>
      <c r="AH362" s="36" t="str">
        <f>IF(AND(H362&gt;I362,H361&lt;I361),"crossover","")</f>
        <v/>
      </c>
      <c r="AI362" s="36" t="str">
        <f>IF(AND(H362&lt;I362,H361&gt;I361),"crossunder","")</f>
        <v/>
      </c>
      <c r="AJ362" s="67" t="str">
        <f t="shared" si="152"/>
        <v/>
      </c>
      <c r="AK362" s="68" t="str">
        <f t="shared" si="153"/>
        <v/>
      </c>
      <c r="AL362" s="71" t="str">
        <f t="shared" si="154"/>
        <v/>
      </c>
      <c r="AM362" s="71" t="str">
        <f t="shared" si="155"/>
        <v/>
      </c>
      <c r="AN362" s="72" t="str">
        <f>IF(AND(AK362&lt;&gt;"",CF362="Low Spike @ Uptrend"),AK362,"")</f>
        <v/>
      </c>
      <c r="AO362" s="72" t="str">
        <f t="shared" si="156"/>
        <v/>
      </c>
      <c r="AT362" s="75"/>
      <c r="AU362" s="75"/>
      <c r="AV362" s="75"/>
      <c r="AW362" s="75"/>
      <c r="AX362" s="4"/>
      <c r="AY362" s="21" t="str">
        <f>IF(OR(Q362=0,Q362=""),"",((H362-Q362)/Q362))</f>
        <v/>
      </c>
      <c r="AZ362" s="15" t="str">
        <f t="shared" si="139"/>
        <v/>
      </c>
      <c r="BA362" s="15" t="str">
        <f t="shared" si="137"/>
        <v/>
      </c>
      <c r="BB362" s="22" t="str">
        <f t="shared" si="140"/>
        <v/>
      </c>
      <c r="BC362" s="22" t="str">
        <f t="shared" si="141"/>
        <v/>
      </c>
      <c r="BD362" s="24" t="str">
        <f>IF(OR(R362=0,R362=""),"",((H362-R362)/R362))</f>
        <v/>
      </c>
      <c r="BE362" s="23" t="str">
        <f t="shared" si="138"/>
        <v/>
      </c>
      <c r="BF362" s="23" t="str">
        <f t="shared" si="142"/>
        <v/>
      </c>
      <c r="BG362" s="25" t="str">
        <f t="shared" si="143"/>
        <v/>
      </c>
      <c r="BH362" s="25" t="str">
        <f t="shared" si="144"/>
        <v/>
      </c>
      <c r="BI362" s="29" t="str">
        <f>IF(OR(L362="",N362=""),"",IF(AND(L362=N362,L362&gt;0,N362&gt;0),"Important High",""))</f>
        <v/>
      </c>
      <c r="BJ362" s="29" t="str">
        <f>IF(OR(M362="",O362=""),"",IF(AND(M362=O362,M362&gt;0,O362&gt;0),"Important Low",""))</f>
        <v/>
      </c>
      <c r="BK362" s="37" t="str">
        <f>IFERROR(IF(ABS(U362)&lt;0.15%,"Equal High",""),"")</f>
        <v/>
      </c>
      <c r="BL362" s="37" t="str" cm="1">
        <f t="array" aca="1" ref="BL362" ca="1">_xlfn.LET(_xlpm.lookback,MIN(ROW()-ROW(BK$50),11),_xlpm.found,IFERROR(MATCH("Equal High",OFFSET(BK362,-_xlpm.lookback,0,_xlpm.lookback+1,1),0),-1),_xlpm.offset_rows,_xlpm.lookback-_xlpm.found+1,IF(_xlpm.found&gt;0,INDEX(E:E,ROW()-_xlpm.offset_rows),""))</f>
        <v/>
      </c>
      <c r="BM362" s="37" t="str">
        <f ca="1">IF(BL362&lt;&gt;"",H362,"")</f>
        <v/>
      </c>
      <c r="BN362" s="37" t="str">
        <f ca="1">IF(BL362&lt;&gt;"",I362,"")</f>
        <v/>
      </c>
      <c r="BO362" s="37" t="str">
        <f t="shared" ca="1" si="135"/>
        <v/>
      </c>
      <c r="BP362" s="37" t="str">
        <f>IFERROR(IF(ABS(V362)&lt;0.15%,"Equal Low",""),"")</f>
        <v/>
      </c>
      <c r="BQ362" s="37" t="str" cm="1">
        <f t="array" aca="1" ref="BQ362" ca="1">_xlfn.LET(_xlpm.lookback,MIN(ROW()-ROW(BP$50),11),_xlpm.found,IFERROR(MATCH("Equal Low",OFFSET(BP362,-_xlpm.lookback,0,_xlpm.lookback+1,1),0),-1),_xlpm.offset_rows,_xlpm.lookback-_xlpm.found+1,IF(_xlpm.found&gt;0,INDEX(F:F,ROW()-_xlpm.offset_rows),""))</f>
        <v/>
      </c>
      <c r="BR362" s="37" t="str">
        <f ca="1">IF(BQ362&lt;&gt;"",H362,"")</f>
        <v/>
      </c>
      <c r="BS362" s="37" t="str">
        <f ca="1">IF(BQ362&lt;&gt;"",I362,"")</f>
        <v/>
      </c>
      <c r="BT362" s="37" t="str">
        <f t="shared" ca="1" si="136"/>
        <v/>
      </c>
      <c r="BU362" s="37" t="str">
        <f t="shared" si="145"/>
        <v/>
      </c>
      <c r="BV362" s="29" t="str">
        <f t="shared" si="146"/>
        <v/>
      </c>
      <c r="BW362" s="37" t="str" cm="1">
        <f t="array" ref="BW362">IF(BV362&lt;&gt;1,"",_xlfn.IFS(OR(BC362="Above",BC362="Below"),BC362,OR(BH362="Above",BH362="Below"),BH362,TRUE,""))</f>
        <v/>
      </c>
      <c r="BX362" s="37" t="str">
        <f ca="1">_xlfn.LET(_xlpm.eqh,IFERROR(ABS((BM362-BL362)/BL362)&lt;0.15%,FALSE),_xlpm.eql,IFERROR(ABS((BR362-BQ362)/BQ362)&lt;0.15%,FALSE),IF(_xlpm.eqh,IF(_xlpm.eql,"Eqh Touch / Eql Touch","Eqh Touch"),IF(_xlpm.eql,"Eql Touch","")))</f>
        <v/>
      </c>
      <c r="BY362" s="37" t="str">
        <f>IF(AA362="","",IF(AA362&gt;0,"UP","DOWN"))</f>
        <v/>
      </c>
      <c r="BZ362" s="37" t="str">
        <f t="shared" si="147"/>
        <v/>
      </c>
      <c r="CA362" s="37" t="str">
        <f t="shared" si="148"/>
        <v/>
      </c>
      <c r="CB362" s="66" t="str">
        <f t="shared" si="149"/>
        <v/>
      </c>
      <c r="CC362" s="69" t="str">
        <f t="shared" si="157"/>
        <v/>
      </c>
      <c r="CD362" s="66" t="str">
        <f t="shared" si="158"/>
        <v/>
      </c>
      <c r="CE362" s="66" t="str">
        <f t="shared" si="150"/>
        <v/>
      </c>
      <c r="CF362" s="66" t="str">
        <f>IF(AK362="","",IF(AND(AC362&gt;0,AK362&gt;0),"Low Spike @ Uptrend",""))</f>
        <v/>
      </c>
      <c r="CG362" s="66" t="str">
        <f>IF(AND(CF362="Low Spike @ Uptrend",AV362&gt;50%),"Sig Low Spike @ Uptrend","")</f>
        <v/>
      </c>
      <c r="CH362" s="30" t="str">
        <f>IFERROR(IF(Z362&gt;(AVERAGE(Z342:Z362)+(2*_xlfn.STDEV.P(Z342:Z362))),1,""),"")</f>
        <v/>
      </c>
      <c r="CI362" s="30" t="str">
        <f>IFERROR(IF(G362&gt;(AVERAGE(G342:G362)+(2*_xlfn.STDEV.P(G342:G362))),1,""),"")</f>
        <v/>
      </c>
      <c r="CJ362" s="30" t="str">
        <f>IF(P362="","",IF(P362=1,1,""))</f>
        <v/>
      </c>
      <c r="CK362" s="11" t="str">
        <f>IF(AND(CH362="",CC362="",CF362="",CI362="",CJ362=""),"",SUM(CH362:CJ362)/5)</f>
        <v/>
      </c>
      <c r="CL362" s="38" t="str">
        <f t="shared" si="159"/>
        <v/>
      </c>
      <c r="CM362" s="10" t="str">
        <f t="shared" si="160"/>
        <v/>
      </c>
    </row>
    <row r="363" spans="1:91" x14ac:dyDescent="0.55000000000000004">
      <c r="A363" t="str">
        <f>IF('Data Validation'!$K$2&lt;&gt;TRUE,"",'Data Validation'!A363)</f>
        <v/>
      </c>
      <c r="B363" s="4" t="str">
        <f>IF('Data Validation'!$K$2&lt;&gt;TRUE,"",'Data Validation'!C363)</f>
        <v/>
      </c>
      <c r="C363" s="4" t="str">
        <f>IF('Data Validation'!$K$2&lt;&gt;TRUE,"",'Data Validation'!E363)</f>
        <v/>
      </c>
      <c r="D363" s="4" t="str">
        <f>IF('Data Validation'!$K$2&lt;&gt;TRUE,"",'Data Validation'!G363)</f>
        <v/>
      </c>
      <c r="E363" s="4" t="str">
        <f>IF($C363&lt;&gt;"M5","",Price!F363)</f>
        <v/>
      </c>
      <c r="F363" s="4" t="str">
        <f>IF($C363&lt;&gt;"M5","",Price!G363)</f>
        <v/>
      </c>
      <c r="G363" s="4" t="str">
        <f>IF($C363&lt;&gt;"M5","",Price!H363)</f>
        <v/>
      </c>
      <c r="H363" s="57" t="str">
        <f>IF($C363&lt;&gt;"M5","",SSA!E363)</f>
        <v/>
      </c>
      <c r="I363" s="57" t="str">
        <f>IF($C363&lt;&gt;"M5","",SSA!F363)</f>
        <v/>
      </c>
      <c r="J363" s="58" t="str">
        <f>IF($C363&lt;&gt;"M5","",SSA!G363)</f>
        <v/>
      </c>
      <c r="K363" s="58" t="str">
        <f>IF($C363&lt;&gt;"M5","",SSA!H363)</f>
        <v/>
      </c>
      <c r="L363" s="5" t="str">
        <f>IF($C363&lt;&gt;"M5","",Trendlines!K363)</f>
        <v/>
      </c>
      <c r="M363" s="5" t="str">
        <f>IF($C363&lt;&gt;"M5","",Trendlines!L363)</f>
        <v/>
      </c>
      <c r="N363" s="5" t="str">
        <f>IF($C363&lt;&gt;"M5","",ZigZag!E363)</f>
        <v/>
      </c>
      <c r="O363" s="5" t="str">
        <f>IF($C363&lt;&gt;"M5","",ZigZag!F363)</f>
        <v/>
      </c>
      <c r="P363" s="5" t="str">
        <f>IF($C363&lt;&gt;"M5","",Pinbar!E363)</f>
        <v/>
      </c>
      <c r="Q363" s="57" t="str">
        <f>IF($C363&lt;&gt;"M5","",Trendlines!E363)</f>
        <v/>
      </c>
      <c r="R363" s="57" t="str">
        <f>IF($C363&lt;&gt;"M5","",Trendlines!H363)</f>
        <v/>
      </c>
      <c r="S363" s="36" t="str">
        <f>IF(N363=0,""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IF(N315&lt;&gt;0,N315,"")))))))))))))))))))))))))))))))))))))))))))))))))</f>
        <v/>
      </c>
      <c r="T363" s="36" t="str">
        <f>IF(O363=0,""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IF(O315&lt;&gt;0,O315,"")))))))))))))))))))))))))))))))))))))))))))))))))</f>
        <v/>
      </c>
      <c r="U363" s="36" t="str">
        <f>IFERROR(IF(S363="N/A","N/A",((N363-S363)/S363)),"")</f>
        <v/>
      </c>
      <c r="V363" s="36" t="str">
        <f>IFERROR(IF(T363="N/A","N/A",((O363-T363)/T363)),"")</f>
        <v/>
      </c>
      <c r="W363" t="str">
        <f>IFERROR(E363-F363,"")</f>
        <v/>
      </c>
      <c r="X363" t="str">
        <f>IFERROR(ABS(E363-D362),"")</f>
        <v/>
      </c>
      <c r="Y363" t="str">
        <f>IFERROR(ABS(F363-D362),"")</f>
        <v/>
      </c>
      <c r="Z363" t="str">
        <f t="shared" si="161"/>
        <v/>
      </c>
      <c r="AA363" s="36" t="str">
        <f>IFERROR(H363-I363,"")</f>
        <v/>
      </c>
      <c r="AB363" s="36" t="str">
        <f t="shared" si="151"/>
        <v/>
      </c>
      <c r="AC363" s="66" t="str" cm="1">
        <f t="array" ref="AC363">IFERROR((AB363=AB362,AC362+AB363,AB363),"")</f>
        <v/>
      </c>
      <c r="AD363" s="65"/>
      <c r="AE363" s="65"/>
      <c r="AF363" s="65"/>
      <c r="AG363" s="65"/>
      <c r="AH363" s="36" t="str">
        <f>IF(AND(H363&gt;I363,H362&lt;I362),"crossover","")</f>
        <v/>
      </c>
      <c r="AI363" s="36" t="str">
        <f>IF(AND(H363&lt;I363,H362&gt;I362),"crossunder","")</f>
        <v/>
      </c>
      <c r="AJ363" s="67" t="str">
        <f t="shared" si="152"/>
        <v/>
      </c>
      <c r="AK363" s="68" t="str">
        <f t="shared" si="153"/>
        <v/>
      </c>
      <c r="AL363" s="71" t="str">
        <f t="shared" si="154"/>
        <v/>
      </c>
      <c r="AM363" s="71" t="str">
        <f t="shared" si="155"/>
        <v/>
      </c>
      <c r="AN363" s="72" t="str">
        <f>IF(AND(AK363&lt;&gt;"",CF363="Low Spike @ Uptrend"),AK363,"")</f>
        <v/>
      </c>
      <c r="AO363" s="72" t="str">
        <f t="shared" si="156"/>
        <v/>
      </c>
      <c r="AT363" s="75"/>
      <c r="AU363" s="75"/>
      <c r="AV363" s="75"/>
      <c r="AW363" s="75"/>
      <c r="AX363" s="4"/>
      <c r="AY363" s="21" t="str">
        <f>IF(OR(Q363=0,Q363=""),"",((H363-Q363)/Q363))</f>
        <v/>
      </c>
      <c r="AZ363" s="15" t="str">
        <f t="shared" si="139"/>
        <v/>
      </c>
      <c r="BA363" s="15" t="str">
        <f t="shared" si="137"/>
        <v/>
      </c>
      <c r="BB363" s="22" t="str">
        <f t="shared" si="140"/>
        <v/>
      </c>
      <c r="BC363" s="22" t="str">
        <f t="shared" si="141"/>
        <v/>
      </c>
      <c r="BD363" s="24" t="str">
        <f>IF(OR(R363=0,R363=""),"",((H363-R363)/R363))</f>
        <v/>
      </c>
      <c r="BE363" s="23" t="str">
        <f t="shared" si="138"/>
        <v/>
      </c>
      <c r="BF363" s="23" t="str">
        <f t="shared" si="142"/>
        <v/>
      </c>
      <c r="BG363" s="25" t="str">
        <f t="shared" si="143"/>
        <v/>
      </c>
      <c r="BH363" s="25" t="str">
        <f t="shared" si="144"/>
        <v/>
      </c>
      <c r="BI363" s="29" t="str">
        <f>IF(OR(L363="",N363=""),"",IF(AND(L363=N363,L363&gt;0,N363&gt;0),"Important High",""))</f>
        <v/>
      </c>
      <c r="BJ363" s="29" t="str">
        <f>IF(OR(M363="",O363=""),"",IF(AND(M363=O363,M363&gt;0,O363&gt;0),"Important Low",""))</f>
        <v/>
      </c>
      <c r="BK363" s="37" t="str">
        <f>IFERROR(IF(ABS(U363)&lt;0.15%,"Equal High",""),"")</f>
        <v/>
      </c>
      <c r="BL363" s="37" t="str" cm="1">
        <f t="array" aca="1" ref="BL363" ca="1">_xlfn.LET(_xlpm.lookback,MIN(ROW()-ROW(BK$50),11),_xlpm.found,IFERROR(MATCH("Equal High",OFFSET(BK363,-_xlpm.lookback,0,_xlpm.lookback+1,1),0),-1),_xlpm.offset_rows,_xlpm.lookback-_xlpm.found+1,IF(_xlpm.found&gt;0,INDEX(E:E,ROW()-_xlpm.offset_rows),""))</f>
        <v/>
      </c>
      <c r="BM363" s="37" t="str">
        <f ca="1">IF(BL363&lt;&gt;"",H363,"")</f>
        <v/>
      </c>
      <c r="BN363" s="37" t="str">
        <f ca="1">IF(BL363&lt;&gt;"",I363,"")</f>
        <v/>
      </c>
      <c r="BO363" s="37" t="str">
        <f t="shared" ca="1" si="135"/>
        <v/>
      </c>
      <c r="BP363" s="37" t="str">
        <f>IFERROR(IF(ABS(V363)&lt;0.15%,"Equal Low",""),"")</f>
        <v/>
      </c>
      <c r="BQ363" s="37" t="str" cm="1">
        <f t="array" aca="1" ref="BQ363" ca="1">_xlfn.LET(_xlpm.lookback,MIN(ROW()-ROW(BP$50),11),_xlpm.found,IFERROR(MATCH("Equal Low",OFFSET(BP363,-_xlpm.lookback,0,_xlpm.lookback+1,1),0),-1),_xlpm.offset_rows,_xlpm.lookback-_xlpm.found+1,IF(_xlpm.found&gt;0,INDEX(F:F,ROW()-_xlpm.offset_rows),""))</f>
        <v/>
      </c>
      <c r="BR363" s="37" t="str">
        <f ca="1">IF(BQ363&lt;&gt;"",H363,"")</f>
        <v/>
      </c>
      <c r="BS363" s="37" t="str">
        <f ca="1">IF(BQ363&lt;&gt;"",I363,"")</f>
        <v/>
      </c>
      <c r="BT363" s="37" t="str">
        <f t="shared" ca="1" si="136"/>
        <v/>
      </c>
      <c r="BU363" s="37" t="str">
        <f t="shared" si="145"/>
        <v/>
      </c>
      <c r="BV363" s="29" t="str">
        <f t="shared" si="146"/>
        <v/>
      </c>
      <c r="BW363" s="37" t="str" cm="1">
        <f t="array" ref="BW363">IF(BV363&lt;&gt;1,"",_xlfn.IFS(OR(BC363="Above",BC363="Below"),BC363,OR(BH363="Above",BH363="Below"),BH363,TRUE,""))</f>
        <v/>
      </c>
      <c r="BX363" s="37" t="str">
        <f ca="1">_xlfn.LET(_xlpm.eqh,IFERROR(ABS((BM363-BL363)/BL363)&lt;0.15%,FALSE),_xlpm.eql,IFERROR(ABS((BR363-BQ363)/BQ363)&lt;0.15%,FALSE),IF(_xlpm.eqh,IF(_xlpm.eql,"Eqh Touch / Eql Touch","Eqh Touch"),IF(_xlpm.eql,"Eql Touch","")))</f>
        <v/>
      </c>
      <c r="BY363" s="37" t="str">
        <f>IF(AA363="","",IF(AA363&gt;0,"UP","DOWN"))</f>
        <v/>
      </c>
      <c r="BZ363" s="37" t="str">
        <f t="shared" si="147"/>
        <v/>
      </c>
      <c r="CA363" s="37" t="str">
        <f t="shared" si="148"/>
        <v/>
      </c>
      <c r="CB363" s="66" t="str">
        <f t="shared" si="149"/>
        <v/>
      </c>
      <c r="CC363" s="69" t="str">
        <f t="shared" si="157"/>
        <v/>
      </c>
      <c r="CD363" s="66" t="str">
        <f t="shared" si="158"/>
        <v/>
      </c>
      <c r="CE363" s="66" t="str">
        <f t="shared" si="150"/>
        <v/>
      </c>
      <c r="CF363" s="66" t="str">
        <f>IF(AK363="","",IF(AND(AC363&gt;0,AK363&gt;0),"Low Spike @ Uptrend",""))</f>
        <v/>
      </c>
      <c r="CG363" s="66" t="str">
        <f>IF(AND(CF363="Low Spike @ Uptrend",AV363&gt;50%),"Sig Low Spike @ Uptrend","")</f>
        <v/>
      </c>
      <c r="CH363" s="30" t="str">
        <f>IFERROR(IF(Z363&gt;(AVERAGE(Z343:Z363)+(2*_xlfn.STDEV.P(Z343:Z363))),1,""),"")</f>
        <v/>
      </c>
      <c r="CI363" s="30" t="str">
        <f>IFERROR(IF(G363&gt;(AVERAGE(G343:G363)+(2*_xlfn.STDEV.P(G343:G363))),1,""),"")</f>
        <v/>
      </c>
      <c r="CJ363" s="30" t="str">
        <f>IF(P363="","",IF(P363=1,1,""))</f>
        <v/>
      </c>
      <c r="CK363" s="11" t="str">
        <f>IF(AND(CH363="",CC363="",CF363="",CI363="",CJ363=""),"",SUM(CH363:CJ363)/5)</f>
        <v/>
      </c>
      <c r="CL363" s="38" t="str">
        <f t="shared" si="159"/>
        <v/>
      </c>
      <c r="CM363" s="10" t="str">
        <f t="shared" si="160"/>
        <v/>
      </c>
    </row>
    <row r="364" spans="1:91" x14ac:dyDescent="0.55000000000000004">
      <c r="A364" t="str">
        <f>IF('Data Validation'!$K$2&lt;&gt;TRUE,"",'Data Validation'!A364)</f>
        <v/>
      </c>
      <c r="B364" s="4" t="str">
        <f>IF('Data Validation'!$K$2&lt;&gt;TRUE,"",'Data Validation'!C364)</f>
        <v/>
      </c>
      <c r="C364" s="4" t="str">
        <f>IF('Data Validation'!$K$2&lt;&gt;TRUE,"",'Data Validation'!E364)</f>
        <v/>
      </c>
      <c r="D364" s="4" t="str">
        <f>IF('Data Validation'!$K$2&lt;&gt;TRUE,"",'Data Validation'!G364)</f>
        <v/>
      </c>
      <c r="E364" s="4" t="str">
        <f>IF($C364&lt;&gt;"M5","",Price!F364)</f>
        <v/>
      </c>
      <c r="F364" s="4" t="str">
        <f>IF($C364&lt;&gt;"M5","",Price!G364)</f>
        <v/>
      </c>
      <c r="G364" s="4" t="str">
        <f>IF($C364&lt;&gt;"M5","",Price!H364)</f>
        <v/>
      </c>
      <c r="H364" s="57" t="str">
        <f>IF($C364&lt;&gt;"M5","",SSA!E364)</f>
        <v/>
      </c>
      <c r="I364" s="57" t="str">
        <f>IF($C364&lt;&gt;"M5","",SSA!F364)</f>
        <v/>
      </c>
      <c r="J364" s="58" t="str">
        <f>IF($C364&lt;&gt;"M5","",SSA!G364)</f>
        <v/>
      </c>
      <c r="K364" s="58" t="str">
        <f>IF($C364&lt;&gt;"M5","",SSA!H364)</f>
        <v/>
      </c>
      <c r="L364" s="5" t="str">
        <f>IF($C364&lt;&gt;"M5","",Trendlines!K364)</f>
        <v/>
      </c>
      <c r="M364" s="5" t="str">
        <f>IF($C364&lt;&gt;"M5","",Trendlines!L364)</f>
        <v/>
      </c>
      <c r="N364" s="5" t="str">
        <f>IF($C364&lt;&gt;"M5","",ZigZag!E364)</f>
        <v/>
      </c>
      <c r="O364" s="5" t="str">
        <f>IF($C364&lt;&gt;"M5","",ZigZag!F364)</f>
        <v/>
      </c>
      <c r="P364" s="5" t="str">
        <f>IF($C364&lt;&gt;"M5","",Pinbar!E364)</f>
        <v/>
      </c>
      <c r="Q364" s="57" t="str">
        <f>IF($C364&lt;&gt;"M5","",Trendlines!E364)</f>
        <v/>
      </c>
      <c r="R364" s="57" t="str">
        <f>IF($C364&lt;&gt;"M5","",Trendlines!H364)</f>
        <v/>
      </c>
      <c r="S364" s="36" t="str">
        <f>IF(N364=0,""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IF(N316&lt;&gt;0,N316,"")))))))))))))))))))))))))))))))))))))))))))))))))</f>
        <v/>
      </c>
      <c r="T364" s="36" t="str">
        <f>IF(O364=0,""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IF(O316&lt;&gt;0,O316,"")))))))))))))))))))))))))))))))))))))))))))))))))</f>
        <v/>
      </c>
      <c r="U364" s="36" t="str">
        <f>IFERROR(IF(S364="N/A","N/A",((N364-S364)/S364)),"")</f>
        <v/>
      </c>
      <c r="V364" s="36" t="str">
        <f>IFERROR(IF(T364="N/A","N/A",((O364-T364)/T364)),"")</f>
        <v/>
      </c>
      <c r="W364" t="str">
        <f>IFERROR(E364-F364,"")</f>
        <v/>
      </c>
      <c r="X364" t="str">
        <f>IFERROR(ABS(E364-D363),"")</f>
        <v/>
      </c>
      <c r="Y364" t="str">
        <f>IFERROR(ABS(F364-D363),"")</f>
        <v/>
      </c>
      <c r="Z364" t="str">
        <f t="shared" si="161"/>
        <v/>
      </c>
      <c r="AA364" s="36" t="str">
        <f>IFERROR(H364-I364,"")</f>
        <v/>
      </c>
      <c r="AB364" s="36" t="str">
        <f t="shared" si="151"/>
        <v/>
      </c>
      <c r="AC364" s="66" t="str" cm="1">
        <f t="array" ref="AC364">IFERROR((AB364=AB363,AC363+AB364,AB364),"")</f>
        <v/>
      </c>
      <c r="AD364" s="65"/>
      <c r="AE364" s="65"/>
      <c r="AF364" s="65"/>
      <c r="AG364" s="65"/>
      <c r="AH364" s="36" t="str">
        <f>IF(AND(H364&gt;I364,H363&lt;I363),"crossover","")</f>
        <v/>
      </c>
      <c r="AI364" s="36" t="str">
        <f>IF(AND(H364&lt;I364,H363&gt;I363),"crossunder","")</f>
        <v/>
      </c>
      <c r="AJ364" s="67" t="str">
        <f t="shared" si="152"/>
        <v/>
      </c>
      <c r="AK364" s="68" t="str">
        <f t="shared" si="153"/>
        <v/>
      </c>
      <c r="AL364" s="71" t="str">
        <f t="shared" si="154"/>
        <v/>
      </c>
      <c r="AM364" s="71" t="str">
        <f t="shared" si="155"/>
        <v/>
      </c>
      <c r="AN364" s="72" t="str">
        <f>IF(AND(AK364&lt;&gt;"",CF364="Low Spike @ Uptrend"),AK364,"")</f>
        <v/>
      </c>
      <c r="AO364" s="72" t="str">
        <f t="shared" si="156"/>
        <v/>
      </c>
      <c r="AT364" s="75"/>
      <c r="AU364" s="75"/>
      <c r="AV364" s="75"/>
      <c r="AW364" s="75"/>
      <c r="AX364" s="4"/>
      <c r="AY364" s="21" t="str">
        <f>IF(OR(Q364=0,Q364=""),"",((H364-Q364)/Q364))</f>
        <v/>
      </c>
      <c r="AZ364" s="15" t="str">
        <f t="shared" si="139"/>
        <v/>
      </c>
      <c r="BA364" s="15" t="str">
        <f t="shared" si="137"/>
        <v/>
      </c>
      <c r="BB364" s="22" t="str">
        <f t="shared" si="140"/>
        <v/>
      </c>
      <c r="BC364" s="22" t="str">
        <f t="shared" si="141"/>
        <v/>
      </c>
      <c r="BD364" s="24" t="str">
        <f>IF(OR(R364=0,R364=""),"",((H364-R364)/R364))</f>
        <v/>
      </c>
      <c r="BE364" s="23" t="str">
        <f t="shared" si="138"/>
        <v/>
      </c>
      <c r="BF364" s="23" t="str">
        <f t="shared" si="142"/>
        <v/>
      </c>
      <c r="BG364" s="25" t="str">
        <f t="shared" si="143"/>
        <v/>
      </c>
      <c r="BH364" s="25" t="str">
        <f t="shared" si="144"/>
        <v/>
      </c>
      <c r="BI364" s="29" t="str">
        <f>IF(OR(L364="",N364=""),"",IF(AND(L364=N364,L364&gt;0,N364&gt;0),"Important High",""))</f>
        <v/>
      </c>
      <c r="BJ364" s="29" t="str">
        <f>IF(OR(M364="",O364=""),"",IF(AND(M364=O364,M364&gt;0,O364&gt;0),"Important Low",""))</f>
        <v/>
      </c>
      <c r="BK364" s="37" t="str">
        <f>IFERROR(IF(ABS(U364)&lt;0.15%,"Equal High",""),"")</f>
        <v/>
      </c>
      <c r="BL364" s="37" t="str" cm="1">
        <f t="array" aca="1" ref="BL364" ca="1">_xlfn.LET(_xlpm.lookback,MIN(ROW()-ROW(BK$50),11),_xlpm.found,IFERROR(MATCH("Equal High",OFFSET(BK364,-_xlpm.lookback,0,_xlpm.lookback+1,1),0),-1),_xlpm.offset_rows,_xlpm.lookback-_xlpm.found+1,IF(_xlpm.found&gt;0,INDEX(E:E,ROW()-_xlpm.offset_rows),""))</f>
        <v/>
      </c>
      <c r="BM364" s="37" t="str">
        <f ca="1">IF(BL364&lt;&gt;"",H364,"")</f>
        <v/>
      </c>
      <c r="BN364" s="37" t="str">
        <f ca="1">IF(BL364&lt;&gt;"",I364,"")</f>
        <v/>
      </c>
      <c r="BO364" s="37" t="str">
        <f t="shared" ca="1" si="135"/>
        <v/>
      </c>
      <c r="BP364" s="37" t="str">
        <f>IFERROR(IF(ABS(V364)&lt;0.15%,"Equal Low",""),"")</f>
        <v/>
      </c>
      <c r="BQ364" s="37" t="str" cm="1">
        <f t="array" aca="1" ref="BQ364" ca="1">_xlfn.LET(_xlpm.lookback,MIN(ROW()-ROW(BP$50),11),_xlpm.found,IFERROR(MATCH("Equal Low",OFFSET(BP364,-_xlpm.lookback,0,_xlpm.lookback+1,1),0),-1),_xlpm.offset_rows,_xlpm.lookback-_xlpm.found+1,IF(_xlpm.found&gt;0,INDEX(F:F,ROW()-_xlpm.offset_rows),""))</f>
        <v/>
      </c>
      <c r="BR364" s="37" t="str">
        <f ca="1">IF(BQ364&lt;&gt;"",H364,"")</f>
        <v/>
      </c>
      <c r="BS364" s="37" t="str">
        <f ca="1">IF(BQ364&lt;&gt;"",I364,"")</f>
        <v/>
      </c>
      <c r="BT364" s="37" t="str">
        <f t="shared" ca="1" si="136"/>
        <v/>
      </c>
      <c r="BU364" s="37" t="str">
        <f t="shared" si="145"/>
        <v/>
      </c>
      <c r="BV364" s="29" t="str">
        <f t="shared" si="146"/>
        <v/>
      </c>
      <c r="BW364" s="37" t="str" cm="1">
        <f t="array" ref="BW364">IF(BV364&lt;&gt;1,"",_xlfn.IFS(OR(BC364="Above",BC364="Below"),BC364,OR(BH364="Above",BH364="Below"),BH364,TRUE,""))</f>
        <v/>
      </c>
      <c r="BX364" s="37" t="str">
        <f ca="1">_xlfn.LET(_xlpm.eqh,IFERROR(ABS((BM364-BL364)/BL364)&lt;0.15%,FALSE),_xlpm.eql,IFERROR(ABS((BR364-BQ364)/BQ364)&lt;0.15%,FALSE),IF(_xlpm.eqh,IF(_xlpm.eql,"Eqh Touch / Eql Touch","Eqh Touch"),IF(_xlpm.eql,"Eql Touch","")))</f>
        <v/>
      </c>
      <c r="BY364" s="37" t="str">
        <f>IF(AA364="","",IF(AA364&gt;0,"UP","DOWN"))</f>
        <v/>
      </c>
      <c r="BZ364" s="37" t="str">
        <f t="shared" si="147"/>
        <v/>
      </c>
      <c r="CA364" s="37" t="str">
        <f t="shared" si="148"/>
        <v/>
      </c>
      <c r="CB364" s="66" t="str">
        <f t="shared" si="149"/>
        <v/>
      </c>
      <c r="CC364" s="69" t="str">
        <f t="shared" si="157"/>
        <v/>
      </c>
      <c r="CD364" s="66" t="str">
        <f t="shared" si="158"/>
        <v/>
      </c>
      <c r="CE364" s="66" t="str">
        <f t="shared" si="150"/>
        <v/>
      </c>
      <c r="CF364" s="66" t="str">
        <f>IF(AK364="","",IF(AND(AC364&gt;0,AK364&gt;0),"Low Spike @ Uptrend",""))</f>
        <v/>
      </c>
      <c r="CG364" s="66" t="str">
        <f>IF(AND(CF364="Low Spike @ Uptrend",AV364&gt;50%),"Sig Low Spike @ Uptrend","")</f>
        <v/>
      </c>
      <c r="CH364" s="30" t="str">
        <f>IFERROR(IF(Z364&gt;(AVERAGE(Z344:Z364)+(2*_xlfn.STDEV.P(Z344:Z364))),1,""),"")</f>
        <v/>
      </c>
      <c r="CI364" s="30" t="str">
        <f>IFERROR(IF(G364&gt;(AVERAGE(G344:G364)+(2*_xlfn.STDEV.P(G344:G364))),1,""),"")</f>
        <v/>
      </c>
      <c r="CJ364" s="30" t="str">
        <f>IF(P364="","",IF(P364=1,1,""))</f>
        <v/>
      </c>
      <c r="CK364" s="11" t="str">
        <f>IF(AND(CH364="",CC364="",CF364="",CI364="",CJ364=""),"",SUM(CH364:CJ364)/5)</f>
        <v/>
      </c>
      <c r="CL364" s="38" t="str">
        <f t="shared" si="159"/>
        <v/>
      </c>
      <c r="CM364" s="10" t="str">
        <f t="shared" si="160"/>
        <v/>
      </c>
    </row>
    <row r="365" spans="1:91" x14ac:dyDescent="0.55000000000000004">
      <c r="A365" t="str">
        <f>IF('Data Validation'!$K$2&lt;&gt;TRUE,"",'Data Validation'!A365)</f>
        <v/>
      </c>
      <c r="B365" s="4" t="str">
        <f>IF('Data Validation'!$K$2&lt;&gt;TRUE,"",'Data Validation'!C365)</f>
        <v/>
      </c>
      <c r="C365" s="4" t="str">
        <f>IF('Data Validation'!$K$2&lt;&gt;TRUE,"",'Data Validation'!E365)</f>
        <v/>
      </c>
      <c r="D365" s="4" t="str">
        <f>IF('Data Validation'!$K$2&lt;&gt;TRUE,"",'Data Validation'!G365)</f>
        <v/>
      </c>
      <c r="E365" s="4" t="str">
        <f>IF($C365&lt;&gt;"M5","",Price!F365)</f>
        <v/>
      </c>
      <c r="F365" s="4" t="str">
        <f>IF($C365&lt;&gt;"M5","",Price!G365)</f>
        <v/>
      </c>
      <c r="G365" s="4" t="str">
        <f>IF($C365&lt;&gt;"M5","",Price!H365)</f>
        <v/>
      </c>
      <c r="H365" s="57" t="str">
        <f>IF($C365&lt;&gt;"M5","",SSA!E365)</f>
        <v/>
      </c>
      <c r="I365" s="57" t="str">
        <f>IF($C365&lt;&gt;"M5","",SSA!F365)</f>
        <v/>
      </c>
      <c r="J365" s="58" t="str">
        <f>IF($C365&lt;&gt;"M5","",SSA!G365)</f>
        <v/>
      </c>
      <c r="K365" s="58" t="str">
        <f>IF($C365&lt;&gt;"M5","",SSA!H365)</f>
        <v/>
      </c>
      <c r="L365" s="5" t="str">
        <f>IF($C365&lt;&gt;"M5","",Trendlines!K365)</f>
        <v/>
      </c>
      <c r="M365" s="5" t="str">
        <f>IF($C365&lt;&gt;"M5","",Trendlines!L365)</f>
        <v/>
      </c>
      <c r="N365" s="5" t="str">
        <f>IF($C365&lt;&gt;"M5","",ZigZag!E365)</f>
        <v/>
      </c>
      <c r="O365" s="5" t="str">
        <f>IF($C365&lt;&gt;"M5","",ZigZag!F365)</f>
        <v/>
      </c>
      <c r="P365" s="5" t="str">
        <f>IF($C365&lt;&gt;"M5","",Pinbar!E365)</f>
        <v/>
      </c>
      <c r="Q365" s="57" t="str">
        <f>IF($C365&lt;&gt;"M5","",Trendlines!E365)</f>
        <v/>
      </c>
      <c r="R365" s="57" t="str">
        <f>IF($C365&lt;&gt;"M5","",Trendlines!H365)</f>
        <v/>
      </c>
      <c r="S365" s="36" t="str">
        <f>IF(N365=0,""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IF(N317&lt;&gt;0,N317,"")))))))))))))))))))))))))))))))))))))))))))))))))</f>
        <v/>
      </c>
      <c r="T365" s="36" t="str">
        <f>IF(O365=0,""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IF(O317&lt;&gt;0,O317,"")))))))))))))))))))))))))))))))))))))))))))))))))</f>
        <v/>
      </c>
      <c r="U365" s="36" t="str">
        <f>IFERROR(IF(S365="N/A","N/A",((N365-S365)/S365)),"")</f>
        <v/>
      </c>
      <c r="V365" s="36" t="str">
        <f>IFERROR(IF(T365="N/A","N/A",((O365-T365)/T365)),"")</f>
        <v/>
      </c>
      <c r="W365" t="str">
        <f>IFERROR(E365-F365,"")</f>
        <v/>
      </c>
      <c r="X365" t="str">
        <f>IFERROR(ABS(E365-D364),"")</f>
        <v/>
      </c>
      <c r="Y365" t="str">
        <f>IFERROR(ABS(F365-D364),"")</f>
        <v/>
      </c>
      <c r="Z365" t="str">
        <f t="shared" si="161"/>
        <v/>
      </c>
      <c r="AA365" s="36" t="str">
        <f>IFERROR(H365-I365,"")</f>
        <v/>
      </c>
      <c r="AB365" s="36" t="str">
        <f t="shared" si="151"/>
        <v/>
      </c>
      <c r="AC365" s="66" t="str" cm="1">
        <f t="array" ref="AC365">IFERROR((AB365=AB364,AC364+AB365,AB365),"")</f>
        <v/>
      </c>
      <c r="AD365" s="65"/>
      <c r="AE365" s="65"/>
      <c r="AF365" s="65"/>
      <c r="AG365" s="65"/>
      <c r="AH365" s="36" t="str">
        <f>IF(AND(H365&gt;I365,H364&lt;I364),"crossover","")</f>
        <v/>
      </c>
      <c r="AI365" s="36" t="str">
        <f>IF(AND(H365&lt;I365,H364&gt;I364),"crossunder","")</f>
        <v/>
      </c>
      <c r="AJ365" s="67" t="str">
        <f t="shared" si="152"/>
        <v/>
      </c>
      <c r="AK365" s="68" t="str">
        <f t="shared" si="153"/>
        <v/>
      </c>
      <c r="AL365" s="71" t="str">
        <f t="shared" si="154"/>
        <v/>
      </c>
      <c r="AM365" s="71" t="str">
        <f t="shared" si="155"/>
        <v/>
      </c>
      <c r="AN365" s="72" t="str">
        <f>IF(AND(AK365&lt;&gt;"",CF365="Low Spike @ Uptrend"),AK365,"")</f>
        <v/>
      </c>
      <c r="AO365" s="72" t="str">
        <f t="shared" si="156"/>
        <v/>
      </c>
      <c r="AT365" s="75"/>
      <c r="AU365" s="75"/>
      <c r="AV365" s="75"/>
      <c r="AW365" s="75"/>
      <c r="AX365" s="4"/>
      <c r="AY365" s="21" t="str">
        <f>IF(OR(Q365=0,Q365=""),"",((H365-Q365)/Q365))</f>
        <v/>
      </c>
      <c r="AZ365" s="15" t="str">
        <f t="shared" si="139"/>
        <v/>
      </c>
      <c r="BA365" s="15" t="str">
        <f t="shared" si="137"/>
        <v/>
      </c>
      <c r="BB365" s="22" t="str">
        <f t="shared" si="140"/>
        <v/>
      </c>
      <c r="BC365" s="22" t="str">
        <f t="shared" si="141"/>
        <v/>
      </c>
      <c r="BD365" s="24" t="str">
        <f>IF(OR(R365=0,R365=""),"",((H365-R365)/R365))</f>
        <v/>
      </c>
      <c r="BE365" s="23" t="str">
        <f t="shared" si="138"/>
        <v/>
      </c>
      <c r="BF365" s="23" t="str">
        <f t="shared" si="142"/>
        <v/>
      </c>
      <c r="BG365" s="25" t="str">
        <f t="shared" si="143"/>
        <v/>
      </c>
      <c r="BH365" s="25" t="str">
        <f t="shared" si="144"/>
        <v/>
      </c>
      <c r="BI365" s="29" t="str">
        <f>IF(OR(L365="",N365=""),"",IF(AND(L365=N365,L365&gt;0,N365&gt;0),"Important High",""))</f>
        <v/>
      </c>
      <c r="BJ365" s="29" t="str">
        <f>IF(OR(M365="",O365=""),"",IF(AND(M365=O365,M365&gt;0,O365&gt;0),"Important Low",""))</f>
        <v/>
      </c>
      <c r="BK365" s="37" t="str">
        <f>IFERROR(IF(ABS(U365)&lt;0.15%,"Equal High",""),"")</f>
        <v/>
      </c>
      <c r="BL365" s="37" t="str" cm="1">
        <f t="array" aca="1" ref="BL365" ca="1">_xlfn.LET(_xlpm.lookback,MIN(ROW()-ROW(BK$50),11),_xlpm.found,IFERROR(MATCH("Equal High",OFFSET(BK365,-_xlpm.lookback,0,_xlpm.lookback+1,1),0),-1),_xlpm.offset_rows,_xlpm.lookback-_xlpm.found+1,IF(_xlpm.found&gt;0,INDEX(E:E,ROW()-_xlpm.offset_rows),""))</f>
        <v/>
      </c>
      <c r="BM365" s="37" t="str">
        <f ca="1">IF(BL365&lt;&gt;"",H365,"")</f>
        <v/>
      </c>
      <c r="BN365" s="37" t="str">
        <f ca="1">IF(BL365&lt;&gt;"",I365,"")</f>
        <v/>
      </c>
      <c r="BO365" s="37" t="str">
        <f t="shared" ca="1" si="135"/>
        <v/>
      </c>
      <c r="BP365" s="37" t="str">
        <f>IFERROR(IF(ABS(V365)&lt;0.15%,"Equal Low",""),"")</f>
        <v/>
      </c>
      <c r="BQ365" s="37" t="str" cm="1">
        <f t="array" aca="1" ref="BQ365" ca="1">_xlfn.LET(_xlpm.lookback,MIN(ROW()-ROW(BP$50),11),_xlpm.found,IFERROR(MATCH("Equal Low",OFFSET(BP365,-_xlpm.lookback,0,_xlpm.lookback+1,1),0),-1),_xlpm.offset_rows,_xlpm.lookback-_xlpm.found+1,IF(_xlpm.found&gt;0,INDEX(F:F,ROW()-_xlpm.offset_rows),""))</f>
        <v/>
      </c>
      <c r="BR365" s="37" t="str">
        <f ca="1">IF(BQ365&lt;&gt;"",H365,"")</f>
        <v/>
      </c>
      <c r="BS365" s="37" t="str">
        <f ca="1">IF(BQ365&lt;&gt;"",I365,"")</f>
        <v/>
      </c>
      <c r="BT365" s="37" t="str">
        <f t="shared" ca="1" si="136"/>
        <v/>
      </c>
      <c r="BU365" s="37" t="str">
        <f t="shared" si="145"/>
        <v/>
      </c>
      <c r="BV365" s="29" t="str">
        <f t="shared" si="146"/>
        <v/>
      </c>
      <c r="BW365" s="37" t="str" cm="1">
        <f t="array" ref="BW365">IF(BV365&lt;&gt;1,"",_xlfn.IFS(OR(BC365="Above",BC365="Below"),BC365,OR(BH365="Above",BH365="Below"),BH365,TRUE,""))</f>
        <v/>
      </c>
      <c r="BX365" s="37" t="str">
        <f ca="1">_xlfn.LET(_xlpm.eqh,IFERROR(ABS((BM365-BL365)/BL365)&lt;0.15%,FALSE),_xlpm.eql,IFERROR(ABS((BR365-BQ365)/BQ365)&lt;0.15%,FALSE),IF(_xlpm.eqh,IF(_xlpm.eql,"Eqh Touch / Eql Touch","Eqh Touch"),IF(_xlpm.eql,"Eql Touch","")))</f>
        <v/>
      </c>
      <c r="BY365" s="37" t="str">
        <f>IF(AA365="","",IF(AA365&gt;0,"UP","DOWN"))</f>
        <v/>
      </c>
      <c r="BZ365" s="37" t="str">
        <f t="shared" si="147"/>
        <v/>
      </c>
      <c r="CA365" s="37" t="str">
        <f t="shared" si="148"/>
        <v/>
      </c>
      <c r="CB365" s="66" t="str">
        <f t="shared" si="149"/>
        <v/>
      </c>
      <c r="CC365" s="69" t="str">
        <f t="shared" si="157"/>
        <v/>
      </c>
      <c r="CD365" s="66" t="str">
        <f t="shared" si="158"/>
        <v/>
      </c>
      <c r="CE365" s="66" t="str">
        <f t="shared" si="150"/>
        <v/>
      </c>
      <c r="CF365" s="66" t="str">
        <f>IF(AK365="","",IF(AND(AC365&gt;0,AK365&gt;0),"Low Spike @ Uptrend",""))</f>
        <v/>
      </c>
      <c r="CG365" s="66" t="str">
        <f>IF(AND(CF365="Low Spike @ Uptrend",AV365&gt;50%),"Sig Low Spike @ Uptrend","")</f>
        <v/>
      </c>
      <c r="CH365" s="30" t="str">
        <f>IFERROR(IF(Z365&gt;(AVERAGE(Z345:Z365)+(2*_xlfn.STDEV.P(Z345:Z365))),1,""),"")</f>
        <v/>
      </c>
      <c r="CI365" s="30" t="str">
        <f>IFERROR(IF(G365&gt;(AVERAGE(G345:G365)+(2*_xlfn.STDEV.P(G345:G365))),1,""),"")</f>
        <v/>
      </c>
      <c r="CJ365" s="30" t="str">
        <f>IF(P365="","",IF(P365=1,1,""))</f>
        <v/>
      </c>
      <c r="CK365" s="11" t="str">
        <f>IF(AND(CH365="",CC365="",CF365="",CI365="",CJ365=""),"",SUM(CH365:CJ365)/5)</f>
        <v/>
      </c>
      <c r="CL365" s="38" t="str">
        <f t="shared" si="159"/>
        <v/>
      </c>
      <c r="CM365" s="10" t="str">
        <f t="shared" si="160"/>
        <v/>
      </c>
    </row>
    <row r="366" spans="1:91" x14ac:dyDescent="0.55000000000000004">
      <c r="A366" t="str">
        <f>IF('Data Validation'!$K$2&lt;&gt;TRUE,"",'Data Validation'!A366)</f>
        <v/>
      </c>
      <c r="B366" s="4" t="str">
        <f>IF('Data Validation'!$K$2&lt;&gt;TRUE,"",'Data Validation'!C366)</f>
        <v/>
      </c>
      <c r="C366" s="4" t="str">
        <f>IF('Data Validation'!$K$2&lt;&gt;TRUE,"",'Data Validation'!E366)</f>
        <v/>
      </c>
      <c r="D366" s="4" t="str">
        <f>IF('Data Validation'!$K$2&lt;&gt;TRUE,"",'Data Validation'!G366)</f>
        <v/>
      </c>
      <c r="E366" s="4" t="str">
        <f>IF($C366&lt;&gt;"M5","",Price!F366)</f>
        <v/>
      </c>
      <c r="F366" s="4" t="str">
        <f>IF($C366&lt;&gt;"M5","",Price!G366)</f>
        <v/>
      </c>
      <c r="G366" s="4" t="str">
        <f>IF($C366&lt;&gt;"M5","",Price!H366)</f>
        <v/>
      </c>
      <c r="H366" s="57" t="str">
        <f>IF($C366&lt;&gt;"M5","",SSA!E366)</f>
        <v/>
      </c>
      <c r="I366" s="57" t="str">
        <f>IF($C366&lt;&gt;"M5","",SSA!F366)</f>
        <v/>
      </c>
      <c r="J366" s="58" t="str">
        <f>IF($C366&lt;&gt;"M5","",SSA!G366)</f>
        <v/>
      </c>
      <c r="K366" s="58" t="str">
        <f>IF($C366&lt;&gt;"M5","",SSA!H366)</f>
        <v/>
      </c>
      <c r="L366" s="5" t="str">
        <f>IF($C366&lt;&gt;"M5","",Trendlines!K366)</f>
        <v/>
      </c>
      <c r="M366" s="5" t="str">
        <f>IF($C366&lt;&gt;"M5","",Trendlines!L366)</f>
        <v/>
      </c>
      <c r="N366" s="5" t="str">
        <f>IF($C366&lt;&gt;"M5","",ZigZag!E366)</f>
        <v/>
      </c>
      <c r="O366" s="5" t="str">
        <f>IF($C366&lt;&gt;"M5","",ZigZag!F366)</f>
        <v/>
      </c>
      <c r="P366" s="5" t="str">
        <f>IF($C366&lt;&gt;"M5","",Pinbar!E366)</f>
        <v/>
      </c>
      <c r="Q366" s="57" t="str">
        <f>IF($C366&lt;&gt;"M5","",Trendlines!E366)</f>
        <v/>
      </c>
      <c r="R366" s="57" t="str">
        <f>IF($C366&lt;&gt;"M5","",Trendlines!H366)</f>
        <v/>
      </c>
      <c r="S366" s="36" t="str">
        <f>IF(N366=0,""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IF(N318&lt;&gt;0,N318,"")))))))))))))))))))))))))))))))))))))))))))))))))</f>
        <v/>
      </c>
      <c r="T366" s="36" t="str">
        <f>IF(O366=0,""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IF(O318&lt;&gt;0,O318,"")))))))))))))))))))))))))))))))))))))))))))))))))</f>
        <v/>
      </c>
      <c r="U366" s="36" t="str">
        <f>IFERROR(IF(S366="N/A","N/A",((N366-S366)/S366)),"")</f>
        <v/>
      </c>
      <c r="V366" s="36" t="str">
        <f>IFERROR(IF(T366="N/A","N/A",((O366-T366)/T366)),"")</f>
        <v/>
      </c>
      <c r="W366" t="str">
        <f>IFERROR(E366-F366,"")</f>
        <v/>
      </c>
      <c r="X366" t="str">
        <f>IFERROR(ABS(E366-D365),"")</f>
        <v/>
      </c>
      <c r="Y366" t="str">
        <f>IFERROR(ABS(F366-D365),"")</f>
        <v/>
      </c>
      <c r="Z366" t="str">
        <f t="shared" si="161"/>
        <v/>
      </c>
      <c r="AA366" s="36" t="str">
        <f>IFERROR(H366-I366,"")</f>
        <v/>
      </c>
      <c r="AB366" s="36" t="str">
        <f t="shared" si="151"/>
        <v/>
      </c>
      <c r="AC366" s="66" t="str" cm="1">
        <f t="array" ref="AC366">IFERROR((AB366=AB365,AC365+AB366,AB366),"")</f>
        <v/>
      </c>
      <c r="AD366" s="65"/>
      <c r="AE366" s="65"/>
      <c r="AF366" s="65"/>
      <c r="AG366" s="65"/>
      <c r="AH366" s="36" t="str">
        <f>IF(AND(H366&gt;I366,H365&lt;I365),"crossover","")</f>
        <v/>
      </c>
      <c r="AI366" s="36" t="str">
        <f>IF(AND(H366&lt;I366,H365&gt;I365),"crossunder","")</f>
        <v/>
      </c>
      <c r="AJ366" s="67" t="str">
        <f t="shared" si="152"/>
        <v/>
      </c>
      <c r="AK366" s="68" t="str">
        <f t="shared" si="153"/>
        <v/>
      </c>
      <c r="AL366" s="71" t="str">
        <f t="shared" si="154"/>
        <v/>
      </c>
      <c r="AM366" s="71" t="str">
        <f t="shared" si="155"/>
        <v/>
      </c>
      <c r="AN366" s="72" t="str">
        <f>IF(AND(AK366&lt;&gt;"",CF366="Low Spike @ Uptrend"),AK366,"")</f>
        <v/>
      </c>
      <c r="AO366" s="72" t="str">
        <f t="shared" si="156"/>
        <v/>
      </c>
      <c r="AT366" s="75"/>
      <c r="AU366" s="75"/>
      <c r="AV366" s="75"/>
      <c r="AW366" s="75"/>
      <c r="AX366" s="4"/>
      <c r="AY366" s="21" t="str">
        <f>IF(OR(Q366=0,Q366=""),"",((H366-Q366)/Q366))</f>
        <v/>
      </c>
      <c r="AZ366" s="15" t="str">
        <f t="shared" si="139"/>
        <v/>
      </c>
      <c r="BA366" s="15" t="str">
        <f t="shared" si="137"/>
        <v/>
      </c>
      <c r="BB366" s="22" t="str">
        <f t="shared" si="140"/>
        <v/>
      </c>
      <c r="BC366" s="22" t="str">
        <f t="shared" si="141"/>
        <v/>
      </c>
      <c r="BD366" s="24" t="str">
        <f>IF(OR(R366=0,R366=""),"",((H366-R366)/R366))</f>
        <v/>
      </c>
      <c r="BE366" s="23" t="str">
        <f t="shared" si="138"/>
        <v/>
      </c>
      <c r="BF366" s="23" t="str">
        <f t="shared" si="142"/>
        <v/>
      </c>
      <c r="BG366" s="25" t="str">
        <f t="shared" si="143"/>
        <v/>
      </c>
      <c r="BH366" s="25" t="str">
        <f t="shared" si="144"/>
        <v/>
      </c>
      <c r="BI366" s="29" t="str">
        <f>IF(OR(L366="",N366=""),"",IF(AND(L366=N366,L366&gt;0,N366&gt;0),"Important High",""))</f>
        <v/>
      </c>
      <c r="BJ366" s="29" t="str">
        <f>IF(OR(M366="",O366=""),"",IF(AND(M366=O366,M366&gt;0,O366&gt;0),"Important Low",""))</f>
        <v/>
      </c>
      <c r="BK366" s="37" t="str">
        <f>IFERROR(IF(ABS(U366)&lt;0.15%,"Equal High",""),"")</f>
        <v/>
      </c>
      <c r="BL366" s="37" t="str" cm="1">
        <f t="array" aca="1" ref="BL366" ca="1">_xlfn.LET(_xlpm.lookback,MIN(ROW()-ROW(BK$50),11),_xlpm.found,IFERROR(MATCH("Equal High",OFFSET(BK366,-_xlpm.lookback,0,_xlpm.lookback+1,1),0),-1),_xlpm.offset_rows,_xlpm.lookback-_xlpm.found+1,IF(_xlpm.found&gt;0,INDEX(E:E,ROW()-_xlpm.offset_rows),""))</f>
        <v/>
      </c>
      <c r="BM366" s="37" t="str">
        <f ca="1">IF(BL366&lt;&gt;"",H366,"")</f>
        <v/>
      </c>
      <c r="BN366" s="37" t="str">
        <f ca="1">IF(BL366&lt;&gt;"",I366,"")</f>
        <v/>
      </c>
      <c r="BO366" s="37" t="str">
        <f t="shared" ca="1" si="135"/>
        <v/>
      </c>
      <c r="BP366" s="37" t="str">
        <f>IFERROR(IF(ABS(V366)&lt;0.15%,"Equal Low",""),"")</f>
        <v/>
      </c>
      <c r="BQ366" s="37" t="str" cm="1">
        <f t="array" aca="1" ref="BQ366" ca="1">_xlfn.LET(_xlpm.lookback,MIN(ROW()-ROW(BP$50),11),_xlpm.found,IFERROR(MATCH("Equal Low",OFFSET(BP366,-_xlpm.lookback,0,_xlpm.lookback+1,1),0),-1),_xlpm.offset_rows,_xlpm.lookback-_xlpm.found+1,IF(_xlpm.found&gt;0,INDEX(F:F,ROW()-_xlpm.offset_rows),""))</f>
        <v/>
      </c>
      <c r="BR366" s="37" t="str">
        <f ca="1">IF(BQ366&lt;&gt;"",H366,"")</f>
        <v/>
      </c>
      <c r="BS366" s="37" t="str">
        <f ca="1">IF(BQ366&lt;&gt;"",I366,"")</f>
        <v/>
      </c>
      <c r="BT366" s="37" t="str">
        <f t="shared" ca="1" si="136"/>
        <v/>
      </c>
      <c r="BU366" s="37" t="str">
        <f t="shared" si="145"/>
        <v/>
      </c>
      <c r="BV366" s="29" t="str">
        <f t="shared" si="146"/>
        <v/>
      </c>
      <c r="BW366" s="37" t="str" cm="1">
        <f t="array" ref="BW366">IF(BV366&lt;&gt;1,"",_xlfn.IFS(OR(BC366="Above",BC366="Below"),BC366,OR(BH366="Above",BH366="Below"),BH366,TRUE,""))</f>
        <v/>
      </c>
      <c r="BX366" s="37" t="str">
        <f ca="1">_xlfn.LET(_xlpm.eqh,IFERROR(ABS((BM366-BL366)/BL366)&lt;0.15%,FALSE),_xlpm.eql,IFERROR(ABS((BR366-BQ366)/BQ366)&lt;0.15%,FALSE),IF(_xlpm.eqh,IF(_xlpm.eql,"Eqh Touch / Eql Touch","Eqh Touch"),IF(_xlpm.eql,"Eql Touch","")))</f>
        <v/>
      </c>
      <c r="BY366" s="37" t="str">
        <f>IF(AA366="","",IF(AA366&gt;0,"UP","DOWN"))</f>
        <v/>
      </c>
      <c r="BZ366" s="37" t="str">
        <f t="shared" si="147"/>
        <v/>
      </c>
      <c r="CA366" s="37" t="str">
        <f t="shared" si="148"/>
        <v/>
      </c>
      <c r="CB366" s="66" t="str">
        <f t="shared" si="149"/>
        <v/>
      </c>
      <c r="CC366" s="69" t="str">
        <f t="shared" si="157"/>
        <v/>
      </c>
      <c r="CD366" s="66" t="str">
        <f t="shared" si="158"/>
        <v/>
      </c>
      <c r="CE366" s="66" t="str">
        <f t="shared" si="150"/>
        <v/>
      </c>
      <c r="CF366" s="66" t="str">
        <f>IF(AK366="","",IF(AND(AC366&gt;0,AK366&gt;0),"Low Spike @ Uptrend",""))</f>
        <v/>
      </c>
      <c r="CG366" s="66" t="str">
        <f>IF(AND(CF366="Low Spike @ Uptrend",AV366&gt;50%),"Sig Low Spike @ Uptrend","")</f>
        <v/>
      </c>
      <c r="CH366" s="30" t="str">
        <f>IFERROR(IF(Z366&gt;(AVERAGE(Z346:Z366)+(2*_xlfn.STDEV.P(Z346:Z366))),1,""),"")</f>
        <v/>
      </c>
      <c r="CI366" s="30" t="str">
        <f>IFERROR(IF(G366&gt;(AVERAGE(G346:G366)+(2*_xlfn.STDEV.P(G346:G366))),1,""),"")</f>
        <v/>
      </c>
      <c r="CJ366" s="30" t="str">
        <f>IF(P366="","",IF(P366=1,1,""))</f>
        <v/>
      </c>
      <c r="CK366" s="11" t="str">
        <f>IF(AND(CH366="",CC366="",CF366="",CI366="",CJ366=""),"",SUM(CH366:CJ366)/5)</f>
        <v/>
      </c>
      <c r="CL366" s="38" t="str">
        <f t="shared" si="159"/>
        <v/>
      </c>
      <c r="CM366" s="10" t="str">
        <f t="shared" si="160"/>
        <v/>
      </c>
    </row>
    <row r="367" spans="1:91" x14ac:dyDescent="0.55000000000000004">
      <c r="A367" t="str">
        <f>IF('Data Validation'!$K$2&lt;&gt;TRUE,"",'Data Validation'!A367)</f>
        <v/>
      </c>
      <c r="B367" s="4" t="str">
        <f>IF('Data Validation'!$K$2&lt;&gt;TRUE,"",'Data Validation'!C367)</f>
        <v/>
      </c>
      <c r="C367" s="4" t="str">
        <f>IF('Data Validation'!$K$2&lt;&gt;TRUE,"",'Data Validation'!E367)</f>
        <v/>
      </c>
      <c r="D367" s="4" t="str">
        <f>IF('Data Validation'!$K$2&lt;&gt;TRUE,"",'Data Validation'!G367)</f>
        <v/>
      </c>
      <c r="E367" s="4" t="str">
        <f>IF($C367&lt;&gt;"M5","",Price!F367)</f>
        <v/>
      </c>
      <c r="F367" s="4" t="str">
        <f>IF($C367&lt;&gt;"M5","",Price!G367)</f>
        <v/>
      </c>
      <c r="G367" s="4" t="str">
        <f>IF($C367&lt;&gt;"M5","",Price!H367)</f>
        <v/>
      </c>
      <c r="H367" s="57" t="str">
        <f>IF($C367&lt;&gt;"M5","",SSA!E367)</f>
        <v/>
      </c>
      <c r="I367" s="57" t="str">
        <f>IF($C367&lt;&gt;"M5","",SSA!F367)</f>
        <v/>
      </c>
      <c r="J367" s="58" t="str">
        <f>IF($C367&lt;&gt;"M5","",SSA!G367)</f>
        <v/>
      </c>
      <c r="K367" s="58" t="str">
        <f>IF($C367&lt;&gt;"M5","",SSA!H367)</f>
        <v/>
      </c>
      <c r="L367" s="5" t="str">
        <f>IF($C367&lt;&gt;"M5","",Trendlines!K367)</f>
        <v/>
      </c>
      <c r="M367" s="5" t="str">
        <f>IF($C367&lt;&gt;"M5","",Trendlines!L367)</f>
        <v/>
      </c>
      <c r="N367" s="5" t="str">
        <f>IF($C367&lt;&gt;"M5","",ZigZag!E367)</f>
        <v/>
      </c>
      <c r="O367" s="5" t="str">
        <f>IF($C367&lt;&gt;"M5","",ZigZag!F367)</f>
        <v/>
      </c>
      <c r="P367" s="5" t="str">
        <f>IF($C367&lt;&gt;"M5","",Pinbar!E367)</f>
        <v/>
      </c>
      <c r="Q367" s="57" t="str">
        <f>IF($C367&lt;&gt;"M5","",Trendlines!E367)</f>
        <v/>
      </c>
      <c r="R367" s="57" t="str">
        <f>IF($C367&lt;&gt;"M5","",Trendlines!H367)</f>
        <v/>
      </c>
      <c r="S367" s="36" t="str">
        <f>IF(N367=0,""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IF(N319&lt;&gt;0,N319,"")))))))))))))))))))))))))))))))))))))))))))))))))</f>
        <v/>
      </c>
      <c r="T367" s="36" t="str">
        <f>IF(O367=0,""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IF(O319&lt;&gt;0,O319,"")))))))))))))))))))))))))))))))))))))))))))))))))</f>
        <v/>
      </c>
      <c r="U367" s="36" t="str">
        <f>IFERROR(IF(S367="N/A","N/A",((N367-S367)/S367)),"")</f>
        <v/>
      </c>
      <c r="V367" s="36" t="str">
        <f>IFERROR(IF(T367="N/A","N/A",((O367-T367)/T367)),"")</f>
        <v/>
      </c>
      <c r="W367" t="str">
        <f>IFERROR(E367-F367,"")</f>
        <v/>
      </c>
      <c r="X367" t="str">
        <f>IFERROR(ABS(E367-D366),"")</f>
        <v/>
      </c>
      <c r="Y367" t="str">
        <f>IFERROR(ABS(F367-D366),"")</f>
        <v/>
      </c>
      <c r="Z367" t="str">
        <f t="shared" si="161"/>
        <v/>
      </c>
      <c r="AA367" s="36" t="str">
        <f>IFERROR(H367-I367,"")</f>
        <v/>
      </c>
      <c r="AB367" s="36" t="str">
        <f t="shared" si="151"/>
        <v/>
      </c>
      <c r="AC367" s="66" t="str" cm="1">
        <f t="array" ref="AC367">IFERROR((AB367=AB366,AC366+AB367,AB367),"")</f>
        <v/>
      </c>
      <c r="AD367" s="65"/>
      <c r="AE367" s="65"/>
      <c r="AF367" s="65"/>
      <c r="AG367" s="65"/>
      <c r="AH367" s="36" t="str">
        <f>IF(AND(H367&gt;I367,H366&lt;I366),"crossover","")</f>
        <v/>
      </c>
      <c r="AI367" s="36" t="str">
        <f>IF(AND(H367&lt;I367,H366&gt;I366),"crossunder","")</f>
        <v/>
      </c>
      <c r="AJ367" s="67" t="str">
        <f t="shared" si="152"/>
        <v/>
      </c>
      <c r="AK367" s="68" t="str">
        <f t="shared" si="153"/>
        <v/>
      </c>
      <c r="AL367" s="71" t="str">
        <f t="shared" si="154"/>
        <v/>
      </c>
      <c r="AM367" s="71" t="str">
        <f t="shared" si="155"/>
        <v/>
      </c>
      <c r="AN367" s="72" t="str">
        <f>IF(AND(AK367&lt;&gt;"",CF367="Low Spike @ Uptrend"),AK367,"")</f>
        <v/>
      </c>
      <c r="AO367" s="72" t="str">
        <f t="shared" si="156"/>
        <v/>
      </c>
      <c r="AT367" s="75"/>
      <c r="AU367" s="75"/>
      <c r="AV367" s="75"/>
      <c r="AW367" s="75"/>
      <c r="AX367" s="4"/>
      <c r="AY367" s="21" t="str">
        <f>IF(OR(Q367=0,Q367=""),"",((H367-Q367)/Q367))</f>
        <v/>
      </c>
      <c r="AZ367" s="15" t="str">
        <f t="shared" si="139"/>
        <v/>
      </c>
      <c r="BA367" s="15" t="str">
        <f t="shared" si="137"/>
        <v/>
      </c>
      <c r="BB367" s="22" t="str">
        <f t="shared" si="140"/>
        <v/>
      </c>
      <c r="BC367" s="22" t="str">
        <f t="shared" si="141"/>
        <v/>
      </c>
      <c r="BD367" s="24" t="str">
        <f>IF(OR(R367=0,R367=""),"",((H367-R367)/R367))</f>
        <v/>
      </c>
      <c r="BE367" s="23" t="str">
        <f t="shared" si="138"/>
        <v/>
      </c>
      <c r="BF367" s="23" t="str">
        <f t="shared" si="142"/>
        <v/>
      </c>
      <c r="BG367" s="25" t="str">
        <f t="shared" si="143"/>
        <v/>
      </c>
      <c r="BH367" s="25" t="str">
        <f t="shared" si="144"/>
        <v/>
      </c>
      <c r="BI367" s="29" t="str">
        <f>IF(OR(L367="",N367=""),"",IF(AND(L367=N367,L367&gt;0,N367&gt;0),"Important High",""))</f>
        <v/>
      </c>
      <c r="BJ367" s="29" t="str">
        <f>IF(OR(M367="",O367=""),"",IF(AND(M367=O367,M367&gt;0,O367&gt;0),"Important Low",""))</f>
        <v/>
      </c>
      <c r="BK367" s="37" t="str">
        <f>IFERROR(IF(ABS(U367)&lt;0.15%,"Equal High",""),"")</f>
        <v/>
      </c>
      <c r="BL367" s="37" t="str" cm="1">
        <f t="array" aca="1" ref="BL367" ca="1">_xlfn.LET(_xlpm.lookback,MIN(ROW()-ROW(BK$50),11),_xlpm.found,IFERROR(MATCH("Equal High",OFFSET(BK367,-_xlpm.lookback,0,_xlpm.lookback+1,1),0),-1),_xlpm.offset_rows,_xlpm.lookback-_xlpm.found+1,IF(_xlpm.found&gt;0,INDEX(E:E,ROW()-_xlpm.offset_rows),""))</f>
        <v/>
      </c>
      <c r="BM367" s="37" t="str">
        <f ca="1">IF(BL367&lt;&gt;"",H367,"")</f>
        <v/>
      </c>
      <c r="BN367" s="37" t="str">
        <f ca="1">IF(BL367&lt;&gt;"",I367,"")</f>
        <v/>
      </c>
      <c r="BO367" s="37" t="str">
        <f t="shared" ca="1" si="135"/>
        <v/>
      </c>
      <c r="BP367" s="37" t="str">
        <f>IFERROR(IF(ABS(V367)&lt;0.15%,"Equal Low",""),"")</f>
        <v/>
      </c>
      <c r="BQ367" s="37" t="str" cm="1">
        <f t="array" aca="1" ref="BQ367" ca="1">_xlfn.LET(_xlpm.lookback,MIN(ROW()-ROW(BP$50),11),_xlpm.found,IFERROR(MATCH("Equal Low",OFFSET(BP367,-_xlpm.lookback,0,_xlpm.lookback+1,1),0),-1),_xlpm.offset_rows,_xlpm.lookback-_xlpm.found+1,IF(_xlpm.found&gt;0,INDEX(F:F,ROW()-_xlpm.offset_rows),""))</f>
        <v/>
      </c>
      <c r="BR367" s="37" t="str">
        <f ca="1">IF(BQ367&lt;&gt;"",H367,"")</f>
        <v/>
      </c>
      <c r="BS367" s="37" t="str">
        <f ca="1">IF(BQ367&lt;&gt;"",I367,"")</f>
        <v/>
      </c>
      <c r="BT367" s="37" t="str">
        <f t="shared" ca="1" si="136"/>
        <v/>
      </c>
      <c r="BU367" s="37" t="str">
        <f t="shared" si="145"/>
        <v/>
      </c>
      <c r="BV367" s="29" t="str">
        <f t="shared" si="146"/>
        <v/>
      </c>
      <c r="BW367" s="37" t="str" cm="1">
        <f t="array" ref="BW367">IF(BV367&lt;&gt;1,"",_xlfn.IFS(OR(BC367="Above",BC367="Below"),BC367,OR(BH367="Above",BH367="Below"),BH367,TRUE,""))</f>
        <v/>
      </c>
      <c r="BX367" s="37" t="str">
        <f ca="1">_xlfn.LET(_xlpm.eqh,IFERROR(ABS((BM367-BL367)/BL367)&lt;0.15%,FALSE),_xlpm.eql,IFERROR(ABS((BR367-BQ367)/BQ367)&lt;0.15%,FALSE),IF(_xlpm.eqh,IF(_xlpm.eql,"Eqh Touch / Eql Touch","Eqh Touch"),IF(_xlpm.eql,"Eql Touch","")))</f>
        <v/>
      </c>
      <c r="BY367" s="37" t="str">
        <f>IF(AA367="","",IF(AA367&gt;0,"UP","DOWN"))</f>
        <v/>
      </c>
      <c r="BZ367" s="37" t="str">
        <f t="shared" si="147"/>
        <v/>
      </c>
      <c r="CA367" s="37" t="str">
        <f t="shared" si="148"/>
        <v/>
      </c>
      <c r="CB367" s="66" t="str">
        <f t="shared" si="149"/>
        <v/>
      </c>
      <c r="CC367" s="69" t="str">
        <f t="shared" si="157"/>
        <v/>
      </c>
      <c r="CD367" s="66" t="str">
        <f t="shared" si="158"/>
        <v/>
      </c>
      <c r="CE367" s="66" t="str">
        <f t="shared" si="150"/>
        <v/>
      </c>
      <c r="CF367" s="66" t="str">
        <f>IF(AK367="","",IF(AND(AC367&gt;0,AK367&gt;0),"Low Spike @ Uptrend",""))</f>
        <v/>
      </c>
      <c r="CG367" s="66" t="str">
        <f>IF(AND(CF367="Low Spike @ Uptrend",AV367&gt;50%),"Sig Low Spike @ Uptrend","")</f>
        <v/>
      </c>
      <c r="CH367" s="30" t="str">
        <f>IFERROR(IF(Z367&gt;(AVERAGE(Z347:Z367)+(2*_xlfn.STDEV.P(Z347:Z367))),1,""),"")</f>
        <v/>
      </c>
      <c r="CI367" s="30" t="str">
        <f>IFERROR(IF(G367&gt;(AVERAGE(G347:G367)+(2*_xlfn.STDEV.P(G347:G367))),1,""),"")</f>
        <v/>
      </c>
      <c r="CJ367" s="30" t="str">
        <f>IF(P367="","",IF(P367=1,1,""))</f>
        <v/>
      </c>
      <c r="CK367" s="11" t="str">
        <f>IF(AND(CH367="",CC367="",CF367="",CI367="",CJ367=""),"",SUM(CH367:CJ367)/5)</f>
        <v/>
      </c>
      <c r="CL367" s="38" t="str">
        <f t="shared" si="159"/>
        <v/>
      </c>
      <c r="CM367" s="10" t="str">
        <f t="shared" si="160"/>
        <v/>
      </c>
    </row>
    <row r="368" spans="1:91" x14ac:dyDescent="0.55000000000000004">
      <c r="A368" t="str">
        <f>IF('Data Validation'!$K$2&lt;&gt;TRUE,"",'Data Validation'!A368)</f>
        <v/>
      </c>
      <c r="B368" s="4" t="str">
        <f>IF('Data Validation'!$K$2&lt;&gt;TRUE,"",'Data Validation'!C368)</f>
        <v/>
      </c>
      <c r="C368" s="4" t="str">
        <f>IF('Data Validation'!$K$2&lt;&gt;TRUE,"",'Data Validation'!E368)</f>
        <v/>
      </c>
      <c r="D368" s="4" t="str">
        <f>IF('Data Validation'!$K$2&lt;&gt;TRUE,"",'Data Validation'!G368)</f>
        <v/>
      </c>
      <c r="E368" s="4" t="str">
        <f>IF($C368&lt;&gt;"M5","",Price!F368)</f>
        <v/>
      </c>
      <c r="F368" s="4" t="str">
        <f>IF($C368&lt;&gt;"M5","",Price!G368)</f>
        <v/>
      </c>
      <c r="G368" s="4" t="str">
        <f>IF($C368&lt;&gt;"M5","",Price!H368)</f>
        <v/>
      </c>
      <c r="H368" s="57" t="str">
        <f>IF($C368&lt;&gt;"M5","",SSA!E368)</f>
        <v/>
      </c>
      <c r="I368" s="57" t="str">
        <f>IF($C368&lt;&gt;"M5","",SSA!F368)</f>
        <v/>
      </c>
      <c r="J368" s="58" t="str">
        <f>IF($C368&lt;&gt;"M5","",SSA!G368)</f>
        <v/>
      </c>
      <c r="K368" s="58" t="str">
        <f>IF($C368&lt;&gt;"M5","",SSA!H368)</f>
        <v/>
      </c>
      <c r="L368" s="5" t="str">
        <f>IF($C368&lt;&gt;"M5","",Trendlines!K368)</f>
        <v/>
      </c>
      <c r="M368" s="5" t="str">
        <f>IF($C368&lt;&gt;"M5","",Trendlines!L368)</f>
        <v/>
      </c>
      <c r="N368" s="5" t="str">
        <f>IF($C368&lt;&gt;"M5","",ZigZag!E368)</f>
        <v/>
      </c>
      <c r="O368" s="5" t="str">
        <f>IF($C368&lt;&gt;"M5","",ZigZag!F368)</f>
        <v/>
      </c>
      <c r="P368" s="5" t="str">
        <f>IF($C368&lt;&gt;"M5","",Pinbar!E368)</f>
        <v/>
      </c>
      <c r="Q368" s="57" t="str">
        <f>IF($C368&lt;&gt;"M5","",Trendlines!E368)</f>
        <v/>
      </c>
      <c r="R368" s="57" t="str">
        <f>IF($C368&lt;&gt;"M5","",Trendlines!H368)</f>
        <v/>
      </c>
      <c r="S368" s="36" t="str">
        <f>IF(N368=0,""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IF(N320&lt;&gt;0,N320,"")))))))))))))))))))))))))))))))))))))))))))))))))</f>
        <v/>
      </c>
      <c r="T368" s="36" t="str">
        <f>IF(O368=0,""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IF(O320&lt;&gt;0,O320,"")))))))))))))))))))))))))))))))))))))))))))))))))</f>
        <v/>
      </c>
      <c r="U368" s="36" t="str">
        <f>IFERROR(IF(S368="N/A","N/A",((N368-S368)/S368)),"")</f>
        <v/>
      </c>
      <c r="V368" s="36" t="str">
        <f>IFERROR(IF(T368="N/A","N/A",((O368-T368)/T368)),"")</f>
        <v/>
      </c>
      <c r="W368" t="str">
        <f>IFERROR(E368-F368,"")</f>
        <v/>
      </c>
      <c r="X368" t="str">
        <f>IFERROR(ABS(E368-D367),"")</f>
        <v/>
      </c>
      <c r="Y368" t="str">
        <f>IFERROR(ABS(F368-D367),"")</f>
        <v/>
      </c>
      <c r="Z368" t="str">
        <f t="shared" si="161"/>
        <v/>
      </c>
      <c r="AA368" s="36" t="str">
        <f>IFERROR(H368-I368,"")</f>
        <v/>
      </c>
      <c r="AB368" s="36" t="str">
        <f t="shared" si="151"/>
        <v/>
      </c>
      <c r="AC368" s="66" t="str" cm="1">
        <f t="array" ref="AC368">IFERROR((AB368=AB367,AC367+AB368,AB368),"")</f>
        <v/>
      </c>
      <c r="AD368" s="65"/>
      <c r="AE368" s="65"/>
      <c r="AF368" s="65"/>
      <c r="AG368" s="65"/>
      <c r="AH368" s="36" t="str">
        <f>IF(AND(H368&gt;I368,H367&lt;I367),"crossover","")</f>
        <v/>
      </c>
      <c r="AI368" s="36" t="str">
        <f>IF(AND(H368&lt;I368,H367&gt;I367),"crossunder","")</f>
        <v/>
      </c>
      <c r="AJ368" s="67" t="str">
        <f t="shared" si="152"/>
        <v/>
      </c>
      <c r="AK368" s="68" t="str">
        <f t="shared" si="153"/>
        <v/>
      </c>
      <c r="AL368" s="71" t="str">
        <f t="shared" si="154"/>
        <v/>
      </c>
      <c r="AM368" s="71" t="str">
        <f t="shared" si="155"/>
        <v/>
      </c>
      <c r="AN368" s="72" t="str">
        <f>IF(AND(AK368&lt;&gt;"",CF368="Low Spike @ Uptrend"),AK368,"")</f>
        <v/>
      </c>
      <c r="AO368" s="72" t="str">
        <f t="shared" si="156"/>
        <v/>
      </c>
      <c r="AT368" s="75"/>
      <c r="AU368" s="75"/>
      <c r="AV368" s="75"/>
      <c r="AW368" s="75"/>
      <c r="AX368" s="4"/>
      <c r="AY368" s="21" t="str">
        <f>IF(OR(Q368=0,Q368=""),"",((H368-Q368)/Q368))</f>
        <v/>
      </c>
      <c r="AZ368" s="15" t="str">
        <f t="shared" si="139"/>
        <v/>
      </c>
      <c r="BA368" s="15" t="str">
        <f t="shared" si="137"/>
        <v/>
      </c>
      <c r="BB368" s="22" t="str">
        <f t="shared" si="140"/>
        <v/>
      </c>
      <c r="BC368" s="22" t="str">
        <f t="shared" si="141"/>
        <v/>
      </c>
      <c r="BD368" s="24" t="str">
        <f>IF(OR(R368=0,R368=""),"",((H368-R368)/R368))</f>
        <v/>
      </c>
      <c r="BE368" s="23" t="str">
        <f t="shared" si="138"/>
        <v/>
      </c>
      <c r="BF368" s="23" t="str">
        <f t="shared" si="142"/>
        <v/>
      </c>
      <c r="BG368" s="25" t="str">
        <f t="shared" si="143"/>
        <v/>
      </c>
      <c r="BH368" s="25" t="str">
        <f t="shared" si="144"/>
        <v/>
      </c>
      <c r="BI368" s="29" t="str">
        <f>IF(OR(L368="",N368=""),"",IF(AND(L368=N368,L368&gt;0,N368&gt;0),"Important High",""))</f>
        <v/>
      </c>
      <c r="BJ368" s="29" t="str">
        <f>IF(OR(M368="",O368=""),"",IF(AND(M368=O368,M368&gt;0,O368&gt;0),"Important Low",""))</f>
        <v/>
      </c>
      <c r="BK368" s="37" t="str">
        <f>IFERROR(IF(ABS(U368)&lt;0.15%,"Equal High",""),"")</f>
        <v/>
      </c>
      <c r="BL368" s="37" t="str" cm="1">
        <f t="array" aca="1" ref="BL368" ca="1">_xlfn.LET(_xlpm.lookback,MIN(ROW()-ROW(BK$50),11),_xlpm.found,IFERROR(MATCH("Equal High",OFFSET(BK368,-_xlpm.lookback,0,_xlpm.lookback+1,1),0),-1),_xlpm.offset_rows,_xlpm.lookback-_xlpm.found+1,IF(_xlpm.found&gt;0,INDEX(E:E,ROW()-_xlpm.offset_rows),""))</f>
        <v/>
      </c>
      <c r="BM368" s="37" t="str">
        <f ca="1">IF(BL368&lt;&gt;"",H368,"")</f>
        <v/>
      </c>
      <c r="BN368" s="37" t="str">
        <f ca="1">IF(BL368&lt;&gt;"",I368,"")</f>
        <v/>
      </c>
      <c r="BO368" s="37" t="str">
        <f t="shared" ca="1" si="135"/>
        <v/>
      </c>
      <c r="BP368" s="37" t="str">
        <f>IFERROR(IF(ABS(V368)&lt;0.15%,"Equal Low",""),"")</f>
        <v/>
      </c>
      <c r="BQ368" s="37" t="str" cm="1">
        <f t="array" aca="1" ref="BQ368" ca="1">_xlfn.LET(_xlpm.lookback,MIN(ROW()-ROW(BP$50),11),_xlpm.found,IFERROR(MATCH("Equal Low",OFFSET(BP368,-_xlpm.lookback,0,_xlpm.lookback+1,1),0),-1),_xlpm.offset_rows,_xlpm.lookback-_xlpm.found+1,IF(_xlpm.found&gt;0,INDEX(F:F,ROW()-_xlpm.offset_rows),""))</f>
        <v/>
      </c>
      <c r="BR368" s="37" t="str">
        <f ca="1">IF(BQ368&lt;&gt;"",H368,"")</f>
        <v/>
      </c>
      <c r="BS368" s="37" t="str">
        <f ca="1">IF(BQ368&lt;&gt;"",I368,"")</f>
        <v/>
      </c>
      <c r="BT368" s="37" t="str">
        <f t="shared" ca="1" si="136"/>
        <v/>
      </c>
      <c r="BU368" s="37" t="str">
        <f t="shared" si="145"/>
        <v/>
      </c>
      <c r="BV368" s="29" t="str">
        <f t="shared" si="146"/>
        <v/>
      </c>
      <c r="BW368" s="37" t="str" cm="1">
        <f t="array" ref="BW368">IF(BV368&lt;&gt;1,"",_xlfn.IFS(OR(BC368="Above",BC368="Below"),BC368,OR(BH368="Above",BH368="Below"),BH368,TRUE,""))</f>
        <v/>
      </c>
      <c r="BX368" s="37" t="str">
        <f ca="1">_xlfn.LET(_xlpm.eqh,IFERROR(ABS((BM368-BL368)/BL368)&lt;0.15%,FALSE),_xlpm.eql,IFERROR(ABS((BR368-BQ368)/BQ368)&lt;0.15%,FALSE),IF(_xlpm.eqh,IF(_xlpm.eql,"Eqh Touch / Eql Touch","Eqh Touch"),IF(_xlpm.eql,"Eql Touch","")))</f>
        <v/>
      </c>
      <c r="BY368" s="37" t="str">
        <f>IF(AA368="","",IF(AA368&gt;0,"UP","DOWN"))</f>
        <v/>
      </c>
      <c r="BZ368" s="37" t="str">
        <f t="shared" si="147"/>
        <v/>
      </c>
      <c r="CA368" s="37" t="str">
        <f t="shared" si="148"/>
        <v/>
      </c>
      <c r="CB368" s="66" t="str">
        <f t="shared" si="149"/>
        <v/>
      </c>
      <c r="CC368" s="69" t="str">
        <f t="shared" si="157"/>
        <v/>
      </c>
      <c r="CD368" s="66" t="str">
        <f t="shared" si="158"/>
        <v/>
      </c>
      <c r="CE368" s="66" t="str">
        <f t="shared" si="150"/>
        <v/>
      </c>
      <c r="CF368" s="66" t="str">
        <f>IF(AK368="","",IF(AND(AC368&gt;0,AK368&gt;0),"Low Spike @ Uptrend",""))</f>
        <v/>
      </c>
      <c r="CG368" s="66" t="str">
        <f>IF(AND(CF368="Low Spike @ Uptrend",AV368&gt;50%),"Sig Low Spike @ Uptrend","")</f>
        <v/>
      </c>
      <c r="CH368" s="30" t="str">
        <f>IFERROR(IF(Z368&gt;(AVERAGE(Z348:Z368)+(2*_xlfn.STDEV.P(Z348:Z368))),1,""),"")</f>
        <v/>
      </c>
      <c r="CI368" s="30" t="str">
        <f>IFERROR(IF(G368&gt;(AVERAGE(G348:G368)+(2*_xlfn.STDEV.P(G348:G368))),1,""),"")</f>
        <v/>
      </c>
      <c r="CJ368" s="30" t="str">
        <f>IF(P368="","",IF(P368=1,1,""))</f>
        <v/>
      </c>
      <c r="CK368" s="11" t="str">
        <f>IF(AND(CH368="",CC368="",CF368="",CI368="",CJ368=""),"",SUM(CH368:CJ368)/5)</f>
        <v/>
      </c>
      <c r="CL368" s="38" t="str">
        <f t="shared" si="159"/>
        <v/>
      </c>
      <c r="CM368" s="10" t="str">
        <f t="shared" si="160"/>
        <v/>
      </c>
    </row>
    <row r="369" spans="1:91" x14ac:dyDescent="0.55000000000000004">
      <c r="A369" t="str">
        <f>IF('Data Validation'!$K$2&lt;&gt;TRUE,"",'Data Validation'!A369)</f>
        <v/>
      </c>
      <c r="B369" s="4" t="str">
        <f>IF('Data Validation'!$K$2&lt;&gt;TRUE,"",'Data Validation'!C369)</f>
        <v/>
      </c>
      <c r="C369" s="4" t="str">
        <f>IF('Data Validation'!$K$2&lt;&gt;TRUE,"",'Data Validation'!E369)</f>
        <v/>
      </c>
      <c r="D369" s="4" t="str">
        <f>IF('Data Validation'!$K$2&lt;&gt;TRUE,"",'Data Validation'!G369)</f>
        <v/>
      </c>
      <c r="E369" s="4" t="str">
        <f>IF($C369&lt;&gt;"M5","",Price!F369)</f>
        <v/>
      </c>
      <c r="F369" s="4" t="str">
        <f>IF($C369&lt;&gt;"M5","",Price!G369)</f>
        <v/>
      </c>
      <c r="G369" s="4" t="str">
        <f>IF($C369&lt;&gt;"M5","",Price!H369)</f>
        <v/>
      </c>
      <c r="H369" s="57" t="str">
        <f>IF($C369&lt;&gt;"M5","",SSA!E369)</f>
        <v/>
      </c>
      <c r="I369" s="57" t="str">
        <f>IF($C369&lt;&gt;"M5","",SSA!F369)</f>
        <v/>
      </c>
      <c r="J369" s="58" t="str">
        <f>IF($C369&lt;&gt;"M5","",SSA!G369)</f>
        <v/>
      </c>
      <c r="K369" s="58" t="str">
        <f>IF($C369&lt;&gt;"M5","",SSA!H369)</f>
        <v/>
      </c>
      <c r="L369" s="5" t="str">
        <f>IF($C369&lt;&gt;"M5","",Trendlines!K369)</f>
        <v/>
      </c>
      <c r="M369" s="5" t="str">
        <f>IF($C369&lt;&gt;"M5","",Trendlines!L369)</f>
        <v/>
      </c>
      <c r="N369" s="5" t="str">
        <f>IF($C369&lt;&gt;"M5","",ZigZag!E369)</f>
        <v/>
      </c>
      <c r="O369" s="5" t="str">
        <f>IF($C369&lt;&gt;"M5","",ZigZag!F369)</f>
        <v/>
      </c>
      <c r="P369" s="5" t="str">
        <f>IF($C369&lt;&gt;"M5","",Pinbar!E369)</f>
        <v/>
      </c>
      <c r="Q369" s="57" t="str">
        <f>IF($C369&lt;&gt;"M5","",Trendlines!E369)</f>
        <v/>
      </c>
      <c r="R369" s="57" t="str">
        <f>IF($C369&lt;&gt;"M5","",Trendlines!H369)</f>
        <v/>
      </c>
      <c r="S369" s="36" t="str">
        <f>IF(N369=0,""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IF(N321&lt;&gt;0,N321,"")))))))))))))))))))))))))))))))))))))))))))))))))</f>
        <v/>
      </c>
      <c r="T369" s="36" t="str">
        <f>IF(O369=0,""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IF(O321&lt;&gt;0,O321,"")))))))))))))))))))))))))))))))))))))))))))))))))</f>
        <v/>
      </c>
      <c r="U369" s="36" t="str">
        <f>IFERROR(IF(S369="N/A","N/A",((N369-S369)/S369)),"")</f>
        <v/>
      </c>
      <c r="V369" s="36" t="str">
        <f>IFERROR(IF(T369="N/A","N/A",((O369-T369)/T369)),"")</f>
        <v/>
      </c>
      <c r="W369" t="str">
        <f>IFERROR(E369-F369,"")</f>
        <v/>
      </c>
      <c r="X369" t="str">
        <f>IFERROR(ABS(E369-D368),"")</f>
        <v/>
      </c>
      <c r="Y369" t="str">
        <f>IFERROR(ABS(F369-D368),"")</f>
        <v/>
      </c>
      <c r="Z369" t="str">
        <f t="shared" si="161"/>
        <v/>
      </c>
      <c r="AA369" s="36" t="str">
        <f>IFERROR(H369-I369,"")</f>
        <v/>
      </c>
      <c r="AB369" s="36" t="str">
        <f t="shared" si="151"/>
        <v/>
      </c>
      <c r="AC369" s="66" t="str" cm="1">
        <f t="array" ref="AC369">IFERROR((AB369=AB368,AC368+AB369,AB369),"")</f>
        <v/>
      </c>
      <c r="AD369" s="65"/>
      <c r="AE369" s="65"/>
      <c r="AF369" s="65"/>
      <c r="AG369" s="65"/>
      <c r="AH369" s="36" t="str">
        <f>IF(AND(H369&gt;I369,H368&lt;I368),"crossover","")</f>
        <v/>
      </c>
      <c r="AI369" s="36" t="str">
        <f>IF(AND(H369&lt;I369,H368&gt;I368),"crossunder","")</f>
        <v/>
      </c>
      <c r="AJ369" s="67" t="str">
        <f t="shared" si="152"/>
        <v/>
      </c>
      <c r="AK369" s="68" t="str">
        <f t="shared" si="153"/>
        <v/>
      </c>
      <c r="AL369" s="71" t="str">
        <f t="shared" si="154"/>
        <v/>
      </c>
      <c r="AM369" s="71" t="str">
        <f t="shared" si="155"/>
        <v/>
      </c>
      <c r="AN369" s="72" t="str">
        <f>IF(AND(AK369&lt;&gt;"",CF369="Low Spike @ Uptrend"),AK369,"")</f>
        <v/>
      </c>
      <c r="AO369" s="72" t="str">
        <f t="shared" si="156"/>
        <v/>
      </c>
      <c r="AT369" s="75"/>
      <c r="AU369" s="75"/>
      <c r="AV369" s="75"/>
      <c r="AW369" s="75"/>
      <c r="AX369" s="4"/>
      <c r="AY369" s="21" t="str">
        <f>IF(OR(Q369=0,Q369=""),"",((H369-Q369)/Q369))</f>
        <v/>
      </c>
      <c r="AZ369" s="15" t="str">
        <f t="shared" si="139"/>
        <v/>
      </c>
      <c r="BA369" s="15" t="str">
        <f t="shared" si="137"/>
        <v/>
      </c>
      <c r="BB369" s="22" t="str">
        <f t="shared" si="140"/>
        <v/>
      </c>
      <c r="BC369" s="22" t="str">
        <f t="shared" si="141"/>
        <v/>
      </c>
      <c r="BD369" s="24" t="str">
        <f>IF(OR(R369=0,R369=""),"",((H369-R369)/R369))</f>
        <v/>
      </c>
      <c r="BE369" s="23" t="str">
        <f t="shared" si="138"/>
        <v/>
      </c>
      <c r="BF369" s="23" t="str">
        <f t="shared" si="142"/>
        <v/>
      </c>
      <c r="BG369" s="25" t="str">
        <f t="shared" si="143"/>
        <v/>
      </c>
      <c r="BH369" s="25" t="str">
        <f t="shared" si="144"/>
        <v/>
      </c>
      <c r="BI369" s="29" t="str">
        <f>IF(OR(L369="",N369=""),"",IF(AND(L369=N369,L369&gt;0,N369&gt;0),"Important High",""))</f>
        <v/>
      </c>
      <c r="BJ369" s="29" t="str">
        <f>IF(OR(M369="",O369=""),"",IF(AND(M369=O369,M369&gt;0,O369&gt;0),"Important Low",""))</f>
        <v/>
      </c>
      <c r="BK369" s="37" t="str">
        <f>IFERROR(IF(ABS(U369)&lt;0.15%,"Equal High",""),"")</f>
        <v/>
      </c>
      <c r="BL369" s="37" t="str" cm="1">
        <f t="array" aca="1" ref="BL369" ca="1">_xlfn.LET(_xlpm.lookback,MIN(ROW()-ROW(BK$50),11),_xlpm.found,IFERROR(MATCH("Equal High",OFFSET(BK369,-_xlpm.lookback,0,_xlpm.lookback+1,1),0),-1),_xlpm.offset_rows,_xlpm.lookback-_xlpm.found+1,IF(_xlpm.found&gt;0,INDEX(E:E,ROW()-_xlpm.offset_rows),""))</f>
        <v/>
      </c>
      <c r="BM369" s="37" t="str">
        <f ca="1">IF(BL369&lt;&gt;"",H369,"")</f>
        <v/>
      </c>
      <c r="BN369" s="37" t="str">
        <f ca="1">IF(BL369&lt;&gt;"",I369,"")</f>
        <v/>
      </c>
      <c r="BO369" s="37" t="str">
        <f t="shared" ca="1" si="135"/>
        <v/>
      </c>
      <c r="BP369" s="37" t="str">
        <f>IFERROR(IF(ABS(V369)&lt;0.15%,"Equal Low",""),"")</f>
        <v/>
      </c>
      <c r="BQ369" s="37" t="str" cm="1">
        <f t="array" aca="1" ref="BQ369" ca="1">_xlfn.LET(_xlpm.lookback,MIN(ROW()-ROW(BP$50),11),_xlpm.found,IFERROR(MATCH("Equal Low",OFFSET(BP369,-_xlpm.lookback,0,_xlpm.lookback+1,1),0),-1),_xlpm.offset_rows,_xlpm.lookback-_xlpm.found+1,IF(_xlpm.found&gt;0,INDEX(F:F,ROW()-_xlpm.offset_rows),""))</f>
        <v/>
      </c>
      <c r="BR369" s="37" t="str">
        <f ca="1">IF(BQ369&lt;&gt;"",H369,"")</f>
        <v/>
      </c>
      <c r="BS369" s="37" t="str">
        <f ca="1">IF(BQ369&lt;&gt;"",I369,"")</f>
        <v/>
      </c>
      <c r="BT369" s="37" t="str">
        <f t="shared" ca="1" si="136"/>
        <v/>
      </c>
      <c r="BU369" s="37" t="str">
        <f t="shared" si="145"/>
        <v/>
      </c>
      <c r="BV369" s="29" t="str">
        <f t="shared" si="146"/>
        <v/>
      </c>
      <c r="BW369" s="37" t="str" cm="1">
        <f t="array" ref="BW369">IF(BV369&lt;&gt;1,"",_xlfn.IFS(OR(BC369="Above",BC369="Below"),BC369,OR(BH369="Above",BH369="Below"),BH369,TRUE,""))</f>
        <v/>
      </c>
      <c r="BX369" s="37" t="str">
        <f ca="1">_xlfn.LET(_xlpm.eqh,IFERROR(ABS((BM369-BL369)/BL369)&lt;0.15%,FALSE),_xlpm.eql,IFERROR(ABS((BR369-BQ369)/BQ369)&lt;0.15%,FALSE),IF(_xlpm.eqh,IF(_xlpm.eql,"Eqh Touch / Eql Touch","Eqh Touch"),IF(_xlpm.eql,"Eql Touch","")))</f>
        <v/>
      </c>
      <c r="BY369" s="37" t="str">
        <f>IF(AA369="","",IF(AA369&gt;0,"UP","DOWN"))</f>
        <v/>
      </c>
      <c r="BZ369" s="37" t="str">
        <f t="shared" si="147"/>
        <v/>
      </c>
      <c r="CA369" s="37" t="str">
        <f t="shared" si="148"/>
        <v/>
      </c>
      <c r="CB369" s="66" t="str">
        <f t="shared" si="149"/>
        <v/>
      </c>
      <c r="CC369" s="69" t="str">
        <f t="shared" si="157"/>
        <v/>
      </c>
      <c r="CD369" s="66" t="str">
        <f t="shared" si="158"/>
        <v/>
      </c>
      <c r="CE369" s="66" t="str">
        <f t="shared" si="150"/>
        <v/>
      </c>
      <c r="CF369" s="66" t="str">
        <f>IF(AK369="","",IF(AND(AC369&gt;0,AK369&gt;0),"Low Spike @ Uptrend",""))</f>
        <v/>
      </c>
      <c r="CG369" s="66" t="str">
        <f>IF(AND(CF369="Low Spike @ Uptrend",AV369&gt;50%),"Sig Low Spike @ Uptrend","")</f>
        <v/>
      </c>
      <c r="CH369" s="30" t="str">
        <f>IFERROR(IF(Z369&gt;(AVERAGE(Z349:Z369)+(2*_xlfn.STDEV.P(Z349:Z369))),1,""),"")</f>
        <v/>
      </c>
      <c r="CI369" s="30" t="str">
        <f>IFERROR(IF(G369&gt;(AVERAGE(G349:G369)+(2*_xlfn.STDEV.P(G349:G369))),1,""),"")</f>
        <v/>
      </c>
      <c r="CJ369" s="30" t="str">
        <f>IF(P369="","",IF(P369=1,1,""))</f>
        <v/>
      </c>
      <c r="CK369" s="11" t="str">
        <f>IF(AND(CH369="",CC369="",CF369="",CI369="",CJ369=""),"",SUM(CH369:CJ369)/5)</f>
        <v/>
      </c>
      <c r="CL369" s="38" t="str">
        <f t="shared" si="159"/>
        <v/>
      </c>
      <c r="CM369" s="10" t="str">
        <f t="shared" si="160"/>
        <v/>
      </c>
    </row>
    <row r="370" spans="1:91" x14ac:dyDescent="0.55000000000000004">
      <c r="A370" t="str">
        <f>IF('Data Validation'!$K$2&lt;&gt;TRUE,"",'Data Validation'!A370)</f>
        <v/>
      </c>
      <c r="B370" s="4" t="str">
        <f>IF('Data Validation'!$K$2&lt;&gt;TRUE,"",'Data Validation'!C370)</f>
        <v/>
      </c>
      <c r="C370" s="4" t="str">
        <f>IF('Data Validation'!$K$2&lt;&gt;TRUE,"",'Data Validation'!E370)</f>
        <v/>
      </c>
      <c r="D370" s="4" t="str">
        <f>IF('Data Validation'!$K$2&lt;&gt;TRUE,"",'Data Validation'!G370)</f>
        <v/>
      </c>
      <c r="E370" s="4" t="str">
        <f>IF($C370&lt;&gt;"M5","",Price!F370)</f>
        <v/>
      </c>
      <c r="F370" s="4" t="str">
        <f>IF($C370&lt;&gt;"M5","",Price!G370)</f>
        <v/>
      </c>
      <c r="G370" s="4" t="str">
        <f>IF($C370&lt;&gt;"M5","",Price!H370)</f>
        <v/>
      </c>
      <c r="H370" s="57" t="str">
        <f>IF($C370&lt;&gt;"M5","",SSA!E370)</f>
        <v/>
      </c>
      <c r="I370" s="57" t="str">
        <f>IF($C370&lt;&gt;"M5","",SSA!F370)</f>
        <v/>
      </c>
      <c r="J370" s="58" t="str">
        <f>IF($C370&lt;&gt;"M5","",SSA!G370)</f>
        <v/>
      </c>
      <c r="K370" s="58" t="str">
        <f>IF($C370&lt;&gt;"M5","",SSA!H370)</f>
        <v/>
      </c>
      <c r="L370" s="5" t="str">
        <f>IF($C370&lt;&gt;"M5","",Trendlines!K370)</f>
        <v/>
      </c>
      <c r="M370" s="5" t="str">
        <f>IF($C370&lt;&gt;"M5","",Trendlines!L370)</f>
        <v/>
      </c>
      <c r="N370" s="5" t="str">
        <f>IF($C370&lt;&gt;"M5","",ZigZag!E370)</f>
        <v/>
      </c>
      <c r="O370" s="5" t="str">
        <f>IF($C370&lt;&gt;"M5","",ZigZag!F370)</f>
        <v/>
      </c>
      <c r="P370" s="5" t="str">
        <f>IF($C370&lt;&gt;"M5","",Pinbar!E370)</f>
        <v/>
      </c>
      <c r="Q370" s="57" t="str">
        <f>IF($C370&lt;&gt;"M5","",Trendlines!E370)</f>
        <v/>
      </c>
      <c r="R370" s="57" t="str">
        <f>IF($C370&lt;&gt;"M5","",Trendlines!H370)</f>
        <v/>
      </c>
      <c r="S370" s="36" t="str">
        <f>IF(N370=0,""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"")))))))))))))))))))))))))))))))))))))))))))))))))</f>
        <v/>
      </c>
      <c r="T370" s="36" t="str">
        <f>IF(O370=0,""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"")))))))))))))))))))))))))))))))))))))))))))))))))</f>
        <v/>
      </c>
      <c r="U370" s="36" t="str">
        <f>IFERROR(IF(S370="N/A","N/A",((N370-S370)/S370)),"")</f>
        <v/>
      </c>
      <c r="V370" s="36" t="str">
        <f>IFERROR(IF(T370="N/A","N/A",((O370-T370)/T370)),"")</f>
        <v/>
      </c>
      <c r="W370" t="str">
        <f>IFERROR(E370-F370,"")</f>
        <v/>
      </c>
      <c r="X370" t="str">
        <f>IFERROR(ABS(E370-D369),"")</f>
        <v/>
      </c>
      <c r="Y370" t="str">
        <f>IFERROR(ABS(F370-D369),"")</f>
        <v/>
      </c>
      <c r="Z370" t="str">
        <f t="shared" si="161"/>
        <v/>
      </c>
      <c r="AA370" s="36" t="str">
        <f>IFERROR(H370-I370,"")</f>
        <v/>
      </c>
      <c r="AB370" s="36" t="str">
        <f t="shared" si="151"/>
        <v/>
      </c>
      <c r="AC370" s="66" t="str" cm="1">
        <f t="array" ref="AC370">IFERROR((AB370=AB369,AC369+AB370,AB370),"")</f>
        <v/>
      </c>
      <c r="AD370" s="65"/>
      <c r="AE370" s="65"/>
      <c r="AF370" s="65"/>
      <c r="AG370" s="65"/>
      <c r="AH370" s="36" t="str">
        <f>IF(AND(H370&gt;I370,H369&lt;I369),"crossover","")</f>
        <v/>
      </c>
      <c r="AI370" s="36" t="str">
        <f>IF(AND(H370&lt;I370,H369&gt;I369),"crossunder","")</f>
        <v/>
      </c>
      <c r="AJ370" s="67" t="str">
        <f t="shared" si="152"/>
        <v/>
      </c>
      <c r="AK370" s="68" t="str">
        <f t="shared" si="153"/>
        <v/>
      </c>
      <c r="AL370" s="71" t="str">
        <f t="shared" si="154"/>
        <v/>
      </c>
      <c r="AM370" s="71" t="str">
        <f t="shared" si="155"/>
        <v/>
      </c>
      <c r="AN370" s="72" t="str">
        <f>IF(AND(AK370&lt;&gt;"",CF370="Low Spike @ Uptrend"),AK370,"")</f>
        <v/>
      </c>
      <c r="AO370" s="72" t="str">
        <f t="shared" si="156"/>
        <v/>
      </c>
      <c r="AT370" s="75"/>
      <c r="AU370" s="75"/>
      <c r="AV370" s="75"/>
      <c r="AW370" s="75"/>
      <c r="AX370" s="4"/>
      <c r="AY370" s="21" t="str">
        <f>IF(OR(Q370=0,Q370=""),"",((H370-Q370)/Q370))</f>
        <v/>
      </c>
      <c r="AZ370" s="15" t="str">
        <f t="shared" si="139"/>
        <v/>
      </c>
      <c r="BA370" s="15" t="str">
        <f t="shared" si="137"/>
        <v/>
      </c>
      <c r="BB370" s="22" t="str">
        <f t="shared" si="140"/>
        <v/>
      </c>
      <c r="BC370" s="22" t="str">
        <f t="shared" si="141"/>
        <v/>
      </c>
      <c r="BD370" s="24" t="str">
        <f>IF(OR(R370=0,R370=""),"",((H370-R370)/R370))</f>
        <v/>
      </c>
      <c r="BE370" s="23" t="str">
        <f t="shared" si="138"/>
        <v/>
      </c>
      <c r="BF370" s="23" t="str">
        <f t="shared" si="142"/>
        <v/>
      </c>
      <c r="BG370" s="25" t="str">
        <f t="shared" si="143"/>
        <v/>
      </c>
      <c r="BH370" s="25" t="str">
        <f t="shared" si="144"/>
        <v/>
      </c>
      <c r="BI370" s="29" t="str">
        <f>IF(OR(L370="",N370=""),"",IF(AND(L370=N370,L370&gt;0,N370&gt;0),"Important High",""))</f>
        <v/>
      </c>
      <c r="BJ370" s="29" t="str">
        <f>IF(OR(M370="",O370=""),"",IF(AND(M370=O370,M370&gt;0,O370&gt;0),"Important Low",""))</f>
        <v/>
      </c>
      <c r="BK370" s="37" t="str">
        <f>IFERROR(IF(ABS(U370)&lt;0.15%,"Equal High",""),"")</f>
        <v/>
      </c>
      <c r="BL370" s="37" t="str" cm="1">
        <f t="array" aca="1" ref="BL370" ca="1">_xlfn.LET(_xlpm.lookback,MIN(ROW()-ROW(BK$50),11),_xlpm.found,IFERROR(MATCH("Equal High",OFFSET(BK370,-_xlpm.lookback,0,_xlpm.lookback+1,1),0),-1),_xlpm.offset_rows,_xlpm.lookback-_xlpm.found+1,IF(_xlpm.found&gt;0,INDEX(E:E,ROW()-_xlpm.offset_rows),""))</f>
        <v/>
      </c>
      <c r="BM370" s="37" t="str">
        <f ca="1">IF(BL370&lt;&gt;"",H370,"")</f>
        <v/>
      </c>
      <c r="BN370" s="37" t="str">
        <f ca="1">IF(BL370&lt;&gt;"",I370,"")</f>
        <v/>
      </c>
      <c r="BO370" s="37" t="str">
        <f t="shared" ca="1" si="135"/>
        <v/>
      </c>
      <c r="BP370" s="37" t="str">
        <f>IFERROR(IF(ABS(V370)&lt;0.15%,"Equal Low",""),"")</f>
        <v/>
      </c>
      <c r="BQ370" s="37" t="str" cm="1">
        <f t="array" aca="1" ref="BQ370" ca="1">_xlfn.LET(_xlpm.lookback,MIN(ROW()-ROW(BP$50),11),_xlpm.found,IFERROR(MATCH("Equal Low",OFFSET(BP370,-_xlpm.lookback,0,_xlpm.lookback+1,1),0),-1),_xlpm.offset_rows,_xlpm.lookback-_xlpm.found+1,IF(_xlpm.found&gt;0,INDEX(F:F,ROW()-_xlpm.offset_rows),""))</f>
        <v/>
      </c>
      <c r="BR370" s="37" t="str">
        <f ca="1">IF(BQ370&lt;&gt;"",H370,"")</f>
        <v/>
      </c>
      <c r="BS370" s="37" t="str">
        <f ca="1">IF(BQ370&lt;&gt;"",I370,"")</f>
        <v/>
      </c>
      <c r="BT370" s="37" t="str">
        <f t="shared" ca="1" si="136"/>
        <v/>
      </c>
      <c r="BU370" s="37" t="str">
        <f t="shared" si="145"/>
        <v/>
      </c>
      <c r="BV370" s="29" t="str">
        <f t="shared" si="146"/>
        <v/>
      </c>
      <c r="BW370" s="37" t="str" cm="1">
        <f t="array" ref="BW370">IF(BV370&lt;&gt;1,"",_xlfn.IFS(OR(BC370="Above",BC370="Below"),BC370,OR(BH370="Above",BH370="Below"),BH370,TRUE,""))</f>
        <v/>
      </c>
      <c r="BX370" s="37" t="str">
        <f ca="1">_xlfn.LET(_xlpm.eqh,IFERROR(ABS((BM370-BL370)/BL370)&lt;0.15%,FALSE),_xlpm.eql,IFERROR(ABS((BR370-BQ370)/BQ370)&lt;0.15%,FALSE),IF(_xlpm.eqh,IF(_xlpm.eql,"Eqh Touch / Eql Touch","Eqh Touch"),IF(_xlpm.eql,"Eql Touch","")))</f>
        <v/>
      </c>
      <c r="BY370" s="37" t="str">
        <f>IF(AA370="","",IF(AA370&gt;0,"UP","DOWN"))</f>
        <v/>
      </c>
      <c r="BZ370" s="37" t="str">
        <f t="shared" si="147"/>
        <v/>
      </c>
      <c r="CA370" s="37" t="str">
        <f t="shared" si="148"/>
        <v/>
      </c>
      <c r="CB370" s="66" t="str">
        <f t="shared" si="149"/>
        <v/>
      </c>
      <c r="CC370" s="69" t="str">
        <f t="shared" si="157"/>
        <v/>
      </c>
      <c r="CD370" s="66" t="str">
        <f t="shared" si="158"/>
        <v/>
      </c>
      <c r="CE370" s="66" t="str">
        <f t="shared" si="150"/>
        <v/>
      </c>
      <c r="CF370" s="66" t="str">
        <f>IF(AK370="","",IF(AND(AC370&gt;0,AK370&gt;0),"Low Spike @ Uptrend",""))</f>
        <v/>
      </c>
      <c r="CG370" s="66" t="str">
        <f>IF(AND(CF370="Low Spike @ Uptrend",AV370&gt;50%),"Sig Low Spike @ Uptrend","")</f>
        <v/>
      </c>
      <c r="CH370" s="30" t="str">
        <f>IFERROR(IF(Z370&gt;(AVERAGE(Z350:Z370)+(2*_xlfn.STDEV.P(Z350:Z370))),1,""),"")</f>
        <v/>
      </c>
      <c r="CI370" s="30" t="str">
        <f>IFERROR(IF(G370&gt;(AVERAGE(G350:G370)+(2*_xlfn.STDEV.P(G350:G370))),1,""),"")</f>
        <v/>
      </c>
      <c r="CJ370" s="30" t="str">
        <f>IF(P370="","",IF(P370=1,1,""))</f>
        <v/>
      </c>
      <c r="CK370" s="11" t="str">
        <f>IF(AND(CH370="",CC370="",CF370="",CI370="",CJ370=""),"",SUM(CH370:CJ370)/5)</f>
        <v/>
      </c>
      <c r="CL370" s="38" t="str">
        <f t="shared" si="159"/>
        <v/>
      </c>
      <c r="CM370" s="10" t="str">
        <f t="shared" si="160"/>
        <v/>
      </c>
    </row>
    <row r="371" spans="1:91" x14ac:dyDescent="0.55000000000000004">
      <c r="A371" t="str">
        <f>IF('Data Validation'!$K$2&lt;&gt;TRUE,"",'Data Validation'!A371)</f>
        <v/>
      </c>
      <c r="B371" s="4" t="str">
        <f>IF('Data Validation'!$K$2&lt;&gt;TRUE,"",'Data Validation'!C371)</f>
        <v/>
      </c>
      <c r="C371" s="4" t="str">
        <f>IF('Data Validation'!$K$2&lt;&gt;TRUE,"",'Data Validation'!E371)</f>
        <v/>
      </c>
      <c r="D371" s="4" t="str">
        <f>IF('Data Validation'!$K$2&lt;&gt;TRUE,"",'Data Validation'!G371)</f>
        <v/>
      </c>
      <c r="E371" s="4" t="str">
        <f>IF($C371&lt;&gt;"M5","",Price!F371)</f>
        <v/>
      </c>
      <c r="F371" s="4" t="str">
        <f>IF($C371&lt;&gt;"M5","",Price!G371)</f>
        <v/>
      </c>
      <c r="G371" s="4" t="str">
        <f>IF($C371&lt;&gt;"M5","",Price!H371)</f>
        <v/>
      </c>
      <c r="H371" s="57" t="str">
        <f>IF($C371&lt;&gt;"M5","",SSA!E371)</f>
        <v/>
      </c>
      <c r="I371" s="57" t="str">
        <f>IF($C371&lt;&gt;"M5","",SSA!F371)</f>
        <v/>
      </c>
      <c r="J371" s="58" t="str">
        <f>IF($C371&lt;&gt;"M5","",SSA!G371)</f>
        <v/>
      </c>
      <c r="K371" s="58" t="str">
        <f>IF($C371&lt;&gt;"M5","",SSA!H371)</f>
        <v/>
      </c>
      <c r="L371" s="5" t="str">
        <f>IF($C371&lt;&gt;"M5","",Trendlines!K371)</f>
        <v/>
      </c>
      <c r="M371" s="5" t="str">
        <f>IF($C371&lt;&gt;"M5","",Trendlines!L371)</f>
        <v/>
      </c>
      <c r="N371" s="5" t="str">
        <f>IF($C371&lt;&gt;"M5","",ZigZag!E371)</f>
        <v/>
      </c>
      <c r="O371" s="5" t="str">
        <f>IF($C371&lt;&gt;"M5","",ZigZag!F371)</f>
        <v/>
      </c>
      <c r="P371" s="5" t="str">
        <f>IF($C371&lt;&gt;"M5","",Pinbar!E371)</f>
        <v/>
      </c>
      <c r="Q371" s="57" t="str">
        <f>IF($C371&lt;&gt;"M5","",Trendlines!E371)</f>
        <v/>
      </c>
      <c r="R371" s="57" t="str">
        <f>IF($C371&lt;&gt;"M5","",Trendlines!H371)</f>
        <v/>
      </c>
      <c r="S371" s="36" t="str">
        <f>IF(N371=0,""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"")))))))))))))))))))))))))))))))))))))))))))))))))</f>
        <v/>
      </c>
      <c r="T371" s="36" t="str">
        <f>IF(O371=0,""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"")))))))))))))))))))))))))))))))))))))))))))))))))</f>
        <v/>
      </c>
      <c r="U371" s="36" t="str">
        <f>IFERROR(IF(S371="N/A","N/A",((N371-S371)/S371)),"")</f>
        <v/>
      </c>
      <c r="V371" s="36" t="str">
        <f>IFERROR(IF(T371="N/A","N/A",((O371-T371)/T371)),"")</f>
        <v/>
      </c>
      <c r="W371" t="str">
        <f>IFERROR(E371-F371,"")</f>
        <v/>
      </c>
      <c r="X371" t="str">
        <f>IFERROR(ABS(E371-D370),"")</f>
        <v/>
      </c>
      <c r="Y371" t="str">
        <f>IFERROR(ABS(F371-D370),"")</f>
        <v/>
      </c>
      <c r="Z371" t="str">
        <f t="shared" si="161"/>
        <v/>
      </c>
      <c r="AA371" s="36" t="str">
        <f>IFERROR(H371-I371,"")</f>
        <v/>
      </c>
      <c r="AB371" s="36" t="str">
        <f t="shared" si="151"/>
        <v/>
      </c>
      <c r="AC371" s="66" t="str" cm="1">
        <f t="array" ref="AC371">IFERROR((AB371=AB370,AC370+AB371,AB371),"")</f>
        <v/>
      </c>
      <c r="AD371" s="65"/>
      <c r="AE371" s="65"/>
      <c r="AF371" s="65"/>
      <c r="AG371" s="65"/>
      <c r="AH371" s="36" t="str">
        <f>IF(AND(H371&gt;I371,H370&lt;I370),"crossover","")</f>
        <v/>
      </c>
      <c r="AI371" s="36" t="str">
        <f>IF(AND(H371&lt;I371,H370&gt;I370),"crossunder","")</f>
        <v/>
      </c>
      <c r="AJ371" s="67" t="str">
        <f t="shared" si="152"/>
        <v/>
      </c>
      <c r="AK371" s="68" t="str">
        <f t="shared" si="153"/>
        <v/>
      </c>
      <c r="AL371" s="71" t="str">
        <f t="shared" si="154"/>
        <v/>
      </c>
      <c r="AM371" s="71" t="str">
        <f t="shared" si="155"/>
        <v/>
      </c>
      <c r="AN371" s="72" t="str">
        <f>IF(AND(AK371&lt;&gt;"",CF371="Low Spike @ Uptrend"),AK371,"")</f>
        <v/>
      </c>
      <c r="AO371" s="72" t="str">
        <f t="shared" si="156"/>
        <v/>
      </c>
      <c r="AT371" s="75"/>
      <c r="AU371" s="75"/>
      <c r="AV371" s="75"/>
      <c r="AW371" s="75"/>
      <c r="AX371" s="4"/>
      <c r="AY371" s="21" t="str">
        <f>IF(OR(Q371=0,Q371=""),"",((H371-Q371)/Q371))</f>
        <v/>
      </c>
      <c r="AZ371" s="15" t="str">
        <f t="shared" si="139"/>
        <v/>
      </c>
      <c r="BA371" s="15" t="str">
        <f t="shared" si="137"/>
        <v/>
      </c>
      <c r="BB371" s="22" t="str">
        <f t="shared" si="140"/>
        <v/>
      </c>
      <c r="BC371" s="22" t="str">
        <f t="shared" si="141"/>
        <v/>
      </c>
      <c r="BD371" s="24" t="str">
        <f>IF(OR(R371=0,R371=""),"",((H371-R371)/R371))</f>
        <v/>
      </c>
      <c r="BE371" s="23" t="str">
        <f t="shared" si="138"/>
        <v/>
      </c>
      <c r="BF371" s="23" t="str">
        <f t="shared" si="142"/>
        <v/>
      </c>
      <c r="BG371" s="25" t="str">
        <f t="shared" si="143"/>
        <v/>
      </c>
      <c r="BH371" s="25" t="str">
        <f t="shared" si="144"/>
        <v/>
      </c>
      <c r="BI371" s="29" t="str">
        <f>IF(OR(L371="",N371=""),"",IF(AND(L371=N371,L371&gt;0,N371&gt;0),"Important High",""))</f>
        <v/>
      </c>
      <c r="BJ371" s="29" t="str">
        <f>IF(OR(M371="",O371=""),"",IF(AND(M371=O371,M371&gt;0,O371&gt;0),"Important Low",""))</f>
        <v/>
      </c>
      <c r="BK371" s="37" t="str">
        <f>IFERROR(IF(ABS(U371)&lt;0.15%,"Equal High",""),"")</f>
        <v/>
      </c>
      <c r="BL371" s="37" t="str" cm="1">
        <f t="array" aca="1" ref="BL371" ca="1">_xlfn.LET(_xlpm.lookback,MIN(ROW()-ROW(BK$50),11),_xlpm.found,IFERROR(MATCH("Equal High",OFFSET(BK371,-_xlpm.lookback,0,_xlpm.lookback+1,1),0),-1),_xlpm.offset_rows,_xlpm.lookback-_xlpm.found+1,IF(_xlpm.found&gt;0,INDEX(E:E,ROW()-_xlpm.offset_rows),""))</f>
        <v/>
      </c>
      <c r="BM371" s="37" t="str">
        <f ca="1">IF(BL371&lt;&gt;"",H371,"")</f>
        <v/>
      </c>
      <c r="BN371" s="37" t="str">
        <f ca="1">IF(BL371&lt;&gt;"",I371,"")</f>
        <v/>
      </c>
      <c r="BO371" s="37" t="str">
        <f t="shared" ref="BO371:BO434" ca="1" si="162">IFERROR(IF(ABS((BM371-BL371)/BL371)&lt;0.15%,"Eqh Touch",""),"")</f>
        <v/>
      </c>
      <c r="BP371" s="37" t="str">
        <f>IFERROR(IF(ABS(V371)&lt;0.15%,"Equal Low",""),"")</f>
        <v/>
      </c>
      <c r="BQ371" s="37" t="str" cm="1">
        <f t="array" aca="1" ref="BQ371" ca="1">_xlfn.LET(_xlpm.lookback,MIN(ROW()-ROW(BP$50),11),_xlpm.found,IFERROR(MATCH("Equal Low",OFFSET(BP371,-_xlpm.lookback,0,_xlpm.lookback+1,1),0),-1),_xlpm.offset_rows,_xlpm.lookback-_xlpm.found+1,IF(_xlpm.found&gt;0,INDEX(F:F,ROW()-_xlpm.offset_rows),""))</f>
        <v/>
      </c>
      <c r="BR371" s="37" t="str">
        <f ca="1">IF(BQ371&lt;&gt;"",H371,"")</f>
        <v/>
      </c>
      <c r="BS371" s="37" t="str">
        <f ca="1">IF(BQ371&lt;&gt;"",I371,"")</f>
        <v/>
      </c>
      <c r="BT371" s="37" t="str">
        <f t="shared" ref="BT371:BT434" ca="1" si="163">IFERROR(IF(ABS((BR371-BQ371)/BQ371)&lt;0.15%,"Eql Touch",""),"")</f>
        <v/>
      </c>
      <c r="BU371" s="37" t="str">
        <f t="shared" si="145"/>
        <v/>
      </c>
      <c r="BV371" s="29" t="str">
        <f t="shared" si="146"/>
        <v/>
      </c>
      <c r="BW371" s="37" t="str" cm="1">
        <f t="array" ref="BW371">IF(BV371&lt;&gt;1,"",_xlfn.IFS(OR(BC371="Above",BC371="Below"),BC371,OR(BH371="Above",BH371="Below"),BH371,TRUE,""))</f>
        <v/>
      </c>
      <c r="BX371" s="37" t="str">
        <f ca="1">_xlfn.LET(_xlpm.eqh,IFERROR(ABS((BM371-BL371)/BL371)&lt;0.15%,FALSE),_xlpm.eql,IFERROR(ABS((BR371-BQ371)/BQ371)&lt;0.15%,FALSE),IF(_xlpm.eqh,IF(_xlpm.eql,"Eqh Touch / Eql Touch","Eqh Touch"),IF(_xlpm.eql,"Eql Touch","")))</f>
        <v/>
      </c>
      <c r="BY371" s="37" t="str">
        <f>IF(AA371="","",IF(AA371&gt;0,"UP","DOWN"))</f>
        <v/>
      </c>
      <c r="BZ371" s="37" t="str">
        <f t="shared" si="147"/>
        <v/>
      </c>
      <c r="CA371" s="37" t="str">
        <f t="shared" si="148"/>
        <v/>
      </c>
      <c r="CB371" s="66" t="str">
        <f t="shared" si="149"/>
        <v/>
      </c>
      <c r="CC371" s="69" t="str">
        <f t="shared" si="157"/>
        <v/>
      </c>
      <c r="CD371" s="66" t="str">
        <f t="shared" si="158"/>
        <v/>
      </c>
      <c r="CE371" s="66" t="str">
        <f t="shared" si="150"/>
        <v/>
      </c>
      <c r="CF371" s="66" t="str">
        <f>IF(AK371="","",IF(AND(AC371&gt;0,AK371&gt;0),"Low Spike @ Uptrend",""))</f>
        <v/>
      </c>
      <c r="CG371" s="66" t="str">
        <f>IF(AND(CF371="Low Spike @ Uptrend",AV371&gt;50%),"Sig Low Spike @ Uptrend","")</f>
        <v/>
      </c>
      <c r="CH371" s="30" t="str">
        <f>IFERROR(IF(Z371&gt;(AVERAGE(Z351:Z371)+(2*_xlfn.STDEV.P(Z351:Z371))),1,""),"")</f>
        <v/>
      </c>
      <c r="CI371" s="30" t="str">
        <f>IFERROR(IF(G371&gt;(AVERAGE(G351:G371)+(2*_xlfn.STDEV.P(G351:G371))),1,""),"")</f>
        <v/>
      </c>
      <c r="CJ371" s="30" t="str">
        <f>IF(P371="","",IF(P371=1,1,""))</f>
        <v/>
      </c>
      <c r="CK371" s="11" t="str">
        <f>IF(AND(CH371="",CC371="",CF371="",CI371="",CJ371=""),"",SUM(CH371:CJ371)/5)</f>
        <v/>
      </c>
      <c r="CL371" s="38" t="str">
        <f t="shared" si="159"/>
        <v/>
      </c>
      <c r="CM371" s="10" t="str">
        <f t="shared" si="160"/>
        <v/>
      </c>
    </row>
    <row r="372" spans="1:91" x14ac:dyDescent="0.55000000000000004">
      <c r="A372" t="str">
        <f>IF('Data Validation'!$K$2&lt;&gt;TRUE,"",'Data Validation'!A372)</f>
        <v/>
      </c>
      <c r="B372" s="4" t="str">
        <f>IF('Data Validation'!$K$2&lt;&gt;TRUE,"",'Data Validation'!C372)</f>
        <v/>
      </c>
      <c r="C372" s="4" t="str">
        <f>IF('Data Validation'!$K$2&lt;&gt;TRUE,"",'Data Validation'!E372)</f>
        <v/>
      </c>
      <c r="D372" s="4" t="str">
        <f>IF('Data Validation'!$K$2&lt;&gt;TRUE,"",'Data Validation'!G372)</f>
        <v/>
      </c>
      <c r="E372" s="4" t="str">
        <f>IF($C372&lt;&gt;"M5","",Price!F372)</f>
        <v/>
      </c>
      <c r="F372" s="4" t="str">
        <f>IF($C372&lt;&gt;"M5","",Price!G372)</f>
        <v/>
      </c>
      <c r="G372" s="4" t="str">
        <f>IF($C372&lt;&gt;"M5","",Price!H372)</f>
        <v/>
      </c>
      <c r="H372" s="57" t="str">
        <f>IF($C372&lt;&gt;"M5","",SSA!E372)</f>
        <v/>
      </c>
      <c r="I372" s="57" t="str">
        <f>IF($C372&lt;&gt;"M5","",SSA!F372)</f>
        <v/>
      </c>
      <c r="J372" s="58" t="str">
        <f>IF($C372&lt;&gt;"M5","",SSA!G372)</f>
        <v/>
      </c>
      <c r="K372" s="58" t="str">
        <f>IF($C372&lt;&gt;"M5","",SSA!H372)</f>
        <v/>
      </c>
      <c r="L372" s="5" t="str">
        <f>IF($C372&lt;&gt;"M5","",Trendlines!K372)</f>
        <v/>
      </c>
      <c r="M372" s="5" t="str">
        <f>IF($C372&lt;&gt;"M5","",Trendlines!L372)</f>
        <v/>
      </c>
      <c r="N372" s="5" t="str">
        <f>IF($C372&lt;&gt;"M5","",ZigZag!E372)</f>
        <v/>
      </c>
      <c r="O372" s="5" t="str">
        <f>IF($C372&lt;&gt;"M5","",ZigZag!F372)</f>
        <v/>
      </c>
      <c r="P372" s="5" t="str">
        <f>IF($C372&lt;&gt;"M5","",Pinbar!E372)</f>
        <v/>
      </c>
      <c r="Q372" s="57" t="str">
        <f>IF($C372&lt;&gt;"M5","",Trendlines!E372)</f>
        <v/>
      </c>
      <c r="R372" s="57" t="str">
        <f>IF($C372&lt;&gt;"M5","",Trendlines!H372)</f>
        <v/>
      </c>
      <c r="S372" s="36" t="str">
        <f>IF(N372=0,""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"")))))))))))))))))))))))))))))))))))))))))))))))))</f>
        <v/>
      </c>
      <c r="T372" s="36" t="str">
        <f>IF(O372=0,""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"")))))))))))))))))))))))))))))))))))))))))))))))))</f>
        <v/>
      </c>
      <c r="U372" s="36" t="str">
        <f>IFERROR(IF(S372="N/A","N/A",((N372-S372)/S372)),"")</f>
        <v/>
      </c>
      <c r="V372" s="36" t="str">
        <f>IFERROR(IF(T372="N/A","N/A",((O372-T372)/T372)),"")</f>
        <v/>
      </c>
      <c r="W372" t="str">
        <f>IFERROR(E372-F372,"")</f>
        <v/>
      </c>
      <c r="X372" t="str">
        <f>IFERROR(ABS(E372-D371),"")</f>
        <v/>
      </c>
      <c r="Y372" t="str">
        <f>IFERROR(ABS(F372-D371),"")</f>
        <v/>
      </c>
      <c r="Z372" t="str">
        <f t="shared" si="161"/>
        <v/>
      </c>
      <c r="AA372" s="36" t="str">
        <f>IFERROR(H372-I372,"")</f>
        <v/>
      </c>
      <c r="AB372" s="36" t="str">
        <f t="shared" si="151"/>
        <v/>
      </c>
      <c r="AC372" s="66" t="str" cm="1">
        <f t="array" ref="AC372">IFERROR((AB372=AB371,AC371+AB372,AB372),"")</f>
        <v/>
      </c>
      <c r="AD372" s="65"/>
      <c r="AE372" s="65"/>
      <c r="AF372" s="65"/>
      <c r="AG372" s="65"/>
      <c r="AH372" s="36" t="str">
        <f>IF(AND(H372&gt;I372,H371&lt;I371),"crossover","")</f>
        <v/>
      </c>
      <c r="AI372" s="36" t="str">
        <f>IF(AND(H372&lt;I372,H371&gt;I371),"crossunder","")</f>
        <v/>
      </c>
      <c r="AJ372" s="67" t="str">
        <f t="shared" si="152"/>
        <v/>
      </c>
      <c r="AK372" s="68" t="str">
        <f t="shared" si="153"/>
        <v/>
      </c>
      <c r="AL372" s="71" t="str">
        <f t="shared" si="154"/>
        <v/>
      </c>
      <c r="AM372" s="71" t="str">
        <f t="shared" si="155"/>
        <v/>
      </c>
      <c r="AN372" s="72" t="str">
        <f>IF(AND(AK372&lt;&gt;"",CF372="Low Spike @ Uptrend"),AK372,"")</f>
        <v/>
      </c>
      <c r="AO372" s="72" t="str">
        <f t="shared" si="156"/>
        <v/>
      </c>
      <c r="AT372" s="75"/>
      <c r="AU372" s="75"/>
      <c r="AV372" s="75"/>
      <c r="AW372" s="75"/>
      <c r="AX372" s="4"/>
      <c r="AY372" s="21" t="str">
        <f>IF(OR(Q372=0,Q372=""),"",((H372-Q372)/Q372))</f>
        <v/>
      </c>
      <c r="AZ372" s="15" t="str">
        <f t="shared" si="139"/>
        <v/>
      </c>
      <c r="BA372" s="15" t="str">
        <f t="shared" si="137"/>
        <v/>
      </c>
      <c r="BB372" s="22" t="str">
        <f t="shared" si="140"/>
        <v/>
      </c>
      <c r="BC372" s="22" t="str">
        <f t="shared" si="141"/>
        <v/>
      </c>
      <c r="BD372" s="24" t="str">
        <f>IF(OR(R372=0,R372=""),"",((H372-R372)/R372))</f>
        <v/>
      </c>
      <c r="BE372" s="23" t="str">
        <f t="shared" si="138"/>
        <v/>
      </c>
      <c r="BF372" s="23" t="str">
        <f t="shared" si="142"/>
        <v/>
      </c>
      <c r="BG372" s="25" t="str">
        <f t="shared" si="143"/>
        <v/>
      </c>
      <c r="BH372" s="25" t="str">
        <f t="shared" si="144"/>
        <v/>
      </c>
      <c r="BI372" s="29" t="str">
        <f>IF(OR(L372="",N372=""),"",IF(AND(L372=N372,L372&gt;0,N372&gt;0),"Important High",""))</f>
        <v/>
      </c>
      <c r="BJ372" s="29" t="str">
        <f>IF(OR(M372="",O372=""),"",IF(AND(M372=O372,M372&gt;0,O372&gt;0),"Important Low",""))</f>
        <v/>
      </c>
      <c r="BK372" s="37" t="str">
        <f>IFERROR(IF(ABS(U372)&lt;0.15%,"Equal High",""),"")</f>
        <v/>
      </c>
      <c r="BL372" s="37" t="str" cm="1">
        <f t="array" aca="1" ref="BL372" ca="1">_xlfn.LET(_xlpm.lookback,MIN(ROW()-ROW(BK$50),11),_xlpm.found,IFERROR(MATCH("Equal High",OFFSET(BK372,-_xlpm.lookback,0,_xlpm.lookback+1,1),0),-1),_xlpm.offset_rows,_xlpm.lookback-_xlpm.found+1,IF(_xlpm.found&gt;0,INDEX(E:E,ROW()-_xlpm.offset_rows),""))</f>
        <v/>
      </c>
      <c r="BM372" s="37" t="str">
        <f ca="1">IF(BL372&lt;&gt;"",H372,"")</f>
        <v/>
      </c>
      <c r="BN372" s="37" t="str">
        <f ca="1">IF(BL372&lt;&gt;"",I372,"")</f>
        <v/>
      </c>
      <c r="BO372" s="37" t="str">
        <f t="shared" ca="1" si="162"/>
        <v/>
      </c>
      <c r="BP372" s="37" t="str">
        <f>IFERROR(IF(ABS(V372)&lt;0.15%,"Equal Low",""),"")</f>
        <v/>
      </c>
      <c r="BQ372" s="37" t="str" cm="1">
        <f t="array" aca="1" ref="BQ372" ca="1">_xlfn.LET(_xlpm.lookback,MIN(ROW()-ROW(BP$50),11),_xlpm.found,IFERROR(MATCH("Equal Low",OFFSET(BP372,-_xlpm.lookback,0,_xlpm.lookback+1,1),0),-1),_xlpm.offset_rows,_xlpm.lookback-_xlpm.found+1,IF(_xlpm.found&gt;0,INDEX(F:F,ROW()-_xlpm.offset_rows),""))</f>
        <v/>
      </c>
      <c r="BR372" s="37" t="str">
        <f ca="1">IF(BQ372&lt;&gt;"",H372,"")</f>
        <v/>
      </c>
      <c r="BS372" s="37" t="str">
        <f ca="1">IF(BQ372&lt;&gt;"",I372,"")</f>
        <v/>
      </c>
      <c r="BT372" s="37" t="str">
        <f t="shared" ca="1" si="163"/>
        <v/>
      </c>
      <c r="BU372" s="37" t="str">
        <f t="shared" si="145"/>
        <v/>
      </c>
      <c r="BV372" s="29" t="str">
        <f t="shared" si="146"/>
        <v/>
      </c>
      <c r="BW372" s="37" t="str" cm="1">
        <f t="array" ref="BW372">IF(BV372&lt;&gt;1,"",_xlfn.IFS(OR(BC372="Above",BC372="Below"),BC372,OR(BH372="Above",BH372="Below"),BH372,TRUE,""))</f>
        <v/>
      </c>
      <c r="BX372" s="37" t="str">
        <f ca="1">_xlfn.LET(_xlpm.eqh,IFERROR(ABS((BM372-BL372)/BL372)&lt;0.15%,FALSE),_xlpm.eql,IFERROR(ABS((BR372-BQ372)/BQ372)&lt;0.15%,FALSE),IF(_xlpm.eqh,IF(_xlpm.eql,"Eqh Touch / Eql Touch","Eqh Touch"),IF(_xlpm.eql,"Eql Touch","")))</f>
        <v/>
      </c>
      <c r="BY372" s="37" t="str">
        <f>IF(AA372="","",IF(AA372&gt;0,"UP","DOWN"))</f>
        <v/>
      </c>
      <c r="BZ372" s="37" t="str">
        <f t="shared" si="147"/>
        <v/>
      </c>
      <c r="CA372" s="37" t="str">
        <f t="shared" si="148"/>
        <v/>
      </c>
      <c r="CB372" s="66" t="str">
        <f t="shared" si="149"/>
        <v/>
      </c>
      <c r="CC372" s="69" t="str">
        <f t="shared" si="157"/>
        <v/>
      </c>
      <c r="CD372" s="66" t="str">
        <f t="shared" si="158"/>
        <v/>
      </c>
      <c r="CE372" s="66" t="str">
        <f t="shared" si="150"/>
        <v/>
      </c>
      <c r="CF372" s="66" t="str">
        <f>IF(AK372="","",IF(AND(AC372&gt;0,AK372&gt;0),"Low Spike @ Uptrend",""))</f>
        <v/>
      </c>
      <c r="CG372" s="66" t="str">
        <f>IF(AND(CF372="Low Spike @ Uptrend",AV372&gt;50%),"Sig Low Spike @ Uptrend","")</f>
        <v/>
      </c>
      <c r="CH372" s="30" t="str">
        <f>IFERROR(IF(Z372&gt;(AVERAGE(Z352:Z372)+(2*_xlfn.STDEV.P(Z352:Z372))),1,""),"")</f>
        <v/>
      </c>
      <c r="CI372" s="30" t="str">
        <f>IFERROR(IF(G372&gt;(AVERAGE(G352:G372)+(2*_xlfn.STDEV.P(G352:G372))),1,""),"")</f>
        <v/>
      </c>
      <c r="CJ372" s="30" t="str">
        <f>IF(P372="","",IF(P372=1,1,""))</f>
        <v/>
      </c>
      <c r="CK372" s="11" t="str">
        <f>IF(AND(CH372="",CC372="",CF372="",CI372="",CJ372=""),"",SUM(CH372:CJ372)/5)</f>
        <v/>
      </c>
      <c r="CL372" s="38" t="str">
        <f t="shared" si="159"/>
        <v/>
      </c>
      <c r="CM372" s="10" t="str">
        <f t="shared" si="160"/>
        <v/>
      </c>
    </row>
    <row r="373" spans="1:91" x14ac:dyDescent="0.55000000000000004">
      <c r="A373" t="str">
        <f>IF('Data Validation'!$K$2&lt;&gt;TRUE,"",'Data Validation'!A373)</f>
        <v/>
      </c>
      <c r="B373" s="4" t="str">
        <f>IF('Data Validation'!$K$2&lt;&gt;TRUE,"",'Data Validation'!C373)</f>
        <v/>
      </c>
      <c r="C373" s="4" t="str">
        <f>IF('Data Validation'!$K$2&lt;&gt;TRUE,"",'Data Validation'!E373)</f>
        <v/>
      </c>
      <c r="D373" s="4" t="str">
        <f>IF('Data Validation'!$K$2&lt;&gt;TRUE,"",'Data Validation'!G373)</f>
        <v/>
      </c>
      <c r="E373" s="4" t="str">
        <f>IF($C373&lt;&gt;"M5","",Price!F373)</f>
        <v/>
      </c>
      <c r="F373" s="4" t="str">
        <f>IF($C373&lt;&gt;"M5","",Price!G373)</f>
        <v/>
      </c>
      <c r="G373" s="4" t="str">
        <f>IF($C373&lt;&gt;"M5","",Price!H373)</f>
        <v/>
      </c>
      <c r="H373" s="57" t="str">
        <f>IF($C373&lt;&gt;"M5","",SSA!E373)</f>
        <v/>
      </c>
      <c r="I373" s="57" t="str">
        <f>IF($C373&lt;&gt;"M5","",SSA!F373)</f>
        <v/>
      </c>
      <c r="J373" s="58" t="str">
        <f>IF($C373&lt;&gt;"M5","",SSA!G373)</f>
        <v/>
      </c>
      <c r="K373" s="58" t="str">
        <f>IF($C373&lt;&gt;"M5","",SSA!H373)</f>
        <v/>
      </c>
      <c r="L373" s="5" t="str">
        <f>IF($C373&lt;&gt;"M5","",Trendlines!K373)</f>
        <v/>
      </c>
      <c r="M373" s="5" t="str">
        <f>IF($C373&lt;&gt;"M5","",Trendlines!L373)</f>
        <v/>
      </c>
      <c r="N373" s="5" t="str">
        <f>IF($C373&lt;&gt;"M5","",ZigZag!E373)</f>
        <v/>
      </c>
      <c r="O373" s="5" t="str">
        <f>IF($C373&lt;&gt;"M5","",ZigZag!F373)</f>
        <v/>
      </c>
      <c r="P373" s="5" t="str">
        <f>IF($C373&lt;&gt;"M5","",Pinbar!E373)</f>
        <v/>
      </c>
      <c r="Q373" s="57" t="str">
        <f>IF($C373&lt;&gt;"M5","",Trendlines!E373)</f>
        <v/>
      </c>
      <c r="R373" s="57" t="str">
        <f>IF($C373&lt;&gt;"M5","",Trendlines!H373)</f>
        <v/>
      </c>
      <c r="S373" s="36" t="str">
        <f>IF(N373=0,""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"")))))))))))))))))))))))))))))))))))))))))))))))))</f>
        <v/>
      </c>
      <c r="T373" s="36" t="str">
        <f>IF(O373=0,""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"")))))))))))))))))))))))))))))))))))))))))))))))))</f>
        <v/>
      </c>
      <c r="U373" s="36" t="str">
        <f>IFERROR(IF(S373="N/A","N/A",((N373-S373)/S373)),"")</f>
        <v/>
      </c>
      <c r="V373" s="36" t="str">
        <f>IFERROR(IF(T373="N/A","N/A",((O373-T373)/T373)),"")</f>
        <v/>
      </c>
      <c r="W373" t="str">
        <f>IFERROR(E373-F373,"")</f>
        <v/>
      </c>
      <c r="X373" t="str">
        <f>IFERROR(ABS(E373-D372),"")</f>
        <v/>
      </c>
      <c r="Y373" t="str">
        <f>IFERROR(ABS(F373-D372),"")</f>
        <v/>
      </c>
      <c r="Z373" t="str">
        <f t="shared" si="161"/>
        <v/>
      </c>
      <c r="AA373" s="36" t="str">
        <f>IFERROR(H373-I373,"")</f>
        <v/>
      </c>
      <c r="AB373" s="36" t="str">
        <f t="shared" si="151"/>
        <v/>
      </c>
      <c r="AC373" s="66" t="str" cm="1">
        <f t="array" ref="AC373">IFERROR((AB373=AB372,AC372+AB373,AB373),"")</f>
        <v/>
      </c>
      <c r="AD373" s="65"/>
      <c r="AE373" s="65"/>
      <c r="AF373" s="65"/>
      <c r="AG373" s="65"/>
      <c r="AH373" s="36" t="str">
        <f>IF(AND(H373&gt;I373,H372&lt;I372),"crossover","")</f>
        <v/>
      </c>
      <c r="AI373" s="36" t="str">
        <f>IF(AND(H373&lt;I373,H372&gt;I372),"crossunder","")</f>
        <v/>
      </c>
      <c r="AJ373" s="67" t="str">
        <f t="shared" si="152"/>
        <v/>
      </c>
      <c r="AK373" s="68" t="str">
        <f t="shared" si="153"/>
        <v/>
      </c>
      <c r="AL373" s="71" t="str">
        <f t="shared" si="154"/>
        <v/>
      </c>
      <c r="AM373" s="71" t="str">
        <f t="shared" si="155"/>
        <v/>
      </c>
      <c r="AN373" s="72" t="str">
        <f>IF(AND(AK373&lt;&gt;"",CF373="Low Spike @ Uptrend"),AK373,"")</f>
        <v/>
      </c>
      <c r="AO373" s="72" t="str">
        <f t="shared" si="156"/>
        <v/>
      </c>
      <c r="AT373" s="75"/>
      <c r="AU373" s="75"/>
      <c r="AV373" s="75"/>
      <c r="AW373" s="75"/>
      <c r="AX373" s="4"/>
      <c r="AY373" s="21" t="str">
        <f>IF(OR(Q373=0,Q373=""),"",((H373-Q373)/Q373))</f>
        <v/>
      </c>
      <c r="AZ373" s="15" t="str">
        <f t="shared" si="139"/>
        <v/>
      </c>
      <c r="BA373" s="15" t="str">
        <f t="shared" si="137"/>
        <v/>
      </c>
      <c r="BB373" s="22" t="str">
        <f t="shared" si="140"/>
        <v/>
      </c>
      <c r="BC373" s="22" t="str">
        <f t="shared" si="141"/>
        <v/>
      </c>
      <c r="BD373" s="24" t="str">
        <f>IF(OR(R373=0,R373=""),"",((H373-R373)/R373))</f>
        <v/>
      </c>
      <c r="BE373" s="23" t="str">
        <f t="shared" si="138"/>
        <v/>
      </c>
      <c r="BF373" s="23" t="str">
        <f t="shared" si="142"/>
        <v/>
      </c>
      <c r="BG373" s="25" t="str">
        <f t="shared" si="143"/>
        <v/>
      </c>
      <c r="BH373" s="25" t="str">
        <f t="shared" si="144"/>
        <v/>
      </c>
      <c r="BI373" s="29" t="str">
        <f>IF(OR(L373="",N373=""),"",IF(AND(L373=N373,L373&gt;0,N373&gt;0),"Important High",""))</f>
        <v/>
      </c>
      <c r="BJ373" s="29" t="str">
        <f>IF(OR(M373="",O373=""),"",IF(AND(M373=O373,M373&gt;0,O373&gt;0),"Important Low",""))</f>
        <v/>
      </c>
      <c r="BK373" s="37" t="str">
        <f>IFERROR(IF(ABS(U373)&lt;0.15%,"Equal High",""),"")</f>
        <v/>
      </c>
      <c r="BL373" s="37" t="str" cm="1">
        <f t="array" aca="1" ref="BL373" ca="1">_xlfn.LET(_xlpm.lookback,MIN(ROW()-ROW(BK$50),11),_xlpm.found,IFERROR(MATCH("Equal High",OFFSET(BK373,-_xlpm.lookback,0,_xlpm.lookback+1,1),0),-1),_xlpm.offset_rows,_xlpm.lookback-_xlpm.found+1,IF(_xlpm.found&gt;0,INDEX(E:E,ROW()-_xlpm.offset_rows),""))</f>
        <v/>
      </c>
      <c r="BM373" s="37" t="str">
        <f ca="1">IF(BL373&lt;&gt;"",H373,"")</f>
        <v/>
      </c>
      <c r="BN373" s="37" t="str">
        <f ca="1">IF(BL373&lt;&gt;"",I373,"")</f>
        <v/>
      </c>
      <c r="BO373" s="37" t="str">
        <f t="shared" ca="1" si="162"/>
        <v/>
      </c>
      <c r="BP373" s="37" t="str">
        <f>IFERROR(IF(ABS(V373)&lt;0.15%,"Equal Low",""),"")</f>
        <v/>
      </c>
      <c r="BQ373" s="37" t="str" cm="1">
        <f t="array" aca="1" ref="BQ373" ca="1">_xlfn.LET(_xlpm.lookback,MIN(ROW()-ROW(BP$50),11),_xlpm.found,IFERROR(MATCH("Equal Low",OFFSET(BP373,-_xlpm.lookback,0,_xlpm.lookback+1,1),0),-1),_xlpm.offset_rows,_xlpm.lookback-_xlpm.found+1,IF(_xlpm.found&gt;0,INDEX(F:F,ROW()-_xlpm.offset_rows),""))</f>
        <v/>
      </c>
      <c r="BR373" s="37" t="str">
        <f ca="1">IF(BQ373&lt;&gt;"",H373,"")</f>
        <v/>
      </c>
      <c r="BS373" s="37" t="str">
        <f ca="1">IF(BQ373&lt;&gt;"",I373,"")</f>
        <v/>
      </c>
      <c r="BT373" s="37" t="str">
        <f t="shared" ca="1" si="163"/>
        <v/>
      </c>
      <c r="BU373" s="37" t="str">
        <f t="shared" si="145"/>
        <v/>
      </c>
      <c r="BV373" s="29" t="str">
        <f t="shared" si="146"/>
        <v/>
      </c>
      <c r="BW373" s="37" t="str" cm="1">
        <f t="array" ref="BW373">IF(BV373&lt;&gt;1,"",_xlfn.IFS(OR(BC373="Above",BC373="Below"),BC373,OR(BH373="Above",BH373="Below"),BH373,TRUE,""))</f>
        <v/>
      </c>
      <c r="BX373" s="37" t="str">
        <f ca="1">_xlfn.LET(_xlpm.eqh,IFERROR(ABS((BM373-BL373)/BL373)&lt;0.15%,FALSE),_xlpm.eql,IFERROR(ABS((BR373-BQ373)/BQ373)&lt;0.15%,FALSE),IF(_xlpm.eqh,IF(_xlpm.eql,"Eqh Touch / Eql Touch","Eqh Touch"),IF(_xlpm.eql,"Eql Touch","")))</f>
        <v/>
      </c>
      <c r="BY373" s="37" t="str">
        <f>IF(AA373="","",IF(AA373&gt;0,"UP","DOWN"))</f>
        <v/>
      </c>
      <c r="BZ373" s="37" t="str">
        <f t="shared" si="147"/>
        <v/>
      </c>
      <c r="CA373" s="37" t="str">
        <f t="shared" si="148"/>
        <v/>
      </c>
      <c r="CB373" s="66" t="str">
        <f t="shared" si="149"/>
        <v/>
      </c>
      <c r="CC373" s="69" t="str">
        <f t="shared" si="157"/>
        <v/>
      </c>
      <c r="CD373" s="66" t="str">
        <f t="shared" si="158"/>
        <v/>
      </c>
      <c r="CE373" s="66" t="str">
        <f t="shared" si="150"/>
        <v/>
      </c>
      <c r="CF373" s="66" t="str">
        <f>IF(AK373="","",IF(AND(AC373&gt;0,AK373&gt;0),"Low Spike @ Uptrend",""))</f>
        <v/>
      </c>
      <c r="CG373" s="66" t="str">
        <f>IF(AND(CF373="Low Spike @ Uptrend",AV373&gt;50%),"Sig Low Spike @ Uptrend","")</f>
        <v/>
      </c>
      <c r="CH373" s="30" t="str">
        <f>IFERROR(IF(Z373&gt;(AVERAGE(Z353:Z373)+(2*_xlfn.STDEV.P(Z353:Z373))),1,""),"")</f>
        <v/>
      </c>
      <c r="CI373" s="30" t="str">
        <f>IFERROR(IF(G373&gt;(AVERAGE(G353:G373)+(2*_xlfn.STDEV.P(G353:G373))),1,""),"")</f>
        <v/>
      </c>
      <c r="CJ373" s="30" t="str">
        <f>IF(P373="","",IF(P373=1,1,""))</f>
        <v/>
      </c>
      <c r="CK373" s="11" t="str">
        <f>IF(AND(CH373="",CC373="",CF373="",CI373="",CJ373=""),"",SUM(CH373:CJ373)/5)</f>
        <v/>
      </c>
      <c r="CL373" s="38" t="str">
        <f t="shared" si="159"/>
        <v/>
      </c>
      <c r="CM373" s="10" t="str">
        <f t="shared" si="160"/>
        <v/>
      </c>
    </row>
    <row r="374" spans="1:91" x14ac:dyDescent="0.55000000000000004">
      <c r="A374" t="str">
        <f>IF('Data Validation'!$K$2&lt;&gt;TRUE,"",'Data Validation'!A374)</f>
        <v/>
      </c>
      <c r="B374" s="4" t="str">
        <f>IF('Data Validation'!$K$2&lt;&gt;TRUE,"",'Data Validation'!C374)</f>
        <v/>
      </c>
      <c r="C374" s="4" t="str">
        <f>IF('Data Validation'!$K$2&lt;&gt;TRUE,"",'Data Validation'!E374)</f>
        <v/>
      </c>
      <c r="D374" s="4" t="str">
        <f>IF('Data Validation'!$K$2&lt;&gt;TRUE,"",'Data Validation'!G374)</f>
        <v/>
      </c>
      <c r="E374" s="4" t="str">
        <f>IF($C374&lt;&gt;"M5","",Price!F374)</f>
        <v/>
      </c>
      <c r="F374" s="4" t="str">
        <f>IF($C374&lt;&gt;"M5","",Price!G374)</f>
        <v/>
      </c>
      <c r="G374" s="4" t="str">
        <f>IF($C374&lt;&gt;"M5","",Price!H374)</f>
        <v/>
      </c>
      <c r="H374" s="57" t="str">
        <f>IF($C374&lt;&gt;"M5","",SSA!E374)</f>
        <v/>
      </c>
      <c r="I374" s="57" t="str">
        <f>IF($C374&lt;&gt;"M5","",SSA!F374)</f>
        <v/>
      </c>
      <c r="J374" s="58" t="str">
        <f>IF($C374&lt;&gt;"M5","",SSA!G374)</f>
        <v/>
      </c>
      <c r="K374" s="58" t="str">
        <f>IF($C374&lt;&gt;"M5","",SSA!H374)</f>
        <v/>
      </c>
      <c r="L374" s="5" t="str">
        <f>IF($C374&lt;&gt;"M5","",Trendlines!K374)</f>
        <v/>
      </c>
      <c r="M374" s="5" t="str">
        <f>IF($C374&lt;&gt;"M5","",Trendlines!L374)</f>
        <v/>
      </c>
      <c r="N374" s="5" t="str">
        <f>IF($C374&lt;&gt;"M5","",ZigZag!E374)</f>
        <v/>
      </c>
      <c r="O374" s="5" t="str">
        <f>IF($C374&lt;&gt;"M5","",ZigZag!F374)</f>
        <v/>
      </c>
      <c r="P374" s="5" t="str">
        <f>IF($C374&lt;&gt;"M5","",Pinbar!E374)</f>
        <v/>
      </c>
      <c r="Q374" s="57" t="str">
        <f>IF($C374&lt;&gt;"M5","",Trendlines!E374)</f>
        <v/>
      </c>
      <c r="R374" s="57" t="str">
        <f>IF($C374&lt;&gt;"M5","",Trendlines!H374)</f>
        <v/>
      </c>
      <c r="S374" s="36" t="str">
        <f>IF(N374=0,""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"")))))))))))))))))))))))))))))))))))))))))))))))))</f>
        <v/>
      </c>
      <c r="T374" s="36" t="str">
        <f>IF(O374=0,""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"")))))))))))))))))))))))))))))))))))))))))))))))))</f>
        <v/>
      </c>
      <c r="U374" s="36" t="str">
        <f>IFERROR(IF(S374="N/A","N/A",((N374-S374)/S374)),"")</f>
        <v/>
      </c>
      <c r="V374" s="36" t="str">
        <f>IFERROR(IF(T374="N/A","N/A",((O374-T374)/T374)),"")</f>
        <v/>
      </c>
      <c r="W374" t="str">
        <f>IFERROR(E374-F374,"")</f>
        <v/>
      </c>
      <c r="X374" t="str">
        <f>IFERROR(ABS(E374-D373),"")</f>
        <v/>
      </c>
      <c r="Y374" t="str">
        <f>IFERROR(ABS(F374-D373),"")</f>
        <v/>
      </c>
      <c r="Z374" t="str">
        <f t="shared" si="161"/>
        <v/>
      </c>
      <c r="AA374" s="36" t="str">
        <f>IFERROR(H374-I374,"")</f>
        <v/>
      </c>
      <c r="AB374" s="36" t="str">
        <f t="shared" si="151"/>
        <v/>
      </c>
      <c r="AC374" s="66" t="str" cm="1">
        <f t="array" ref="AC374">IFERROR((AB374=AB373,AC373+AB374,AB374),"")</f>
        <v/>
      </c>
      <c r="AD374" s="65"/>
      <c r="AE374" s="65"/>
      <c r="AF374" s="65"/>
      <c r="AG374" s="65"/>
      <c r="AH374" s="36" t="str">
        <f>IF(AND(H374&gt;I374,H373&lt;I373),"crossover","")</f>
        <v/>
      </c>
      <c r="AI374" s="36" t="str">
        <f>IF(AND(H374&lt;I374,H373&gt;I373),"crossunder","")</f>
        <v/>
      </c>
      <c r="AJ374" s="67" t="str">
        <f t="shared" si="152"/>
        <v/>
      </c>
      <c r="AK374" s="68" t="str">
        <f t="shared" si="153"/>
        <v/>
      </c>
      <c r="AL374" s="71" t="str">
        <f t="shared" si="154"/>
        <v/>
      </c>
      <c r="AM374" s="71" t="str">
        <f t="shared" si="155"/>
        <v/>
      </c>
      <c r="AN374" s="72" t="str">
        <f>IF(AND(AK374&lt;&gt;"",CF374="Low Spike @ Uptrend"),AK374,"")</f>
        <v/>
      </c>
      <c r="AO374" s="72" t="str">
        <f t="shared" si="156"/>
        <v/>
      </c>
      <c r="AT374" s="75"/>
      <c r="AU374" s="75"/>
      <c r="AV374" s="75"/>
      <c r="AW374" s="75"/>
      <c r="AX374" s="4"/>
      <c r="AY374" s="21" t="str">
        <f>IF(OR(Q374=0,Q374=""),"",((H374-Q374)/Q374))</f>
        <v/>
      </c>
      <c r="AZ374" s="15" t="str">
        <f t="shared" si="139"/>
        <v/>
      </c>
      <c r="BA374" s="15" t="str">
        <f t="shared" si="137"/>
        <v/>
      </c>
      <c r="BB374" s="22" t="str">
        <f t="shared" si="140"/>
        <v/>
      </c>
      <c r="BC374" s="22" t="str">
        <f t="shared" si="141"/>
        <v/>
      </c>
      <c r="BD374" s="24" t="str">
        <f>IF(OR(R374=0,R374=""),"",((H374-R374)/R374))</f>
        <v/>
      </c>
      <c r="BE374" s="23" t="str">
        <f t="shared" si="138"/>
        <v/>
      </c>
      <c r="BF374" s="23" t="str">
        <f t="shared" si="142"/>
        <v/>
      </c>
      <c r="BG374" s="25" t="str">
        <f t="shared" si="143"/>
        <v/>
      </c>
      <c r="BH374" s="25" t="str">
        <f t="shared" si="144"/>
        <v/>
      </c>
      <c r="BI374" s="29" t="str">
        <f>IF(OR(L374="",N374=""),"",IF(AND(L374=N374,L374&gt;0,N374&gt;0),"Important High",""))</f>
        <v/>
      </c>
      <c r="BJ374" s="29" t="str">
        <f>IF(OR(M374="",O374=""),"",IF(AND(M374=O374,M374&gt;0,O374&gt;0),"Important Low",""))</f>
        <v/>
      </c>
      <c r="BK374" s="37" t="str">
        <f>IFERROR(IF(ABS(U374)&lt;0.15%,"Equal High",""),"")</f>
        <v/>
      </c>
      <c r="BL374" s="37" t="str" cm="1">
        <f t="array" aca="1" ref="BL374" ca="1">_xlfn.LET(_xlpm.lookback,MIN(ROW()-ROW(BK$50),11),_xlpm.found,IFERROR(MATCH("Equal High",OFFSET(BK374,-_xlpm.lookback,0,_xlpm.lookback+1,1),0),-1),_xlpm.offset_rows,_xlpm.lookback-_xlpm.found+1,IF(_xlpm.found&gt;0,INDEX(E:E,ROW()-_xlpm.offset_rows),""))</f>
        <v/>
      </c>
      <c r="BM374" s="37" t="str">
        <f ca="1">IF(BL374&lt;&gt;"",H374,"")</f>
        <v/>
      </c>
      <c r="BN374" s="37" t="str">
        <f ca="1">IF(BL374&lt;&gt;"",I374,"")</f>
        <v/>
      </c>
      <c r="BO374" s="37" t="str">
        <f t="shared" ca="1" si="162"/>
        <v/>
      </c>
      <c r="BP374" s="37" t="str">
        <f>IFERROR(IF(ABS(V374)&lt;0.15%,"Equal Low",""),"")</f>
        <v/>
      </c>
      <c r="BQ374" s="37" t="str" cm="1">
        <f t="array" aca="1" ref="BQ374" ca="1">_xlfn.LET(_xlpm.lookback,MIN(ROW()-ROW(BP$50),11),_xlpm.found,IFERROR(MATCH("Equal Low",OFFSET(BP374,-_xlpm.lookback,0,_xlpm.lookback+1,1),0),-1),_xlpm.offset_rows,_xlpm.lookback-_xlpm.found+1,IF(_xlpm.found&gt;0,INDEX(F:F,ROW()-_xlpm.offset_rows),""))</f>
        <v/>
      </c>
      <c r="BR374" s="37" t="str">
        <f ca="1">IF(BQ374&lt;&gt;"",H374,"")</f>
        <v/>
      </c>
      <c r="BS374" s="37" t="str">
        <f ca="1">IF(BQ374&lt;&gt;"",I374,"")</f>
        <v/>
      </c>
      <c r="BT374" s="37" t="str">
        <f t="shared" ca="1" si="163"/>
        <v/>
      </c>
      <c r="BU374" s="37" t="str">
        <f t="shared" si="145"/>
        <v/>
      </c>
      <c r="BV374" s="29" t="str">
        <f t="shared" si="146"/>
        <v/>
      </c>
      <c r="BW374" s="37" t="str" cm="1">
        <f t="array" ref="BW374">IF(BV374&lt;&gt;1,"",_xlfn.IFS(OR(BC374="Above",BC374="Below"),BC374,OR(BH374="Above",BH374="Below"),BH374,TRUE,""))</f>
        <v/>
      </c>
      <c r="BX374" s="37" t="str">
        <f ca="1">_xlfn.LET(_xlpm.eqh,IFERROR(ABS((BM374-BL374)/BL374)&lt;0.15%,FALSE),_xlpm.eql,IFERROR(ABS((BR374-BQ374)/BQ374)&lt;0.15%,FALSE),IF(_xlpm.eqh,IF(_xlpm.eql,"Eqh Touch / Eql Touch","Eqh Touch"),IF(_xlpm.eql,"Eql Touch","")))</f>
        <v/>
      </c>
      <c r="BY374" s="37" t="str">
        <f>IF(AA374="","",IF(AA374&gt;0,"UP","DOWN"))</f>
        <v/>
      </c>
      <c r="BZ374" s="37" t="str">
        <f t="shared" si="147"/>
        <v/>
      </c>
      <c r="CA374" s="37" t="str">
        <f t="shared" si="148"/>
        <v/>
      </c>
      <c r="CB374" s="66" t="str">
        <f t="shared" si="149"/>
        <v/>
      </c>
      <c r="CC374" s="69" t="str">
        <f t="shared" si="157"/>
        <v/>
      </c>
      <c r="CD374" s="66" t="str">
        <f t="shared" si="158"/>
        <v/>
      </c>
      <c r="CE374" s="66" t="str">
        <f t="shared" si="150"/>
        <v/>
      </c>
      <c r="CF374" s="66" t="str">
        <f>IF(AK374="","",IF(AND(AC374&gt;0,AK374&gt;0),"Low Spike @ Uptrend",""))</f>
        <v/>
      </c>
      <c r="CG374" s="66" t="str">
        <f>IF(AND(CF374="Low Spike @ Uptrend",AV374&gt;50%),"Sig Low Spike @ Uptrend","")</f>
        <v/>
      </c>
      <c r="CH374" s="30" t="str">
        <f>IFERROR(IF(Z374&gt;(AVERAGE(Z354:Z374)+(2*_xlfn.STDEV.P(Z354:Z374))),1,""),"")</f>
        <v/>
      </c>
      <c r="CI374" s="30" t="str">
        <f>IFERROR(IF(G374&gt;(AVERAGE(G354:G374)+(2*_xlfn.STDEV.P(G354:G374))),1,""),"")</f>
        <v/>
      </c>
      <c r="CJ374" s="30" t="str">
        <f>IF(P374="","",IF(P374=1,1,""))</f>
        <v/>
      </c>
      <c r="CK374" s="11" t="str">
        <f>IF(AND(CH374="",CC374="",CF374="",CI374="",CJ374=""),"",SUM(CH374:CJ374)/5)</f>
        <v/>
      </c>
      <c r="CL374" s="38" t="str">
        <f t="shared" si="159"/>
        <v/>
      </c>
      <c r="CM374" s="10" t="str">
        <f t="shared" si="160"/>
        <v/>
      </c>
    </row>
    <row r="375" spans="1:91" x14ac:dyDescent="0.55000000000000004">
      <c r="A375" t="str">
        <f>IF('Data Validation'!$K$2&lt;&gt;TRUE,"",'Data Validation'!A375)</f>
        <v/>
      </c>
      <c r="B375" s="4" t="str">
        <f>IF('Data Validation'!$K$2&lt;&gt;TRUE,"",'Data Validation'!C375)</f>
        <v/>
      </c>
      <c r="C375" s="4" t="str">
        <f>IF('Data Validation'!$K$2&lt;&gt;TRUE,"",'Data Validation'!E375)</f>
        <v/>
      </c>
      <c r="D375" s="4" t="str">
        <f>IF('Data Validation'!$K$2&lt;&gt;TRUE,"",'Data Validation'!G375)</f>
        <v/>
      </c>
      <c r="E375" s="4" t="str">
        <f>IF($C375&lt;&gt;"M5","",Price!F375)</f>
        <v/>
      </c>
      <c r="F375" s="4" t="str">
        <f>IF($C375&lt;&gt;"M5","",Price!G375)</f>
        <v/>
      </c>
      <c r="G375" s="4" t="str">
        <f>IF($C375&lt;&gt;"M5","",Price!H375)</f>
        <v/>
      </c>
      <c r="H375" s="57" t="str">
        <f>IF($C375&lt;&gt;"M5","",SSA!E375)</f>
        <v/>
      </c>
      <c r="I375" s="57" t="str">
        <f>IF($C375&lt;&gt;"M5","",SSA!F375)</f>
        <v/>
      </c>
      <c r="J375" s="58" t="str">
        <f>IF($C375&lt;&gt;"M5","",SSA!G375)</f>
        <v/>
      </c>
      <c r="K375" s="58" t="str">
        <f>IF($C375&lt;&gt;"M5","",SSA!H375)</f>
        <v/>
      </c>
      <c r="L375" s="5" t="str">
        <f>IF($C375&lt;&gt;"M5","",Trendlines!K375)</f>
        <v/>
      </c>
      <c r="M375" s="5" t="str">
        <f>IF($C375&lt;&gt;"M5","",Trendlines!L375)</f>
        <v/>
      </c>
      <c r="N375" s="5" t="str">
        <f>IF($C375&lt;&gt;"M5","",ZigZag!E375)</f>
        <v/>
      </c>
      <c r="O375" s="5" t="str">
        <f>IF($C375&lt;&gt;"M5","",ZigZag!F375)</f>
        <v/>
      </c>
      <c r="P375" s="5" t="str">
        <f>IF($C375&lt;&gt;"M5","",Pinbar!E375)</f>
        <v/>
      </c>
      <c r="Q375" s="57" t="str">
        <f>IF($C375&lt;&gt;"M5","",Trendlines!E375)</f>
        <v/>
      </c>
      <c r="R375" s="57" t="str">
        <f>IF($C375&lt;&gt;"M5","",Trendlines!H375)</f>
        <v/>
      </c>
      <c r="S375" s="36" t="str">
        <f>IF(N375=0,""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"")))))))))))))))))))))))))))))))))))))))))))))))))</f>
        <v/>
      </c>
      <c r="T375" s="36" t="str">
        <f>IF(O375=0,""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"")))))))))))))))))))))))))))))))))))))))))))))))))</f>
        <v/>
      </c>
      <c r="U375" s="36" t="str">
        <f>IFERROR(IF(S375="N/A","N/A",((N375-S375)/S375)),"")</f>
        <v/>
      </c>
      <c r="V375" s="36" t="str">
        <f>IFERROR(IF(T375="N/A","N/A",((O375-T375)/T375)),"")</f>
        <v/>
      </c>
      <c r="W375" t="str">
        <f>IFERROR(E375-F375,"")</f>
        <v/>
      </c>
      <c r="X375" t="str">
        <f>IFERROR(ABS(E375-D374),"")</f>
        <v/>
      </c>
      <c r="Y375" t="str">
        <f>IFERROR(ABS(F375-D374),"")</f>
        <v/>
      </c>
      <c r="Z375" t="str">
        <f t="shared" si="161"/>
        <v/>
      </c>
      <c r="AA375" s="36" t="str">
        <f>IFERROR(H375-I375,"")</f>
        <v/>
      </c>
      <c r="AB375" s="36" t="str">
        <f t="shared" si="151"/>
        <v/>
      </c>
      <c r="AC375" s="66" t="str" cm="1">
        <f t="array" ref="AC375">IFERROR((AB375=AB374,AC374+AB375,AB375),"")</f>
        <v/>
      </c>
      <c r="AD375" s="65"/>
      <c r="AE375" s="65"/>
      <c r="AF375" s="65"/>
      <c r="AG375" s="65"/>
      <c r="AH375" s="36" t="str">
        <f>IF(AND(H375&gt;I375,H374&lt;I374),"crossover","")</f>
        <v/>
      </c>
      <c r="AI375" s="36" t="str">
        <f>IF(AND(H375&lt;I375,H374&gt;I374),"crossunder","")</f>
        <v/>
      </c>
      <c r="AJ375" s="67" t="str">
        <f t="shared" si="152"/>
        <v/>
      </c>
      <c r="AK375" s="68" t="str">
        <f t="shared" si="153"/>
        <v/>
      </c>
      <c r="AL375" s="71" t="str">
        <f t="shared" si="154"/>
        <v/>
      </c>
      <c r="AM375" s="71" t="str">
        <f t="shared" si="155"/>
        <v/>
      </c>
      <c r="AN375" s="72" t="str">
        <f>IF(AND(AK375&lt;&gt;"",CF375="Low Spike @ Uptrend"),AK375,"")</f>
        <v/>
      </c>
      <c r="AO375" s="72" t="str">
        <f t="shared" si="156"/>
        <v/>
      </c>
      <c r="AT375" s="75"/>
      <c r="AU375" s="75"/>
      <c r="AV375" s="75"/>
      <c r="AW375" s="75"/>
      <c r="AX375" s="4"/>
      <c r="AY375" s="21" t="str">
        <f>IF(OR(Q375=0,Q375=""),"",((H375-Q375)/Q375))</f>
        <v/>
      </c>
      <c r="AZ375" s="15" t="str">
        <f t="shared" si="139"/>
        <v/>
      </c>
      <c r="BA375" s="15" t="str">
        <f t="shared" si="137"/>
        <v/>
      </c>
      <c r="BB375" s="22" t="str">
        <f t="shared" si="140"/>
        <v/>
      </c>
      <c r="BC375" s="22" t="str">
        <f t="shared" si="141"/>
        <v/>
      </c>
      <c r="BD375" s="24" t="str">
        <f>IF(OR(R375=0,R375=""),"",((H375-R375)/R375))</f>
        <v/>
      </c>
      <c r="BE375" s="23" t="str">
        <f t="shared" si="138"/>
        <v/>
      </c>
      <c r="BF375" s="23" t="str">
        <f t="shared" si="142"/>
        <v/>
      </c>
      <c r="BG375" s="25" t="str">
        <f t="shared" si="143"/>
        <v/>
      </c>
      <c r="BH375" s="25" t="str">
        <f t="shared" si="144"/>
        <v/>
      </c>
      <c r="BI375" s="29" t="str">
        <f>IF(OR(L375="",N375=""),"",IF(AND(L375=N375,L375&gt;0,N375&gt;0),"Important High",""))</f>
        <v/>
      </c>
      <c r="BJ375" s="29" t="str">
        <f>IF(OR(M375="",O375=""),"",IF(AND(M375=O375,M375&gt;0,O375&gt;0),"Important Low",""))</f>
        <v/>
      </c>
      <c r="BK375" s="37" t="str">
        <f>IFERROR(IF(ABS(U375)&lt;0.15%,"Equal High",""),"")</f>
        <v/>
      </c>
      <c r="BL375" s="37" t="str" cm="1">
        <f t="array" aca="1" ref="BL375" ca="1">_xlfn.LET(_xlpm.lookback,MIN(ROW()-ROW(BK$50),11),_xlpm.found,IFERROR(MATCH("Equal High",OFFSET(BK375,-_xlpm.lookback,0,_xlpm.lookback+1,1),0),-1),_xlpm.offset_rows,_xlpm.lookback-_xlpm.found+1,IF(_xlpm.found&gt;0,INDEX(E:E,ROW()-_xlpm.offset_rows),""))</f>
        <v/>
      </c>
      <c r="BM375" s="37" t="str">
        <f ca="1">IF(BL375&lt;&gt;"",H375,"")</f>
        <v/>
      </c>
      <c r="BN375" s="37" t="str">
        <f ca="1">IF(BL375&lt;&gt;"",I375,"")</f>
        <v/>
      </c>
      <c r="BO375" s="37" t="str">
        <f t="shared" ca="1" si="162"/>
        <v/>
      </c>
      <c r="BP375" s="37" t="str">
        <f>IFERROR(IF(ABS(V375)&lt;0.15%,"Equal Low",""),"")</f>
        <v/>
      </c>
      <c r="BQ375" s="37" t="str" cm="1">
        <f t="array" aca="1" ref="BQ375" ca="1">_xlfn.LET(_xlpm.lookback,MIN(ROW()-ROW(BP$50),11),_xlpm.found,IFERROR(MATCH("Equal Low",OFFSET(BP375,-_xlpm.lookback,0,_xlpm.lookback+1,1),0),-1),_xlpm.offset_rows,_xlpm.lookback-_xlpm.found+1,IF(_xlpm.found&gt;0,INDEX(F:F,ROW()-_xlpm.offset_rows),""))</f>
        <v/>
      </c>
      <c r="BR375" s="37" t="str">
        <f ca="1">IF(BQ375&lt;&gt;"",H375,"")</f>
        <v/>
      </c>
      <c r="BS375" s="37" t="str">
        <f ca="1">IF(BQ375&lt;&gt;"",I375,"")</f>
        <v/>
      </c>
      <c r="BT375" s="37" t="str">
        <f t="shared" ca="1" si="163"/>
        <v/>
      </c>
      <c r="BU375" s="37" t="str">
        <f t="shared" si="145"/>
        <v/>
      </c>
      <c r="BV375" s="29" t="str">
        <f t="shared" si="146"/>
        <v/>
      </c>
      <c r="BW375" s="37" t="str" cm="1">
        <f t="array" ref="BW375">IF(BV375&lt;&gt;1,"",_xlfn.IFS(OR(BC375="Above",BC375="Below"),BC375,OR(BH375="Above",BH375="Below"),BH375,TRUE,""))</f>
        <v/>
      </c>
      <c r="BX375" s="37" t="str">
        <f ca="1">_xlfn.LET(_xlpm.eqh,IFERROR(ABS((BM375-BL375)/BL375)&lt;0.15%,FALSE),_xlpm.eql,IFERROR(ABS((BR375-BQ375)/BQ375)&lt;0.15%,FALSE),IF(_xlpm.eqh,IF(_xlpm.eql,"Eqh Touch / Eql Touch","Eqh Touch"),IF(_xlpm.eql,"Eql Touch","")))</f>
        <v/>
      </c>
      <c r="BY375" s="37" t="str">
        <f>IF(AA375="","",IF(AA375&gt;0,"UP","DOWN"))</f>
        <v/>
      </c>
      <c r="BZ375" s="37" t="str">
        <f t="shared" si="147"/>
        <v/>
      </c>
      <c r="CA375" s="37" t="str">
        <f t="shared" si="148"/>
        <v/>
      </c>
      <c r="CB375" s="66" t="str">
        <f t="shared" si="149"/>
        <v/>
      </c>
      <c r="CC375" s="69" t="str">
        <f t="shared" si="157"/>
        <v/>
      </c>
      <c r="CD375" s="66" t="str">
        <f t="shared" si="158"/>
        <v/>
      </c>
      <c r="CE375" s="66" t="str">
        <f t="shared" si="150"/>
        <v/>
      </c>
      <c r="CF375" s="66" t="str">
        <f>IF(AK375="","",IF(AND(AC375&gt;0,AK375&gt;0),"Low Spike @ Uptrend",""))</f>
        <v/>
      </c>
      <c r="CG375" s="66" t="str">
        <f>IF(AND(CF375="Low Spike @ Uptrend",AV375&gt;50%),"Sig Low Spike @ Uptrend","")</f>
        <v/>
      </c>
      <c r="CH375" s="30" t="str">
        <f>IFERROR(IF(Z375&gt;(AVERAGE(Z355:Z375)+(2*_xlfn.STDEV.P(Z355:Z375))),1,""),"")</f>
        <v/>
      </c>
      <c r="CI375" s="30" t="str">
        <f>IFERROR(IF(G375&gt;(AVERAGE(G355:G375)+(2*_xlfn.STDEV.P(G355:G375))),1,""),"")</f>
        <v/>
      </c>
      <c r="CJ375" s="30" t="str">
        <f>IF(P375="","",IF(P375=1,1,""))</f>
        <v/>
      </c>
      <c r="CK375" s="11" t="str">
        <f>IF(AND(CH375="",CC375="",CF375="",CI375="",CJ375=""),"",SUM(CH375:CJ375)/5)</f>
        <v/>
      </c>
      <c r="CL375" s="38" t="str">
        <f t="shared" si="159"/>
        <v/>
      </c>
      <c r="CM375" s="10" t="str">
        <f t="shared" si="160"/>
        <v/>
      </c>
    </row>
    <row r="376" spans="1:91" x14ac:dyDescent="0.55000000000000004">
      <c r="A376" t="str">
        <f>IF('Data Validation'!$K$2&lt;&gt;TRUE,"",'Data Validation'!A376)</f>
        <v/>
      </c>
      <c r="B376" s="4" t="str">
        <f>IF('Data Validation'!$K$2&lt;&gt;TRUE,"",'Data Validation'!C376)</f>
        <v/>
      </c>
      <c r="C376" s="4" t="str">
        <f>IF('Data Validation'!$K$2&lt;&gt;TRUE,"",'Data Validation'!E376)</f>
        <v/>
      </c>
      <c r="D376" s="4" t="str">
        <f>IF('Data Validation'!$K$2&lt;&gt;TRUE,"",'Data Validation'!G376)</f>
        <v/>
      </c>
      <c r="E376" s="4" t="str">
        <f>IF($C376&lt;&gt;"M5","",Price!F376)</f>
        <v/>
      </c>
      <c r="F376" s="4" t="str">
        <f>IF($C376&lt;&gt;"M5","",Price!G376)</f>
        <v/>
      </c>
      <c r="G376" s="4" t="str">
        <f>IF($C376&lt;&gt;"M5","",Price!H376)</f>
        <v/>
      </c>
      <c r="H376" s="57" t="str">
        <f>IF($C376&lt;&gt;"M5","",SSA!E376)</f>
        <v/>
      </c>
      <c r="I376" s="57" t="str">
        <f>IF($C376&lt;&gt;"M5","",SSA!F376)</f>
        <v/>
      </c>
      <c r="J376" s="58" t="str">
        <f>IF($C376&lt;&gt;"M5","",SSA!G376)</f>
        <v/>
      </c>
      <c r="K376" s="58" t="str">
        <f>IF($C376&lt;&gt;"M5","",SSA!H376)</f>
        <v/>
      </c>
      <c r="L376" s="5" t="str">
        <f>IF($C376&lt;&gt;"M5","",Trendlines!K376)</f>
        <v/>
      </c>
      <c r="M376" s="5" t="str">
        <f>IF($C376&lt;&gt;"M5","",Trendlines!L376)</f>
        <v/>
      </c>
      <c r="N376" s="5" t="str">
        <f>IF($C376&lt;&gt;"M5","",ZigZag!E376)</f>
        <v/>
      </c>
      <c r="O376" s="5" t="str">
        <f>IF($C376&lt;&gt;"M5","",ZigZag!F376)</f>
        <v/>
      </c>
      <c r="P376" s="5" t="str">
        <f>IF($C376&lt;&gt;"M5","",Pinbar!E376)</f>
        <v/>
      </c>
      <c r="Q376" s="57" t="str">
        <f>IF($C376&lt;&gt;"M5","",Trendlines!E376)</f>
        <v/>
      </c>
      <c r="R376" s="57" t="str">
        <f>IF($C376&lt;&gt;"M5","",Trendlines!H376)</f>
        <v/>
      </c>
      <c r="S376" s="36" t="str">
        <f>IF(N376=0,""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"")))))))))))))))))))))))))))))))))))))))))))))))))</f>
        <v/>
      </c>
      <c r="T376" s="36" t="str">
        <f>IF(O376=0,""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"")))))))))))))))))))))))))))))))))))))))))))))))))</f>
        <v/>
      </c>
      <c r="U376" s="36" t="str">
        <f>IFERROR(IF(S376="N/A","N/A",((N376-S376)/S376)),"")</f>
        <v/>
      </c>
      <c r="V376" s="36" t="str">
        <f>IFERROR(IF(T376="N/A","N/A",((O376-T376)/T376)),"")</f>
        <v/>
      </c>
      <c r="W376" t="str">
        <f>IFERROR(E376-F376,"")</f>
        <v/>
      </c>
      <c r="X376" t="str">
        <f>IFERROR(ABS(E376-D375),"")</f>
        <v/>
      </c>
      <c r="Y376" t="str">
        <f>IFERROR(ABS(F376-D375),"")</f>
        <v/>
      </c>
      <c r="Z376" t="str">
        <f t="shared" si="161"/>
        <v/>
      </c>
      <c r="AA376" s="36" t="str">
        <f>IFERROR(H376-I376,"")</f>
        <v/>
      </c>
      <c r="AB376" s="36" t="str">
        <f t="shared" si="151"/>
        <v/>
      </c>
      <c r="AC376" s="66" t="str" cm="1">
        <f t="array" ref="AC376">IFERROR((AB376=AB375,AC375+AB376,AB376),"")</f>
        <v/>
      </c>
      <c r="AD376" s="65"/>
      <c r="AE376" s="65"/>
      <c r="AF376" s="65"/>
      <c r="AG376" s="65"/>
      <c r="AH376" s="36" t="str">
        <f>IF(AND(H376&gt;I376,H375&lt;I375),"crossover","")</f>
        <v/>
      </c>
      <c r="AI376" s="36" t="str">
        <f>IF(AND(H376&lt;I376,H375&gt;I375),"crossunder","")</f>
        <v/>
      </c>
      <c r="AJ376" s="67" t="str">
        <f t="shared" si="152"/>
        <v/>
      </c>
      <c r="AK376" s="68" t="str">
        <f t="shared" si="153"/>
        <v/>
      </c>
      <c r="AL376" s="71" t="str">
        <f t="shared" si="154"/>
        <v/>
      </c>
      <c r="AM376" s="71" t="str">
        <f t="shared" si="155"/>
        <v/>
      </c>
      <c r="AN376" s="72" t="str">
        <f>IF(AND(AK376&lt;&gt;"",CF376="Low Spike @ Uptrend"),AK376,"")</f>
        <v/>
      </c>
      <c r="AO376" s="72" t="str">
        <f t="shared" si="156"/>
        <v/>
      </c>
      <c r="AT376" s="75"/>
      <c r="AU376" s="75"/>
      <c r="AV376" s="75"/>
      <c r="AW376" s="75"/>
      <c r="AX376" s="4"/>
      <c r="AY376" s="21" t="str">
        <f>IF(OR(Q376=0,Q376=""),"",((H376-Q376)/Q376))</f>
        <v/>
      </c>
      <c r="AZ376" s="15" t="str">
        <f t="shared" si="139"/>
        <v/>
      </c>
      <c r="BA376" s="15" t="str">
        <f t="shared" si="137"/>
        <v/>
      </c>
      <c r="BB376" s="22" t="str">
        <f t="shared" si="140"/>
        <v/>
      </c>
      <c r="BC376" s="22" t="str">
        <f t="shared" si="141"/>
        <v/>
      </c>
      <c r="BD376" s="24" t="str">
        <f>IF(OR(R376=0,R376=""),"",((H376-R376)/R376))</f>
        <v/>
      </c>
      <c r="BE376" s="23" t="str">
        <f t="shared" si="138"/>
        <v/>
      </c>
      <c r="BF376" s="23" t="str">
        <f t="shared" si="142"/>
        <v/>
      </c>
      <c r="BG376" s="25" t="str">
        <f t="shared" si="143"/>
        <v/>
      </c>
      <c r="BH376" s="25" t="str">
        <f t="shared" si="144"/>
        <v/>
      </c>
      <c r="BI376" s="29" t="str">
        <f>IF(OR(L376="",N376=""),"",IF(AND(L376=N376,L376&gt;0,N376&gt;0),"Important High",""))</f>
        <v/>
      </c>
      <c r="BJ376" s="29" t="str">
        <f>IF(OR(M376="",O376=""),"",IF(AND(M376=O376,M376&gt;0,O376&gt;0),"Important Low",""))</f>
        <v/>
      </c>
      <c r="BK376" s="37" t="str">
        <f>IFERROR(IF(ABS(U376)&lt;0.15%,"Equal High",""),"")</f>
        <v/>
      </c>
      <c r="BL376" s="37" t="str" cm="1">
        <f t="array" aca="1" ref="BL376" ca="1">_xlfn.LET(_xlpm.lookback,MIN(ROW()-ROW(BK$50),11),_xlpm.found,IFERROR(MATCH("Equal High",OFFSET(BK376,-_xlpm.lookback,0,_xlpm.lookback+1,1),0),-1),_xlpm.offset_rows,_xlpm.lookback-_xlpm.found+1,IF(_xlpm.found&gt;0,INDEX(E:E,ROW()-_xlpm.offset_rows),""))</f>
        <v/>
      </c>
      <c r="BM376" s="37" t="str">
        <f ca="1">IF(BL376&lt;&gt;"",H376,"")</f>
        <v/>
      </c>
      <c r="BN376" s="37" t="str">
        <f ca="1">IF(BL376&lt;&gt;"",I376,"")</f>
        <v/>
      </c>
      <c r="BO376" s="37" t="str">
        <f t="shared" ca="1" si="162"/>
        <v/>
      </c>
      <c r="BP376" s="37" t="str">
        <f>IFERROR(IF(ABS(V376)&lt;0.15%,"Equal Low",""),"")</f>
        <v/>
      </c>
      <c r="BQ376" s="37" t="str" cm="1">
        <f t="array" aca="1" ref="BQ376" ca="1">_xlfn.LET(_xlpm.lookback,MIN(ROW()-ROW(BP$50),11),_xlpm.found,IFERROR(MATCH("Equal Low",OFFSET(BP376,-_xlpm.lookback,0,_xlpm.lookback+1,1),0),-1),_xlpm.offset_rows,_xlpm.lookback-_xlpm.found+1,IF(_xlpm.found&gt;0,INDEX(F:F,ROW()-_xlpm.offset_rows),""))</f>
        <v/>
      </c>
      <c r="BR376" s="37" t="str">
        <f ca="1">IF(BQ376&lt;&gt;"",H376,"")</f>
        <v/>
      </c>
      <c r="BS376" s="37" t="str">
        <f ca="1">IF(BQ376&lt;&gt;"",I376,"")</f>
        <v/>
      </c>
      <c r="BT376" s="37" t="str">
        <f t="shared" ca="1" si="163"/>
        <v/>
      </c>
      <c r="BU376" s="37" t="str">
        <f t="shared" si="145"/>
        <v/>
      </c>
      <c r="BV376" s="29" t="str">
        <f t="shared" si="146"/>
        <v/>
      </c>
      <c r="BW376" s="37" t="str" cm="1">
        <f t="array" ref="BW376">IF(BV376&lt;&gt;1,"",_xlfn.IFS(OR(BC376="Above",BC376="Below"),BC376,OR(BH376="Above",BH376="Below"),BH376,TRUE,""))</f>
        <v/>
      </c>
      <c r="BX376" s="37" t="str">
        <f ca="1">_xlfn.LET(_xlpm.eqh,IFERROR(ABS((BM376-BL376)/BL376)&lt;0.15%,FALSE),_xlpm.eql,IFERROR(ABS((BR376-BQ376)/BQ376)&lt;0.15%,FALSE),IF(_xlpm.eqh,IF(_xlpm.eql,"Eqh Touch / Eql Touch","Eqh Touch"),IF(_xlpm.eql,"Eql Touch","")))</f>
        <v/>
      </c>
      <c r="BY376" s="37" t="str">
        <f>IF(AA376="","",IF(AA376&gt;0,"UP","DOWN"))</f>
        <v/>
      </c>
      <c r="BZ376" s="37" t="str">
        <f t="shared" si="147"/>
        <v/>
      </c>
      <c r="CA376" s="37" t="str">
        <f t="shared" si="148"/>
        <v/>
      </c>
      <c r="CB376" s="66" t="str">
        <f t="shared" si="149"/>
        <v/>
      </c>
      <c r="CC376" s="69" t="str">
        <f t="shared" si="157"/>
        <v/>
      </c>
      <c r="CD376" s="66" t="str">
        <f t="shared" si="158"/>
        <v/>
      </c>
      <c r="CE376" s="66" t="str">
        <f t="shared" si="150"/>
        <v/>
      </c>
      <c r="CF376" s="66" t="str">
        <f>IF(AK376="","",IF(AND(AC376&gt;0,AK376&gt;0),"Low Spike @ Uptrend",""))</f>
        <v/>
      </c>
      <c r="CG376" s="66" t="str">
        <f>IF(AND(CF376="Low Spike @ Uptrend",AV376&gt;50%),"Sig Low Spike @ Uptrend","")</f>
        <v/>
      </c>
      <c r="CH376" s="30" t="str">
        <f>IFERROR(IF(Z376&gt;(AVERAGE(Z356:Z376)+(2*_xlfn.STDEV.P(Z356:Z376))),1,""),"")</f>
        <v/>
      </c>
      <c r="CI376" s="30" t="str">
        <f>IFERROR(IF(G376&gt;(AVERAGE(G356:G376)+(2*_xlfn.STDEV.P(G356:G376))),1,""),"")</f>
        <v/>
      </c>
      <c r="CJ376" s="30" t="str">
        <f>IF(P376="","",IF(P376=1,1,""))</f>
        <v/>
      </c>
      <c r="CK376" s="11" t="str">
        <f>IF(AND(CH376="",CC376="",CF376="",CI376="",CJ376=""),"",SUM(CH376:CJ376)/5)</f>
        <v/>
      </c>
      <c r="CL376" s="38" t="str">
        <f t="shared" si="159"/>
        <v/>
      </c>
      <c r="CM376" s="10" t="str">
        <f t="shared" si="160"/>
        <v/>
      </c>
    </row>
    <row r="377" spans="1:91" x14ac:dyDescent="0.55000000000000004">
      <c r="A377" t="str">
        <f>IF('Data Validation'!$K$2&lt;&gt;TRUE,"",'Data Validation'!A377)</f>
        <v/>
      </c>
      <c r="B377" s="4" t="str">
        <f>IF('Data Validation'!$K$2&lt;&gt;TRUE,"",'Data Validation'!C377)</f>
        <v/>
      </c>
      <c r="C377" s="4" t="str">
        <f>IF('Data Validation'!$K$2&lt;&gt;TRUE,"",'Data Validation'!E377)</f>
        <v/>
      </c>
      <c r="D377" s="4" t="str">
        <f>IF('Data Validation'!$K$2&lt;&gt;TRUE,"",'Data Validation'!G377)</f>
        <v/>
      </c>
      <c r="E377" s="4" t="str">
        <f>IF($C377&lt;&gt;"M5","",Price!F377)</f>
        <v/>
      </c>
      <c r="F377" s="4" t="str">
        <f>IF($C377&lt;&gt;"M5","",Price!G377)</f>
        <v/>
      </c>
      <c r="G377" s="4" t="str">
        <f>IF($C377&lt;&gt;"M5","",Price!H377)</f>
        <v/>
      </c>
      <c r="H377" s="57" t="str">
        <f>IF($C377&lt;&gt;"M5","",SSA!E377)</f>
        <v/>
      </c>
      <c r="I377" s="57" t="str">
        <f>IF($C377&lt;&gt;"M5","",SSA!F377)</f>
        <v/>
      </c>
      <c r="J377" s="58" t="str">
        <f>IF($C377&lt;&gt;"M5","",SSA!G377)</f>
        <v/>
      </c>
      <c r="K377" s="58" t="str">
        <f>IF($C377&lt;&gt;"M5","",SSA!H377)</f>
        <v/>
      </c>
      <c r="L377" s="5" t="str">
        <f>IF($C377&lt;&gt;"M5","",Trendlines!K377)</f>
        <v/>
      </c>
      <c r="M377" s="5" t="str">
        <f>IF($C377&lt;&gt;"M5","",Trendlines!L377)</f>
        <v/>
      </c>
      <c r="N377" s="5" t="str">
        <f>IF($C377&lt;&gt;"M5","",ZigZag!E377)</f>
        <v/>
      </c>
      <c r="O377" s="5" t="str">
        <f>IF($C377&lt;&gt;"M5","",ZigZag!F377)</f>
        <v/>
      </c>
      <c r="P377" s="5" t="str">
        <f>IF($C377&lt;&gt;"M5","",Pinbar!E377)</f>
        <v/>
      </c>
      <c r="Q377" s="57" t="str">
        <f>IF($C377&lt;&gt;"M5","",Trendlines!E377)</f>
        <v/>
      </c>
      <c r="R377" s="57" t="str">
        <f>IF($C377&lt;&gt;"M5","",Trendlines!H377)</f>
        <v/>
      </c>
      <c r="S377" s="36" t="str">
        <f>IF(N377=0,""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"")))))))))))))))))))))))))))))))))))))))))))))))))</f>
        <v/>
      </c>
      <c r="T377" s="36" t="str">
        <f>IF(O377=0,""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"")))))))))))))))))))))))))))))))))))))))))))))))))</f>
        <v/>
      </c>
      <c r="U377" s="36" t="str">
        <f>IFERROR(IF(S377="N/A","N/A",((N377-S377)/S377)),"")</f>
        <v/>
      </c>
      <c r="V377" s="36" t="str">
        <f>IFERROR(IF(T377="N/A","N/A",((O377-T377)/T377)),"")</f>
        <v/>
      </c>
      <c r="W377" t="str">
        <f>IFERROR(E377-F377,"")</f>
        <v/>
      </c>
      <c r="X377" t="str">
        <f>IFERROR(ABS(E377-D376),"")</f>
        <v/>
      </c>
      <c r="Y377" t="str">
        <f>IFERROR(ABS(F377-D376),"")</f>
        <v/>
      </c>
      <c r="Z377" t="str">
        <f t="shared" si="161"/>
        <v/>
      </c>
      <c r="AA377" s="36" t="str">
        <f>IFERROR(H377-I377,"")</f>
        <v/>
      </c>
      <c r="AB377" s="36" t="str">
        <f t="shared" si="151"/>
        <v/>
      </c>
      <c r="AC377" s="66" t="str" cm="1">
        <f t="array" ref="AC377">IFERROR((AB377=AB376,AC376+AB377,AB377),"")</f>
        <v/>
      </c>
      <c r="AD377" s="65"/>
      <c r="AE377" s="65"/>
      <c r="AF377" s="65"/>
      <c r="AG377" s="65"/>
      <c r="AH377" s="36" t="str">
        <f>IF(AND(H377&gt;I377,H376&lt;I376),"crossover","")</f>
        <v/>
      </c>
      <c r="AI377" s="36" t="str">
        <f>IF(AND(H377&lt;I377,H376&gt;I376),"crossunder","")</f>
        <v/>
      </c>
      <c r="AJ377" s="67" t="str">
        <f t="shared" si="152"/>
        <v/>
      </c>
      <c r="AK377" s="68" t="str">
        <f t="shared" si="153"/>
        <v/>
      </c>
      <c r="AL377" s="71" t="str">
        <f t="shared" si="154"/>
        <v/>
      </c>
      <c r="AM377" s="71" t="str">
        <f t="shared" si="155"/>
        <v/>
      </c>
      <c r="AN377" s="72" t="str">
        <f>IF(AND(AK377&lt;&gt;"",CF377="Low Spike @ Uptrend"),AK377,"")</f>
        <v/>
      </c>
      <c r="AO377" s="72" t="str">
        <f t="shared" si="156"/>
        <v/>
      </c>
      <c r="AT377" s="75"/>
      <c r="AU377" s="75"/>
      <c r="AV377" s="75"/>
      <c r="AW377" s="75"/>
      <c r="AX377" s="4"/>
      <c r="AY377" s="21" t="str">
        <f>IF(OR(Q377=0,Q377=""),"",((H377-Q377)/Q377))</f>
        <v/>
      </c>
      <c r="AZ377" s="15" t="str">
        <f t="shared" si="139"/>
        <v/>
      </c>
      <c r="BA377" s="15" t="str">
        <f t="shared" si="137"/>
        <v/>
      </c>
      <c r="BB377" s="22" t="str">
        <f t="shared" si="140"/>
        <v/>
      </c>
      <c r="BC377" s="22" t="str">
        <f t="shared" si="141"/>
        <v/>
      </c>
      <c r="BD377" s="24" t="str">
        <f>IF(OR(R377=0,R377=""),"",((H377-R377)/R377))</f>
        <v/>
      </c>
      <c r="BE377" s="23" t="str">
        <f t="shared" si="138"/>
        <v/>
      </c>
      <c r="BF377" s="23" t="str">
        <f t="shared" si="142"/>
        <v/>
      </c>
      <c r="BG377" s="25" t="str">
        <f t="shared" si="143"/>
        <v/>
      </c>
      <c r="BH377" s="25" t="str">
        <f t="shared" si="144"/>
        <v/>
      </c>
      <c r="BI377" s="29" t="str">
        <f>IF(OR(L377="",N377=""),"",IF(AND(L377=N377,L377&gt;0,N377&gt;0),"Important High",""))</f>
        <v/>
      </c>
      <c r="BJ377" s="29" t="str">
        <f>IF(OR(M377="",O377=""),"",IF(AND(M377=O377,M377&gt;0,O377&gt;0),"Important Low",""))</f>
        <v/>
      </c>
      <c r="BK377" s="37" t="str">
        <f>IFERROR(IF(ABS(U377)&lt;0.15%,"Equal High",""),"")</f>
        <v/>
      </c>
      <c r="BL377" s="37" t="str" cm="1">
        <f t="array" aca="1" ref="BL377" ca="1">_xlfn.LET(_xlpm.lookback,MIN(ROW()-ROW(BK$50),11),_xlpm.found,IFERROR(MATCH("Equal High",OFFSET(BK377,-_xlpm.lookback,0,_xlpm.lookback+1,1),0),-1),_xlpm.offset_rows,_xlpm.lookback-_xlpm.found+1,IF(_xlpm.found&gt;0,INDEX(E:E,ROW()-_xlpm.offset_rows),""))</f>
        <v/>
      </c>
      <c r="BM377" s="37" t="str">
        <f ca="1">IF(BL377&lt;&gt;"",H377,"")</f>
        <v/>
      </c>
      <c r="BN377" s="37" t="str">
        <f ca="1">IF(BL377&lt;&gt;"",I377,"")</f>
        <v/>
      </c>
      <c r="BO377" s="37" t="str">
        <f t="shared" ca="1" si="162"/>
        <v/>
      </c>
      <c r="BP377" s="37" t="str">
        <f>IFERROR(IF(ABS(V377)&lt;0.15%,"Equal Low",""),"")</f>
        <v/>
      </c>
      <c r="BQ377" s="37" t="str" cm="1">
        <f t="array" aca="1" ref="BQ377" ca="1">_xlfn.LET(_xlpm.lookback,MIN(ROW()-ROW(BP$50),11),_xlpm.found,IFERROR(MATCH("Equal Low",OFFSET(BP377,-_xlpm.lookback,0,_xlpm.lookback+1,1),0),-1),_xlpm.offset_rows,_xlpm.lookback-_xlpm.found+1,IF(_xlpm.found&gt;0,INDEX(F:F,ROW()-_xlpm.offset_rows),""))</f>
        <v/>
      </c>
      <c r="BR377" s="37" t="str">
        <f ca="1">IF(BQ377&lt;&gt;"",H377,"")</f>
        <v/>
      </c>
      <c r="BS377" s="37" t="str">
        <f ca="1">IF(BQ377&lt;&gt;"",I377,"")</f>
        <v/>
      </c>
      <c r="BT377" s="37" t="str">
        <f t="shared" ca="1" si="163"/>
        <v/>
      </c>
      <c r="BU377" s="37" t="str">
        <f t="shared" si="145"/>
        <v/>
      </c>
      <c r="BV377" s="29" t="str">
        <f t="shared" si="146"/>
        <v/>
      </c>
      <c r="BW377" s="37" t="str" cm="1">
        <f t="array" ref="BW377">IF(BV377&lt;&gt;1,"",_xlfn.IFS(OR(BC377="Above",BC377="Below"),BC377,OR(BH377="Above",BH377="Below"),BH377,TRUE,""))</f>
        <v/>
      </c>
      <c r="BX377" s="37" t="str">
        <f ca="1">_xlfn.LET(_xlpm.eqh,IFERROR(ABS((BM377-BL377)/BL377)&lt;0.15%,FALSE),_xlpm.eql,IFERROR(ABS((BR377-BQ377)/BQ377)&lt;0.15%,FALSE),IF(_xlpm.eqh,IF(_xlpm.eql,"Eqh Touch / Eql Touch","Eqh Touch"),IF(_xlpm.eql,"Eql Touch","")))</f>
        <v/>
      </c>
      <c r="BY377" s="37" t="str">
        <f>IF(AA377="","",IF(AA377&gt;0,"UP","DOWN"))</f>
        <v/>
      </c>
      <c r="BZ377" s="37" t="str">
        <f t="shared" si="147"/>
        <v/>
      </c>
      <c r="CA377" s="37" t="str">
        <f t="shared" si="148"/>
        <v/>
      </c>
      <c r="CB377" s="66" t="str">
        <f t="shared" si="149"/>
        <v/>
      </c>
      <c r="CC377" s="69" t="str">
        <f t="shared" si="157"/>
        <v/>
      </c>
      <c r="CD377" s="66" t="str">
        <f t="shared" si="158"/>
        <v/>
      </c>
      <c r="CE377" s="66" t="str">
        <f t="shared" si="150"/>
        <v/>
      </c>
      <c r="CF377" s="66" t="str">
        <f>IF(AK377="","",IF(AND(AC377&gt;0,AK377&gt;0),"Low Spike @ Uptrend",""))</f>
        <v/>
      </c>
      <c r="CG377" s="66" t="str">
        <f>IF(AND(CF377="Low Spike @ Uptrend",AV377&gt;50%),"Sig Low Spike @ Uptrend","")</f>
        <v/>
      </c>
      <c r="CH377" s="30" t="str">
        <f>IFERROR(IF(Z377&gt;(AVERAGE(Z357:Z377)+(2*_xlfn.STDEV.P(Z357:Z377))),1,""),"")</f>
        <v/>
      </c>
      <c r="CI377" s="30" t="str">
        <f>IFERROR(IF(G377&gt;(AVERAGE(G357:G377)+(2*_xlfn.STDEV.P(G357:G377))),1,""),"")</f>
        <v/>
      </c>
      <c r="CJ377" s="30" t="str">
        <f>IF(P377="","",IF(P377=1,1,""))</f>
        <v/>
      </c>
      <c r="CK377" s="11" t="str">
        <f>IF(AND(CH377="",CC377="",CF377="",CI377="",CJ377=""),"",SUM(CH377:CJ377)/5)</f>
        <v/>
      </c>
      <c r="CL377" s="38" t="str">
        <f t="shared" si="159"/>
        <v/>
      </c>
      <c r="CM377" s="10" t="str">
        <f t="shared" si="160"/>
        <v/>
      </c>
    </row>
    <row r="378" spans="1:91" x14ac:dyDescent="0.55000000000000004">
      <c r="A378" t="str">
        <f>IF('Data Validation'!$K$2&lt;&gt;TRUE,"",'Data Validation'!A378)</f>
        <v/>
      </c>
      <c r="B378" s="4" t="str">
        <f>IF('Data Validation'!$K$2&lt;&gt;TRUE,"",'Data Validation'!C378)</f>
        <v/>
      </c>
      <c r="C378" s="4" t="str">
        <f>IF('Data Validation'!$K$2&lt;&gt;TRUE,"",'Data Validation'!E378)</f>
        <v/>
      </c>
      <c r="D378" s="4" t="str">
        <f>IF('Data Validation'!$K$2&lt;&gt;TRUE,"",'Data Validation'!G378)</f>
        <v/>
      </c>
      <c r="E378" s="4" t="str">
        <f>IF($C378&lt;&gt;"M5","",Price!F378)</f>
        <v/>
      </c>
      <c r="F378" s="4" t="str">
        <f>IF($C378&lt;&gt;"M5","",Price!G378)</f>
        <v/>
      </c>
      <c r="G378" s="4" t="str">
        <f>IF($C378&lt;&gt;"M5","",Price!H378)</f>
        <v/>
      </c>
      <c r="H378" s="57" t="str">
        <f>IF($C378&lt;&gt;"M5","",SSA!E378)</f>
        <v/>
      </c>
      <c r="I378" s="57" t="str">
        <f>IF($C378&lt;&gt;"M5","",SSA!F378)</f>
        <v/>
      </c>
      <c r="J378" s="58" t="str">
        <f>IF($C378&lt;&gt;"M5","",SSA!G378)</f>
        <v/>
      </c>
      <c r="K378" s="58" t="str">
        <f>IF($C378&lt;&gt;"M5","",SSA!H378)</f>
        <v/>
      </c>
      <c r="L378" s="5" t="str">
        <f>IF($C378&lt;&gt;"M5","",Trendlines!K378)</f>
        <v/>
      </c>
      <c r="M378" s="5" t="str">
        <f>IF($C378&lt;&gt;"M5","",Trendlines!L378)</f>
        <v/>
      </c>
      <c r="N378" s="5" t="str">
        <f>IF($C378&lt;&gt;"M5","",ZigZag!E378)</f>
        <v/>
      </c>
      <c r="O378" s="5" t="str">
        <f>IF($C378&lt;&gt;"M5","",ZigZag!F378)</f>
        <v/>
      </c>
      <c r="P378" s="5" t="str">
        <f>IF($C378&lt;&gt;"M5","",Pinbar!E378)</f>
        <v/>
      </c>
      <c r="Q378" s="57" t="str">
        <f>IF($C378&lt;&gt;"M5","",Trendlines!E378)</f>
        <v/>
      </c>
      <c r="R378" s="57" t="str">
        <f>IF($C378&lt;&gt;"M5","",Trendlines!H378)</f>
        <v/>
      </c>
      <c r="S378" s="36" t="str">
        <f>IF(N378=0,""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"")))))))))))))))))))))))))))))))))))))))))))))))))</f>
        <v/>
      </c>
      <c r="T378" s="36" t="str">
        <f>IF(O378=0,""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"")))))))))))))))))))))))))))))))))))))))))))))))))</f>
        <v/>
      </c>
      <c r="U378" s="36" t="str">
        <f>IFERROR(IF(S378="N/A","N/A",((N378-S378)/S378)),"")</f>
        <v/>
      </c>
      <c r="V378" s="36" t="str">
        <f>IFERROR(IF(T378="N/A","N/A",((O378-T378)/T378)),"")</f>
        <v/>
      </c>
      <c r="W378" t="str">
        <f>IFERROR(E378-F378,"")</f>
        <v/>
      </c>
      <c r="X378" t="str">
        <f>IFERROR(ABS(E378-D377),"")</f>
        <v/>
      </c>
      <c r="Y378" t="str">
        <f>IFERROR(ABS(F378-D377),"")</f>
        <v/>
      </c>
      <c r="Z378" t="str">
        <f t="shared" si="161"/>
        <v/>
      </c>
      <c r="AA378" s="36" t="str">
        <f>IFERROR(H378-I378,"")</f>
        <v/>
      </c>
      <c r="AB378" s="36" t="str">
        <f t="shared" si="151"/>
        <v/>
      </c>
      <c r="AC378" s="66" t="str" cm="1">
        <f t="array" ref="AC378">IFERROR((AB378=AB377,AC377+AB378,AB378),"")</f>
        <v/>
      </c>
      <c r="AD378" s="65"/>
      <c r="AE378" s="65"/>
      <c r="AF378" s="65"/>
      <c r="AG378" s="65"/>
      <c r="AH378" s="36" t="str">
        <f>IF(AND(H378&gt;I378,H377&lt;I377),"crossover","")</f>
        <v/>
      </c>
      <c r="AI378" s="36" t="str">
        <f>IF(AND(H378&lt;I378,H377&gt;I377),"crossunder","")</f>
        <v/>
      </c>
      <c r="AJ378" s="67" t="str">
        <f t="shared" si="152"/>
        <v/>
      </c>
      <c r="AK378" s="68" t="str">
        <f t="shared" si="153"/>
        <v/>
      </c>
      <c r="AL378" s="71" t="str">
        <f t="shared" si="154"/>
        <v/>
      </c>
      <c r="AM378" s="71" t="str">
        <f t="shared" si="155"/>
        <v/>
      </c>
      <c r="AN378" s="72" t="str">
        <f>IF(AND(AK378&lt;&gt;"",CF378="Low Spike @ Uptrend"),AK378,"")</f>
        <v/>
      </c>
      <c r="AO378" s="72" t="str">
        <f t="shared" si="156"/>
        <v/>
      </c>
      <c r="AT378" s="75"/>
      <c r="AU378" s="75"/>
      <c r="AV378" s="75"/>
      <c r="AW378" s="75"/>
      <c r="AX378" s="4"/>
      <c r="AY378" s="21" t="str">
        <f>IF(OR(Q378=0,Q378=""),"",((H378-Q378)/Q378))</f>
        <v/>
      </c>
      <c r="AZ378" s="15" t="str">
        <f t="shared" si="139"/>
        <v/>
      </c>
      <c r="BA378" s="15" t="str">
        <f t="shared" si="137"/>
        <v/>
      </c>
      <c r="BB378" s="22" t="str">
        <f t="shared" si="140"/>
        <v/>
      </c>
      <c r="BC378" s="22" t="str">
        <f t="shared" si="141"/>
        <v/>
      </c>
      <c r="BD378" s="24" t="str">
        <f>IF(OR(R378=0,R378=""),"",((H378-R378)/R378))</f>
        <v/>
      </c>
      <c r="BE378" s="23" t="str">
        <f t="shared" si="138"/>
        <v/>
      </c>
      <c r="BF378" s="23" t="str">
        <f t="shared" si="142"/>
        <v/>
      </c>
      <c r="BG378" s="25" t="str">
        <f t="shared" si="143"/>
        <v/>
      </c>
      <c r="BH378" s="25" t="str">
        <f t="shared" si="144"/>
        <v/>
      </c>
      <c r="BI378" s="29" t="str">
        <f>IF(OR(L378="",N378=""),"",IF(AND(L378=N378,L378&gt;0,N378&gt;0),"Important High",""))</f>
        <v/>
      </c>
      <c r="BJ378" s="29" t="str">
        <f>IF(OR(M378="",O378=""),"",IF(AND(M378=O378,M378&gt;0,O378&gt;0),"Important Low",""))</f>
        <v/>
      </c>
      <c r="BK378" s="37" t="str">
        <f>IFERROR(IF(ABS(U378)&lt;0.15%,"Equal High",""),"")</f>
        <v/>
      </c>
      <c r="BL378" s="37" t="str" cm="1">
        <f t="array" aca="1" ref="BL378" ca="1">_xlfn.LET(_xlpm.lookback,MIN(ROW()-ROW(BK$50),11),_xlpm.found,IFERROR(MATCH("Equal High",OFFSET(BK378,-_xlpm.lookback,0,_xlpm.lookback+1,1),0),-1),_xlpm.offset_rows,_xlpm.lookback-_xlpm.found+1,IF(_xlpm.found&gt;0,INDEX(E:E,ROW()-_xlpm.offset_rows),""))</f>
        <v/>
      </c>
      <c r="BM378" s="37" t="str">
        <f ca="1">IF(BL378&lt;&gt;"",H378,"")</f>
        <v/>
      </c>
      <c r="BN378" s="37" t="str">
        <f ca="1">IF(BL378&lt;&gt;"",I378,"")</f>
        <v/>
      </c>
      <c r="BO378" s="37" t="str">
        <f t="shared" ca="1" si="162"/>
        <v/>
      </c>
      <c r="BP378" s="37" t="str">
        <f>IFERROR(IF(ABS(V378)&lt;0.15%,"Equal Low",""),"")</f>
        <v/>
      </c>
      <c r="BQ378" s="37" t="str" cm="1">
        <f t="array" aca="1" ref="BQ378" ca="1">_xlfn.LET(_xlpm.lookback,MIN(ROW()-ROW(BP$50),11),_xlpm.found,IFERROR(MATCH("Equal Low",OFFSET(BP378,-_xlpm.lookback,0,_xlpm.lookback+1,1),0),-1),_xlpm.offset_rows,_xlpm.lookback-_xlpm.found+1,IF(_xlpm.found&gt;0,INDEX(F:F,ROW()-_xlpm.offset_rows),""))</f>
        <v/>
      </c>
      <c r="BR378" s="37" t="str">
        <f ca="1">IF(BQ378&lt;&gt;"",H378,"")</f>
        <v/>
      </c>
      <c r="BS378" s="37" t="str">
        <f ca="1">IF(BQ378&lt;&gt;"",I378,"")</f>
        <v/>
      </c>
      <c r="BT378" s="37" t="str">
        <f t="shared" ca="1" si="163"/>
        <v/>
      </c>
      <c r="BU378" s="37" t="str">
        <f t="shared" si="145"/>
        <v/>
      </c>
      <c r="BV378" s="29" t="str">
        <f t="shared" si="146"/>
        <v/>
      </c>
      <c r="BW378" s="37" t="str" cm="1">
        <f t="array" ref="BW378">IF(BV378&lt;&gt;1,"",_xlfn.IFS(OR(BC378="Above",BC378="Below"),BC378,OR(BH378="Above",BH378="Below"),BH378,TRUE,""))</f>
        <v/>
      </c>
      <c r="BX378" s="37" t="str">
        <f ca="1">_xlfn.LET(_xlpm.eqh,IFERROR(ABS((BM378-BL378)/BL378)&lt;0.15%,FALSE),_xlpm.eql,IFERROR(ABS((BR378-BQ378)/BQ378)&lt;0.15%,FALSE),IF(_xlpm.eqh,IF(_xlpm.eql,"Eqh Touch / Eql Touch","Eqh Touch"),IF(_xlpm.eql,"Eql Touch","")))</f>
        <v/>
      </c>
      <c r="BY378" s="37" t="str">
        <f>IF(AA378="","",IF(AA378&gt;0,"UP","DOWN"))</f>
        <v/>
      </c>
      <c r="BZ378" s="37" t="str">
        <f t="shared" si="147"/>
        <v/>
      </c>
      <c r="CA378" s="37" t="str">
        <f t="shared" si="148"/>
        <v/>
      </c>
      <c r="CB378" s="66" t="str">
        <f t="shared" si="149"/>
        <v/>
      </c>
      <c r="CC378" s="69" t="str">
        <f t="shared" si="157"/>
        <v/>
      </c>
      <c r="CD378" s="66" t="str">
        <f t="shared" si="158"/>
        <v/>
      </c>
      <c r="CE378" s="66" t="str">
        <f t="shared" si="150"/>
        <v/>
      </c>
      <c r="CF378" s="66" t="str">
        <f>IF(AK378="","",IF(AND(AC378&gt;0,AK378&gt;0),"Low Spike @ Uptrend",""))</f>
        <v/>
      </c>
      <c r="CG378" s="66" t="str">
        <f>IF(AND(CF378="Low Spike @ Uptrend",AV378&gt;50%),"Sig Low Spike @ Uptrend","")</f>
        <v/>
      </c>
      <c r="CH378" s="30" t="str">
        <f>IFERROR(IF(Z378&gt;(AVERAGE(Z358:Z378)+(2*_xlfn.STDEV.P(Z358:Z378))),1,""),"")</f>
        <v/>
      </c>
      <c r="CI378" s="30" t="str">
        <f>IFERROR(IF(G378&gt;(AVERAGE(G358:G378)+(2*_xlfn.STDEV.P(G358:G378))),1,""),"")</f>
        <v/>
      </c>
      <c r="CJ378" s="30" t="str">
        <f>IF(P378="","",IF(P378=1,1,""))</f>
        <v/>
      </c>
      <c r="CK378" s="11" t="str">
        <f>IF(AND(CH378="",CC378="",CF378="",CI378="",CJ378=""),"",SUM(CH378:CJ378)/5)</f>
        <v/>
      </c>
      <c r="CL378" s="38" t="str">
        <f t="shared" si="159"/>
        <v/>
      </c>
      <c r="CM378" s="10" t="str">
        <f t="shared" si="160"/>
        <v/>
      </c>
    </row>
    <row r="379" spans="1:91" x14ac:dyDescent="0.55000000000000004">
      <c r="A379" t="str">
        <f>IF('Data Validation'!$K$2&lt;&gt;TRUE,"",'Data Validation'!A379)</f>
        <v/>
      </c>
      <c r="B379" s="4" t="str">
        <f>IF('Data Validation'!$K$2&lt;&gt;TRUE,"",'Data Validation'!C379)</f>
        <v/>
      </c>
      <c r="C379" s="4" t="str">
        <f>IF('Data Validation'!$K$2&lt;&gt;TRUE,"",'Data Validation'!E379)</f>
        <v/>
      </c>
      <c r="D379" s="4" t="str">
        <f>IF('Data Validation'!$K$2&lt;&gt;TRUE,"",'Data Validation'!G379)</f>
        <v/>
      </c>
      <c r="E379" s="4" t="str">
        <f>IF($C379&lt;&gt;"M5","",Price!F379)</f>
        <v/>
      </c>
      <c r="F379" s="4" t="str">
        <f>IF($C379&lt;&gt;"M5","",Price!G379)</f>
        <v/>
      </c>
      <c r="G379" s="4" t="str">
        <f>IF($C379&lt;&gt;"M5","",Price!H379)</f>
        <v/>
      </c>
      <c r="H379" s="57" t="str">
        <f>IF($C379&lt;&gt;"M5","",SSA!E379)</f>
        <v/>
      </c>
      <c r="I379" s="57" t="str">
        <f>IF($C379&lt;&gt;"M5","",SSA!F379)</f>
        <v/>
      </c>
      <c r="J379" s="58" t="str">
        <f>IF($C379&lt;&gt;"M5","",SSA!G379)</f>
        <v/>
      </c>
      <c r="K379" s="58" t="str">
        <f>IF($C379&lt;&gt;"M5","",SSA!H379)</f>
        <v/>
      </c>
      <c r="L379" s="5" t="str">
        <f>IF($C379&lt;&gt;"M5","",Trendlines!K379)</f>
        <v/>
      </c>
      <c r="M379" s="5" t="str">
        <f>IF($C379&lt;&gt;"M5","",Trendlines!L379)</f>
        <v/>
      </c>
      <c r="N379" s="5" t="str">
        <f>IF($C379&lt;&gt;"M5","",ZigZag!E379)</f>
        <v/>
      </c>
      <c r="O379" s="5" t="str">
        <f>IF($C379&lt;&gt;"M5","",ZigZag!F379)</f>
        <v/>
      </c>
      <c r="P379" s="5" t="str">
        <f>IF($C379&lt;&gt;"M5","",Pinbar!E379)</f>
        <v/>
      </c>
      <c r="Q379" s="57" t="str">
        <f>IF($C379&lt;&gt;"M5","",Trendlines!E379)</f>
        <v/>
      </c>
      <c r="R379" s="57" t="str">
        <f>IF($C379&lt;&gt;"M5","",Trendlines!H379)</f>
        <v/>
      </c>
      <c r="S379" s="36" t="str">
        <f>IF(N379=0,""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"")))))))))))))))))))))))))))))))))))))))))))))))))</f>
        <v/>
      </c>
      <c r="T379" s="36" t="str">
        <f>IF(O379=0,""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"")))))))))))))))))))))))))))))))))))))))))))))))))</f>
        <v/>
      </c>
      <c r="U379" s="36" t="str">
        <f>IFERROR(IF(S379="N/A","N/A",((N379-S379)/S379)),"")</f>
        <v/>
      </c>
      <c r="V379" s="36" t="str">
        <f>IFERROR(IF(T379="N/A","N/A",((O379-T379)/T379)),"")</f>
        <v/>
      </c>
      <c r="W379" t="str">
        <f>IFERROR(E379-F379,"")</f>
        <v/>
      </c>
      <c r="X379" t="str">
        <f>IFERROR(ABS(E379-D378),"")</f>
        <v/>
      </c>
      <c r="Y379" t="str">
        <f>IFERROR(ABS(F379-D378),"")</f>
        <v/>
      </c>
      <c r="Z379" t="str">
        <f t="shared" si="161"/>
        <v/>
      </c>
      <c r="AA379" s="36" t="str">
        <f>IFERROR(H379-I379,"")</f>
        <v/>
      </c>
      <c r="AB379" s="36" t="str">
        <f t="shared" si="151"/>
        <v/>
      </c>
      <c r="AC379" s="66" t="str" cm="1">
        <f t="array" ref="AC379">IFERROR((AB379=AB378,AC378+AB379,AB379),"")</f>
        <v/>
      </c>
      <c r="AD379" s="65"/>
      <c r="AE379" s="65"/>
      <c r="AF379" s="65"/>
      <c r="AG379" s="65"/>
      <c r="AH379" s="36" t="str">
        <f>IF(AND(H379&gt;I379,H378&lt;I378),"crossover","")</f>
        <v/>
      </c>
      <c r="AI379" s="36" t="str">
        <f>IF(AND(H379&lt;I379,H378&gt;I378),"crossunder","")</f>
        <v/>
      </c>
      <c r="AJ379" s="67" t="str">
        <f t="shared" si="152"/>
        <v/>
      </c>
      <c r="AK379" s="68" t="str">
        <f t="shared" si="153"/>
        <v/>
      </c>
      <c r="AL379" s="71" t="str">
        <f t="shared" si="154"/>
        <v/>
      </c>
      <c r="AM379" s="71" t="str">
        <f t="shared" si="155"/>
        <v/>
      </c>
      <c r="AN379" s="72" t="str">
        <f>IF(AND(AK379&lt;&gt;"",CF379="Low Spike @ Uptrend"),AK379,"")</f>
        <v/>
      </c>
      <c r="AO379" s="72" t="str">
        <f t="shared" si="156"/>
        <v/>
      </c>
      <c r="AT379" s="75"/>
      <c r="AU379" s="75"/>
      <c r="AV379" s="75"/>
      <c r="AW379" s="75"/>
      <c r="AX379" s="4"/>
      <c r="AY379" s="21" t="str">
        <f>IF(OR(Q379=0,Q379=""),"",((H379-Q379)/Q379))</f>
        <v/>
      </c>
      <c r="AZ379" s="15" t="str">
        <f t="shared" si="139"/>
        <v/>
      </c>
      <c r="BA379" s="15" t="str">
        <f t="shared" si="137"/>
        <v/>
      </c>
      <c r="BB379" s="22" t="str">
        <f t="shared" si="140"/>
        <v/>
      </c>
      <c r="BC379" s="22" t="str">
        <f t="shared" si="141"/>
        <v/>
      </c>
      <c r="BD379" s="24" t="str">
        <f>IF(OR(R379=0,R379=""),"",((H379-R379)/R379))</f>
        <v/>
      </c>
      <c r="BE379" s="23" t="str">
        <f t="shared" si="138"/>
        <v/>
      </c>
      <c r="BF379" s="23" t="str">
        <f t="shared" si="142"/>
        <v/>
      </c>
      <c r="BG379" s="25" t="str">
        <f t="shared" si="143"/>
        <v/>
      </c>
      <c r="BH379" s="25" t="str">
        <f t="shared" si="144"/>
        <v/>
      </c>
      <c r="BI379" s="29" t="str">
        <f>IF(OR(L379="",N379=""),"",IF(AND(L379=N379,L379&gt;0,N379&gt;0),"Important High",""))</f>
        <v/>
      </c>
      <c r="BJ379" s="29" t="str">
        <f>IF(OR(M379="",O379=""),"",IF(AND(M379=O379,M379&gt;0,O379&gt;0),"Important Low",""))</f>
        <v/>
      </c>
      <c r="BK379" s="37" t="str">
        <f>IFERROR(IF(ABS(U379)&lt;0.15%,"Equal High",""),"")</f>
        <v/>
      </c>
      <c r="BL379" s="37" t="str" cm="1">
        <f t="array" aca="1" ref="BL379" ca="1">_xlfn.LET(_xlpm.lookback,MIN(ROW()-ROW(BK$50),11),_xlpm.found,IFERROR(MATCH("Equal High",OFFSET(BK379,-_xlpm.lookback,0,_xlpm.lookback+1,1),0),-1),_xlpm.offset_rows,_xlpm.lookback-_xlpm.found+1,IF(_xlpm.found&gt;0,INDEX(E:E,ROW()-_xlpm.offset_rows),""))</f>
        <v/>
      </c>
      <c r="BM379" s="37" t="str">
        <f ca="1">IF(BL379&lt;&gt;"",H379,"")</f>
        <v/>
      </c>
      <c r="BN379" s="37" t="str">
        <f ca="1">IF(BL379&lt;&gt;"",I379,"")</f>
        <v/>
      </c>
      <c r="BO379" s="37" t="str">
        <f t="shared" ca="1" si="162"/>
        <v/>
      </c>
      <c r="BP379" s="37" t="str">
        <f>IFERROR(IF(ABS(V379)&lt;0.15%,"Equal Low",""),"")</f>
        <v/>
      </c>
      <c r="BQ379" s="37" t="str" cm="1">
        <f t="array" aca="1" ref="BQ379" ca="1">_xlfn.LET(_xlpm.lookback,MIN(ROW()-ROW(BP$50),11),_xlpm.found,IFERROR(MATCH("Equal Low",OFFSET(BP379,-_xlpm.lookback,0,_xlpm.lookback+1,1),0),-1),_xlpm.offset_rows,_xlpm.lookback-_xlpm.found+1,IF(_xlpm.found&gt;0,INDEX(F:F,ROW()-_xlpm.offset_rows),""))</f>
        <v/>
      </c>
      <c r="BR379" s="37" t="str">
        <f ca="1">IF(BQ379&lt;&gt;"",H379,"")</f>
        <v/>
      </c>
      <c r="BS379" s="37" t="str">
        <f ca="1">IF(BQ379&lt;&gt;"",I379,"")</f>
        <v/>
      </c>
      <c r="BT379" s="37" t="str">
        <f t="shared" ca="1" si="163"/>
        <v/>
      </c>
      <c r="BU379" s="37" t="str">
        <f t="shared" si="145"/>
        <v/>
      </c>
      <c r="BV379" s="29" t="str">
        <f t="shared" si="146"/>
        <v/>
      </c>
      <c r="BW379" s="37" t="str" cm="1">
        <f t="array" ref="BW379">IF(BV379&lt;&gt;1,"",_xlfn.IFS(OR(BC379="Above",BC379="Below"),BC379,OR(BH379="Above",BH379="Below"),BH379,TRUE,""))</f>
        <v/>
      </c>
      <c r="BX379" s="37" t="str">
        <f ca="1">_xlfn.LET(_xlpm.eqh,IFERROR(ABS((BM379-BL379)/BL379)&lt;0.15%,FALSE),_xlpm.eql,IFERROR(ABS((BR379-BQ379)/BQ379)&lt;0.15%,FALSE),IF(_xlpm.eqh,IF(_xlpm.eql,"Eqh Touch / Eql Touch","Eqh Touch"),IF(_xlpm.eql,"Eql Touch","")))</f>
        <v/>
      </c>
      <c r="BY379" s="37" t="str">
        <f>IF(AA379="","",IF(AA379&gt;0,"UP","DOWN"))</f>
        <v/>
      </c>
      <c r="BZ379" s="37" t="str">
        <f t="shared" si="147"/>
        <v/>
      </c>
      <c r="CA379" s="37" t="str">
        <f t="shared" si="148"/>
        <v/>
      </c>
      <c r="CB379" s="66" t="str">
        <f t="shared" si="149"/>
        <v/>
      </c>
      <c r="CC379" s="69" t="str">
        <f t="shared" si="157"/>
        <v/>
      </c>
      <c r="CD379" s="66" t="str">
        <f t="shared" si="158"/>
        <v/>
      </c>
      <c r="CE379" s="66" t="str">
        <f t="shared" si="150"/>
        <v/>
      </c>
      <c r="CF379" s="66" t="str">
        <f>IF(AK379="","",IF(AND(AC379&gt;0,AK379&gt;0),"Low Spike @ Uptrend",""))</f>
        <v/>
      </c>
      <c r="CG379" s="66" t="str">
        <f>IF(AND(CF379="Low Spike @ Uptrend",AV379&gt;50%),"Sig Low Spike @ Uptrend","")</f>
        <v/>
      </c>
      <c r="CH379" s="30" t="str">
        <f>IFERROR(IF(Z379&gt;(AVERAGE(Z359:Z379)+(2*_xlfn.STDEV.P(Z359:Z379))),1,""),"")</f>
        <v/>
      </c>
      <c r="CI379" s="30" t="str">
        <f>IFERROR(IF(G379&gt;(AVERAGE(G359:G379)+(2*_xlfn.STDEV.P(G359:G379))),1,""),"")</f>
        <v/>
      </c>
      <c r="CJ379" s="30" t="str">
        <f>IF(P379="","",IF(P379=1,1,""))</f>
        <v/>
      </c>
      <c r="CK379" s="11" t="str">
        <f>IF(AND(CH379="",CC379="",CF379="",CI379="",CJ379=""),"",SUM(CH379:CJ379)/5)</f>
        <v/>
      </c>
      <c r="CL379" s="38" t="str">
        <f t="shared" si="159"/>
        <v/>
      </c>
      <c r="CM379" s="10" t="str">
        <f t="shared" si="160"/>
        <v/>
      </c>
    </row>
    <row r="380" spans="1:91" x14ac:dyDescent="0.55000000000000004">
      <c r="A380" t="str">
        <f>IF('Data Validation'!$K$2&lt;&gt;TRUE,"",'Data Validation'!A380)</f>
        <v/>
      </c>
      <c r="B380" s="4" t="str">
        <f>IF('Data Validation'!$K$2&lt;&gt;TRUE,"",'Data Validation'!C380)</f>
        <v/>
      </c>
      <c r="C380" s="4" t="str">
        <f>IF('Data Validation'!$K$2&lt;&gt;TRUE,"",'Data Validation'!E380)</f>
        <v/>
      </c>
      <c r="D380" s="4" t="str">
        <f>IF('Data Validation'!$K$2&lt;&gt;TRUE,"",'Data Validation'!G380)</f>
        <v/>
      </c>
      <c r="E380" s="4" t="str">
        <f>IF($C380&lt;&gt;"M5","",Price!F380)</f>
        <v/>
      </c>
      <c r="F380" s="4" t="str">
        <f>IF($C380&lt;&gt;"M5","",Price!G380)</f>
        <v/>
      </c>
      <c r="G380" s="4" t="str">
        <f>IF($C380&lt;&gt;"M5","",Price!H380)</f>
        <v/>
      </c>
      <c r="H380" s="57" t="str">
        <f>IF($C380&lt;&gt;"M5","",SSA!E380)</f>
        <v/>
      </c>
      <c r="I380" s="57" t="str">
        <f>IF($C380&lt;&gt;"M5","",SSA!F380)</f>
        <v/>
      </c>
      <c r="J380" s="58" t="str">
        <f>IF($C380&lt;&gt;"M5","",SSA!G380)</f>
        <v/>
      </c>
      <c r="K380" s="58" t="str">
        <f>IF($C380&lt;&gt;"M5","",SSA!H380)</f>
        <v/>
      </c>
      <c r="L380" s="5" t="str">
        <f>IF($C380&lt;&gt;"M5","",Trendlines!K380)</f>
        <v/>
      </c>
      <c r="M380" s="5" t="str">
        <f>IF($C380&lt;&gt;"M5","",Trendlines!L380)</f>
        <v/>
      </c>
      <c r="N380" s="5" t="str">
        <f>IF($C380&lt;&gt;"M5","",ZigZag!E380)</f>
        <v/>
      </c>
      <c r="O380" s="5" t="str">
        <f>IF($C380&lt;&gt;"M5","",ZigZag!F380)</f>
        <v/>
      </c>
      <c r="P380" s="5" t="str">
        <f>IF($C380&lt;&gt;"M5","",Pinbar!E380)</f>
        <v/>
      </c>
      <c r="Q380" s="57" t="str">
        <f>IF($C380&lt;&gt;"M5","",Trendlines!E380)</f>
        <v/>
      </c>
      <c r="R380" s="57" t="str">
        <f>IF($C380&lt;&gt;"M5","",Trendlines!H380)</f>
        <v/>
      </c>
      <c r="S380" s="36" t="str">
        <f>IF(N380=0,""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"")))))))))))))))))))))))))))))))))))))))))))))))))</f>
        <v/>
      </c>
      <c r="T380" s="36" t="str">
        <f>IF(O380=0,""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"")))))))))))))))))))))))))))))))))))))))))))))))))</f>
        <v/>
      </c>
      <c r="U380" s="36" t="str">
        <f>IFERROR(IF(S380="N/A","N/A",((N380-S380)/S380)),"")</f>
        <v/>
      </c>
      <c r="V380" s="36" t="str">
        <f>IFERROR(IF(T380="N/A","N/A",((O380-T380)/T380)),"")</f>
        <v/>
      </c>
      <c r="W380" t="str">
        <f>IFERROR(E380-F380,"")</f>
        <v/>
      </c>
      <c r="X380" t="str">
        <f>IFERROR(ABS(E380-D379),"")</f>
        <v/>
      </c>
      <c r="Y380" t="str">
        <f>IFERROR(ABS(F380-D379),"")</f>
        <v/>
      </c>
      <c r="Z380" t="str">
        <f t="shared" si="161"/>
        <v/>
      </c>
      <c r="AA380" s="36" t="str">
        <f>IFERROR(H380-I380,"")</f>
        <v/>
      </c>
      <c r="AB380" s="36" t="str">
        <f t="shared" si="151"/>
        <v/>
      </c>
      <c r="AC380" s="66" t="str" cm="1">
        <f t="array" ref="AC380">IFERROR((AB380=AB379,AC379+AB380,AB380),"")</f>
        <v/>
      </c>
      <c r="AD380" s="65"/>
      <c r="AE380" s="65"/>
      <c r="AF380" s="65"/>
      <c r="AG380" s="65"/>
      <c r="AH380" s="36" t="str">
        <f>IF(AND(H380&gt;I380,H379&lt;I379),"crossover","")</f>
        <v/>
      </c>
      <c r="AI380" s="36" t="str">
        <f>IF(AND(H380&lt;I380,H379&gt;I379),"crossunder","")</f>
        <v/>
      </c>
      <c r="AJ380" s="67" t="str">
        <f t="shared" si="152"/>
        <v/>
      </c>
      <c r="AK380" s="68" t="str">
        <f t="shared" si="153"/>
        <v/>
      </c>
      <c r="AL380" s="71" t="str">
        <f t="shared" si="154"/>
        <v/>
      </c>
      <c r="AM380" s="71" t="str">
        <f t="shared" si="155"/>
        <v/>
      </c>
      <c r="AN380" s="72" t="str">
        <f>IF(AND(AK380&lt;&gt;"",CF380="Low Spike @ Uptrend"),AK380,"")</f>
        <v/>
      </c>
      <c r="AO380" s="72" t="str">
        <f t="shared" si="156"/>
        <v/>
      </c>
      <c r="AT380" s="75"/>
      <c r="AU380" s="75"/>
      <c r="AV380" s="75"/>
      <c r="AW380" s="75"/>
      <c r="AX380" s="4"/>
      <c r="AY380" s="21" t="str">
        <f>IF(OR(Q380=0,Q380=""),"",((H380-Q380)/Q380))</f>
        <v/>
      </c>
      <c r="AZ380" s="15" t="str">
        <f t="shared" si="139"/>
        <v/>
      </c>
      <c r="BA380" s="15" t="str">
        <f t="shared" si="137"/>
        <v/>
      </c>
      <c r="BB380" s="22" t="str">
        <f t="shared" si="140"/>
        <v/>
      </c>
      <c r="BC380" s="22" t="str">
        <f t="shared" si="141"/>
        <v/>
      </c>
      <c r="BD380" s="24" t="str">
        <f>IF(OR(R380=0,R380=""),"",((H380-R380)/R380))</f>
        <v/>
      </c>
      <c r="BE380" s="23" t="str">
        <f t="shared" si="138"/>
        <v/>
      </c>
      <c r="BF380" s="23" t="str">
        <f t="shared" si="142"/>
        <v/>
      </c>
      <c r="BG380" s="25" t="str">
        <f t="shared" si="143"/>
        <v/>
      </c>
      <c r="BH380" s="25" t="str">
        <f t="shared" si="144"/>
        <v/>
      </c>
      <c r="BI380" s="29" t="str">
        <f>IF(OR(L380="",N380=""),"",IF(AND(L380=N380,L380&gt;0,N380&gt;0),"Important High",""))</f>
        <v/>
      </c>
      <c r="BJ380" s="29" t="str">
        <f>IF(OR(M380="",O380=""),"",IF(AND(M380=O380,M380&gt;0,O380&gt;0),"Important Low",""))</f>
        <v/>
      </c>
      <c r="BK380" s="37" t="str">
        <f>IFERROR(IF(ABS(U380)&lt;0.15%,"Equal High",""),"")</f>
        <v/>
      </c>
      <c r="BL380" s="37" t="str" cm="1">
        <f t="array" aca="1" ref="BL380" ca="1">_xlfn.LET(_xlpm.lookback,MIN(ROW()-ROW(BK$50),11),_xlpm.found,IFERROR(MATCH("Equal High",OFFSET(BK380,-_xlpm.lookback,0,_xlpm.lookback+1,1),0),-1),_xlpm.offset_rows,_xlpm.lookback-_xlpm.found+1,IF(_xlpm.found&gt;0,INDEX(E:E,ROW()-_xlpm.offset_rows),""))</f>
        <v/>
      </c>
      <c r="BM380" s="37" t="str">
        <f ca="1">IF(BL380&lt;&gt;"",H380,"")</f>
        <v/>
      </c>
      <c r="BN380" s="37" t="str">
        <f ca="1">IF(BL380&lt;&gt;"",I380,"")</f>
        <v/>
      </c>
      <c r="BO380" s="37" t="str">
        <f t="shared" ca="1" si="162"/>
        <v/>
      </c>
      <c r="BP380" s="37" t="str">
        <f>IFERROR(IF(ABS(V380)&lt;0.15%,"Equal Low",""),"")</f>
        <v/>
      </c>
      <c r="BQ380" s="37" t="str" cm="1">
        <f t="array" aca="1" ref="BQ380" ca="1">_xlfn.LET(_xlpm.lookback,MIN(ROW()-ROW(BP$50),11),_xlpm.found,IFERROR(MATCH("Equal Low",OFFSET(BP380,-_xlpm.lookback,0,_xlpm.lookback+1,1),0),-1),_xlpm.offset_rows,_xlpm.lookback-_xlpm.found+1,IF(_xlpm.found&gt;0,INDEX(F:F,ROW()-_xlpm.offset_rows),""))</f>
        <v/>
      </c>
      <c r="BR380" s="37" t="str">
        <f ca="1">IF(BQ380&lt;&gt;"",H380,"")</f>
        <v/>
      </c>
      <c r="BS380" s="37" t="str">
        <f ca="1">IF(BQ380&lt;&gt;"",I380,"")</f>
        <v/>
      </c>
      <c r="BT380" s="37" t="str">
        <f t="shared" ca="1" si="163"/>
        <v/>
      </c>
      <c r="BU380" s="37" t="str">
        <f t="shared" si="145"/>
        <v/>
      </c>
      <c r="BV380" s="29" t="str">
        <f t="shared" si="146"/>
        <v/>
      </c>
      <c r="BW380" s="37" t="str" cm="1">
        <f t="array" ref="BW380">IF(BV380&lt;&gt;1,"",_xlfn.IFS(OR(BC380="Above",BC380="Below"),BC380,OR(BH380="Above",BH380="Below"),BH380,TRUE,""))</f>
        <v/>
      </c>
      <c r="BX380" s="37" t="str">
        <f ca="1">_xlfn.LET(_xlpm.eqh,IFERROR(ABS((BM380-BL380)/BL380)&lt;0.15%,FALSE),_xlpm.eql,IFERROR(ABS((BR380-BQ380)/BQ380)&lt;0.15%,FALSE),IF(_xlpm.eqh,IF(_xlpm.eql,"Eqh Touch / Eql Touch","Eqh Touch"),IF(_xlpm.eql,"Eql Touch","")))</f>
        <v/>
      </c>
      <c r="BY380" s="37" t="str">
        <f>IF(AA380="","",IF(AA380&gt;0,"UP","DOWN"))</f>
        <v/>
      </c>
      <c r="BZ380" s="37" t="str">
        <f t="shared" si="147"/>
        <v/>
      </c>
      <c r="CA380" s="37" t="str">
        <f t="shared" si="148"/>
        <v/>
      </c>
      <c r="CB380" s="66" t="str">
        <f t="shared" si="149"/>
        <v/>
      </c>
      <c r="CC380" s="69" t="str">
        <f t="shared" si="157"/>
        <v/>
      </c>
      <c r="CD380" s="66" t="str">
        <f t="shared" si="158"/>
        <v/>
      </c>
      <c r="CE380" s="66" t="str">
        <f t="shared" si="150"/>
        <v/>
      </c>
      <c r="CF380" s="66" t="str">
        <f>IF(AK380="","",IF(AND(AC380&gt;0,AK380&gt;0),"Low Spike @ Uptrend",""))</f>
        <v/>
      </c>
      <c r="CG380" s="66" t="str">
        <f>IF(AND(CF380="Low Spike @ Uptrend",AV380&gt;50%),"Sig Low Spike @ Uptrend","")</f>
        <v/>
      </c>
      <c r="CH380" s="30" t="str">
        <f>IFERROR(IF(Z380&gt;(AVERAGE(Z360:Z380)+(2*_xlfn.STDEV.P(Z360:Z380))),1,""),"")</f>
        <v/>
      </c>
      <c r="CI380" s="30" t="str">
        <f>IFERROR(IF(G380&gt;(AVERAGE(G360:G380)+(2*_xlfn.STDEV.P(G360:G380))),1,""),"")</f>
        <v/>
      </c>
      <c r="CJ380" s="30" t="str">
        <f>IF(P380="","",IF(P380=1,1,""))</f>
        <v/>
      </c>
      <c r="CK380" s="11" t="str">
        <f>IF(AND(CH380="",CC380="",CF380="",CI380="",CJ380=""),"",SUM(CH380:CJ380)/5)</f>
        <v/>
      </c>
      <c r="CL380" s="38" t="str">
        <f t="shared" si="159"/>
        <v/>
      </c>
      <c r="CM380" s="10" t="str">
        <f t="shared" si="160"/>
        <v/>
      </c>
    </row>
    <row r="381" spans="1:91" x14ac:dyDescent="0.55000000000000004">
      <c r="A381" t="str">
        <f>IF('Data Validation'!$K$2&lt;&gt;TRUE,"",'Data Validation'!A381)</f>
        <v/>
      </c>
      <c r="B381" s="4" t="str">
        <f>IF('Data Validation'!$K$2&lt;&gt;TRUE,"",'Data Validation'!C381)</f>
        <v/>
      </c>
      <c r="C381" s="4" t="str">
        <f>IF('Data Validation'!$K$2&lt;&gt;TRUE,"",'Data Validation'!E381)</f>
        <v/>
      </c>
      <c r="D381" s="4" t="str">
        <f>IF('Data Validation'!$K$2&lt;&gt;TRUE,"",'Data Validation'!G381)</f>
        <v/>
      </c>
      <c r="E381" s="4" t="str">
        <f>IF($C381&lt;&gt;"M5","",Price!F381)</f>
        <v/>
      </c>
      <c r="F381" s="4" t="str">
        <f>IF($C381&lt;&gt;"M5","",Price!G381)</f>
        <v/>
      </c>
      <c r="G381" s="4" t="str">
        <f>IF($C381&lt;&gt;"M5","",Price!H381)</f>
        <v/>
      </c>
      <c r="H381" s="57" t="str">
        <f>IF($C381&lt;&gt;"M5","",SSA!E381)</f>
        <v/>
      </c>
      <c r="I381" s="57" t="str">
        <f>IF($C381&lt;&gt;"M5","",SSA!F381)</f>
        <v/>
      </c>
      <c r="J381" s="58" t="str">
        <f>IF($C381&lt;&gt;"M5","",SSA!G381)</f>
        <v/>
      </c>
      <c r="K381" s="58" t="str">
        <f>IF($C381&lt;&gt;"M5","",SSA!H381)</f>
        <v/>
      </c>
      <c r="L381" s="5" t="str">
        <f>IF($C381&lt;&gt;"M5","",Trendlines!K381)</f>
        <v/>
      </c>
      <c r="M381" s="5" t="str">
        <f>IF($C381&lt;&gt;"M5","",Trendlines!L381)</f>
        <v/>
      </c>
      <c r="N381" s="5" t="str">
        <f>IF($C381&lt;&gt;"M5","",ZigZag!E381)</f>
        <v/>
      </c>
      <c r="O381" s="5" t="str">
        <f>IF($C381&lt;&gt;"M5","",ZigZag!F381)</f>
        <v/>
      </c>
      <c r="P381" s="5" t="str">
        <f>IF($C381&lt;&gt;"M5","",Pinbar!E381)</f>
        <v/>
      </c>
      <c r="Q381" s="57" t="str">
        <f>IF($C381&lt;&gt;"M5","",Trendlines!E381)</f>
        <v/>
      </c>
      <c r="R381" s="57" t="str">
        <f>IF($C381&lt;&gt;"M5","",Trendlines!H381)</f>
        <v/>
      </c>
      <c r="S381" s="36" t="str">
        <f>IF(N381=0,""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"")))))))))))))))))))))))))))))))))))))))))))))))))</f>
        <v/>
      </c>
      <c r="T381" s="36" t="str">
        <f>IF(O381=0,""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"")))))))))))))))))))))))))))))))))))))))))))))))))</f>
        <v/>
      </c>
      <c r="U381" s="36" t="str">
        <f>IFERROR(IF(S381="N/A","N/A",((N381-S381)/S381)),"")</f>
        <v/>
      </c>
      <c r="V381" s="36" t="str">
        <f>IFERROR(IF(T381="N/A","N/A",((O381-T381)/T381)),"")</f>
        <v/>
      </c>
      <c r="W381" t="str">
        <f>IFERROR(E381-F381,"")</f>
        <v/>
      </c>
      <c r="X381" t="str">
        <f>IFERROR(ABS(E381-D380),"")</f>
        <v/>
      </c>
      <c r="Y381" t="str">
        <f>IFERROR(ABS(F381-D380),"")</f>
        <v/>
      </c>
      <c r="Z381" t="str">
        <f t="shared" si="161"/>
        <v/>
      </c>
      <c r="AA381" s="36" t="str">
        <f>IFERROR(H381-I381,"")</f>
        <v/>
      </c>
      <c r="AB381" s="36" t="str">
        <f t="shared" si="151"/>
        <v/>
      </c>
      <c r="AC381" s="66" t="str" cm="1">
        <f t="array" ref="AC381">IFERROR((AB381=AB380,AC380+AB381,AB381),"")</f>
        <v/>
      </c>
      <c r="AD381" s="65"/>
      <c r="AE381" s="65"/>
      <c r="AF381" s="65"/>
      <c r="AG381" s="65"/>
      <c r="AH381" s="36" t="str">
        <f>IF(AND(H381&gt;I381,H380&lt;I380),"crossover","")</f>
        <v/>
      </c>
      <c r="AI381" s="36" t="str">
        <f>IF(AND(H381&lt;I381,H380&gt;I380),"crossunder","")</f>
        <v/>
      </c>
      <c r="AJ381" s="67" t="str">
        <f t="shared" si="152"/>
        <v/>
      </c>
      <c r="AK381" s="68" t="str">
        <f t="shared" si="153"/>
        <v/>
      </c>
      <c r="AL381" s="71" t="str">
        <f t="shared" si="154"/>
        <v/>
      </c>
      <c r="AM381" s="71" t="str">
        <f t="shared" si="155"/>
        <v/>
      </c>
      <c r="AN381" s="72" t="str">
        <f>IF(AND(AK381&lt;&gt;"",CF381="Low Spike @ Uptrend"),AK381,"")</f>
        <v/>
      </c>
      <c r="AO381" s="72" t="str">
        <f t="shared" si="156"/>
        <v/>
      </c>
      <c r="AT381" s="75"/>
      <c r="AU381" s="75"/>
      <c r="AV381" s="75"/>
      <c r="AW381" s="75"/>
      <c r="AX381" s="4"/>
      <c r="AY381" s="21" t="str">
        <f>IF(OR(Q381=0,Q381=""),"",((H381-Q381)/Q381))</f>
        <v/>
      </c>
      <c r="AZ381" s="15" t="str">
        <f t="shared" si="139"/>
        <v/>
      </c>
      <c r="BA381" s="15" t="str">
        <f t="shared" si="137"/>
        <v/>
      </c>
      <c r="BB381" s="22" t="str">
        <f t="shared" si="140"/>
        <v/>
      </c>
      <c r="BC381" s="22" t="str">
        <f t="shared" si="141"/>
        <v/>
      </c>
      <c r="BD381" s="24" t="str">
        <f>IF(OR(R381=0,R381=""),"",((H381-R381)/R381))</f>
        <v/>
      </c>
      <c r="BE381" s="23" t="str">
        <f t="shared" si="138"/>
        <v/>
      </c>
      <c r="BF381" s="23" t="str">
        <f t="shared" si="142"/>
        <v/>
      </c>
      <c r="BG381" s="25" t="str">
        <f t="shared" si="143"/>
        <v/>
      </c>
      <c r="BH381" s="25" t="str">
        <f t="shared" si="144"/>
        <v/>
      </c>
      <c r="BI381" s="29" t="str">
        <f>IF(OR(L381="",N381=""),"",IF(AND(L381=N381,L381&gt;0,N381&gt;0),"Important High",""))</f>
        <v/>
      </c>
      <c r="BJ381" s="29" t="str">
        <f>IF(OR(M381="",O381=""),"",IF(AND(M381=O381,M381&gt;0,O381&gt;0),"Important Low",""))</f>
        <v/>
      </c>
      <c r="BK381" s="37" t="str">
        <f>IFERROR(IF(ABS(U381)&lt;0.15%,"Equal High",""),"")</f>
        <v/>
      </c>
      <c r="BL381" s="37" t="str" cm="1">
        <f t="array" aca="1" ref="BL381" ca="1">_xlfn.LET(_xlpm.lookback,MIN(ROW()-ROW(BK$50),11),_xlpm.found,IFERROR(MATCH("Equal High",OFFSET(BK381,-_xlpm.lookback,0,_xlpm.lookback+1,1),0),-1),_xlpm.offset_rows,_xlpm.lookback-_xlpm.found+1,IF(_xlpm.found&gt;0,INDEX(E:E,ROW()-_xlpm.offset_rows),""))</f>
        <v/>
      </c>
      <c r="BM381" s="37" t="str">
        <f ca="1">IF(BL381&lt;&gt;"",H381,"")</f>
        <v/>
      </c>
      <c r="BN381" s="37" t="str">
        <f ca="1">IF(BL381&lt;&gt;"",I381,"")</f>
        <v/>
      </c>
      <c r="BO381" s="37" t="str">
        <f t="shared" ca="1" si="162"/>
        <v/>
      </c>
      <c r="BP381" s="37" t="str">
        <f>IFERROR(IF(ABS(V381)&lt;0.15%,"Equal Low",""),"")</f>
        <v/>
      </c>
      <c r="BQ381" s="37" t="str" cm="1">
        <f t="array" aca="1" ref="BQ381" ca="1">_xlfn.LET(_xlpm.lookback,MIN(ROW()-ROW(BP$50),11),_xlpm.found,IFERROR(MATCH("Equal Low",OFFSET(BP381,-_xlpm.lookback,0,_xlpm.lookback+1,1),0),-1),_xlpm.offset_rows,_xlpm.lookback-_xlpm.found+1,IF(_xlpm.found&gt;0,INDEX(F:F,ROW()-_xlpm.offset_rows),""))</f>
        <v/>
      </c>
      <c r="BR381" s="37" t="str">
        <f ca="1">IF(BQ381&lt;&gt;"",H381,"")</f>
        <v/>
      </c>
      <c r="BS381" s="37" t="str">
        <f ca="1">IF(BQ381&lt;&gt;"",I381,"")</f>
        <v/>
      </c>
      <c r="BT381" s="37" t="str">
        <f t="shared" ca="1" si="163"/>
        <v/>
      </c>
      <c r="BU381" s="37" t="str">
        <f t="shared" si="145"/>
        <v/>
      </c>
      <c r="BV381" s="29" t="str">
        <f t="shared" si="146"/>
        <v/>
      </c>
      <c r="BW381" s="37" t="str" cm="1">
        <f t="array" ref="BW381">IF(BV381&lt;&gt;1,"",_xlfn.IFS(OR(BC381="Above",BC381="Below"),BC381,OR(BH381="Above",BH381="Below"),BH381,TRUE,""))</f>
        <v/>
      </c>
      <c r="BX381" s="37" t="str">
        <f ca="1">_xlfn.LET(_xlpm.eqh,IFERROR(ABS((BM381-BL381)/BL381)&lt;0.15%,FALSE),_xlpm.eql,IFERROR(ABS((BR381-BQ381)/BQ381)&lt;0.15%,FALSE),IF(_xlpm.eqh,IF(_xlpm.eql,"Eqh Touch / Eql Touch","Eqh Touch"),IF(_xlpm.eql,"Eql Touch","")))</f>
        <v/>
      </c>
      <c r="BY381" s="37" t="str">
        <f>IF(AA381="","",IF(AA381&gt;0,"UP","DOWN"))</f>
        <v/>
      </c>
      <c r="BZ381" s="37" t="str">
        <f t="shared" si="147"/>
        <v/>
      </c>
      <c r="CA381" s="37" t="str">
        <f t="shared" si="148"/>
        <v/>
      </c>
      <c r="CB381" s="66" t="str">
        <f t="shared" si="149"/>
        <v/>
      </c>
      <c r="CC381" s="69" t="str">
        <f t="shared" si="157"/>
        <v/>
      </c>
      <c r="CD381" s="66" t="str">
        <f t="shared" si="158"/>
        <v/>
      </c>
      <c r="CE381" s="66" t="str">
        <f t="shared" si="150"/>
        <v/>
      </c>
      <c r="CF381" s="66" t="str">
        <f>IF(AK381="","",IF(AND(AC381&gt;0,AK381&gt;0),"Low Spike @ Uptrend",""))</f>
        <v/>
      </c>
      <c r="CG381" s="66" t="str">
        <f>IF(AND(CF381="Low Spike @ Uptrend",AV381&gt;50%),"Sig Low Spike @ Uptrend","")</f>
        <v/>
      </c>
      <c r="CH381" s="30" t="str">
        <f>IFERROR(IF(Z381&gt;(AVERAGE(Z361:Z381)+(2*_xlfn.STDEV.P(Z361:Z381))),1,""),"")</f>
        <v/>
      </c>
      <c r="CI381" s="30" t="str">
        <f>IFERROR(IF(G381&gt;(AVERAGE(G361:G381)+(2*_xlfn.STDEV.P(G361:G381))),1,""),"")</f>
        <v/>
      </c>
      <c r="CJ381" s="30" t="str">
        <f>IF(P381="","",IF(P381=1,1,""))</f>
        <v/>
      </c>
      <c r="CK381" s="11" t="str">
        <f>IF(AND(CH381="",CC381="",CF381="",CI381="",CJ381=""),"",SUM(CH381:CJ381)/5)</f>
        <v/>
      </c>
      <c r="CL381" s="38" t="str">
        <f t="shared" si="159"/>
        <v/>
      </c>
      <c r="CM381" s="10" t="str">
        <f t="shared" si="160"/>
        <v/>
      </c>
    </row>
    <row r="382" spans="1:91" x14ac:dyDescent="0.55000000000000004">
      <c r="A382" t="str">
        <f>IF('Data Validation'!$K$2&lt;&gt;TRUE,"",'Data Validation'!A382)</f>
        <v/>
      </c>
      <c r="B382" s="4" t="str">
        <f>IF('Data Validation'!$K$2&lt;&gt;TRUE,"",'Data Validation'!C382)</f>
        <v/>
      </c>
      <c r="C382" s="4" t="str">
        <f>IF('Data Validation'!$K$2&lt;&gt;TRUE,"",'Data Validation'!E382)</f>
        <v/>
      </c>
      <c r="D382" s="4" t="str">
        <f>IF('Data Validation'!$K$2&lt;&gt;TRUE,"",'Data Validation'!G382)</f>
        <v/>
      </c>
      <c r="E382" s="4" t="str">
        <f>IF($C382&lt;&gt;"M5","",Price!F382)</f>
        <v/>
      </c>
      <c r="F382" s="4" t="str">
        <f>IF($C382&lt;&gt;"M5","",Price!G382)</f>
        <v/>
      </c>
      <c r="G382" s="4" t="str">
        <f>IF($C382&lt;&gt;"M5","",Price!H382)</f>
        <v/>
      </c>
      <c r="H382" s="57" t="str">
        <f>IF($C382&lt;&gt;"M5","",SSA!E382)</f>
        <v/>
      </c>
      <c r="I382" s="57" t="str">
        <f>IF($C382&lt;&gt;"M5","",SSA!F382)</f>
        <v/>
      </c>
      <c r="J382" s="58" t="str">
        <f>IF($C382&lt;&gt;"M5","",SSA!G382)</f>
        <v/>
      </c>
      <c r="K382" s="58" t="str">
        <f>IF($C382&lt;&gt;"M5","",SSA!H382)</f>
        <v/>
      </c>
      <c r="L382" s="5" t="str">
        <f>IF($C382&lt;&gt;"M5","",Trendlines!K382)</f>
        <v/>
      </c>
      <c r="M382" s="5" t="str">
        <f>IF($C382&lt;&gt;"M5","",Trendlines!L382)</f>
        <v/>
      </c>
      <c r="N382" s="5" t="str">
        <f>IF($C382&lt;&gt;"M5","",ZigZag!E382)</f>
        <v/>
      </c>
      <c r="O382" s="5" t="str">
        <f>IF($C382&lt;&gt;"M5","",ZigZag!F382)</f>
        <v/>
      </c>
      <c r="P382" s="5" t="str">
        <f>IF($C382&lt;&gt;"M5","",Pinbar!E382)</f>
        <v/>
      </c>
      <c r="Q382" s="57" t="str">
        <f>IF($C382&lt;&gt;"M5","",Trendlines!E382)</f>
        <v/>
      </c>
      <c r="R382" s="57" t="str">
        <f>IF($C382&lt;&gt;"M5","",Trendlines!H382)</f>
        <v/>
      </c>
      <c r="S382" s="36" t="str">
        <f>IF(N382=0,""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"")))))))))))))))))))))))))))))))))))))))))))))))))</f>
        <v/>
      </c>
      <c r="T382" s="36" t="str">
        <f>IF(O382=0,""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"")))))))))))))))))))))))))))))))))))))))))))))))))</f>
        <v/>
      </c>
      <c r="U382" s="36" t="str">
        <f>IFERROR(IF(S382="N/A","N/A",((N382-S382)/S382)),"")</f>
        <v/>
      </c>
      <c r="V382" s="36" t="str">
        <f>IFERROR(IF(T382="N/A","N/A",((O382-T382)/T382)),"")</f>
        <v/>
      </c>
      <c r="W382" t="str">
        <f>IFERROR(E382-F382,"")</f>
        <v/>
      </c>
      <c r="X382" t="str">
        <f>IFERROR(ABS(E382-D381),"")</f>
        <v/>
      </c>
      <c r="Y382" t="str">
        <f>IFERROR(ABS(F382-D381),"")</f>
        <v/>
      </c>
      <c r="Z382" t="str">
        <f t="shared" si="161"/>
        <v/>
      </c>
      <c r="AA382" s="36" t="str">
        <f>IFERROR(H382-I382,"")</f>
        <v/>
      </c>
      <c r="AB382" s="36" t="str">
        <f t="shared" si="151"/>
        <v/>
      </c>
      <c r="AC382" s="66" t="str" cm="1">
        <f t="array" ref="AC382">IFERROR((AB382=AB381,AC381+AB382,AB382),"")</f>
        <v/>
      </c>
      <c r="AD382" s="65"/>
      <c r="AE382" s="65"/>
      <c r="AF382" s="65"/>
      <c r="AG382" s="65"/>
      <c r="AH382" s="36" t="str">
        <f>IF(AND(H382&gt;I382,H381&lt;I381),"crossover","")</f>
        <v/>
      </c>
      <c r="AI382" s="36" t="str">
        <f>IF(AND(H382&lt;I382,H381&gt;I381),"crossunder","")</f>
        <v/>
      </c>
      <c r="AJ382" s="67" t="str">
        <f t="shared" si="152"/>
        <v/>
      </c>
      <c r="AK382" s="68" t="str">
        <f t="shared" si="153"/>
        <v/>
      </c>
      <c r="AL382" s="71" t="str">
        <f t="shared" si="154"/>
        <v/>
      </c>
      <c r="AM382" s="71" t="str">
        <f t="shared" si="155"/>
        <v/>
      </c>
      <c r="AN382" s="72" t="str">
        <f>IF(AND(AK382&lt;&gt;"",CF382="Low Spike @ Uptrend"),AK382,"")</f>
        <v/>
      </c>
      <c r="AO382" s="72" t="str">
        <f t="shared" si="156"/>
        <v/>
      </c>
      <c r="AT382" s="75"/>
      <c r="AU382" s="75"/>
      <c r="AV382" s="75"/>
      <c r="AW382" s="75"/>
      <c r="AX382" s="4"/>
      <c r="AY382" s="21" t="str">
        <f>IF(OR(Q382=0,Q382=""),"",((H382-Q382)/Q382))</f>
        <v/>
      </c>
      <c r="AZ382" s="15" t="str">
        <f t="shared" si="139"/>
        <v/>
      </c>
      <c r="BA382" s="15" t="str">
        <f t="shared" si="137"/>
        <v/>
      </c>
      <c r="BB382" s="22" t="str">
        <f t="shared" si="140"/>
        <v/>
      </c>
      <c r="BC382" s="22" t="str">
        <f t="shared" si="141"/>
        <v/>
      </c>
      <c r="BD382" s="24" t="str">
        <f>IF(OR(R382=0,R382=""),"",((H382-R382)/R382))</f>
        <v/>
      </c>
      <c r="BE382" s="23" t="str">
        <f t="shared" si="138"/>
        <v/>
      </c>
      <c r="BF382" s="23" t="str">
        <f t="shared" si="142"/>
        <v/>
      </c>
      <c r="BG382" s="25" t="str">
        <f t="shared" si="143"/>
        <v/>
      </c>
      <c r="BH382" s="25" t="str">
        <f t="shared" si="144"/>
        <v/>
      </c>
      <c r="BI382" s="29" t="str">
        <f>IF(OR(L382="",N382=""),"",IF(AND(L382=N382,L382&gt;0,N382&gt;0),"Important High",""))</f>
        <v/>
      </c>
      <c r="BJ382" s="29" t="str">
        <f>IF(OR(M382="",O382=""),"",IF(AND(M382=O382,M382&gt;0,O382&gt;0),"Important Low",""))</f>
        <v/>
      </c>
      <c r="BK382" s="37" t="str">
        <f>IFERROR(IF(ABS(U382)&lt;0.15%,"Equal High",""),"")</f>
        <v/>
      </c>
      <c r="BL382" s="37" t="str" cm="1">
        <f t="array" aca="1" ref="BL382" ca="1">_xlfn.LET(_xlpm.lookback,MIN(ROW()-ROW(BK$50),11),_xlpm.found,IFERROR(MATCH("Equal High",OFFSET(BK382,-_xlpm.lookback,0,_xlpm.lookback+1,1),0),-1),_xlpm.offset_rows,_xlpm.lookback-_xlpm.found+1,IF(_xlpm.found&gt;0,INDEX(E:E,ROW()-_xlpm.offset_rows),""))</f>
        <v/>
      </c>
      <c r="BM382" s="37" t="str">
        <f ca="1">IF(BL382&lt;&gt;"",H382,"")</f>
        <v/>
      </c>
      <c r="BN382" s="37" t="str">
        <f ca="1">IF(BL382&lt;&gt;"",I382,"")</f>
        <v/>
      </c>
      <c r="BO382" s="37" t="str">
        <f t="shared" ca="1" si="162"/>
        <v/>
      </c>
      <c r="BP382" s="37" t="str">
        <f>IFERROR(IF(ABS(V382)&lt;0.15%,"Equal Low",""),"")</f>
        <v/>
      </c>
      <c r="BQ382" s="37" t="str" cm="1">
        <f t="array" aca="1" ref="BQ382" ca="1">_xlfn.LET(_xlpm.lookback,MIN(ROW()-ROW(BP$50),11),_xlpm.found,IFERROR(MATCH("Equal Low",OFFSET(BP382,-_xlpm.lookback,0,_xlpm.lookback+1,1),0),-1),_xlpm.offset_rows,_xlpm.lookback-_xlpm.found+1,IF(_xlpm.found&gt;0,INDEX(F:F,ROW()-_xlpm.offset_rows),""))</f>
        <v/>
      </c>
      <c r="BR382" s="37" t="str">
        <f ca="1">IF(BQ382&lt;&gt;"",H382,"")</f>
        <v/>
      </c>
      <c r="BS382" s="37" t="str">
        <f ca="1">IF(BQ382&lt;&gt;"",I382,"")</f>
        <v/>
      </c>
      <c r="BT382" s="37" t="str">
        <f t="shared" ca="1" si="163"/>
        <v/>
      </c>
      <c r="BU382" s="37" t="str">
        <f t="shared" si="145"/>
        <v/>
      </c>
      <c r="BV382" s="29" t="str">
        <f t="shared" si="146"/>
        <v/>
      </c>
      <c r="BW382" s="37" t="str" cm="1">
        <f t="array" ref="BW382">IF(BV382&lt;&gt;1,"",_xlfn.IFS(OR(BC382="Above",BC382="Below"),BC382,OR(BH382="Above",BH382="Below"),BH382,TRUE,""))</f>
        <v/>
      </c>
      <c r="BX382" s="37" t="str">
        <f ca="1">_xlfn.LET(_xlpm.eqh,IFERROR(ABS((BM382-BL382)/BL382)&lt;0.15%,FALSE),_xlpm.eql,IFERROR(ABS((BR382-BQ382)/BQ382)&lt;0.15%,FALSE),IF(_xlpm.eqh,IF(_xlpm.eql,"Eqh Touch / Eql Touch","Eqh Touch"),IF(_xlpm.eql,"Eql Touch","")))</f>
        <v/>
      </c>
      <c r="BY382" s="37" t="str">
        <f>IF(AA382="","",IF(AA382&gt;0,"UP","DOWN"))</f>
        <v/>
      </c>
      <c r="BZ382" s="37" t="str">
        <f t="shared" si="147"/>
        <v/>
      </c>
      <c r="CA382" s="37" t="str">
        <f t="shared" si="148"/>
        <v/>
      </c>
      <c r="CB382" s="66" t="str">
        <f t="shared" si="149"/>
        <v/>
      </c>
      <c r="CC382" s="69" t="str">
        <f t="shared" si="157"/>
        <v/>
      </c>
      <c r="CD382" s="66" t="str">
        <f t="shared" si="158"/>
        <v/>
      </c>
      <c r="CE382" s="66" t="str">
        <f t="shared" si="150"/>
        <v/>
      </c>
      <c r="CF382" s="66" t="str">
        <f>IF(AK382="","",IF(AND(AC382&gt;0,AK382&gt;0),"Low Spike @ Uptrend",""))</f>
        <v/>
      </c>
      <c r="CG382" s="66" t="str">
        <f>IF(AND(CF382="Low Spike @ Uptrend",AV382&gt;50%),"Sig Low Spike @ Uptrend","")</f>
        <v/>
      </c>
      <c r="CH382" s="30" t="str">
        <f>IFERROR(IF(Z382&gt;(AVERAGE(Z362:Z382)+(2*_xlfn.STDEV.P(Z362:Z382))),1,""),"")</f>
        <v/>
      </c>
      <c r="CI382" s="30" t="str">
        <f>IFERROR(IF(G382&gt;(AVERAGE(G362:G382)+(2*_xlfn.STDEV.P(G362:G382))),1,""),"")</f>
        <v/>
      </c>
      <c r="CJ382" s="30" t="str">
        <f>IF(P382="","",IF(P382=1,1,""))</f>
        <v/>
      </c>
      <c r="CK382" s="11" t="str">
        <f>IF(AND(CH382="",CC382="",CF382="",CI382="",CJ382=""),"",SUM(CH382:CJ382)/5)</f>
        <v/>
      </c>
      <c r="CL382" s="38" t="str">
        <f t="shared" si="159"/>
        <v/>
      </c>
      <c r="CM382" s="10" t="str">
        <f t="shared" si="160"/>
        <v/>
      </c>
    </row>
    <row r="383" spans="1:91" x14ac:dyDescent="0.55000000000000004">
      <c r="A383" t="str">
        <f>IF('Data Validation'!$K$2&lt;&gt;TRUE,"",'Data Validation'!A383)</f>
        <v/>
      </c>
      <c r="B383" s="4" t="str">
        <f>IF('Data Validation'!$K$2&lt;&gt;TRUE,"",'Data Validation'!C383)</f>
        <v/>
      </c>
      <c r="C383" s="4" t="str">
        <f>IF('Data Validation'!$K$2&lt;&gt;TRUE,"",'Data Validation'!E383)</f>
        <v/>
      </c>
      <c r="D383" s="4" t="str">
        <f>IF('Data Validation'!$K$2&lt;&gt;TRUE,"",'Data Validation'!G383)</f>
        <v/>
      </c>
      <c r="E383" s="4" t="str">
        <f>IF($C383&lt;&gt;"M5","",Price!F383)</f>
        <v/>
      </c>
      <c r="F383" s="4" t="str">
        <f>IF($C383&lt;&gt;"M5","",Price!G383)</f>
        <v/>
      </c>
      <c r="G383" s="4" t="str">
        <f>IF($C383&lt;&gt;"M5","",Price!H383)</f>
        <v/>
      </c>
      <c r="H383" s="57" t="str">
        <f>IF($C383&lt;&gt;"M5","",SSA!E383)</f>
        <v/>
      </c>
      <c r="I383" s="57" t="str">
        <f>IF($C383&lt;&gt;"M5","",SSA!F383)</f>
        <v/>
      </c>
      <c r="J383" s="58" t="str">
        <f>IF($C383&lt;&gt;"M5","",SSA!G383)</f>
        <v/>
      </c>
      <c r="K383" s="58" t="str">
        <f>IF($C383&lt;&gt;"M5","",SSA!H383)</f>
        <v/>
      </c>
      <c r="L383" s="5" t="str">
        <f>IF($C383&lt;&gt;"M5","",Trendlines!K383)</f>
        <v/>
      </c>
      <c r="M383" s="5" t="str">
        <f>IF($C383&lt;&gt;"M5","",Trendlines!L383)</f>
        <v/>
      </c>
      <c r="N383" s="5" t="str">
        <f>IF($C383&lt;&gt;"M5","",ZigZag!E383)</f>
        <v/>
      </c>
      <c r="O383" s="5" t="str">
        <f>IF($C383&lt;&gt;"M5","",ZigZag!F383)</f>
        <v/>
      </c>
      <c r="P383" s="5" t="str">
        <f>IF($C383&lt;&gt;"M5","",Pinbar!E383)</f>
        <v/>
      </c>
      <c r="Q383" s="57" t="str">
        <f>IF($C383&lt;&gt;"M5","",Trendlines!E383)</f>
        <v/>
      </c>
      <c r="R383" s="57" t="str">
        <f>IF($C383&lt;&gt;"M5","",Trendlines!H383)</f>
        <v/>
      </c>
      <c r="S383" s="36" t="str">
        <f>IF(N383=0,""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"")))))))))))))))))))))))))))))))))))))))))))))))))</f>
        <v/>
      </c>
      <c r="T383" s="36" t="str">
        <f>IF(O383=0,""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"")))))))))))))))))))))))))))))))))))))))))))))))))</f>
        <v/>
      </c>
      <c r="U383" s="36" t="str">
        <f>IFERROR(IF(S383="N/A","N/A",((N383-S383)/S383)),"")</f>
        <v/>
      </c>
      <c r="V383" s="36" t="str">
        <f>IFERROR(IF(T383="N/A","N/A",((O383-T383)/T383)),"")</f>
        <v/>
      </c>
      <c r="W383" t="str">
        <f>IFERROR(E383-F383,"")</f>
        <v/>
      </c>
      <c r="X383" t="str">
        <f>IFERROR(ABS(E383-D382),"")</f>
        <v/>
      </c>
      <c r="Y383" t="str">
        <f>IFERROR(ABS(F383-D382),"")</f>
        <v/>
      </c>
      <c r="Z383" t="str">
        <f t="shared" si="161"/>
        <v/>
      </c>
      <c r="AA383" s="36" t="str">
        <f>IFERROR(H383-I383,"")</f>
        <v/>
      </c>
      <c r="AB383" s="36" t="str">
        <f t="shared" si="151"/>
        <v/>
      </c>
      <c r="AC383" s="66" t="str" cm="1">
        <f t="array" ref="AC383">IFERROR((AB383=AB382,AC382+AB383,AB383),"")</f>
        <v/>
      </c>
      <c r="AD383" s="65"/>
      <c r="AE383" s="65"/>
      <c r="AF383" s="65"/>
      <c r="AG383" s="65"/>
      <c r="AH383" s="36" t="str">
        <f>IF(AND(H383&gt;I383,H382&lt;I382),"crossover","")</f>
        <v/>
      </c>
      <c r="AI383" s="36" t="str">
        <f>IF(AND(H383&lt;I383,H382&gt;I382),"crossunder","")</f>
        <v/>
      </c>
      <c r="AJ383" s="67" t="str">
        <f t="shared" si="152"/>
        <v/>
      </c>
      <c r="AK383" s="68" t="str">
        <f t="shared" si="153"/>
        <v/>
      </c>
      <c r="AL383" s="71" t="str">
        <f t="shared" si="154"/>
        <v/>
      </c>
      <c r="AM383" s="71" t="str">
        <f t="shared" si="155"/>
        <v/>
      </c>
      <c r="AN383" s="72" t="str">
        <f>IF(AND(AK383&lt;&gt;"",CF383="Low Spike @ Uptrend"),AK383,"")</f>
        <v/>
      </c>
      <c r="AO383" s="72" t="str">
        <f t="shared" si="156"/>
        <v/>
      </c>
      <c r="AT383" s="75"/>
      <c r="AU383" s="75"/>
      <c r="AV383" s="75"/>
      <c r="AW383" s="75"/>
      <c r="AX383" s="4"/>
      <c r="AY383" s="21" t="str">
        <f>IF(OR(Q383=0,Q383=""),"",((H383-Q383)/Q383))</f>
        <v/>
      </c>
      <c r="AZ383" s="15" t="str">
        <f t="shared" si="139"/>
        <v/>
      </c>
      <c r="BA383" s="15" t="str">
        <f t="shared" si="137"/>
        <v/>
      </c>
      <c r="BB383" s="22" t="str">
        <f t="shared" si="140"/>
        <v/>
      </c>
      <c r="BC383" s="22" t="str">
        <f t="shared" si="141"/>
        <v/>
      </c>
      <c r="BD383" s="24" t="str">
        <f>IF(OR(R383=0,R383=""),"",((H383-R383)/R383))</f>
        <v/>
      </c>
      <c r="BE383" s="23" t="str">
        <f t="shared" si="138"/>
        <v/>
      </c>
      <c r="BF383" s="23" t="str">
        <f t="shared" si="142"/>
        <v/>
      </c>
      <c r="BG383" s="25" t="str">
        <f t="shared" si="143"/>
        <v/>
      </c>
      <c r="BH383" s="25" t="str">
        <f t="shared" si="144"/>
        <v/>
      </c>
      <c r="BI383" s="29" t="str">
        <f>IF(OR(L383="",N383=""),"",IF(AND(L383=N383,L383&gt;0,N383&gt;0),"Important High",""))</f>
        <v/>
      </c>
      <c r="BJ383" s="29" t="str">
        <f>IF(OR(M383="",O383=""),"",IF(AND(M383=O383,M383&gt;0,O383&gt;0),"Important Low",""))</f>
        <v/>
      </c>
      <c r="BK383" s="37" t="str">
        <f>IFERROR(IF(ABS(U383)&lt;0.15%,"Equal High",""),"")</f>
        <v/>
      </c>
      <c r="BL383" s="37" t="str" cm="1">
        <f t="array" aca="1" ref="BL383" ca="1">_xlfn.LET(_xlpm.lookback,MIN(ROW()-ROW(BK$50),11),_xlpm.found,IFERROR(MATCH("Equal High",OFFSET(BK383,-_xlpm.lookback,0,_xlpm.lookback+1,1),0),-1),_xlpm.offset_rows,_xlpm.lookback-_xlpm.found+1,IF(_xlpm.found&gt;0,INDEX(E:E,ROW()-_xlpm.offset_rows),""))</f>
        <v/>
      </c>
      <c r="BM383" s="37" t="str">
        <f ca="1">IF(BL383&lt;&gt;"",H383,"")</f>
        <v/>
      </c>
      <c r="BN383" s="37" t="str">
        <f ca="1">IF(BL383&lt;&gt;"",I383,"")</f>
        <v/>
      </c>
      <c r="BO383" s="37" t="str">
        <f t="shared" ca="1" si="162"/>
        <v/>
      </c>
      <c r="BP383" s="37" t="str">
        <f>IFERROR(IF(ABS(V383)&lt;0.15%,"Equal Low",""),"")</f>
        <v/>
      </c>
      <c r="BQ383" s="37" t="str" cm="1">
        <f t="array" aca="1" ref="BQ383" ca="1">_xlfn.LET(_xlpm.lookback,MIN(ROW()-ROW(BP$50),11),_xlpm.found,IFERROR(MATCH("Equal Low",OFFSET(BP383,-_xlpm.lookback,0,_xlpm.lookback+1,1),0),-1),_xlpm.offset_rows,_xlpm.lookback-_xlpm.found+1,IF(_xlpm.found&gt;0,INDEX(F:F,ROW()-_xlpm.offset_rows),""))</f>
        <v/>
      </c>
      <c r="BR383" s="37" t="str">
        <f ca="1">IF(BQ383&lt;&gt;"",H383,"")</f>
        <v/>
      </c>
      <c r="BS383" s="37" t="str">
        <f ca="1">IF(BQ383&lt;&gt;"",I383,"")</f>
        <v/>
      </c>
      <c r="BT383" s="37" t="str">
        <f t="shared" ca="1" si="163"/>
        <v/>
      </c>
      <c r="BU383" s="37" t="str">
        <f t="shared" si="145"/>
        <v/>
      </c>
      <c r="BV383" s="29" t="str">
        <f t="shared" si="146"/>
        <v/>
      </c>
      <c r="BW383" s="37" t="str" cm="1">
        <f t="array" ref="BW383">IF(BV383&lt;&gt;1,"",_xlfn.IFS(OR(BC383="Above",BC383="Below"),BC383,OR(BH383="Above",BH383="Below"),BH383,TRUE,""))</f>
        <v/>
      </c>
      <c r="BX383" s="37" t="str">
        <f ca="1">_xlfn.LET(_xlpm.eqh,IFERROR(ABS((BM383-BL383)/BL383)&lt;0.15%,FALSE),_xlpm.eql,IFERROR(ABS((BR383-BQ383)/BQ383)&lt;0.15%,FALSE),IF(_xlpm.eqh,IF(_xlpm.eql,"Eqh Touch / Eql Touch","Eqh Touch"),IF(_xlpm.eql,"Eql Touch","")))</f>
        <v/>
      </c>
      <c r="BY383" s="37" t="str">
        <f>IF(AA383="","",IF(AA383&gt;0,"UP","DOWN"))</f>
        <v/>
      </c>
      <c r="BZ383" s="37" t="str">
        <f t="shared" si="147"/>
        <v/>
      </c>
      <c r="CA383" s="37" t="str">
        <f t="shared" si="148"/>
        <v/>
      </c>
      <c r="CB383" s="66" t="str">
        <f t="shared" si="149"/>
        <v/>
      </c>
      <c r="CC383" s="69" t="str">
        <f t="shared" si="157"/>
        <v/>
      </c>
      <c r="CD383" s="66" t="str">
        <f t="shared" si="158"/>
        <v/>
      </c>
      <c r="CE383" s="66" t="str">
        <f t="shared" si="150"/>
        <v/>
      </c>
      <c r="CF383" s="66" t="str">
        <f>IF(AK383="","",IF(AND(AC383&gt;0,AK383&gt;0),"Low Spike @ Uptrend",""))</f>
        <v/>
      </c>
      <c r="CG383" s="66" t="str">
        <f>IF(AND(CF383="Low Spike @ Uptrend",AV383&gt;50%),"Sig Low Spike @ Uptrend","")</f>
        <v/>
      </c>
      <c r="CH383" s="30" t="str">
        <f>IFERROR(IF(Z383&gt;(AVERAGE(Z363:Z383)+(2*_xlfn.STDEV.P(Z363:Z383))),1,""),"")</f>
        <v/>
      </c>
      <c r="CI383" s="30" t="str">
        <f>IFERROR(IF(G383&gt;(AVERAGE(G363:G383)+(2*_xlfn.STDEV.P(G363:G383))),1,""),"")</f>
        <v/>
      </c>
      <c r="CJ383" s="30" t="str">
        <f>IF(P383="","",IF(P383=1,1,""))</f>
        <v/>
      </c>
      <c r="CK383" s="11" t="str">
        <f>IF(AND(CH383="",CC383="",CF383="",CI383="",CJ383=""),"",SUM(CH383:CJ383)/5)</f>
        <v/>
      </c>
      <c r="CL383" s="38" t="str">
        <f t="shared" si="159"/>
        <v/>
      </c>
      <c r="CM383" s="10" t="str">
        <f t="shared" si="160"/>
        <v/>
      </c>
    </row>
    <row r="384" spans="1:91" x14ac:dyDescent="0.55000000000000004">
      <c r="A384" t="str">
        <f>IF('Data Validation'!$K$2&lt;&gt;TRUE,"",'Data Validation'!A384)</f>
        <v/>
      </c>
      <c r="B384" s="4" t="str">
        <f>IF('Data Validation'!$K$2&lt;&gt;TRUE,"",'Data Validation'!C384)</f>
        <v/>
      </c>
      <c r="C384" s="4" t="str">
        <f>IF('Data Validation'!$K$2&lt;&gt;TRUE,"",'Data Validation'!E384)</f>
        <v/>
      </c>
      <c r="D384" s="4" t="str">
        <f>IF('Data Validation'!$K$2&lt;&gt;TRUE,"",'Data Validation'!G384)</f>
        <v/>
      </c>
      <c r="E384" s="4" t="str">
        <f>IF($C384&lt;&gt;"M5","",Price!F384)</f>
        <v/>
      </c>
      <c r="F384" s="4" t="str">
        <f>IF($C384&lt;&gt;"M5","",Price!G384)</f>
        <v/>
      </c>
      <c r="G384" s="4" t="str">
        <f>IF($C384&lt;&gt;"M5","",Price!H384)</f>
        <v/>
      </c>
      <c r="H384" s="57" t="str">
        <f>IF($C384&lt;&gt;"M5","",SSA!E384)</f>
        <v/>
      </c>
      <c r="I384" s="57" t="str">
        <f>IF($C384&lt;&gt;"M5","",SSA!F384)</f>
        <v/>
      </c>
      <c r="J384" s="58" t="str">
        <f>IF($C384&lt;&gt;"M5","",SSA!G384)</f>
        <v/>
      </c>
      <c r="K384" s="58" t="str">
        <f>IF($C384&lt;&gt;"M5","",SSA!H384)</f>
        <v/>
      </c>
      <c r="L384" s="5" t="str">
        <f>IF($C384&lt;&gt;"M5","",Trendlines!K384)</f>
        <v/>
      </c>
      <c r="M384" s="5" t="str">
        <f>IF($C384&lt;&gt;"M5","",Trendlines!L384)</f>
        <v/>
      </c>
      <c r="N384" s="5" t="str">
        <f>IF($C384&lt;&gt;"M5","",ZigZag!E384)</f>
        <v/>
      </c>
      <c r="O384" s="5" t="str">
        <f>IF($C384&lt;&gt;"M5","",ZigZag!F384)</f>
        <v/>
      </c>
      <c r="P384" s="5" t="str">
        <f>IF($C384&lt;&gt;"M5","",Pinbar!E384)</f>
        <v/>
      </c>
      <c r="Q384" s="57" t="str">
        <f>IF($C384&lt;&gt;"M5","",Trendlines!E384)</f>
        <v/>
      </c>
      <c r="R384" s="57" t="str">
        <f>IF($C384&lt;&gt;"M5","",Trendlines!H384)</f>
        <v/>
      </c>
      <c r="S384" s="36" t="str">
        <f>IF(N384=0,""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"")))))))))))))))))))))))))))))))))))))))))))))))))</f>
        <v/>
      </c>
      <c r="T384" s="36" t="str">
        <f>IF(O384=0,""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"")))))))))))))))))))))))))))))))))))))))))))))))))</f>
        <v/>
      </c>
      <c r="U384" s="36" t="str">
        <f>IFERROR(IF(S384="N/A","N/A",((N384-S384)/S384)),"")</f>
        <v/>
      </c>
      <c r="V384" s="36" t="str">
        <f>IFERROR(IF(T384="N/A","N/A",((O384-T384)/T384)),"")</f>
        <v/>
      </c>
      <c r="W384" t="str">
        <f>IFERROR(E384-F384,"")</f>
        <v/>
      </c>
      <c r="X384" t="str">
        <f>IFERROR(ABS(E384-D383),"")</f>
        <v/>
      </c>
      <c r="Y384" t="str">
        <f>IFERROR(ABS(F384-D383),"")</f>
        <v/>
      </c>
      <c r="Z384" t="str">
        <f t="shared" si="161"/>
        <v/>
      </c>
      <c r="AA384" s="36" t="str">
        <f>IFERROR(H384-I384,"")</f>
        <v/>
      </c>
      <c r="AB384" s="36" t="str">
        <f t="shared" si="151"/>
        <v/>
      </c>
      <c r="AC384" s="66" t="str" cm="1">
        <f t="array" ref="AC384">IFERROR((AB384=AB383,AC383+AB384,AB384),"")</f>
        <v/>
      </c>
      <c r="AD384" s="65"/>
      <c r="AE384" s="65"/>
      <c r="AF384" s="65"/>
      <c r="AG384" s="65"/>
      <c r="AH384" s="36" t="str">
        <f>IF(AND(H384&gt;I384,H383&lt;I383),"crossover","")</f>
        <v/>
      </c>
      <c r="AI384" s="36" t="str">
        <f>IF(AND(H384&lt;I384,H383&gt;I383),"crossunder","")</f>
        <v/>
      </c>
      <c r="AJ384" s="67" t="str">
        <f t="shared" si="152"/>
        <v/>
      </c>
      <c r="AK384" s="68" t="str">
        <f t="shared" si="153"/>
        <v/>
      </c>
      <c r="AL384" s="71" t="str">
        <f t="shared" si="154"/>
        <v/>
      </c>
      <c r="AM384" s="71" t="str">
        <f t="shared" si="155"/>
        <v/>
      </c>
      <c r="AN384" s="72" t="str">
        <f>IF(AND(AK384&lt;&gt;"",CF384="Low Spike @ Uptrend"),AK384,"")</f>
        <v/>
      </c>
      <c r="AO384" s="72" t="str">
        <f t="shared" si="156"/>
        <v/>
      </c>
      <c r="AT384" s="75"/>
      <c r="AU384" s="75"/>
      <c r="AV384" s="75"/>
      <c r="AW384" s="75"/>
      <c r="AX384" s="4"/>
      <c r="AY384" s="21" t="str">
        <f>IF(OR(Q384=0,Q384=""),"",((H384-Q384)/Q384))</f>
        <v/>
      </c>
      <c r="AZ384" s="15" t="str">
        <f t="shared" si="139"/>
        <v/>
      </c>
      <c r="BA384" s="15" t="str">
        <f t="shared" ref="BA384:BA447" si="164">IF(AZ384="","",IF(AZ384=AZ383,BA383+AZ384,AZ384))</f>
        <v/>
      </c>
      <c r="BB384" s="22" t="str">
        <f t="shared" si="140"/>
        <v/>
      </c>
      <c r="BC384" s="22" t="str">
        <f t="shared" si="141"/>
        <v/>
      </c>
      <c r="BD384" s="24" t="str">
        <f>IF(OR(R384=0,R384=""),"",((H384-R384)/R384))</f>
        <v/>
      </c>
      <c r="BE384" s="23" t="str">
        <f t="shared" si="138"/>
        <v/>
      </c>
      <c r="BF384" s="23" t="str">
        <f t="shared" si="142"/>
        <v/>
      </c>
      <c r="BG384" s="25" t="str">
        <f t="shared" si="143"/>
        <v/>
      </c>
      <c r="BH384" s="25" t="str">
        <f t="shared" si="144"/>
        <v/>
      </c>
      <c r="BI384" s="29" t="str">
        <f>IF(OR(L384="",N384=""),"",IF(AND(L384=N384,L384&gt;0,N384&gt;0),"Important High",""))</f>
        <v/>
      </c>
      <c r="BJ384" s="29" t="str">
        <f>IF(OR(M384="",O384=""),"",IF(AND(M384=O384,M384&gt;0,O384&gt;0),"Important Low",""))</f>
        <v/>
      </c>
      <c r="BK384" s="37" t="str">
        <f>IFERROR(IF(ABS(U384)&lt;0.15%,"Equal High",""),"")</f>
        <v/>
      </c>
      <c r="BL384" s="37" t="str" cm="1">
        <f t="array" aca="1" ref="BL384" ca="1">_xlfn.LET(_xlpm.lookback,MIN(ROW()-ROW(BK$50),11),_xlpm.found,IFERROR(MATCH("Equal High",OFFSET(BK384,-_xlpm.lookback,0,_xlpm.lookback+1,1),0),-1),_xlpm.offset_rows,_xlpm.lookback-_xlpm.found+1,IF(_xlpm.found&gt;0,INDEX(E:E,ROW()-_xlpm.offset_rows),""))</f>
        <v/>
      </c>
      <c r="BM384" s="37" t="str">
        <f ca="1">IF(BL384&lt;&gt;"",H384,"")</f>
        <v/>
      </c>
      <c r="BN384" s="37" t="str">
        <f ca="1">IF(BL384&lt;&gt;"",I384,"")</f>
        <v/>
      </c>
      <c r="BO384" s="37" t="str">
        <f t="shared" ca="1" si="162"/>
        <v/>
      </c>
      <c r="BP384" s="37" t="str">
        <f>IFERROR(IF(ABS(V384)&lt;0.15%,"Equal Low",""),"")</f>
        <v/>
      </c>
      <c r="BQ384" s="37" t="str" cm="1">
        <f t="array" aca="1" ref="BQ384" ca="1">_xlfn.LET(_xlpm.lookback,MIN(ROW()-ROW(BP$50),11),_xlpm.found,IFERROR(MATCH("Equal Low",OFFSET(BP384,-_xlpm.lookback,0,_xlpm.lookback+1,1),0),-1),_xlpm.offset_rows,_xlpm.lookback-_xlpm.found+1,IF(_xlpm.found&gt;0,INDEX(F:F,ROW()-_xlpm.offset_rows),""))</f>
        <v/>
      </c>
      <c r="BR384" s="37" t="str">
        <f ca="1">IF(BQ384&lt;&gt;"",H384,"")</f>
        <v/>
      </c>
      <c r="BS384" s="37" t="str">
        <f ca="1">IF(BQ384&lt;&gt;"",I384,"")</f>
        <v/>
      </c>
      <c r="BT384" s="37" t="str">
        <f t="shared" ca="1" si="163"/>
        <v/>
      </c>
      <c r="BU384" s="37" t="str">
        <f t="shared" si="145"/>
        <v/>
      </c>
      <c r="BV384" s="29" t="str">
        <f t="shared" si="146"/>
        <v/>
      </c>
      <c r="BW384" s="37" t="str" cm="1">
        <f t="array" ref="BW384">IF(BV384&lt;&gt;1,"",_xlfn.IFS(OR(BC384="Above",BC384="Below"),BC384,OR(BH384="Above",BH384="Below"),BH384,TRUE,""))</f>
        <v/>
      </c>
      <c r="BX384" s="37" t="str">
        <f ca="1">_xlfn.LET(_xlpm.eqh,IFERROR(ABS((BM384-BL384)/BL384)&lt;0.15%,FALSE),_xlpm.eql,IFERROR(ABS((BR384-BQ384)/BQ384)&lt;0.15%,FALSE),IF(_xlpm.eqh,IF(_xlpm.eql,"Eqh Touch / Eql Touch","Eqh Touch"),IF(_xlpm.eql,"Eql Touch","")))</f>
        <v/>
      </c>
      <c r="BY384" s="37" t="str">
        <f>IF(AA384="","",IF(AA384&gt;0,"UP","DOWN"))</f>
        <v/>
      </c>
      <c r="BZ384" s="37" t="str">
        <f t="shared" si="147"/>
        <v/>
      </c>
      <c r="CA384" s="37" t="str">
        <f t="shared" si="148"/>
        <v/>
      </c>
      <c r="CB384" s="66" t="str">
        <f t="shared" si="149"/>
        <v/>
      </c>
      <c r="CC384" s="69" t="str">
        <f t="shared" si="157"/>
        <v/>
      </c>
      <c r="CD384" s="66" t="str">
        <f t="shared" si="158"/>
        <v/>
      </c>
      <c r="CE384" s="66" t="str">
        <f t="shared" si="150"/>
        <v/>
      </c>
      <c r="CF384" s="66" t="str">
        <f>IF(AK384="","",IF(AND(AC384&gt;0,AK384&gt;0),"Low Spike @ Uptrend",""))</f>
        <v/>
      </c>
      <c r="CG384" s="66" t="str">
        <f>IF(AND(CF384="Low Spike @ Uptrend",AV384&gt;50%),"Sig Low Spike @ Uptrend","")</f>
        <v/>
      </c>
      <c r="CH384" s="30" t="str">
        <f>IFERROR(IF(Z384&gt;(AVERAGE(Z364:Z384)+(2*_xlfn.STDEV.P(Z364:Z384))),1,""),"")</f>
        <v/>
      </c>
      <c r="CI384" s="30" t="str">
        <f>IFERROR(IF(G384&gt;(AVERAGE(G364:G384)+(2*_xlfn.STDEV.P(G364:G384))),1,""),"")</f>
        <v/>
      </c>
      <c r="CJ384" s="30" t="str">
        <f>IF(P384="","",IF(P384=1,1,""))</f>
        <v/>
      </c>
      <c r="CK384" s="11" t="str">
        <f>IF(AND(CH384="",CC384="",CF384="",CI384="",CJ384=""),"",SUM(CH384:CJ384)/5)</f>
        <v/>
      </c>
      <c r="CL384" s="38" t="str">
        <f t="shared" si="159"/>
        <v/>
      </c>
      <c r="CM384" s="10" t="str">
        <f t="shared" si="160"/>
        <v/>
      </c>
    </row>
    <row r="385" spans="1:91" x14ac:dyDescent="0.55000000000000004">
      <c r="A385" t="str">
        <f>IF('Data Validation'!$K$2&lt;&gt;TRUE,"",'Data Validation'!A385)</f>
        <v/>
      </c>
      <c r="B385" s="4" t="str">
        <f>IF('Data Validation'!$K$2&lt;&gt;TRUE,"",'Data Validation'!C385)</f>
        <v/>
      </c>
      <c r="C385" s="4" t="str">
        <f>IF('Data Validation'!$K$2&lt;&gt;TRUE,"",'Data Validation'!E385)</f>
        <v/>
      </c>
      <c r="D385" s="4" t="str">
        <f>IF('Data Validation'!$K$2&lt;&gt;TRUE,"",'Data Validation'!G385)</f>
        <v/>
      </c>
      <c r="E385" s="4" t="str">
        <f>IF($C385&lt;&gt;"M5","",Price!F385)</f>
        <v/>
      </c>
      <c r="F385" s="4" t="str">
        <f>IF($C385&lt;&gt;"M5","",Price!G385)</f>
        <v/>
      </c>
      <c r="G385" s="4" t="str">
        <f>IF($C385&lt;&gt;"M5","",Price!H385)</f>
        <v/>
      </c>
      <c r="H385" s="57" t="str">
        <f>IF($C385&lt;&gt;"M5","",SSA!E385)</f>
        <v/>
      </c>
      <c r="I385" s="57" t="str">
        <f>IF($C385&lt;&gt;"M5","",SSA!F385)</f>
        <v/>
      </c>
      <c r="J385" s="58" t="str">
        <f>IF($C385&lt;&gt;"M5","",SSA!G385)</f>
        <v/>
      </c>
      <c r="K385" s="58" t="str">
        <f>IF($C385&lt;&gt;"M5","",SSA!H385)</f>
        <v/>
      </c>
      <c r="L385" s="5" t="str">
        <f>IF($C385&lt;&gt;"M5","",Trendlines!K385)</f>
        <v/>
      </c>
      <c r="M385" s="5" t="str">
        <f>IF($C385&lt;&gt;"M5","",Trendlines!L385)</f>
        <v/>
      </c>
      <c r="N385" s="5" t="str">
        <f>IF($C385&lt;&gt;"M5","",ZigZag!E385)</f>
        <v/>
      </c>
      <c r="O385" s="5" t="str">
        <f>IF($C385&lt;&gt;"M5","",ZigZag!F385)</f>
        <v/>
      </c>
      <c r="P385" s="5" t="str">
        <f>IF($C385&lt;&gt;"M5","",Pinbar!E385)</f>
        <v/>
      </c>
      <c r="Q385" s="57" t="str">
        <f>IF($C385&lt;&gt;"M5","",Trendlines!E385)</f>
        <v/>
      </c>
      <c r="R385" s="57" t="str">
        <f>IF($C385&lt;&gt;"M5","",Trendlines!H385)</f>
        <v/>
      </c>
      <c r="S385" s="36" t="str">
        <f>IF(N385=0,""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"")))))))))))))))))))))))))))))))))))))))))))))))))</f>
        <v/>
      </c>
      <c r="T385" s="36" t="str">
        <f>IF(O385=0,""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"")))))))))))))))))))))))))))))))))))))))))))))))))</f>
        <v/>
      </c>
      <c r="U385" s="36" t="str">
        <f>IFERROR(IF(S385="N/A","N/A",((N385-S385)/S385)),"")</f>
        <v/>
      </c>
      <c r="V385" s="36" t="str">
        <f>IFERROR(IF(T385="N/A","N/A",((O385-T385)/T385)),"")</f>
        <v/>
      </c>
      <c r="W385" t="str">
        <f>IFERROR(E385-F385,"")</f>
        <v/>
      </c>
      <c r="X385" t="str">
        <f>IFERROR(ABS(E385-D384),"")</f>
        <v/>
      </c>
      <c r="Y385" t="str">
        <f>IFERROR(ABS(F385-D384),"")</f>
        <v/>
      </c>
      <c r="Z385" t="str">
        <f t="shared" si="161"/>
        <v/>
      </c>
      <c r="AA385" s="36" t="str">
        <f>IFERROR(H385-I385,"")</f>
        <v/>
      </c>
      <c r="AB385" s="36" t="str">
        <f t="shared" si="151"/>
        <v/>
      </c>
      <c r="AC385" s="66" t="str" cm="1">
        <f t="array" ref="AC385">IFERROR((AB385=AB384,AC384+AB385,AB385),"")</f>
        <v/>
      </c>
      <c r="AD385" s="65"/>
      <c r="AE385" s="65"/>
      <c r="AF385" s="65"/>
      <c r="AG385" s="65"/>
      <c r="AH385" s="36" t="str">
        <f>IF(AND(H385&gt;I385,H384&lt;I384),"crossover","")</f>
        <v/>
      </c>
      <c r="AI385" s="36" t="str">
        <f>IF(AND(H385&lt;I385,H384&gt;I384),"crossunder","")</f>
        <v/>
      </c>
      <c r="AJ385" s="67" t="str">
        <f t="shared" si="152"/>
        <v/>
      </c>
      <c r="AK385" s="68" t="str">
        <f t="shared" si="153"/>
        <v/>
      </c>
      <c r="AL385" s="71" t="str">
        <f t="shared" si="154"/>
        <v/>
      </c>
      <c r="AM385" s="71" t="str">
        <f t="shared" si="155"/>
        <v/>
      </c>
      <c r="AN385" s="72" t="str">
        <f>IF(AND(AK385&lt;&gt;"",CF385="Low Spike @ Uptrend"),AK385,"")</f>
        <v/>
      </c>
      <c r="AO385" s="72" t="str">
        <f t="shared" si="156"/>
        <v/>
      </c>
      <c r="AT385" s="75"/>
      <c r="AU385" s="75"/>
      <c r="AV385" s="75"/>
      <c r="AW385" s="75"/>
      <c r="AX385" s="4"/>
      <c r="AY385" s="21" t="str">
        <f>IF(OR(Q385=0,Q385=""),"",((H385-Q385)/Q385))</f>
        <v/>
      </c>
      <c r="AZ385" s="15" t="str">
        <f t="shared" si="139"/>
        <v/>
      </c>
      <c r="BA385" s="15" t="str">
        <f t="shared" si="164"/>
        <v/>
      </c>
      <c r="BB385" s="22" t="str">
        <f t="shared" si="140"/>
        <v/>
      </c>
      <c r="BC385" s="22" t="str">
        <f t="shared" si="141"/>
        <v/>
      </c>
      <c r="BD385" s="24" t="str">
        <f>IF(OR(R385=0,R385=""),"",((H385-R385)/R385))</f>
        <v/>
      </c>
      <c r="BE385" s="23" t="str">
        <f t="shared" si="138"/>
        <v/>
      </c>
      <c r="BF385" s="23" t="str">
        <f t="shared" si="142"/>
        <v/>
      </c>
      <c r="BG385" s="25" t="str">
        <f t="shared" si="143"/>
        <v/>
      </c>
      <c r="BH385" s="25" t="str">
        <f t="shared" si="144"/>
        <v/>
      </c>
      <c r="BI385" s="29" t="str">
        <f>IF(OR(L385="",N385=""),"",IF(AND(L385=N385,L385&gt;0,N385&gt;0),"Important High",""))</f>
        <v/>
      </c>
      <c r="BJ385" s="29" t="str">
        <f>IF(OR(M385="",O385=""),"",IF(AND(M385=O385,M385&gt;0,O385&gt;0),"Important Low",""))</f>
        <v/>
      </c>
      <c r="BK385" s="37" t="str">
        <f>IFERROR(IF(ABS(U385)&lt;0.15%,"Equal High",""),"")</f>
        <v/>
      </c>
      <c r="BL385" s="37" t="str" cm="1">
        <f t="array" aca="1" ref="BL385" ca="1">_xlfn.LET(_xlpm.lookback,MIN(ROW()-ROW(BK$50),11),_xlpm.found,IFERROR(MATCH("Equal High",OFFSET(BK385,-_xlpm.lookback,0,_xlpm.lookback+1,1),0),-1),_xlpm.offset_rows,_xlpm.lookback-_xlpm.found+1,IF(_xlpm.found&gt;0,INDEX(E:E,ROW()-_xlpm.offset_rows),""))</f>
        <v/>
      </c>
      <c r="BM385" s="37" t="str">
        <f ca="1">IF(BL385&lt;&gt;"",H385,"")</f>
        <v/>
      </c>
      <c r="BN385" s="37" t="str">
        <f ca="1">IF(BL385&lt;&gt;"",I385,"")</f>
        <v/>
      </c>
      <c r="BO385" s="37" t="str">
        <f t="shared" ca="1" si="162"/>
        <v/>
      </c>
      <c r="BP385" s="37" t="str">
        <f>IFERROR(IF(ABS(V385)&lt;0.15%,"Equal Low",""),"")</f>
        <v/>
      </c>
      <c r="BQ385" s="37" t="str" cm="1">
        <f t="array" aca="1" ref="BQ385" ca="1">_xlfn.LET(_xlpm.lookback,MIN(ROW()-ROW(BP$50),11),_xlpm.found,IFERROR(MATCH("Equal Low",OFFSET(BP385,-_xlpm.lookback,0,_xlpm.lookback+1,1),0),-1),_xlpm.offset_rows,_xlpm.lookback-_xlpm.found+1,IF(_xlpm.found&gt;0,INDEX(F:F,ROW()-_xlpm.offset_rows),""))</f>
        <v/>
      </c>
      <c r="BR385" s="37" t="str">
        <f ca="1">IF(BQ385&lt;&gt;"",H385,"")</f>
        <v/>
      </c>
      <c r="BS385" s="37" t="str">
        <f ca="1">IF(BQ385&lt;&gt;"",I385,"")</f>
        <v/>
      </c>
      <c r="BT385" s="37" t="str">
        <f t="shared" ca="1" si="163"/>
        <v/>
      </c>
      <c r="BU385" s="37" t="str">
        <f t="shared" si="145"/>
        <v/>
      </c>
      <c r="BV385" s="29" t="str">
        <f t="shared" si="146"/>
        <v/>
      </c>
      <c r="BW385" s="37" t="str" cm="1">
        <f t="array" ref="BW385">IF(BV385&lt;&gt;1,"",_xlfn.IFS(OR(BC385="Above",BC385="Below"),BC385,OR(BH385="Above",BH385="Below"),BH385,TRUE,""))</f>
        <v/>
      </c>
      <c r="BX385" s="37" t="str">
        <f ca="1">_xlfn.LET(_xlpm.eqh,IFERROR(ABS((BM385-BL385)/BL385)&lt;0.15%,FALSE),_xlpm.eql,IFERROR(ABS((BR385-BQ385)/BQ385)&lt;0.15%,FALSE),IF(_xlpm.eqh,IF(_xlpm.eql,"Eqh Touch / Eql Touch","Eqh Touch"),IF(_xlpm.eql,"Eql Touch","")))</f>
        <v/>
      </c>
      <c r="BY385" s="37" t="str">
        <f>IF(AA385="","",IF(AA385&gt;0,"UP","DOWN"))</f>
        <v/>
      </c>
      <c r="BZ385" s="37" t="str">
        <f t="shared" si="147"/>
        <v/>
      </c>
      <c r="CA385" s="37" t="str">
        <f t="shared" si="148"/>
        <v/>
      </c>
      <c r="CB385" s="66" t="str">
        <f t="shared" si="149"/>
        <v/>
      </c>
      <c r="CC385" s="69" t="str">
        <f t="shared" si="157"/>
        <v/>
      </c>
      <c r="CD385" s="66" t="str">
        <f t="shared" si="158"/>
        <v/>
      </c>
      <c r="CE385" s="66" t="str">
        <f t="shared" si="150"/>
        <v/>
      </c>
      <c r="CF385" s="66" t="str">
        <f>IF(AK385="","",IF(AND(AC385&gt;0,AK385&gt;0),"Low Spike @ Uptrend",""))</f>
        <v/>
      </c>
      <c r="CG385" s="66" t="str">
        <f>IF(AND(CF385="Low Spike @ Uptrend",AV385&gt;50%),"Sig Low Spike @ Uptrend","")</f>
        <v/>
      </c>
      <c r="CH385" s="30" t="str">
        <f>IFERROR(IF(Z385&gt;(AVERAGE(Z365:Z385)+(2*_xlfn.STDEV.P(Z365:Z385))),1,""),"")</f>
        <v/>
      </c>
      <c r="CI385" s="30" t="str">
        <f>IFERROR(IF(G385&gt;(AVERAGE(G365:G385)+(2*_xlfn.STDEV.P(G365:G385))),1,""),"")</f>
        <v/>
      </c>
      <c r="CJ385" s="30" t="str">
        <f>IF(P385="","",IF(P385=1,1,""))</f>
        <v/>
      </c>
      <c r="CK385" s="11" t="str">
        <f>IF(AND(CH385="",CC385="",CF385="",CI385="",CJ385=""),"",SUM(CH385:CJ385)/5)</f>
        <v/>
      </c>
      <c r="CL385" s="38" t="str">
        <f t="shared" si="159"/>
        <v/>
      </c>
      <c r="CM385" s="10" t="str">
        <f t="shared" si="160"/>
        <v/>
      </c>
    </row>
    <row r="386" spans="1:91" x14ac:dyDescent="0.55000000000000004">
      <c r="A386" t="str">
        <f>IF('Data Validation'!$K$2&lt;&gt;TRUE,"",'Data Validation'!A386)</f>
        <v/>
      </c>
      <c r="B386" s="4" t="str">
        <f>IF('Data Validation'!$K$2&lt;&gt;TRUE,"",'Data Validation'!C386)</f>
        <v/>
      </c>
      <c r="C386" s="4" t="str">
        <f>IF('Data Validation'!$K$2&lt;&gt;TRUE,"",'Data Validation'!E386)</f>
        <v/>
      </c>
      <c r="D386" s="4" t="str">
        <f>IF('Data Validation'!$K$2&lt;&gt;TRUE,"",'Data Validation'!G386)</f>
        <v/>
      </c>
      <c r="E386" s="4" t="str">
        <f>IF($C386&lt;&gt;"M5","",Price!F386)</f>
        <v/>
      </c>
      <c r="F386" s="4" t="str">
        <f>IF($C386&lt;&gt;"M5","",Price!G386)</f>
        <v/>
      </c>
      <c r="G386" s="4" t="str">
        <f>IF($C386&lt;&gt;"M5","",Price!H386)</f>
        <v/>
      </c>
      <c r="H386" s="57" t="str">
        <f>IF($C386&lt;&gt;"M5","",SSA!E386)</f>
        <v/>
      </c>
      <c r="I386" s="57" t="str">
        <f>IF($C386&lt;&gt;"M5","",SSA!F386)</f>
        <v/>
      </c>
      <c r="J386" s="58" t="str">
        <f>IF($C386&lt;&gt;"M5","",SSA!G386)</f>
        <v/>
      </c>
      <c r="K386" s="58" t="str">
        <f>IF($C386&lt;&gt;"M5","",SSA!H386)</f>
        <v/>
      </c>
      <c r="L386" s="5" t="str">
        <f>IF($C386&lt;&gt;"M5","",Trendlines!K386)</f>
        <v/>
      </c>
      <c r="M386" s="5" t="str">
        <f>IF($C386&lt;&gt;"M5","",Trendlines!L386)</f>
        <v/>
      </c>
      <c r="N386" s="5" t="str">
        <f>IF($C386&lt;&gt;"M5","",ZigZag!E386)</f>
        <v/>
      </c>
      <c r="O386" s="5" t="str">
        <f>IF($C386&lt;&gt;"M5","",ZigZag!F386)</f>
        <v/>
      </c>
      <c r="P386" s="5" t="str">
        <f>IF($C386&lt;&gt;"M5","",Pinbar!E386)</f>
        <v/>
      </c>
      <c r="Q386" s="57" t="str">
        <f>IF($C386&lt;&gt;"M5","",Trendlines!E386)</f>
        <v/>
      </c>
      <c r="R386" s="57" t="str">
        <f>IF($C386&lt;&gt;"M5","",Trendlines!H386)</f>
        <v/>
      </c>
      <c r="S386" s="36" t="str">
        <f>IF(N386=0,""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"")))))))))))))))))))))))))))))))))))))))))))))))))</f>
        <v/>
      </c>
      <c r="T386" s="36" t="str">
        <f>IF(O386=0,""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"")))))))))))))))))))))))))))))))))))))))))))))))))</f>
        <v/>
      </c>
      <c r="U386" s="36" t="str">
        <f>IFERROR(IF(S386="N/A","N/A",((N386-S386)/S386)),"")</f>
        <v/>
      </c>
      <c r="V386" s="36" t="str">
        <f>IFERROR(IF(T386="N/A","N/A",((O386-T386)/T386)),"")</f>
        <v/>
      </c>
      <c r="W386" t="str">
        <f>IFERROR(E386-F386,"")</f>
        <v/>
      </c>
      <c r="X386" t="str">
        <f>IFERROR(ABS(E386-D385),"")</f>
        <v/>
      </c>
      <c r="Y386" t="str">
        <f>IFERROR(ABS(F386-D385),"")</f>
        <v/>
      </c>
      <c r="Z386" t="str">
        <f t="shared" si="161"/>
        <v/>
      </c>
      <c r="AA386" s="36" t="str">
        <f>IFERROR(H386-I386,"")</f>
        <v/>
      </c>
      <c r="AB386" s="36" t="str">
        <f t="shared" si="151"/>
        <v/>
      </c>
      <c r="AC386" s="66" t="str" cm="1">
        <f t="array" ref="AC386">IFERROR((AB386=AB385,AC385+AB386,AB386),"")</f>
        <v/>
      </c>
      <c r="AD386" s="65"/>
      <c r="AE386" s="65"/>
      <c r="AF386" s="65"/>
      <c r="AG386" s="65"/>
      <c r="AH386" s="36" t="str">
        <f>IF(AND(H386&gt;I386,H385&lt;I385),"crossover","")</f>
        <v/>
      </c>
      <c r="AI386" s="36" t="str">
        <f>IF(AND(H386&lt;I386,H385&gt;I385),"crossunder","")</f>
        <v/>
      </c>
      <c r="AJ386" s="67" t="str">
        <f t="shared" si="152"/>
        <v/>
      </c>
      <c r="AK386" s="68" t="str">
        <f t="shared" si="153"/>
        <v/>
      </c>
      <c r="AL386" s="71" t="str">
        <f t="shared" si="154"/>
        <v/>
      </c>
      <c r="AM386" s="71" t="str">
        <f t="shared" si="155"/>
        <v/>
      </c>
      <c r="AN386" s="72" t="str">
        <f>IF(AND(AK386&lt;&gt;"",CF386="Low Spike @ Uptrend"),AK386,"")</f>
        <v/>
      </c>
      <c r="AO386" s="72" t="str">
        <f t="shared" si="156"/>
        <v/>
      </c>
      <c r="AT386" s="75"/>
      <c r="AU386" s="75"/>
      <c r="AV386" s="75"/>
      <c r="AW386" s="75"/>
      <c r="AX386" s="4"/>
      <c r="AY386" s="21" t="str">
        <f>IF(OR(Q386=0,Q386=""),"",((H386-Q386)/Q386))</f>
        <v/>
      </c>
      <c r="AZ386" s="15" t="str">
        <f t="shared" si="139"/>
        <v/>
      </c>
      <c r="BA386" s="15" t="str">
        <f t="shared" si="164"/>
        <v/>
      </c>
      <c r="BB386" s="22" t="str">
        <f t="shared" si="140"/>
        <v/>
      </c>
      <c r="BC386" s="22" t="str">
        <f t="shared" si="141"/>
        <v/>
      </c>
      <c r="BD386" s="24" t="str">
        <f>IF(OR(R386=0,R386=""),"",((H386-R386)/R386))</f>
        <v/>
      </c>
      <c r="BE386" s="23" t="str">
        <f t="shared" ref="BE386:BE449" si="165">IF(BD386="","",IF(BD386&gt;=0,1,-1))</f>
        <v/>
      </c>
      <c r="BF386" s="23" t="str">
        <f t="shared" si="142"/>
        <v/>
      </c>
      <c r="BG386" s="25" t="str">
        <f t="shared" si="143"/>
        <v/>
      </c>
      <c r="BH386" s="25" t="str">
        <f t="shared" si="144"/>
        <v/>
      </c>
      <c r="BI386" s="29" t="str">
        <f>IF(OR(L386="",N386=""),"",IF(AND(L386=N386,L386&gt;0,N386&gt;0),"Important High",""))</f>
        <v/>
      </c>
      <c r="BJ386" s="29" t="str">
        <f>IF(OR(M386="",O386=""),"",IF(AND(M386=O386,M386&gt;0,O386&gt;0),"Important Low",""))</f>
        <v/>
      </c>
      <c r="BK386" s="37" t="str">
        <f>IFERROR(IF(ABS(U386)&lt;0.15%,"Equal High",""),"")</f>
        <v/>
      </c>
      <c r="BL386" s="37" t="str" cm="1">
        <f t="array" aca="1" ref="BL386" ca="1">_xlfn.LET(_xlpm.lookback,MIN(ROW()-ROW(BK$50),11),_xlpm.found,IFERROR(MATCH("Equal High",OFFSET(BK386,-_xlpm.lookback,0,_xlpm.lookback+1,1),0),-1),_xlpm.offset_rows,_xlpm.lookback-_xlpm.found+1,IF(_xlpm.found&gt;0,INDEX(E:E,ROW()-_xlpm.offset_rows),""))</f>
        <v/>
      </c>
      <c r="BM386" s="37" t="str">
        <f ca="1">IF(BL386&lt;&gt;"",H386,"")</f>
        <v/>
      </c>
      <c r="BN386" s="37" t="str">
        <f ca="1">IF(BL386&lt;&gt;"",I386,"")</f>
        <v/>
      </c>
      <c r="BO386" s="37" t="str">
        <f t="shared" ca="1" si="162"/>
        <v/>
      </c>
      <c r="BP386" s="37" t="str">
        <f>IFERROR(IF(ABS(V386)&lt;0.15%,"Equal Low",""),"")</f>
        <v/>
      </c>
      <c r="BQ386" s="37" t="str" cm="1">
        <f t="array" aca="1" ref="BQ386" ca="1">_xlfn.LET(_xlpm.lookback,MIN(ROW()-ROW(BP$50),11),_xlpm.found,IFERROR(MATCH("Equal Low",OFFSET(BP386,-_xlpm.lookback,0,_xlpm.lookback+1,1),0),-1),_xlpm.offset_rows,_xlpm.lookback-_xlpm.found+1,IF(_xlpm.found&gt;0,INDEX(F:F,ROW()-_xlpm.offset_rows),""))</f>
        <v/>
      </c>
      <c r="BR386" s="37" t="str">
        <f ca="1">IF(BQ386&lt;&gt;"",H386,"")</f>
        <v/>
      </c>
      <c r="BS386" s="37" t="str">
        <f ca="1">IF(BQ386&lt;&gt;"",I386,"")</f>
        <v/>
      </c>
      <c r="BT386" s="37" t="str">
        <f t="shared" ca="1" si="163"/>
        <v/>
      </c>
      <c r="BU386" s="37" t="str">
        <f t="shared" si="145"/>
        <v/>
      </c>
      <c r="BV386" s="29" t="str">
        <f t="shared" si="146"/>
        <v/>
      </c>
      <c r="BW386" s="37" t="str" cm="1">
        <f t="array" ref="BW386">IF(BV386&lt;&gt;1,"",_xlfn.IFS(OR(BC386="Above",BC386="Below"),BC386,OR(BH386="Above",BH386="Below"),BH386,TRUE,""))</f>
        <v/>
      </c>
      <c r="BX386" s="37" t="str">
        <f ca="1">_xlfn.LET(_xlpm.eqh,IFERROR(ABS((BM386-BL386)/BL386)&lt;0.15%,FALSE),_xlpm.eql,IFERROR(ABS((BR386-BQ386)/BQ386)&lt;0.15%,FALSE),IF(_xlpm.eqh,IF(_xlpm.eql,"Eqh Touch / Eql Touch","Eqh Touch"),IF(_xlpm.eql,"Eql Touch","")))</f>
        <v/>
      </c>
      <c r="BY386" s="37" t="str">
        <f>IF(AA386="","",IF(AA386&gt;0,"UP","DOWN"))</f>
        <v/>
      </c>
      <c r="BZ386" s="37" t="str">
        <f t="shared" si="147"/>
        <v/>
      </c>
      <c r="CA386" s="37" t="str">
        <f t="shared" si="148"/>
        <v/>
      </c>
      <c r="CB386" s="66" t="str">
        <f t="shared" si="149"/>
        <v/>
      </c>
      <c r="CC386" s="69" t="str">
        <f t="shared" si="157"/>
        <v/>
      </c>
      <c r="CD386" s="66" t="str">
        <f t="shared" si="158"/>
        <v/>
      </c>
      <c r="CE386" s="66" t="str">
        <f t="shared" si="150"/>
        <v/>
      </c>
      <c r="CF386" s="66" t="str">
        <f>IF(AK386="","",IF(AND(AC386&gt;0,AK386&gt;0),"Low Spike @ Uptrend",""))</f>
        <v/>
      </c>
      <c r="CG386" s="66" t="str">
        <f>IF(AND(CF386="Low Spike @ Uptrend",AV386&gt;50%),"Sig Low Spike @ Uptrend","")</f>
        <v/>
      </c>
      <c r="CH386" s="30" t="str">
        <f>IFERROR(IF(Z386&gt;(AVERAGE(Z366:Z386)+(2*_xlfn.STDEV.P(Z366:Z386))),1,""),"")</f>
        <v/>
      </c>
      <c r="CI386" s="30" t="str">
        <f>IFERROR(IF(G386&gt;(AVERAGE(G366:G386)+(2*_xlfn.STDEV.P(G366:G386))),1,""),"")</f>
        <v/>
      </c>
      <c r="CJ386" s="30" t="str">
        <f>IF(P386="","",IF(P386=1,1,""))</f>
        <v/>
      </c>
      <c r="CK386" s="11" t="str">
        <f>IF(AND(CH386="",CC386="",CF386="",CI386="",CJ386=""),"",SUM(CH386:CJ386)/5)</f>
        <v/>
      </c>
      <c r="CL386" s="38" t="str">
        <f t="shared" si="159"/>
        <v/>
      </c>
      <c r="CM386" s="10" t="str">
        <f t="shared" si="160"/>
        <v/>
      </c>
    </row>
    <row r="387" spans="1:91" x14ac:dyDescent="0.55000000000000004">
      <c r="A387" t="str">
        <f>IF('Data Validation'!$K$2&lt;&gt;TRUE,"",'Data Validation'!A387)</f>
        <v/>
      </c>
      <c r="B387" s="4" t="str">
        <f>IF('Data Validation'!$K$2&lt;&gt;TRUE,"",'Data Validation'!C387)</f>
        <v/>
      </c>
      <c r="C387" s="4" t="str">
        <f>IF('Data Validation'!$K$2&lt;&gt;TRUE,"",'Data Validation'!E387)</f>
        <v/>
      </c>
      <c r="D387" s="4" t="str">
        <f>IF('Data Validation'!$K$2&lt;&gt;TRUE,"",'Data Validation'!G387)</f>
        <v/>
      </c>
      <c r="E387" s="4" t="str">
        <f>IF($C387&lt;&gt;"M5","",Price!F387)</f>
        <v/>
      </c>
      <c r="F387" s="4" t="str">
        <f>IF($C387&lt;&gt;"M5","",Price!G387)</f>
        <v/>
      </c>
      <c r="G387" s="4" t="str">
        <f>IF($C387&lt;&gt;"M5","",Price!H387)</f>
        <v/>
      </c>
      <c r="H387" s="57" t="str">
        <f>IF($C387&lt;&gt;"M5","",SSA!E387)</f>
        <v/>
      </c>
      <c r="I387" s="57" t="str">
        <f>IF($C387&lt;&gt;"M5","",SSA!F387)</f>
        <v/>
      </c>
      <c r="J387" s="58" t="str">
        <f>IF($C387&lt;&gt;"M5","",SSA!G387)</f>
        <v/>
      </c>
      <c r="K387" s="58" t="str">
        <f>IF($C387&lt;&gt;"M5","",SSA!H387)</f>
        <v/>
      </c>
      <c r="L387" s="5" t="str">
        <f>IF($C387&lt;&gt;"M5","",Trendlines!K387)</f>
        <v/>
      </c>
      <c r="M387" s="5" t="str">
        <f>IF($C387&lt;&gt;"M5","",Trendlines!L387)</f>
        <v/>
      </c>
      <c r="N387" s="5" t="str">
        <f>IF($C387&lt;&gt;"M5","",ZigZag!E387)</f>
        <v/>
      </c>
      <c r="O387" s="5" t="str">
        <f>IF($C387&lt;&gt;"M5","",ZigZag!F387)</f>
        <v/>
      </c>
      <c r="P387" s="5" t="str">
        <f>IF($C387&lt;&gt;"M5","",Pinbar!E387)</f>
        <v/>
      </c>
      <c r="Q387" s="57" t="str">
        <f>IF($C387&lt;&gt;"M5","",Trendlines!E387)</f>
        <v/>
      </c>
      <c r="R387" s="57" t="str">
        <f>IF($C387&lt;&gt;"M5","",Trendlines!H387)</f>
        <v/>
      </c>
      <c r="S387" s="36" t="str">
        <f>IF(N387=0,""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"")))))))))))))))))))))))))))))))))))))))))))))))))</f>
        <v/>
      </c>
      <c r="T387" s="36" t="str">
        <f>IF(O387=0,""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"")))))))))))))))))))))))))))))))))))))))))))))))))</f>
        <v/>
      </c>
      <c r="U387" s="36" t="str">
        <f>IFERROR(IF(S387="N/A","N/A",((N387-S387)/S387)),"")</f>
        <v/>
      </c>
      <c r="V387" s="36" t="str">
        <f>IFERROR(IF(T387="N/A","N/A",((O387-T387)/T387)),"")</f>
        <v/>
      </c>
      <c r="W387" t="str">
        <f>IFERROR(E387-F387,"")</f>
        <v/>
      </c>
      <c r="X387" t="str">
        <f>IFERROR(ABS(E387-D386),"")</f>
        <v/>
      </c>
      <c r="Y387" t="str">
        <f>IFERROR(ABS(F387-D386),"")</f>
        <v/>
      </c>
      <c r="Z387" t="str">
        <f t="shared" si="161"/>
        <v/>
      </c>
      <c r="AA387" s="36" t="str">
        <f>IFERROR(H387-I387,"")</f>
        <v/>
      </c>
      <c r="AB387" s="36" t="str">
        <f t="shared" si="151"/>
        <v/>
      </c>
      <c r="AC387" s="66" t="str" cm="1">
        <f t="array" ref="AC387">IFERROR((AB387=AB386,AC386+AB387,AB387),"")</f>
        <v/>
      </c>
      <c r="AD387" s="79" t="str">
        <f>IF(MAX(AC3:AC387)=0,"",MAX(AC3:AC387))</f>
        <v/>
      </c>
      <c r="AE387" s="79" t="str">
        <f>IF(MIN(AC3:AC387)=0,"",MIN(AC3:AC387))</f>
        <v/>
      </c>
      <c r="AF387" s="80" t="str">
        <f>IFERROR(IF(((AD387/AC387)&gt;0),AD387/AC387,""),"")</f>
        <v/>
      </c>
      <c r="AG387" s="80" t="str">
        <f>IFERROR(IF(((AE387/AC387)&gt;0),AE387/AC387,""),"")</f>
        <v/>
      </c>
      <c r="AH387" s="36" t="str">
        <f>IF(AND(H387&gt;I387,H386&lt;I386),"crossover","")</f>
        <v/>
      </c>
      <c r="AI387" s="36" t="str">
        <f>IF(AND(H387&lt;I387,H386&gt;I386),"crossunder","")</f>
        <v/>
      </c>
      <c r="AJ387" s="67" t="str">
        <f t="shared" si="152"/>
        <v/>
      </c>
      <c r="AK387" s="68" t="str">
        <f t="shared" si="153"/>
        <v/>
      </c>
      <c r="AL387" s="71" t="str">
        <f t="shared" si="154"/>
        <v/>
      </c>
      <c r="AM387" s="71" t="str">
        <f t="shared" si="155"/>
        <v/>
      </c>
      <c r="AN387" s="72" t="str">
        <f>IF(AND(AK387&lt;&gt;"",CF387="Low Spike @ Uptrend"),AK387,"")</f>
        <v/>
      </c>
      <c r="AO387" s="72" t="str">
        <f t="shared" si="156"/>
        <v/>
      </c>
      <c r="AP387" s="71" t="str">
        <f>IFERROR(STANDARDIZE(AL387,AVERAGE(AL3:AL387),_xlfn.STDEV.P(AL3:AL387)),"")</f>
        <v/>
      </c>
      <c r="AQ387" s="71" t="str">
        <f>IFERROR(STANDARDIZE(AM387,AVERAGE(AM3:AM387),_xlfn.STDEV.P(AM3:AM387)),"")</f>
        <v/>
      </c>
      <c r="AR387" s="74" t="str">
        <f>IFERROR(_xlfn.NORM.S.DIST(AP387,TRUE),"")</f>
        <v/>
      </c>
      <c r="AS387" s="74" t="str">
        <f>IFERROR(_xlfn.NORM.S.DIST(AQ387,TRUE),"")</f>
        <v/>
      </c>
      <c r="AT387" s="72" t="str">
        <f>IFERROR(STANDARDIZE(AN387,AVERAGE(AN3:AN387),_xlfn.STDEV.P(AN3:AN387)),"")</f>
        <v/>
      </c>
      <c r="AU387" s="72" t="str">
        <f>IFERROR(STANDARDIZE(AO387,AVERAGE(AO3:AO387),_xlfn.STDEV.P(AO3:AO387)),"")</f>
        <v/>
      </c>
      <c r="AV387" s="76" t="str">
        <f>IFERROR(_xlfn.NORM.S.DIST(AT387,TRUE),"")</f>
        <v/>
      </c>
      <c r="AW387" s="76" t="str">
        <f>IFERROR(_xlfn.NORM.S.DIST(AU387,TRUE),"")</f>
        <v/>
      </c>
      <c r="AX387" s="4"/>
      <c r="AY387" s="21" t="str">
        <f>IF(OR(Q387=0,Q387=""),"",((H387-Q387)/Q387))</f>
        <v/>
      </c>
      <c r="AZ387" s="15" t="str">
        <f t="shared" ref="AZ387:AZ450" si="166">IF(AY387="","",IF(AY387&gt;=0,1,-1))</f>
        <v/>
      </c>
      <c r="BA387" s="15" t="str">
        <f t="shared" si="164"/>
        <v/>
      </c>
      <c r="BB387" s="22" t="str">
        <f t="shared" ref="BB387:BB450" si="167">IF(AY387="","",IF(AND(AY387&gt;-0.1%,AY387&lt;0.1%),"Touch Zone",""))</f>
        <v/>
      </c>
      <c r="BC387" s="22" t="str">
        <f t="shared" ref="BC387:BC450" si="168">IF(AY387="","",IF(AND(BB387="Touch Zone",AY387&gt;0%),"Above",IF(AND(BB387="Touch Zone",AY387&lt;0%),"Below","")))</f>
        <v/>
      </c>
      <c r="BD387" s="24" t="str">
        <f>IF(OR(R387=0,R387=""),"",((H387-R387)/R387))</f>
        <v/>
      </c>
      <c r="BE387" s="23" t="str">
        <f t="shared" si="165"/>
        <v/>
      </c>
      <c r="BF387" s="23" t="str">
        <f t="shared" ref="BF387:BF450" si="169">IF(BE387="","",IF(BE387=BE386,BF386+BE387,BE387))</f>
        <v/>
      </c>
      <c r="BG387" s="25" t="str">
        <f t="shared" ref="BG387:BG450" si="170">IF(BD387="","",IF(AND(BD387&gt;-0.1%,BD387&lt;0.1%),"Touch Zone",""))</f>
        <v/>
      </c>
      <c r="BH387" s="25" t="str">
        <f t="shared" ref="BH387:BH450" si="171">IF(BD387="","",IF(AND(BG387="Touch Zone",BD387&gt;0%),"Above",IF(AND(BG387="Touch Zone",BD387&lt;0%),"Below","")))</f>
        <v/>
      </c>
      <c r="BI387" s="29" t="str">
        <f>IF(OR(L387="",N387=""),"",IF(AND(L387=N387,L387&gt;0,N387&gt;0),"Important High",""))</f>
        <v/>
      </c>
      <c r="BJ387" s="29" t="str">
        <f>IF(OR(M387="",O387=""),"",IF(AND(M387=O387,M387&gt;0,O387&gt;0),"Important Low",""))</f>
        <v/>
      </c>
      <c r="BK387" s="37" t="str">
        <f>IFERROR(IF(ABS(U387)&lt;0.15%,"Equal High",""),"")</f>
        <v/>
      </c>
      <c r="BL387" s="37" t="str" cm="1">
        <f t="array" aca="1" ref="BL387" ca="1">_xlfn.LET(_xlpm.lookback,MIN(ROW()-ROW(BK$50),11),_xlpm.found,IFERROR(MATCH("Equal High",OFFSET(BK387,-_xlpm.lookback,0,_xlpm.lookback+1,1),0),-1),_xlpm.offset_rows,_xlpm.lookback-_xlpm.found+1,IF(_xlpm.found&gt;0,INDEX(E:E,ROW()-_xlpm.offset_rows),""))</f>
        <v/>
      </c>
      <c r="BM387" s="37" t="str">
        <f ca="1">IF(BL387&lt;&gt;"",H387,"")</f>
        <v/>
      </c>
      <c r="BN387" s="37" t="str">
        <f ca="1">IF(BL387&lt;&gt;"",I387,"")</f>
        <v/>
      </c>
      <c r="BO387" s="37" t="str">
        <f t="shared" ca="1" si="162"/>
        <v/>
      </c>
      <c r="BP387" s="37" t="str">
        <f>IFERROR(IF(ABS(V387)&lt;0.15%,"Equal Low",""),"")</f>
        <v/>
      </c>
      <c r="BQ387" s="37" t="str" cm="1">
        <f t="array" aca="1" ref="BQ387" ca="1">_xlfn.LET(_xlpm.lookback,MIN(ROW()-ROW(BP$50),11),_xlpm.found,IFERROR(MATCH("Equal Low",OFFSET(BP387,-_xlpm.lookback,0,_xlpm.lookback+1,1),0),-1),_xlpm.offset_rows,_xlpm.lookback-_xlpm.found+1,IF(_xlpm.found&gt;0,INDEX(F:F,ROW()-_xlpm.offset_rows),""))</f>
        <v/>
      </c>
      <c r="BR387" s="37" t="str">
        <f ca="1">IF(BQ387&lt;&gt;"",H387,"")</f>
        <v/>
      </c>
      <c r="BS387" s="37" t="str">
        <f ca="1">IF(BQ387&lt;&gt;"",I387,"")</f>
        <v/>
      </c>
      <c r="BT387" s="37" t="str">
        <f t="shared" ca="1" si="163"/>
        <v/>
      </c>
      <c r="BU387" s="37" t="str">
        <f t="shared" ref="BU387:BU450" si="172">IF(OR(BB387="Touch Zone",BG387="Touch Zone"),"TL Touch Zone","")</f>
        <v/>
      </c>
      <c r="BV387" s="29" t="str">
        <f t="shared" ref="BV387:BV450" si="173">IF(AND(BC387="",BH387=""),"",COUNTIF(BC387,"Above")+COUNTIF(BC387,"Below")+COUNTIF(BH387,"Above")+COUNTIF(BH387,"Below"))</f>
        <v/>
      </c>
      <c r="BW387" s="37" t="str" cm="1">
        <f t="array" ref="BW387">IF(BV387&lt;&gt;1,"",_xlfn.IFS(OR(BC387="Above",BC387="Below"),BC387,OR(BH387="Above",BH387="Below"),BH387,TRUE,""))</f>
        <v/>
      </c>
      <c r="BX387" s="37" t="str">
        <f ca="1">_xlfn.LET(_xlpm.eqh,IFERROR(ABS((BM387-BL387)/BL387)&lt;0.15%,FALSE),_xlpm.eql,IFERROR(ABS((BR387-BQ387)/BQ387)&lt;0.15%,FALSE),IF(_xlpm.eqh,IF(_xlpm.eql,"Eqh Touch / Eql Touch","Eqh Touch"),IF(_xlpm.eql,"Eql Touch","")))</f>
        <v/>
      </c>
      <c r="BY387" s="37" t="str">
        <f>IF(AA387="","",IF(AA387&gt;0,"UP","DOWN"))</f>
        <v/>
      </c>
      <c r="BZ387" s="37" t="str">
        <f t="shared" ref="BZ387:CA450" si="174">IF(AF387="","",IF(AF387&lt;50%,"Early Up Stage",IF(AF387&gt;100%,"Extended Up Stage","Late Up Stage")))</f>
        <v/>
      </c>
      <c r="CA387" s="37" t="str">
        <f t="shared" ref="CA387:CA450" si="175">IF(AG387="","",IF(AG387&lt;50%,"Early Down Stage",IF(AG387&gt;100%,"Extended Down Stage","Late Down Stage")))</f>
        <v/>
      </c>
      <c r="CB387" s="66" t="str">
        <f t="shared" ref="CB387:CB450" si="176">IF(AS387="","",IF(AS387&gt;90%,"Sig High Spike @ Uptrend",""))</f>
        <v/>
      </c>
      <c r="CC387" s="69" t="str">
        <f t="shared" si="157"/>
        <v/>
      </c>
      <c r="CD387" s="66" t="str">
        <f t="shared" si="158"/>
        <v/>
      </c>
      <c r="CE387" s="66" t="str">
        <f>IF(AW387="","",IF(AW387&gt;90%,"Sig Low Spike @ Downtrend",""))</f>
        <v/>
      </c>
      <c r="CF387" s="66" t="str">
        <f>IF(AK387="","",IF(AND(AC387&gt;0,AK387&gt;0),"Low Spike @ Uptrend",""))</f>
        <v/>
      </c>
      <c r="CG387" s="66" t="str">
        <f>IF(AND(CF387="Low Spike @ Uptrend",AV387&gt;50%),"Sig Low Spike @ Uptrend","")</f>
        <v/>
      </c>
      <c r="CH387" s="30" t="str">
        <f>IFERROR(IF(Z387&gt;(AVERAGE(Z367:Z387)+(2*_xlfn.STDEV.P(Z367:Z387))),1,""),"")</f>
        <v/>
      </c>
      <c r="CI387" s="30" t="str">
        <f>IFERROR(IF(G387&gt;(AVERAGE(G367:G387)+(2*_xlfn.STDEV.P(G367:G387))),1,""),"")</f>
        <v/>
      </c>
      <c r="CJ387" s="30" t="str">
        <f>IF(P387="","",IF(P387=1,1,""))</f>
        <v/>
      </c>
      <c r="CK387" s="11" t="str">
        <f>IF(AND(CH387="",CC387="",CF387="",CI387="",CJ387=""),"",SUM(CH387:CJ387)/5)</f>
        <v/>
      </c>
      <c r="CL387" s="38" t="str">
        <f t="shared" si="159"/>
        <v/>
      </c>
      <c r="CM387" s="10" t="str">
        <f t="shared" si="160"/>
        <v/>
      </c>
    </row>
    <row r="388" spans="1:91" x14ac:dyDescent="0.55000000000000004">
      <c r="A388" t="str">
        <f>IF('Data Validation'!$K$2&lt;&gt;TRUE,"",'Data Validation'!A388)</f>
        <v/>
      </c>
      <c r="B388" s="4" t="str">
        <f>IF('Data Validation'!$K$2&lt;&gt;TRUE,"",'Data Validation'!C388)</f>
        <v/>
      </c>
      <c r="C388" s="4" t="str">
        <f>IF('Data Validation'!$K$2&lt;&gt;TRUE,"",'Data Validation'!E388)</f>
        <v/>
      </c>
      <c r="D388" s="4" t="str">
        <f>IF('Data Validation'!$K$2&lt;&gt;TRUE,"",'Data Validation'!G388)</f>
        <v/>
      </c>
      <c r="E388" s="4" t="str">
        <f>IF($C388&lt;&gt;"M5","",Price!F388)</f>
        <v/>
      </c>
      <c r="F388" s="4" t="str">
        <f>IF($C388&lt;&gt;"M5","",Price!G388)</f>
        <v/>
      </c>
      <c r="G388" s="4" t="str">
        <f>IF($C388&lt;&gt;"M5","",Price!H388)</f>
        <v/>
      </c>
      <c r="H388" s="57" t="str">
        <f>IF($C388&lt;&gt;"M5","",SSA!E388)</f>
        <v/>
      </c>
      <c r="I388" s="57" t="str">
        <f>IF($C388&lt;&gt;"M5","",SSA!F388)</f>
        <v/>
      </c>
      <c r="J388" s="58" t="str">
        <f>IF($C388&lt;&gt;"M5","",SSA!G388)</f>
        <v/>
      </c>
      <c r="K388" s="58" t="str">
        <f>IF($C388&lt;&gt;"M5","",SSA!H388)</f>
        <v/>
      </c>
      <c r="L388" s="5" t="str">
        <f>IF($C388&lt;&gt;"M5","",Trendlines!K388)</f>
        <v/>
      </c>
      <c r="M388" s="5" t="str">
        <f>IF($C388&lt;&gt;"M5","",Trendlines!L388)</f>
        <v/>
      </c>
      <c r="N388" s="5" t="str">
        <f>IF($C388&lt;&gt;"M5","",ZigZag!E388)</f>
        <v/>
      </c>
      <c r="O388" s="5" t="str">
        <f>IF($C388&lt;&gt;"M5","",ZigZag!F388)</f>
        <v/>
      </c>
      <c r="P388" s="5" t="str">
        <f>IF($C388&lt;&gt;"M5","",Pinbar!E388)</f>
        <v/>
      </c>
      <c r="Q388" s="57" t="str">
        <f>IF($C388&lt;&gt;"M5","",Trendlines!E388)</f>
        <v/>
      </c>
      <c r="R388" s="57" t="str">
        <f>IF($C388&lt;&gt;"M5","",Trendlines!H388)</f>
        <v/>
      </c>
      <c r="S388" s="36" t="str">
        <f>IF(N388=0,""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"")))))))))))))))))))))))))))))))))))))))))))))))))</f>
        <v/>
      </c>
      <c r="T388" s="36" t="str">
        <f>IF(O388=0,""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"")))))))))))))))))))))))))))))))))))))))))))))))))</f>
        <v/>
      </c>
      <c r="U388" s="36" t="str">
        <f>IFERROR(IF(S388="N/A","N/A",((N388-S388)/S388)),"")</f>
        <v/>
      </c>
      <c r="V388" s="36" t="str">
        <f>IFERROR(IF(T388="N/A","N/A",((O388-T388)/T388)),"")</f>
        <v/>
      </c>
      <c r="W388" t="str">
        <f>IFERROR(E388-F388,"")</f>
        <v/>
      </c>
      <c r="X388" t="str">
        <f>IFERROR(ABS(E388-D387),"")</f>
        <v/>
      </c>
      <c r="Y388" t="str">
        <f>IFERROR(ABS(F388-D387),"")</f>
        <v/>
      </c>
      <c r="Z388" t="str">
        <f t="shared" si="161"/>
        <v/>
      </c>
      <c r="AA388" s="36" t="str">
        <f>IFERROR(H388-I388,"")</f>
        <v/>
      </c>
      <c r="AB388" s="36" t="str">
        <f t="shared" ref="AB388:AB451" si="177">IF(AA388="","",IF(AA388&gt;=0,1,-1))</f>
        <v/>
      </c>
      <c r="AC388" s="66" t="str" cm="1">
        <f t="array" ref="AC388">IFERROR((AB388=AB387,AC387+AB388,AB388),"")</f>
        <v/>
      </c>
      <c r="AD388" s="79" t="str">
        <f t="shared" ref="AD388:AD451" si="178">IF(MAX(AC4:AC388)=0,"",MAX(AC4:AC388))</f>
        <v/>
      </c>
      <c r="AE388" s="79" t="str">
        <f t="shared" ref="AE388:AE451" si="179">IF(MIN(AC4:AC388)=0,"",MIN(AC4:AC388))</f>
        <v/>
      </c>
      <c r="AF388" s="80" t="str">
        <f t="shared" ref="AF388:AF451" si="180">IFERROR(IF(((AD388/AC388)&gt;0),AD388/AC388,""),"")</f>
        <v/>
      </c>
      <c r="AG388" s="80" t="str">
        <f t="shared" ref="AG388:AG451" si="181">IFERROR(IF(((AE388/AC388)&gt;0),AE388/AC388,""),"")</f>
        <v/>
      </c>
      <c r="AH388" s="36" t="str">
        <f>IF(AND(H388&gt;I388,H387&lt;I387),"crossover","")</f>
        <v/>
      </c>
      <c r="AI388" s="36" t="str">
        <f>IF(AND(H388&lt;I388,H387&gt;I387),"crossunder","")</f>
        <v/>
      </c>
      <c r="AJ388" s="67" t="str">
        <f t="shared" ref="AJ388:AJ451" si="182">IFERROR(IF(E388-J388&lt;0,"",(E388-J388)/J388),"")</f>
        <v/>
      </c>
      <c r="AK388" s="68" t="str">
        <f t="shared" ref="AK388:AK451" si="183">IFERROR(IF(F388-K388&gt;0,"",(F388-K388)/K388),"")</f>
        <v/>
      </c>
      <c r="AL388" s="71" t="str">
        <f t="shared" ref="AL388:AL451" si="184">IF(AND(AJ388&lt;&gt;"",CC388="High Spike @ Downtrend"),AJ388,"")</f>
        <v/>
      </c>
      <c r="AM388" s="71" t="str">
        <f t="shared" ref="AM388:AM451" si="185">IF(AND(AJ388&lt;&gt;"",AL388=""),AJ388,"")</f>
        <v/>
      </c>
      <c r="AN388" s="72" t="str">
        <f>IF(AND(AK388&lt;&gt;"",CF388="Low Spike @ Uptrend"),AK388,"")</f>
        <v/>
      </c>
      <c r="AO388" s="72" t="str">
        <f t="shared" ref="AO388:AO451" si="186">IF(AND(AK388&lt;&gt;"",AN388=""),AK388,"")</f>
        <v/>
      </c>
      <c r="AP388" s="71" t="str">
        <f t="shared" ref="AP388:AP451" si="187">IFERROR(STANDARDIZE(AL388,AVERAGE(AL4:AL388),_xlfn.STDEV.P(AL4:AL388)),"")</f>
        <v/>
      </c>
      <c r="AQ388" s="71" t="str">
        <f t="shared" ref="AQ388:AQ451" si="188">IFERROR(STANDARDIZE(AM388,AVERAGE(AM4:AM388),_xlfn.STDEV.P(AM4:AM388)),"")</f>
        <v/>
      </c>
      <c r="AR388" s="74" t="str">
        <f t="shared" ref="AR388:AR451" si="189">IFERROR(_xlfn.NORM.S.DIST(AP388,TRUE),"")</f>
        <v/>
      </c>
      <c r="AS388" s="74" t="str">
        <f t="shared" ref="AS388:AS451" si="190">IFERROR(_xlfn.NORM.S.DIST(AQ388,TRUE),"")</f>
        <v/>
      </c>
      <c r="AT388" s="72" t="str">
        <f t="shared" ref="AT388:AU388" si="191">IFERROR(STANDARDIZE(AN388,AVERAGE(AN4:AN388),_xlfn.STDEV.P(AN4:AN388)),"")</f>
        <v/>
      </c>
      <c r="AU388" s="72" t="str">
        <f t="shared" si="191"/>
        <v/>
      </c>
      <c r="AV388" s="76" t="str">
        <f t="shared" ref="AV388:AV451" si="192">IFERROR(_xlfn.NORM.S.DIST(AT388,TRUE),"")</f>
        <v/>
      </c>
      <c r="AW388" s="76" t="str">
        <f t="shared" ref="AW388:AW451" si="193">IFERROR(_xlfn.NORM.S.DIST(AU388,TRUE),"")</f>
        <v/>
      </c>
      <c r="AX388" s="4"/>
      <c r="AY388" s="21" t="str">
        <f>IF(OR(Q388=0,Q388=""),"",((H388-Q388)/Q388))</f>
        <v/>
      </c>
      <c r="AZ388" s="15" t="str">
        <f t="shared" si="166"/>
        <v/>
      </c>
      <c r="BA388" s="15" t="str">
        <f t="shared" si="164"/>
        <v/>
      </c>
      <c r="BB388" s="22" t="str">
        <f t="shared" si="167"/>
        <v/>
      </c>
      <c r="BC388" s="22" t="str">
        <f t="shared" si="168"/>
        <v/>
      </c>
      <c r="BD388" s="24" t="str">
        <f>IF(OR(R388=0,R388=""),"",((H388-R388)/R388))</f>
        <v/>
      </c>
      <c r="BE388" s="23" t="str">
        <f t="shared" si="165"/>
        <v/>
      </c>
      <c r="BF388" s="23" t="str">
        <f t="shared" si="169"/>
        <v/>
      </c>
      <c r="BG388" s="25" t="str">
        <f t="shared" si="170"/>
        <v/>
      </c>
      <c r="BH388" s="25" t="str">
        <f t="shared" si="171"/>
        <v/>
      </c>
      <c r="BI388" s="29" t="str">
        <f>IF(OR(L388="",N388=""),"",IF(AND(L388=N388,L388&gt;0,N388&gt;0),"Important High",""))</f>
        <v/>
      </c>
      <c r="BJ388" s="29" t="str">
        <f>IF(OR(M388="",O388=""),"",IF(AND(M388=O388,M388&gt;0,O388&gt;0),"Important Low",""))</f>
        <v/>
      </c>
      <c r="BK388" s="37" t="str">
        <f>IFERROR(IF(ABS(U388)&lt;0.15%,"Equal High",""),"")</f>
        <v/>
      </c>
      <c r="BL388" s="37" t="str" cm="1">
        <f t="array" aca="1" ref="BL388" ca="1">_xlfn.LET(_xlpm.lookback,MIN(ROW()-ROW(BK$50),11),_xlpm.found,IFERROR(MATCH("Equal High",OFFSET(BK388,-_xlpm.lookback,0,_xlpm.lookback+1,1),0),-1),_xlpm.offset_rows,_xlpm.lookback-_xlpm.found+1,IF(_xlpm.found&gt;0,INDEX(E:E,ROW()-_xlpm.offset_rows),""))</f>
        <v/>
      </c>
      <c r="BM388" s="37" t="str">
        <f ca="1">IF(BL388&lt;&gt;"",H388,"")</f>
        <v/>
      </c>
      <c r="BN388" s="37" t="str">
        <f ca="1">IF(BL388&lt;&gt;"",I388,"")</f>
        <v/>
      </c>
      <c r="BO388" s="37" t="str">
        <f t="shared" ca="1" si="162"/>
        <v/>
      </c>
      <c r="BP388" s="37" t="str">
        <f>IFERROR(IF(ABS(V388)&lt;0.15%,"Equal Low",""),"")</f>
        <v/>
      </c>
      <c r="BQ388" s="37" t="str" cm="1">
        <f t="array" aca="1" ref="BQ388" ca="1">_xlfn.LET(_xlpm.lookback,MIN(ROW()-ROW(BP$50),11),_xlpm.found,IFERROR(MATCH("Equal Low",OFFSET(BP388,-_xlpm.lookback,0,_xlpm.lookback+1,1),0),-1),_xlpm.offset_rows,_xlpm.lookback-_xlpm.found+1,IF(_xlpm.found&gt;0,INDEX(F:F,ROW()-_xlpm.offset_rows),""))</f>
        <v/>
      </c>
      <c r="BR388" s="37" t="str">
        <f ca="1">IF(BQ388&lt;&gt;"",H388,"")</f>
        <v/>
      </c>
      <c r="BS388" s="37" t="str">
        <f ca="1">IF(BQ388&lt;&gt;"",I388,"")</f>
        <v/>
      </c>
      <c r="BT388" s="37" t="str">
        <f t="shared" ca="1" si="163"/>
        <v/>
      </c>
      <c r="BU388" s="37" t="str">
        <f t="shared" si="172"/>
        <v/>
      </c>
      <c r="BV388" s="29" t="str">
        <f t="shared" si="173"/>
        <v/>
      </c>
      <c r="BW388" s="37" t="str" cm="1">
        <f t="array" ref="BW388">IF(BV388&lt;&gt;1,"",_xlfn.IFS(OR(BC388="Above",BC388="Below"),BC388,OR(BH388="Above",BH388="Below"),BH388,TRUE,""))</f>
        <v/>
      </c>
      <c r="BX388" s="37" t="str">
        <f ca="1">_xlfn.LET(_xlpm.eqh,IFERROR(ABS((BM388-BL388)/BL388)&lt;0.15%,FALSE),_xlpm.eql,IFERROR(ABS((BR388-BQ388)/BQ388)&lt;0.15%,FALSE),IF(_xlpm.eqh,IF(_xlpm.eql,"Eqh Touch / Eql Touch","Eqh Touch"),IF(_xlpm.eql,"Eql Touch","")))</f>
        <v/>
      </c>
      <c r="BY388" s="37" t="str">
        <f>IF(AA388="","",IF(AA388&gt;0,"UP","DOWN"))</f>
        <v/>
      </c>
      <c r="BZ388" s="37" t="str">
        <f t="shared" si="174"/>
        <v/>
      </c>
      <c r="CA388" s="37" t="str">
        <f t="shared" si="175"/>
        <v/>
      </c>
      <c r="CB388" s="66" t="str">
        <f t="shared" si="176"/>
        <v/>
      </c>
      <c r="CC388" s="69" t="str">
        <f t="shared" ref="CC388:CC451" si="194">IF(AJ388="","",IF(AND(AC388&lt;0,AJ388&gt;0),"High Spike @ Downtrend",""))</f>
        <v/>
      </c>
      <c r="CD388" s="66" t="str">
        <f t="shared" ref="CD388:CD451" si="195">IF(AND(CC388="High Spike @ Downtrend",AR388&gt;50%),"Sig High Spike @ Downtrend","")</f>
        <v/>
      </c>
      <c r="CE388" s="66" t="str">
        <f t="shared" ref="CE388:CE451" si="196">IF(AW388="","",IF(AW388&gt;90%,"Sig Low Spike @ Downtrend",""))</f>
        <v/>
      </c>
      <c r="CF388" s="66" t="str">
        <f>IF(AK388="","",IF(AND(AC388&gt;0,AK388&gt;0),"Low Spike @ Uptrend",""))</f>
        <v/>
      </c>
      <c r="CG388" s="66" t="str">
        <f>IF(AND(CF388="Low Spike @ Uptrend",AV388&gt;50%),"Sig Low Spike @ Uptrend","")</f>
        <v/>
      </c>
      <c r="CH388" s="30" t="str">
        <f>IFERROR(IF(Z388&gt;(AVERAGE(Z368:Z388)+(2*_xlfn.STDEV.P(Z368:Z388))),1,""),"")</f>
        <v/>
      </c>
      <c r="CI388" s="30" t="str">
        <f>IFERROR(IF(G388&gt;(AVERAGE(G368:G388)+(2*_xlfn.STDEV.P(G368:G388))),1,""),"")</f>
        <v/>
      </c>
      <c r="CJ388" s="30" t="str">
        <f>IF(P388="","",IF(P388=1,1,""))</f>
        <v/>
      </c>
      <c r="CK388" s="11" t="str">
        <f>IF(AND(CH388="",CC388="",CF388="",CI388="",CJ388=""),"",SUM(CH388:CJ388)/5)</f>
        <v/>
      </c>
      <c r="CL388" s="38" t="str">
        <f t="shared" si="159"/>
        <v/>
      </c>
      <c r="CM388" s="10" t="str">
        <f t="shared" si="160"/>
        <v/>
      </c>
    </row>
    <row r="389" spans="1:91" x14ac:dyDescent="0.55000000000000004">
      <c r="A389" t="str">
        <f>IF('Data Validation'!$K$2&lt;&gt;TRUE,"",'Data Validation'!A389)</f>
        <v/>
      </c>
      <c r="B389" s="4" t="str">
        <f>IF('Data Validation'!$K$2&lt;&gt;TRUE,"",'Data Validation'!C389)</f>
        <v/>
      </c>
      <c r="C389" s="4" t="str">
        <f>IF('Data Validation'!$K$2&lt;&gt;TRUE,"",'Data Validation'!E389)</f>
        <v/>
      </c>
      <c r="D389" s="4" t="str">
        <f>IF('Data Validation'!$K$2&lt;&gt;TRUE,"",'Data Validation'!G389)</f>
        <v/>
      </c>
      <c r="E389" s="4" t="str">
        <f>IF($C389&lt;&gt;"M5","",Price!F389)</f>
        <v/>
      </c>
      <c r="F389" s="4" t="str">
        <f>IF($C389&lt;&gt;"M5","",Price!G389)</f>
        <v/>
      </c>
      <c r="G389" s="4" t="str">
        <f>IF($C389&lt;&gt;"M5","",Price!H389)</f>
        <v/>
      </c>
      <c r="H389" s="57" t="str">
        <f>IF($C389&lt;&gt;"M5","",SSA!E389)</f>
        <v/>
      </c>
      <c r="I389" s="57" t="str">
        <f>IF($C389&lt;&gt;"M5","",SSA!F389)</f>
        <v/>
      </c>
      <c r="J389" s="58" t="str">
        <f>IF($C389&lt;&gt;"M5","",SSA!G389)</f>
        <v/>
      </c>
      <c r="K389" s="58" t="str">
        <f>IF($C389&lt;&gt;"M5","",SSA!H389)</f>
        <v/>
      </c>
      <c r="L389" s="5" t="str">
        <f>IF($C389&lt;&gt;"M5","",Trendlines!K389)</f>
        <v/>
      </c>
      <c r="M389" s="5" t="str">
        <f>IF($C389&lt;&gt;"M5","",Trendlines!L389)</f>
        <v/>
      </c>
      <c r="N389" s="5" t="str">
        <f>IF($C389&lt;&gt;"M5","",ZigZag!E389)</f>
        <v/>
      </c>
      <c r="O389" s="5" t="str">
        <f>IF($C389&lt;&gt;"M5","",ZigZag!F389)</f>
        <v/>
      </c>
      <c r="P389" s="5" t="str">
        <f>IF($C389&lt;&gt;"M5","",Pinbar!E389)</f>
        <v/>
      </c>
      <c r="Q389" s="57" t="str">
        <f>IF($C389&lt;&gt;"M5","",Trendlines!E389)</f>
        <v/>
      </c>
      <c r="R389" s="57" t="str">
        <f>IF($C389&lt;&gt;"M5","",Trendlines!H389)</f>
        <v/>
      </c>
      <c r="S389" s="36" t="str">
        <f>IF(N389=0,""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"")))))))))))))))))))))))))))))))))))))))))))))))))</f>
        <v/>
      </c>
      <c r="T389" s="36" t="str">
        <f>IF(O389=0,""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"")))))))))))))))))))))))))))))))))))))))))))))))))</f>
        <v/>
      </c>
      <c r="U389" s="36" t="str">
        <f>IFERROR(IF(S389="N/A","N/A",((N389-S389)/S389)),"")</f>
        <v/>
      </c>
      <c r="V389" s="36" t="str">
        <f>IFERROR(IF(T389="N/A","N/A",((O389-T389)/T389)),"")</f>
        <v/>
      </c>
      <c r="W389" t="str">
        <f>IFERROR(E389-F389,"")</f>
        <v/>
      </c>
      <c r="X389" t="str">
        <f>IFERROR(ABS(E389-D388),"")</f>
        <v/>
      </c>
      <c r="Y389" t="str">
        <f>IFERROR(ABS(F389-D388),"")</f>
        <v/>
      </c>
      <c r="Z389" t="str">
        <f t="shared" si="161"/>
        <v/>
      </c>
      <c r="AA389" s="36" t="str">
        <f>IFERROR(H389-I389,"")</f>
        <v/>
      </c>
      <c r="AB389" s="36" t="str">
        <f t="shared" si="177"/>
        <v/>
      </c>
      <c r="AC389" s="66" t="str" cm="1">
        <f t="array" ref="AC389">IFERROR((AB389=AB388,AC388+AB389,AB389),"")</f>
        <v/>
      </c>
      <c r="AD389" s="79" t="str">
        <f t="shared" si="178"/>
        <v/>
      </c>
      <c r="AE389" s="79" t="str">
        <f t="shared" si="179"/>
        <v/>
      </c>
      <c r="AF389" s="80" t="str">
        <f t="shared" si="180"/>
        <v/>
      </c>
      <c r="AG389" s="80" t="str">
        <f t="shared" si="181"/>
        <v/>
      </c>
      <c r="AH389" s="36" t="str">
        <f>IF(AND(H389&gt;I389,H388&lt;I388),"crossover","")</f>
        <v/>
      </c>
      <c r="AI389" s="36" t="str">
        <f>IF(AND(H389&lt;I389,H388&gt;I388),"crossunder","")</f>
        <v/>
      </c>
      <c r="AJ389" s="67" t="str">
        <f t="shared" si="182"/>
        <v/>
      </c>
      <c r="AK389" s="68" t="str">
        <f t="shared" si="183"/>
        <v/>
      </c>
      <c r="AL389" s="71" t="str">
        <f t="shared" si="184"/>
        <v/>
      </c>
      <c r="AM389" s="71" t="str">
        <f t="shared" si="185"/>
        <v/>
      </c>
      <c r="AN389" s="72" t="str">
        <f>IF(AND(AK389&lt;&gt;"",CF389="Low Spike @ Uptrend"),AK389,"")</f>
        <v/>
      </c>
      <c r="AO389" s="72" t="str">
        <f t="shared" si="186"/>
        <v/>
      </c>
      <c r="AP389" s="71" t="str">
        <f t="shared" si="187"/>
        <v/>
      </c>
      <c r="AQ389" s="71" t="str">
        <f t="shared" si="188"/>
        <v/>
      </c>
      <c r="AR389" s="74" t="str">
        <f t="shared" si="189"/>
        <v/>
      </c>
      <c r="AS389" s="74" t="str">
        <f t="shared" si="190"/>
        <v/>
      </c>
      <c r="AT389" s="72" t="str">
        <f t="shared" ref="AT389:AU389" si="197">IFERROR(STANDARDIZE(AN389,AVERAGE(AN5:AN389),_xlfn.STDEV.P(AN5:AN389)),"")</f>
        <v/>
      </c>
      <c r="AU389" s="72" t="str">
        <f t="shared" si="197"/>
        <v/>
      </c>
      <c r="AV389" s="76" t="str">
        <f t="shared" si="192"/>
        <v/>
      </c>
      <c r="AW389" s="76" t="str">
        <f t="shared" si="193"/>
        <v/>
      </c>
      <c r="AX389" s="4"/>
      <c r="AY389" s="21" t="str">
        <f>IF(OR(Q389=0,Q389=""),"",((H389-Q389)/Q389))</f>
        <v/>
      </c>
      <c r="AZ389" s="15" t="str">
        <f t="shared" si="166"/>
        <v/>
      </c>
      <c r="BA389" s="15" t="str">
        <f t="shared" si="164"/>
        <v/>
      </c>
      <c r="BB389" s="22" t="str">
        <f t="shared" si="167"/>
        <v/>
      </c>
      <c r="BC389" s="22" t="str">
        <f t="shared" si="168"/>
        <v/>
      </c>
      <c r="BD389" s="24" t="str">
        <f>IF(OR(R389=0,R389=""),"",((H389-R389)/R389))</f>
        <v/>
      </c>
      <c r="BE389" s="23" t="str">
        <f t="shared" si="165"/>
        <v/>
      </c>
      <c r="BF389" s="23" t="str">
        <f t="shared" si="169"/>
        <v/>
      </c>
      <c r="BG389" s="25" t="str">
        <f t="shared" si="170"/>
        <v/>
      </c>
      <c r="BH389" s="25" t="str">
        <f t="shared" si="171"/>
        <v/>
      </c>
      <c r="BI389" s="29" t="str">
        <f>IF(OR(L389="",N389=""),"",IF(AND(L389=N389,L389&gt;0,N389&gt;0),"Important High",""))</f>
        <v/>
      </c>
      <c r="BJ389" s="29" t="str">
        <f>IF(OR(M389="",O389=""),"",IF(AND(M389=O389,M389&gt;0,O389&gt;0),"Important Low",""))</f>
        <v/>
      </c>
      <c r="BK389" s="37" t="str">
        <f>IFERROR(IF(ABS(U389)&lt;0.15%,"Equal High",""),"")</f>
        <v/>
      </c>
      <c r="BL389" s="37" t="str" cm="1">
        <f t="array" aca="1" ref="BL389" ca="1">_xlfn.LET(_xlpm.lookback,MIN(ROW()-ROW(BK$50),11),_xlpm.found,IFERROR(MATCH("Equal High",OFFSET(BK389,-_xlpm.lookback,0,_xlpm.lookback+1,1),0),-1),_xlpm.offset_rows,_xlpm.lookback-_xlpm.found+1,IF(_xlpm.found&gt;0,INDEX(E:E,ROW()-_xlpm.offset_rows),""))</f>
        <v/>
      </c>
      <c r="BM389" s="37" t="str">
        <f ca="1">IF(BL389&lt;&gt;"",H389,"")</f>
        <v/>
      </c>
      <c r="BN389" s="37" t="str">
        <f ca="1">IF(BL389&lt;&gt;"",I389,"")</f>
        <v/>
      </c>
      <c r="BO389" s="37" t="str">
        <f t="shared" ca="1" si="162"/>
        <v/>
      </c>
      <c r="BP389" s="37" t="str">
        <f>IFERROR(IF(ABS(V389)&lt;0.15%,"Equal Low",""),"")</f>
        <v/>
      </c>
      <c r="BQ389" s="37" t="str" cm="1">
        <f t="array" aca="1" ref="BQ389" ca="1">_xlfn.LET(_xlpm.lookback,MIN(ROW()-ROW(BP$50),11),_xlpm.found,IFERROR(MATCH("Equal Low",OFFSET(BP389,-_xlpm.lookback,0,_xlpm.lookback+1,1),0),-1),_xlpm.offset_rows,_xlpm.lookback-_xlpm.found+1,IF(_xlpm.found&gt;0,INDEX(F:F,ROW()-_xlpm.offset_rows),""))</f>
        <v/>
      </c>
      <c r="BR389" s="37" t="str">
        <f ca="1">IF(BQ389&lt;&gt;"",H389,"")</f>
        <v/>
      </c>
      <c r="BS389" s="37" t="str">
        <f ca="1">IF(BQ389&lt;&gt;"",I389,"")</f>
        <v/>
      </c>
      <c r="BT389" s="37" t="str">
        <f t="shared" ca="1" si="163"/>
        <v/>
      </c>
      <c r="BU389" s="37" t="str">
        <f t="shared" si="172"/>
        <v/>
      </c>
      <c r="BV389" s="29" t="str">
        <f t="shared" si="173"/>
        <v/>
      </c>
      <c r="BW389" s="37" t="str" cm="1">
        <f t="array" ref="BW389">IF(BV389&lt;&gt;1,"",_xlfn.IFS(OR(BC389="Above",BC389="Below"),BC389,OR(BH389="Above",BH389="Below"),BH389,TRUE,""))</f>
        <v/>
      </c>
      <c r="BX389" s="37" t="str">
        <f ca="1">_xlfn.LET(_xlpm.eqh,IFERROR(ABS((BM389-BL389)/BL389)&lt;0.15%,FALSE),_xlpm.eql,IFERROR(ABS((BR389-BQ389)/BQ389)&lt;0.15%,FALSE),IF(_xlpm.eqh,IF(_xlpm.eql,"Eqh Touch / Eql Touch","Eqh Touch"),IF(_xlpm.eql,"Eql Touch","")))</f>
        <v/>
      </c>
      <c r="BY389" s="37" t="str">
        <f>IF(AA389="","",IF(AA389&gt;0,"UP","DOWN"))</f>
        <v/>
      </c>
      <c r="BZ389" s="37" t="str">
        <f t="shared" si="174"/>
        <v/>
      </c>
      <c r="CA389" s="37" t="str">
        <f t="shared" si="175"/>
        <v/>
      </c>
      <c r="CB389" s="66" t="str">
        <f t="shared" si="176"/>
        <v/>
      </c>
      <c r="CC389" s="69" t="str">
        <f t="shared" si="194"/>
        <v/>
      </c>
      <c r="CD389" s="66" t="str">
        <f t="shared" si="195"/>
        <v/>
      </c>
      <c r="CE389" s="66" t="str">
        <f t="shared" si="196"/>
        <v/>
      </c>
      <c r="CF389" s="66" t="str">
        <f>IF(AK389="","",IF(AND(AC389&gt;0,AK389&gt;0),"Low Spike @ Uptrend",""))</f>
        <v/>
      </c>
      <c r="CG389" s="66" t="str">
        <f>IF(AND(CF389="Low Spike @ Uptrend",AV389&gt;50%),"Sig Low Spike @ Uptrend","")</f>
        <v/>
      </c>
      <c r="CH389" s="30" t="str">
        <f>IFERROR(IF(Z389&gt;(AVERAGE(Z369:Z389)+(2*_xlfn.STDEV.P(Z369:Z389))),1,""),"")</f>
        <v/>
      </c>
      <c r="CI389" s="30" t="str">
        <f>IFERROR(IF(G389&gt;(AVERAGE(G369:G389)+(2*_xlfn.STDEV.P(G369:G389))),1,""),"")</f>
        <v/>
      </c>
      <c r="CJ389" s="30" t="str">
        <f>IF(P389="","",IF(P389=1,1,""))</f>
        <v/>
      </c>
      <c r="CK389" s="11" t="str">
        <f>IF(AND(CH389="",CC389="",CF389="",CI389="",CJ389=""),"",SUM(CH389:CJ389)/5)</f>
        <v/>
      </c>
      <c r="CL389" s="38" t="str">
        <f t="shared" si="159"/>
        <v/>
      </c>
      <c r="CM389" s="10" t="str">
        <f t="shared" si="160"/>
        <v/>
      </c>
    </row>
    <row r="390" spans="1:91" x14ac:dyDescent="0.55000000000000004">
      <c r="A390" t="str">
        <f>IF('Data Validation'!$K$2&lt;&gt;TRUE,"",'Data Validation'!A390)</f>
        <v/>
      </c>
      <c r="B390" s="4" t="str">
        <f>IF('Data Validation'!$K$2&lt;&gt;TRUE,"",'Data Validation'!C390)</f>
        <v/>
      </c>
      <c r="C390" s="4" t="str">
        <f>IF('Data Validation'!$K$2&lt;&gt;TRUE,"",'Data Validation'!E390)</f>
        <v/>
      </c>
      <c r="D390" s="4" t="str">
        <f>IF('Data Validation'!$K$2&lt;&gt;TRUE,"",'Data Validation'!G390)</f>
        <v/>
      </c>
      <c r="E390" s="4" t="str">
        <f>IF($C390&lt;&gt;"M5","",Price!F390)</f>
        <v/>
      </c>
      <c r="F390" s="4" t="str">
        <f>IF($C390&lt;&gt;"M5","",Price!G390)</f>
        <v/>
      </c>
      <c r="G390" s="4" t="str">
        <f>IF($C390&lt;&gt;"M5","",Price!H390)</f>
        <v/>
      </c>
      <c r="H390" s="57" t="str">
        <f>IF($C390&lt;&gt;"M5","",SSA!E390)</f>
        <v/>
      </c>
      <c r="I390" s="57" t="str">
        <f>IF($C390&lt;&gt;"M5","",SSA!F390)</f>
        <v/>
      </c>
      <c r="J390" s="58" t="str">
        <f>IF($C390&lt;&gt;"M5","",SSA!G390)</f>
        <v/>
      </c>
      <c r="K390" s="58" t="str">
        <f>IF($C390&lt;&gt;"M5","",SSA!H390)</f>
        <v/>
      </c>
      <c r="L390" s="5" t="str">
        <f>IF($C390&lt;&gt;"M5","",Trendlines!K390)</f>
        <v/>
      </c>
      <c r="M390" s="5" t="str">
        <f>IF($C390&lt;&gt;"M5","",Trendlines!L390)</f>
        <v/>
      </c>
      <c r="N390" s="5" t="str">
        <f>IF($C390&lt;&gt;"M5","",ZigZag!E390)</f>
        <v/>
      </c>
      <c r="O390" s="5" t="str">
        <f>IF($C390&lt;&gt;"M5","",ZigZag!F390)</f>
        <v/>
      </c>
      <c r="P390" s="5" t="str">
        <f>IF($C390&lt;&gt;"M5","",Pinbar!E390)</f>
        <v/>
      </c>
      <c r="Q390" s="57" t="str">
        <f>IF($C390&lt;&gt;"M5","",Trendlines!E390)</f>
        <v/>
      </c>
      <c r="R390" s="57" t="str">
        <f>IF($C390&lt;&gt;"M5","",Trendlines!H390)</f>
        <v/>
      </c>
      <c r="S390" s="36" t="str">
        <f>IF(N390=0,""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"")))))))))))))))))))))))))))))))))))))))))))))))))</f>
        <v/>
      </c>
      <c r="T390" s="36" t="str">
        <f>IF(O390=0,""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"")))))))))))))))))))))))))))))))))))))))))))))))))</f>
        <v/>
      </c>
      <c r="U390" s="36" t="str">
        <f>IFERROR(IF(S390="N/A","N/A",((N390-S390)/S390)),"")</f>
        <v/>
      </c>
      <c r="V390" s="36" t="str">
        <f>IFERROR(IF(T390="N/A","N/A",((O390-T390)/T390)),"")</f>
        <v/>
      </c>
      <c r="W390" t="str">
        <f>IFERROR(E390-F390,"")</f>
        <v/>
      </c>
      <c r="X390" t="str">
        <f>IFERROR(ABS(E390-D389),"")</f>
        <v/>
      </c>
      <c r="Y390" t="str">
        <f>IFERROR(ABS(F390-D389),"")</f>
        <v/>
      </c>
      <c r="Z390" t="str">
        <f t="shared" si="161"/>
        <v/>
      </c>
      <c r="AA390" s="36" t="str">
        <f>IFERROR(H390-I390,"")</f>
        <v/>
      </c>
      <c r="AB390" s="36" t="str">
        <f t="shared" si="177"/>
        <v/>
      </c>
      <c r="AC390" s="66" t="str" cm="1">
        <f t="array" ref="AC390">IFERROR((AB390=AB389,AC389+AB390,AB390),"")</f>
        <v/>
      </c>
      <c r="AD390" s="79" t="str">
        <f t="shared" si="178"/>
        <v/>
      </c>
      <c r="AE390" s="79" t="str">
        <f t="shared" si="179"/>
        <v/>
      </c>
      <c r="AF390" s="80" t="str">
        <f t="shared" si="180"/>
        <v/>
      </c>
      <c r="AG390" s="80" t="str">
        <f t="shared" si="181"/>
        <v/>
      </c>
      <c r="AH390" s="36" t="str">
        <f>IF(AND(H390&gt;I390,H389&lt;I389),"crossover","")</f>
        <v/>
      </c>
      <c r="AI390" s="36" t="str">
        <f>IF(AND(H390&lt;I390,H389&gt;I389),"crossunder","")</f>
        <v/>
      </c>
      <c r="AJ390" s="67" t="str">
        <f t="shared" si="182"/>
        <v/>
      </c>
      <c r="AK390" s="68" t="str">
        <f t="shared" si="183"/>
        <v/>
      </c>
      <c r="AL390" s="71" t="str">
        <f t="shared" si="184"/>
        <v/>
      </c>
      <c r="AM390" s="71" t="str">
        <f t="shared" si="185"/>
        <v/>
      </c>
      <c r="AN390" s="72" t="str">
        <f>IF(AND(AK390&lt;&gt;"",CF390="Low Spike @ Uptrend"),AK390,"")</f>
        <v/>
      </c>
      <c r="AO390" s="72" t="str">
        <f t="shared" si="186"/>
        <v/>
      </c>
      <c r="AP390" s="71" t="str">
        <f t="shared" si="187"/>
        <v/>
      </c>
      <c r="AQ390" s="71" t="str">
        <f t="shared" si="188"/>
        <v/>
      </c>
      <c r="AR390" s="74" t="str">
        <f t="shared" si="189"/>
        <v/>
      </c>
      <c r="AS390" s="74" t="str">
        <f t="shared" si="190"/>
        <v/>
      </c>
      <c r="AT390" s="72" t="str">
        <f t="shared" ref="AT390:AU390" si="198">IFERROR(STANDARDIZE(AN390,AVERAGE(AN6:AN390),_xlfn.STDEV.P(AN6:AN390)),"")</f>
        <v/>
      </c>
      <c r="AU390" s="72" t="str">
        <f t="shared" si="198"/>
        <v/>
      </c>
      <c r="AV390" s="76" t="str">
        <f t="shared" si="192"/>
        <v/>
      </c>
      <c r="AW390" s="76" t="str">
        <f t="shared" si="193"/>
        <v/>
      </c>
      <c r="AX390" s="4"/>
      <c r="AY390" s="21" t="str">
        <f>IF(OR(Q390=0,Q390=""),"",((H390-Q390)/Q390))</f>
        <v/>
      </c>
      <c r="AZ390" s="15" t="str">
        <f t="shared" si="166"/>
        <v/>
      </c>
      <c r="BA390" s="15" t="str">
        <f t="shared" si="164"/>
        <v/>
      </c>
      <c r="BB390" s="22" t="str">
        <f t="shared" si="167"/>
        <v/>
      </c>
      <c r="BC390" s="22" t="str">
        <f t="shared" si="168"/>
        <v/>
      </c>
      <c r="BD390" s="24" t="str">
        <f>IF(OR(R390=0,R390=""),"",((H390-R390)/R390))</f>
        <v/>
      </c>
      <c r="BE390" s="23" t="str">
        <f t="shared" si="165"/>
        <v/>
      </c>
      <c r="BF390" s="23" t="str">
        <f t="shared" si="169"/>
        <v/>
      </c>
      <c r="BG390" s="25" t="str">
        <f t="shared" si="170"/>
        <v/>
      </c>
      <c r="BH390" s="25" t="str">
        <f t="shared" si="171"/>
        <v/>
      </c>
      <c r="BI390" s="29" t="str">
        <f>IF(OR(L390="",N390=""),"",IF(AND(L390=N390,L390&gt;0,N390&gt;0),"Important High",""))</f>
        <v/>
      </c>
      <c r="BJ390" s="29" t="str">
        <f>IF(OR(M390="",O390=""),"",IF(AND(M390=O390,M390&gt;0,O390&gt;0),"Important Low",""))</f>
        <v/>
      </c>
      <c r="BK390" s="37" t="str">
        <f>IFERROR(IF(ABS(U390)&lt;0.15%,"Equal High",""),"")</f>
        <v/>
      </c>
      <c r="BL390" s="37" t="str" cm="1">
        <f t="array" aca="1" ref="BL390" ca="1">_xlfn.LET(_xlpm.lookback,MIN(ROW()-ROW(BK$50),11),_xlpm.found,IFERROR(MATCH("Equal High",OFFSET(BK390,-_xlpm.lookback,0,_xlpm.lookback+1,1),0),-1),_xlpm.offset_rows,_xlpm.lookback-_xlpm.found+1,IF(_xlpm.found&gt;0,INDEX(E:E,ROW()-_xlpm.offset_rows),""))</f>
        <v/>
      </c>
      <c r="BM390" s="37" t="str">
        <f ca="1">IF(BL390&lt;&gt;"",H390,"")</f>
        <v/>
      </c>
      <c r="BN390" s="37" t="str">
        <f ca="1">IF(BL390&lt;&gt;"",I390,"")</f>
        <v/>
      </c>
      <c r="BO390" s="37" t="str">
        <f t="shared" ca="1" si="162"/>
        <v/>
      </c>
      <c r="BP390" s="37" t="str">
        <f>IFERROR(IF(ABS(V390)&lt;0.15%,"Equal Low",""),"")</f>
        <v/>
      </c>
      <c r="BQ390" s="37" t="str" cm="1">
        <f t="array" aca="1" ref="BQ390" ca="1">_xlfn.LET(_xlpm.lookback,MIN(ROW()-ROW(BP$50),11),_xlpm.found,IFERROR(MATCH("Equal Low",OFFSET(BP390,-_xlpm.lookback,0,_xlpm.lookback+1,1),0),-1),_xlpm.offset_rows,_xlpm.lookback-_xlpm.found+1,IF(_xlpm.found&gt;0,INDEX(F:F,ROW()-_xlpm.offset_rows),""))</f>
        <v/>
      </c>
      <c r="BR390" s="37" t="str">
        <f ca="1">IF(BQ390&lt;&gt;"",H390,"")</f>
        <v/>
      </c>
      <c r="BS390" s="37" t="str">
        <f ca="1">IF(BQ390&lt;&gt;"",I390,"")</f>
        <v/>
      </c>
      <c r="BT390" s="37" t="str">
        <f t="shared" ca="1" si="163"/>
        <v/>
      </c>
      <c r="BU390" s="37" t="str">
        <f t="shared" si="172"/>
        <v/>
      </c>
      <c r="BV390" s="29" t="str">
        <f t="shared" si="173"/>
        <v/>
      </c>
      <c r="BW390" s="37" t="str" cm="1">
        <f t="array" ref="BW390">IF(BV390&lt;&gt;1,"",_xlfn.IFS(OR(BC390="Above",BC390="Below"),BC390,OR(BH390="Above",BH390="Below"),BH390,TRUE,""))</f>
        <v/>
      </c>
      <c r="BX390" s="37" t="str">
        <f ca="1">_xlfn.LET(_xlpm.eqh,IFERROR(ABS((BM390-BL390)/BL390)&lt;0.15%,FALSE),_xlpm.eql,IFERROR(ABS((BR390-BQ390)/BQ390)&lt;0.15%,FALSE),IF(_xlpm.eqh,IF(_xlpm.eql,"Eqh Touch / Eql Touch","Eqh Touch"),IF(_xlpm.eql,"Eql Touch","")))</f>
        <v/>
      </c>
      <c r="BY390" s="37" t="str">
        <f>IF(AA390="","",IF(AA390&gt;0,"UP","DOWN"))</f>
        <v/>
      </c>
      <c r="BZ390" s="37" t="str">
        <f t="shared" si="174"/>
        <v/>
      </c>
      <c r="CA390" s="37" t="str">
        <f t="shared" si="175"/>
        <v/>
      </c>
      <c r="CB390" s="66" t="str">
        <f t="shared" si="176"/>
        <v/>
      </c>
      <c r="CC390" s="69" t="str">
        <f t="shared" si="194"/>
        <v/>
      </c>
      <c r="CD390" s="66" t="str">
        <f t="shared" si="195"/>
        <v/>
      </c>
      <c r="CE390" s="66" t="str">
        <f t="shared" si="196"/>
        <v/>
      </c>
      <c r="CF390" s="66" t="str">
        <f>IF(AK390="","",IF(AND(AC390&gt;0,AK390&gt;0),"Low Spike @ Uptrend",""))</f>
        <v/>
      </c>
      <c r="CG390" s="66" t="str">
        <f>IF(AND(CF390="Low Spike @ Uptrend",AV390&gt;50%),"Sig Low Spike @ Uptrend","")</f>
        <v/>
      </c>
      <c r="CH390" s="30" t="str">
        <f>IFERROR(IF(Z390&gt;(AVERAGE(Z370:Z390)+(2*_xlfn.STDEV.P(Z370:Z390))),1,""),"")</f>
        <v/>
      </c>
      <c r="CI390" s="30" t="str">
        <f>IFERROR(IF(G390&gt;(AVERAGE(G370:G390)+(2*_xlfn.STDEV.P(G370:G390))),1,""),"")</f>
        <v/>
      </c>
      <c r="CJ390" s="30" t="str">
        <f>IF(P390="","",IF(P390=1,1,""))</f>
        <v/>
      </c>
      <c r="CK390" s="11" t="str">
        <f>IF(AND(CH390="",CC390="",CF390="",CI390="",CJ390=""),"",SUM(CH390:CJ390)/5)</f>
        <v/>
      </c>
      <c r="CL390" s="38" t="str">
        <f t="shared" si="159"/>
        <v/>
      </c>
      <c r="CM390" s="10" t="str">
        <f t="shared" si="160"/>
        <v/>
      </c>
    </row>
    <row r="391" spans="1:91" x14ac:dyDescent="0.55000000000000004">
      <c r="A391" t="str">
        <f>IF('Data Validation'!$K$2&lt;&gt;TRUE,"",'Data Validation'!A391)</f>
        <v/>
      </c>
      <c r="B391" s="4" t="str">
        <f>IF('Data Validation'!$K$2&lt;&gt;TRUE,"",'Data Validation'!C391)</f>
        <v/>
      </c>
      <c r="C391" s="4" t="str">
        <f>IF('Data Validation'!$K$2&lt;&gt;TRUE,"",'Data Validation'!E391)</f>
        <v/>
      </c>
      <c r="D391" s="4" t="str">
        <f>IF('Data Validation'!$K$2&lt;&gt;TRUE,"",'Data Validation'!G391)</f>
        <v/>
      </c>
      <c r="E391" s="4" t="str">
        <f>IF($C391&lt;&gt;"M5","",Price!F391)</f>
        <v/>
      </c>
      <c r="F391" s="4" t="str">
        <f>IF($C391&lt;&gt;"M5","",Price!G391)</f>
        <v/>
      </c>
      <c r="G391" s="4" t="str">
        <f>IF($C391&lt;&gt;"M5","",Price!H391)</f>
        <v/>
      </c>
      <c r="H391" s="57" t="str">
        <f>IF($C391&lt;&gt;"M5","",SSA!E391)</f>
        <v/>
      </c>
      <c r="I391" s="57" t="str">
        <f>IF($C391&lt;&gt;"M5","",SSA!F391)</f>
        <v/>
      </c>
      <c r="J391" s="58" t="str">
        <f>IF($C391&lt;&gt;"M5","",SSA!G391)</f>
        <v/>
      </c>
      <c r="K391" s="58" t="str">
        <f>IF($C391&lt;&gt;"M5","",SSA!H391)</f>
        <v/>
      </c>
      <c r="L391" s="5" t="str">
        <f>IF($C391&lt;&gt;"M5","",Trendlines!K391)</f>
        <v/>
      </c>
      <c r="M391" s="5" t="str">
        <f>IF($C391&lt;&gt;"M5","",Trendlines!L391)</f>
        <v/>
      </c>
      <c r="N391" s="5" t="str">
        <f>IF($C391&lt;&gt;"M5","",ZigZag!E391)</f>
        <v/>
      </c>
      <c r="O391" s="5" t="str">
        <f>IF($C391&lt;&gt;"M5","",ZigZag!F391)</f>
        <v/>
      </c>
      <c r="P391" s="5" t="str">
        <f>IF($C391&lt;&gt;"M5","",Pinbar!E391)</f>
        <v/>
      </c>
      <c r="Q391" s="57" t="str">
        <f>IF($C391&lt;&gt;"M5","",Trendlines!E391)</f>
        <v/>
      </c>
      <c r="R391" s="57" t="str">
        <f>IF($C391&lt;&gt;"M5","",Trendlines!H391)</f>
        <v/>
      </c>
      <c r="S391" s="36" t="str">
        <f>IF(N391=0,""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"")))))))))))))))))))))))))))))))))))))))))))))))))</f>
        <v/>
      </c>
      <c r="T391" s="36" t="str">
        <f>IF(O391=0,""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"")))))))))))))))))))))))))))))))))))))))))))))))))</f>
        <v/>
      </c>
      <c r="U391" s="36" t="str">
        <f>IFERROR(IF(S391="N/A","N/A",((N391-S391)/S391)),"")</f>
        <v/>
      </c>
      <c r="V391" s="36" t="str">
        <f>IFERROR(IF(T391="N/A","N/A",((O391-T391)/T391)),"")</f>
        <v/>
      </c>
      <c r="W391" t="str">
        <f>IFERROR(E391-F391,"")</f>
        <v/>
      </c>
      <c r="X391" t="str">
        <f>IFERROR(ABS(E391-D390),"")</f>
        <v/>
      </c>
      <c r="Y391" t="str">
        <f>IFERROR(ABS(F391-D390),"")</f>
        <v/>
      </c>
      <c r="Z391" t="str">
        <f t="shared" si="161"/>
        <v/>
      </c>
      <c r="AA391" s="36" t="str">
        <f>IFERROR(H391-I391,"")</f>
        <v/>
      </c>
      <c r="AB391" s="36" t="str">
        <f t="shared" si="177"/>
        <v/>
      </c>
      <c r="AC391" s="66" t="str" cm="1">
        <f t="array" ref="AC391">IFERROR((AB391=AB390,AC390+AB391,AB391),"")</f>
        <v/>
      </c>
      <c r="AD391" s="79" t="str">
        <f t="shared" si="178"/>
        <v/>
      </c>
      <c r="AE391" s="79" t="str">
        <f t="shared" si="179"/>
        <v/>
      </c>
      <c r="AF391" s="80" t="str">
        <f t="shared" si="180"/>
        <v/>
      </c>
      <c r="AG391" s="80" t="str">
        <f t="shared" si="181"/>
        <v/>
      </c>
      <c r="AH391" s="36" t="str">
        <f>IF(AND(H391&gt;I391,H390&lt;I390),"crossover","")</f>
        <v/>
      </c>
      <c r="AI391" s="36" t="str">
        <f>IF(AND(H391&lt;I391,H390&gt;I390),"crossunder","")</f>
        <v/>
      </c>
      <c r="AJ391" s="67" t="str">
        <f t="shared" si="182"/>
        <v/>
      </c>
      <c r="AK391" s="68" t="str">
        <f t="shared" si="183"/>
        <v/>
      </c>
      <c r="AL391" s="71" t="str">
        <f t="shared" si="184"/>
        <v/>
      </c>
      <c r="AM391" s="71" t="str">
        <f t="shared" si="185"/>
        <v/>
      </c>
      <c r="AN391" s="72" t="str">
        <f>IF(AND(AK391&lt;&gt;"",CF391="Low Spike @ Uptrend"),AK391,"")</f>
        <v/>
      </c>
      <c r="AO391" s="72" t="str">
        <f t="shared" si="186"/>
        <v/>
      </c>
      <c r="AP391" s="71" t="str">
        <f t="shared" si="187"/>
        <v/>
      </c>
      <c r="AQ391" s="71" t="str">
        <f t="shared" si="188"/>
        <v/>
      </c>
      <c r="AR391" s="74" t="str">
        <f t="shared" si="189"/>
        <v/>
      </c>
      <c r="AS391" s="74" t="str">
        <f t="shared" si="190"/>
        <v/>
      </c>
      <c r="AT391" s="72" t="str">
        <f t="shared" ref="AT391:AU391" si="199">IFERROR(STANDARDIZE(AN391,AVERAGE(AN7:AN391),_xlfn.STDEV.P(AN7:AN391)),"")</f>
        <v/>
      </c>
      <c r="AU391" s="72" t="str">
        <f t="shared" si="199"/>
        <v/>
      </c>
      <c r="AV391" s="76" t="str">
        <f t="shared" si="192"/>
        <v/>
      </c>
      <c r="AW391" s="76" t="str">
        <f t="shared" si="193"/>
        <v/>
      </c>
      <c r="AX391" s="4"/>
      <c r="AY391" s="21" t="str">
        <f>IF(OR(Q391=0,Q391=""),"",((H391-Q391)/Q391))</f>
        <v/>
      </c>
      <c r="AZ391" s="15" t="str">
        <f t="shared" si="166"/>
        <v/>
      </c>
      <c r="BA391" s="15" t="str">
        <f t="shared" si="164"/>
        <v/>
      </c>
      <c r="BB391" s="22" t="str">
        <f t="shared" si="167"/>
        <v/>
      </c>
      <c r="BC391" s="22" t="str">
        <f t="shared" si="168"/>
        <v/>
      </c>
      <c r="BD391" s="24" t="str">
        <f>IF(OR(R391=0,R391=""),"",((H391-R391)/R391))</f>
        <v/>
      </c>
      <c r="BE391" s="23" t="str">
        <f t="shared" si="165"/>
        <v/>
      </c>
      <c r="BF391" s="23" t="str">
        <f t="shared" si="169"/>
        <v/>
      </c>
      <c r="BG391" s="25" t="str">
        <f t="shared" si="170"/>
        <v/>
      </c>
      <c r="BH391" s="25" t="str">
        <f t="shared" si="171"/>
        <v/>
      </c>
      <c r="BI391" s="29" t="str">
        <f>IF(OR(L391="",N391=""),"",IF(AND(L391=N391,L391&gt;0,N391&gt;0),"Important High",""))</f>
        <v/>
      </c>
      <c r="BJ391" s="29" t="str">
        <f>IF(OR(M391="",O391=""),"",IF(AND(M391=O391,M391&gt;0,O391&gt;0),"Important Low",""))</f>
        <v/>
      </c>
      <c r="BK391" s="37" t="str">
        <f>IFERROR(IF(ABS(U391)&lt;0.15%,"Equal High",""),"")</f>
        <v/>
      </c>
      <c r="BL391" s="37" t="str" cm="1">
        <f t="array" aca="1" ref="BL391" ca="1">_xlfn.LET(_xlpm.lookback,MIN(ROW()-ROW(BK$50),11),_xlpm.found,IFERROR(MATCH("Equal High",OFFSET(BK391,-_xlpm.lookback,0,_xlpm.lookback+1,1),0),-1),_xlpm.offset_rows,_xlpm.lookback-_xlpm.found+1,IF(_xlpm.found&gt;0,INDEX(E:E,ROW()-_xlpm.offset_rows),""))</f>
        <v/>
      </c>
      <c r="BM391" s="37" t="str">
        <f ca="1">IF(BL391&lt;&gt;"",H391,"")</f>
        <v/>
      </c>
      <c r="BN391" s="37" t="str">
        <f ca="1">IF(BL391&lt;&gt;"",I391,"")</f>
        <v/>
      </c>
      <c r="BO391" s="37" t="str">
        <f t="shared" ca="1" si="162"/>
        <v/>
      </c>
      <c r="BP391" s="37" t="str">
        <f>IFERROR(IF(ABS(V391)&lt;0.15%,"Equal Low",""),"")</f>
        <v/>
      </c>
      <c r="BQ391" s="37" t="str" cm="1">
        <f t="array" aca="1" ref="BQ391" ca="1">_xlfn.LET(_xlpm.lookback,MIN(ROW()-ROW(BP$50),11),_xlpm.found,IFERROR(MATCH("Equal Low",OFFSET(BP391,-_xlpm.lookback,0,_xlpm.lookback+1,1),0),-1),_xlpm.offset_rows,_xlpm.lookback-_xlpm.found+1,IF(_xlpm.found&gt;0,INDEX(F:F,ROW()-_xlpm.offset_rows),""))</f>
        <v/>
      </c>
      <c r="BR391" s="37" t="str">
        <f ca="1">IF(BQ391&lt;&gt;"",H391,"")</f>
        <v/>
      </c>
      <c r="BS391" s="37" t="str">
        <f ca="1">IF(BQ391&lt;&gt;"",I391,"")</f>
        <v/>
      </c>
      <c r="BT391" s="37" t="str">
        <f t="shared" ca="1" si="163"/>
        <v/>
      </c>
      <c r="BU391" s="37" t="str">
        <f t="shared" si="172"/>
        <v/>
      </c>
      <c r="BV391" s="29" t="str">
        <f t="shared" si="173"/>
        <v/>
      </c>
      <c r="BW391" s="37" t="str" cm="1">
        <f t="array" ref="BW391">IF(BV391&lt;&gt;1,"",_xlfn.IFS(OR(BC391="Above",BC391="Below"),BC391,OR(BH391="Above",BH391="Below"),BH391,TRUE,""))</f>
        <v/>
      </c>
      <c r="BX391" s="37" t="str">
        <f ca="1">_xlfn.LET(_xlpm.eqh,IFERROR(ABS((BM391-BL391)/BL391)&lt;0.15%,FALSE),_xlpm.eql,IFERROR(ABS((BR391-BQ391)/BQ391)&lt;0.15%,FALSE),IF(_xlpm.eqh,IF(_xlpm.eql,"Eqh Touch / Eql Touch","Eqh Touch"),IF(_xlpm.eql,"Eql Touch","")))</f>
        <v/>
      </c>
      <c r="BY391" s="37" t="str">
        <f>IF(AA391="","",IF(AA391&gt;0,"UP","DOWN"))</f>
        <v/>
      </c>
      <c r="BZ391" s="37" t="str">
        <f t="shared" si="174"/>
        <v/>
      </c>
      <c r="CA391" s="37" t="str">
        <f t="shared" si="175"/>
        <v/>
      </c>
      <c r="CB391" s="66" t="str">
        <f t="shared" si="176"/>
        <v/>
      </c>
      <c r="CC391" s="69" t="str">
        <f t="shared" si="194"/>
        <v/>
      </c>
      <c r="CD391" s="66" t="str">
        <f t="shared" si="195"/>
        <v/>
      </c>
      <c r="CE391" s="66" t="str">
        <f t="shared" si="196"/>
        <v/>
      </c>
      <c r="CF391" s="66" t="str">
        <f>IF(AK391="","",IF(AND(AC391&gt;0,AK391&gt;0),"Low Spike @ Uptrend",""))</f>
        <v/>
      </c>
      <c r="CG391" s="66" t="str">
        <f>IF(AND(CF391="Low Spike @ Uptrend",AV391&gt;50%),"Sig Low Spike @ Uptrend","")</f>
        <v/>
      </c>
      <c r="CH391" s="30" t="str">
        <f>IFERROR(IF(Z391&gt;(AVERAGE(Z371:Z391)+(2*_xlfn.STDEV.P(Z371:Z391))),1,""),"")</f>
        <v/>
      </c>
      <c r="CI391" s="30" t="str">
        <f>IFERROR(IF(G391&gt;(AVERAGE(G371:G391)+(2*_xlfn.STDEV.P(G371:G391))),1,""),"")</f>
        <v/>
      </c>
      <c r="CJ391" s="30" t="str">
        <f>IF(P391="","",IF(P391=1,1,""))</f>
        <v/>
      </c>
      <c r="CK391" s="11" t="str">
        <f>IF(AND(CH391="",CC391="",CF391="",CI391="",CJ391=""),"",SUM(CH391:CJ391)/5)</f>
        <v/>
      </c>
      <c r="CL391" s="38" t="str">
        <f t="shared" si="159"/>
        <v/>
      </c>
      <c r="CM391" s="10" t="str">
        <f t="shared" si="160"/>
        <v/>
      </c>
    </row>
    <row r="392" spans="1:91" x14ac:dyDescent="0.55000000000000004">
      <c r="A392" t="str">
        <f>IF('Data Validation'!$K$2&lt;&gt;TRUE,"",'Data Validation'!A392)</f>
        <v/>
      </c>
      <c r="B392" s="4" t="str">
        <f>IF('Data Validation'!$K$2&lt;&gt;TRUE,"",'Data Validation'!C392)</f>
        <v/>
      </c>
      <c r="C392" s="4" t="str">
        <f>IF('Data Validation'!$K$2&lt;&gt;TRUE,"",'Data Validation'!E392)</f>
        <v/>
      </c>
      <c r="D392" s="4" t="str">
        <f>IF('Data Validation'!$K$2&lt;&gt;TRUE,"",'Data Validation'!G392)</f>
        <v/>
      </c>
      <c r="E392" s="4" t="str">
        <f>IF($C392&lt;&gt;"M5","",Price!F392)</f>
        <v/>
      </c>
      <c r="F392" s="4" t="str">
        <f>IF($C392&lt;&gt;"M5","",Price!G392)</f>
        <v/>
      </c>
      <c r="G392" s="4" t="str">
        <f>IF($C392&lt;&gt;"M5","",Price!H392)</f>
        <v/>
      </c>
      <c r="H392" s="57" t="str">
        <f>IF($C392&lt;&gt;"M5","",SSA!E392)</f>
        <v/>
      </c>
      <c r="I392" s="57" t="str">
        <f>IF($C392&lt;&gt;"M5","",SSA!F392)</f>
        <v/>
      </c>
      <c r="J392" s="58" t="str">
        <f>IF($C392&lt;&gt;"M5","",SSA!G392)</f>
        <v/>
      </c>
      <c r="K392" s="58" t="str">
        <f>IF($C392&lt;&gt;"M5","",SSA!H392)</f>
        <v/>
      </c>
      <c r="L392" s="5" t="str">
        <f>IF($C392&lt;&gt;"M5","",Trendlines!K392)</f>
        <v/>
      </c>
      <c r="M392" s="5" t="str">
        <f>IF($C392&lt;&gt;"M5","",Trendlines!L392)</f>
        <v/>
      </c>
      <c r="N392" s="5" t="str">
        <f>IF($C392&lt;&gt;"M5","",ZigZag!E392)</f>
        <v/>
      </c>
      <c r="O392" s="5" t="str">
        <f>IF($C392&lt;&gt;"M5","",ZigZag!F392)</f>
        <v/>
      </c>
      <c r="P392" s="5" t="str">
        <f>IF($C392&lt;&gt;"M5","",Pinbar!E392)</f>
        <v/>
      </c>
      <c r="Q392" s="57" t="str">
        <f>IF($C392&lt;&gt;"M5","",Trendlines!E392)</f>
        <v/>
      </c>
      <c r="R392" s="57" t="str">
        <f>IF($C392&lt;&gt;"M5","",Trendlines!H392)</f>
        <v/>
      </c>
      <c r="S392" s="36" t="str">
        <f>IF(N392=0,""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"")))))))))))))))))))))))))))))))))))))))))))))))))</f>
        <v/>
      </c>
      <c r="T392" s="36" t="str">
        <f>IF(O392=0,""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"")))))))))))))))))))))))))))))))))))))))))))))))))</f>
        <v/>
      </c>
      <c r="U392" s="36" t="str">
        <f>IFERROR(IF(S392="N/A","N/A",((N392-S392)/S392)),"")</f>
        <v/>
      </c>
      <c r="V392" s="36" t="str">
        <f>IFERROR(IF(T392="N/A","N/A",((O392-T392)/T392)),"")</f>
        <v/>
      </c>
      <c r="W392" t="str">
        <f>IFERROR(E392-F392,"")</f>
        <v/>
      </c>
      <c r="X392" t="str">
        <f>IFERROR(ABS(E392-D391),"")</f>
        <v/>
      </c>
      <c r="Y392" t="str">
        <f>IFERROR(ABS(F392-D391),"")</f>
        <v/>
      </c>
      <c r="Z392" t="str">
        <f t="shared" si="161"/>
        <v/>
      </c>
      <c r="AA392" s="36" t="str">
        <f>IFERROR(H392-I392,"")</f>
        <v/>
      </c>
      <c r="AB392" s="36" t="str">
        <f t="shared" si="177"/>
        <v/>
      </c>
      <c r="AC392" s="66" t="str" cm="1">
        <f t="array" ref="AC392">IFERROR((AB392=AB391,AC391+AB392,AB392),"")</f>
        <v/>
      </c>
      <c r="AD392" s="79" t="str">
        <f t="shared" si="178"/>
        <v/>
      </c>
      <c r="AE392" s="79" t="str">
        <f t="shared" si="179"/>
        <v/>
      </c>
      <c r="AF392" s="80" t="str">
        <f t="shared" si="180"/>
        <v/>
      </c>
      <c r="AG392" s="80" t="str">
        <f t="shared" si="181"/>
        <v/>
      </c>
      <c r="AH392" s="36" t="str">
        <f>IF(AND(H392&gt;I392,H391&lt;I391),"crossover","")</f>
        <v/>
      </c>
      <c r="AI392" s="36" t="str">
        <f>IF(AND(H392&lt;I392,H391&gt;I391),"crossunder","")</f>
        <v/>
      </c>
      <c r="AJ392" s="67" t="str">
        <f t="shared" si="182"/>
        <v/>
      </c>
      <c r="AK392" s="68" t="str">
        <f t="shared" si="183"/>
        <v/>
      </c>
      <c r="AL392" s="71" t="str">
        <f t="shared" si="184"/>
        <v/>
      </c>
      <c r="AM392" s="71" t="str">
        <f t="shared" si="185"/>
        <v/>
      </c>
      <c r="AN392" s="72" t="str">
        <f>IF(AND(AK392&lt;&gt;"",CF392="Low Spike @ Uptrend"),AK392,"")</f>
        <v/>
      </c>
      <c r="AO392" s="72" t="str">
        <f t="shared" si="186"/>
        <v/>
      </c>
      <c r="AP392" s="71" t="str">
        <f t="shared" si="187"/>
        <v/>
      </c>
      <c r="AQ392" s="71" t="str">
        <f t="shared" si="188"/>
        <v/>
      </c>
      <c r="AR392" s="74" t="str">
        <f t="shared" si="189"/>
        <v/>
      </c>
      <c r="AS392" s="74" t="str">
        <f t="shared" si="190"/>
        <v/>
      </c>
      <c r="AT392" s="72" t="str">
        <f t="shared" ref="AT392:AU392" si="200">IFERROR(STANDARDIZE(AN392,AVERAGE(AN8:AN392),_xlfn.STDEV.P(AN8:AN392)),"")</f>
        <v/>
      </c>
      <c r="AU392" s="72" t="str">
        <f t="shared" si="200"/>
        <v/>
      </c>
      <c r="AV392" s="76" t="str">
        <f t="shared" si="192"/>
        <v/>
      </c>
      <c r="AW392" s="76" t="str">
        <f t="shared" si="193"/>
        <v/>
      </c>
      <c r="AX392" s="4"/>
      <c r="AY392" s="21" t="str">
        <f>IF(OR(Q392=0,Q392=""),"",((H392-Q392)/Q392))</f>
        <v/>
      </c>
      <c r="AZ392" s="15" t="str">
        <f t="shared" si="166"/>
        <v/>
      </c>
      <c r="BA392" s="15" t="str">
        <f t="shared" si="164"/>
        <v/>
      </c>
      <c r="BB392" s="22" t="str">
        <f t="shared" si="167"/>
        <v/>
      </c>
      <c r="BC392" s="22" t="str">
        <f t="shared" si="168"/>
        <v/>
      </c>
      <c r="BD392" s="24" t="str">
        <f>IF(OR(R392=0,R392=""),"",((H392-R392)/R392))</f>
        <v/>
      </c>
      <c r="BE392" s="23" t="str">
        <f t="shared" si="165"/>
        <v/>
      </c>
      <c r="BF392" s="23" t="str">
        <f t="shared" si="169"/>
        <v/>
      </c>
      <c r="BG392" s="25" t="str">
        <f t="shared" si="170"/>
        <v/>
      </c>
      <c r="BH392" s="25" t="str">
        <f t="shared" si="171"/>
        <v/>
      </c>
      <c r="BI392" s="29" t="str">
        <f>IF(OR(L392="",N392=""),"",IF(AND(L392=N392,L392&gt;0,N392&gt;0),"Important High",""))</f>
        <v/>
      </c>
      <c r="BJ392" s="29" t="str">
        <f>IF(OR(M392="",O392=""),"",IF(AND(M392=O392,M392&gt;0,O392&gt;0),"Important Low",""))</f>
        <v/>
      </c>
      <c r="BK392" s="37" t="str">
        <f>IFERROR(IF(ABS(U392)&lt;0.15%,"Equal High",""),"")</f>
        <v/>
      </c>
      <c r="BL392" s="37" t="str" cm="1">
        <f t="array" aca="1" ref="BL392" ca="1">_xlfn.LET(_xlpm.lookback,MIN(ROW()-ROW(BK$50),11),_xlpm.found,IFERROR(MATCH("Equal High",OFFSET(BK392,-_xlpm.lookback,0,_xlpm.lookback+1,1),0),-1),_xlpm.offset_rows,_xlpm.lookback-_xlpm.found+1,IF(_xlpm.found&gt;0,INDEX(E:E,ROW()-_xlpm.offset_rows),""))</f>
        <v/>
      </c>
      <c r="BM392" s="37" t="str">
        <f ca="1">IF(BL392&lt;&gt;"",H392,"")</f>
        <v/>
      </c>
      <c r="BN392" s="37" t="str">
        <f ca="1">IF(BL392&lt;&gt;"",I392,"")</f>
        <v/>
      </c>
      <c r="BO392" s="37" t="str">
        <f t="shared" ca="1" si="162"/>
        <v/>
      </c>
      <c r="BP392" s="37" t="str">
        <f>IFERROR(IF(ABS(V392)&lt;0.15%,"Equal Low",""),"")</f>
        <v/>
      </c>
      <c r="BQ392" s="37" t="str" cm="1">
        <f t="array" aca="1" ref="BQ392" ca="1">_xlfn.LET(_xlpm.lookback,MIN(ROW()-ROW(BP$50),11),_xlpm.found,IFERROR(MATCH("Equal Low",OFFSET(BP392,-_xlpm.lookback,0,_xlpm.lookback+1,1),0),-1),_xlpm.offset_rows,_xlpm.lookback-_xlpm.found+1,IF(_xlpm.found&gt;0,INDEX(F:F,ROW()-_xlpm.offset_rows),""))</f>
        <v/>
      </c>
      <c r="BR392" s="37" t="str">
        <f ca="1">IF(BQ392&lt;&gt;"",H392,"")</f>
        <v/>
      </c>
      <c r="BS392" s="37" t="str">
        <f ca="1">IF(BQ392&lt;&gt;"",I392,"")</f>
        <v/>
      </c>
      <c r="BT392" s="37" t="str">
        <f t="shared" ca="1" si="163"/>
        <v/>
      </c>
      <c r="BU392" s="37" t="str">
        <f t="shared" si="172"/>
        <v/>
      </c>
      <c r="BV392" s="29" t="str">
        <f t="shared" si="173"/>
        <v/>
      </c>
      <c r="BW392" s="37" t="str" cm="1">
        <f t="array" ref="BW392">IF(BV392&lt;&gt;1,"",_xlfn.IFS(OR(BC392="Above",BC392="Below"),BC392,OR(BH392="Above",BH392="Below"),BH392,TRUE,""))</f>
        <v/>
      </c>
      <c r="BX392" s="37" t="str">
        <f ca="1">_xlfn.LET(_xlpm.eqh,IFERROR(ABS((BM392-BL392)/BL392)&lt;0.15%,FALSE),_xlpm.eql,IFERROR(ABS((BR392-BQ392)/BQ392)&lt;0.15%,FALSE),IF(_xlpm.eqh,IF(_xlpm.eql,"Eqh Touch / Eql Touch","Eqh Touch"),IF(_xlpm.eql,"Eql Touch","")))</f>
        <v/>
      </c>
      <c r="BY392" s="37" t="str">
        <f>IF(AA392="","",IF(AA392&gt;0,"UP","DOWN"))</f>
        <v/>
      </c>
      <c r="BZ392" s="37" t="str">
        <f t="shared" si="174"/>
        <v/>
      </c>
      <c r="CA392" s="37" t="str">
        <f t="shared" si="175"/>
        <v/>
      </c>
      <c r="CB392" s="66" t="str">
        <f t="shared" si="176"/>
        <v/>
      </c>
      <c r="CC392" s="69" t="str">
        <f t="shared" si="194"/>
        <v/>
      </c>
      <c r="CD392" s="66" t="str">
        <f t="shared" si="195"/>
        <v/>
      </c>
      <c r="CE392" s="66" t="str">
        <f t="shared" si="196"/>
        <v/>
      </c>
      <c r="CF392" s="66" t="str">
        <f>IF(AK392="","",IF(AND(AC392&gt;0,AK392&gt;0),"Low Spike @ Uptrend",""))</f>
        <v/>
      </c>
      <c r="CG392" s="66" t="str">
        <f>IF(AND(CF392="Low Spike @ Uptrend",AV392&gt;50%),"Sig Low Spike @ Uptrend","")</f>
        <v/>
      </c>
      <c r="CH392" s="30" t="str">
        <f>IFERROR(IF(Z392&gt;(AVERAGE(Z372:Z392)+(2*_xlfn.STDEV.P(Z372:Z392))),1,""),"")</f>
        <v/>
      </c>
      <c r="CI392" s="30" t="str">
        <f>IFERROR(IF(G392&gt;(AVERAGE(G372:G392)+(2*_xlfn.STDEV.P(G372:G392))),1,""),"")</f>
        <v/>
      </c>
      <c r="CJ392" s="30" t="str">
        <f>IF(P392="","",IF(P392=1,1,""))</f>
        <v/>
      </c>
      <c r="CK392" s="11" t="str">
        <f>IF(AND(CH392="",CC392="",CF392="",CI392="",CJ392=""),"",SUM(CH392:CJ392)/5)</f>
        <v/>
      </c>
      <c r="CL392" s="38" t="str">
        <f t="shared" si="159"/>
        <v/>
      </c>
      <c r="CM392" s="10" t="str">
        <f t="shared" si="160"/>
        <v/>
      </c>
    </row>
    <row r="393" spans="1:91" x14ac:dyDescent="0.55000000000000004">
      <c r="A393" t="str">
        <f>IF('Data Validation'!$K$2&lt;&gt;TRUE,"",'Data Validation'!A393)</f>
        <v/>
      </c>
      <c r="B393" s="4" t="str">
        <f>IF('Data Validation'!$K$2&lt;&gt;TRUE,"",'Data Validation'!C393)</f>
        <v/>
      </c>
      <c r="C393" s="4" t="str">
        <f>IF('Data Validation'!$K$2&lt;&gt;TRUE,"",'Data Validation'!E393)</f>
        <v/>
      </c>
      <c r="D393" s="4" t="str">
        <f>IF('Data Validation'!$K$2&lt;&gt;TRUE,"",'Data Validation'!G393)</f>
        <v/>
      </c>
      <c r="E393" s="4" t="str">
        <f>IF($C393&lt;&gt;"M5","",Price!F393)</f>
        <v/>
      </c>
      <c r="F393" s="4" t="str">
        <f>IF($C393&lt;&gt;"M5","",Price!G393)</f>
        <v/>
      </c>
      <c r="G393" s="4" t="str">
        <f>IF($C393&lt;&gt;"M5","",Price!H393)</f>
        <v/>
      </c>
      <c r="H393" s="57" t="str">
        <f>IF($C393&lt;&gt;"M5","",SSA!E393)</f>
        <v/>
      </c>
      <c r="I393" s="57" t="str">
        <f>IF($C393&lt;&gt;"M5","",SSA!F393)</f>
        <v/>
      </c>
      <c r="J393" s="58" t="str">
        <f>IF($C393&lt;&gt;"M5","",SSA!G393)</f>
        <v/>
      </c>
      <c r="K393" s="58" t="str">
        <f>IF($C393&lt;&gt;"M5","",SSA!H393)</f>
        <v/>
      </c>
      <c r="L393" s="5" t="str">
        <f>IF($C393&lt;&gt;"M5","",Trendlines!K393)</f>
        <v/>
      </c>
      <c r="M393" s="5" t="str">
        <f>IF($C393&lt;&gt;"M5","",Trendlines!L393)</f>
        <v/>
      </c>
      <c r="N393" s="5" t="str">
        <f>IF($C393&lt;&gt;"M5","",ZigZag!E393)</f>
        <v/>
      </c>
      <c r="O393" s="5" t="str">
        <f>IF($C393&lt;&gt;"M5","",ZigZag!F393)</f>
        <v/>
      </c>
      <c r="P393" s="5" t="str">
        <f>IF($C393&lt;&gt;"M5","",Pinbar!E393)</f>
        <v/>
      </c>
      <c r="Q393" s="57" t="str">
        <f>IF($C393&lt;&gt;"M5","",Trendlines!E393)</f>
        <v/>
      </c>
      <c r="R393" s="57" t="str">
        <f>IF($C393&lt;&gt;"M5","",Trendlines!H393)</f>
        <v/>
      </c>
      <c r="S393" s="36" t="str">
        <f>IF(N393=0,""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"")))))))))))))))))))))))))))))))))))))))))))))))))</f>
        <v/>
      </c>
      <c r="T393" s="36" t="str">
        <f>IF(O393=0,""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"")))))))))))))))))))))))))))))))))))))))))))))))))</f>
        <v/>
      </c>
      <c r="U393" s="36" t="str">
        <f>IFERROR(IF(S393="N/A","N/A",((N393-S393)/S393)),"")</f>
        <v/>
      </c>
      <c r="V393" s="36" t="str">
        <f>IFERROR(IF(T393="N/A","N/A",((O393-T393)/T393)),"")</f>
        <v/>
      </c>
      <c r="W393" t="str">
        <f>IFERROR(E393-F393,"")</f>
        <v/>
      </c>
      <c r="X393" t="str">
        <f>IFERROR(ABS(E393-D392),"")</f>
        <v/>
      </c>
      <c r="Y393" t="str">
        <f>IFERROR(ABS(F393-D392),"")</f>
        <v/>
      </c>
      <c r="Z393" t="str">
        <f t="shared" si="161"/>
        <v/>
      </c>
      <c r="AA393" s="36" t="str">
        <f>IFERROR(H393-I393,"")</f>
        <v/>
      </c>
      <c r="AB393" s="36" t="str">
        <f t="shared" si="177"/>
        <v/>
      </c>
      <c r="AC393" s="66" t="str" cm="1">
        <f t="array" ref="AC393">IFERROR((AB393=AB392,AC392+AB393,AB393),"")</f>
        <v/>
      </c>
      <c r="AD393" s="79" t="str">
        <f t="shared" si="178"/>
        <v/>
      </c>
      <c r="AE393" s="79" t="str">
        <f t="shared" si="179"/>
        <v/>
      </c>
      <c r="AF393" s="80" t="str">
        <f t="shared" si="180"/>
        <v/>
      </c>
      <c r="AG393" s="80" t="str">
        <f t="shared" si="181"/>
        <v/>
      </c>
      <c r="AH393" s="36" t="str">
        <f>IF(AND(H393&gt;I393,H392&lt;I392),"crossover","")</f>
        <v/>
      </c>
      <c r="AI393" s="36" t="str">
        <f>IF(AND(H393&lt;I393,H392&gt;I392),"crossunder","")</f>
        <v/>
      </c>
      <c r="AJ393" s="67" t="str">
        <f t="shared" si="182"/>
        <v/>
      </c>
      <c r="AK393" s="68" t="str">
        <f t="shared" si="183"/>
        <v/>
      </c>
      <c r="AL393" s="71" t="str">
        <f t="shared" si="184"/>
        <v/>
      </c>
      <c r="AM393" s="71" t="str">
        <f t="shared" si="185"/>
        <v/>
      </c>
      <c r="AN393" s="72" t="str">
        <f>IF(AND(AK393&lt;&gt;"",CF393="Low Spike @ Uptrend"),AK393,"")</f>
        <v/>
      </c>
      <c r="AO393" s="72" t="str">
        <f t="shared" si="186"/>
        <v/>
      </c>
      <c r="AP393" s="71" t="str">
        <f t="shared" si="187"/>
        <v/>
      </c>
      <c r="AQ393" s="71" t="str">
        <f t="shared" si="188"/>
        <v/>
      </c>
      <c r="AR393" s="74" t="str">
        <f t="shared" si="189"/>
        <v/>
      </c>
      <c r="AS393" s="74" t="str">
        <f t="shared" si="190"/>
        <v/>
      </c>
      <c r="AT393" s="72" t="str">
        <f t="shared" ref="AT393:AU393" si="201">IFERROR(STANDARDIZE(AN393,AVERAGE(AN9:AN393),_xlfn.STDEV.P(AN9:AN393)),"")</f>
        <v/>
      </c>
      <c r="AU393" s="72" t="str">
        <f t="shared" si="201"/>
        <v/>
      </c>
      <c r="AV393" s="76" t="str">
        <f t="shared" si="192"/>
        <v/>
      </c>
      <c r="AW393" s="76" t="str">
        <f t="shared" si="193"/>
        <v/>
      </c>
      <c r="AX393" s="4"/>
      <c r="AY393" s="21" t="str">
        <f>IF(OR(Q393=0,Q393=""),"",((H393-Q393)/Q393))</f>
        <v/>
      </c>
      <c r="AZ393" s="15" t="str">
        <f t="shared" si="166"/>
        <v/>
      </c>
      <c r="BA393" s="15" t="str">
        <f t="shared" si="164"/>
        <v/>
      </c>
      <c r="BB393" s="22" t="str">
        <f t="shared" si="167"/>
        <v/>
      </c>
      <c r="BC393" s="22" t="str">
        <f t="shared" si="168"/>
        <v/>
      </c>
      <c r="BD393" s="24" t="str">
        <f>IF(OR(R393=0,R393=""),"",((H393-R393)/R393))</f>
        <v/>
      </c>
      <c r="BE393" s="23" t="str">
        <f t="shared" si="165"/>
        <v/>
      </c>
      <c r="BF393" s="23" t="str">
        <f t="shared" si="169"/>
        <v/>
      </c>
      <c r="BG393" s="25" t="str">
        <f t="shared" si="170"/>
        <v/>
      </c>
      <c r="BH393" s="25" t="str">
        <f t="shared" si="171"/>
        <v/>
      </c>
      <c r="BI393" s="29" t="str">
        <f>IF(OR(L393="",N393=""),"",IF(AND(L393=N393,L393&gt;0,N393&gt;0),"Important High",""))</f>
        <v/>
      </c>
      <c r="BJ393" s="29" t="str">
        <f>IF(OR(M393="",O393=""),"",IF(AND(M393=O393,M393&gt;0,O393&gt;0),"Important Low",""))</f>
        <v/>
      </c>
      <c r="BK393" s="37" t="str">
        <f>IFERROR(IF(ABS(U393)&lt;0.15%,"Equal High",""),"")</f>
        <v/>
      </c>
      <c r="BL393" s="37" t="str" cm="1">
        <f t="array" aca="1" ref="BL393" ca="1">_xlfn.LET(_xlpm.lookback,MIN(ROW()-ROW(BK$50),11),_xlpm.found,IFERROR(MATCH("Equal High",OFFSET(BK393,-_xlpm.lookback,0,_xlpm.lookback+1,1),0),-1),_xlpm.offset_rows,_xlpm.lookback-_xlpm.found+1,IF(_xlpm.found&gt;0,INDEX(E:E,ROW()-_xlpm.offset_rows),""))</f>
        <v/>
      </c>
      <c r="BM393" s="37" t="str">
        <f ca="1">IF(BL393&lt;&gt;"",H393,"")</f>
        <v/>
      </c>
      <c r="BN393" s="37" t="str">
        <f ca="1">IF(BL393&lt;&gt;"",I393,"")</f>
        <v/>
      </c>
      <c r="BO393" s="37" t="str">
        <f t="shared" ca="1" si="162"/>
        <v/>
      </c>
      <c r="BP393" s="37" t="str">
        <f>IFERROR(IF(ABS(V393)&lt;0.15%,"Equal Low",""),"")</f>
        <v/>
      </c>
      <c r="BQ393" s="37" t="str" cm="1">
        <f t="array" aca="1" ref="BQ393" ca="1">_xlfn.LET(_xlpm.lookback,MIN(ROW()-ROW(BP$50),11),_xlpm.found,IFERROR(MATCH("Equal Low",OFFSET(BP393,-_xlpm.lookback,0,_xlpm.lookback+1,1),0),-1),_xlpm.offset_rows,_xlpm.lookback-_xlpm.found+1,IF(_xlpm.found&gt;0,INDEX(F:F,ROW()-_xlpm.offset_rows),""))</f>
        <v/>
      </c>
      <c r="BR393" s="37" t="str">
        <f ca="1">IF(BQ393&lt;&gt;"",H393,"")</f>
        <v/>
      </c>
      <c r="BS393" s="37" t="str">
        <f ca="1">IF(BQ393&lt;&gt;"",I393,"")</f>
        <v/>
      </c>
      <c r="BT393" s="37" t="str">
        <f t="shared" ca="1" si="163"/>
        <v/>
      </c>
      <c r="BU393" s="37" t="str">
        <f t="shared" si="172"/>
        <v/>
      </c>
      <c r="BV393" s="29" t="str">
        <f t="shared" si="173"/>
        <v/>
      </c>
      <c r="BW393" s="37" t="str" cm="1">
        <f t="array" ref="BW393">IF(BV393&lt;&gt;1,"",_xlfn.IFS(OR(BC393="Above",BC393="Below"),BC393,OR(BH393="Above",BH393="Below"),BH393,TRUE,""))</f>
        <v/>
      </c>
      <c r="BX393" s="37" t="str">
        <f ca="1">_xlfn.LET(_xlpm.eqh,IFERROR(ABS((BM393-BL393)/BL393)&lt;0.15%,FALSE),_xlpm.eql,IFERROR(ABS((BR393-BQ393)/BQ393)&lt;0.15%,FALSE),IF(_xlpm.eqh,IF(_xlpm.eql,"Eqh Touch / Eql Touch","Eqh Touch"),IF(_xlpm.eql,"Eql Touch","")))</f>
        <v/>
      </c>
      <c r="BY393" s="37" t="str">
        <f>IF(AA393="","",IF(AA393&gt;0,"UP","DOWN"))</f>
        <v/>
      </c>
      <c r="BZ393" s="37" t="str">
        <f t="shared" si="174"/>
        <v/>
      </c>
      <c r="CA393" s="37" t="str">
        <f t="shared" si="175"/>
        <v/>
      </c>
      <c r="CB393" s="66" t="str">
        <f t="shared" si="176"/>
        <v/>
      </c>
      <c r="CC393" s="69" t="str">
        <f t="shared" si="194"/>
        <v/>
      </c>
      <c r="CD393" s="66" t="str">
        <f t="shared" si="195"/>
        <v/>
      </c>
      <c r="CE393" s="66" t="str">
        <f t="shared" si="196"/>
        <v/>
      </c>
      <c r="CF393" s="66" t="str">
        <f>IF(AK393="","",IF(AND(AC393&gt;0,AK393&gt;0),"Low Spike @ Uptrend",""))</f>
        <v/>
      </c>
      <c r="CG393" s="66" t="str">
        <f>IF(AND(CF393="Low Spike @ Uptrend",AV393&gt;50%),"Sig Low Spike @ Uptrend","")</f>
        <v/>
      </c>
      <c r="CH393" s="30" t="str">
        <f>IFERROR(IF(Z393&gt;(AVERAGE(Z373:Z393)+(2*_xlfn.STDEV.P(Z373:Z393))),1,""),"")</f>
        <v/>
      </c>
      <c r="CI393" s="30" t="str">
        <f>IFERROR(IF(G393&gt;(AVERAGE(G373:G393)+(2*_xlfn.STDEV.P(G373:G393))),1,""),"")</f>
        <v/>
      </c>
      <c r="CJ393" s="30" t="str">
        <f>IF(P393="","",IF(P393=1,1,""))</f>
        <v/>
      </c>
      <c r="CK393" s="11" t="str">
        <f>IF(AND(CH393="",CC393="",CF393="",CI393="",CJ393=""),"",SUM(CH393:CJ393)/5)</f>
        <v/>
      </c>
      <c r="CL393" s="38" t="str">
        <f t="shared" si="159"/>
        <v/>
      </c>
      <c r="CM393" s="10" t="str">
        <f t="shared" si="160"/>
        <v/>
      </c>
    </row>
    <row r="394" spans="1:91" x14ac:dyDescent="0.55000000000000004">
      <c r="A394" t="str">
        <f>IF('Data Validation'!$K$2&lt;&gt;TRUE,"",'Data Validation'!A394)</f>
        <v/>
      </c>
      <c r="B394" s="4" t="str">
        <f>IF('Data Validation'!$K$2&lt;&gt;TRUE,"",'Data Validation'!C394)</f>
        <v/>
      </c>
      <c r="C394" s="4" t="str">
        <f>IF('Data Validation'!$K$2&lt;&gt;TRUE,"",'Data Validation'!E394)</f>
        <v/>
      </c>
      <c r="D394" s="4" t="str">
        <f>IF('Data Validation'!$K$2&lt;&gt;TRUE,"",'Data Validation'!G394)</f>
        <v/>
      </c>
      <c r="E394" s="4" t="str">
        <f>IF($C394&lt;&gt;"M5","",Price!F394)</f>
        <v/>
      </c>
      <c r="F394" s="4" t="str">
        <f>IF($C394&lt;&gt;"M5","",Price!G394)</f>
        <v/>
      </c>
      <c r="G394" s="4" t="str">
        <f>IF($C394&lt;&gt;"M5","",Price!H394)</f>
        <v/>
      </c>
      <c r="H394" s="57" t="str">
        <f>IF($C394&lt;&gt;"M5","",SSA!E394)</f>
        <v/>
      </c>
      <c r="I394" s="57" t="str">
        <f>IF($C394&lt;&gt;"M5","",SSA!F394)</f>
        <v/>
      </c>
      <c r="J394" s="58" t="str">
        <f>IF($C394&lt;&gt;"M5","",SSA!G394)</f>
        <v/>
      </c>
      <c r="K394" s="58" t="str">
        <f>IF($C394&lt;&gt;"M5","",SSA!H394)</f>
        <v/>
      </c>
      <c r="L394" s="5" t="str">
        <f>IF($C394&lt;&gt;"M5","",Trendlines!K394)</f>
        <v/>
      </c>
      <c r="M394" s="5" t="str">
        <f>IF($C394&lt;&gt;"M5","",Trendlines!L394)</f>
        <v/>
      </c>
      <c r="N394" s="5" t="str">
        <f>IF($C394&lt;&gt;"M5","",ZigZag!E394)</f>
        <v/>
      </c>
      <c r="O394" s="5" t="str">
        <f>IF($C394&lt;&gt;"M5","",ZigZag!F394)</f>
        <v/>
      </c>
      <c r="P394" s="5" t="str">
        <f>IF($C394&lt;&gt;"M5","",Pinbar!E394)</f>
        <v/>
      </c>
      <c r="Q394" s="57" t="str">
        <f>IF($C394&lt;&gt;"M5","",Trendlines!E394)</f>
        <v/>
      </c>
      <c r="R394" s="57" t="str">
        <f>IF($C394&lt;&gt;"M5","",Trendlines!H394)</f>
        <v/>
      </c>
      <c r="S394" s="36" t="str">
        <f>IF(N394=0,""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"")))))))))))))))))))))))))))))))))))))))))))))))))</f>
        <v/>
      </c>
      <c r="T394" s="36" t="str">
        <f>IF(O394=0,""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"")))))))))))))))))))))))))))))))))))))))))))))))))</f>
        <v/>
      </c>
      <c r="U394" s="36" t="str">
        <f>IFERROR(IF(S394="N/A","N/A",((N394-S394)/S394)),"")</f>
        <v/>
      </c>
      <c r="V394" s="36" t="str">
        <f>IFERROR(IF(T394="N/A","N/A",((O394-T394)/T394)),"")</f>
        <v/>
      </c>
      <c r="W394" t="str">
        <f>IFERROR(E394-F394,"")</f>
        <v/>
      </c>
      <c r="X394" t="str">
        <f>IFERROR(ABS(E394-D393),"")</f>
        <v/>
      </c>
      <c r="Y394" t="str">
        <f>IFERROR(ABS(F394-D393),"")</f>
        <v/>
      </c>
      <c r="Z394" t="str">
        <f t="shared" si="161"/>
        <v/>
      </c>
      <c r="AA394" s="36" t="str">
        <f>IFERROR(H394-I394,"")</f>
        <v/>
      </c>
      <c r="AB394" s="36" t="str">
        <f t="shared" si="177"/>
        <v/>
      </c>
      <c r="AC394" s="66" t="str" cm="1">
        <f t="array" ref="AC394">IFERROR((AB394=AB393,AC393+AB394,AB394),"")</f>
        <v/>
      </c>
      <c r="AD394" s="79" t="str">
        <f t="shared" si="178"/>
        <v/>
      </c>
      <c r="AE394" s="79" t="str">
        <f t="shared" si="179"/>
        <v/>
      </c>
      <c r="AF394" s="80" t="str">
        <f t="shared" si="180"/>
        <v/>
      </c>
      <c r="AG394" s="80" t="str">
        <f t="shared" si="181"/>
        <v/>
      </c>
      <c r="AH394" s="36" t="str">
        <f>IF(AND(H394&gt;I394,H393&lt;I393),"crossover","")</f>
        <v/>
      </c>
      <c r="AI394" s="36" t="str">
        <f>IF(AND(H394&lt;I394,H393&gt;I393),"crossunder","")</f>
        <v/>
      </c>
      <c r="AJ394" s="67" t="str">
        <f t="shared" si="182"/>
        <v/>
      </c>
      <c r="AK394" s="68" t="str">
        <f t="shared" si="183"/>
        <v/>
      </c>
      <c r="AL394" s="71" t="str">
        <f t="shared" si="184"/>
        <v/>
      </c>
      <c r="AM394" s="71" t="str">
        <f t="shared" si="185"/>
        <v/>
      </c>
      <c r="AN394" s="72" t="str">
        <f>IF(AND(AK394&lt;&gt;"",CF394="Low Spike @ Uptrend"),AK394,"")</f>
        <v/>
      </c>
      <c r="AO394" s="72" t="str">
        <f t="shared" si="186"/>
        <v/>
      </c>
      <c r="AP394" s="71" t="str">
        <f t="shared" si="187"/>
        <v/>
      </c>
      <c r="AQ394" s="71" t="str">
        <f t="shared" si="188"/>
        <v/>
      </c>
      <c r="AR394" s="74" t="str">
        <f t="shared" si="189"/>
        <v/>
      </c>
      <c r="AS394" s="74" t="str">
        <f t="shared" si="190"/>
        <v/>
      </c>
      <c r="AT394" s="72" t="str">
        <f t="shared" ref="AT394:AU394" si="202">IFERROR(STANDARDIZE(AN394,AVERAGE(AN10:AN394),_xlfn.STDEV.P(AN10:AN394)),"")</f>
        <v/>
      </c>
      <c r="AU394" s="72" t="str">
        <f t="shared" si="202"/>
        <v/>
      </c>
      <c r="AV394" s="76" t="str">
        <f t="shared" si="192"/>
        <v/>
      </c>
      <c r="AW394" s="76" t="str">
        <f t="shared" si="193"/>
        <v/>
      </c>
      <c r="AX394" s="4"/>
      <c r="AY394" s="21" t="str">
        <f>IF(OR(Q394=0,Q394=""),"",((H394-Q394)/Q394))</f>
        <v/>
      </c>
      <c r="AZ394" s="15" t="str">
        <f t="shared" si="166"/>
        <v/>
      </c>
      <c r="BA394" s="15" t="str">
        <f t="shared" si="164"/>
        <v/>
      </c>
      <c r="BB394" s="22" t="str">
        <f t="shared" si="167"/>
        <v/>
      </c>
      <c r="BC394" s="22" t="str">
        <f t="shared" si="168"/>
        <v/>
      </c>
      <c r="BD394" s="24" t="str">
        <f>IF(OR(R394=0,R394=""),"",((H394-R394)/R394))</f>
        <v/>
      </c>
      <c r="BE394" s="23" t="str">
        <f t="shared" si="165"/>
        <v/>
      </c>
      <c r="BF394" s="23" t="str">
        <f t="shared" si="169"/>
        <v/>
      </c>
      <c r="BG394" s="25" t="str">
        <f t="shared" si="170"/>
        <v/>
      </c>
      <c r="BH394" s="25" t="str">
        <f t="shared" si="171"/>
        <v/>
      </c>
      <c r="BI394" s="29" t="str">
        <f>IF(OR(L394="",N394=""),"",IF(AND(L394=N394,L394&gt;0,N394&gt;0),"Important High",""))</f>
        <v/>
      </c>
      <c r="BJ394" s="29" t="str">
        <f>IF(OR(M394="",O394=""),"",IF(AND(M394=O394,M394&gt;0,O394&gt;0),"Important Low",""))</f>
        <v/>
      </c>
      <c r="BK394" s="37" t="str">
        <f>IFERROR(IF(ABS(U394)&lt;0.15%,"Equal High",""),"")</f>
        <v/>
      </c>
      <c r="BL394" s="37" t="str" cm="1">
        <f t="array" aca="1" ref="BL394" ca="1">_xlfn.LET(_xlpm.lookback,MIN(ROW()-ROW(BK$50),11),_xlpm.found,IFERROR(MATCH("Equal High",OFFSET(BK394,-_xlpm.lookback,0,_xlpm.lookback+1,1),0),-1),_xlpm.offset_rows,_xlpm.lookback-_xlpm.found+1,IF(_xlpm.found&gt;0,INDEX(E:E,ROW()-_xlpm.offset_rows),""))</f>
        <v/>
      </c>
      <c r="BM394" s="37" t="str">
        <f ca="1">IF(BL394&lt;&gt;"",H394,"")</f>
        <v/>
      </c>
      <c r="BN394" s="37" t="str">
        <f ca="1">IF(BL394&lt;&gt;"",I394,"")</f>
        <v/>
      </c>
      <c r="BO394" s="37" t="str">
        <f t="shared" ca="1" si="162"/>
        <v/>
      </c>
      <c r="BP394" s="37" t="str">
        <f>IFERROR(IF(ABS(V394)&lt;0.15%,"Equal Low",""),"")</f>
        <v/>
      </c>
      <c r="BQ394" s="37" t="str" cm="1">
        <f t="array" aca="1" ref="BQ394" ca="1">_xlfn.LET(_xlpm.lookback,MIN(ROW()-ROW(BP$50),11),_xlpm.found,IFERROR(MATCH("Equal Low",OFFSET(BP394,-_xlpm.lookback,0,_xlpm.lookback+1,1),0),-1),_xlpm.offset_rows,_xlpm.lookback-_xlpm.found+1,IF(_xlpm.found&gt;0,INDEX(F:F,ROW()-_xlpm.offset_rows),""))</f>
        <v/>
      </c>
      <c r="BR394" s="37" t="str">
        <f ca="1">IF(BQ394&lt;&gt;"",H394,"")</f>
        <v/>
      </c>
      <c r="BS394" s="37" t="str">
        <f ca="1">IF(BQ394&lt;&gt;"",I394,"")</f>
        <v/>
      </c>
      <c r="BT394" s="37" t="str">
        <f t="shared" ca="1" si="163"/>
        <v/>
      </c>
      <c r="BU394" s="37" t="str">
        <f t="shared" si="172"/>
        <v/>
      </c>
      <c r="BV394" s="29" t="str">
        <f t="shared" si="173"/>
        <v/>
      </c>
      <c r="BW394" s="37" t="str" cm="1">
        <f t="array" ref="BW394">IF(BV394&lt;&gt;1,"",_xlfn.IFS(OR(BC394="Above",BC394="Below"),BC394,OR(BH394="Above",BH394="Below"),BH394,TRUE,""))</f>
        <v/>
      </c>
      <c r="BX394" s="37" t="str">
        <f ca="1">_xlfn.LET(_xlpm.eqh,IFERROR(ABS((BM394-BL394)/BL394)&lt;0.15%,FALSE),_xlpm.eql,IFERROR(ABS((BR394-BQ394)/BQ394)&lt;0.15%,FALSE),IF(_xlpm.eqh,IF(_xlpm.eql,"Eqh Touch / Eql Touch","Eqh Touch"),IF(_xlpm.eql,"Eql Touch","")))</f>
        <v/>
      </c>
      <c r="BY394" s="37" t="str">
        <f>IF(AA394="","",IF(AA394&gt;0,"UP","DOWN"))</f>
        <v/>
      </c>
      <c r="BZ394" s="37" t="str">
        <f t="shared" si="174"/>
        <v/>
      </c>
      <c r="CA394" s="37" t="str">
        <f t="shared" si="175"/>
        <v/>
      </c>
      <c r="CB394" s="66" t="str">
        <f t="shared" si="176"/>
        <v/>
      </c>
      <c r="CC394" s="69" t="str">
        <f t="shared" si="194"/>
        <v/>
      </c>
      <c r="CD394" s="66" t="str">
        <f t="shared" si="195"/>
        <v/>
      </c>
      <c r="CE394" s="66" t="str">
        <f t="shared" si="196"/>
        <v/>
      </c>
      <c r="CF394" s="66" t="str">
        <f>IF(AK394="","",IF(AND(AC394&gt;0,AK394&gt;0),"Low Spike @ Uptrend",""))</f>
        <v/>
      </c>
      <c r="CG394" s="66" t="str">
        <f>IF(AND(CF394="Low Spike @ Uptrend",AV394&gt;50%),"Sig Low Spike @ Uptrend","")</f>
        <v/>
      </c>
      <c r="CH394" s="30" t="str">
        <f>IFERROR(IF(Z394&gt;(AVERAGE(Z374:Z394)+(2*_xlfn.STDEV.P(Z374:Z394))),1,""),"")</f>
        <v/>
      </c>
      <c r="CI394" s="30" t="str">
        <f>IFERROR(IF(G394&gt;(AVERAGE(G374:G394)+(2*_xlfn.STDEV.P(G374:G394))),1,""),"")</f>
        <v/>
      </c>
      <c r="CJ394" s="30" t="str">
        <f>IF(P394="","",IF(P394=1,1,""))</f>
        <v/>
      </c>
      <c r="CK394" s="11" t="str">
        <f>IF(AND(CH394="",CC394="",CF394="",CI394="",CJ394=""),"",SUM(CH394:CJ394)/5)</f>
        <v/>
      </c>
      <c r="CL394" s="38" t="str">
        <f t="shared" si="159"/>
        <v/>
      </c>
      <c r="CM394" s="10" t="str">
        <f t="shared" si="160"/>
        <v/>
      </c>
    </row>
    <row r="395" spans="1:91" x14ac:dyDescent="0.55000000000000004">
      <c r="A395" t="str">
        <f>IF('Data Validation'!$K$2&lt;&gt;TRUE,"",'Data Validation'!A395)</f>
        <v/>
      </c>
      <c r="B395" s="4" t="str">
        <f>IF('Data Validation'!$K$2&lt;&gt;TRUE,"",'Data Validation'!C395)</f>
        <v/>
      </c>
      <c r="C395" s="4" t="str">
        <f>IF('Data Validation'!$K$2&lt;&gt;TRUE,"",'Data Validation'!E395)</f>
        <v/>
      </c>
      <c r="D395" s="4" t="str">
        <f>IF('Data Validation'!$K$2&lt;&gt;TRUE,"",'Data Validation'!G395)</f>
        <v/>
      </c>
      <c r="E395" s="4" t="str">
        <f>IF($C395&lt;&gt;"M5","",Price!F395)</f>
        <v/>
      </c>
      <c r="F395" s="4" t="str">
        <f>IF($C395&lt;&gt;"M5","",Price!G395)</f>
        <v/>
      </c>
      <c r="G395" s="4" t="str">
        <f>IF($C395&lt;&gt;"M5","",Price!H395)</f>
        <v/>
      </c>
      <c r="H395" s="57" t="str">
        <f>IF($C395&lt;&gt;"M5","",SSA!E395)</f>
        <v/>
      </c>
      <c r="I395" s="57" t="str">
        <f>IF($C395&lt;&gt;"M5","",SSA!F395)</f>
        <v/>
      </c>
      <c r="J395" s="58" t="str">
        <f>IF($C395&lt;&gt;"M5","",SSA!G395)</f>
        <v/>
      </c>
      <c r="K395" s="58" t="str">
        <f>IF($C395&lt;&gt;"M5","",SSA!H395)</f>
        <v/>
      </c>
      <c r="L395" s="5" t="str">
        <f>IF($C395&lt;&gt;"M5","",Trendlines!K395)</f>
        <v/>
      </c>
      <c r="M395" s="5" t="str">
        <f>IF($C395&lt;&gt;"M5","",Trendlines!L395)</f>
        <v/>
      </c>
      <c r="N395" s="5" t="str">
        <f>IF($C395&lt;&gt;"M5","",ZigZag!E395)</f>
        <v/>
      </c>
      <c r="O395" s="5" t="str">
        <f>IF($C395&lt;&gt;"M5","",ZigZag!F395)</f>
        <v/>
      </c>
      <c r="P395" s="5" t="str">
        <f>IF($C395&lt;&gt;"M5","",Pinbar!E395)</f>
        <v/>
      </c>
      <c r="Q395" s="57" t="str">
        <f>IF($C395&lt;&gt;"M5","",Trendlines!E395)</f>
        <v/>
      </c>
      <c r="R395" s="57" t="str">
        <f>IF($C395&lt;&gt;"M5","",Trendlines!H395)</f>
        <v/>
      </c>
      <c r="S395" s="36" t="str">
        <f>IF(N395=0,""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"")))))))))))))))))))))))))))))))))))))))))))))))))</f>
        <v/>
      </c>
      <c r="T395" s="36" t="str">
        <f>IF(O395=0,""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"")))))))))))))))))))))))))))))))))))))))))))))))))</f>
        <v/>
      </c>
      <c r="U395" s="36" t="str">
        <f>IFERROR(IF(S395="N/A","N/A",((N395-S395)/S395)),"")</f>
        <v/>
      </c>
      <c r="V395" s="36" t="str">
        <f>IFERROR(IF(T395="N/A","N/A",((O395-T395)/T395)),"")</f>
        <v/>
      </c>
      <c r="W395" t="str">
        <f>IFERROR(E395-F395,"")</f>
        <v/>
      </c>
      <c r="X395" t="str">
        <f>IFERROR(ABS(E395-D394),"")</f>
        <v/>
      </c>
      <c r="Y395" t="str">
        <f>IFERROR(ABS(F395-D394),"")</f>
        <v/>
      </c>
      <c r="Z395" t="str">
        <f t="shared" si="161"/>
        <v/>
      </c>
      <c r="AA395" s="36" t="str">
        <f>IFERROR(H395-I395,"")</f>
        <v/>
      </c>
      <c r="AB395" s="36" t="str">
        <f t="shared" si="177"/>
        <v/>
      </c>
      <c r="AC395" s="66" t="str" cm="1">
        <f t="array" ref="AC395">IFERROR((AB395=AB394,AC394+AB395,AB395),"")</f>
        <v/>
      </c>
      <c r="AD395" s="79" t="str">
        <f t="shared" si="178"/>
        <v/>
      </c>
      <c r="AE395" s="79" t="str">
        <f t="shared" si="179"/>
        <v/>
      </c>
      <c r="AF395" s="80" t="str">
        <f t="shared" si="180"/>
        <v/>
      </c>
      <c r="AG395" s="80" t="str">
        <f t="shared" si="181"/>
        <v/>
      </c>
      <c r="AH395" s="36" t="str">
        <f>IF(AND(H395&gt;I395,H394&lt;I394),"crossover","")</f>
        <v/>
      </c>
      <c r="AI395" s="36" t="str">
        <f>IF(AND(H395&lt;I395,H394&gt;I394),"crossunder","")</f>
        <v/>
      </c>
      <c r="AJ395" s="67" t="str">
        <f t="shared" si="182"/>
        <v/>
      </c>
      <c r="AK395" s="68" t="str">
        <f t="shared" si="183"/>
        <v/>
      </c>
      <c r="AL395" s="71" t="str">
        <f t="shared" si="184"/>
        <v/>
      </c>
      <c r="AM395" s="71" t="str">
        <f t="shared" si="185"/>
        <v/>
      </c>
      <c r="AN395" s="72" t="str">
        <f>IF(AND(AK395&lt;&gt;"",CF395="Low Spike @ Uptrend"),AK395,"")</f>
        <v/>
      </c>
      <c r="AO395" s="72" t="str">
        <f t="shared" si="186"/>
        <v/>
      </c>
      <c r="AP395" s="71" t="str">
        <f t="shared" si="187"/>
        <v/>
      </c>
      <c r="AQ395" s="71" t="str">
        <f t="shared" si="188"/>
        <v/>
      </c>
      <c r="AR395" s="74" t="str">
        <f t="shared" si="189"/>
        <v/>
      </c>
      <c r="AS395" s="74" t="str">
        <f t="shared" si="190"/>
        <v/>
      </c>
      <c r="AT395" s="72" t="str">
        <f t="shared" ref="AT395:AU395" si="203">IFERROR(STANDARDIZE(AN395,AVERAGE(AN11:AN395),_xlfn.STDEV.P(AN11:AN395)),"")</f>
        <v/>
      </c>
      <c r="AU395" s="72" t="str">
        <f t="shared" si="203"/>
        <v/>
      </c>
      <c r="AV395" s="76" t="str">
        <f t="shared" si="192"/>
        <v/>
      </c>
      <c r="AW395" s="76" t="str">
        <f t="shared" si="193"/>
        <v/>
      </c>
      <c r="AX395" s="4"/>
      <c r="AY395" s="21" t="str">
        <f>IF(OR(Q395=0,Q395=""),"",((H395-Q395)/Q395))</f>
        <v/>
      </c>
      <c r="AZ395" s="15" t="str">
        <f t="shared" si="166"/>
        <v/>
      </c>
      <c r="BA395" s="15" t="str">
        <f t="shared" si="164"/>
        <v/>
      </c>
      <c r="BB395" s="22" t="str">
        <f t="shared" si="167"/>
        <v/>
      </c>
      <c r="BC395" s="22" t="str">
        <f t="shared" si="168"/>
        <v/>
      </c>
      <c r="BD395" s="24" t="str">
        <f>IF(OR(R395=0,R395=""),"",((H395-R395)/R395))</f>
        <v/>
      </c>
      <c r="BE395" s="23" t="str">
        <f t="shared" si="165"/>
        <v/>
      </c>
      <c r="BF395" s="23" t="str">
        <f t="shared" si="169"/>
        <v/>
      </c>
      <c r="BG395" s="25" t="str">
        <f t="shared" si="170"/>
        <v/>
      </c>
      <c r="BH395" s="25" t="str">
        <f t="shared" si="171"/>
        <v/>
      </c>
      <c r="BI395" s="29" t="str">
        <f>IF(OR(L395="",N395=""),"",IF(AND(L395=N395,L395&gt;0,N395&gt;0),"Important High",""))</f>
        <v/>
      </c>
      <c r="BJ395" s="29" t="str">
        <f>IF(OR(M395="",O395=""),"",IF(AND(M395=O395,M395&gt;0,O395&gt;0),"Important Low",""))</f>
        <v/>
      </c>
      <c r="BK395" s="37" t="str">
        <f>IFERROR(IF(ABS(U395)&lt;0.15%,"Equal High",""),"")</f>
        <v/>
      </c>
      <c r="BL395" s="37" t="str" cm="1">
        <f t="array" aca="1" ref="BL395" ca="1">_xlfn.LET(_xlpm.lookback,MIN(ROW()-ROW(BK$50),11),_xlpm.found,IFERROR(MATCH("Equal High",OFFSET(BK395,-_xlpm.lookback,0,_xlpm.lookback+1,1),0),-1),_xlpm.offset_rows,_xlpm.lookback-_xlpm.found+1,IF(_xlpm.found&gt;0,INDEX(E:E,ROW()-_xlpm.offset_rows),""))</f>
        <v/>
      </c>
      <c r="BM395" s="37" t="str">
        <f ca="1">IF(BL395&lt;&gt;"",H395,"")</f>
        <v/>
      </c>
      <c r="BN395" s="37" t="str">
        <f ca="1">IF(BL395&lt;&gt;"",I395,"")</f>
        <v/>
      </c>
      <c r="BO395" s="37" t="str">
        <f t="shared" ca="1" si="162"/>
        <v/>
      </c>
      <c r="BP395" s="37" t="str">
        <f>IFERROR(IF(ABS(V395)&lt;0.15%,"Equal Low",""),"")</f>
        <v/>
      </c>
      <c r="BQ395" s="37" t="str" cm="1">
        <f t="array" aca="1" ref="BQ395" ca="1">_xlfn.LET(_xlpm.lookback,MIN(ROW()-ROW(BP$50),11),_xlpm.found,IFERROR(MATCH("Equal Low",OFFSET(BP395,-_xlpm.lookback,0,_xlpm.lookback+1,1),0),-1),_xlpm.offset_rows,_xlpm.lookback-_xlpm.found+1,IF(_xlpm.found&gt;0,INDEX(F:F,ROW()-_xlpm.offset_rows),""))</f>
        <v/>
      </c>
      <c r="BR395" s="37" t="str">
        <f ca="1">IF(BQ395&lt;&gt;"",H395,"")</f>
        <v/>
      </c>
      <c r="BS395" s="37" t="str">
        <f ca="1">IF(BQ395&lt;&gt;"",I395,"")</f>
        <v/>
      </c>
      <c r="BT395" s="37" t="str">
        <f t="shared" ca="1" si="163"/>
        <v/>
      </c>
      <c r="BU395" s="37" t="str">
        <f t="shared" si="172"/>
        <v/>
      </c>
      <c r="BV395" s="29" t="str">
        <f t="shared" si="173"/>
        <v/>
      </c>
      <c r="BW395" s="37" t="str" cm="1">
        <f t="array" ref="BW395">IF(BV395&lt;&gt;1,"",_xlfn.IFS(OR(BC395="Above",BC395="Below"),BC395,OR(BH395="Above",BH395="Below"),BH395,TRUE,""))</f>
        <v/>
      </c>
      <c r="BX395" s="37" t="str">
        <f ca="1">_xlfn.LET(_xlpm.eqh,IFERROR(ABS((BM395-BL395)/BL395)&lt;0.15%,FALSE),_xlpm.eql,IFERROR(ABS((BR395-BQ395)/BQ395)&lt;0.15%,FALSE),IF(_xlpm.eqh,IF(_xlpm.eql,"Eqh Touch / Eql Touch","Eqh Touch"),IF(_xlpm.eql,"Eql Touch","")))</f>
        <v/>
      </c>
      <c r="BY395" s="37" t="str">
        <f>IF(AA395="","",IF(AA395&gt;0,"UP","DOWN"))</f>
        <v/>
      </c>
      <c r="BZ395" s="37" t="str">
        <f t="shared" si="174"/>
        <v/>
      </c>
      <c r="CA395" s="37" t="str">
        <f t="shared" si="175"/>
        <v/>
      </c>
      <c r="CB395" s="66" t="str">
        <f t="shared" si="176"/>
        <v/>
      </c>
      <c r="CC395" s="69" t="str">
        <f t="shared" si="194"/>
        <v/>
      </c>
      <c r="CD395" s="66" t="str">
        <f t="shared" si="195"/>
        <v/>
      </c>
      <c r="CE395" s="66" t="str">
        <f t="shared" si="196"/>
        <v/>
      </c>
      <c r="CF395" s="66" t="str">
        <f>IF(AK395="","",IF(AND(AC395&gt;0,AK395&gt;0),"Low Spike @ Uptrend",""))</f>
        <v/>
      </c>
      <c r="CG395" s="66" t="str">
        <f>IF(AND(CF395="Low Spike @ Uptrend",AV395&gt;50%),"Sig Low Spike @ Uptrend","")</f>
        <v/>
      </c>
      <c r="CH395" s="30" t="str">
        <f>IFERROR(IF(Z395&gt;(AVERAGE(Z375:Z395)+(2*_xlfn.STDEV.P(Z375:Z395))),1,""),"")</f>
        <v/>
      </c>
      <c r="CI395" s="30" t="str">
        <f>IFERROR(IF(G395&gt;(AVERAGE(G375:G395)+(2*_xlfn.STDEV.P(G375:G395))),1,""),"")</f>
        <v/>
      </c>
      <c r="CJ395" s="30" t="str">
        <f>IF(P395="","",IF(P395=1,1,""))</f>
        <v/>
      </c>
      <c r="CK395" s="11" t="str">
        <f>IF(AND(CH395="",CC395="",CF395="",CI395="",CJ395=""),"",SUM(CH395:CJ395)/5)</f>
        <v/>
      </c>
      <c r="CL395" s="38" t="str">
        <f t="shared" si="159"/>
        <v/>
      </c>
      <c r="CM395" s="10" t="str">
        <f t="shared" si="160"/>
        <v/>
      </c>
    </row>
    <row r="396" spans="1:91" x14ac:dyDescent="0.55000000000000004">
      <c r="A396" t="str">
        <f>IF('Data Validation'!$K$2&lt;&gt;TRUE,"",'Data Validation'!A396)</f>
        <v/>
      </c>
      <c r="B396" s="4" t="str">
        <f>IF('Data Validation'!$K$2&lt;&gt;TRUE,"",'Data Validation'!C396)</f>
        <v/>
      </c>
      <c r="C396" s="4" t="str">
        <f>IF('Data Validation'!$K$2&lt;&gt;TRUE,"",'Data Validation'!E396)</f>
        <v/>
      </c>
      <c r="D396" s="4" t="str">
        <f>IF('Data Validation'!$K$2&lt;&gt;TRUE,"",'Data Validation'!G396)</f>
        <v/>
      </c>
      <c r="E396" s="4" t="str">
        <f>IF($C396&lt;&gt;"M5","",Price!F396)</f>
        <v/>
      </c>
      <c r="F396" s="4" t="str">
        <f>IF($C396&lt;&gt;"M5","",Price!G396)</f>
        <v/>
      </c>
      <c r="G396" s="4" t="str">
        <f>IF($C396&lt;&gt;"M5","",Price!H396)</f>
        <v/>
      </c>
      <c r="H396" s="57" t="str">
        <f>IF($C396&lt;&gt;"M5","",SSA!E396)</f>
        <v/>
      </c>
      <c r="I396" s="57" t="str">
        <f>IF($C396&lt;&gt;"M5","",SSA!F396)</f>
        <v/>
      </c>
      <c r="J396" s="58" t="str">
        <f>IF($C396&lt;&gt;"M5","",SSA!G396)</f>
        <v/>
      </c>
      <c r="K396" s="58" t="str">
        <f>IF($C396&lt;&gt;"M5","",SSA!H396)</f>
        <v/>
      </c>
      <c r="L396" s="5" t="str">
        <f>IF($C396&lt;&gt;"M5","",Trendlines!K396)</f>
        <v/>
      </c>
      <c r="M396" s="5" t="str">
        <f>IF($C396&lt;&gt;"M5","",Trendlines!L396)</f>
        <v/>
      </c>
      <c r="N396" s="5" t="str">
        <f>IF($C396&lt;&gt;"M5","",ZigZag!E396)</f>
        <v/>
      </c>
      <c r="O396" s="5" t="str">
        <f>IF($C396&lt;&gt;"M5","",ZigZag!F396)</f>
        <v/>
      </c>
      <c r="P396" s="5" t="str">
        <f>IF($C396&lt;&gt;"M5","",Pinbar!E396)</f>
        <v/>
      </c>
      <c r="Q396" s="57" t="str">
        <f>IF($C396&lt;&gt;"M5","",Trendlines!E396)</f>
        <v/>
      </c>
      <c r="R396" s="57" t="str">
        <f>IF($C396&lt;&gt;"M5","",Trendlines!H396)</f>
        <v/>
      </c>
      <c r="S396" s="36" t="str">
        <f>IF(N396=0,""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"")))))))))))))))))))))))))))))))))))))))))))))))))</f>
        <v/>
      </c>
      <c r="T396" s="36" t="str">
        <f>IF(O396=0,""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"")))))))))))))))))))))))))))))))))))))))))))))))))</f>
        <v/>
      </c>
      <c r="U396" s="36" t="str">
        <f>IFERROR(IF(S396="N/A","N/A",((N396-S396)/S396)),"")</f>
        <v/>
      </c>
      <c r="V396" s="36" t="str">
        <f>IFERROR(IF(T396="N/A","N/A",((O396-T396)/T396)),"")</f>
        <v/>
      </c>
      <c r="W396" t="str">
        <f>IFERROR(E396-F396,"")</f>
        <v/>
      </c>
      <c r="X396" t="str">
        <f>IFERROR(ABS(E396-D395),"")</f>
        <v/>
      </c>
      <c r="Y396" t="str">
        <f>IFERROR(ABS(F396-D395),"")</f>
        <v/>
      </c>
      <c r="Z396" t="str">
        <f t="shared" si="161"/>
        <v/>
      </c>
      <c r="AA396" s="36" t="str">
        <f>IFERROR(H396-I396,"")</f>
        <v/>
      </c>
      <c r="AB396" s="36" t="str">
        <f t="shared" si="177"/>
        <v/>
      </c>
      <c r="AC396" s="66" t="str" cm="1">
        <f t="array" ref="AC396">IFERROR((AB396=AB395,AC395+AB396,AB396),"")</f>
        <v/>
      </c>
      <c r="AD396" s="79" t="str">
        <f t="shared" si="178"/>
        <v/>
      </c>
      <c r="AE396" s="79" t="str">
        <f t="shared" si="179"/>
        <v/>
      </c>
      <c r="AF396" s="80" t="str">
        <f t="shared" si="180"/>
        <v/>
      </c>
      <c r="AG396" s="80" t="str">
        <f t="shared" si="181"/>
        <v/>
      </c>
      <c r="AH396" s="36" t="str">
        <f>IF(AND(H396&gt;I396,H395&lt;I395),"crossover","")</f>
        <v/>
      </c>
      <c r="AI396" s="36" t="str">
        <f>IF(AND(H396&lt;I396,H395&gt;I395),"crossunder","")</f>
        <v/>
      </c>
      <c r="AJ396" s="67" t="str">
        <f t="shared" si="182"/>
        <v/>
      </c>
      <c r="AK396" s="68" t="str">
        <f t="shared" si="183"/>
        <v/>
      </c>
      <c r="AL396" s="71" t="str">
        <f t="shared" si="184"/>
        <v/>
      </c>
      <c r="AM396" s="71" t="str">
        <f t="shared" si="185"/>
        <v/>
      </c>
      <c r="AN396" s="72" t="str">
        <f>IF(AND(AK396&lt;&gt;"",CF396="Low Spike @ Uptrend"),AK396,"")</f>
        <v/>
      </c>
      <c r="AO396" s="72" t="str">
        <f t="shared" si="186"/>
        <v/>
      </c>
      <c r="AP396" s="71" t="str">
        <f t="shared" si="187"/>
        <v/>
      </c>
      <c r="AQ396" s="71" t="str">
        <f t="shared" si="188"/>
        <v/>
      </c>
      <c r="AR396" s="74" t="str">
        <f t="shared" si="189"/>
        <v/>
      </c>
      <c r="AS396" s="74" t="str">
        <f t="shared" si="190"/>
        <v/>
      </c>
      <c r="AT396" s="72" t="str">
        <f t="shared" ref="AT396:AU396" si="204">IFERROR(STANDARDIZE(AN396,AVERAGE(AN12:AN396),_xlfn.STDEV.P(AN12:AN396)),"")</f>
        <v/>
      </c>
      <c r="AU396" s="72" t="str">
        <f t="shared" si="204"/>
        <v/>
      </c>
      <c r="AV396" s="76" t="str">
        <f t="shared" si="192"/>
        <v/>
      </c>
      <c r="AW396" s="76" t="str">
        <f t="shared" si="193"/>
        <v/>
      </c>
      <c r="AX396" s="4"/>
      <c r="AY396" s="21" t="str">
        <f>IF(OR(Q396=0,Q396=""),"",((H396-Q396)/Q396))</f>
        <v/>
      </c>
      <c r="AZ396" s="15" t="str">
        <f t="shared" si="166"/>
        <v/>
      </c>
      <c r="BA396" s="15" t="str">
        <f t="shared" si="164"/>
        <v/>
      </c>
      <c r="BB396" s="22" t="str">
        <f t="shared" si="167"/>
        <v/>
      </c>
      <c r="BC396" s="22" t="str">
        <f t="shared" si="168"/>
        <v/>
      </c>
      <c r="BD396" s="24" t="str">
        <f>IF(OR(R396=0,R396=""),"",((H396-R396)/R396))</f>
        <v/>
      </c>
      <c r="BE396" s="23" t="str">
        <f t="shared" si="165"/>
        <v/>
      </c>
      <c r="BF396" s="23" t="str">
        <f t="shared" si="169"/>
        <v/>
      </c>
      <c r="BG396" s="25" t="str">
        <f t="shared" si="170"/>
        <v/>
      </c>
      <c r="BH396" s="25" t="str">
        <f t="shared" si="171"/>
        <v/>
      </c>
      <c r="BI396" s="29" t="str">
        <f>IF(OR(L396="",N396=""),"",IF(AND(L396=N396,L396&gt;0,N396&gt;0),"Important High",""))</f>
        <v/>
      </c>
      <c r="BJ396" s="29" t="str">
        <f>IF(OR(M396="",O396=""),"",IF(AND(M396=O396,M396&gt;0,O396&gt;0),"Important Low",""))</f>
        <v/>
      </c>
      <c r="BK396" s="37" t="str">
        <f>IFERROR(IF(ABS(U396)&lt;0.15%,"Equal High",""),"")</f>
        <v/>
      </c>
      <c r="BL396" s="37" t="str" cm="1">
        <f t="array" aca="1" ref="BL396" ca="1">_xlfn.LET(_xlpm.lookback,MIN(ROW()-ROW(BK$50),11),_xlpm.found,IFERROR(MATCH("Equal High",OFFSET(BK396,-_xlpm.lookback,0,_xlpm.lookback+1,1),0),-1),_xlpm.offset_rows,_xlpm.lookback-_xlpm.found+1,IF(_xlpm.found&gt;0,INDEX(E:E,ROW()-_xlpm.offset_rows),""))</f>
        <v/>
      </c>
      <c r="BM396" s="37" t="str">
        <f ca="1">IF(BL396&lt;&gt;"",H396,"")</f>
        <v/>
      </c>
      <c r="BN396" s="37" t="str">
        <f ca="1">IF(BL396&lt;&gt;"",I396,"")</f>
        <v/>
      </c>
      <c r="BO396" s="37" t="str">
        <f t="shared" ca="1" si="162"/>
        <v/>
      </c>
      <c r="BP396" s="37" t="str">
        <f>IFERROR(IF(ABS(V396)&lt;0.15%,"Equal Low",""),"")</f>
        <v/>
      </c>
      <c r="BQ396" s="37" t="str" cm="1">
        <f t="array" aca="1" ref="BQ396" ca="1">_xlfn.LET(_xlpm.lookback,MIN(ROW()-ROW(BP$50),11),_xlpm.found,IFERROR(MATCH("Equal Low",OFFSET(BP396,-_xlpm.lookback,0,_xlpm.lookback+1,1),0),-1),_xlpm.offset_rows,_xlpm.lookback-_xlpm.found+1,IF(_xlpm.found&gt;0,INDEX(F:F,ROW()-_xlpm.offset_rows),""))</f>
        <v/>
      </c>
      <c r="BR396" s="37" t="str">
        <f ca="1">IF(BQ396&lt;&gt;"",H396,"")</f>
        <v/>
      </c>
      <c r="BS396" s="37" t="str">
        <f ca="1">IF(BQ396&lt;&gt;"",I396,"")</f>
        <v/>
      </c>
      <c r="BT396" s="37" t="str">
        <f t="shared" ca="1" si="163"/>
        <v/>
      </c>
      <c r="BU396" s="37" t="str">
        <f t="shared" si="172"/>
        <v/>
      </c>
      <c r="BV396" s="29" t="str">
        <f t="shared" si="173"/>
        <v/>
      </c>
      <c r="BW396" s="37" t="str" cm="1">
        <f t="array" ref="BW396">IF(BV396&lt;&gt;1,"",_xlfn.IFS(OR(BC396="Above",BC396="Below"),BC396,OR(BH396="Above",BH396="Below"),BH396,TRUE,""))</f>
        <v/>
      </c>
      <c r="BX396" s="37" t="str">
        <f ca="1">_xlfn.LET(_xlpm.eqh,IFERROR(ABS((BM396-BL396)/BL396)&lt;0.15%,FALSE),_xlpm.eql,IFERROR(ABS((BR396-BQ396)/BQ396)&lt;0.15%,FALSE),IF(_xlpm.eqh,IF(_xlpm.eql,"Eqh Touch / Eql Touch","Eqh Touch"),IF(_xlpm.eql,"Eql Touch","")))</f>
        <v/>
      </c>
      <c r="BY396" s="37" t="str">
        <f>IF(AA396="","",IF(AA396&gt;0,"UP","DOWN"))</f>
        <v/>
      </c>
      <c r="BZ396" s="37" t="str">
        <f t="shared" si="174"/>
        <v/>
      </c>
      <c r="CA396" s="37" t="str">
        <f t="shared" si="175"/>
        <v/>
      </c>
      <c r="CB396" s="66" t="str">
        <f t="shared" si="176"/>
        <v/>
      </c>
      <c r="CC396" s="69" t="str">
        <f t="shared" si="194"/>
        <v/>
      </c>
      <c r="CD396" s="66" t="str">
        <f t="shared" si="195"/>
        <v/>
      </c>
      <c r="CE396" s="66" t="str">
        <f t="shared" si="196"/>
        <v/>
      </c>
      <c r="CF396" s="66" t="str">
        <f>IF(AK396="","",IF(AND(AC396&gt;0,AK396&gt;0),"Low Spike @ Uptrend",""))</f>
        <v/>
      </c>
      <c r="CG396" s="66" t="str">
        <f>IF(AND(CF396="Low Spike @ Uptrend",AV396&gt;50%),"Sig Low Spike @ Uptrend","")</f>
        <v/>
      </c>
      <c r="CH396" s="30" t="str">
        <f>IFERROR(IF(Z396&gt;(AVERAGE(Z376:Z396)+(2*_xlfn.STDEV.P(Z376:Z396))),1,""),"")</f>
        <v/>
      </c>
      <c r="CI396" s="30" t="str">
        <f>IFERROR(IF(G396&gt;(AVERAGE(G376:G396)+(2*_xlfn.STDEV.P(G376:G396))),1,""),"")</f>
        <v/>
      </c>
      <c r="CJ396" s="30" t="str">
        <f>IF(P396="","",IF(P396=1,1,""))</f>
        <v/>
      </c>
      <c r="CK396" s="11" t="str">
        <f>IF(AND(CH396="",CC396="",CF396="",CI396="",CJ396=""),"",SUM(CH396:CJ396)/5)</f>
        <v/>
      </c>
      <c r="CL396" s="38" t="str">
        <f t="shared" si="159"/>
        <v/>
      </c>
      <c r="CM396" s="10" t="str">
        <f t="shared" si="160"/>
        <v/>
      </c>
    </row>
    <row r="397" spans="1:91" x14ac:dyDescent="0.55000000000000004">
      <c r="A397" t="str">
        <f>IF('Data Validation'!$K$2&lt;&gt;TRUE,"",'Data Validation'!A397)</f>
        <v/>
      </c>
      <c r="B397" s="4" t="str">
        <f>IF('Data Validation'!$K$2&lt;&gt;TRUE,"",'Data Validation'!C397)</f>
        <v/>
      </c>
      <c r="C397" s="4" t="str">
        <f>IF('Data Validation'!$K$2&lt;&gt;TRUE,"",'Data Validation'!E397)</f>
        <v/>
      </c>
      <c r="D397" s="4" t="str">
        <f>IF('Data Validation'!$K$2&lt;&gt;TRUE,"",'Data Validation'!G397)</f>
        <v/>
      </c>
      <c r="E397" s="4" t="str">
        <f>IF($C397&lt;&gt;"M5","",Price!F397)</f>
        <v/>
      </c>
      <c r="F397" s="4" t="str">
        <f>IF($C397&lt;&gt;"M5","",Price!G397)</f>
        <v/>
      </c>
      <c r="G397" s="4" t="str">
        <f>IF($C397&lt;&gt;"M5","",Price!H397)</f>
        <v/>
      </c>
      <c r="H397" s="57" t="str">
        <f>IF($C397&lt;&gt;"M5","",SSA!E397)</f>
        <v/>
      </c>
      <c r="I397" s="57" t="str">
        <f>IF($C397&lt;&gt;"M5","",SSA!F397)</f>
        <v/>
      </c>
      <c r="J397" s="58" t="str">
        <f>IF($C397&lt;&gt;"M5","",SSA!G397)</f>
        <v/>
      </c>
      <c r="K397" s="58" t="str">
        <f>IF($C397&lt;&gt;"M5","",SSA!H397)</f>
        <v/>
      </c>
      <c r="L397" s="5" t="str">
        <f>IF($C397&lt;&gt;"M5","",Trendlines!K397)</f>
        <v/>
      </c>
      <c r="M397" s="5" t="str">
        <f>IF($C397&lt;&gt;"M5","",Trendlines!L397)</f>
        <v/>
      </c>
      <c r="N397" s="5" t="str">
        <f>IF($C397&lt;&gt;"M5","",ZigZag!E397)</f>
        <v/>
      </c>
      <c r="O397" s="5" t="str">
        <f>IF($C397&lt;&gt;"M5","",ZigZag!F397)</f>
        <v/>
      </c>
      <c r="P397" s="5" t="str">
        <f>IF($C397&lt;&gt;"M5","",Pinbar!E397)</f>
        <v/>
      </c>
      <c r="Q397" s="57" t="str">
        <f>IF($C397&lt;&gt;"M5","",Trendlines!E397)</f>
        <v/>
      </c>
      <c r="R397" s="57" t="str">
        <f>IF($C397&lt;&gt;"M5","",Trendlines!H397)</f>
        <v/>
      </c>
      <c r="S397" s="36" t="str">
        <f>IF(N397=0,""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"")))))))))))))))))))))))))))))))))))))))))))))))))</f>
        <v/>
      </c>
      <c r="T397" s="36" t="str">
        <f>IF(O397=0,""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"")))))))))))))))))))))))))))))))))))))))))))))))))</f>
        <v/>
      </c>
      <c r="U397" s="36" t="str">
        <f>IFERROR(IF(S397="N/A","N/A",((N397-S397)/S397)),"")</f>
        <v/>
      </c>
      <c r="V397" s="36" t="str">
        <f>IFERROR(IF(T397="N/A","N/A",((O397-T397)/T397)),"")</f>
        <v/>
      </c>
      <c r="W397" t="str">
        <f>IFERROR(E397-F397,"")</f>
        <v/>
      </c>
      <c r="X397" t="str">
        <f>IFERROR(ABS(E397-D396),"")</f>
        <v/>
      </c>
      <c r="Y397" t="str">
        <f>IFERROR(ABS(F397-D396),"")</f>
        <v/>
      </c>
      <c r="Z397" t="str">
        <f t="shared" si="161"/>
        <v/>
      </c>
      <c r="AA397" s="36" t="str">
        <f>IFERROR(H397-I397,"")</f>
        <v/>
      </c>
      <c r="AB397" s="36" t="str">
        <f t="shared" si="177"/>
        <v/>
      </c>
      <c r="AC397" s="66" t="str" cm="1">
        <f t="array" ref="AC397">IFERROR((AB397=AB396,AC396+AB397,AB397),"")</f>
        <v/>
      </c>
      <c r="AD397" s="79" t="str">
        <f t="shared" si="178"/>
        <v/>
      </c>
      <c r="AE397" s="79" t="str">
        <f t="shared" si="179"/>
        <v/>
      </c>
      <c r="AF397" s="80" t="str">
        <f t="shared" si="180"/>
        <v/>
      </c>
      <c r="AG397" s="80" t="str">
        <f t="shared" si="181"/>
        <v/>
      </c>
      <c r="AH397" s="36" t="str">
        <f>IF(AND(H397&gt;I397,H396&lt;I396),"crossover","")</f>
        <v/>
      </c>
      <c r="AI397" s="36" t="str">
        <f>IF(AND(H397&lt;I397,H396&gt;I396),"crossunder","")</f>
        <v/>
      </c>
      <c r="AJ397" s="67" t="str">
        <f t="shared" si="182"/>
        <v/>
      </c>
      <c r="AK397" s="68" t="str">
        <f t="shared" si="183"/>
        <v/>
      </c>
      <c r="AL397" s="71" t="str">
        <f t="shared" si="184"/>
        <v/>
      </c>
      <c r="AM397" s="71" t="str">
        <f t="shared" si="185"/>
        <v/>
      </c>
      <c r="AN397" s="72" t="str">
        <f>IF(AND(AK397&lt;&gt;"",CF397="Low Spike @ Uptrend"),AK397,"")</f>
        <v/>
      </c>
      <c r="AO397" s="72" t="str">
        <f t="shared" si="186"/>
        <v/>
      </c>
      <c r="AP397" s="71" t="str">
        <f t="shared" si="187"/>
        <v/>
      </c>
      <c r="AQ397" s="71" t="str">
        <f t="shared" si="188"/>
        <v/>
      </c>
      <c r="AR397" s="74" t="str">
        <f t="shared" si="189"/>
        <v/>
      </c>
      <c r="AS397" s="74" t="str">
        <f t="shared" si="190"/>
        <v/>
      </c>
      <c r="AT397" s="72" t="str">
        <f t="shared" ref="AT397:AU397" si="205">IFERROR(STANDARDIZE(AN397,AVERAGE(AN13:AN397),_xlfn.STDEV.P(AN13:AN397)),"")</f>
        <v/>
      </c>
      <c r="AU397" s="72" t="str">
        <f t="shared" si="205"/>
        <v/>
      </c>
      <c r="AV397" s="76" t="str">
        <f t="shared" si="192"/>
        <v/>
      </c>
      <c r="AW397" s="76" t="str">
        <f t="shared" si="193"/>
        <v/>
      </c>
      <c r="AX397" s="4"/>
      <c r="AY397" s="21" t="str">
        <f>IF(OR(Q397=0,Q397=""),"",((H397-Q397)/Q397))</f>
        <v/>
      </c>
      <c r="AZ397" s="15" t="str">
        <f t="shared" si="166"/>
        <v/>
      </c>
      <c r="BA397" s="15" t="str">
        <f t="shared" si="164"/>
        <v/>
      </c>
      <c r="BB397" s="22" t="str">
        <f t="shared" si="167"/>
        <v/>
      </c>
      <c r="BC397" s="22" t="str">
        <f t="shared" si="168"/>
        <v/>
      </c>
      <c r="BD397" s="24" t="str">
        <f>IF(OR(R397=0,R397=""),"",((H397-R397)/R397))</f>
        <v/>
      </c>
      <c r="BE397" s="23" t="str">
        <f t="shared" si="165"/>
        <v/>
      </c>
      <c r="BF397" s="23" t="str">
        <f t="shared" si="169"/>
        <v/>
      </c>
      <c r="BG397" s="25" t="str">
        <f t="shared" si="170"/>
        <v/>
      </c>
      <c r="BH397" s="25" t="str">
        <f t="shared" si="171"/>
        <v/>
      </c>
      <c r="BI397" s="29" t="str">
        <f>IF(OR(L397="",N397=""),"",IF(AND(L397=N397,L397&gt;0,N397&gt;0),"Important High",""))</f>
        <v/>
      </c>
      <c r="BJ397" s="29" t="str">
        <f>IF(OR(M397="",O397=""),"",IF(AND(M397=O397,M397&gt;0,O397&gt;0),"Important Low",""))</f>
        <v/>
      </c>
      <c r="BK397" s="37" t="str">
        <f>IFERROR(IF(ABS(U397)&lt;0.15%,"Equal High",""),"")</f>
        <v/>
      </c>
      <c r="BL397" s="37" t="str" cm="1">
        <f t="array" aca="1" ref="BL397" ca="1">_xlfn.LET(_xlpm.lookback,MIN(ROW()-ROW(BK$50),11),_xlpm.found,IFERROR(MATCH("Equal High",OFFSET(BK397,-_xlpm.lookback,0,_xlpm.lookback+1,1),0),-1),_xlpm.offset_rows,_xlpm.lookback-_xlpm.found+1,IF(_xlpm.found&gt;0,INDEX(E:E,ROW()-_xlpm.offset_rows),""))</f>
        <v/>
      </c>
      <c r="BM397" s="37" t="str">
        <f ca="1">IF(BL397&lt;&gt;"",H397,"")</f>
        <v/>
      </c>
      <c r="BN397" s="37" t="str">
        <f ca="1">IF(BL397&lt;&gt;"",I397,"")</f>
        <v/>
      </c>
      <c r="BO397" s="37" t="str">
        <f t="shared" ca="1" si="162"/>
        <v/>
      </c>
      <c r="BP397" s="37" t="str">
        <f>IFERROR(IF(ABS(V397)&lt;0.15%,"Equal Low",""),"")</f>
        <v/>
      </c>
      <c r="BQ397" s="37" t="str" cm="1">
        <f t="array" aca="1" ref="BQ397" ca="1">_xlfn.LET(_xlpm.lookback,MIN(ROW()-ROW(BP$50),11),_xlpm.found,IFERROR(MATCH("Equal Low",OFFSET(BP397,-_xlpm.lookback,0,_xlpm.lookback+1,1),0),-1),_xlpm.offset_rows,_xlpm.lookback-_xlpm.found+1,IF(_xlpm.found&gt;0,INDEX(F:F,ROW()-_xlpm.offset_rows),""))</f>
        <v/>
      </c>
      <c r="BR397" s="37" t="str">
        <f ca="1">IF(BQ397&lt;&gt;"",H397,"")</f>
        <v/>
      </c>
      <c r="BS397" s="37" t="str">
        <f ca="1">IF(BQ397&lt;&gt;"",I397,"")</f>
        <v/>
      </c>
      <c r="BT397" s="37" t="str">
        <f t="shared" ca="1" si="163"/>
        <v/>
      </c>
      <c r="BU397" s="37" t="str">
        <f t="shared" si="172"/>
        <v/>
      </c>
      <c r="BV397" s="29" t="str">
        <f t="shared" si="173"/>
        <v/>
      </c>
      <c r="BW397" s="37" t="str" cm="1">
        <f t="array" ref="BW397">IF(BV397&lt;&gt;1,"",_xlfn.IFS(OR(BC397="Above",BC397="Below"),BC397,OR(BH397="Above",BH397="Below"),BH397,TRUE,""))</f>
        <v/>
      </c>
      <c r="BX397" s="37" t="str">
        <f ca="1">_xlfn.LET(_xlpm.eqh,IFERROR(ABS((BM397-BL397)/BL397)&lt;0.15%,FALSE),_xlpm.eql,IFERROR(ABS((BR397-BQ397)/BQ397)&lt;0.15%,FALSE),IF(_xlpm.eqh,IF(_xlpm.eql,"Eqh Touch / Eql Touch","Eqh Touch"),IF(_xlpm.eql,"Eql Touch","")))</f>
        <v/>
      </c>
      <c r="BY397" s="37" t="str">
        <f>IF(AA397="","",IF(AA397&gt;0,"UP","DOWN"))</f>
        <v/>
      </c>
      <c r="BZ397" s="37" t="str">
        <f t="shared" si="174"/>
        <v/>
      </c>
      <c r="CA397" s="37" t="str">
        <f t="shared" si="175"/>
        <v/>
      </c>
      <c r="CB397" s="66" t="str">
        <f t="shared" si="176"/>
        <v/>
      </c>
      <c r="CC397" s="69" t="str">
        <f t="shared" si="194"/>
        <v/>
      </c>
      <c r="CD397" s="66" t="str">
        <f t="shared" si="195"/>
        <v/>
      </c>
      <c r="CE397" s="66" t="str">
        <f t="shared" si="196"/>
        <v/>
      </c>
      <c r="CF397" s="66" t="str">
        <f>IF(AK397="","",IF(AND(AC397&gt;0,AK397&gt;0),"Low Spike @ Uptrend",""))</f>
        <v/>
      </c>
      <c r="CG397" s="66" t="str">
        <f>IF(AND(CF397="Low Spike @ Uptrend",AV397&gt;50%),"Sig Low Spike @ Uptrend","")</f>
        <v/>
      </c>
      <c r="CH397" s="30" t="str">
        <f>IFERROR(IF(Z397&gt;(AVERAGE(Z377:Z397)+(2*_xlfn.STDEV.P(Z377:Z397))),1,""),"")</f>
        <v/>
      </c>
      <c r="CI397" s="30" t="str">
        <f>IFERROR(IF(G397&gt;(AVERAGE(G377:G397)+(2*_xlfn.STDEV.P(G377:G397))),1,""),"")</f>
        <v/>
      </c>
      <c r="CJ397" s="30" t="str">
        <f>IF(P397="","",IF(P397=1,1,""))</f>
        <v/>
      </c>
      <c r="CK397" s="11" t="str">
        <f>IF(AND(CH397="",CC397="",CF397="",CI397="",CJ397=""),"",SUM(CH397:CJ397)/5)</f>
        <v/>
      </c>
      <c r="CL397" s="38" t="str">
        <f t="shared" si="159"/>
        <v/>
      </c>
      <c r="CM397" s="10" t="str">
        <f t="shared" si="160"/>
        <v/>
      </c>
    </row>
    <row r="398" spans="1:91" x14ac:dyDescent="0.55000000000000004">
      <c r="A398" t="str">
        <f>IF('Data Validation'!$K$2&lt;&gt;TRUE,"",'Data Validation'!A398)</f>
        <v/>
      </c>
      <c r="B398" s="4" t="str">
        <f>IF('Data Validation'!$K$2&lt;&gt;TRUE,"",'Data Validation'!C398)</f>
        <v/>
      </c>
      <c r="C398" s="4" t="str">
        <f>IF('Data Validation'!$K$2&lt;&gt;TRUE,"",'Data Validation'!E398)</f>
        <v/>
      </c>
      <c r="D398" s="4" t="str">
        <f>IF('Data Validation'!$K$2&lt;&gt;TRUE,"",'Data Validation'!G398)</f>
        <v/>
      </c>
      <c r="E398" s="4" t="str">
        <f>IF($C398&lt;&gt;"M5","",Price!F398)</f>
        <v/>
      </c>
      <c r="F398" s="4" t="str">
        <f>IF($C398&lt;&gt;"M5","",Price!G398)</f>
        <v/>
      </c>
      <c r="G398" s="4" t="str">
        <f>IF($C398&lt;&gt;"M5","",Price!H398)</f>
        <v/>
      </c>
      <c r="H398" s="57" t="str">
        <f>IF($C398&lt;&gt;"M5","",SSA!E398)</f>
        <v/>
      </c>
      <c r="I398" s="57" t="str">
        <f>IF($C398&lt;&gt;"M5","",SSA!F398)</f>
        <v/>
      </c>
      <c r="J398" s="58" t="str">
        <f>IF($C398&lt;&gt;"M5","",SSA!G398)</f>
        <v/>
      </c>
      <c r="K398" s="58" t="str">
        <f>IF($C398&lt;&gt;"M5","",SSA!H398)</f>
        <v/>
      </c>
      <c r="L398" s="5" t="str">
        <f>IF($C398&lt;&gt;"M5","",Trendlines!K398)</f>
        <v/>
      </c>
      <c r="M398" s="5" t="str">
        <f>IF($C398&lt;&gt;"M5","",Trendlines!L398)</f>
        <v/>
      </c>
      <c r="N398" s="5" t="str">
        <f>IF($C398&lt;&gt;"M5","",ZigZag!E398)</f>
        <v/>
      </c>
      <c r="O398" s="5" t="str">
        <f>IF($C398&lt;&gt;"M5","",ZigZag!F398)</f>
        <v/>
      </c>
      <c r="P398" s="5" t="str">
        <f>IF($C398&lt;&gt;"M5","",Pinbar!E398)</f>
        <v/>
      </c>
      <c r="Q398" s="57" t="str">
        <f>IF($C398&lt;&gt;"M5","",Trendlines!E398)</f>
        <v/>
      </c>
      <c r="R398" s="57" t="str">
        <f>IF($C398&lt;&gt;"M5","",Trendlines!H398)</f>
        <v/>
      </c>
      <c r="S398" s="36" t="str">
        <f>IF(N398=0,""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"")))))))))))))))))))))))))))))))))))))))))))))))))</f>
        <v/>
      </c>
      <c r="T398" s="36" t="str">
        <f>IF(O398=0,""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"")))))))))))))))))))))))))))))))))))))))))))))))))</f>
        <v/>
      </c>
      <c r="U398" s="36" t="str">
        <f>IFERROR(IF(S398="N/A","N/A",((N398-S398)/S398)),"")</f>
        <v/>
      </c>
      <c r="V398" s="36" t="str">
        <f>IFERROR(IF(T398="N/A","N/A",((O398-T398)/T398)),"")</f>
        <v/>
      </c>
      <c r="W398" t="str">
        <f>IFERROR(E398-F398,"")</f>
        <v/>
      </c>
      <c r="X398" t="str">
        <f>IFERROR(ABS(E398-D397),"")</f>
        <v/>
      </c>
      <c r="Y398" t="str">
        <f>IFERROR(ABS(F398-D397),"")</f>
        <v/>
      </c>
      <c r="Z398" t="str">
        <f t="shared" si="161"/>
        <v/>
      </c>
      <c r="AA398" s="36" t="str">
        <f>IFERROR(H398-I398,"")</f>
        <v/>
      </c>
      <c r="AB398" s="36" t="str">
        <f t="shared" si="177"/>
        <v/>
      </c>
      <c r="AC398" s="66" t="str" cm="1">
        <f t="array" ref="AC398">IFERROR((AB398=AB397,AC397+AB398,AB398),"")</f>
        <v/>
      </c>
      <c r="AD398" s="79" t="str">
        <f t="shared" si="178"/>
        <v/>
      </c>
      <c r="AE398" s="79" t="str">
        <f t="shared" si="179"/>
        <v/>
      </c>
      <c r="AF398" s="80" t="str">
        <f t="shared" si="180"/>
        <v/>
      </c>
      <c r="AG398" s="80" t="str">
        <f t="shared" si="181"/>
        <v/>
      </c>
      <c r="AH398" s="36" t="str">
        <f>IF(AND(H398&gt;I398,H397&lt;I397),"crossover","")</f>
        <v/>
      </c>
      <c r="AI398" s="36" t="str">
        <f>IF(AND(H398&lt;I398,H397&gt;I397),"crossunder","")</f>
        <v/>
      </c>
      <c r="AJ398" s="67" t="str">
        <f t="shared" si="182"/>
        <v/>
      </c>
      <c r="AK398" s="68" t="str">
        <f t="shared" si="183"/>
        <v/>
      </c>
      <c r="AL398" s="71" t="str">
        <f t="shared" si="184"/>
        <v/>
      </c>
      <c r="AM398" s="71" t="str">
        <f t="shared" si="185"/>
        <v/>
      </c>
      <c r="AN398" s="72" t="str">
        <f>IF(AND(AK398&lt;&gt;"",CF398="Low Spike @ Uptrend"),AK398,"")</f>
        <v/>
      </c>
      <c r="AO398" s="72" t="str">
        <f t="shared" si="186"/>
        <v/>
      </c>
      <c r="AP398" s="71" t="str">
        <f t="shared" si="187"/>
        <v/>
      </c>
      <c r="AQ398" s="71" t="str">
        <f t="shared" si="188"/>
        <v/>
      </c>
      <c r="AR398" s="74" t="str">
        <f t="shared" si="189"/>
        <v/>
      </c>
      <c r="AS398" s="74" t="str">
        <f t="shared" si="190"/>
        <v/>
      </c>
      <c r="AT398" s="72" t="str">
        <f t="shared" ref="AT398:AU398" si="206">IFERROR(STANDARDIZE(AN398,AVERAGE(AN14:AN398),_xlfn.STDEV.P(AN14:AN398)),"")</f>
        <v/>
      </c>
      <c r="AU398" s="72" t="str">
        <f t="shared" si="206"/>
        <v/>
      </c>
      <c r="AV398" s="76" t="str">
        <f t="shared" si="192"/>
        <v/>
      </c>
      <c r="AW398" s="76" t="str">
        <f t="shared" si="193"/>
        <v/>
      </c>
      <c r="AX398" s="4"/>
      <c r="AY398" s="21" t="str">
        <f>IF(OR(Q398=0,Q398=""),"",((H398-Q398)/Q398))</f>
        <v/>
      </c>
      <c r="AZ398" s="15" t="str">
        <f t="shared" si="166"/>
        <v/>
      </c>
      <c r="BA398" s="15" t="str">
        <f t="shared" si="164"/>
        <v/>
      </c>
      <c r="BB398" s="22" t="str">
        <f t="shared" si="167"/>
        <v/>
      </c>
      <c r="BC398" s="22" t="str">
        <f t="shared" si="168"/>
        <v/>
      </c>
      <c r="BD398" s="24" t="str">
        <f>IF(OR(R398=0,R398=""),"",((H398-R398)/R398))</f>
        <v/>
      </c>
      <c r="BE398" s="23" t="str">
        <f t="shared" si="165"/>
        <v/>
      </c>
      <c r="BF398" s="23" t="str">
        <f t="shared" si="169"/>
        <v/>
      </c>
      <c r="BG398" s="25" t="str">
        <f t="shared" si="170"/>
        <v/>
      </c>
      <c r="BH398" s="25" t="str">
        <f t="shared" si="171"/>
        <v/>
      </c>
      <c r="BI398" s="29" t="str">
        <f>IF(OR(L398="",N398=""),"",IF(AND(L398=N398,L398&gt;0,N398&gt;0),"Important High",""))</f>
        <v/>
      </c>
      <c r="BJ398" s="29" t="str">
        <f>IF(OR(M398="",O398=""),"",IF(AND(M398=O398,M398&gt;0,O398&gt;0),"Important Low",""))</f>
        <v/>
      </c>
      <c r="BK398" s="37" t="str">
        <f>IFERROR(IF(ABS(U398)&lt;0.15%,"Equal High",""),"")</f>
        <v/>
      </c>
      <c r="BL398" s="37" t="str" cm="1">
        <f t="array" aca="1" ref="BL398" ca="1">_xlfn.LET(_xlpm.lookback,MIN(ROW()-ROW(BK$50),11),_xlpm.found,IFERROR(MATCH("Equal High",OFFSET(BK398,-_xlpm.lookback,0,_xlpm.lookback+1,1),0),-1),_xlpm.offset_rows,_xlpm.lookback-_xlpm.found+1,IF(_xlpm.found&gt;0,INDEX(E:E,ROW()-_xlpm.offset_rows),""))</f>
        <v/>
      </c>
      <c r="BM398" s="37" t="str">
        <f ca="1">IF(BL398&lt;&gt;"",H398,"")</f>
        <v/>
      </c>
      <c r="BN398" s="37" t="str">
        <f ca="1">IF(BL398&lt;&gt;"",I398,"")</f>
        <v/>
      </c>
      <c r="BO398" s="37" t="str">
        <f t="shared" ca="1" si="162"/>
        <v/>
      </c>
      <c r="BP398" s="37" t="str">
        <f>IFERROR(IF(ABS(V398)&lt;0.15%,"Equal Low",""),"")</f>
        <v/>
      </c>
      <c r="BQ398" s="37" t="str" cm="1">
        <f t="array" aca="1" ref="BQ398" ca="1">_xlfn.LET(_xlpm.lookback,MIN(ROW()-ROW(BP$50),11),_xlpm.found,IFERROR(MATCH("Equal Low",OFFSET(BP398,-_xlpm.lookback,0,_xlpm.lookback+1,1),0),-1),_xlpm.offset_rows,_xlpm.lookback-_xlpm.found+1,IF(_xlpm.found&gt;0,INDEX(F:F,ROW()-_xlpm.offset_rows),""))</f>
        <v/>
      </c>
      <c r="BR398" s="37" t="str">
        <f ca="1">IF(BQ398&lt;&gt;"",H398,"")</f>
        <v/>
      </c>
      <c r="BS398" s="37" t="str">
        <f ca="1">IF(BQ398&lt;&gt;"",I398,"")</f>
        <v/>
      </c>
      <c r="BT398" s="37" t="str">
        <f t="shared" ca="1" si="163"/>
        <v/>
      </c>
      <c r="BU398" s="37" t="str">
        <f t="shared" si="172"/>
        <v/>
      </c>
      <c r="BV398" s="29" t="str">
        <f t="shared" si="173"/>
        <v/>
      </c>
      <c r="BW398" s="37" t="str" cm="1">
        <f t="array" ref="BW398">IF(BV398&lt;&gt;1,"",_xlfn.IFS(OR(BC398="Above",BC398="Below"),BC398,OR(BH398="Above",BH398="Below"),BH398,TRUE,""))</f>
        <v/>
      </c>
      <c r="BX398" s="37" t="str">
        <f ca="1">_xlfn.LET(_xlpm.eqh,IFERROR(ABS((BM398-BL398)/BL398)&lt;0.15%,FALSE),_xlpm.eql,IFERROR(ABS((BR398-BQ398)/BQ398)&lt;0.15%,FALSE),IF(_xlpm.eqh,IF(_xlpm.eql,"Eqh Touch / Eql Touch","Eqh Touch"),IF(_xlpm.eql,"Eql Touch","")))</f>
        <v/>
      </c>
      <c r="BY398" s="37" t="str">
        <f>IF(AA398="","",IF(AA398&gt;0,"UP","DOWN"))</f>
        <v/>
      </c>
      <c r="BZ398" s="37" t="str">
        <f t="shared" si="174"/>
        <v/>
      </c>
      <c r="CA398" s="37" t="str">
        <f t="shared" si="175"/>
        <v/>
      </c>
      <c r="CB398" s="66" t="str">
        <f t="shared" si="176"/>
        <v/>
      </c>
      <c r="CC398" s="69" t="str">
        <f t="shared" si="194"/>
        <v/>
      </c>
      <c r="CD398" s="66" t="str">
        <f t="shared" si="195"/>
        <v/>
      </c>
      <c r="CE398" s="66" t="str">
        <f t="shared" si="196"/>
        <v/>
      </c>
      <c r="CF398" s="66" t="str">
        <f>IF(AK398="","",IF(AND(AC398&gt;0,AK398&gt;0),"Low Spike @ Uptrend",""))</f>
        <v/>
      </c>
      <c r="CG398" s="66" t="str">
        <f>IF(AND(CF398="Low Spike @ Uptrend",AV398&gt;50%),"Sig Low Spike @ Uptrend","")</f>
        <v/>
      </c>
      <c r="CH398" s="30" t="str">
        <f>IFERROR(IF(Z398&gt;(AVERAGE(Z378:Z398)+(2*_xlfn.STDEV.P(Z378:Z398))),1,""),"")</f>
        <v/>
      </c>
      <c r="CI398" s="30" t="str">
        <f>IFERROR(IF(G398&gt;(AVERAGE(G378:G398)+(2*_xlfn.STDEV.P(G378:G398))),1,""),"")</f>
        <v/>
      </c>
      <c r="CJ398" s="30" t="str">
        <f>IF(P398="","",IF(P398=1,1,""))</f>
        <v/>
      </c>
      <c r="CK398" s="11" t="str">
        <f>IF(AND(CH398="",CC398="",CF398="",CI398="",CJ398=""),"",SUM(CH398:CJ398)/5)</f>
        <v/>
      </c>
      <c r="CL398" s="38" t="str">
        <f t="shared" si="159"/>
        <v/>
      </c>
      <c r="CM398" s="10" t="str">
        <f t="shared" si="160"/>
        <v/>
      </c>
    </row>
    <row r="399" spans="1:91" x14ac:dyDescent="0.55000000000000004">
      <c r="A399" t="str">
        <f>IF('Data Validation'!$K$2&lt;&gt;TRUE,"",'Data Validation'!A399)</f>
        <v/>
      </c>
      <c r="B399" s="4" t="str">
        <f>IF('Data Validation'!$K$2&lt;&gt;TRUE,"",'Data Validation'!C399)</f>
        <v/>
      </c>
      <c r="C399" s="4" t="str">
        <f>IF('Data Validation'!$K$2&lt;&gt;TRUE,"",'Data Validation'!E399)</f>
        <v/>
      </c>
      <c r="D399" s="4" t="str">
        <f>IF('Data Validation'!$K$2&lt;&gt;TRUE,"",'Data Validation'!G399)</f>
        <v/>
      </c>
      <c r="E399" s="4" t="str">
        <f>IF($C399&lt;&gt;"M5","",Price!F399)</f>
        <v/>
      </c>
      <c r="F399" s="4" t="str">
        <f>IF($C399&lt;&gt;"M5","",Price!G399)</f>
        <v/>
      </c>
      <c r="G399" s="4" t="str">
        <f>IF($C399&lt;&gt;"M5","",Price!H399)</f>
        <v/>
      </c>
      <c r="H399" s="57" t="str">
        <f>IF($C399&lt;&gt;"M5","",SSA!E399)</f>
        <v/>
      </c>
      <c r="I399" s="57" t="str">
        <f>IF($C399&lt;&gt;"M5","",SSA!F399)</f>
        <v/>
      </c>
      <c r="J399" s="58" t="str">
        <f>IF($C399&lt;&gt;"M5","",SSA!G399)</f>
        <v/>
      </c>
      <c r="K399" s="58" t="str">
        <f>IF($C399&lt;&gt;"M5","",SSA!H399)</f>
        <v/>
      </c>
      <c r="L399" s="5" t="str">
        <f>IF($C399&lt;&gt;"M5","",Trendlines!K399)</f>
        <v/>
      </c>
      <c r="M399" s="5" t="str">
        <f>IF($C399&lt;&gt;"M5","",Trendlines!L399)</f>
        <v/>
      </c>
      <c r="N399" s="5" t="str">
        <f>IF($C399&lt;&gt;"M5","",ZigZag!E399)</f>
        <v/>
      </c>
      <c r="O399" s="5" t="str">
        <f>IF($C399&lt;&gt;"M5","",ZigZag!F399)</f>
        <v/>
      </c>
      <c r="P399" s="5" t="str">
        <f>IF($C399&lt;&gt;"M5","",Pinbar!E399)</f>
        <v/>
      </c>
      <c r="Q399" s="57" t="str">
        <f>IF($C399&lt;&gt;"M5","",Trendlines!E399)</f>
        <v/>
      </c>
      <c r="R399" s="57" t="str">
        <f>IF($C399&lt;&gt;"M5","",Trendlines!H399)</f>
        <v/>
      </c>
      <c r="S399" s="36" t="str">
        <f>IF(N399=0,""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"")))))))))))))))))))))))))))))))))))))))))))))))))</f>
        <v/>
      </c>
      <c r="T399" s="36" t="str">
        <f>IF(O399=0,""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"")))))))))))))))))))))))))))))))))))))))))))))))))</f>
        <v/>
      </c>
      <c r="U399" s="36" t="str">
        <f>IFERROR(IF(S399="N/A","N/A",((N399-S399)/S399)),"")</f>
        <v/>
      </c>
      <c r="V399" s="36" t="str">
        <f>IFERROR(IF(T399="N/A","N/A",((O399-T399)/T399)),"")</f>
        <v/>
      </c>
      <c r="W399" t="str">
        <f>IFERROR(E399-F399,"")</f>
        <v/>
      </c>
      <c r="X399" t="str">
        <f>IFERROR(ABS(E399-D398),"")</f>
        <v/>
      </c>
      <c r="Y399" t="str">
        <f>IFERROR(ABS(F399-D398),"")</f>
        <v/>
      </c>
      <c r="Z399" t="str">
        <f t="shared" si="161"/>
        <v/>
      </c>
      <c r="AA399" s="36" t="str">
        <f>IFERROR(H399-I399,"")</f>
        <v/>
      </c>
      <c r="AB399" s="36" t="str">
        <f t="shared" si="177"/>
        <v/>
      </c>
      <c r="AC399" s="66" t="str" cm="1">
        <f t="array" ref="AC399">IFERROR((AB399=AB398,AC398+AB399,AB399),"")</f>
        <v/>
      </c>
      <c r="AD399" s="79" t="str">
        <f t="shared" si="178"/>
        <v/>
      </c>
      <c r="AE399" s="79" t="str">
        <f t="shared" si="179"/>
        <v/>
      </c>
      <c r="AF399" s="80" t="str">
        <f t="shared" si="180"/>
        <v/>
      </c>
      <c r="AG399" s="80" t="str">
        <f t="shared" si="181"/>
        <v/>
      </c>
      <c r="AH399" s="36" t="str">
        <f>IF(AND(H399&gt;I399,H398&lt;I398),"crossover","")</f>
        <v/>
      </c>
      <c r="AI399" s="36" t="str">
        <f>IF(AND(H399&lt;I399,H398&gt;I398),"crossunder","")</f>
        <v/>
      </c>
      <c r="AJ399" s="67" t="str">
        <f t="shared" si="182"/>
        <v/>
      </c>
      <c r="AK399" s="68" t="str">
        <f t="shared" si="183"/>
        <v/>
      </c>
      <c r="AL399" s="71" t="str">
        <f t="shared" si="184"/>
        <v/>
      </c>
      <c r="AM399" s="71" t="str">
        <f t="shared" si="185"/>
        <v/>
      </c>
      <c r="AN399" s="72" t="str">
        <f>IF(AND(AK399&lt;&gt;"",CF399="Low Spike @ Uptrend"),AK399,"")</f>
        <v/>
      </c>
      <c r="AO399" s="72" t="str">
        <f t="shared" si="186"/>
        <v/>
      </c>
      <c r="AP399" s="71" t="str">
        <f t="shared" si="187"/>
        <v/>
      </c>
      <c r="AQ399" s="71" t="str">
        <f t="shared" si="188"/>
        <v/>
      </c>
      <c r="AR399" s="74" t="str">
        <f t="shared" si="189"/>
        <v/>
      </c>
      <c r="AS399" s="74" t="str">
        <f t="shared" si="190"/>
        <v/>
      </c>
      <c r="AT399" s="72" t="str">
        <f t="shared" ref="AT399:AU399" si="207">IFERROR(STANDARDIZE(AN399,AVERAGE(AN15:AN399),_xlfn.STDEV.P(AN15:AN399)),"")</f>
        <v/>
      </c>
      <c r="AU399" s="72" t="str">
        <f t="shared" si="207"/>
        <v/>
      </c>
      <c r="AV399" s="76" t="str">
        <f t="shared" si="192"/>
        <v/>
      </c>
      <c r="AW399" s="76" t="str">
        <f t="shared" si="193"/>
        <v/>
      </c>
      <c r="AX399" s="4"/>
      <c r="AY399" s="21" t="str">
        <f>IF(OR(Q399=0,Q399=""),"",((H399-Q399)/Q399))</f>
        <v/>
      </c>
      <c r="AZ399" s="15" t="str">
        <f t="shared" si="166"/>
        <v/>
      </c>
      <c r="BA399" s="15" t="str">
        <f t="shared" si="164"/>
        <v/>
      </c>
      <c r="BB399" s="22" t="str">
        <f t="shared" si="167"/>
        <v/>
      </c>
      <c r="BC399" s="22" t="str">
        <f t="shared" si="168"/>
        <v/>
      </c>
      <c r="BD399" s="24" t="str">
        <f>IF(OR(R399=0,R399=""),"",((H399-R399)/R399))</f>
        <v/>
      </c>
      <c r="BE399" s="23" t="str">
        <f t="shared" si="165"/>
        <v/>
      </c>
      <c r="BF399" s="23" t="str">
        <f t="shared" si="169"/>
        <v/>
      </c>
      <c r="BG399" s="25" t="str">
        <f t="shared" si="170"/>
        <v/>
      </c>
      <c r="BH399" s="25" t="str">
        <f t="shared" si="171"/>
        <v/>
      </c>
      <c r="BI399" s="29" t="str">
        <f>IF(OR(L399="",N399=""),"",IF(AND(L399=N399,L399&gt;0,N399&gt;0),"Important High",""))</f>
        <v/>
      </c>
      <c r="BJ399" s="29" t="str">
        <f>IF(OR(M399="",O399=""),"",IF(AND(M399=O399,M399&gt;0,O399&gt;0),"Important Low",""))</f>
        <v/>
      </c>
      <c r="BK399" s="37" t="str">
        <f>IFERROR(IF(ABS(U399)&lt;0.15%,"Equal High",""),"")</f>
        <v/>
      </c>
      <c r="BL399" s="37" t="str" cm="1">
        <f t="array" aca="1" ref="BL399" ca="1">_xlfn.LET(_xlpm.lookback,MIN(ROW()-ROW(BK$50),11),_xlpm.found,IFERROR(MATCH("Equal High",OFFSET(BK399,-_xlpm.lookback,0,_xlpm.lookback+1,1),0),-1),_xlpm.offset_rows,_xlpm.lookback-_xlpm.found+1,IF(_xlpm.found&gt;0,INDEX(E:E,ROW()-_xlpm.offset_rows),""))</f>
        <v/>
      </c>
      <c r="BM399" s="37" t="str">
        <f ca="1">IF(BL399&lt;&gt;"",H399,"")</f>
        <v/>
      </c>
      <c r="BN399" s="37" t="str">
        <f ca="1">IF(BL399&lt;&gt;"",I399,"")</f>
        <v/>
      </c>
      <c r="BO399" s="37" t="str">
        <f t="shared" ca="1" si="162"/>
        <v/>
      </c>
      <c r="BP399" s="37" t="str">
        <f>IFERROR(IF(ABS(V399)&lt;0.15%,"Equal Low",""),"")</f>
        <v/>
      </c>
      <c r="BQ399" s="37" t="str" cm="1">
        <f t="array" aca="1" ref="BQ399" ca="1">_xlfn.LET(_xlpm.lookback,MIN(ROW()-ROW(BP$50),11),_xlpm.found,IFERROR(MATCH("Equal Low",OFFSET(BP399,-_xlpm.lookback,0,_xlpm.lookback+1,1),0),-1),_xlpm.offset_rows,_xlpm.lookback-_xlpm.found+1,IF(_xlpm.found&gt;0,INDEX(F:F,ROW()-_xlpm.offset_rows),""))</f>
        <v/>
      </c>
      <c r="BR399" s="37" t="str">
        <f ca="1">IF(BQ399&lt;&gt;"",H399,"")</f>
        <v/>
      </c>
      <c r="BS399" s="37" t="str">
        <f ca="1">IF(BQ399&lt;&gt;"",I399,"")</f>
        <v/>
      </c>
      <c r="BT399" s="37" t="str">
        <f t="shared" ca="1" si="163"/>
        <v/>
      </c>
      <c r="BU399" s="37" t="str">
        <f t="shared" si="172"/>
        <v/>
      </c>
      <c r="BV399" s="29" t="str">
        <f t="shared" si="173"/>
        <v/>
      </c>
      <c r="BW399" s="37" t="str" cm="1">
        <f t="array" ref="BW399">IF(BV399&lt;&gt;1,"",_xlfn.IFS(OR(BC399="Above",BC399="Below"),BC399,OR(BH399="Above",BH399="Below"),BH399,TRUE,""))</f>
        <v/>
      </c>
      <c r="BX399" s="37" t="str">
        <f ca="1">_xlfn.LET(_xlpm.eqh,IFERROR(ABS((BM399-BL399)/BL399)&lt;0.15%,FALSE),_xlpm.eql,IFERROR(ABS((BR399-BQ399)/BQ399)&lt;0.15%,FALSE),IF(_xlpm.eqh,IF(_xlpm.eql,"Eqh Touch / Eql Touch","Eqh Touch"),IF(_xlpm.eql,"Eql Touch","")))</f>
        <v/>
      </c>
      <c r="BY399" s="37" t="str">
        <f>IF(AA399="","",IF(AA399&gt;0,"UP","DOWN"))</f>
        <v/>
      </c>
      <c r="BZ399" s="37" t="str">
        <f t="shared" si="174"/>
        <v/>
      </c>
      <c r="CA399" s="37" t="str">
        <f t="shared" si="175"/>
        <v/>
      </c>
      <c r="CB399" s="66" t="str">
        <f t="shared" si="176"/>
        <v/>
      </c>
      <c r="CC399" s="69" t="str">
        <f t="shared" si="194"/>
        <v/>
      </c>
      <c r="CD399" s="66" t="str">
        <f t="shared" si="195"/>
        <v/>
      </c>
      <c r="CE399" s="66" t="str">
        <f t="shared" si="196"/>
        <v/>
      </c>
      <c r="CF399" s="66" t="str">
        <f>IF(AK399="","",IF(AND(AC399&gt;0,AK399&gt;0),"Low Spike @ Uptrend",""))</f>
        <v/>
      </c>
      <c r="CG399" s="66" t="str">
        <f>IF(AND(CF399="Low Spike @ Uptrend",AV399&gt;50%),"Sig Low Spike @ Uptrend","")</f>
        <v/>
      </c>
      <c r="CH399" s="30" t="str">
        <f>IFERROR(IF(Z399&gt;(AVERAGE(Z379:Z399)+(2*_xlfn.STDEV.P(Z379:Z399))),1,""),"")</f>
        <v/>
      </c>
      <c r="CI399" s="30" t="str">
        <f>IFERROR(IF(G399&gt;(AVERAGE(G379:G399)+(2*_xlfn.STDEV.P(G379:G399))),1,""),"")</f>
        <v/>
      </c>
      <c r="CJ399" s="30" t="str">
        <f>IF(P399="","",IF(P399=1,1,""))</f>
        <v/>
      </c>
      <c r="CK399" s="11" t="str">
        <f>IF(AND(CH399="",CC399="",CF399="",CI399="",CJ399=""),"",SUM(CH399:CJ399)/5)</f>
        <v/>
      </c>
      <c r="CL399" s="38" t="str">
        <f t="shared" si="159"/>
        <v/>
      </c>
      <c r="CM399" s="10" t="str">
        <f t="shared" si="160"/>
        <v/>
      </c>
    </row>
    <row r="400" spans="1:91" x14ac:dyDescent="0.55000000000000004">
      <c r="A400" t="str">
        <f>IF('Data Validation'!$K$2&lt;&gt;TRUE,"",'Data Validation'!A400)</f>
        <v/>
      </c>
      <c r="B400" s="4" t="str">
        <f>IF('Data Validation'!$K$2&lt;&gt;TRUE,"",'Data Validation'!C400)</f>
        <v/>
      </c>
      <c r="C400" s="4" t="str">
        <f>IF('Data Validation'!$K$2&lt;&gt;TRUE,"",'Data Validation'!E400)</f>
        <v/>
      </c>
      <c r="D400" s="4" t="str">
        <f>IF('Data Validation'!$K$2&lt;&gt;TRUE,"",'Data Validation'!G400)</f>
        <v/>
      </c>
      <c r="E400" s="4" t="str">
        <f>IF($C400&lt;&gt;"M5","",Price!F400)</f>
        <v/>
      </c>
      <c r="F400" s="4" t="str">
        <f>IF($C400&lt;&gt;"M5","",Price!G400)</f>
        <v/>
      </c>
      <c r="G400" s="4" t="str">
        <f>IF($C400&lt;&gt;"M5","",Price!H400)</f>
        <v/>
      </c>
      <c r="H400" s="57" t="str">
        <f>IF($C400&lt;&gt;"M5","",SSA!E400)</f>
        <v/>
      </c>
      <c r="I400" s="57" t="str">
        <f>IF($C400&lt;&gt;"M5","",SSA!F400)</f>
        <v/>
      </c>
      <c r="J400" s="58" t="str">
        <f>IF($C400&lt;&gt;"M5","",SSA!G400)</f>
        <v/>
      </c>
      <c r="K400" s="58" t="str">
        <f>IF($C400&lt;&gt;"M5","",SSA!H400)</f>
        <v/>
      </c>
      <c r="L400" s="5" t="str">
        <f>IF($C400&lt;&gt;"M5","",Trendlines!K400)</f>
        <v/>
      </c>
      <c r="M400" s="5" t="str">
        <f>IF($C400&lt;&gt;"M5","",Trendlines!L400)</f>
        <v/>
      </c>
      <c r="N400" s="5" t="str">
        <f>IF($C400&lt;&gt;"M5","",ZigZag!E400)</f>
        <v/>
      </c>
      <c r="O400" s="5" t="str">
        <f>IF($C400&lt;&gt;"M5","",ZigZag!F400)</f>
        <v/>
      </c>
      <c r="P400" s="5" t="str">
        <f>IF($C400&lt;&gt;"M5","",Pinbar!E400)</f>
        <v/>
      </c>
      <c r="Q400" s="57" t="str">
        <f>IF($C400&lt;&gt;"M5","",Trendlines!E400)</f>
        <v/>
      </c>
      <c r="R400" s="57" t="str">
        <f>IF($C400&lt;&gt;"M5","",Trendlines!H400)</f>
        <v/>
      </c>
      <c r="S400" s="36" t="str">
        <f>IF(N400=0,""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"")))))))))))))))))))))))))))))))))))))))))))))))))</f>
        <v/>
      </c>
      <c r="T400" s="36" t="str">
        <f>IF(O400=0,""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"")))))))))))))))))))))))))))))))))))))))))))))))))</f>
        <v/>
      </c>
      <c r="U400" s="36" t="str">
        <f>IFERROR(IF(S400="N/A","N/A",((N400-S400)/S400)),"")</f>
        <v/>
      </c>
      <c r="V400" s="36" t="str">
        <f>IFERROR(IF(T400="N/A","N/A",((O400-T400)/T400)),"")</f>
        <v/>
      </c>
      <c r="W400" t="str">
        <f>IFERROR(E400-F400,"")</f>
        <v/>
      </c>
      <c r="X400" t="str">
        <f>IFERROR(ABS(E400-D399),"")</f>
        <v/>
      </c>
      <c r="Y400" t="str">
        <f>IFERROR(ABS(F400-D399),"")</f>
        <v/>
      </c>
      <c r="Z400" t="str">
        <f t="shared" si="161"/>
        <v/>
      </c>
      <c r="AA400" s="36" t="str">
        <f>IFERROR(H400-I400,"")</f>
        <v/>
      </c>
      <c r="AB400" s="36" t="str">
        <f t="shared" si="177"/>
        <v/>
      </c>
      <c r="AC400" s="66" t="str" cm="1">
        <f t="array" ref="AC400">IFERROR((AB400=AB399,AC399+AB400,AB400),"")</f>
        <v/>
      </c>
      <c r="AD400" s="79" t="str">
        <f t="shared" si="178"/>
        <v/>
      </c>
      <c r="AE400" s="79" t="str">
        <f t="shared" si="179"/>
        <v/>
      </c>
      <c r="AF400" s="80" t="str">
        <f t="shared" si="180"/>
        <v/>
      </c>
      <c r="AG400" s="80" t="str">
        <f t="shared" si="181"/>
        <v/>
      </c>
      <c r="AH400" s="36" t="str">
        <f>IF(AND(H400&gt;I400,H399&lt;I399),"crossover","")</f>
        <v/>
      </c>
      <c r="AI400" s="36" t="str">
        <f>IF(AND(H400&lt;I400,H399&gt;I399),"crossunder","")</f>
        <v/>
      </c>
      <c r="AJ400" s="67" t="str">
        <f t="shared" si="182"/>
        <v/>
      </c>
      <c r="AK400" s="68" t="str">
        <f t="shared" si="183"/>
        <v/>
      </c>
      <c r="AL400" s="71" t="str">
        <f t="shared" si="184"/>
        <v/>
      </c>
      <c r="AM400" s="71" t="str">
        <f t="shared" si="185"/>
        <v/>
      </c>
      <c r="AN400" s="72" t="str">
        <f>IF(AND(AK400&lt;&gt;"",CF400="Low Spike @ Uptrend"),AK400,"")</f>
        <v/>
      </c>
      <c r="AO400" s="72" t="str">
        <f t="shared" si="186"/>
        <v/>
      </c>
      <c r="AP400" s="71" t="str">
        <f t="shared" si="187"/>
        <v/>
      </c>
      <c r="AQ400" s="71" t="str">
        <f t="shared" si="188"/>
        <v/>
      </c>
      <c r="AR400" s="74" t="str">
        <f t="shared" si="189"/>
        <v/>
      </c>
      <c r="AS400" s="74" t="str">
        <f t="shared" si="190"/>
        <v/>
      </c>
      <c r="AT400" s="72" t="str">
        <f t="shared" ref="AT400:AU400" si="208">IFERROR(STANDARDIZE(AN400,AVERAGE(AN16:AN400),_xlfn.STDEV.P(AN16:AN400)),"")</f>
        <v/>
      </c>
      <c r="AU400" s="72" t="str">
        <f t="shared" si="208"/>
        <v/>
      </c>
      <c r="AV400" s="76" t="str">
        <f t="shared" si="192"/>
        <v/>
      </c>
      <c r="AW400" s="76" t="str">
        <f t="shared" si="193"/>
        <v/>
      </c>
      <c r="AX400" s="4"/>
      <c r="AY400" s="21" t="str">
        <f>IF(OR(Q400=0,Q400=""),"",((H400-Q400)/Q400))</f>
        <v/>
      </c>
      <c r="AZ400" s="15" t="str">
        <f t="shared" si="166"/>
        <v/>
      </c>
      <c r="BA400" s="15" t="str">
        <f t="shared" si="164"/>
        <v/>
      </c>
      <c r="BB400" s="22" t="str">
        <f t="shared" si="167"/>
        <v/>
      </c>
      <c r="BC400" s="22" t="str">
        <f t="shared" si="168"/>
        <v/>
      </c>
      <c r="BD400" s="24" t="str">
        <f>IF(OR(R400=0,R400=""),"",((H400-R400)/R400))</f>
        <v/>
      </c>
      <c r="BE400" s="23" t="str">
        <f t="shared" si="165"/>
        <v/>
      </c>
      <c r="BF400" s="23" t="str">
        <f t="shared" si="169"/>
        <v/>
      </c>
      <c r="BG400" s="25" t="str">
        <f t="shared" si="170"/>
        <v/>
      </c>
      <c r="BH400" s="25" t="str">
        <f t="shared" si="171"/>
        <v/>
      </c>
      <c r="BI400" s="29" t="str">
        <f>IF(OR(L400="",N400=""),"",IF(AND(L400=N400,L400&gt;0,N400&gt;0),"Important High",""))</f>
        <v/>
      </c>
      <c r="BJ400" s="29" t="str">
        <f>IF(OR(M400="",O400=""),"",IF(AND(M400=O400,M400&gt;0,O400&gt;0),"Important Low",""))</f>
        <v/>
      </c>
      <c r="BK400" s="37" t="str">
        <f>IFERROR(IF(ABS(U400)&lt;0.15%,"Equal High",""),"")</f>
        <v/>
      </c>
      <c r="BL400" s="37" t="str" cm="1">
        <f t="array" aca="1" ref="BL400" ca="1">_xlfn.LET(_xlpm.lookback,MIN(ROW()-ROW(BK$50),11),_xlpm.found,IFERROR(MATCH("Equal High",OFFSET(BK400,-_xlpm.lookback,0,_xlpm.lookback+1,1),0),-1),_xlpm.offset_rows,_xlpm.lookback-_xlpm.found+1,IF(_xlpm.found&gt;0,INDEX(E:E,ROW()-_xlpm.offset_rows),""))</f>
        <v/>
      </c>
      <c r="BM400" s="37" t="str">
        <f ca="1">IF(BL400&lt;&gt;"",H400,"")</f>
        <v/>
      </c>
      <c r="BN400" s="37" t="str">
        <f ca="1">IF(BL400&lt;&gt;"",I400,"")</f>
        <v/>
      </c>
      <c r="BO400" s="37" t="str">
        <f t="shared" ca="1" si="162"/>
        <v/>
      </c>
      <c r="BP400" s="37" t="str">
        <f>IFERROR(IF(ABS(V400)&lt;0.15%,"Equal Low",""),"")</f>
        <v/>
      </c>
      <c r="BQ400" s="37" t="str" cm="1">
        <f t="array" aca="1" ref="BQ400" ca="1">_xlfn.LET(_xlpm.lookback,MIN(ROW()-ROW(BP$50),11),_xlpm.found,IFERROR(MATCH("Equal Low",OFFSET(BP400,-_xlpm.lookback,0,_xlpm.lookback+1,1),0),-1),_xlpm.offset_rows,_xlpm.lookback-_xlpm.found+1,IF(_xlpm.found&gt;0,INDEX(F:F,ROW()-_xlpm.offset_rows),""))</f>
        <v/>
      </c>
      <c r="BR400" s="37" t="str">
        <f ca="1">IF(BQ400&lt;&gt;"",H400,"")</f>
        <v/>
      </c>
      <c r="BS400" s="37" t="str">
        <f ca="1">IF(BQ400&lt;&gt;"",I400,"")</f>
        <v/>
      </c>
      <c r="BT400" s="37" t="str">
        <f t="shared" ca="1" si="163"/>
        <v/>
      </c>
      <c r="BU400" s="37" t="str">
        <f t="shared" si="172"/>
        <v/>
      </c>
      <c r="BV400" s="29" t="str">
        <f t="shared" si="173"/>
        <v/>
      </c>
      <c r="BW400" s="37" t="str" cm="1">
        <f t="array" ref="BW400">IF(BV400&lt;&gt;1,"",_xlfn.IFS(OR(BC400="Above",BC400="Below"),BC400,OR(BH400="Above",BH400="Below"),BH400,TRUE,""))</f>
        <v/>
      </c>
      <c r="BX400" s="37" t="str">
        <f ca="1">_xlfn.LET(_xlpm.eqh,IFERROR(ABS((BM400-BL400)/BL400)&lt;0.15%,FALSE),_xlpm.eql,IFERROR(ABS((BR400-BQ400)/BQ400)&lt;0.15%,FALSE),IF(_xlpm.eqh,IF(_xlpm.eql,"Eqh Touch / Eql Touch","Eqh Touch"),IF(_xlpm.eql,"Eql Touch","")))</f>
        <v/>
      </c>
      <c r="BY400" s="37" t="str">
        <f>IF(AA400="","",IF(AA400&gt;0,"UP","DOWN"))</f>
        <v/>
      </c>
      <c r="BZ400" s="37" t="str">
        <f t="shared" si="174"/>
        <v/>
      </c>
      <c r="CA400" s="37" t="str">
        <f t="shared" si="175"/>
        <v/>
      </c>
      <c r="CB400" s="66" t="str">
        <f t="shared" si="176"/>
        <v/>
      </c>
      <c r="CC400" s="69" t="str">
        <f t="shared" si="194"/>
        <v/>
      </c>
      <c r="CD400" s="66" t="str">
        <f t="shared" si="195"/>
        <v/>
      </c>
      <c r="CE400" s="66" t="str">
        <f t="shared" si="196"/>
        <v/>
      </c>
      <c r="CF400" s="66" t="str">
        <f>IF(AK400="","",IF(AND(AC400&gt;0,AK400&gt;0),"Low Spike @ Uptrend",""))</f>
        <v/>
      </c>
      <c r="CG400" s="66" t="str">
        <f>IF(AND(CF400="Low Spike @ Uptrend",AV400&gt;50%),"Sig Low Spike @ Uptrend","")</f>
        <v/>
      </c>
      <c r="CH400" s="30" t="str">
        <f>IFERROR(IF(Z400&gt;(AVERAGE(Z380:Z400)+(2*_xlfn.STDEV.P(Z380:Z400))),1,""),"")</f>
        <v/>
      </c>
      <c r="CI400" s="30" t="str">
        <f>IFERROR(IF(G400&gt;(AVERAGE(G380:G400)+(2*_xlfn.STDEV.P(G380:G400))),1,""),"")</f>
        <v/>
      </c>
      <c r="CJ400" s="30" t="str">
        <f>IF(P400="","",IF(P400=1,1,""))</f>
        <v/>
      </c>
      <c r="CK400" s="11" t="str">
        <f>IF(AND(CH400="",CC400="",CF400="",CI400="",CJ400=""),"",SUM(CH400:CJ400)/5)</f>
        <v/>
      </c>
      <c r="CL400" s="38" t="str">
        <f t="shared" si="159"/>
        <v/>
      </c>
      <c r="CM400" s="10" t="str">
        <f t="shared" si="160"/>
        <v/>
      </c>
    </row>
    <row r="401" spans="1:91" x14ac:dyDescent="0.55000000000000004">
      <c r="A401" t="str">
        <f>IF('Data Validation'!$K$2&lt;&gt;TRUE,"",'Data Validation'!A401)</f>
        <v/>
      </c>
      <c r="B401" s="4" t="str">
        <f>IF('Data Validation'!$K$2&lt;&gt;TRUE,"",'Data Validation'!C401)</f>
        <v/>
      </c>
      <c r="C401" s="4" t="str">
        <f>IF('Data Validation'!$K$2&lt;&gt;TRUE,"",'Data Validation'!E401)</f>
        <v/>
      </c>
      <c r="D401" s="4" t="str">
        <f>IF('Data Validation'!$K$2&lt;&gt;TRUE,"",'Data Validation'!G401)</f>
        <v/>
      </c>
      <c r="E401" s="4" t="str">
        <f>IF($C401&lt;&gt;"M5","",Price!F401)</f>
        <v/>
      </c>
      <c r="F401" s="4" t="str">
        <f>IF($C401&lt;&gt;"M5","",Price!G401)</f>
        <v/>
      </c>
      <c r="G401" s="4" t="str">
        <f>IF($C401&lt;&gt;"M5","",Price!H401)</f>
        <v/>
      </c>
      <c r="H401" s="57" t="str">
        <f>IF($C401&lt;&gt;"M5","",SSA!E401)</f>
        <v/>
      </c>
      <c r="I401" s="57" t="str">
        <f>IF($C401&lt;&gt;"M5","",SSA!F401)</f>
        <v/>
      </c>
      <c r="J401" s="58" t="str">
        <f>IF($C401&lt;&gt;"M5","",SSA!G401)</f>
        <v/>
      </c>
      <c r="K401" s="58" t="str">
        <f>IF($C401&lt;&gt;"M5","",SSA!H401)</f>
        <v/>
      </c>
      <c r="L401" s="5" t="str">
        <f>IF($C401&lt;&gt;"M5","",Trendlines!K401)</f>
        <v/>
      </c>
      <c r="M401" s="5" t="str">
        <f>IF($C401&lt;&gt;"M5","",Trendlines!L401)</f>
        <v/>
      </c>
      <c r="N401" s="5" t="str">
        <f>IF($C401&lt;&gt;"M5","",ZigZag!E401)</f>
        <v/>
      </c>
      <c r="O401" s="5" t="str">
        <f>IF($C401&lt;&gt;"M5","",ZigZag!F401)</f>
        <v/>
      </c>
      <c r="P401" s="5" t="str">
        <f>IF($C401&lt;&gt;"M5","",Pinbar!E401)</f>
        <v/>
      </c>
      <c r="Q401" s="57" t="str">
        <f>IF($C401&lt;&gt;"M5","",Trendlines!E401)</f>
        <v/>
      </c>
      <c r="R401" s="57" t="str">
        <f>IF($C401&lt;&gt;"M5","",Trendlines!H401)</f>
        <v/>
      </c>
      <c r="S401" s="36" t="str">
        <f>IF(N401=0,""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"")))))))))))))))))))))))))))))))))))))))))))))))))</f>
        <v/>
      </c>
      <c r="T401" s="36" t="str">
        <f>IF(O401=0,""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"")))))))))))))))))))))))))))))))))))))))))))))))))</f>
        <v/>
      </c>
      <c r="U401" s="36" t="str">
        <f>IFERROR(IF(S401="N/A","N/A",((N401-S401)/S401)),"")</f>
        <v/>
      </c>
      <c r="V401" s="36" t="str">
        <f>IFERROR(IF(T401="N/A","N/A",((O401-T401)/T401)),"")</f>
        <v/>
      </c>
      <c r="W401" t="str">
        <f>IFERROR(E401-F401,"")</f>
        <v/>
      </c>
      <c r="X401" t="str">
        <f>IFERROR(ABS(E401-D400),"")</f>
        <v/>
      </c>
      <c r="Y401" t="str">
        <f>IFERROR(ABS(F401-D400),"")</f>
        <v/>
      </c>
      <c r="Z401" t="str">
        <f t="shared" si="161"/>
        <v/>
      </c>
      <c r="AA401" s="36" t="str">
        <f>IFERROR(H401-I401,"")</f>
        <v/>
      </c>
      <c r="AB401" s="36" t="str">
        <f t="shared" si="177"/>
        <v/>
      </c>
      <c r="AC401" s="66" t="str" cm="1">
        <f t="array" ref="AC401">IFERROR((AB401=AB400,AC400+AB401,AB401),"")</f>
        <v/>
      </c>
      <c r="AD401" s="79" t="str">
        <f t="shared" si="178"/>
        <v/>
      </c>
      <c r="AE401" s="79" t="str">
        <f t="shared" si="179"/>
        <v/>
      </c>
      <c r="AF401" s="80" t="str">
        <f t="shared" si="180"/>
        <v/>
      </c>
      <c r="AG401" s="80" t="str">
        <f t="shared" si="181"/>
        <v/>
      </c>
      <c r="AH401" s="36" t="str">
        <f>IF(AND(H401&gt;I401,H400&lt;I400),"crossover","")</f>
        <v/>
      </c>
      <c r="AI401" s="36" t="str">
        <f>IF(AND(H401&lt;I401,H400&gt;I400),"crossunder","")</f>
        <v/>
      </c>
      <c r="AJ401" s="67" t="str">
        <f t="shared" si="182"/>
        <v/>
      </c>
      <c r="AK401" s="68" t="str">
        <f t="shared" si="183"/>
        <v/>
      </c>
      <c r="AL401" s="71" t="str">
        <f t="shared" si="184"/>
        <v/>
      </c>
      <c r="AM401" s="71" t="str">
        <f t="shared" si="185"/>
        <v/>
      </c>
      <c r="AN401" s="72" t="str">
        <f>IF(AND(AK401&lt;&gt;"",CF401="Low Spike @ Uptrend"),AK401,"")</f>
        <v/>
      </c>
      <c r="AO401" s="72" t="str">
        <f t="shared" si="186"/>
        <v/>
      </c>
      <c r="AP401" s="71" t="str">
        <f t="shared" si="187"/>
        <v/>
      </c>
      <c r="AQ401" s="71" t="str">
        <f t="shared" si="188"/>
        <v/>
      </c>
      <c r="AR401" s="74" t="str">
        <f t="shared" si="189"/>
        <v/>
      </c>
      <c r="AS401" s="74" t="str">
        <f t="shared" si="190"/>
        <v/>
      </c>
      <c r="AT401" s="72" t="str">
        <f t="shared" ref="AT401:AU401" si="209">IFERROR(STANDARDIZE(AN401,AVERAGE(AN17:AN401),_xlfn.STDEV.P(AN17:AN401)),"")</f>
        <v/>
      </c>
      <c r="AU401" s="72" t="str">
        <f t="shared" si="209"/>
        <v/>
      </c>
      <c r="AV401" s="76" t="str">
        <f t="shared" si="192"/>
        <v/>
      </c>
      <c r="AW401" s="76" t="str">
        <f t="shared" si="193"/>
        <v/>
      </c>
      <c r="AX401" s="4"/>
      <c r="AY401" s="21" t="str">
        <f>IF(OR(Q401=0,Q401=""),"",((H401-Q401)/Q401))</f>
        <v/>
      </c>
      <c r="AZ401" s="15" t="str">
        <f t="shared" si="166"/>
        <v/>
      </c>
      <c r="BA401" s="15" t="str">
        <f t="shared" si="164"/>
        <v/>
      </c>
      <c r="BB401" s="22" t="str">
        <f t="shared" si="167"/>
        <v/>
      </c>
      <c r="BC401" s="22" t="str">
        <f t="shared" si="168"/>
        <v/>
      </c>
      <c r="BD401" s="24" t="str">
        <f>IF(OR(R401=0,R401=""),"",((H401-R401)/R401))</f>
        <v/>
      </c>
      <c r="BE401" s="23" t="str">
        <f t="shared" si="165"/>
        <v/>
      </c>
      <c r="BF401" s="23" t="str">
        <f t="shared" si="169"/>
        <v/>
      </c>
      <c r="BG401" s="25" t="str">
        <f t="shared" si="170"/>
        <v/>
      </c>
      <c r="BH401" s="25" t="str">
        <f t="shared" si="171"/>
        <v/>
      </c>
      <c r="BI401" s="29" t="str">
        <f>IF(OR(L401="",N401=""),"",IF(AND(L401=N401,L401&gt;0,N401&gt;0),"Important High",""))</f>
        <v/>
      </c>
      <c r="BJ401" s="29" t="str">
        <f>IF(OR(M401="",O401=""),"",IF(AND(M401=O401,M401&gt;0,O401&gt;0),"Important Low",""))</f>
        <v/>
      </c>
      <c r="BK401" s="37" t="str">
        <f>IFERROR(IF(ABS(U401)&lt;0.15%,"Equal High",""),"")</f>
        <v/>
      </c>
      <c r="BL401" s="37" t="str" cm="1">
        <f t="array" aca="1" ref="BL401" ca="1">_xlfn.LET(_xlpm.lookback,MIN(ROW()-ROW(BK$50),11),_xlpm.found,IFERROR(MATCH("Equal High",OFFSET(BK401,-_xlpm.lookback,0,_xlpm.lookback+1,1),0),-1),_xlpm.offset_rows,_xlpm.lookback-_xlpm.found+1,IF(_xlpm.found&gt;0,INDEX(E:E,ROW()-_xlpm.offset_rows),""))</f>
        <v/>
      </c>
      <c r="BM401" s="37" t="str">
        <f ca="1">IF(BL401&lt;&gt;"",H401,"")</f>
        <v/>
      </c>
      <c r="BN401" s="37" t="str">
        <f ca="1">IF(BL401&lt;&gt;"",I401,"")</f>
        <v/>
      </c>
      <c r="BO401" s="37" t="str">
        <f t="shared" ca="1" si="162"/>
        <v/>
      </c>
      <c r="BP401" s="37" t="str">
        <f>IFERROR(IF(ABS(V401)&lt;0.15%,"Equal Low",""),"")</f>
        <v/>
      </c>
      <c r="BQ401" s="37" t="str" cm="1">
        <f t="array" aca="1" ref="BQ401" ca="1">_xlfn.LET(_xlpm.lookback,MIN(ROW()-ROW(BP$50),11),_xlpm.found,IFERROR(MATCH("Equal Low",OFFSET(BP401,-_xlpm.lookback,0,_xlpm.lookback+1,1),0),-1),_xlpm.offset_rows,_xlpm.lookback-_xlpm.found+1,IF(_xlpm.found&gt;0,INDEX(F:F,ROW()-_xlpm.offset_rows),""))</f>
        <v/>
      </c>
      <c r="BR401" s="37" t="str">
        <f ca="1">IF(BQ401&lt;&gt;"",H401,"")</f>
        <v/>
      </c>
      <c r="BS401" s="37" t="str">
        <f ca="1">IF(BQ401&lt;&gt;"",I401,"")</f>
        <v/>
      </c>
      <c r="BT401" s="37" t="str">
        <f t="shared" ca="1" si="163"/>
        <v/>
      </c>
      <c r="BU401" s="37" t="str">
        <f t="shared" si="172"/>
        <v/>
      </c>
      <c r="BV401" s="29" t="str">
        <f t="shared" si="173"/>
        <v/>
      </c>
      <c r="BW401" s="37" t="str" cm="1">
        <f t="array" ref="BW401">IF(BV401&lt;&gt;1,"",_xlfn.IFS(OR(BC401="Above",BC401="Below"),BC401,OR(BH401="Above",BH401="Below"),BH401,TRUE,""))</f>
        <v/>
      </c>
      <c r="BX401" s="37" t="str">
        <f ca="1">_xlfn.LET(_xlpm.eqh,IFERROR(ABS((BM401-BL401)/BL401)&lt;0.15%,FALSE),_xlpm.eql,IFERROR(ABS((BR401-BQ401)/BQ401)&lt;0.15%,FALSE),IF(_xlpm.eqh,IF(_xlpm.eql,"Eqh Touch / Eql Touch","Eqh Touch"),IF(_xlpm.eql,"Eql Touch","")))</f>
        <v/>
      </c>
      <c r="BY401" s="37" t="str">
        <f>IF(AA401="","",IF(AA401&gt;0,"UP","DOWN"))</f>
        <v/>
      </c>
      <c r="BZ401" s="37" t="str">
        <f t="shared" si="174"/>
        <v/>
      </c>
      <c r="CA401" s="37" t="str">
        <f t="shared" si="175"/>
        <v/>
      </c>
      <c r="CB401" s="66" t="str">
        <f t="shared" si="176"/>
        <v/>
      </c>
      <c r="CC401" s="69" t="str">
        <f t="shared" si="194"/>
        <v/>
      </c>
      <c r="CD401" s="66" t="str">
        <f t="shared" si="195"/>
        <v/>
      </c>
      <c r="CE401" s="66" t="str">
        <f t="shared" si="196"/>
        <v/>
      </c>
      <c r="CF401" s="66" t="str">
        <f>IF(AK401="","",IF(AND(AC401&gt;0,AK401&gt;0),"Low Spike @ Uptrend",""))</f>
        <v/>
      </c>
      <c r="CG401" s="66" t="str">
        <f>IF(AND(CF401="Low Spike @ Uptrend",AV401&gt;50%),"Sig Low Spike @ Uptrend","")</f>
        <v/>
      </c>
      <c r="CH401" s="30" t="str">
        <f>IFERROR(IF(Z401&gt;(AVERAGE(Z381:Z401)+(2*_xlfn.STDEV.P(Z381:Z401))),1,""),"")</f>
        <v/>
      </c>
      <c r="CI401" s="30" t="str">
        <f>IFERROR(IF(G401&gt;(AVERAGE(G381:G401)+(2*_xlfn.STDEV.P(G381:G401))),1,""),"")</f>
        <v/>
      </c>
      <c r="CJ401" s="30" t="str">
        <f>IF(P401="","",IF(P401=1,1,""))</f>
        <v/>
      </c>
      <c r="CK401" s="11" t="str">
        <f>IF(AND(CH401="",CC401="",CF401="",CI401="",CJ401=""),"",SUM(CH401:CJ401)/5)</f>
        <v/>
      </c>
      <c r="CL401" s="38" t="str">
        <f t="shared" si="159"/>
        <v/>
      </c>
      <c r="CM401" s="10" t="str">
        <f t="shared" si="160"/>
        <v/>
      </c>
    </row>
    <row r="402" spans="1:91" x14ac:dyDescent="0.55000000000000004">
      <c r="A402" t="str">
        <f>IF('Data Validation'!$K$2&lt;&gt;TRUE,"",'Data Validation'!A402)</f>
        <v/>
      </c>
      <c r="B402" s="4" t="str">
        <f>IF('Data Validation'!$K$2&lt;&gt;TRUE,"",'Data Validation'!C402)</f>
        <v/>
      </c>
      <c r="C402" s="4" t="str">
        <f>IF('Data Validation'!$K$2&lt;&gt;TRUE,"",'Data Validation'!E402)</f>
        <v/>
      </c>
      <c r="D402" s="4" t="str">
        <f>IF('Data Validation'!$K$2&lt;&gt;TRUE,"",'Data Validation'!G402)</f>
        <v/>
      </c>
      <c r="E402" s="4" t="str">
        <f>IF($C402&lt;&gt;"M5","",Price!F402)</f>
        <v/>
      </c>
      <c r="F402" s="4" t="str">
        <f>IF($C402&lt;&gt;"M5","",Price!G402)</f>
        <v/>
      </c>
      <c r="G402" s="4" t="str">
        <f>IF($C402&lt;&gt;"M5","",Price!H402)</f>
        <v/>
      </c>
      <c r="H402" s="57" t="str">
        <f>IF($C402&lt;&gt;"M5","",SSA!E402)</f>
        <v/>
      </c>
      <c r="I402" s="57" t="str">
        <f>IF($C402&lt;&gt;"M5","",SSA!F402)</f>
        <v/>
      </c>
      <c r="J402" s="58" t="str">
        <f>IF($C402&lt;&gt;"M5","",SSA!G402)</f>
        <v/>
      </c>
      <c r="K402" s="58" t="str">
        <f>IF($C402&lt;&gt;"M5","",SSA!H402)</f>
        <v/>
      </c>
      <c r="L402" s="5" t="str">
        <f>IF($C402&lt;&gt;"M5","",Trendlines!K402)</f>
        <v/>
      </c>
      <c r="M402" s="5" t="str">
        <f>IF($C402&lt;&gt;"M5","",Trendlines!L402)</f>
        <v/>
      </c>
      <c r="N402" s="5" t="str">
        <f>IF($C402&lt;&gt;"M5","",ZigZag!E402)</f>
        <v/>
      </c>
      <c r="O402" s="5" t="str">
        <f>IF($C402&lt;&gt;"M5","",ZigZag!F402)</f>
        <v/>
      </c>
      <c r="P402" s="5" t="str">
        <f>IF($C402&lt;&gt;"M5","",Pinbar!E402)</f>
        <v/>
      </c>
      <c r="Q402" s="57" t="str">
        <f>IF($C402&lt;&gt;"M5","",Trendlines!E402)</f>
        <v/>
      </c>
      <c r="R402" s="57" t="str">
        <f>IF($C402&lt;&gt;"M5","",Trendlines!H402)</f>
        <v/>
      </c>
      <c r="S402" s="36" t="str">
        <f>IF(N402=0,""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"")))))))))))))))))))))))))))))))))))))))))))))))))</f>
        <v/>
      </c>
      <c r="T402" s="36" t="str">
        <f>IF(O402=0,""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"")))))))))))))))))))))))))))))))))))))))))))))))))</f>
        <v/>
      </c>
      <c r="U402" s="36" t="str">
        <f>IFERROR(IF(S402="N/A","N/A",((N402-S402)/S402)),"")</f>
        <v/>
      </c>
      <c r="V402" s="36" t="str">
        <f>IFERROR(IF(T402="N/A","N/A",((O402-T402)/T402)),"")</f>
        <v/>
      </c>
      <c r="W402" t="str">
        <f>IFERROR(E402-F402,"")</f>
        <v/>
      </c>
      <c r="X402" t="str">
        <f>IFERROR(ABS(E402-D401),"")</f>
        <v/>
      </c>
      <c r="Y402" t="str">
        <f>IFERROR(ABS(F402-D401),"")</f>
        <v/>
      </c>
      <c r="Z402" t="str">
        <f t="shared" si="161"/>
        <v/>
      </c>
      <c r="AA402" s="36" t="str">
        <f>IFERROR(H402-I402,"")</f>
        <v/>
      </c>
      <c r="AB402" s="36" t="str">
        <f t="shared" si="177"/>
        <v/>
      </c>
      <c r="AC402" s="66" t="str" cm="1">
        <f t="array" ref="AC402">IFERROR((AB402=AB401,AC401+AB402,AB402),"")</f>
        <v/>
      </c>
      <c r="AD402" s="79" t="str">
        <f t="shared" si="178"/>
        <v/>
      </c>
      <c r="AE402" s="79" t="str">
        <f t="shared" si="179"/>
        <v/>
      </c>
      <c r="AF402" s="80" t="str">
        <f t="shared" si="180"/>
        <v/>
      </c>
      <c r="AG402" s="80" t="str">
        <f t="shared" si="181"/>
        <v/>
      </c>
      <c r="AH402" s="36" t="str">
        <f>IF(AND(H402&gt;I402,H401&lt;I401),"crossover","")</f>
        <v/>
      </c>
      <c r="AI402" s="36" t="str">
        <f>IF(AND(H402&lt;I402,H401&gt;I401),"crossunder","")</f>
        <v/>
      </c>
      <c r="AJ402" s="67" t="str">
        <f t="shared" si="182"/>
        <v/>
      </c>
      <c r="AK402" s="68" t="str">
        <f t="shared" si="183"/>
        <v/>
      </c>
      <c r="AL402" s="71" t="str">
        <f t="shared" si="184"/>
        <v/>
      </c>
      <c r="AM402" s="71" t="str">
        <f t="shared" si="185"/>
        <v/>
      </c>
      <c r="AN402" s="72" t="str">
        <f>IF(AND(AK402&lt;&gt;"",CF402="Low Spike @ Uptrend"),AK402,"")</f>
        <v/>
      </c>
      <c r="AO402" s="72" t="str">
        <f t="shared" si="186"/>
        <v/>
      </c>
      <c r="AP402" s="71" t="str">
        <f t="shared" si="187"/>
        <v/>
      </c>
      <c r="AQ402" s="71" t="str">
        <f t="shared" si="188"/>
        <v/>
      </c>
      <c r="AR402" s="74" t="str">
        <f t="shared" si="189"/>
        <v/>
      </c>
      <c r="AS402" s="74" t="str">
        <f t="shared" si="190"/>
        <v/>
      </c>
      <c r="AT402" s="72" t="str">
        <f t="shared" ref="AT402:AU402" si="210">IFERROR(STANDARDIZE(AN402,AVERAGE(AN18:AN402),_xlfn.STDEV.P(AN18:AN402)),"")</f>
        <v/>
      </c>
      <c r="AU402" s="72" t="str">
        <f t="shared" si="210"/>
        <v/>
      </c>
      <c r="AV402" s="76" t="str">
        <f t="shared" si="192"/>
        <v/>
      </c>
      <c r="AW402" s="76" t="str">
        <f t="shared" si="193"/>
        <v/>
      </c>
      <c r="AX402" s="4"/>
      <c r="AY402" s="21" t="str">
        <f>IF(OR(Q402=0,Q402=""),"",((H402-Q402)/Q402))</f>
        <v/>
      </c>
      <c r="AZ402" s="15" t="str">
        <f t="shared" si="166"/>
        <v/>
      </c>
      <c r="BA402" s="15" t="str">
        <f t="shared" si="164"/>
        <v/>
      </c>
      <c r="BB402" s="22" t="str">
        <f t="shared" si="167"/>
        <v/>
      </c>
      <c r="BC402" s="22" t="str">
        <f t="shared" si="168"/>
        <v/>
      </c>
      <c r="BD402" s="24" t="str">
        <f>IF(OR(R402=0,R402=""),"",((H402-R402)/R402))</f>
        <v/>
      </c>
      <c r="BE402" s="23" t="str">
        <f t="shared" si="165"/>
        <v/>
      </c>
      <c r="BF402" s="23" t="str">
        <f t="shared" si="169"/>
        <v/>
      </c>
      <c r="BG402" s="25" t="str">
        <f t="shared" si="170"/>
        <v/>
      </c>
      <c r="BH402" s="25" t="str">
        <f t="shared" si="171"/>
        <v/>
      </c>
      <c r="BI402" s="29" t="str">
        <f>IF(OR(L402="",N402=""),"",IF(AND(L402=N402,L402&gt;0,N402&gt;0),"Important High",""))</f>
        <v/>
      </c>
      <c r="BJ402" s="29" t="str">
        <f>IF(OR(M402="",O402=""),"",IF(AND(M402=O402,M402&gt;0,O402&gt;0),"Important Low",""))</f>
        <v/>
      </c>
      <c r="BK402" s="37" t="str">
        <f>IFERROR(IF(ABS(U402)&lt;0.15%,"Equal High",""),"")</f>
        <v/>
      </c>
      <c r="BL402" s="37" t="str" cm="1">
        <f t="array" aca="1" ref="BL402" ca="1">_xlfn.LET(_xlpm.lookback,MIN(ROW()-ROW(BK$50),11),_xlpm.found,IFERROR(MATCH("Equal High",OFFSET(BK402,-_xlpm.lookback,0,_xlpm.lookback+1,1),0),-1),_xlpm.offset_rows,_xlpm.lookback-_xlpm.found+1,IF(_xlpm.found&gt;0,INDEX(E:E,ROW()-_xlpm.offset_rows),""))</f>
        <v/>
      </c>
      <c r="BM402" s="37" t="str">
        <f ca="1">IF(BL402&lt;&gt;"",H402,"")</f>
        <v/>
      </c>
      <c r="BN402" s="37" t="str">
        <f ca="1">IF(BL402&lt;&gt;"",I402,"")</f>
        <v/>
      </c>
      <c r="BO402" s="37" t="str">
        <f t="shared" ca="1" si="162"/>
        <v/>
      </c>
      <c r="BP402" s="37" t="str">
        <f>IFERROR(IF(ABS(V402)&lt;0.15%,"Equal Low",""),"")</f>
        <v/>
      </c>
      <c r="BQ402" s="37" t="str" cm="1">
        <f t="array" aca="1" ref="BQ402" ca="1">_xlfn.LET(_xlpm.lookback,MIN(ROW()-ROW(BP$50),11),_xlpm.found,IFERROR(MATCH("Equal Low",OFFSET(BP402,-_xlpm.lookback,0,_xlpm.lookback+1,1),0),-1),_xlpm.offset_rows,_xlpm.lookback-_xlpm.found+1,IF(_xlpm.found&gt;0,INDEX(F:F,ROW()-_xlpm.offset_rows),""))</f>
        <v/>
      </c>
      <c r="BR402" s="37" t="str">
        <f ca="1">IF(BQ402&lt;&gt;"",H402,"")</f>
        <v/>
      </c>
      <c r="BS402" s="37" t="str">
        <f ca="1">IF(BQ402&lt;&gt;"",I402,"")</f>
        <v/>
      </c>
      <c r="BT402" s="37" t="str">
        <f t="shared" ca="1" si="163"/>
        <v/>
      </c>
      <c r="BU402" s="37" t="str">
        <f t="shared" si="172"/>
        <v/>
      </c>
      <c r="BV402" s="29" t="str">
        <f t="shared" si="173"/>
        <v/>
      </c>
      <c r="BW402" s="37" t="str" cm="1">
        <f t="array" ref="BW402">IF(BV402&lt;&gt;1,"",_xlfn.IFS(OR(BC402="Above",BC402="Below"),BC402,OR(BH402="Above",BH402="Below"),BH402,TRUE,""))</f>
        <v/>
      </c>
      <c r="BX402" s="37" t="str">
        <f ca="1">_xlfn.LET(_xlpm.eqh,IFERROR(ABS((BM402-BL402)/BL402)&lt;0.15%,FALSE),_xlpm.eql,IFERROR(ABS((BR402-BQ402)/BQ402)&lt;0.15%,FALSE),IF(_xlpm.eqh,IF(_xlpm.eql,"Eqh Touch / Eql Touch","Eqh Touch"),IF(_xlpm.eql,"Eql Touch","")))</f>
        <v/>
      </c>
      <c r="BY402" s="37" t="str">
        <f>IF(AA402="","",IF(AA402&gt;0,"UP","DOWN"))</f>
        <v/>
      </c>
      <c r="BZ402" s="37" t="str">
        <f t="shared" si="174"/>
        <v/>
      </c>
      <c r="CA402" s="37" t="str">
        <f t="shared" si="175"/>
        <v/>
      </c>
      <c r="CB402" s="66" t="str">
        <f t="shared" si="176"/>
        <v/>
      </c>
      <c r="CC402" s="69" t="str">
        <f t="shared" si="194"/>
        <v/>
      </c>
      <c r="CD402" s="66" t="str">
        <f t="shared" si="195"/>
        <v/>
      </c>
      <c r="CE402" s="66" t="str">
        <f t="shared" si="196"/>
        <v/>
      </c>
      <c r="CF402" s="66" t="str">
        <f>IF(AK402="","",IF(AND(AC402&gt;0,AK402&gt;0),"Low Spike @ Uptrend",""))</f>
        <v/>
      </c>
      <c r="CG402" s="66" t="str">
        <f>IF(AND(CF402="Low Spike @ Uptrend",AV402&gt;50%),"Sig Low Spike @ Uptrend","")</f>
        <v/>
      </c>
      <c r="CH402" s="30" t="str">
        <f>IFERROR(IF(Z402&gt;(AVERAGE(Z382:Z402)+(2*_xlfn.STDEV.P(Z382:Z402))),1,""),"")</f>
        <v/>
      </c>
      <c r="CI402" s="30" t="str">
        <f>IFERROR(IF(G402&gt;(AVERAGE(G382:G402)+(2*_xlfn.STDEV.P(G382:G402))),1,""),"")</f>
        <v/>
      </c>
      <c r="CJ402" s="30" t="str">
        <f>IF(P402="","",IF(P402=1,1,""))</f>
        <v/>
      </c>
      <c r="CK402" s="11" t="str">
        <f>IF(AND(CH402="",CC402="",CF402="",CI402="",CJ402=""),"",SUM(CH402:CJ402)/5)</f>
        <v/>
      </c>
      <c r="CL402" s="38" t="str">
        <f t="shared" si="159"/>
        <v/>
      </c>
      <c r="CM402" s="10" t="str">
        <f t="shared" si="160"/>
        <v/>
      </c>
    </row>
    <row r="403" spans="1:91" x14ac:dyDescent="0.55000000000000004">
      <c r="A403" t="str">
        <f>IF('Data Validation'!$K$2&lt;&gt;TRUE,"",'Data Validation'!A403)</f>
        <v/>
      </c>
      <c r="B403" s="4" t="str">
        <f>IF('Data Validation'!$K$2&lt;&gt;TRUE,"",'Data Validation'!C403)</f>
        <v/>
      </c>
      <c r="C403" s="4" t="str">
        <f>IF('Data Validation'!$K$2&lt;&gt;TRUE,"",'Data Validation'!E403)</f>
        <v/>
      </c>
      <c r="D403" s="4" t="str">
        <f>IF('Data Validation'!$K$2&lt;&gt;TRUE,"",'Data Validation'!G403)</f>
        <v/>
      </c>
      <c r="E403" s="4" t="str">
        <f>IF($C403&lt;&gt;"M5","",Price!F403)</f>
        <v/>
      </c>
      <c r="F403" s="4" t="str">
        <f>IF($C403&lt;&gt;"M5","",Price!G403)</f>
        <v/>
      </c>
      <c r="G403" s="4" t="str">
        <f>IF($C403&lt;&gt;"M5","",Price!H403)</f>
        <v/>
      </c>
      <c r="H403" s="57" t="str">
        <f>IF($C403&lt;&gt;"M5","",SSA!E403)</f>
        <v/>
      </c>
      <c r="I403" s="57" t="str">
        <f>IF($C403&lt;&gt;"M5","",SSA!F403)</f>
        <v/>
      </c>
      <c r="J403" s="58" t="str">
        <f>IF($C403&lt;&gt;"M5","",SSA!G403)</f>
        <v/>
      </c>
      <c r="K403" s="58" t="str">
        <f>IF($C403&lt;&gt;"M5","",SSA!H403)</f>
        <v/>
      </c>
      <c r="L403" s="5" t="str">
        <f>IF($C403&lt;&gt;"M5","",Trendlines!K403)</f>
        <v/>
      </c>
      <c r="M403" s="5" t="str">
        <f>IF($C403&lt;&gt;"M5","",Trendlines!L403)</f>
        <v/>
      </c>
      <c r="N403" s="5" t="str">
        <f>IF($C403&lt;&gt;"M5","",ZigZag!E403)</f>
        <v/>
      </c>
      <c r="O403" s="5" t="str">
        <f>IF($C403&lt;&gt;"M5","",ZigZag!F403)</f>
        <v/>
      </c>
      <c r="P403" s="5" t="str">
        <f>IF($C403&lt;&gt;"M5","",Pinbar!E403)</f>
        <v/>
      </c>
      <c r="Q403" s="57" t="str">
        <f>IF($C403&lt;&gt;"M5","",Trendlines!E403)</f>
        <v/>
      </c>
      <c r="R403" s="57" t="str">
        <f>IF($C403&lt;&gt;"M5","",Trendlines!H403)</f>
        <v/>
      </c>
      <c r="S403" s="36" t="str">
        <f>IF(N403=0,""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"")))))))))))))))))))))))))))))))))))))))))))))))))</f>
        <v/>
      </c>
      <c r="T403" s="36" t="str">
        <f>IF(O403=0,""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"")))))))))))))))))))))))))))))))))))))))))))))))))</f>
        <v/>
      </c>
      <c r="U403" s="36" t="str">
        <f>IFERROR(IF(S403="N/A","N/A",((N403-S403)/S403)),"")</f>
        <v/>
      </c>
      <c r="V403" s="36" t="str">
        <f>IFERROR(IF(T403="N/A","N/A",((O403-T403)/T403)),"")</f>
        <v/>
      </c>
      <c r="W403" t="str">
        <f>IFERROR(E403-F403,"")</f>
        <v/>
      </c>
      <c r="X403" t="str">
        <f>IFERROR(ABS(E403-D402),"")</f>
        <v/>
      </c>
      <c r="Y403" t="str">
        <f>IFERROR(ABS(F403-D402),"")</f>
        <v/>
      </c>
      <c r="Z403" t="str">
        <f t="shared" si="161"/>
        <v/>
      </c>
      <c r="AA403" s="36" t="str">
        <f>IFERROR(H403-I403,"")</f>
        <v/>
      </c>
      <c r="AB403" s="36" t="str">
        <f t="shared" si="177"/>
        <v/>
      </c>
      <c r="AC403" s="66" t="str" cm="1">
        <f t="array" ref="AC403">IFERROR((AB403=AB402,AC402+AB403,AB403),"")</f>
        <v/>
      </c>
      <c r="AD403" s="79" t="str">
        <f t="shared" si="178"/>
        <v/>
      </c>
      <c r="AE403" s="79" t="str">
        <f t="shared" si="179"/>
        <v/>
      </c>
      <c r="AF403" s="80" t="str">
        <f t="shared" si="180"/>
        <v/>
      </c>
      <c r="AG403" s="80" t="str">
        <f t="shared" si="181"/>
        <v/>
      </c>
      <c r="AH403" s="36" t="str">
        <f>IF(AND(H403&gt;I403,H402&lt;I402),"crossover","")</f>
        <v/>
      </c>
      <c r="AI403" s="36" t="str">
        <f>IF(AND(H403&lt;I403,H402&gt;I402),"crossunder","")</f>
        <v/>
      </c>
      <c r="AJ403" s="67" t="str">
        <f t="shared" si="182"/>
        <v/>
      </c>
      <c r="AK403" s="68" t="str">
        <f t="shared" si="183"/>
        <v/>
      </c>
      <c r="AL403" s="71" t="str">
        <f t="shared" si="184"/>
        <v/>
      </c>
      <c r="AM403" s="71" t="str">
        <f t="shared" si="185"/>
        <v/>
      </c>
      <c r="AN403" s="72" t="str">
        <f>IF(AND(AK403&lt;&gt;"",CF403="Low Spike @ Uptrend"),AK403,"")</f>
        <v/>
      </c>
      <c r="AO403" s="72" t="str">
        <f t="shared" si="186"/>
        <v/>
      </c>
      <c r="AP403" s="71" t="str">
        <f t="shared" si="187"/>
        <v/>
      </c>
      <c r="AQ403" s="71" t="str">
        <f t="shared" si="188"/>
        <v/>
      </c>
      <c r="AR403" s="74" t="str">
        <f t="shared" si="189"/>
        <v/>
      </c>
      <c r="AS403" s="74" t="str">
        <f t="shared" si="190"/>
        <v/>
      </c>
      <c r="AT403" s="72" t="str">
        <f t="shared" ref="AT403:AU403" si="211">IFERROR(STANDARDIZE(AN403,AVERAGE(AN19:AN403),_xlfn.STDEV.P(AN19:AN403)),"")</f>
        <v/>
      </c>
      <c r="AU403" s="72" t="str">
        <f t="shared" si="211"/>
        <v/>
      </c>
      <c r="AV403" s="76" t="str">
        <f t="shared" si="192"/>
        <v/>
      </c>
      <c r="AW403" s="76" t="str">
        <f t="shared" si="193"/>
        <v/>
      </c>
      <c r="AX403" s="4"/>
      <c r="AY403" s="21" t="str">
        <f>IF(OR(Q403=0,Q403=""),"",((H403-Q403)/Q403))</f>
        <v/>
      </c>
      <c r="AZ403" s="15" t="str">
        <f t="shared" si="166"/>
        <v/>
      </c>
      <c r="BA403" s="15" t="str">
        <f t="shared" si="164"/>
        <v/>
      </c>
      <c r="BB403" s="22" t="str">
        <f t="shared" si="167"/>
        <v/>
      </c>
      <c r="BC403" s="22" t="str">
        <f t="shared" si="168"/>
        <v/>
      </c>
      <c r="BD403" s="24" t="str">
        <f>IF(OR(R403=0,R403=""),"",((H403-R403)/R403))</f>
        <v/>
      </c>
      <c r="BE403" s="23" t="str">
        <f t="shared" si="165"/>
        <v/>
      </c>
      <c r="BF403" s="23" t="str">
        <f t="shared" si="169"/>
        <v/>
      </c>
      <c r="BG403" s="25" t="str">
        <f t="shared" si="170"/>
        <v/>
      </c>
      <c r="BH403" s="25" t="str">
        <f t="shared" si="171"/>
        <v/>
      </c>
      <c r="BI403" s="29" t="str">
        <f>IF(OR(L403="",N403=""),"",IF(AND(L403=N403,L403&gt;0,N403&gt;0),"Important High",""))</f>
        <v/>
      </c>
      <c r="BJ403" s="29" t="str">
        <f>IF(OR(M403="",O403=""),"",IF(AND(M403=O403,M403&gt;0,O403&gt;0),"Important Low",""))</f>
        <v/>
      </c>
      <c r="BK403" s="37" t="str">
        <f>IFERROR(IF(ABS(U403)&lt;0.15%,"Equal High",""),"")</f>
        <v/>
      </c>
      <c r="BL403" s="37" t="str" cm="1">
        <f t="array" aca="1" ref="BL403" ca="1">_xlfn.LET(_xlpm.lookback,MIN(ROW()-ROW(BK$50),11),_xlpm.found,IFERROR(MATCH("Equal High",OFFSET(BK403,-_xlpm.lookback,0,_xlpm.lookback+1,1),0),-1),_xlpm.offset_rows,_xlpm.lookback-_xlpm.found+1,IF(_xlpm.found&gt;0,INDEX(E:E,ROW()-_xlpm.offset_rows),""))</f>
        <v/>
      </c>
      <c r="BM403" s="37" t="str">
        <f ca="1">IF(BL403&lt;&gt;"",H403,"")</f>
        <v/>
      </c>
      <c r="BN403" s="37" t="str">
        <f ca="1">IF(BL403&lt;&gt;"",I403,"")</f>
        <v/>
      </c>
      <c r="BO403" s="37" t="str">
        <f t="shared" ca="1" si="162"/>
        <v/>
      </c>
      <c r="BP403" s="37" t="str">
        <f>IFERROR(IF(ABS(V403)&lt;0.15%,"Equal Low",""),"")</f>
        <v/>
      </c>
      <c r="BQ403" s="37" t="str" cm="1">
        <f t="array" aca="1" ref="BQ403" ca="1">_xlfn.LET(_xlpm.lookback,MIN(ROW()-ROW(BP$50),11),_xlpm.found,IFERROR(MATCH("Equal Low",OFFSET(BP403,-_xlpm.lookback,0,_xlpm.lookback+1,1),0),-1),_xlpm.offset_rows,_xlpm.lookback-_xlpm.found+1,IF(_xlpm.found&gt;0,INDEX(F:F,ROW()-_xlpm.offset_rows),""))</f>
        <v/>
      </c>
      <c r="BR403" s="37" t="str">
        <f ca="1">IF(BQ403&lt;&gt;"",H403,"")</f>
        <v/>
      </c>
      <c r="BS403" s="37" t="str">
        <f ca="1">IF(BQ403&lt;&gt;"",I403,"")</f>
        <v/>
      </c>
      <c r="BT403" s="37" t="str">
        <f t="shared" ca="1" si="163"/>
        <v/>
      </c>
      <c r="BU403" s="37" t="str">
        <f t="shared" si="172"/>
        <v/>
      </c>
      <c r="BV403" s="29" t="str">
        <f t="shared" si="173"/>
        <v/>
      </c>
      <c r="BW403" s="37" t="str" cm="1">
        <f t="array" ref="BW403">IF(BV403&lt;&gt;1,"",_xlfn.IFS(OR(BC403="Above",BC403="Below"),BC403,OR(BH403="Above",BH403="Below"),BH403,TRUE,""))</f>
        <v/>
      </c>
      <c r="BX403" s="37" t="str">
        <f ca="1">_xlfn.LET(_xlpm.eqh,IFERROR(ABS((BM403-BL403)/BL403)&lt;0.15%,FALSE),_xlpm.eql,IFERROR(ABS((BR403-BQ403)/BQ403)&lt;0.15%,FALSE),IF(_xlpm.eqh,IF(_xlpm.eql,"Eqh Touch / Eql Touch","Eqh Touch"),IF(_xlpm.eql,"Eql Touch","")))</f>
        <v/>
      </c>
      <c r="BY403" s="37" t="str">
        <f>IF(AA403="","",IF(AA403&gt;0,"UP","DOWN"))</f>
        <v/>
      </c>
      <c r="BZ403" s="37" t="str">
        <f t="shared" si="174"/>
        <v/>
      </c>
      <c r="CA403" s="37" t="str">
        <f t="shared" si="175"/>
        <v/>
      </c>
      <c r="CB403" s="66" t="str">
        <f t="shared" si="176"/>
        <v/>
      </c>
      <c r="CC403" s="69" t="str">
        <f t="shared" si="194"/>
        <v/>
      </c>
      <c r="CD403" s="66" t="str">
        <f t="shared" si="195"/>
        <v/>
      </c>
      <c r="CE403" s="66" t="str">
        <f t="shared" si="196"/>
        <v/>
      </c>
      <c r="CF403" s="66" t="str">
        <f>IF(AK403="","",IF(AND(AC403&gt;0,AK403&gt;0),"Low Spike @ Uptrend",""))</f>
        <v/>
      </c>
      <c r="CG403" s="66" t="str">
        <f>IF(AND(CF403="Low Spike @ Uptrend",AV403&gt;50%),"Sig Low Spike @ Uptrend","")</f>
        <v/>
      </c>
      <c r="CH403" s="30" t="str">
        <f>IFERROR(IF(Z403&gt;(AVERAGE(Z383:Z403)+(2*_xlfn.STDEV.P(Z383:Z403))),1,""),"")</f>
        <v/>
      </c>
      <c r="CI403" s="30" t="str">
        <f>IFERROR(IF(G403&gt;(AVERAGE(G383:G403)+(2*_xlfn.STDEV.P(G383:G403))),1,""),"")</f>
        <v/>
      </c>
      <c r="CJ403" s="30" t="str">
        <f>IF(P403="","",IF(P403=1,1,""))</f>
        <v/>
      </c>
      <c r="CK403" s="11" t="str">
        <f>IF(AND(CH403="",CC403="",CF403="",CI403="",CJ403=""),"",SUM(CH403:CJ403)/5)</f>
        <v/>
      </c>
      <c r="CL403" s="38" t="str">
        <f t="shared" si="159"/>
        <v/>
      </c>
      <c r="CM403" s="10" t="str">
        <f t="shared" si="160"/>
        <v/>
      </c>
    </row>
    <row r="404" spans="1:91" x14ac:dyDescent="0.55000000000000004">
      <c r="A404" t="str">
        <f>IF('Data Validation'!$K$2&lt;&gt;TRUE,"",'Data Validation'!A404)</f>
        <v/>
      </c>
      <c r="B404" s="4" t="str">
        <f>IF('Data Validation'!$K$2&lt;&gt;TRUE,"",'Data Validation'!C404)</f>
        <v/>
      </c>
      <c r="C404" s="4" t="str">
        <f>IF('Data Validation'!$K$2&lt;&gt;TRUE,"",'Data Validation'!E404)</f>
        <v/>
      </c>
      <c r="D404" s="4" t="str">
        <f>IF('Data Validation'!$K$2&lt;&gt;TRUE,"",'Data Validation'!G404)</f>
        <v/>
      </c>
      <c r="E404" s="4" t="str">
        <f>IF($C404&lt;&gt;"M5","",Price!F404)</f>
        <v/>
      </c>
      <c r="F404" s="4" t="str">
        <f>IF($C404&lt;&gt;"M5","",Price!G404)</f>
        <v/>
      </c>
      <c r="G404" s="4" t="str">
        <f>IF($C404&lt;&gt;"M5","",Price!H404)</f>
        <v/>
      </c>
      <c r="H404" s="57" t="str">
        <f>IF($C404&lt;&gt;"M5","",SSA!E404)</f>
        <v/>
      </c>
      <c r="I404" s="57" t="str">
        <f>IF($C404&lt;&gt;"M5","",SSA!F404)</f>
        <v/>
      </c>
      <c r="J404" s="58" t="str">
        <f>IF($C404&lt;&gt;"M5","",SSA!G404)</f>
        <v/>
      </c>
      <c r="K404" s="58" t="str">
        <f>IF($C404&lt;&gt;"M5","",SSA!H404)</f>
        <v/>
      </c>
      <c r="L404" s="5" t="str">
        <f>IF($C404&lt;&gt;"M5","",Trendlines!K404)</f>
        <v/>
      </c>
      <c r="M404" s="5" t="str">
        <f>IF($C404&lt;&gt;"M5","",Trendlines!L404)</f>
        <v/>
      </c>
      <c r="N404" s="5" t="str">
        <f>IF($C404&lt;&gt;"M5","",ZigZag!E404)</f>
        <v/>
      </c>
      <c r="O404" s="5" t="str">
        <f>IF($C404&lt;&gt;"M5","",ZigZag!F404)</f>
        <v/>
      </c>
      <c r="P404" s="5" t="str">
        <f>IF($C404&lt;&gt;"M5","",Pinbar!E404)</f>
        <v/>
      </c>
      <c r="Q404" s="57" t="str">
        <f>IF($C404&lt;&gt;"M5","",Trendlines!E404)</f>
        <v/>
      </c>
      <c r="R404" s="57" t="str">
        <f>IF($C404&lt;&gt;"M5","",Trendlines!H404)</f>
        <v/>
      </c>
      <c r="S404" s="36" t="str">
        <f>IF(N404=0,""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"")))))))))))))))))))))))))))))))))))))))))))))))))</f>
        <v/>
      </c>
      <c r="T404" s="36" t="str">
        <f>IF(O404=0,""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"")))))))))))))))))))))))))))))))))))))))))))))))))</f>
        <v/>
      </c>
      <c r="U404" s="36" t="str">
        <f>IFERROR(IF(S404="N/A","N/A",((N404-S404)/S404)),"")</f>
        <v/>
      </c>
      <c r="V404" s="36" t="str">
        <f>IFERROR(IF(T404="N/A","N/A",((O404-T404)/T404)),"")</f>
        <v/>
      </c>
      <c r="W404" t="str">
        <f>IFERROR(E404-F404,"")</f>
        <v/>
      </c>
      <c r="X404" t="str">
        <f>IFERROR(ABS(E404-D403),"")</f>
        <v/>
      </c>
      <c r="Y404" t="str">
        <f>IFERROR(ABS(F404-D403),"")</f>
        <v/>
      </c>
      <c r="Z404" t="str">
        <f t="shared" si="161"/>
        <v/>
      </c>
      <c r="AA404" s="36" t="str">
        <f>IFERROR(H404-I404,"")</f>
        <v/>
      </c>
      <c r="AB404" s="36" t="str">
        <f t="shared" si="177"/>
        <v/>
      </c>
      <c r="AC404" s="66" t="str" cm="1">
        <f t="array" ref="AC404">IFERROR((AB404=AB403,AC403+AB404,AB404),"")</f>
        <v/>
      </c>
      <c r="AD404" s="79" t="str">
        <f t="shared" si="178"/>
        <v/>
      </c>
      <c r="AE404" s="79" t="str">
        <f t="shared" si="179"/>
        <v/>
      </c>
      <c r="AF404" s="80" t="str">
        <f t="shared" si="180"/>
        <v/>
      </c>
      <c r="AG404" s="80" t="str">
        <f t="shared" si="181"/>
        <v/>
      </c>
      <c r="AH404" s="36" t="str">
        <f>IF(AND(H404&gt;I404,H403&lt;I403),"crossover","")</f>
        <v/>
      </c>
      <c r="AI404" s="36" t="str">
        <f>IF(AND(H404&lt;I404,H403&gt;I403),"crossunder","")</f>
        <v/>
      </c>
      <c r="AJ404" s="67" t="str">
        <f t="shared" si="182"/>
        <v/>
      </c>
      <c r="AK404" s="68" t="str">
        <f t="shared" si="183"/>
        <v/>
      </c>
      <c r="AL404" s="71" t="str">
        <f t="shared" si="184"/>
        <v/>
      </c>
      <c r="AM404" s="71" t="str">
        <f t="shared" si="185"/>
        <v/>
      </c>
      <c r="AN404" s="72" t="str">
        <f>IF(AND(AK404&lt;&gt;"",CF404="Low Spike @ Uptrend"),AK404,"")</f>
        <v/>
      </c>
      <c r="AO404" s="72" t="str">
        <f t="shared" si="186"/>
        <v/>
      </c>
      <c r="AP404" s="71" t="str">
        <f t="shared" si="187"/>
        <v/>
      </c>
      <c r="AQ404" s="71" t="str">
        <f t="shared" si="188"/>
        <v/>
      </c>
      <c r="AR404" s="74" t="str">
        <f t="shared" si="189"/>
        <v/>
      </c>
      <c r="AS404" s="74" t="str">
        <f t="shared" si="190"/>
        <v/>
      </c>
      <c r="AT404" s="72" t="str">
        <f t="shared" ref="AT404:AU404" si="212">IFERROR(STANDARDIZE(AN404,AVERAGE(AN20:AN404),_xlfn.STDEV.P(AN20:AN404)),"")</f>
        <v/>
      </c>
      <c r="AU404" s="72" t="str">
        <f t="shared" si="212"/>
        <v/>
      </c>
      <c r="AV404" s="76" t="str">
        <f t="shared" si="192"/>
        <v/>
      </c>
      <c r="AW404" s="76" t="str">
        <f t="shared" si="193"/>
        <v/>
      </c>
      <c r="AX404" s="4"/>
      <c r="AY404" s="21" t="str">
        <f>IF(OR(Q404=0,Q404=""),"",((H404-Q404)/Q404))</f>
        <v/>
      </c>
      <c r="AZ404" s="15" t="str">
        <f t="shared" si="166"/>
        <v/>
      </c>
      <c r="BA404" s="15" t="str">
        <f t="shared" si="164"/>
        <v/>
      </c>
      <c r="BB404" s="22" t="str">
        <f t="shared" si="167"/>
        <v/>
      </c>
      <c r="BC404" s="22" t="str">
        <f t="shared" si="168"/>
        <v/>
      </c>
      <c r="BD404" s="24" t="str">
        <f>IF(OR(R404=0,R404=""),"",((H404-R404)/R404))</f>
        <v/>
      </c>
      <c r="BE404" s="23" t="str">
        <f t="shared" si="165"/>
        <v/>
      </c>
      <c r="BF404" s="23" t="str">
        <f t="shared" si="169"/>
        <v/>
      </c>
      <c r="BG404" s="25" t="str">
        <f t="shared" si="170"/>
        <v/>
      </c>
      <c r="BH404" s="25" t="str">
        <f t="shared" si="171"/>
        <v/>
      </c>
      <c r="BI404" s="29" t="str">
        <f>IF(OR(L404="",N404=""),"",IF(AND(L404=N404,L404&gt;0,N404&gt;0),"Important High",""))</f>
        <v/>
      </c>
      <c r="BJ404" s="29" t="str">
        <f>IF(OR(M404="",O404=""),"",IF(AND(M404=O404,M404&gt;0,O404&gt;0),"Important Low",""))</f>
        <v/>
      </c>
      <c r="BK404" s="37" t="str">
        <f>IFERROR(IF(ABS(U404)&lt;0.15%,"Equal High",""),"")</f>
        <v/>
      </c>
      <c r="BL404" s="37" t="str" cm="1">
        <f t="array" aca="1" ref="BL404" ca="1">_xlfn.LET(_xlpm.lookback,MIN(ROW()-ROW(BK$50),11),_xlpm.found,IFERROR(MATCH("Equal High",OFFSET(BK404,-_xlpm.lookback,0,_xlpm.lookback+1,1),0),-1),_xlpm.offset_rows,_xlpm.lookback-_xlpm.found+1,IF(_xlpm.found&gt;0,INDEX(E:E,ROW()-_xlpm.offset_rows),""))</f>
        <v/>
      </c>
      <c r="BM404" s="37" t="str">
        <f ca="1">IF(BL404&lt;&gt;"",H404,"")</f>
        <v/>
      </c>
      <c r="BN404" s="37" t="str">
        <f ca="1">IF(BL404&lt;&gt;"",I404,"")</f>
        <v/>
      </c>
      <c r="BO404" s="37" t="str">
        <f t="shared" ca="1" si="162"/>
        <v/>
      </c>
      <c r="BP404" s="37" t="str">
        <f>IFERROR(IF(ABS(V404)&lt;0.15%,"Equal Low",""),"")</f>
        <v/>
      </c>
      <c r="BQ404" s="37" t="str" cm="1">
        <f t="array" aca="1" ref="BQ404" ca="1">_xlfn.LET(_xlpm.lookback,MIN(ROW()-ROW(BP$50),11),_xlpm.found,IFERROR(MATCH("Equal Low",OFFSET(BP404,-_xlpm.lookback,0,_xlpm.lookback+1,1),0),-1),_xlpm.offset_rows,_xlpm.lookback-_xlpm.found+1,IF(_xlpm.found&gt;0,INDEX(F:F,ROW()-_xlpm.offset_rows),""))</f>
        <v/>
      </c>
      <c r="BR404" s="37" t="str">
        <f ca="1">IF(BQ404&lt;&gt;"",H404,"")</f>
        <v/>
      </c>
      <c r="BS404" s="37" t="str">
        <f ca="1">IF(BQ404&lt;&gt;"",I404,"")</f>
        <v/>
      </c>
      <c r="BT404" s="37" t="str">
        <f t="shared" ca="1" si="163"/>
        <v/>
      </c>
      <c r="BU404" s="37" t="str">
        <f t="shared" si="172"/>
        <v/>
      </c>
      <c r="BV404" s="29" t="str">
        <f t="shared" si="173"/>
        <v/>
      </c>
      <c r="BW404" s="37" t="str" cm="1">
        <f t="array" ref="BW404">IF(BV404&lt;&gt;1,"",_xlfn.IFS(OR(BC404="Above",BC404="Below"),BC404,OR(BH404="Above",BH404="Below"),BH404,TRUE,""))</f>
        <v/>
      </c>
      <c r="BX404" s="37" t="str">
        <f ca="1">_xlfn.LET(_xlpm.eqh,IFERROR(ABS((BM404-BL404)/BL404)&lt;0.15%,FALSE),_xlpm.eql,IFERROR(ABS((BR404-BQ404)/BQ404)&lt;0.15%,FALSE),IF(_xlpm.eqh,IF(_xlpm.eql,"Eqh Touch / Eql Touch","Eqh Touch"),IF(_xlpm.eql,"Eql Touch","")))</f>
        <v/>
      </c>
      <c r="BY404" s="37" t="str">
        <f>IF(AA404="","",IF(AA404&gt;0,"UP","DOWN"))</f>
        <v/>
      </c>
      <c r="BZ404" s="37" t="str">
        <f t="shared" si="174"/>
        <v/>
      </c>
      <c r="CA404" s="37" t="str">
        <f t="shared" si="175"/>
        <v/>
      </c>
      <c r="CB404" s="66" t="str">
        <f t="shared" si="176"/>
        <v/>
      </c>
      <c r="CC404" s="69" t="str">
        <f t="shared" si="194"/>
        <v/>
      </c>
      <c r="CD404" s="66" t="str">
        <f t="shared" si="195"/>
        <v/>
      </c>
      <c r="CE404" s="66" t="str">
        <f t="shared" si="196"/>
        <v/>
      </c>
      <c r="CF404" s="66" t="str">
        <f>IF(AK404="","",IF(AND(AC404&gt;0,AK404&gt;0),"Low Spike @ Uptrend",""))</f>
        <v/>
      </c>
      <c r="CG404" s="66" t="str">
        <f>IF(AND(CF404="Low Spike @ Uptrend",AV404&gt;50%),"Sig Low Spike @ Uptrend","")</f>
        <v/>
      </c>
      <c r="CH404" s="30" t="str">
        <f>IFERROR(IF(Z404&gt;(AVERAGE(Z384:Z404)+(2*_xlfn.STDEV.P(Z384:Z404))),1,""),"")</f>
        <v/>
      </c>
      <c r="CI404" s="30" t="str">
        <f>IFERROR(IF(G404&gt;(AVERAGE(G384:G404)+(2*_xlfn.STDEV.P(G384:G404))),1,""),"")</f>
        <v/>
      </c>
      <c r="CJ404" s="30" t="str">
        <f>IF(P404="","",IF(P404=1,1,""))</f>
        <v/>
      </c>
      <c r="CK404" s="11" t="str">
        <f>IF(AND(CH404="",CC404="",CF404="",CI404="",CJ404=""),"",SUM(CH404:CJ404)/5)</f>
        <v/>
      </c>
      <c r="CL404" s="38" t="str">
        <f t="shared" si="159"/>
        <v/>
      </c>
      <c r="CM404" s="10" t="str">
        <f t="shared" si="160"/>
        <v/>
      </c>
    </row>
    <row r="405" spans="1:91" x14ac:dyDescent="0.55000000000000004">
      <c r="A405" t="str">
        <f>IF('Data Validation'!$K$2&lt;&gt;TRUE,"",'Data Validation'!A405)</f>
        <v/>
      </c>
      <c r="B405" s="4" t="str">
        <f>IF('Data Validation'!$K$2&lt;&gt;TRUE,"",'Data Validation'!C405)</f>
        <v/>
      </c>
      <c r="C405" s="4" t="str">
        <f>IF('Data Validation'!$K$2&lt;&gt;TRUE,"",'Data Validation'!E405)</f>
        <v/>
      </c>
      <c r="D405" s="4" t="str">
        <f>IF('Data Validation'!$K$2&lt;&gt;TRUE,"",'Data Validation'!G405)</f>
        <v/>
      </c>
      <c r="E405" s="4" t="str">
        <f>IF($C405&lt;&gt;"M5","",Price!F405)</f>
        <v/>
      </c>
      <c r="F405" s="4" t="str">
        <f>IF($C405&lt;&gt;"M5","",Price!G405)</f>
        <v/>
      </c>
      <c r="G405" s="4" t="str">
        <f>IF($C405&lt;&gt;"M5","",Price!H405)</f>
        <v/>
      </c>
      <c r="H405" s="57" t="str">
        <f>IF($C405&lt;&gt;"M5","",SSA!E405)</f>
        <v/>
      </c>
      <c r="I405" s="57" t="str">
        <f>IF($C405&lt;&gt;"M5","",SSA!F405)</f>
        <v/>
      </c>
      <c r="J405" s="58" t="str">
        <f>IF($C405&lt;&gt;"M5","",SSA!G405)</f>
        <v/>
      </c>
      <c r="K405" s="58" t="str">
        <f>IF($C405&lt;&gt;"M5","",SSA!H405)</f>
        <v/>
      </c>
      <c r="L405" s="5" t="str">
        <f>IF($C405&lt;&gt;"M5","",Trendlines!K405)</f>
        <v/>
      </c>
      <c r="M405" s="5" t="str">
        <f>IF($C405&lt;&gt;"M5","",Trendlines!L405)</f>
        <v/>
      </c>
      <c r="N405" s="5" t="str">
        <f>IF($C405&lt;&gt;"M5","",ZigZag!E405)</f>
        <v/>
      </c>
      <c r="O405" s="5" t="str">
        <f>IF($C405&lt;&gt;"M5","",ZigZag!F405)</f>
        <v/>
      </c>
      <c r="P405" s="5" t="str">
        <f>IF($C405&lt;&gt;"M5","",Pinbar!E405)</f>
        <v/>
      </c>
      <c r="Q405" s="57" t="str">
        <f>IF($C405&lt;&gt;"M5","",Trendlines!E405)</f>
        <v/>
      </c>
      <c r="R405" s="57" t="str">
        <f>IF($C405&lt;&gt;"M5","",Trendlines!H405)</f>
        <v/>
      </c>
      <c r="S405" s="36" t="str">
        <f>IF(N405=0,""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"")))))))))))))))))))))))))))))))))))))))))))))))))</f>
        <v/>
      </c>
      <c r="T405" s="36" t="str">
        <f>IF(O405=0,""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"")))))))))))))))))))))))))))))))))))))))))))))))))</f>
        <v/>
      </c>
      <c r="U405" s="36" t="str">
        <f>IFERROR(IF(S405="N/A","N/A",((N405-S405)/S405)),"")</f>
        <v/>
      </c>
      <c r="V405" s="36" t="str">
        <f>IFERROR(IF(T405="N/A","N/A",((O405-T405)/T405)),"")</f>
        <v/>
      </c>
      <c r="W405" t="str">
        <f>IFERROR(E405-F405,"")</f>
        <v/>
      </c>
      <c r="X405" t="str">
        <f>IFERROR(ABS(E405-D404),"")</f>
        <v/>
      </c>
      <c r="Y405" t="str">
        <f>IFERROR(ABS(F405-D404),"")</f>
        <v/>
      </c>
      <c r="Z405" t="str">
        <f t="shared" si="161"/>
        <v/>
      </c>
      <c r="AA405" s="36" t="str">
        <f>IFERROR(H405-I405,"")</f>
        <v/>
      </c>
      <c r="AB405" s="36" t="str">
        <f t="shared" si="177"/>
        <v/>
      </c>
      <c r="AC405" s="66" t="str" cm="1">
        <f t="array" ref="AC405">IFERROR((AB405=AB404,AC404+AB405,AB405),"")</f>
        <v/>
      </c>
      <c r="AD405" s="79" t="str">
        <f t="shared" si="178"/>
        <v/>
      </c>
      <c r="AE405" s="79" t="str">
        <f t="shared" si="179"/>
        <v/>
      </c>
      <c r="AF405" s="80" t="str">
        <f t="shared" si="180"/>
        <v/>
      </c>
      <c r="AG405" s="80" t="str">
        <f t="shared" si="181"/>
        <v/>
      </c>
      <c r="AH405" s="36" t="str">
        <f>IF(AND(H405&gt;I405,H404&lt;I404),"crossover","")</f>
        <v/>
      </c>
      <c r="AI405" s="36" t="str">
        <f>IF(AND(H405&lt;I405,H404&gt;I404),"crossunder","")</f>
        <v/>
      </c>
      <c r="AJ405" s="67" t="str">
        <f t="shared" si="182"/>
        <v/>
      </c>
      <c r="AK405" s="68" t="str">
        <f t="shared" si="183"/>
        <v/>
      </c>
      <c r="AL405" s="71" t="str">
        <f t="shared" si="184"/>
        <v/>
      </c>
      <c r="AM405" s="71" t="str">
        <f t="shared" si="185"/>
        <v/>
      </c>
      <c r="AN405" s="72" t="str">
        <f>IF(AND(AK405&lt;&gt;"",CF405="Low Spike @ Uptrend"),AK405,"")</f>
        <v/>
      </c>
      <c r="AO405" s="72" t="str">
        <f t="shared" si="186"/>
        <v/>
      </c>
      <c r="AP405" s="71" t="str">
        <f t="shared" si="187"/>
        <v/>
      </c>
      <c r="AQ405" s="71" t="str">
        <f t="shared" si="188"/>
        <v/>
      </c>
      <c r="AR405" s="74" t="str">
        <f t="shared" si="189"/>
        <v/>
      </c>
      <c r="AS405" s="74" t="str">
        <f t="shared" si="190"/>
        <v/>
      </c>
      <c r="AT405" s="72" t="str">
        <f t="shared" ref="AT405:AU405" si="213">IFERROR(STANDARDIZE(AN405,AVERAGE(AN21:AN405),_xlfn.STDEV.P(AN21:AN405)),"")</f>
        <v/>
      </c>
      <c r="AU405" s="72" t="str">
        <f t="shared" si="213"/>
        <v/>
      </c>
      <c r="AV405" s="76" t="str">
        <f t="shared" si="192"/>
        <v/>
      </c>
      <c r="AW405" s="76" t="str">
        <f t="shared" si="193"/>
        <v/>
      </c>
      <c r="AX405" s="4"/>
      <c r="AY405" s="21" t="str">
        <f>IF(OR(Q405=0,Q405=""),"",((H405-Q405)/Q405))</f>
        <v/>
      </c>
      <c r="AZ405" s="15" t="str">
        <f t="shared" si="166"/>
        <v/>
      </c>
      <c r="BA405" s="15" t="str">
        <f t="shared" si="164"/>
        <v/>
      </c>
      <c r="BB405" s="22" t="str">
        <f t="shared" si="167"/>
        <v/>
      </c>
      <c r="BC405" s="22" t="str">
        <f t="shared" si="168"/>
        <v/>
      </c>
      <c r="BD405" s="24" t="str">
        <f>IF(OR(R405=0,R405=""),"",((H405-R405)/R405))</f>
        <v/>
      </c>
      <c r="BE405" s="23" t="str">
        <f t="shared" si="165"/>
        <v/>
      </c>
      <c r="BF405" s="23" t="str">
        <f t="shared" si="169"/>
        <v/>
      </c>
      <c r="BG405" s="25" t="str">
        <f t="shared" si="170"/>
        <v/>
      </c>
      <c r="BH405" s="25" t="str">
        <f t="shared" si="171"/>
        <v/>
      </c>
      <c r="BI405" s="29" t="str">
        <f>IF(OR(L405="",N405=""),"",IF(AND(L405=N405,L405&gt;0,N405&gt;0),"Important High",""))</f>
        <v/>
      </c>
      <c r="BJ405" s="29" t="str">
        <f>IF(OR(M405="",O405=""),"",IF(AND(M405=O405,M405&gt;0,O405&gt;0),"Important Low",""))</f>
        <v/>
      </c>
      <c r="BK405" s="37" t="str">
        <f>IFERROR(IF(ABS(U405)&lt;0.15%,"Equal High",""),"")</f>
        <v/>
      </c>
      <c r="BL405" s="37" t="str" cm="1">
        <f t="array" aca="1" ref="BL405" ca="1">_xlfn.LET(_xlpm.lookback,MIN(ROW()-ROW(BK$50),11),_xlpm.found,IFERROR(MATCH("Equal High",OFFSET(BK405,-_xlpm.lookback,0,_xlpm.lookback+1,1),0),-1),_xlpm.offset_rows,_xlpm.lookback-_xlpm.found+1,IF(_xlpm.found&gt;0,INDEX(E:E,ROW()-_xlpm.offset_rows),""))</f>
        <v/>
      </c>
      <c r="BM405" s="37" t="str">
        <f ca="1">IF(BL405&lt;&gt;"",H405,"")</f>
        <v/>
      </c>
      <c r="BN405" s="37" t="str">
        <f ca="1">IF(BL405&lt;&gt;"",I405,"")</f>
        <v/>
      </c>
      <c r="BO405" s="37" t="str">
        <f t="shared" ca="1" si="162"/>
        <v/>
      </c>
      <c r="BP405" s="37" t="str">
        <f>IFERROR(IF(ABS(V405)&lt;0.15%,"Equal Low",""),"")</f>
        <v/>
      </c>
      <c r="BQ405" s="37" t="str" cm="1">
        <f t="array" aca="1" ref="BQ405" ca="1">_xlfn.LET(_xlpm.lookback,MIN(ROW()-ROW(BP$50),11),_xlpm.found,IFERROR(MATCH("Equal Low",OFFSET(BP405,-_xlpm.lookback,0,_xlpm.lookback+1,1),0),-1),_xlpm.offset_rows,_xlpm.lookback-_xlpm.found+1,IF(_xlpm.found&gt;0,INDEX(F:F,ROW()-_xlpm.offset_rows),""))</f>
        <v/>
      </c>
      <c r="BR405" s="37" t="str">
        <f ca="1">IF(BQ405&lt;&gt;"",H405,"")</f>
        <v/>
      </c>
      <c r="BS405" s="37" t="str">
        <f ca="1">IF(BQ405&lt;&gt;"",I405,"")</f>
        <v/>
      </c>
      <c r="BT405" s="37" t="str">
        <f t="shared" ca="1" si="163"/>
        <v/>
      </c>
      <c r="BU405" s="37" t="str">
        <f t="shared" si="172"/>
        <v/>
      </c>
      <c r="BV405" s="29" t="str">
        <f t="shared" si="173"/>
        <v/>
      </c>
      <c r="BW405" s="37" t="str" cm="1">
        <f t="array" ref="BW405">IF(BV405&lt;&gt;1,"",_xlfn.IFS(OR(BC405="Above",BC405="Below"),BC405,OR(BH405="Above",BH405="Below"),BH405,TRUE,""))</f>
        <v/>
      </c>
      <c r="BX405" s="37" t="str">
        <f ca="1">_xlfn.LET(_xlpm.eqh,IFERROR(ABS((BM405-BL405)/BL405)&lt;0.15%,FALSE),_xlpm.eql,IFERROR(ABS((BR405-BQ405)/BQ405)&lt;0.15%,FALSE),IF(_xlpm.eqh,IF(_xlpm.eql,"Eqh Touch / Eql Touch","Eqh Touch"),IF(_xlpm.eql,"Eql Touch","")))</f>
        <v/>
      </c>
      <c r="BY405" s="37" t="str">
        <f>IF(AA405="","",IF(AA405&gt;0,"UP","DOWN"))</f>
        <v/>
      </c>
      <c r="BZ405" s="37" t="str">
        <f t="shared" si="174"/>
        <v/>
      </c>
      <c r="CA405" s="37" t="str">
        <f t="shared" si="175"/>
        <v/>
      </c>
      <c r="CB405" s="66" t="str">
        <f t="shared" si="176"/>
        <v/>
      </c>
      <c r="CC405" s="69" t="str">
        <f t="shared" si="194"/>
        <v/>
      </c>
      <c r="CD405" s="66" t="str">
        <f t="shared" si="195"/>
        <v/>
      </c>
      <c r="CE405" s="66" t="str">
        <f t="shared" si="196"/>
        <v/>
      </c>
      <c r="CF405" s="66" t="str">
        <f>IF(AK405="","",IF(AND(AC405&gt;0,AK405&gt;0),"Low Spike @ Uptrend",""))</f>
        <v/>
      </c>
      <c r="CG405" s="66" t="str">
        <f>IF(AND(CF405="Low Spike @ Uptrend",AV405&gt;50%),"Sig Low Spike @ Uptrend","")</f>
        <v/>
      </c>
      <c r="CH405" s="30" t="str">
        <f>IFERROR(IF(Z405&gt;(AVERAGE(Z385:Z405)+(2*_xlfn.STDEV.P(Z385:Z405))),1,""),"")</f>
        <v/>
      </c>
      <c r="CI405" s="30" t="str">
        <f>IFERROR(IF(G405&gt;(AVERAGE(G385:G405)+(2*_xlfn.STDEV.P(G385:G405))),1,""),"")</f>
        <v/>
      </c>
      <c r="CJ405" s="30" t="str">
        <f>IF(P405="","",IF(P405=1,1,""))</f>
        <v/>
      </c>
      <c r="CK405" s="11" t="str">
        <f>IF(AND(CH405="",CC405="",CF405="",CI405="",CJ405=""),"",SUM(CH405:CJ405)/5)</f>
        <v/>
      </c>
      <c r="CL405" s="38" t="str">
        <f t="shared" si="159"/>
        <v/>
      </c>
      <c r="CM405" s="10" t="str">
        <f t="shared" si="160"/>
        <v/>
      </c>
    </row>
    <row r="406" spans="1:91" x14ac:dyDescent="0.55000000000000004">
      <c r="A406" t="str">
        <f>IF('Data Validation'!$K$2&lt;&gt;TRUE,"",'Data Validation'!A406)</f>
        <v/>
      </c>
      <c r="B406" s="4" t="str">
        <f>IF('Data Validation'!$K$2&lt;&gt;TRUE,"",'Data Validation'!C406)</f>
        <v/>
      </c>
      <c r="C406" s="4" t="str">
        <f>IF('Data Validation'!$K$2&lt;&gt;TRUE,"",'Data Validation'!E406)</f>
        <v/>
      </c>
      <c r="D406" s="4" t="str">
        <f>IF('Data Validation'!$K$2&lt;&gt;TRUE,"",'Data Validation'!G406)</f>
        <v/>
      </c>
      <c r="E406" s="4" t="str">
        <f>IF($C406&lt;&gt;"M5","",Price!F406)</f>
        <v/>
      </c>
      <c r="F406" s="4" t="str">
        <f>IF($C406&lt;&gt;"M5","",Price!G406)</f>
        <v/>
      </c>
      <c r="G406" s="4" t="str">
        <f>IF($C406&lt;&gt;"M5","",Price!H406)</f>
        <v/>
      </c>
      <c r="H406" s="57" t="str">
        <f>IF($C406&lt;&gt;"M5","",SSA!E406)</f>
        <v/>
      </c>
      <c r="I406" s="57" t="str">
        <f>IF($C406&lt;&gt;"M5","",SSA!F406)</f>
        <v/>
      </c>
      <c r="J406" s="58" t="str">
        <f>IF($C406&lt;&gt;"M5","",SSA!G406)</f>
        <v/>
      </c>
      <c r="K406" s="58" t="str">
        <f>IF($C406&lt;&gt;"M5","",SSA!H406)</f>
        <v/>
      </c>
      <c r="L406" s="5" t="str">
        <f>IF($C406&lt;&gt;"M5","",Trendlines!K406)</f>
        <v/>
      </c>
      <c r="M406" s="5" t="str">
        <f>IF($C406&lt;&gt;"M5","",Trendlines!L406)</f>
        <v/>
      </c>
      <c r="N406" s="5" t="str">
        <f>IF($C406&lt;&gt;"M5","",ZigZag!E406)</f>
        <v/>
      </c>
      <c r="O406" s="5" t="str">
        <f>IF($C406&lt;&gt;"M5","",ZigZag!F406)</f>
        <v/>
      </c>
      <c r="P406" s="5" t="str">
        <f>IF($C406&lt;&gt;"M5","",Pinbar!E406)</f>
        <v/>
      </c>
      <c r="Q406" s="57" t="str">
        <f>IF($C406&lt;&gt;"M5","",Trendlines!E406)</f>
        <v/>
      </c>
      <c r="R406" s="57" t="str">
        <f>IF($C406&lt;&gt;"M5","",Trendlines!H406)</f>
        <v/>
      </c>
      <c r="S406" s="36" t="str">
        <f>IF(N406=0,""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IF(N358&lt;&gt;0,N358,"")))))))))))))))))))))))))))))))))))))))))))))))))</f>
        <v/>
      </c>
      <c r="T406" s="36" t="str">
        <f>IF(O406=0,""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IF(O358&lt;&gt;0,O358,"")))))))))))))))))))))))))))))))))))))))))))))))))</f>
        <v/>
      </c>
      <c r="U406" s="36" t="str">
        <f>IFERROR(IF(S406="N/A","N/A",((N406-S406)/S406)),"")</f>
        <v/>
      </c>
      <c r="V406" s="36" t="str">
        <f>IFERROR(IF(T406="N/A","N/A",((O406-T406)/T406)),"")</f>
        <v/>
      </c>
      <c r="W406" t="str">
        <f>IFERROR(E406-F406,"")</f>
        <v/>
      </c>
      <c r="X406" t="str">
        <f>IFERROR(ABS(E406-D405),"")</f>
        <v/>
      </c>
      <c r="Y406" t="str">
        <f>IFERROR(ABS(F406-D405),"")</f>
        <v/>
      </c>
      <c r="Z406" t="str">
        <f t="shared" si="161"/>
        <v/>
      </c>
      <c r="AA406" s="36" t="str">
        <f>IFERROR(H406-I406,"")</f>
        <v/>
      </c>
      <c r="AB406" s="36" t="str">
        <f t="shared" si="177"/>
        <v/>
      </c>
      <c r="AC406" s="66" t="str" cm="1">
        <f t="array" ref="AC406">IFERROR((AB406=AB405,AC405+AB406,AB406),"")</f>
        <v/>
      </c>
      <c r="AD406" s="79" t="str">
        <f t="shared" si="178"/>
        <v/>
      </c>
      <c r="AE406" s="79" t="str">
        <f t="shared" si="179"/>
        <v/>
      </c>
      <c r="AF406" s="80" t="str">
        <f t="shared" si="180"/>
        <v/>
      </c>
      <c r="AG406" s="80" t="str">
        <f t="shared" si="181"/>
        <v/>
      </c>
      <c r="AH406" s="36" t="str">
        <f>IF(AND(H406&gt;I406,H405&lt;I405),"crossover","")</f>
        <v/>
      </c>
      <c r="AI406" s="36" t="str">
        <f>IF(AND(H406&lt;I406,H405&gt;I405),"crossunder","")</f>
        <v/>
      </c>
      <c r="AJ406" s="67" t="str">
        <f t="shared" si="182"/>
        <v/>
      </c>
      <c r="AK406" s="68" t="str">
        <f t="shared" si="183"/>
        <v/>
      </c>
      <c r="AL406" s="71" t="str">
        <f t="shared" si="184"/>
        <v/>
      </c>
      <c r="AM406" s="71" t="str">
        <f t="shared" si="185"/>
        <v/>
      </c>
      <c r="AN406" s="72" t="str">
        <f>IF(AND(AK406&lt;&gt;"",CF406="Low Spike @ Uptrend"),AK406,"")</f>
        <v/>
      </c>
      <c r="AO406" s="72" t="str">
        <f t="shared" si="186"/>
        <v/>
      </c>
      <c r="AP406" s="71" t="str">
        <f t="shared" si="187"/>
        <v/>
      </c>
      <c r="AQ406" s="71" t="str">
        <f t="shared" si="188"/>
        <v/>
      </c>
      <c r="AR406" s="74" t="str">
        <f t="shared" si="189"/>
        <v/>
      </c>
      <c r="AS406" s="74" t="str">
        <f t="shared" si="190"/>
        <v/>
      </c>
      <c r="AT406" s="72" t="str">
        <f t="shared" ref="AT406:AU406" si="214">IFERROR(STANDARDIZE(AN406,AVERAGE(AN22:AN406),_xlfn.STDEV.P(AN22:AN406)),"")</f>
        <v/>
      </c>
      <c r="AU406" s="72" t="str">
        <f t="shared" si="214"/>
        <v/>
      </c>
      <c r="AV406" s="76" t="str">
        <f t="shared" si="192"/>
        <v/>
      </c>
      <c r="AW406" s="76" t="str">
        <f t="shared" si="193"/>
        <v/>
      </c>
      <c r="AX406" s="4"/>
      <c r="AY406" s="21" t="str">
        <f>IF(OR(Q406=0,Q406=""),"",((H406-Q406)/Q406))</f>
        <v/>
      </c>
      <c r="AZ406" s="15" t="str">
        <f t="shared" si="166"/>
        <v/>
      </c>
      <c r="BA406" s="15" t="str">
        <f t="shared" si="164"/>
        <v/>
      </c>
      <c r="BB406" s="22" t="str">
        <f t="shared" si="167"/>
        <v/>
      </c>
      <c r="BC406" s="22" t="str">
        <f t="shared" si="168"/>
        <v/>
      </c>
      <c r="BD406" s="24" t="str">
        <f>IF(OR(R406=0,R406=""),"",((H406-R406)/R406))</f>
        <v/>
      </c>
      <c r="BE406" s="23" t="str">
        <f t="shared" si="165"/>
        <v/>
      </c>
      <c r="BF406" s="23" t="str">
        <f t="shared" si="169"/>
        <v/>
      </c>
      <c r="BG406" s="25" t="str">
        <f t="shared" si="170"/>
        <v/>
      </c>
      <c r="BH406" s="25" t="str">
        <f t="shared" si="171"/>
        <v/>
      </c>
      <c r="BI406" s="29" t="str">
        <f>IF(OR(L406="",N406=""),"",IF(AND(L406=N406,L406&gt;0,N406&gt;0),"Important High",""))</f>
        <v/>
      </c>
      <c r="BJ406" s="29" t="str">
        <f>IF(OR(M406="",O406=""),"",IF(AND(M406=O406,M406&gt;0,O406&gt;0),"Important Low",""))</f>
        <v/>
      </c>
      <c r="BK406" s="37" t="str">
        <f>IFERROR(IF(ABS(U406)&lt;0.15%,"Equal High",""),"")</f>
        <v/>
      </c>
      <c r="BL406" s="37" t="str" cm="1">
        <f t="array" aca="1" ref="BL406" ca="1">_xlfn.LET(_xlpm.lookback,MIN(ROW()-ROW(BK$50),11),_xlpm.found,IFERROR(MATCH("Equal High",OFFSET(BK406,-_xlpm.lookback,0,_xlpm.lookback+1,1),0),-1),_xlpm.offset_rows,_xlpm.lookback-_xlpm.found+1,IF(_xlpm.found&gt;0,INDEX(E:E,ROW()-_xlpm.offset_rows),""))</f>
        <v/>
      </c>
      <c r="BM406" s="37" t="str">
        <f ca="1">IF(BL406&lt;&gt;"",H406,"")</f>
        <v/>
      </c>
      <c r="BN406" s="37" t="str">
        <f ca="1">IF(BL406&lt;&gt;"",I406,"")</f>
        <v/>
      </c>
      <c r="BO406" s="37" t="str">
        <f t="shared" ca="1" si="162"/>
        <v/>
      </c>
      <c r="BP406" s="37" t="str">
        <f>IFERROR(IF(ABS(V406)&lt;0.15%,"Equal Low",""),"")</f>
        <v/>
      </c>
      <c r="BQ406" s="37" t="str" cm="1">
        <f t="array" aca="1" ref="BQ406" ca="1">_xlfn.LET(_xlpm.lookback,MIN(ROW()-ROW(BP$50),11),_xlpm.found,IFERROR(MATCH("Equal Low",OFFSET(BP406,-_xlpm.lookback,0,_xlpm.lookback+1,1),0),-1),_xlpm.offset_rows,_xlpm.lookback-_xlpm.found+1,IF(_xlpm.found&gt;0,INDEX(F:F,ROW()-_xlpm.offset_rows),""))</f>
        <v/>
      </c>
      <c r="BR406" s="37" t="str">
        <f ca="1">IF(BQ406&lt;&gt;"",H406,"")</f>
        <v/>
      </c>
      <c r="BS406" s="37" t="str">
        <f ca="1">IF(BQ406&lt;&gt;"",I406,"")</f>
        <v/>
      </c>
      <c r="BT406" s="37" t="str">
        <f t="shared" ca="1" si="163"/>
        <v/>
      </c>
      <c r="BU406" s="37" t="str">
        <f t="shared" si="172"/>
        <v/>
      </c>
      <c r="BV406" s="29" t="str">
        <f t="shared" si="173"/>
        <v/>
      </c>
      <c r="BW406" s="37" t="str" cm="1">
        <f t="array" ref="BW406">IF(BV406&lt;&gt;1,"",_xlfn.IFS(OR(BC406="Above",BC406="Below"),BC406,OR(BH406="Above",BH406="Below"),BH406,TRUE,""))</f>
        <v/>
      </c>
      <c r="BX406" s="37" t="str">
        <f ca="1">_xlfn.LET(_xlpm.eqh,IFERROR(ABS((BM406-BL406)/BL406)&lt;0.15%,FALSE),_xlpm.eql,IFERROR(ABS((BR406-BQ406)/BQ406)&lt;0.15%,FALSE),IF(_xlpm.eqh,IF(_xlpm.eql,"Eqh Touch / Eql Touch","Eqh Touch"),IF(_xlpm.eql,"Eql Touch","")))</f>
        <v/>
      </c>
      <c r="BY406" s="37" t="str">
        <f>IF(AA406="","",IF(AA406&gt;0,"UP","DOWN"))</f>
        <v/>
      </c>
      <c r="BZ406" s="37" t="str">
        <f t="shared" si="174"/>
        <v/>
      </c>
      <c r="CA406" s="37" t="str">
        <f t="shared" si="175"/>
        <v/>
      </c>
      <c r="CB406" s="66" t="str">
        <f t="shared" si="176"/>
        <v/>
      </c>
      <c r="CC406" s="69" t="str">
        <f t="shared" si="194"/>
        <v/>
      </c>
      <c r="CD406" s="66" t="str">
        <f t="shared" si="195"/>
        <v/>
      </c>
      <c r="CE406" s="66" t="str">
        <f t="shared" si="196"/>
        <v/>
      </c>
      <c r="CF406" s="66" t="str">
        <f>IF(AK406="","",IF(AND(AC406&gt;0,AK406&gt;0),"Low Spike @ Uptrend",""))</f>
        <v/>
      </c>
      <c r="CG406" s="66" t="str">
        <f>IF(AND(CF406="Low Spike @ Uptrend",AV406&gt;50%),"Sig Low Spike @ Uptrend","")</f>
        <v/>
      </c>
      <c r="CH406" s="30" t="str">
        <f>IFERROR(IF(Z406&gt;(AVERAGE(Z386:Z406)+(2*_xlfn.STDEV.P(Z386:Z406))),1,""),"")</f>
        <v/>
      </c>
      <c r="CI406" s="30" t="str">
        <f>IFERROR(IF(G406&gt;(AVERAGE(G386:G406)+(2*_xlfn.STDEV.P(G386:G406))),1,""),"")</f>
        <v/>
      </c>
      <c r="CJ406" s="30" t="str">
        <f>IF(P406="","",IF(P406=1,1,""))</f>
        <v/>
      </c>
      <c r="CK406" s="11" t="str">
        <f>IF(AND(CH406="",CC406="",CF406="",CI406="",CJ406=""),"",SUM(CH406:CJ406)/5)</f>
        <v/>
      </c>
      <c r="CL406" s="38" t="str">
        <f t="shared" si="159"/>
        <v/>
      </c>
      <c r="CM406" s="10" t="str">
        <f t="shared" si="160"/>
        <v/>
      </c>
    </row>
    <row r="407" spans="1:91" x14ac:dyDescent="0.55000000000000004">
      <c r="A407" t="str">
        <f>IF('Data Validation'!$K$2&lt;&gt;TRUE,"",'Data Validation'!A407)</f>
        <v/>
      </c>
      <c r="B407" s="4" t="str">
        <f>IF('Data Validation'!$K$2&lt;&gt;TRUE,"",'Data Validation'!C407)</f>
        <v/>
      </c>
      <c r="C407" s="4" t="str">
        <f>IF('Data Validation'!$K$2&lt;&gt;TRUE,"",'Data Validation'!E407)</f>
        <v/>
      </c>
      <c r="D407" s="4" t="str">
        <f>IF('Data Validation'!$K$2&lt;&gt;TRUE,"",'Data Validation'!G407)</f>
        <v/>
      </c>
      <c r="E407" s="4" t="str">
        <f>IF($C407&lt;&gt;"M5","",Price!F407)</f>
        <v/>
      </c>
      <c r="F407" s="4" t="str">
        <f>IF($C407&lt;&gt;"M5","",Price!G407)</f>
        <v/>
      </c>
      <c r="G407" s="4" t="str">
        <f>IF($C407&lt;&gt;"M5","",Price!H407)</f>
        <v/>
      </c>
      <c r="H407" s="57" t="str">
        <f>IF($C407&lt;&gt;"M5","",SSA!E407)</f>
        <v/>
      </c>
      <c r="I407" s="57" t="str">
        <f>IF($C407&lt;&gt;"M5","",SSA!F407)</f>
        <v/>
      </c>
      <c r="J407" s="58" t="str">
        <f>IF($C407&lt;&gt;"M5","",SSA!G407)</f>
        <v/>
      </c>
      <c r="K407" s="58" t="str">
        <f>IF($C407&lt;&gt;"M5","",SSA!H407)</f>
        <v/>
      </c>
      <c r="L407" s="5" t="str">
        <f>IF($C407&lt;&gt;"M5","",Trendlines!K407)</f>
        <v/>
      </c>
      <c r="M407" s="5" t="str">
        <f>IF($C407&lt;&gt;"M5","",Trendlines!L407)</f>
        <v/>
      </c>
      <c r="N407" s="5" t="str">
        <f>IF($C407&lt;&gt;"M5","",ZigZag!E407)</f>
        <v/>
      </c>
      <c r="O407" s="5" t="str">
        <f>IF($C407&lt;&gt;"M5","",ZigZag!F407)</f>
        <v/>
      </c>
      <c r="P407" s="5" t="str">
        <f>IF($C407&lt;&gt;"M5","",Pinbar!E407)</f>
        <v/>
      </c>
      <c r="Q407" s="57" t="str">
        <f>IF($C407&lt;&gt;"M5","",Trendlines!E407)</f>
        <v/>
      </c>
      <c r="R407" s="57" t="str">
        <f>IF($C407&lt;&gt;"M5","",Trendlines!H407)</f>
        <v/>
      </c>
      <c r="S407" s="36" t="str">
        <f>IF(N407=0,""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IF(N359&lt;&gt;0,N359,"")))))))))))))))))))))))))))))))))))))))))))))))))</f>
        <v/>
      </c>
      <c r="T407" s="36" t="str">
        <f>IF(O407=0,""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IF(O359&lt;&gt;0,O359,"")))))))))))))))))))))))))))))))))))))))))))))))))</f>
        <v/>
      </c>
      <c r="U407" s="36" t="str">
        <f>IFERROR(IF(S407="N/A","N/A",((N407-S407)/S407)),"")</f>
        <v/>
      </c>
      <c r="V407" s="36" t="str">
        <f>IFERROR(IF(T407="N/A","N/A",((O407-T407)/T407)),"")</f>
        <v/>
      </c>
      <c r="W407" t="str">
        <f>IFERROR(E407-F407,"")</f>
        <v/>
      </c>
      <c r="X407" t="str">
        <f>IFERROR(ABS(E407-D406),"")</f>
        <v/>
      </c>
      <c r="Y407" t="str">
        <f>IFERROR(ABS(F407-D406),"")</f>
        <v/>
      </c>
      <c r="Z407" t="str">
        <f t="shared" si="161"/>
        <v/>
      </c>
      <c r="AA407" s="36" t="str">
        <f>IFERROR(H407-I407,"")</f>
        <v/>
      </c>
      <c r="AB407" s="36" t="str">
        <f t="shared" si="177"/>
        <v/>
      </c>
      <c r="AC407" s="66" t="str" cm="1">
        <f t="array" ref="AC407">IFERROR((AB407=AB406,AC406+AB407,AB407),"")</f>
        <v/>
      </c>
      <c r="AD407" s="79" t="str">
        <f t="shared" si="178"/>
        <v/>
      </c>
      <c r="AE407" s="79" t="str">
        <f t="shared" si="179"/>
        <v/>
      </c>
      <c r="AF407" s="80" t="str">
        <f t="shared" si="180"/>
        <v/>
      </c>
      <c r="AG407" s="80" t="str">
        <f t="shared" si="181"/>
        <v/>
      </c>
      <c r="AH407" s="36" t="str">
        <f>IF(AND(H407&gt;I407,H406&lt;I406),"crossover","")</f>
        <v/>
      </c>
      <c r="AI407" s="36" t="str">
        <f>IF(AND(H407&lt;I407,H406&gt;I406),"crossunder","")</f>
        <v/>
      </c>
      <c r="AJ407" s="67" t="str">
        <f t="shared" si="182"/>
        <v/>
      </c>
      <c r="AK407" s="68" t="str">
        <f t="shared" si="183"/>
        <v/>
      </c>
      <c r="AL407" s="71" t="str">
        <f t="shared" si="184"/>
        <v/>
      </c>
      <c r="AM407" s="71" t="str">
        <f t="shared" si="185"/>
        <v/>
      </c>
      <c r="AN407" s="72" t="str">
        <f>IF(AND(AK407&lt;&gt;"",CF407="Low Spike @ Uptrend"),AK407,"")</f>
        <v/>
      </c>
      <c r="AO407" s="72" t="str">
        <f t="shared" si="186"/>
        <v/>
      </c>
      <c r="AP407" s="71" t="str">
        <f t="shared" si="187"/>
        <v/>
      </c>
      <c r="AQ407" s="71" t="str">
        <f t="shared" si="188"/>
        <v/>
      </c>
      <c r="AR407" s="74" t="str">
        <f t="shared" si="189"/>
        <v/>
      </c>
      <c r="AS407" s="74" t="str">
        <f t="shared" si="190"/>
        <v/>
      </c>
      <c r="AT407" s="72" t="str">
        <f t="shared" ref="AT407:AU407" si="215">IFERROR(STANDARDIZE(AN407,AVERAGE(AN23:AN407),_xlfn.STDEV.P(AN23:AN407)),"")</f>
        <v/>
      </c>
      <c r="AU407" s="72" t="str">
        <f t="shared" si="215"/>
        <v/>
      </c>
      <c r="AV407" s="76" t="str">
        <f t="shared" si="192"/>
        <v/>
      </c>
      <c r="AW407" s="76" t="str">
        <f t="shared" si="193"/>
        <v/>
      </c>
      <c r="AX407" s="4"/>
      <c r="AY407" s="21" t="str">
        <f>IF(OR(Q407=0,Q407=""),"",((H407-Q407)/Q407))</f>
        <v/>
      </c>
      <c r="AZ407" s="15" t="str">
        <f t="shared" si="166"/>
        <v/>
      </c>
      <c r="BA407" s="15" t="str">
        <f t="shared" si="164"/>
        <v/>
      </c>
      <c r="BB407" s="22" t="str">
        <f t="shared" si="167"/>
        <v/>
      </c>
      <c r="BC407" s="22" t="str">
        <f t="shared" si="168"/>
        <v/>
      </c>
      <c r="BD407" s="24" t="str">
        <f>IF(OR(R407=0,R407=""),"",((H407-R407)/R407))</f>
        <v/>
      </c>
      <c r="BE407" s="23" t="str">
        <f t="shared" si="165"/>
        <v/>
      </c>
      <c r="BF407" s="23" t="str">
        <f t="shared" si="169"/>
        <v/>
      </c>
      <c r="BG407" s="25" t="str">
        <f t="shared" si="170"/>
        <v/>
      </c>
      <c r="BH407" s="25" t="str">
        <f t="shared" si="171"/>
        <v/>
      </c>
      <c r="BI407" s="29" t="str">
        <f>IF(OR(L407="",N407=""),"",IF(AND(L407=N407,L407&gt;0,N407&gt;0),"Important High",""))</f>
        <v/>
      </c>
      <c r="BJ407" s="29" t="str">
        <f>IF(OR(M407="",O407=""),"",IF(AND(M407=O407,M407&gt;0,O407&gt;0),"Important Low",""))</f>
        <v/>
      </c>
      <c r="BK407" s="37" t="str">
        <f>IFERROR(IF(ABS(U407)&lt;0.15%,"Equal High",""),"")</f>
        <v/>
      </c>
      <c r="BL407" s="37" t="str" cm="1">
        <f t="array" aca="1" ref="BL407" ca="1">_xlfn.LET(_xlpm.lookback,MIN(ROW()-ROW(BK$50),11),_xlpm.found,IFERROR(MATCH("Equal High",OFFSET(BK407,-_xlpm.lookback,0,_xlpm.lookback+1,1),0),-1),_xlpm.offset_rows,_xlpm.lookback-_xlpm.found+1,IF(_xlpm.found&gt;0,INDEX(E:E,ROW()-_xlpm.offset_rows),""))</f>
        <v/>
      </c>
      <c r="BM407" s="37" t="str">
        <f ca="1">IF(BL407&lt;&gt;"",H407,"")</f>
        <v/>
      </c>
      <c r="BN407" s="37" t="str">
        <f ca="1">IF(BL407&lt;&gt;"",I407,"")</f>
        <v/>
      </c>
      <c r="BO407" s="37" t="str">
        <f t="shared" ca="1" si="162"/>
        <v/>
      </c>
      <c r="BP407" s="37" t="str">
        <f>IFERROR(IF(ABS(V407)&lt;0.15%,"Equal Low",""),"")</f>
        <v/>
      </c>
      <c r="BQ407" s="37" t="str" cm="1">
        <f t="array" aca="1" ref="BQ407" ca="1">_xlfn.LET(_xlpm.lookback,MIN(ROW()-ROW(BP$50),11),_xlpm.found,IFERROR(MATCH("Equal Low",OFFSET(BP407,-_xlpm.lookback,0,_xlpm.lookback+1,1),0),-1),_xlpm.offset_rows,_xlpm.lookback-_xlpm.found+1,IF(_xlpm.found&gt;0,INDEX(F:F,ROW()-_xlpm.offset_rows),""))</f>
        <v/>
      </c>
      <c r="BR407" s="37" t="str">
        <f ca="1">IF(BQ407&lt;&gt;"",H407,"")</f>
        <v/>
      </c>
      <c r="BS407" s="37" t="str">
        <f ca="1">IF(BQ407&lt;&gt;"",I407,"")</f>
        <v/>
      </c>
      <c r="BT407" s="37" t="str">
        <f t="shared" ca="1" si="163"/>
        <v/>
      </c>
      <c r="BU407" s="37" t="str">
        <f t="shared" si="172"/>
        <v/>
      </c>
      <c r="BV407" s="29" t="str">
        <f t="shared" si="173"/>
        <v/>
      </c>
      <c r="BW407" s="37" t="str" cm="1">
        <f t="array" ref="BW407">IF(BV407&lt;&gt;1,"",_xlfn.IFS(OR(BC407="Above",BC407="Below"),BC407,OR(BH407="Above",BH407="Below"),BH407,TRUE,""))</f>
        <v/>
      </c>
      <c r="BX407" s="37" t="str">
        <f ca="1">_xlfn.LET(_xlpm.eqh,IFERROR(ABS((BM407-BL407)/BL407)&lt;0.15%,FALSE),_xlpm.eql,IFERROR(ABS((BR407-BQ407)/BQ407)&lt;0.15%,FALSE),IF(_xlpm.eqh,IF(_xlpm.eql,"Eqh Touch / Eql Touch","Eqh Touch"),IF(_xlpm.eql,"Eql Touch","")))</f>
        <v/>
      </c>
      <c r="BY407" s="37" t="str">
        <f>IF(AA407="","",IF(AA407&gt;0,"UP","DOWN"))</f>
        <v/>
      </c>
      <c r="BZ407" s="37" t="str">
        <f t="shared" si="174"/>
        <v/>
      </c>
      <c r="CA407" s="37" t="str">
        <f t="shared" si="175"/>
        <v/>
      </c>
      <c r="CB407" s="66" t="str">
        <f t="shared" si="176"/>
        <v/>
      </c>
      <c r="CC407" s="69" t="str">
        <f t="shared" si="194"/>
        <v/>
      </c>
      <c r="CD407" s="66" t="str">
        <f t="shared" si="195"/>
        <v/>
      </c>
      <c r="CE407" s="66" t="str">
        <f t="shared" si="196"/>
        <v/>
      </c>
      <c r="CF407" s="66" t="str">
        <f>IF(AK407="","",IF(AND(AC407&gt;0,AK407&gt;0),"Low Spike @ Uptrend",""))</f>
        <v/>
      </c>
      <c r="CG407" s="66" t="str">
        <f>IF(AND(CF407="Low Spike @ Uptrend",AV407&gt;50%),"Sig Low Spike @ Uptrend","")</f>
        <v/>
      </c>
      <c r="CH407" s="30" t="str">
        <f>IFERROR(IF(Z407&gt;(AVERAGE(Z387:Z407)+(2*_xlfn.STDEV.P(Z387:Z407))),1,""),"")</f>
        <v/>
      </c>
      <c r="CI407" s="30" t="str">
        <f>IFERROR(IF(G407&gt;(AVERAGE(G387:G407)+(2*_xlfn.STDEV.P(G387:G407))),1,""),"")</f>
        <v/>
      </c>
      <c r="CJ407" s="30" t="str">
        <f>IF(P407="","",IF(P407=1,1,""))</f>
        <v/>
      </c>
      <c r="CK407" s="11" t="str">
        <f>IF(AND(CH407="",CC407="",CF407="",CI407="",CJ407=""),"",SUM(CH407:CJ407)/5)</f>
        <v/>
      </c>
      <c r="CL407" s="38" t="str">
        <f t="shared" si="159"/>
        <v/>
      </c>
      <c r="CM407" s="10" t="str">
        <f t="shared" si="160"/>
        <v/>
      </c>
    </row>
    <row r="408" spans="1:91" x14ac:dyDescent="0.55000000000000004">
      <c r="A408" t="str">
        <f>IF('Data Validation'!$K$2&lt;&gt;TRUE,"",'Data Validation'!A408)</f>
        <v/>
      </c>
      <c r="B408" s="4" t="str">
        <f>IF('Data Validation'!$K$2&lt;&gt;TRUE,"",'Data Validation'!C408)</f>
        <v/>
      </c>
      <c r="C408" s="4" t="str">
        <f>IF('Data Validation'!$K$2&lt;&gt;TRUE,"",'Data Validation'!E408)</f>
        <v/>
      </c>
      <c r="D408" s="4" t="str">
        <f>IF('Data Validation'!$K$2&lt;&gt;TRUE,"",'Data Validation'!G408)</f>
        <v/>
      </c>
      <c r="E408" s="4" t="str">
        <f>IF($C408&lt;&gt;"M5","",Price!F408)</f>
        <v/>
      </c>
      <c r="F408" s="4" t="str">
        <f>IF($C408&lt;&gt;"M5","",Price!G408)</f>
        <v/>
      </c>
      <c r="G408" s="4" t="str">
        <f>IF($C408&lt;&gt;"M5","",Price!H408)</f>
        <v/>
      </c>
      <c r="H408" s="57" t="str">
        <f>IF($C408&lt;&gt;"M5","",SSA!E408)</f>
        <v/>
      </c>
      <c r="I408" s="57" t="str">
        <f>IF($C408&lt;&gt;"M5","",SSA!F408)</f>
        <v/>
      </c>
      <c r="J408" s="58" t="str">
        <f>IF($C408&lt;&gt;"M5","",SSA!G408)</f>
        <v/>
      </c>
      <c r="K408" s="58" t="str">
        <f>IF($C408&lt;&gt;"M5","",SSA!H408)</f>
        <v/>
      </c>
      <c r="L408" s="5" t="str">
        <f>IF($C408&lt;&gt;"M5","",Trendlines!K408)</f>
        <v/>
      </c>
      <c r="M408" s="5" t="str">
        <f>IF($C408&lt;&gt;"M5","",Trendlines!L408)</f>
        <v/>
      </c>
      <c r="N408" s="5" t="str">
        <f>IF($C408&lt;&gt;"M5","",ZigZag!E408)</f>
        <v/>
      </c>
      <c r="O408" s="5" t="str">
        <f>IF($C408&lt;&gt;"M5","",ZigZag!F408)</f>
        <v/>
      </c>
      <c r="P408" s="5" t="str">
        <f>IF($C408&lt;&gt;"M5","",Pinbar!E408)</f>
        <v/>
      </c>
      <c r="Q408" s="57" t="str">
        <f>IF($C408&lt;&gt;"M5","",Trendlines!E408)</f>
        <v/>
      </c>
      <c r="R408" s="57" t="str">
        <f>IF($C408&lt;&gt;"M5","",Trendlines!H408)</f>
        <v/>
      </c>
      <c r="S408" s="36" t="str">
        <f>IF(N408=0,""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IF(N360&lt;&gt;0,N360,"")))))))))))))))))))))))))))))))))))))))))))))))))</f>
        <v/>
      </c>
      <c r="T408" s="36" t="str">
        <f>IF(O408=0,""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IF(O360&lt;&gt;0,O360,"")))))))))))))))))))))))))))))))))))))))))))))))))</f>
        <v/>
      </c>
      <c r="U408" s="36" t="str">
        <f>IFERROR(IF(S408="N/A","N/A",((N408-S408)/S408)),"")</f>
        <v/>
      </c>
      <c r="V408" s="36" t="str">
        <f>IFERROR(IF(T408="N/A","N/A",((O408-T408)/T408)),"")</f>
        <v/>
      </c>
      <c r="W408" t="str">
        <f>IFERROR(E408-F408,"")</f>
        <v/>
      </c>
      <c r="X408" t="str">
        <f>IFERROR(ABS(E408-D407),"")</f>
        <v/>
      </c>
      <c r="Y408" t="str">
        <f>IFERROR(ABS(F408-D407),"")</f>
        <v/>
      </c>
      <c r="Z408" t="str">
        <f t="shared" si="161"/>
        <v/>
      </c>
      <c r="AA408" s="36" t="str">
        <f>IFERROR(H408-I408,"")</f>
        <v/>
      </c>
      <c r="AB408" s="36" t="str">
        <f t="shared" si="177"/>
        <v/>
      </c>
      <c r="AC408" s="66" t="str" cm="1">
        <f t="array" ref="AC408">IFERROR((AB408=AB407,AC407+AB408,AB408),"")</f>
        <v/>
      </c>
      <c r="AD408" s="79" t="str">
        <f t="shared" si="178"/>
        <v/>
      </c>
      <c r="AE408" s="79" t="str">
        <f t="shared" si="179"/>
        <v/>
      </c>
      <c r="AF408" s="80" t="str">
        <f t="shared" si="180"/>
        <v/>
      </c>
      <c r="AG408" s="80" t="str">
        <f t="shared" si="181"/>
        <v/>
      </c>
      <c r="AH408" s="36" t="str">
        <f>IF(AND(H408&gt;I408,H407&lt;I407),"crossover","")</f>
        <v/>
      </c>
      <c r="AI408" s="36" t="str">
        <f>IF(AND(H408&lt;I408,H407&gt;I407),"crossunder","")</f>
        <v/>
      </c>
      <c r="AJ408" s="67" t="str">
        <f t="shared" si="182"/>
        <v/>
      </c>
      <c r="AK408" s="68" t="str">
        <f t="shared" si="183"/>
        <v/>
      </c>
      <c r="AL408" s="71" t="str">
        <f t="shared" si="184"/>
        <v/>
      </c>
      <c r="AM408" s="71" t="str">
        <f t="shared" si="185"/>
        <v/>
      </c>
      <c r="AN408" s="72" t="str">
        <f>IF(AND(AK408&lt;&gt;"",CF408="Low Spike @ Uptrend"),AK408,"")</f>
        <v/>
      </c>
      <c r="AO408" s="72" t="str">
        <f t="shared" si="186"/>
        <v/>
      </c>
      <c r="AP408" s="71" t="str">
        <f t="shared" si="187"/>
        <v/>
      </c>
      <c r="AQ408" s="71" t="str">
        <f t="shared" si="188"/>
        <v/>
      </c>
      <c r="AR408" s="74" t="str">
        <f t="shared" si="189"/>
        <v/>
      </c>
      <c r="AS408" s="74" t="str">
        <f t="shared" si="190"/>
        <v/>
      </c>
      <c r="AT408" s="72" t="str">
        <f t="shared" ref="AT408:AU408" si="216">IFERROR(STANDARDIZE(AN408,AVERAGE(AN24:AN408),_xlfn.STDEV.P(AN24:AN408)),"")</f>
        <v/>
      </c>
      <c r="AU408" s="72" t="str">
        <f t="shared" si="216"/>
        <v/>
      </c>
      <c r="AV408" s="76" t="str">
        <f t="shared" si="192"/>
        <v/>
      </c>
      <c r="AW408" s="76" t="str">
        <f t="shared" si="193"/>
        <v/>
      </c>
      <c r="AX408" s="4"/>
      <c r="AY408" s="21" t="str">
        <f>IF(OR(Q408=0,Q408=""),"",((H408-Q408)/Q408))</f>
        <v/>
      </c>
      <c r="AZ408" s="15" t="str">
        <f t="shared" si="166"/>
        <v/>
      </c>
      <c r="BA408" s="15" t="str">
        <f t="shared" si="164"/>
        <v/>
      </c>
      <c r="BB408" s="22" t="str">
        <f t="shared" si="167"/>
        <v/>
      </c>
      <c r="BC408" s="22" t="str">
        <f t="shared" si="168"/>
        <v/>
      </c>
      <c r="BD408" s="24" t="str">
        <f>IF(OR(R408=0,R408=""),"",((H408-R408)/R408))</f>
        <v/>
      </c>
      <c r="BE408" s="23" t="str">
        <f t="shared" si="165"/>
        <v/>
      </c>
      <c r="BF408" s="23" t="str">
        <f t="shared" si="169"/>
        <v/>
      </c>
      <c r="BG408" s="25" t="str">
        <f t="shared" si="170"/>
        <v/>
      </c>
      <c r="BH408" s="25" t="str">
        <f t="shared" si="171"/>
        <v/>
      </c>
      <c r="BI408" s="29" t="str">
        <f>IF(OR(L408="",N408=""),"",IF(AND(L408=N408,L408&gt;0,N408&gt;0),"Important High",""))</f>
        <v/>
      </c>
      <c r="BJ408" s="29" t="str">
        <f>IF(OR(M408="",O408=""),"",IF(AND(M408=O408,M408&gt;0,O408&gt;0),"Important Low",""))</f>
        <v/>
      </c>
      <c r="BK408" s="37" t="str">
        <f>IFERROR(IF(ABS(U408)&lt;0.15%,"Equal High",""),"")</f>
        <v/>
      </c>
      <c r="BL408" s="37" t="str" cm="1">
        <f t="array" aca="1" ref="BL408" ca="1">_xlfn.LET(_xlpm.lookback,MIN(ROW()-ROW(BK$50),11),_xlpm.found,IFERROR(MATCH("Equal High",OFFSET(BK408,-_xlpm.lookback,0,_xlpm.lookback+1,1),0),-1),_xlpm.offset_rows,_xlpm.lookback-_xlpm.found+1,IF(_xlpm.found&gt;0,INDEX(E:E,ROW()-_xlpm.offset_rows),""))</f>
        <v/>
      </c>
      <c r="BM408" s="37" t="str">
        <f ca="1">IF(BL408&lt;&gt;"",H408,"")</f>
        <v/>
      </c>
      <c r="BN408" s="37" t="str">
        <f ca="1">IF(BL408&lt;&gt;"",I408,"")</f>
        <v/>
      </c>
      <c r="BO408" s="37" t="str">
        <f t="shared" ca="1" si="162"/>
        <v/>
      </c>
      <c r="BP408" s="37" t="str">
        <f>IFERROR(IF(ABS(V408)&lt;0.15%,"Equal Low",""),"")</f>
        <v/>
      </c>
      <c r="BQ408" s="37" t="str" cm="1">
        <f t="array" aca="1" ref="BQ408" ca="1">_xlfn.LET(_xlpm.lookback,MIN(ROW()-ROW(BP$50),11),_xlpm.found,IFERROR(MATCH("Equal Low",OFFSET(BP408,-_xlpm.lookback,0,_xlpm.lookback+1,1),0),-1),_xlpm.offset_rows,_xlpm.lookback-_xlpm.found+1,IF(_xlpm.found&gt;0,INDEX(F:F,ROW()-_xlpm.offset_rows),""))</f>
        <v/>
      </c>
      <c r="BR408" s="37" t="str">
        <f ca="1">IF(BQ408&lt;&gt;"",H408,"")</f>
        <v/>
      </c>
      <c r="BS408" s="37" t="str">
        <f ca="1">IF(BQ408&lt;&gt;"",I408,"")</f>
        <v/>
      </c>
      <c r="BT408" s="37" t="str">
        <f t="shared" ca="1" si="163"/>
        <v/>
      </c>
      <c r="BU408" s="37" t="str">
        <f t="shared" si="172"/>
        <v/>
      </c>
      <c r="BV408" s="29" t="str">
        <f t="shared" si="173"/>
        <v/>
      </c>
      <c r="BW408" s="37" t="str" cm="1">
        <f t="array" ref="BW408">IF(BV408&lt;&gt;1,"",_xlfn.IFS(OR(BC408="Above",BC408="Below"),BC408,OR(BH408="Above",BH408="Below"),BH408,TRUE,""))</f>
        <v/>
      </c>
      <c r="BX408" s="37" t="str">
        <f ca="1">_xlfn.LET(_xlpm.eqh,IFERROR(ABS((BM408-BL408)/BL408)&lt;0.15%,FALSE),_xlpm.eql,IFERROR(ABS((BR408-BQ408)/BQ408)&lt;0.15%,FALSE),IF(_xlpm.eqh,IF(_xlpm.eql,"Eqh Touch / Eql Touch","Eqh Touch"),IF(_xlpm.eql,"Eql Touch","")))</f>
        <v/>
      </c>
      <c r="BY408" s="37" t="str">
        <f>IF(AA408="","",IF(AA408&gt;0,"UP","DOWN"))</f>
        <v/>
      </c>
      <c r="BZ408" s="37" t="str">
        <f t="shared" si="174"/>
        <v/>
      </c>
      <c r="CA408" s="37" t="str">
        <f t="shared" si="175"/>
        <v/>
      </c>
      <c r="CB408" s="66" t="str">
        <f t="shared" si="176"/>
        <v/>
      </c>
      <c r="CC408" s="69" t="str">
        <f t="shared" si="194"/>
        <v/>
      </c>
      <c r="CD408" s="66" t="str">
        <f t="shared" si="195"/>
        <v/>
      </c>
      <c r="CE408" s="66" t="str">
        <f t="shared" si="196"/>
        <v/>
      </c>
      <c r="CF408" s="66" t="str">
        <f>IF(AK408="","",IF(AND(AC408&gt;0,AK408&gt;0),"Low Spike @ Uptrend",""))</f>
        <v/>
      </c>
      <c r="CG408" s="66" t="str">
        <f>IF(AND(CF408="Low Spike @ Uptrend",AV408&gt;50%),"Sig Low Spike @ Uptrend","")</f>
        <v/>
      </c>
      <c r="CH408" s="30" t="str">
        <f>IFERROR(IF(Z408&gt;(AVERAGE(Z388:Z408)+(2*_xlfn.STDEV.P(Z388:Z408))),1,""),"")</f>
        <v/>
      </c>
      <c r="CI408" s="30" t="str">
        <f>IFERROR(IF(G408&gt;(AVERAGE(G388:G408)+(2*_xlfn.STDEV.P(G388:G408))),1,""),"")</f>
        <v/>
      </c>
      <c r="CJ408" s="30" t="str">
        <f>IF(P408="","",IF(P408=1,1,""))</f>
        <v/>
      </c>
      <c r="CK408" s="11" t="str">
        <f>IF(AND(CH408="",CC408="",CF408="",CI408="",CJ408=""),"",SUM(CH408:CJ408)/5)</f>
        <v/>
      </c>
      <c r="CL408" s="38" t="str">
        <f t="shared" si="159"/>
        <v/>
      </c>
      <c r="CM408" s="10" t="str">
        <f t="shared" si="160"/>
        <v/>
      </c>
    </row>
    <row r="409" spans="1:91" x14ac:dyDescent="0.55000000000000004">
      <c r="A409" t="str">
        <f>IF('Data Validation'!$K$2&lt;&gt;TRUE,"",'Data Validation'!A409)</f>
        <v/>
      </c>
      <c r="B409" s="4" t="str">
        <f>IF('Data Validation'!$K$2&lt;&gt;TRUE,"",'Data Validation'!C409)</f>
        <v/>
      </c>
      <c r="C409" s="4" t="str">
        <f>IF('Data Validation'!$K$2&lt;&gt;TRUE,"",'Data Validation'!E409)</f>
        <v/>
      </c>
      <c r="D409" s="4" t="str">
        <f>IF('Data Validation'!$K$2&lt;&gt;TRUE,"",'Data Validation'!G409)</f>
        <v/>
      </c>
      <c r="E409" s="4" t="str">
        <f>IF($C409&lt;&gt;"M5","",Price!F409)</f>
        <v/>
      </c>
      <c r="F409" s="4" t="str">
        <f>IF($C409&lt;&gt;"M5","",Price!G409)</f>
        <v/>
      </c>
      <c r="G409" s="4" t="str">
        <f>IF($C409&lt;&gt;"M5","",Price!H409)</f>
        <v/>
      </c>
      <c r="H409" s="57" t="str">
        <f>IF($C409&lt;&gt;"M5","",SSA!E409)</f>
        <v/>
      </c>
      <c r="I409" s="57" t="str">
        <f>IF($C409&lt;&gt;"M5","",SSA!F409)</f>
        <v/>
      </c>
      <c r="J409" s="58" t="str">
        <f>IF($C409&lt;&gt;"M5","",SSA!G409)</f>
        <v/>
      </c>
      <c r="K409" s="58" t="str">
        <f>IF($C409&lt;&gt;"M5","",SSA!H409)</f>
        <v/>
      </c>
      <c r="L409" s="5" t="str">
        <f>IF($C409&lt;&gt;"M5","",Trendlines!K409)</f>
        <v/>
      </c>
      <c r="M409" s="5" t="str">
        <f>IF($C409&lt;&gt;"M5","",Trendlines!L409)</f>
        <v/>
      </c>
      <c r="N409" s="5" t="str">
        <f>IF($C409&lt;&gt;"M5","",ZigZag!E409)</f>
        <v/>
      </c>
      <c r="O409" s="5" t="str">
        <f>IF($C409&lt;&gt;"M5","",ZigZag!F409)</f>
        <v/>
      </c>
      <c r="P409" s="5" t="str">
        <f>IF($C409&lt;&gt;"M5","",Pinbar!E409)</f>
        <v/>
      </c>
      <c r="Q409" s="57" t="str">
        <f>IF($C409&lt;&gt;"M5","",Trendlines!E409)</f>
        <v/>
      </c>
      <c r="R409" s="57" t="str">
        <f>IF($C409&lt;&gt;"M5","",Trendlines!H409)</f>
        <v/>
      </c>
      <c r="S409" s="36" t="str">
        <f>IF(N409=0,""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IF(N361&lt;&gt;0,N361,"")))))))))))))))))))))))))))))))))))))))))))))))))</f>
        <v/>
      </c>
      <c r="T409" s="36" t="str">
        <f>IF(O409=0,""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IF(O361&lt;&gt;0,O361,"")))))))))))))))))))))))))))))))))))))))))))))))))</f>
        <v/>
      </c>
      <c r="U409" s="36" t="str">
        <f>IFERROR(IF(S409="N/A","N/A",((N409-S409)/S409)),"")</f>
        <v/>
      </c>
      <c r="V409" s="36" t="str">
        <f>IFERROR(IF(T409="N/A","N/A",((O409-T409)/T409)),"")</f>
        <v/>
      </c>
      <c r="W409" t="str">
        <f>IFERROR(E409-F409,"")</f>
        <v/>
      </c>
      <c r="X409" t="str">
        <f>IFERROR(ABS(E409-D408),"")</f>
        <v/>
      </c>
      <c r="Y409" t="str">
        <f>IFERROR(ABS(F409-D408),"")</f>
        <v/>
      </c>
      <c r="Z409" t="str">
        <f t="shared" si="161"/>
        <v/>
      </c>
      <c r="AA409" s="36" t="str">
        <f>IFERROR(H409-I409,"")</f>
        <v/>
      </c>
      <c r="AB409" s="36" t="str">
        <f t="shared" si="177"/>
        <v/>
      </c>
      <c r="AC409" s="66" t="str" cm="1">
        <f t="array" ref="AC409">IFERROR((AB409=AB408,AC408+AB409,AB409),"")</f>
        <v/>
      </c>
      <c r="AD409" s="79" t="str">
        <f t="shared" si="178"/>
        <v/>
      </c>
      <c r="AE409" s="79" t="str">
        <f t="shared" si="179"/>
        <v/>
      </c>
      <c r="AF409" s="80" t="str">
        <f t="shared" si="180"/>
        <v/>
      </c>
      <c r="AG409" s="80" t="str">
        <f t="shared" si="181"/>
        <v/>
      </c>
      <c r="AH409" s="36" t="str">
        <f>IF(AND(H409&gt;I409,H408&lt;I408),"crossover","")</f>
        <v/>
      </c>
      <c r="AI409" s="36" t="str">
        <f>IF(AND(H409&lt;I409,H408&gt;I408),"crossunder","")</f>
        <v/>
      </c>
      <c r="AJ409" s="67" t="str">
        <f t="shared" si="182"/>
        <v/>
      </c>
      <c r="AK409" s="68" t="str">
        <f t="shared" si="183"/>
        <v/>
      </c>
      <c r="AL409" s="71" t="str">
        <f t="shared" si="184"/>
        <v/>
      </c>
      <c r="AM409" s="71" t="str">
        <f t="shared" si="185"/>
        <v/>
      </c>
      <c r="AN409" s="72" t="str">
        <f>IF(AND(AK409&lt;&gt;"",CF409="Low Spike @ Uptrend"),AK409,"")</f>
        <v/>
      </c>
      <c r="AO409" s="72" t="str">
        <f t="shared" si="186"/>
        <v/>
      </c>
      <c r="AP409" s="71" t="str">
        <f t="shared" si="187"/>
        <v/>
      </c>
      <c r="AQ409" s="71" t="str">
        <f t="shared" si="188"/>
        <v/>
      </c>
      <c r="AR409" s="74" t="str">
        <f t="shared" si="189"/>
        <v/>
      </c>
      <c r="AS409" s="74" t="str">
        <f t="shared" si="190"/>
        <v/>
      </c>
      <c r="AT409" s="72" t="str">
        <f t="shared" ref="AT409:AU409" si="217">IFERROR(STANDARDIZE(AN409,AVERAGE(AN25:AN409),_xlfn.STDEV.P(AN25:AN409)),"")</f>
        <v/>
      </c>
      <c r="AU409" s="72" t="str">
        <f t="shared" si="217"/>
        <v/>
      </c>
      <c r="AV409" s="76" t="str">
        <f t="shared" si="192"/>
        <v/>
      </c>
      <c r="AW409" s="76" t="str">
        <f t="shared" si="193"/>
        <v/>
      </c>
      <c r="AX409" s="4"/>
      <c r="AY409" s="21" t="str">
        <f>IF(OR(Q409=0,Q409=""),"",((H409-Q409)/Q409))</f>
        <v/>
      </c>
      <c r="AZ409" s="15" t="str">
        <f t="shared" si="166"/>
        <v/>
      </c>
      <c r="BA409" s="15" t="str">
        <f t="shared" si="164"/>
        <v/>
      </c>
      <c r="BB409" s="22" t="str">
        <f t="shared" si="167"/>
        <v/>
      </c>
      <c r="BC409" s="22" t="str">
        <f t="shared" si="168"/>
        <v/>
      </c>
      <c r="BD409" s="24" t="str">
        <f>IF(OR(R409=0,R409=""),"",((H409-R409)/R409))</f>
        <v/>
      </c>
      <c r="BE409" s="23" t="str">
        <f t="shared" si="165"/>
        <v/>
      </c>
      <c r="BF409" s="23" t="str">
        <f t="shared" si="169"/>
        <v/>
      </c>
      <c r="BG409" s="25" t="str">
        <f t="shared" si="170"/>
        <v/>
      </c>
      <c r="BH409" s="25" t="str">
        <f t="shared" si="171"/>
        <v/>
      </c>
      <c r="BI409" s="29" t="str">
        <f>IF(OR(L409="",N409=""),"",IF(AND(L409=N409,L409&gt;0,N409&gt;0),"Important High",""))</f>
        <v/>
      </c>
      <c r="BJ409" s="29" t="str">
        <f>IF(OR(M409="",O409=""),"",IF(AND(M409=O409,M409&gt;0,O409&gt;0),"Important Low",""))</f>
        <v/>
      </c>
      <c r="BK409" s="37" t="str">
        <f>IFERROR(IF(ABS(U409)&lt;0.15%,"Equal High",""),"")</f>
        <v/>
      </c>
      <c r="BL409" s="37" t="str" cm="1">
        <f t="array" aca="1" ref="BL409" ca="1">_xlfn.LET(_xlpm.lookback,MIN(ROW()-ROW(BK$50),11),_xlpm.found,IFERROR(MATCH("Equal High",OFFSET(BK409,-_xlpm.lookback,0,_xlpm.lookback+1,1),0),-1),_xlpm.offset_rows,_xlpm.lookback-_xlpm.found+1,IF(_xlpm.found&gt;0,INDEX(E:E,ROW()-_xlpm.offset_rows),""))</f>
        <v/>
      </c>
      <c r="BM409" s="37" t="str">
        <f ca="1">IF(BL409&lt;&gt;"",H409,"")</f>
        <v/>
      </c>
      <c r="BN409" s="37" t="str">
        <f ca="1">IF(BL409&lt;&gt;"",I409,"")</f>
        <v/>
      </c>
      <c r="BO409" s="37" t="str">
        <f t="shared" ca="1" si="162"/>
        <v/>
      </c>
      <c r="BP409" s="37" t="str">
        <f>IFERROR(IF(ABS(V409)&lt;0.15%,"Equal Low",""),"")</f>
        <v/>
      </c>
      <c r="BQ409" s="37" t="str" cm="1">
        <f t="array" aca="1" ref="BQ409" ca="1">_xlfn.LET(_xlpm.lookback,MIN(ROW()-ROW(BP$50),11),_xlpm.found,IFERROR(MATCH("Equal Low",OFFSET(BP409,-_xlpm.lookback,0,_xlpm.lookback+1,1),0),-1),_xlpm.offset_rows,_xlpm.lookback-_xlpm.found+1,IF(_xlpm.found&gt;0,INDEX(F:F,ROW()-_xlpm.offset_rows),""))</f>
        <v/>
      </c>
      <c r="BR409" s="37" t="str">
        <f ca="1">IF(BQ409&lt;&gt;"",H409,"")</f>
        <v/>
      </c>
      <c r="BS409" s="37" t="str">
        <f ca="1">IF(BQ409&lt;&gt;"",I409,"")</f>
        <v/>
      </c>
      <c r="BT409" s="37" t="str">
        <f t="shared" ca="1" si="163"/>
        <v/>
      </c>
      <c r="BU409" s="37" t="str">
        <f t="shared" si="172"/>
        <v/>
      </c>
      <c r="BV409" s="29" t="str">
        <f t="shared" si="173"/>
        <v/>
      </c>
      <c r="BW409" s="37" t="str" cm="1">
        <f t="array" ref="BW409">IF(BV409&lt;&gt;1,"",_xlfn.IFS(OR(BC409="Above",BC409="Below"),BC409,OR(BH409="Above",BH409="Below"),BH409,TRUE,""))</f>
        <v/>
      </c>
      <c r="BX409" s="37" t="str">
        <f ca="1">_xlfn.LET(_xlpm.eqh,IFERROR(ABS((BM409-BL409)/BL409)&lt;0.15%,FALSE),_xlpm.eql,IFERROR(ABS((BR409-BQ409)/BQ409)&lt;0.15%,FALSE),IF(_xlpm.eqh,IF(_xlpm.eql,"Eqh Touch / Eql Touch","Eqh Touch"),IF(_xlpm.eql,"Eql Touch","")))</f>
        <v/>
      </c>
      <c r="BY409" s="37" t="str">
        <f>IF(AA409="","",IF(AA409&gt;0,"UP","DOWN"))</f>
        <v/>
      </c>
      <c r="BZ409" s="37" t="str">
        <f t="shared" si="174"/>
        <v/>
      </c>
      <c r="CA409" s="37" t="str">
        <f t="shared" si="175"/>
        <v/>
      </c>
      <c r="CB409" s="66" t="str">
        <f t="shared" si="176"/>
        <v/>
      </c>
      <c r="CC409" s="69" t="str">
        <f t="shared" si="194"/>
        <v/>
      </c>
      <c r="CD409" s="66" t="str">
        <f t="shared" si="195"/>
        <v/>
      </c>
      <c r="CE409" s="66" t="str">
        <f t="shared" si="196"/>
        <v/>
      </c>
      <c r="CF409" s="66" t="str">
        <f>IF(AK409="","",IF(AND(AC409&gt;0,AK409&gt;0),"Low Spike @ Uptrend",""))</f>
        <v/>
      </c>
      <c r="CG409" s="66" t="str">
        <f>IF(AND(CF409="Low Spike @ Uptrend",AV409&gt;50%),"Sig Low Spike @ Uptrend","")</f>
        <v/>
      </c>
      <c r="CH409" s="30" t="str">
        <f>IFERROR(IF(Z409&gt;(AVERAGE(Z389:Z409)+(2*_xlfn.STDEV.P(Z389:Z409))),1,""),"")</f>
        <v/>
      </c>
      <c r="CI409" s="30" t="str">
        <f>IFERROR(IF(G409&gt;(AVERAGE(G389:G409)+(2*_xlfn.STDEV.P(G389:G409))),1,""),"")</f>
        <v/>
      </c>
      <c r="CJ409" s="30" t="str">
        <f>IF(P409="","",IF(P409=1,1,""))</f>
        <v/>
      </c>
      <c r="CK409" s="11" t="str">
        <f>IF(AND(CH409="",CC409="",CF409="",CI409="",CJ409=""),"",SUM(CH409:CJ409)/5)</f>
        <v/>
      </c>
      <c r="CL409" s="38" t="str">
        <f t="shared" ref="CL409:CL472" si="218">IFERROR(AVERAGE(CK407:CK409),"")</f>
        <v/>
      </c>
      <c r="CM409" s="10" t="str">
        <f t="shared" ref="CM409:CM472" si="219">IF(CL409="","",IF(CL409&gt;20%,"Turbulence",""))</f>
        <v/>
      </c>
    </row>
    <row r="410" spans="1:91" x14ac:dyDescent="0.55000000000000004">
      <c r="A410" t="str">
        <f>IF('Data Validation'!$K$2&lt;&gt;TRUE,"",'Data Validation'!A410)</f>
        <v/>
      </c>
      <c r="B410" s="4" t="str">
        <f>IF('Data Validation'!$K$2&lt;&gt;TRUE,"",'Data Validation'!C410)</f>
        <v/>
      </c>
      <c r="C410" s="4" t="str">
        <f>IF('Data Validation'!$K$2&lt;&gt;TRUE,"",'Data Validation'!E410)</f>
        <v/>
      </c>
      <c r="D410" s="4" t="str">
        <f>IF('Data Validation'!$K$2&lt;&gt;TRUE,"",'Data Validation'!G410)</f>
        <v/>
      </c>
      <c r="E410" s="4" t="str">
        <f>IF($C410&lt;&gt;"M5","",Price!F410)</f>
        <v/>
      </c>
      <c r="F410" s="4" t="str">
        <f>IF($C410&lt;&gt;"M5","",Price!G410)</f>
        <v/>
      </c>
      <c r="G410" s="4" t="str">
        <f>IF($C410&lt;&gt;"M5","",Price!H410)</f>
        <v/>
      </c>
      <c r="H410" s="57" t="str">
        <f>IF($C410&lt;&gt;"M5","",SSA!E410)</f>
        <v/>
      </c>
      <c r="I410" s="57" t="str">
        <f>IF($C410&lt;&gt;"M5","",SSA!F410)</f>
        <v/>
      </c>
      <c r="J410" s="58" t="str">
        <f>IF($C410&lt;&gt;"M5","",SSA!G410)</f>
        <v/>
      </c>
      <c r="K410" s="58" t="str">
        <f>IF($C410&lt;&gt;"M5","",SSA!H410)</f>
        <v/>
      </c>
      <c r="L410" s="5" t="str">
        <f>IF($C410&lt;&gt;"M5","",Trendlines!K410)</f>
        <v/>
      </c>
      <c r="M410" s="5" t="str">
        <f>IF($C410&lt;&gt;"M5","",Trendlines!L410)</f>
        <v/>
      </c>
      <c r="N410" s="5" t="str">
        <f>IF($C410&lt;&gt;"M5","",ZigZag!E410)</f>
        <v/>
      </c>
      <c r="O410" s="5" t="str">
        <f>IF($C410&lt;&gt;"M5","",ZigZag!F410)</f>
        <v/>
      </c>
      <c r="P410" s="5" t="str">
        <f>IF($C410&lt;&gt;"M5","",Pinbar!E410)</f>
        <v/>
      </c>
      <c r="Q410" s="57" t="str">
        <f>IF($C410&lt;&gt;"M5","",Trendlines!E410)</f>
        <v/>
      </c>
      <c r="R410" s="57" t="str">
        <f>IF($C410&lt;&gt;"M5","",Trendlines!H410)</f>
        <v/>
      </c>
      <c r="S410" s="36" t="str">
        <f>IF(N410=0,""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IF(N362&lt;&gt;0,N362,"")))))))))))))))))))))))))))))))))))))))))))))))))</f>
        <v/>
      </c>
      <c r="T410" s="36" t="str">
        <f>IF(O410=0,""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IF(O362&lt;&gt;0,O362,"")))))))))))))))))))))))))))))))))))))))))))))))))</f>
        <v/>
      </c>
      <c r="U410" s="36" t="str">
        <f>IFERROR(IF(S410="N/A","N/A",((N410-S410)/S410)),"")</f>
        <v/>
      </c>
      <c r="V410" s="36" t="str">
        <f>IFERROR(IF(T410="N/A","N/A",((O410-T410)/T410)),"")</f>
        <v/>
      </c>
      <c r="W410" t="str">
        <f>IFERROR(E410-F410,"")</f>
        <v/>
      </c>
      <c r="X410" t="str">
        <f>IFERROR(ABS(E410-D409),"")</f>
        <v/>
      </c>
      <c r="Y410" t="str">
        <f>IFERROR(ABS(F410-D409),"")</f>
        <v/>
      </c>
      <c r="Z410" t="str">
        <f t="shared" si="161"/>
        <v/>
      </c>
      <c r="AA410" s="36" t="str">
        <f>IFERROR(H410-I410,"")</f>
        <v/>
      </c>
      <c r="AB410" s="36" t="str">
        <f t="shared" si="177"/>
        <v/>
      </c>
      <c r="AC410" s="66" t="str" cm="1">
        <f t="array" ref="AC410">IFERROR((AB410=AB409,AC409+AB410,AB410),"")</f>
        <v/>
      </c>
      <c r="AD410" s="79" t="str">
        <f t="shared" si="178"/>
        <v/>
      </c>
      <c r="AE410" s="79" t="str">
        <f t="shared" si="179"/>
        <v/>
      </c>
      <c r="AF410" s="80" t="str">
        <f t="shared" si="180"/>
        <v/>
      </c>
      <c r="AG410" s="80" t="str">
        <f t="shared" si="181"/>
        <v/>
      </c>
      <c r="AH410" s="36" t="str">
        <f>IF(AND(H410&gt;I410,H409&lt;I409),"crossover","")</f>
        <v/>
      </c>
      <c r="AI410" s="36" t="str">
        <f>IF(AND(H410&lt;I410,H409&gt;I409),"crossunder","")</f>
        <v/>
      </c>
      <c r="AJ410" s="67" t="str">
        <f t="shared" si="182"/>
        <v/>
      </c>
      <c r="AK410" s="68" t="str">
        <f t="shared" si="183"/>
        <v/>
      </c>
      <c r="AL410" s="71" t="str">
        <f t="shared" si="184"/>
        <v/>
      </c>
      <c r="AM410" s="71" t="str">
        <f t="shared" si="185"/>
        <v/>
      </c>
      <c r="AN410" s="72" t="str">
        <f>IF(AND(AK410&lt;&gt;"",CF410="Low Spike @ Uptrend"),AK410,"")</f>
        <v/>
      </c>
      <c r="AO410" s="72" t="str">
        <f t="shared" si="186"/>
        <v/>
      </c>
      <c r="AP410" s="71" t="str">
        <f t="shared" si="187"/>
        <v/>
      </c>
      <c r="AQ410" s="71" t="str">
        <f t="shared" si="188"/>
        <v/>
      </c>
      <c r="AR410" s="74" t="str">
        <f t="shared" si="189"/>
        <v/>
      </c>
      <c r="AS410" s="74" t="str">
        <f t="shared" si="190"/>
        <v/>
      </c>
      <c r="AT410" s="72" t="str">
        <f t="shared" ref="AT410:AU410" si="220">IFERROR(STANDARDIZE(AN410,AVERAGE(AN26:AN410),_xlfn.STDEV.P(AN26:AN410)),"")</f>
        <v/>
      </c>
      <c r="AU410" s="72" t="str">
        <f t="shared" si="220"/>
        <v/>
      </c>
      <c r="AV410" s="76" t="str">
        <f t="shared" si="192"/>
        <v/>
      </c>
      <c r="AW410" s="76" t="str">
        <f t="shared" si="193"/>
        <v/>
      </c>
      <c r="AX410" s="4"/>
      <c r="AY410" s="21" t="str">
        <f>IF(OR(Q410=0,Q410=""),"",((H410-Q410)/Q410))</f>
        <v/>
      </c>
      <c r="AZ410" s="15" t="str">
        <f t="shared" si="166"/>
        <v/>
      </c>
      <c r="BA410" s="15" t="str">
        <f t="shared" si="164"/>
        <v/>
      </c>
      <c r="BB410" s="22" t="str">
        <f t="shared" si="167"/>
        <v/>
      </c>
      <c r="BC410" s="22" t="str">
        <f t="shared" si="168"/>
        <v/>
      </c>
      <c r="BD410" s="24" t="str">
        <f>IF(OR(R410=0,R410=""),"",((H410-R410)/R410))</f>
        <v/>
      </c>
      <c r="BE410" s="23" t="str">
        <f t="shared" si="165"/>
        <v/>
      </c>
      <c r="BF410" s="23" t="str">
        <f t="shared" si="169"/>
        <v/>
      </c>
      <c r="BG410" s="25" t="str">
        <f t="shared" si="170"/>
        <v/>
      </c>
      <c r="BH410" s="25" t="str">
        <f t="shared" si="171"/>
        <v/>
      </c>
      <c r="BI410" s="29" t="str">
        <f>IF(OR(L410="",N410=""),"",IF(AND(L410=N410,L410&gt;0,N410&gt;0),"Important High",""))</f>
        <v/>
      </c>
      <c r="BJ410" s="29" t="str">
        <f>IF(OR(M410="",O410=""),"",IF(AND(M410=O410,M410&gt;0,O410&gt;0),"Important Low",""))</f>
        <v/>
      </c>
      <c r="BK410" s="37" t="str">
        <f>IFERROR(IF(ABS(U410)&lt;0.15%,"Equal High",""),"")</f>
        <v/>
      </c>
      <c r="BL410" s="37" t="str" cm="1">
        <f t="array" aca="1" ref="BL410" ca="1">_xlfn.LET(_xlpm.lookback,MIN(ROW()-ROW(BK$50),11),_xlpm.found,IFERROR(MATCH("Equal High",OFFSET(BK410,-_xlpm.lookback,0,_xlpm.lookback+1,1),0),-1),_xlpm.offset_rows,_xlpm.lookback-_xlpm.found+1,IF(_xlpm.found&gt;0,INDEX(E:E,ROW()-_xlpm.offset_rows),""))</f>
        <v/>
      </c>
      <c r="BM410" s="37" t="str">
        <f ca="1">IF(BL410&lt;&gt;"",H410,"")</f>
        <v/>
      </c>
      <c r="BN410" s="37" t="str">
        <f ca="1">IF(BL410&lt;&gt;"",I410,"")</f>
        <v/>
      </c>
      <c r="BO410" s="37" t="str">
        <f t="shared" ca="1" si="162"/>
        <v/>
      </c>
      <c r="BP410" s="37" t="str">
        <f>IFERROR(IF(ABS(V410)&lt;0.15%,"Equal Low",""),"")</f>
        <v/>
      </c>
      <c r="BQ410" s="37" t="str" cm="1">
        <f t="array" aca="1" ref="BQ410" ca="1">_xlfn.LET(_xlpm.lookback,MIN(ROW()-ROW(BP$50),11),_xlpm.found,IFERROR(MATCH("Equal Low",OFFSET(BP410,-_xlpm.lookback,0,_xlpm.lookback+1,1),0),-1),_xlpm.offset_rows,_xlpm.lookback-_xlpm.found+1,IF(_xlpm.found&gt;0,INDEX(F:F,ROW()-_xlpm.offset_rows),""))</f>
        <v/>
      </c>
      <c r="BR410" s="37" t="str">
        <f ca="1">IF(BQ410&lt;&gt;"",H410,"")</f>
        <v/>
      </c>
      <c r="BS410" s="37" t="str">
        <f ca="1">IF(BQ410&lt;&gt;"",I410,"")</f>
        <v/>
      </c>
      <c r="BT410" s="37" t="str">
        <f t="shared" ca="1" si="163"/>
        <v/>
      </c>
      <c r="BU410" s="37" t="str">
        <f t="shared" si="172"/>
        <v/>
      </c>
      <c r="BV410" s="29" t="str">
        <f t="shared" si="173"/>
        <v/>
      </c>
      <c r="BW410" s="37" t="str" cm="1">
        <f t="array" ref="BW410">IF(BV410&lt;&gt;1,"",_xlfn.IFS(OR(BC410="Above",BC410="Below"),BC410,OR(BH410="Above",BH410="Below"),BH410,TRUE,""))</f>
        <v/>
      </c>
      <c r="BX410" s="37" t="str">
        <f ca="1">_xlfn.LET(_xlpm.eqh,IFERROR(ABS((BM410-BL410)/BL410)&lt;0.15%,FALSE),_xlpm.eql,IFERROR(ABS((BR410-BQ410)/BQ410)&lt;0.15%,FALSE),IF(_xlpm.eqh,IF(_xlpm.eql,"Eqh Touch / Eql Touch","Eqh Touch"),IF(_xlpm.eql,"Eql Touch","")))</f>
        <v/>
      </c>
      <c r="BY410" s="37" t="str">
        <f>IF(AA410="","",IF(AA410&gt;0,"UP","DOWN"))</f>
        <v/>
      </c>
      <c r="BZ410" s="37" t="str">
        <f t="shared" si="174"/>
        <v/>
      </c>
      <c r="CA410" s="37" t="str">
        <f t="shared" si="175"/>
        <v/>
      </c>
      <c r="CB410" s="66" t="str">
        <f t="shared" si="176"/>
        <v/>
      </c>
      <c r="CC410" s="69" t="str">
        <f t="shared" si="194"/>
        <v/>
      </c>
      <c r="CD410" s="66" t="str">
        <f t="shared" si="195"/>
        <v/>
      </c>
      <c r="CE410" s="66" t="str">
        <f t="shared" si="196"/>
        <v/>
      </c>
      <c r="CF410" s="66" t="str">
        <f>IF(AK410="","",IF(AND(AC410&gt;0,AK410&gt;0),"Low Spike @ Uptrend",""))</f>
        <v/>
      </c>
      <c r="CG410" s="66" t="str">
        <f>IF(AND(CF410="Low Spike @ Uptrend",AV410&gt;50%),"Sig Low Spike @ Uptrend","")</f>
        <v/>
      </c>
      <c r="CH410" s="30" t="str">
        <f>IFERROR(IF(Z410&gt;(AVERAGE(Z390:Z410)+(2*_xlfn.STDEV.P(Z390:Z410))),1,""),"")</f>
        <v/>
      </c>
      <c r="CI410" s="30" t="str">
        <f>IFERROR(IF(G410&gt;(AVERAGE(G390:G410)+(2*_xlfn.STDEV.P(G390:G410))),1,""),"")</f>
        <v/>
      </c>
      <c r="CJ410" s="30" t="str">
        <f>IF(P410="","",IF(P410=1,1,""))</f>
        <v/>
      </c>
      <c r="CK410" s="11" t="str">
        <f>IF(AND(CH410="",CC410="",CF410="",CI410="",CJ410=""),"",SUM(CH410:CJ410)/5)</f>
        <v/>
      </c>
      <c r="CL410" s="38" t="str">
        <f t="shared" si="218"/>
        <v/>
      </c>
      <c r="CM410" s="10" t="str">
        <f t="shared" si="219"/>
        <v/>
      </c>
    </row>
    <row r="411" spans="1:91" x14ac:dyDescent="0.55000000000000004">
      <c r="A411" t="str">
        <f>IF('Data Validation'!$K$2&lt;&gt;TRUE,"",'Data Validation'!A411)</f>
        <v/>
      </c>
      <c r="B411" s="4" t="str">
        <f>IF('Data Validation'!$K$2&lt;&gt;TRUE,"",'Data Validation'!C411)</f>
        <v/>
      </c>
      <c r="C411" s="4" t="str">
        <f>IF('Data Validation'!$K$2&lt;&gt;TRUE,"",'Data Validation'!E411)</f>
        <v/>
      </c>
      <c r="D411" s="4" t="str">
        <f>IF('Data Validation'!$K$2&lt;&gt;TRUE,"",'Data Validation'!G411)</f>
        <v/>
      </c>
      <c r="E411" s="4" t="str">
        <f>IF($C411&lt;&gt;"M5","",Price!F411)</f>
        <v/>
      </c>
      <c r="F411" s="4" t="str">
        <f>IF($C411&lt;&gt;"M5","",Price!G411)</f>
        <v/>
      </c>
      <c r="G411" s="4" t="str">
        <f>IF($C411&lt;&gt;"M5","",Price!H411)</f>
        <v/>
      </c>
      <c r="H411" s="57" t="str">
        <f>IF($C411&lt;&gt;"M5","",SSA!E411)</f>
        <v/>
      </c>
      <c r="I411" s="57" t="str">
        <f>IF($C411&lt;&gt;"M5","",SSA!F411)</f>
        <v/>
      </c>
      <c r="J411" s="58" t="str">
        <f>IF($C411&lt;&gt;"M5","",SSA!G411)</f>
        <v/>
      </c>
      <c r="K411" s="58" t="str">
        <f>IF($C411&lt;&gt;"M5","",SSA!H411)</f>
        <v/>
      </c>
      <c r="L411" s="5" t="str">
        <f>IF($C411&lt;&gt;"M5","",Trendlines!K411)</f>
        <v/>
      </c>
      <c r="M411" s="5" t="str">
        <f>IF($C411&lt;&gt;"M5","",Trendlines!L411)</f>
        <v/>
      </c>
      <c r="N411" s="5" t="str">
        <f>IF($C411&lt;&gt;"M5","",ZigZag!E411)</f>
        <v/>
      </c>
      <c r="O411" s="5" t="str">
        <f>IF($C411&lt;&gt;"M5","",ZigZag!F411)</f>
        <v/>
      </c>
      <c r="P411" s="5" t="str">
        <f>IF($C411&lt;&gt;"M5","",Pinbar!E411)</f>
        <v/>
      </c>
      <c r="Q411" s="57" t="str">
        <f>IF($C411&lt;&gt;"M5","",Trendlines!E411)</f>
        <v/>
      </c>
      <c r="R411" s="57" t="str">
        <f>IF($C411&lt;&gt;"M5","",Trendlines!H411)</f>
        <v/>
      </c>
      <c r="S411" s="36" t="str">
        <f>IF(N411=0,""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IF(N363&lt;&gt;0,N363,"")))))))))))))))))))))))))))))))))))))))))))))))))</f>
        <v/>
      </c>
      <c r="T411" s="36" t="str">
        <f>IF(O411=0,""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IF(O363&lt;&gt;0,O363,"")))))))))))))))))))))))))))))))))))))))))))))))))</f>
        <v/>
      </c>
      <c r="U411" s="36" t="str">
        <f>IFERROR(IF(S411="N/A","N/A",((N411-S411)/S411)),"")</f>
        <v/>
      </c>
      <c r="V411" s="36" t="str">
        <f>IFERROR(IF(T411="N/A","N/A",((O411-T411)/T411)),"")</f>
        <v/>
      </c>
      <c r="W411" t="str">
        <f>IFERROR(E411-F411,"")</f>
        <v/>
      </c>
      <c r="X411" t="str">
        <f>IFERROR(ABS(E411-D410),"")</f>
        <v/>
      </c>
      <c r="Y411" t="str">
        <f>IFERROR(ABS(F411-D410),"")</f>
        <v/>
      </c>
      <c r="Z411" t="str">
        <f t="shared" si="161"/>
        <v/>
      </c>
      <c r="AA411" s="36" t="str">
        <f>IFERROR(H411-I411,"")</f>
        <v/>
      </c>
      <c r="AB411" s="36" t="str">
        <f t="shared" si="177"/>
        <v/>
      </c>
      <c r="AC411" s="66" t="str" cm="1">
        <f t="array" ref="AC411">IFERROR((AB411=AB410,AC410+AB411,AB411),"")</f>
        <v/>
      </c>
      <c r="AD411" s="79" t="str">
        <f t="shared" si="178"/>
        <v/>
      </c>
      <c r="AE411" s="79" t="str">
        <f t="shared" si="179"/>
        <v/>
      </c>
      <c r="AF411" s="80" t="str">
        <f t="shared" si="180"/>
        <v/>
      </c>
      <c r="AG411" s="80" t="str">
        <f t="shared" si="181"/>
        <v/>
      </c>
      <c r="AH411" s="36" t="str">
        <f>IF(AND(H411&gt;I411,H410&lt;I410),"crossover","")</f>
        <v/>
      </c>
      <c r="AI411" s="36" t="str">
        <f>IF(AND(H411&lt;I411,H410&gt;I410),"crossunder","")</f>
        <v/>
      </c>
      <c r="AJ411" s="67" t="str">
        <f t="shared" si="182"/>
        <v/>
      </c>
      <c r="AK411" s="68" t="str">
        <f t="shared" si="183"/>
        <v/>
      </c>
      <c r="AL411" s="71" t="str">
        <f t="shared" si="184"/>
        <v/>
      </c>
      <c r="AM411" s="71" t="str">
        <f t="shared" si="185"/>
        <v/>
      </c>
      <c r="AN411" s="72" t="str">
        <f>IF(AND(AK411&lt;&gt;"",CF411="Low Spike @ Uptrend"),AK411,"")</f>
        <v/>
      </c>
      <c r="AO411" s="72" t="str">
        <f t="shared" si="186"/>
        <v/>
      </c>
      <c r="AP411" s="71" t="str">
        <f t="shared" si="187"/>
        <v/>
      </c>
      <c r="AQ411" s="71" t="str">
        <f t="shared" si="188"/>
        <v/>
      </c>
      <c r="AR411" s="74" t="str">
        <f t="shared" si="189"/>
        <v/>
      </c>
      <c r="AS411" s="74" t="str">
        <f t="shared" si="190"/>
        <v/>
      </c>
      <c r="AT411" s="72" t="str">
        <f t="shared" ref="AT411:AU411" si="221">IFERROR(STANDARDIZE(AN411,AVERAGE(AN27:AN411),_xlfn.STDEV.P(AN27:AN411)),"")</f>
        <v/>
      </c>
      <c r="AU411" s="72" t="str">
        <f t="shared" si="221"/>
        <v/>
      </c>
      <c r="AV411" s="76" t="str">
        <f t="shared" si="192"/>
        <v/>
      </c>
      <c r="AW411" s="76" t="str">
        <f t="shared" si="193"/>
        <v/>
      </c>
      <c r="AX411" s="4"/>
      <c r="AY411" s="21" t="str">
        <f>IF(OR(Q411=0,Q411=""),"",((H411-Q411)/Q411))</f>
        <v/>
      </c>
      <c r="AZ411" s="15" t="str">
        <f t="shared" si="166"/>
        <v/>
      </c>
      <c r="BA411" s="15" t="str">
        <f t="shared" si="164"/>
        <v/>
      </c>
      <c r="BB411" s="22" t="str">
        <f t="shared" si="167"/>
        <v/>
      </c>
      <c r="BC411" s="22" t="str">
        <f t="shared" si="168"/>
        <v/>
      </c>
      <c r="BD411" s="24" t="str">
        <f>IF(OR(R411=0,R411=""),"",((H411-R411)/R411))</f>
        <v/>
      </c>
      <c r="BE411" s="23" t="str">
        <f t="shared" si="165"/>
        <v/>
      </c>
      <c r="BF411" s="23" t="str">
        <f t="shared" si="169"/>
        <v/>
      </c>
      <c r="BG411" s="25" t="str">
        <f t="shared" si="170"/>
        <v/>
      </c>
      <c r="BH411" s="25" t="str">
        <f t="shared" si="171"/>
        <v/>
      </c>
      <c r="BI411" s="29" t="str">
        <f>IF(OR(L411="",N411=""),"",IF(AND(L411=N411,L411&gt;0,N411&gt;0),"Important High",""))</f>
        <v/>
      </c>
      <c r="BJ411" s="29" t="str">
        <f>IF(OR(M411="",O411=""),"",IF(AND(M411=O411,M411&gt;0,O411&gt;0),"Important Low",""))</f>
        <v/>
      </c>
      <c r="BK411" s="37" t="str">
        <f>IFERROR(IF(ABS(U411)&lt;0.15%,"Equal High",""),"")</f>
        <v/>
      </c>
      <c r="BL411" s="37" t="str" cm="1">
        <f t="array" aca="1" ref="BL411" ca="1">_xlfn.LET(_xlpm.lookback,MIN(ROW()-ROW(BK$50),11),_xlpm.found,IFERROR(MATCH("Equal High",OFFSET(BK411,-_xlpm.lookback,0,_xlpm.lookback+1,1),0),-1),_xlpm.offset_rows,_xlpm.lookback-_xlpm.found+1,IF(_xlpm.found&gt;0,INDEX(E:E,ROW()-_xlpm.offset_rows),""))</f>
        <v/>
      </c>
      <c r="BM411" s="37" t="str">
        <f ca="1">IF(BL411&lt;&gt;"",H411,"")</f>
        <v/>
      </c>
      <c r="BN411" s="37" t="str">
        <f ca="1">IF(BL411&lt;&gt;"",I411,"")</f>
        <v/>
      </c>
      <c r="BO411" s="37" t="str">
        <f t="shared" ca="1" si="162"/>
        <v/>
      </c>
      <c r="BP411" s="37" t="str">
        <f>IFERROR(IF(ABS(V411)&lt;0.15%,"Equal Low",""),"")</f>
        <v/>
      </c>
      <c r="BQ411" s="37" t="str" cm="1">
        <f t="array" aca="1" ref="BQ411" ca="1">_xlfn.LET(_xlpm.lookback,MIN(ROW()-ROW(BP$50),11),_xlpm.found,IFERROR(MATCH("Equal Low",OFFSET(BP411,-_xlpm.lookback,0,_xlpm.lookback+1,1),0),-1),_xlpm.offset_rows,_xlpm.lookback-_xlpm.found+1,IF(_xlpm.found&gt;0,INDEX(F:F,ROW()-_xlpm.offset_rows),""))</f>
        <v/>
      </c>
      <c r="BR411" s="37" t="str">
        <f ca="1">IF(BQ411&lt;&gt;"",H411,"")</f>
        <v/>
      </c>
      <c r="BS411" s="37" t="str">
        <f ca="1">IF(BQ411&lt;&gt;"",I411,"")</f>
        <v/>
      </c>
      <c r="BT411" s="37" t="str">
        <f t="shared" ca="1" si="163"/>
        <v/>
      </c>
      <c r="BU411" s="37" t="str">
        <f t="shared" si="172"/>
        <v/>
      </c>
      <c r="BV411" s="29" t="str">
        <f t="shared" si="173"/>
        <v/>
      </c>
      <c r="BW411" s="37" t="str" cm="1">
        <f t="array" ref="BW411">IF(BV411&lt;&gt;1,"",_xlfn.IFS(OR(BC411="Above",BC411="Below"),BC411,OR(BH411="Above",BH411="Below"),BH411,TRUE,""))</f>
        <v/>
      </c>
      <c r="BX411" s="37" t="str">
        <f ca="1">_xlfn.LET(_xlpm.eqh,IFERROR(ABS((BM411-BL411)/BL411)&lt;0.15%,FALSE),_xlpm.eql,IFERROR(ABS((BR411-BQ411)/BQ411)&lt;0.15%,FALSE),IF(_xlpm.eqh,IF(_xlpm.eql,"Eqh Touch / Eql Touch","Eqh Touch"),IF(_xlpm.eql,"Eql Touch","")))</f>
        <v/>
      </c>
      <c r="BY411" s="37" t="str">
        <f>IF(AA411="","",IF(AA411&gt;0,"UP","DOWN"))</f>
        <v/>
      </c>
      <c r="BZ411" s="37" t="str">
        <f t="shared" si="174"/>
        <v/>
      </c>
      <c r="CA411" s="37" t="str">
        <f t="shared" si="175"/>
        <v/>
      </c>
      <c r="CB411" s="66" t="str">
        <f t="shared" si="176"/>
        <v/>
      </c>
      <c r="CC411" s="69" t="str">
        <f t="shared" si="194"/>
        <v/>
      </c>
      <c r="CD411" s="66" t="str">
        <f t="shared" si="195"/>
        <v/>
      </c>
      <c r="CE411" s="66" t="str">
        <f t="shared" si="196"/>
        <v/>
      </c>
      <c r="CF411" s="66" t="str">
        <f>IF(AK411="","",IF(AND(AC411&gt;0,AK411&gt;0),"Low Spike @ Uptrend",""))</f>
        <v/>
      </c>
      <c r="CG411" s="66" t="str">
        <f>IF(AND(CF411="Low Spike @ Uptrend",AV411&gt;50%),"Sig Low Spike @ Uptrend","")</f>
        <v/>
      </c>
      <c r="CH411" s="30" t="str">
        <f>IFERROR(IF(Z411&gt;(AVERAGE(Z391:Z411)+(2*_xlfn.STDEV.P(Z391:Z411))),1,""),"")</f>
        <v/>
      </c>
      <c r="CI411" s="30" t="str">
        <f>IFERROR(IF(G411&gt;(AVERAGE(G391:G411)+(2*_xlfn.STDEV.P(G391:G411))),1,""),"")</f>
        <v/>
      </c>
      <c r="CJ411" s="30" t="str">
        <f>IF(P411="","",IF(P411=1,1,""))</f>
        <v/>
      </c>
      <c r="CK411" s="11" t="str">
        <f>IF(AND(CH411="",CC411="",CF411="",CI411="",CJ411=""),"",SUM(CH411:CJ411)/5)</f>
        <v/>
      </c>
      <c r="CL411" s="38" t="str">
        <f t="shared" si="218"/>
        <v/>
      </c>
      <c r="CM411" s="10" t="str">
        <f t="shared" si="219"/>
        <v/>
      </c>
    </row>
    <row r="412" spans="1:91" x14ac:dyDescent="0.55000000000000004">
      <c r="A412" t="str">
        <f>IF('Data Validation'!$K$2&lt;&gt;TRUE,"",'Data Validation'!A412)</f>
        <v/>
      </c>
      <c r="B412" s="4" t="str">
        <f>IF('Data Validation'!$K$2&lt;&gt;TRUE,"",'Data Validation'!C412)</f>
        <v/>
      </c>
      <c r="C412" s="4" t="str">
        <f>IF('Data Validation'!$K$2&lt;&gt;TRUE,"",'Data Validation'!E412)</f>
        <v/>
      </c>
      <c r="D412" s="4" t="str">
        <f>IF('Data Validation'!$K$2&lt;&gt;TRUE,"",'Data Validation'!G412)</f>
        <v/>
      </c>
      <c r="E412" s="4" t="str">
        <f>IF($C412&lt;&gt;"M5","",Price!F412)</f>
        <v/>
      </c>
      <c r="F412" s="4" t="str">
        <f>IF($C412&lt;&gt;"M5","",Price!G412)</f>
        <v/>
      </c>
      <c r="G412" s="4" t="str">
        <f>IF($C412&lt;&gt;"M5","",Price!H412)</f>
        <v/>
      </c>
      <c r="H412" s="57" t="str">
        <f>IF($C412&lt;&gt;"M5","",SSA!E412)</f>
        <v/>
      </c>
      <c r="I412" s="57" t="str">
        <f>IF($C412&lt;&gt;"M5","",SSA!F412)</f>
        <v/>
      </c>
      <c r="J412" s="58" t="str">
        <f>IF($C412&lt;&gt;"M5","",SSA!G412)</f>
        <v/>
      </c>
      <c r="K412" s="58" t="str">
        <f>IF($C412&lt;&gt;"M5","",SSA!H412)</f>
        <v/>
      </c>
      <c r="L412" s="5" t="str">
        <f>IF($C412&lt;&gt;"M5","",Trendlines!K412)</f>
        <v/>
      </c>
      <c r="M412" s="5" t="str">
        <f>IF($C412&lt;&gt;"M5","",Trendlines!L412)</f>
        <v/>
      </c>
      <c r="N412" s="5" t="str">
        <f>IF($C412&lt;&gt;"M5","",ZigZag!E412)</f>
        <v/>
      </c>
      <c r="O412" s="5" t="str">
        <f>IF($C412&lt;&gt;"M5","",ZigZag!F412)</f>
        <v/>
      </c>
      <c r="P412" s="5" t="str">
        <f>IF($C412&lt;&gt;"M5","",Pinbar!E412)</f>
        <v/>
      </c>
      <c r="Q412" s="57" t="str">
        <f>IF($C412&lt;&gt;"M5","",Trendlines!E412)</f>
        <v/>
      </c>
      <c r="R412" s="57" t="str">
        <f>IF($C412&lt;&gt;"M5","",Trendlines!H412)</f>
        <v/>
      </c>
      <c r="S412" s="36" t="str">
        <f>IF(N412=0,""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IF(N364&lt;&gt;0,N364,"")))))))))))))))))))))))))))))))))))))))))))))))))</f>
        <v/>
      </c>
      <c r="T412" s="36" t="str">
        <f>IF(O412=0,""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IF(O364&lt;&gt;0,O364,"")))))))))))))))))))))))))))))))))))))))))))))))))</f>
        <v/>
      </c>
      <c r="U412" s="36" t="str">
        <f>IFERROR(IF(S412="N/A","N/A",((N412-S412)/S412)),"")</f>
        <v/>
      </c>
      <c r="V412" s="36" t="str">
        <f>IFERROR(IF(T412="N/A","N/A",((O412-T412)/T412)),"")</f>
        <v/>
      </c>
      <c r="W412" t="str">
        <f>IFERROR(E412-F412,"")</f>
        <v/>
      </c>
      <c r="X412" t="str">
        <f>IFERROR(ABS(E412-D411),"")</f>
        <v/>
      </c>
      <c r="Y412" t="str">
        <f>IFERROR(ABS(F412-D411),"")</f>
        <v/>
      </c>
      <c r="Z412" t="str">
        <f t="shared" si="161"/>
        <v/>
      </c>
      <c r="AA412" s="36" t="str">
        <f>IFERROR(H412-I412,"")</f>
        <v/>
      </c>
      <c r="AB412" s="36" t="str">
        <f t="shared" si="177"/>
        <v/>
      </c>
      <c r="AC412" s="66" t="str" cm="1">
        <f t="array" ref="AC412">IFERROR((AB412=AB411,AC411+AB412,AB412),"")</f>
        <v/>
      </c>
      <c r="AD412" s="79" t="str">
        <f t="shared" si="178"/>
        <v/>
      </c>
      <c r="AE412" s="79" t="str">
        <f t="shared" si="179"/>
        <v/>
      </c>
      <c r="AF412" s="80" t="str">
        <f t="shared" si="180"/>
        <v/>
      </c>
      <c r="AG412" s="80" t="str">
        <f t="shared" si="181"/>
        <v/>
      </c>
      <c r="AH412" s="36" t="str">
        <f>IF(AND(H412&gt;I412,H411&lt;I411),"crossover","")</f>
        <v/>
      </c>
      <c r="AI412" s="36" t="str">
        <f>IF(AND(H412&lt;I412,H411&gt;I411),"crossunder","")</f>
        <v/>
      </c>
      <c r="AJ412" s="67" t="str">
        <f t="shared" si="182"/>
        <v/>
      </c>
      <c r="AK412" s="68" t="str">
        <f t="shared" si="183"/>
        <v/>
      </c>
      <c r="AL412" s="71" t="str">
        <f t="shared" si="184"/>
        <v/>
      </c>
      <c r="AM412" s="71" t="str">
        <f t="shared" si="185"/>
        <v/>
      </c>
      <c r="AN412" s="72" t="str">
        <f>IF(AND(AK412&lt;&gt;"",CF412="Low Spike @ Uptrend"),AK412,"")</f>
        <v/>
      </c>
      <c r="AO412" s="72" t="str">
        <f t="shared" si="186"/>
        <v/>
      </c>
      <c r="AP412" s="71" t="str">
        <f t="shared" si="187"/>
        <v/>
      </c>
      <c r="AQ412" s="71" t="str">
        <f t="shared" si="188"/>
        <v/>
      </c>
      <c r="AR412" s="74" t="str">
        <f t="shared" si="189"/>
        <v/>
      </c>
      <c r="AS412" s="74" t="str">
        <f t="shared" si="190"/>
        <v/>
      </c>
      <c r="AT412" s="72" t="str">
        <f t="shared" ref="AT412:AU412" si="222">IFERROR(STANDARDIZE(AN412,AVERAGE(AN28:AN412),_xlfn.STDEV.P(AN28:AN412)),"")</f>
        <v/>
      </c>
      <c r="AU412" s="72" t="str">
        <f t="shared" si="222"/>
        <v/>
      </c>
      <c r="AV412" s="76" t="str">
        <f t="shared" si="192"/>
        <v/>
      </c>
      <c r="AW412" s="76" t="str">
        <f t="shared" si="193"/>
        <v/>
      </c>
      <c r="AX412" s="4"/>
      <c r="AY412" s="21" t="str">
        <f>IF(OR(Q412=0,Q412=""),"",((H412-Q412)/Q412))</f>
        <v/>
      </c>
      <c r="AZ412" s="15" t="str">
        <f t="shared" si="166"/>
        <v/>
      </c>
      <c r="BA412" s="15" t="str">
        <f t="shared" si="164"/>
        <v/>
      </c>
      <c r="BB412" s="22" t="str">
        <f t="shared" si="167"/>
        <v/>
      </c>
      <c r="BC412" s="22" t="str">
        <f t="shared" si="168"/>
        <v/>
      </c>
      <c r="BD412" s="24" t="str">
        <f>IF(OR(R412=0,R412=""),"",((H412-R412)/R412))</f>
        <v/>
      </c>
      <c r="BE412" s="23" t="str">
        <f t="shared" si="165"/>
        <v/>
      </c>
      <c r="BF412" s="23" t="str">
        <f t="shared" si="169"/>
        <v/>
      </c>
      <c r="BG412" s="25" t="str">
        <f t="shared" si="170"/>
        <v/>
      </c>
      <c r="BH412" s="25" t="str">
        <f t="shared" si="171"/>
        <v/>
      </c>
      <c r="BI412" s="29" t="str">
        <f>IF(OR(L412="",N412=""),"",IF(AND(L412=N412,L412&gt;0,N412&gt;0),"Important High",""))</f>
        <v/>
      </c>
      <c r="BJ412" s="29" t="str">
        <f>IF(OR(M412="",O412=""),"",IF(AND(M412=O412,M412&gt;0,O412&gt;0),"Important Low",""))</f>
        <v/>
      </c>
      <c r="BK412" s="37" t="str">
        <f>IFERROR(IF(ABS(U412)&lt;0.15%,"Equal High",""),"")</f>
        <v/>
      </c>
      <c r="BL412" s="37" t="str" cm="1">
        <f t="array" aca="1" ref="BL412" ca="1">_xlfn.LET(_xlpm.lookback,MIN(ROW()-ROW(BK$50),11),_xlpm.found,IFERROR(MATCH("Equal High",OFFSET(BK412,-_xlpm.lookback,0,_xlpm.lookback+1,1),0),-1),_xlpm.offset_rows,_xlpm.lookback-_xlpm.found+1,IF(_xlpm.found&gt;0,INDEX(E:E,ROW()-_xlpm.offset_rows),""))</f>
        <v/>
      </c>
      <c r="BM412" s="37" t="str">
        <f ca="1">IF(BL412&lt;&gt;"",H412,"")</f>
        <v/>
      </c>
      <c r="BN412" s="37" t="str">
        <f ca="1">IF(BL412&lt;&gt;"",I412,"")</f>
        <v/>
      </c>
      <c r="BO412" s="37" t="str">
        <f t="shared" ca="1" si="162"/>
        <v/>
      </c>
      <c r="BP412" s="37" t="str">
        <f>IFERROR(IF(ABS(V412)&lt;0.15%,"Equal Low",""),"")</f>
        <v/>
      </c>
      <c r="BQ412" s="37" t="str" cm="1">
        <f t="array" aca="1" ref="BQ412" ca="1">_xlfn.LET(_xlpm.lookback,MIN(ROW()-ROW(BP$50),11),_xlpm.found,IFERROR(MATCH("Equal Low",OFFSET(BP412,-_xlpm.lookback,0,_xlpm.lookback+1,1),0),-1),_xlpm.offset_rows,_xlpm.lookback-_xlpm.found+1,IF(_xlpm.found&gt;0,INDEX(F:F,ROW()-_xlpm.offset_rows),""))</f>
        <v/>
      </c>
      <c r="BR412" s="37" t="str">
        <f ca="1">IF(BQ412&lt;&gt;"",H412,"")</f>
        <v/>
      </c>
      <c r="BS412" s="37" t="str">
        <f ca="1">IF(BQ412&lt;&gt;"",I412,"")</f>
        <v/>
      </c>
      <c r="BT412" s="37" t="str">
        <f t="shared" ca="1" si="163"/>
        <v/>
      </c>
      <c r="BU412" s="37" t="str">
        <f t="shared" si="172"/>
        <v/>
      </c>
      <c r="BV412" s="29" t="str">
        <f t="shared" si="173"/>
        <v/>
      </c>
      <c r="BW412" s="37" t="str" cm="1">
        <f t="array" ref="BW412">IF(BV412&lt;&gt;1,"",_xlfn.IFS(OR(BC412="Above",BC412="Below"),BC412,OR(BH412="Above",BH412="Below"),BH412,TRUE,""))</f>
        <v/>
      </c>
      <c r="BX412" s="37" t="str">
        <f ca="1">_xlfn.LET(_xlpm.eqh,IFERROR(ABS((BM412-BL412)/BL412)&lt;0.15%,FALSE),_xlpm.eql,IFERROR(ABS((BR412-BQ412)/BQ412)&lt;0.15%,FALSE),IF(_xlpm.eqh,IF(_xlpm.eql,"Eqh Touch / Eql Touch","Eqh Touch"),IF(_xlpm.eql,"Eql Touch","")))</f>
        <v/>
      </c>
      <c r="BY412" s="37" t="str">
        <f>IF(AA412="","",IF(AA412&gt;0,"UP","DOWN"))</f>
        <v/>
      </c>
      <c r="BZ412" s="37" t="str">
        <f t="shared" si="174"/>
        <v/>
      </c>
      <c r="CA412" s="37" t="str">
        <f t="shared" si="175"/>
        <v/>
      </c>
      <c r="CB412" s="66" t="str">
        <f t="shared" si="176"/>
        <v/>
      </c>
      <c r="CC412" s="69" t="str">
        <f t="shared" si="194"/>
        <v/>
      </c>
      <c r="CD412" s="66" t="str">
        <f t="shared" si="195"/>
        <v/>
      </c>
      <c r="CE412" s="66" t="str">
        <f t="shared" si="196"/>
        <v/>
      </c>
      <c r="CF412" s="66" t="str">
        <f>IF(AK412="","",IF(AND(AC412&gt;0,AK412&gt;0),"Low Spike @ Uptrend",""))</f>
        <v/>
      </c>
      <c r="CG412" s="66" t="str">
        <f>IF(AND(CF412="Low Spike @ Uptrend",AV412&gt;50%),"Sig Low Spike @ Uptrend","")</f>
        <v/>
      </c>
      <c r="CH412" s="30" t="str">
        <f>IFERROR(IF(Z412&gt;(AVERAGE(Z392:Z412)+(2*_xlfn.STDEV.P(Z392:Z412))),1,""),"")</f>
        <v/>
      </c>
      <c r="CI412" s="30" t="str">
        <f>IFERROR(IF(G412&gt;(AVERAGE(G392:G412)+(2*_xlfn.STDEV.P(G392:G412))),1,""),"")</f>
        <v/>
      </c>
      <c r="CJ412" s="30" t="str">
        <f>IF(P412="","",IF(P412=1,1,""))</f>
        <v/>
      </c>
      <c r="CK412" s="11" t="str">
        <f>IF(AND(CH412="",CC412="",CF412="",CI412="",CJ412=""),"",SUM(CH412:CJ412)/5)</f>
        <v/>
      </c>
      <c r="CL412" s="38" t="str">
        <f t="shared" si="218"/>
        <v/>
      </c>
      <c r="CM412" s="10" t="str">
        <f t="shared" si="219"/>
        <v/>
      </c>
    </row>
    <row r="413" spans="1:91" x14ac:dyDescent="0.55000000000000004">
      <c r="A413" t="str">
        <f>IF('Data Validation'!$K$2&lt;&gt;TRUE,"",'Data Validation'!A413)</f>
        <v/>
      </c>
      <c r="B413" s="4" t="str">
        <f>IF('Data Validation'!$K$2&lt;&gt;TRUE,"",'Data Validation'!C413)</f>
        <v/>
      </c>
      <c r="C413" s="4" t="str">
        <f>IF('Data Validation'!$K$2&lt;&gt;TRUE,"",'Data Validation'!E413)</f>
        <v/>
      </c>
      <c r="D413" s="4" t="str">
        <f>IF('Data Validation'!$K$2&lt;&gt;TRUE,"",'Data Validation'!G413)</f>
        <v/>
      </c>
      <c r="E413" s="4" t="str">
        <f>IF($C413&lt;&gt;"M5","",Price!F413)</f>
        <v/>
      </c>
      <c r="F413" s="4" t="str">
        <f>IF($C413&lt;&gt;"M5","",Price!G413)</f>
        <v/>
      </c>
      <c r="G413" s="4" t="str">
        <f>IF($C413&lt;&gt;"M5","",Price!H413)</f>
        <v/>
      </c>
      <c r="H413" s="57" t="str">
        <f>IF($C413&lt;&gt;"M5","",SSA!E413)</f>
        <v/>
      </c>
      <c r="I413" s="57" t="str">
        <f>IF($C413&lt;&gt;"M5","",SSA!F413)</f>
        <v/>
      </c>
      <c r="J413" s="58" t="str">
        <f>IF($C413&lt;&gt;"M5","",SSA!G413)</f>
        <v/>
      </c>
      <c r="K413" s="58" t="str">
        <f>IF($C413&lt;&gt;"M5","",SSA!H413)</f>
        <v/>
      </c>
      <c r="L413" s="5" t="str">
        <f>IF($C413&lt;&gt;"M5","",Trendlines!K413)</f>
        <v/>
      </c>
      <c r="M413" s="5" t="str">
        <f>IF($C413&lt;&gt;"M5","",Trendlines!L413)</f>
        <v/>
      </c>
      <c r="N413" s="5" t="str">
        <f>IF($C413&lt;&gt;"M5","",ZigZag!E413)</f>
        <v/>
      </c>
      <c r="O413" s="5" t="str">
        <f>IF($C413&lt;&gt;"M5","",ZigZag!F413)</f>
        <v/>
      </c>
      <c r="P413" s="5" t="str">
        <f>IF($C413&lt;&gt;"M5","",Pinbar!E413)</f>
        <v/>
      </c>
      <c r="Q413" s="57" t="str">
        <f>IF($C413&lt;&gt;"M5","",Trendlines!E413)</f>
        <v/>
      </c>
      <c r="R413" s="57" t="str">
        <f>IF($C413&lt;&gt;"M5","",Trendlines!H413)</f>
        <v/>
      </c>
      <c r="S413" s="36" t="str">
        <f>IF(N413=0,""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IF(N365&lt;&gt;0,N365,"")))))))))))))))))))))))))))))))))))))))))))))))))</f>
        <v/>
      </c>
      <c r="T413" s="36" t="str">
        <f>IF(O413=0,""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IF(O365&lt;&gt;0,O365,"")))))))))))))))))))))))))))))))))))))))))))))))))</f>
        <v/>
      </c>
      <c r="U413" s="36" t="str">
        <f>IFERROR(IF(S413="N/A","N/A",((N413-S413)/S413)),"")</f>
        <v/>
      </c>
      <c r="V413" s="36" t="str">
        <f>IFERROR(IF(T413="N/A","N/A",((O413-T413)/T413)),"")</f>
        <v/>
      </c>
      <c r="W413" t="str">
        <f>IFERROR(E413-F413,"")</f>
        <v/>
      </c>
      <c r="X413" t="str">
        <f>IFERROR(ABS(E413-D412),"")</f>
        <v/>
      </c>
      <c r="Y413" t="str">
        <f>IFERROR(ABS(F413-D412),"")</f>
        <v/>
      </c>
      <c r="Z413" t="str">
        <f t="shared" si="161"/>
        <v/>
      </c>
      <c r="AA413" s="36" t="str">
        <f>IFERROR(H413-I413,"")</f>
        <v/>
      </c>
      <c r="AB413" s="36" t="str">
        <f t="shared" si="177"/>
        <v/>
      </c>
      <c r="AC413" s="66" t="str" cm="1">
        <f t="array" ref="AC413">IFERROR((AB413=AB412,AC412+AB413,AB413),"")</f>
        <v/>
      </c>
      <c r="AD413" s="79" t="str">
        <f t="shared" si="178"/>
        <v/>
      </c>
      <c r="AE413" s="79" t="str">
        <f t="shared" si="179"/>
        <v/>
      </c>
      <c r="AF413" s="80" t="str">
        <f t="shared" si="180"/>
        <v/>
      </c>
      <c r="AG413" s="80" t="str">
        <f t="shared" si="181"/>
        <v/>
      </c>
      <c r="AH413" s="36" t="str">
        <f>IF(AND(H413&gt;I413,H412&lt;I412),"crossover","")</f>
        <v/>
      </c>
      <c r="AI413" s="36" t="str">
        <f>IF(AND(H413&lt;I413,H412&gt;I412),"crossunder","")</f>
        <v/>
      </c>
      <c r="AJ413" s="67" t="str">
        <f t="shared" si="182"/>
        <v/>
      </c>
      <c r="AK413" s="68" t="str">
        <f t="shared" si="183"/>
        <v/>
      </c>
      <c r="AL413" s="71" t="str">
        <f t="shared" si="184"/>
        <v/>
      </c>
      <c r="AM413" s="71" t="str">
        <f t="shared" si="185"/>
        <v/>
      </c>
      <c r="AN413" s="72" t="str">
        <f>IF(AND(AK413&lt;&gt;"",CF413="Low Spike @ Uptrend"),AK413,"")</f>
        <v/>
      </c>
      <c r="AO413" s="72" t="str">
        <f t="shared" si="186"/>
        <v/>
      </c>
      <c r="AP413" s="71" t="str">
        <f t="shared" si="187"/>
        <v/>
      </c>
      <c r="AQ413" s="71" t="str">
        <f t="shared" si="188"/>
        <v/>
      </c>
      <c r="AR413" s="74" t="str">
        <f t="shared" si="189"/>
        <v/>
      </c>
      <c r="AS413" s="74" t="str">
        <f t="shared" si="190"/>
        <v/>
      </c>
      <c r="AT413" s="72" t="str">
        <f t="shared" ref="AT413:AU413" si="223">IFERROR(STANDARDIZE(AN413,AVERAGE(AN29:AN413),_xlfn.STDEV.P(AN29:AN413)),"")</f>
        <v/>
      </c>
      <c r="AU413" s="72" t="str">
        <f t="shared" si="223"/>
        <v/>
      </c>
      <c r="AV413" s="76" t="str">
        <f t="shared" si="192"/>
        <v/>
      </c>
      <c r="AW413" s="76" t="str">
        <f t="shared" si="193"/>
        <v/>
      </c>
      <c r="AX413" s="4"/>
      <c r="AY413" s="21" t="str">
        <f>IF(OR(Q413=0,Q413=""),"",((H413-Q413)/Q413))</f>
        <v/>
      </c>
      <c r="AZ413" s="15" t="str">
        <f t="shared" si="166"/>
        <v/>
      </c>
      <c r="BA413" s="15" t="str">
        <f t="shared" si="164"/>
        <v/>
      </c>
      <c r="BB413" s="22" t="str">
        <f t="shared" si="167"/>
        <v/>
      </c>
      <c r="BC413" s="22" t="str">
        <f t="shared" si="168"/>
        <v/>
      </c>
      <c r="BD413" s="24" t="str">
        <f>IF(OR(R413=0,R413=""),"",((H413-R413)/R413))</f>
        <v/>
      </c>
      <c r="BE413" s="23" t="str">
        <f t="shared" si="165"/>
        <v/>
      </c>
      <c r="BF413" s="23" t="str">
        <f t="shared" si="169"/>
        <v/>
      </c>
      <c r="BG413" s="25" t="str">
        <f t="shared" si="170"/>
        <v/>
      </c>
      <c r="BH413" s="25" t="str">
        <f t="shared" si="171"/>
        <v/>
      </c>
      <c r="BI413" s="29" t="str">
        <f>IF(OR(L413="",N413=""),"",IF(AND(L413=N413,L413&gt;0,N413&gt;0),"Important High",""))</f>
        <v/>
      </c>
      <c r="BJ413" s="29" t="str">
        <f>IF(OR(M413="",O413=""),"",IF(AND(M413=O413,M413&gt;0,O413&gt;0),"Important Low",""))</f>
        <v/>
      </c>
      <c r="BK413" s="37" t="str">
        <f>IFERROR(IF(ABS(U413)&lt;0.15%,"Equal High",""),"")</f>
        <v/>
      </c>
      <c r="BL413" s="37" t="str" cm="1">
        <f t="array" aca="1" ref="BL413" ca="1">_xlfn.LET(_xlpm.lookback,MIN(ROW()-ROW(BK$50),11),_xlpm.found,IFERROR(MATCH("Equal High",OFFSET(BK413,-_xlpm.lookback,0,_xlpm.lookback+1,1),0),-1),_xlpm.offset_rows,_xlpm.lookback-_xlpm.found+1,IF(_xlpm.found&gt;0,INDEX(E:E,ROW()-_xlpm.offset_rows),""))</f>
        <v/>
      </c>
      <c r="BM413" s="37" t="str">
        <f ca="1">IF(BL413&lt;&gt;"",H413,"")</f>
        <v/>
      </c>
      <c r="BN413" s="37" t="str">
        <f ca="1">IF(BL413&lt;&gt;"",I413,"")</f>
        <v/>
      </c>
      <c r="BO413" s="37" t="str">
        <f t="shared" ca="1" si="162"/>
        <v/>
      </c>
      <c r="BP413" s="37" t="str">
        <f>IFERROR(IF(ABS(V413)&lt;0.15%,"Equal Low",""),"")</f>
        <v/>
      </c>
      <c r="BQ413" s="37" t="str" cm="1">
        <f t="array" aca="1" ref="BQ413" ca="1">_xlfn.LET(_xlpm.lookback,MIN(ROW()-ROW(BP$50),11),_xlpm.found,IFERROR(MATCH("Equal Low",OFFSET(BP413,-_xlpm.lookback,0,_xlpm.lookback+1,1),0),-1),_xlpm.offset_rows,_xlpm.lookback-_xlpm.found+1,IF(_xlpm.found&gt;0,INDEX(F:F,ROW()-_xlpm.offset_rows),""))</f>
        <v/>
      </c>
      <c r="BR413" s="37" t="str">
        <f ca="1">IF(BQ413&lt;&gt;"",H413,"")</f>
        <v/>
      </c>
      <c r="BS413" s="37" t="str">
        <f ca="1">IF(BQ413&lt;&gt;"",I413,"")</f>
        <v/>
      </c>
      <c r="BT413" s="37" t="str">
        <f t="shared" ca="1" si="163"/>
        <v/>
      </c>
      <c r="BU413" s="37" t="str">
        <f t="shared" si="172"/>
        <v/>
      </c>
      <c r="BV413" s="29" t="str">
        <f t="shared" si="173"/>
        <v/>
      </c>
      <c r="BW413" s="37" t="str" cm="1">
        <f t="array" ref="BW413">IF(BV413&lt;&gt;1,"",_xlfn.IFS(OR(BC413="Above",BC413="Below"),BC413,OR(BH413="Above",BH413="Below"),BH413,TRUE,""))</f>
        <v/>
      </c>
      <c r="BX413" s="37" t="str">
        <f ca="1">_xlfn.LET(_xlpm.eqh,IFERROR(ABS((BM413-BL413)/BL413)&lt;0.15%,FALSE),_xlpm.eql,IFERROR(ABS((BR413-BQ413)/BQ413)&lt;0.15%,FALSE),IF(_xlpm.eqh,IF(_xlpm.eql,"Eqh Touch / Eql Touch","Eqh Touch"),IF(_xlpm.eql,"Eql Touch","")))</f>
        <v/>
      </c>
      <c r="BY413" s="37" t="str">
        <f>IF(AA413="","",IF(AA413&gt;0,"UP","DOWN"))</f>
        <v/>
      </c>
      <c r="BZ413" s="37" t="str">
        <f t="shared" si="174"/>
        <v/>
      </c>
      <c r="CA413" s="37" t="str">
        <f t="shared" si="175"/>
        <v/>
      </c>
      <c r="CB413" s="66" t="str">
        <f t="shared" si="176"/>
        <v/>
      </c>
      <c r="CC413" s="69" t="str">
        <f t="shared" si="194"/>
        <v/>
      </c>
      <c r="CD413" s="66" t="str">
        <f t="shared" si="195"/>
        <v/>
      </c>
      <c r="CE413" s="66" t="str">
        <f t="shared" si="196"/>
        <v/>
      </c>
      <c r="CF413" s="66" t="str">
        <f>IF(AK413="","",IF(AND(AC413&gt;0,AK413&gt;0),"Low Spike @ Uptrend",""))</f>
        <v/>
      </c>
      <c r="CG413" s="66" t="str">
        <f>IF(AND(CF413="Low Spike @ Uptrend",AV413&gt;50%),"Sig Low Spike @ Uptrend","")</f>
        <v/>
      </c>
      <c r="CH413" s="30" t="str">
        <f>IFERROR(IF(Z413&gt;(AVERAGE(Z393:Z413)+(2*_xlfn.STDEV.P(Z393:Z413))),1,""),"")</f>
        <v/>
      </c>
      <c r="CI413" s="30" t="str">
        <f>IFERROR(IF(G413&gt;(AVERAGE(G393:G413)+(2*_xlfn.STDEV.P(G393:G413))),1,""),"")</f>
        <v/>
      </c>
      <c r="CJ413" s="30" t="str">
        <f>IF(P413="","",IF(P413=1,1,""))</f>
        <v/>
      </c>
      <c r="CK413" s="11" t="str">
        <f>IF(AND(CH413="",CC413="",CF413="",CI413="",CJ413=""),"",SUM(CH413:CJ413)/5)</f>
        <v/>
      </c>
      <c r="CL413" s="38" t="str">
        <f t="shared" si="218"/>
        <v/>
      </c>
      <c r="CM413" s="10" t="str">
        <f t="shared" si="219"/>
        <v/>
      </c>
    </row>
    <row r="414" spans="1:91" x14ac:dyDescent="0.55000000000000004">
      <c r="A414" t="str">
        <f>IF('Data Validation'!$K$2&lt;&gt;TRUE,"",'Data Validation'!A414)</f>
        <v/>
      </c>
      <c r="B414" s="4" t="str">
        <f>IF('Data Validation'!$K$2&lt;&gt;TRUE,"",'Data Validation'!C414)</f>
        <v/>
      </c>
      <c r="C414" s="4" t="str">
        <f>IF('Data Validation'!$K$2&lt;&gt;TRUE,"",'Data Validation'!E414)</f>
        <v/>
      </c>
      <c r="D414" s="4" t="str">
        <f>IF('Data Validation'!$K$2&lt;&gt;TRUE,"",'Data Validation'!G414)</f>
        <v/>
      </c>
      <c r="E414" s="4" t="str">
        <f>IF($C414&lt;&gt;"M5","",Price!F414)</f>
        <v/>
      </c>
      <c r="F414" s="4" t="str">
        <f>IF($C414&lt;&gt;"M5","",Price!G414)</f>
        <v/>
      </c>
      <c r="G414" s="4" t="str">
        <f>IF($C414&lt;&gt;"M5","",Price!H414)</f>
        <v/>
      </c>
      <c r="H414" s="57" t="str">
        <f>IF($C414&lt;&gt;"M5","",SSA!E414)</f>
        <v/>
      </c>
      <c r="I414" s="57" t="str">
        <f>IF($C414&lt;&gt;"M5","",SSA!F414)</f>
        <v/>
      </c>
      <c r="J414" s="58" t="str">
        <f>IF($C414&lt;&gt;"M5","",SSA!G414)</f>
        <v/>
      </c>
      <c r="K414" s="58" t="str">
        <f>IF($C414&lt;&gt;"M5","",SSA!H414)</f>
        <v/>
      </c>
      <c r="L414" s="5" t="str">
        <f>IF($C414&lt;&gt;"M5","",Trendlines!K414)</f>
        <v/>
      </c>
      <c r="M414" s="5" t="str">
        <f>IF($C414&lt;&gt;"M5","",Trendlines!L414)</f>
        <v/>
      </c>
      <c r="N414" s="5" t="str">
        <f>IF($C414&lt;&gt;"M5","",ZigZag!E414)</f>
        <v/>
      </c>
      <c r="O414" s="5" t="str">
        <f>IF($C414&lt;&gt;"M5","",ZigZag!F414)</f>
        <v/>
      </c>
      <c r="P414" s="5" t="str">
        <f>IF($C414&lt;&gt;"M5","",Pinbar!E414)</f>
        <v/>
      </c>
      <c r="Q414" s="57" t="str">
        <f>IF($C414&lt;&gt;"M5","",Trendlines!E414)</f>
        <v/>
      </c>
      <c r="R414" s="57" t="str">
        <f>IF($C414&lt;&gt;"M5","",Trendlines!H414)</f>
        <v/>
      </c>
      <c r="S414" s="36" t="str">
        <f>IF(N414=0,""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IF(N366&lt;&gt;0,N366,"")))))))))))))))))))))))))))))))))))))))))))))))))</f>
        <v/>
      </c>
      <c r="T414" s="36" t="str">
        <f>IF(O414=0,""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IF(O366&lt;&gt;0,O366,"")))))))))))))))))))))))))))))))))))))))))))))))))</f>
        <v/>
      </c>
      <c r="U414" s="36" t="str">
        <f>IFERROR(IF(S414="N/A","N/A",((N414-S414)/S414)),"")</f>
        <v/>
      </c>
      <c r="V414" s="36" t="str">
        <f>IFERROR(IF(T414="N/A","N/A",((O414-T414)/T414)),"")</f>
        <v/>
      </c>
      <c r="W414" t="str">
        <f>IFERROR(E414-F414,"")</f>
        <v/>
      </c>
      <c r="X414" t="str">
        <f>IFERROR(ABS(E414-D413),"")</f>
        <v/>
      </c>
      <c r="Y414" t="str">
        <f>IFERROR(ABS(F414-D413),"")</f>
        <v/>
      </c>
      <c r="Z414" t="str">
        <f t="shared" si="161"/>
        <v/>
      </c>
      <c r="AA414" s="36" t="str">
        <f>IFERROR(H414-I414,"")</f>
        <v/>
      </c>
      <c r="AB414" s="36" t="str">
        <f t="shared" si="177"/>
        <v/>
      </c>
      <c r="AC414" s="66" t="str" cm="1">
        <f t="array" ref="AC414">IFERROR((AB414=AB413,AC413+AB414,AB414),"")</f>
        <v/>
      </c>
      <c r="AD414" s="79" t="str">
        <f t="shared" si="178"/>
        <v/>
      </c>
      <c r="AE414" s="79" t="str">
        <f t="shared" si="179"/>
        <v/>
      </c>
      <c r="AF414" s="80" t="str">
        <f t="shared" si="180"/>
        <v/>
      </c>
      <c r="AG414" s="80" t="str">
        <f t="shared" si="181"/>
        <v/>
      </c>
      <c r="AH414" s="36" t="str">
        <f>IF(AND(H414&gt;I414,H413&lt;I413),"crossover","")</f>
        <v/>
      </c>
      <c r="AI414" s="36" t="str">
        <f>IF(AND(H414&lt;I414,H413&gt;I413),"crossunder","")</f>
        <v/>
      </c>
      <c r="AJ414" s="67" t="str">
        <f t="shared" si="182"/>
        <v/>
      </c>
      <c r="AK414" s="68" t="str">
        <f t="shared" si="183"/>
        <v/>
      </c>
      <c r="AL414" s="71" t="str">
        <f t="shared" si="184"/>
        <v/>
      </c>
      <c r="AM414" s="71" t="str">
        <f t="shared" si="185"/>
        <v/>
      </c>
      <c r="AN414" s="72" t="str">
        <f>IF(AND(AK414&lt;&gt;"",CF414="Low Spike @ Uptrend"),AK414,"")</f>
        <v/>
      </c>
      <c r="AO414" s="72" t="str">
        <f t="shared" si="186"/>
        <v/>
      </c>
      <c r="AP414" s="71" t="str">
        <f t="shared" si="187"/>
        <v/>
      </c>
      <c r="AQ414" s="71" t="str">
        <f t="shared" si="188"/>
        <v/>
      </c>
      <c r="AR414" s="74" t="str">
        <f t="shared" si="189"/>
        <v/>
      </c>
      <c r="AS414" s="74" t="str">
        <f t="shared" si="190"/>
        <v/>
      </c>
      <c r="AT414" s="72" t="str">
        <f t="shared" ref="AT414:AU414" si="224">IFERROR(STANDARDIZE(AN414,AVERAGE(AN30:AN414),_xlfn.STDEV.P(AN30:AN414)),"")</f>
        <v/>
      </c>
      <c r="AU414" s="72" t="str">
        <f t="shared" si="224"/>
        <v/>
      </c>
      <c r="AV414" s="76" t="str">
        <f t="shared" si="192"/>
        <v/>
      </c>
      <c r="AW414" s="76" t="str">
        <f t="shared" si="193"/>
        <v/>
      </c>
      <c r="AX414" s="4"/>
      <c r="AY414" s="21" t="str">
        <f>IF(OR(Q414=0,Q414=""),"",((H414-Q414)/Q414))</f>
        <v/>
      </c>
      <c r="AZ414" s="15" t="str">
        <f t="shared" si="166"/>
        <v/>
      </c>
      <c r="BA414" s="15" t="str">
        <f t="shared" si="164"/>
        <v/>
      </c>
      <c r="BB414" s="22" t="str">
        <f t="shared" si="167"/>
        <v/>
      </c>
      <c r="BC414" s="22" t="str">
        <f t="shared" si="168"/>
        <v/>
      </c>
      <c r="BD414" s="24" t="str">
        <f>IF(OR(R414=0,R414=""),"",((H414-R414)/R414))</f>
        <v/>
      </c>
      <c r="BE414" s="23" t="str">
        <f t="shared" si="165"/>
        <v/>
      </c>
      <c r="BF414" s="23" t="str">
        <f t="shared" si="169"/>
        <v/>
      </c>
      <c r="BG414" s="25" t="str">
        <f t="shared" si="170"/>
        <v/>
      </c>
      <c r="BH414" s="25" t="str">
        <f t="shared" si="171"/>
        <v/>
      </c>
      <c r="BI414" s="29" t="str">
        <f>IF(OR(L414="",N414=""),"",IF(AND(L414=N414,L414&gt;0,N414&gt;0),"Important High",""))</f>
        <v/>
      </c>
      <c r="BJ414" s="29" t="str">
        <f>IF(OR(M414="",O414=""),"",IF(AND(M414=O414,M414&gt;0,O414&gt;0),"Important Low",""))</f>
        <v/>
      </c>
      <c r="BK414" s="37" t="str">
        <f>IFERROR(IF(ABS(U414)&lt;0.15%,"Equal High",""),"")</f>
        <v/>
      </c>
      <c r="BL414" s="37" t="str" cm="1">
        <f t="array" aca="1" ref="BL414" ca="1">_xlfn.LET(_xlpm.lookback,MIN(ROW()-ROW(BK$50),11),_xlpm.found,IFERROR(MATCH("Equal High",OFFSET(BK414,-_xlpm.lookback,0,_xlpm.lookback+1,1),0),-1),_xlpm.offset_rows,_xlpm.lookback-_xlpm.found+1,IF(_xlpm.found&gt;0,INDEX(E:E,ROW()-_xlpm.offset_rows),""))</f>
        <v/>
      </c>
      <c r="BM414" s="37" t="str">
        <f ca="1">IF(BL414&lt;&gt;"",H414,"")</f>
        <v/>
      </c>
      <c r="BN414" s="37" t="str">
        <f ca="1">IF(BL414&lt;&gt;"",I414,"")</f>
        <v/>
      </c>
      <c r="BO414" s="37" t="str">
        <f t="shared" ca="1" si="162"/>
        <v/>
      </c>
      <c r="BP414" s="37" t="str">
        <f>IFERROR(IF(ABS(V414)&lt;0.15%,"Equal Low",""),"")</f>
        <v/>
      </c>
      <c r="BQ414" s="37" t="str" cm="1">
        <f t="array" aca="1" ref="BQ414" ca="1">_xlfn.LET(_xlpm.lookback,MIN(ROW()-ROW(BP$50),11),_xlpm.found,IFERROR(MATCH("Equal Low",OFFSET(BP414,-_xlpm.lookback,0,_xlpm.lookback+1,1),0),-1),_xlpm.offset_rows,_xlpm.lookback-_xlpm.found+1,IF(_xlpm.found&gt;0,INDEX(F:F,ROW()-_xlpm.offset_rows),""))</f>
        <v/>
      </c>
      <c r="BR414" s="37" t="str">
        <f ca="1">IF(BQ414&lt;&gt;"",H414,"")</f>
        <v/>
      </c>
      <c r="BS414" s="37" t="str">
        <f ca="1">IF(BQ414&lt;&gt;"",I414,"")</f>
        <v/>
      </c>
      <c r="BT414" s="37" t="str">
        <f t="shared" ca="1" si="163"/>
        <v/>
      </c>
      <c r="BU414" s="37" t="str">
        <f t="shared" si="172"/>
        <v/>
      </c>
      <c r="BV414" s="29" t="str">
        <f t="shared" si="173"/>
        <v/>
      </c>
      <c r="BW414" s="37" t="str" cm="1">
        <f t="array" ref="BW414">IF(BV414&lt;&gt;1,"",_xlfn.IFS(OR(BC414="Above",BC414="Below"),BC414,OR(BH414="Above",BH414="Below"),BH414,TRUE,""))</f>
        <v/>
      </c>
      <c r="BX414" s="37" t="str">
        <f ca="1">_xlfn.LET(_xlpm.eqh,IFERROR(ABS((BM414-BL414)/BL414)&lt;0.15%,FALSE),_xlpm.eql,IFERROR(ABS((BR414-BQ414)/BQ414)&lt;0.15%,FALSE),IF(_xlpm.eqh,IF(_xlpm.eql,"Eqh Touch / Eql Touch","Eqh Touch"),IF(_xlpm.eql,"Eql Touch","")))</f>
        <v/>
      </c>
      <c r="BY414" s="37" t="str">
        <f>IF(AA414="","",IF(AA414&gt;0,"UP","DOWN"))</f>
        <v/>
      </c>
      <c r="BZ414" s="37" t="str">
        <f t="shared" si="174"/>
        <v/>
      </c>
      <c r="CA414" s="37" t="str">
        <f t="shared" si="175"/>
        <v/>
      </c>
      <c r="CB414" s="66" t="str">
        <f t="shared" si="176"/>
        <v/>
      </c>
      <c r="CC414" s="69" t="str">
        <f t="shared" si="194"/>
        <v/>
      </c>
      <c r="CD414" s="66" t="str">
        <f t="shared" si="195"/>
        <v/>
      </c>
      <c r="CE414" s="66" t="str">
        <f t="shared" si="196"/>
        <v/>
      </c>
      <c r="CF414" s="66" t="str">
        <f>IF(AK414="","",IF(AND(AC414&gt;0,AK414&gt;0),"Low Spike @ Uptrend",""))</f>
        <v/>
      </c>
      <c r="CG414" s="66" t="str">
        <f>IF(AND(CF414="Low Spike @ Uptrend",AV414&gt;50%),"Sig Low Spike @ Uptrend","")</f>
        <v/>
      </c>
      <c r="CH414" s="30" t="str">
        <f>IFERROR(IF(Z414&gt;(AVERAGE(Z394:Z414)+(2*_xlfn.STDEV.P(Z394:Z414))),1,""),"")</f>
        <v/>
      </c>
      <c r="CI414" s="30" t="str">
        <f>IFERROR(IF(G414&gt;(AVERAGE(G394:G414)+(2*_xlfn.STDEV.P(G394:G414))),1,""),"")</f>
        <v/>
      </c>
      <c r="CJ414" s="30" t="str">
        <f>IF(P414="","",IF(P414=1,1,""))</f>
        <v/>
      </c>
      <c r="CK414" s="11" t="str">
        <f>IF(AND(CH414="",CC414="",CF414="",CI414="",CJ414=""),"",SUM(CH414:CJ414)/5)</f>
        <v/>
      </c>
      <c r="CL414" s="38" t="str">
        <f t="shared" si="218"/>
        <v/>
      </c>
      <c r="CM414" s="10" t="str">
        <f t="shared" si="219"/>
        <v/>
      </c>
    </row>
    <row r="415" spans="1:91" x14ac:dyDescent="0.55000000000000004">
      <c r="A415" t="str">
        <f>IF('Data Validation'!$K$2&lt;&gt;TRUE,"",'Data Validation'!A415)</f>
        <v/>
      </c>
      <c r="B415" s="4" t="str">
        <f>IF('Data Validation'!$K$2&lt;&gt;TRUE,"",'Data Validation'!C415)</f>
        <v/>
      </c>
      <c r="C415" s="4" t="str">
        <f>IF('Data Validation'!$K$2&lt;&gt;TRUE,"",'Data Validation'!E415)</f>
        <v/>
      </c>
      <c r="D415" s="4" t="str">
        <f>IF('Data Validation'!$K$2&lt;&gt;TRUE,"",'Data Validation'!G415)</f>
        <v/>
      </c>
      <c r="E415" s="4" t="str">
        <f>IF($C415&lt;&gt;"M5","",Price!F415)</f>
        <v/>
      </c>
      <c r="F415" s="4" t="str">
        <f>IF($C415&lt;&gt;"M5","",Price!G415)</f>
        <v/>
      </c>
      <c r="G415" s="4" t="str">
        <f>IF($C415&lt;&gt;"M5","",Price!H415)</f>
        <v/>
      </c>
      <c r="H415" s="57" t="str">
        <f>IF($C415&lt;&gt;"M5","",SSA!E415)</f>
        <v/>
      </c>
      <c r="I415" s="57" t="str">
        <f>IF($C415&lt;&gt;"M5","",SSA!F415)</f>
        <v/>
      </c>
      <c r="J415" s="58" t="str">
        <f>IF($C415&lt;&gt;"M5","",SSA!G415)</f>
        <v/>
      </c>
      <c r="K415" s="58" t="str">
        <f>IF($C415&lt;&gt;"M5","",SSA!H415)</f>
        <v/>
      </c>
      <c r="L415" s="5" t="str">
        <f>IF($C415&lt;&gt;"M5","",Trendlines!K415)</f>
        <v/>
      </c>
      <c r="M415" s="5" t="str">
        <f>IF($C415&lt;&gt;"M5","",Trendlines!L415)</f>
        <v/>
      </c>
      <c r="N415" s="5" t="str">
        <f>IF($C415&lt;&gt;"M5","",ZigZag!E415)</f>
        <v/>
      </c>
      <c r="O415" s="5" t="str">
        <f>IF($C415&lt;&gt;"M5","",ZigZag!F415)</f>
        <v/>
      </c>
      <c r="P415" s="5" t="str">
        <f>IF($C415&lt;&gt;"M5","",Pinbar!E415)</f>
        <v/>
      </c>
      <c r="Q415" s="57" t="str">
        <f>IF($C415&lt;&gt;"M5","",Trendlines!E415)</f>
        <v/>
      </c>
      <c r="R415" s="57" t="str">
        <f>IF($C415&lt;&gt;"M5","",Trendlines!H415)</f>
        <v/>
      </c>
      <c r="S415" s="36" t="str">
        <f>IF(N415=0,""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IF(N367&lt;&gt;0,N367,"")))))))))))))))))))))))))))))))))))))))))))))))))</f>
        <v/>
      </c>
      <c r="T415" s="36" t="str">
        <f>IF(O415=0,""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IF(O367&lt;&gt;0,O367,"")))))))))))))))))))))))))))))))))))))))))))))))))</f>
        <v/>
      </c>
      <c r="U415" s="36" t="str">
        <f>IFERROR(IF(S415="N/A","N/A",((N415-S415)/S415)),"")</f>
        <v/>
      </c>
      <c r="V415" s="36" t="str">
        <f>IFERROR(IF(T415="N/A","N/A",((O415-T415)/T415)),"")</f>
        <v/>
      </c>
      <c r="W415" t="str">
        <f>IFERROR(E415-F415,"")</f>
        <v/>
      </c>
      <c r="X415" t="str">
        <f>IFERROR(ABS(E415-D414),"")</f>
        <v/>
      </c>
      <c r="Y415" t="str">
        <f>IFERROR(ABS(F415-D414),"")</f>
        <v/>
      </c>
      <c r="Z415" t="str">
        <f t="shared" si="161"/>
        <v/>
      </c>
      <c r="AA415" s="36" t="str">
        <f>IFERROR(H415-I415,"")</f>
        <v/>
      </c>
      <c r="AB415" s="36" t="str">
        <f t="shared" si="177"/>
        <v/>
      </c>
      <c r="AC415" s="66" t="str" cm="1">
        <f t="array" ref="AC415">IFERROR((AB415=AB414,AC414+AB415,AB415),"")</f>
        <v/>
      </c>
      <c r="AD415" s="79" t="str">
        <f t="shared" si="178"/>
        <v/>
      </c>
      <c r="AE415" s="79" t="str">
        <f t="shared" si="179"/>
        <v/>
      </c>
      <c r="AF415" s="80" t="str">
        <f t="shared" si="180"/>
        <v/>
      </c>
      <c r="AG415" s="80" t="str">
        <f t="shared" si="181"/>
        <v/>
      </c>
      <c r="AH415" s="36" t="str">
        <f>IF(AND(H415&gt;I415,H414&lt;I414),"crossover","")</f>
        <v/>
      </c>
      <c r="AI415" s="36" t="str">
        <f>IF(AND(H415&lt;I415,H414&gt;I414),"crossunder","")</f>
        <v/>
      </c>
      <c r="AJ415" s="67" t="str">
        <f t="shared" si="182"/>
        <v/>
      </c>
      <c r="AK415" s="68" t="str">
        <f t="shared" si="183"/>
        <v/>
      </c>
      <c r="AL415" s="71" t="str">
        <f t="shared" si="184"/>
        <v/>
      </c>
      <c r="AM415" s="71" t="str">
        <f t="shared" si="185"/>
        <v/>
      </c>
      <c r="AN415" s="72" t="str">
        <f>IF(AND(AK415&lt;&gt;"",CF415="Low Spike @ Uptrend"),AK415,"")</f>
        <v/>
      </c>
      <c r="AO415" s="72" t="str">
        <f t="shared" si="186"/>
        <v/>
      </c>
      <c r="AP415" s="71" t="str">
        <f t="shared" si="187"/>
        <v/>
      </c>
      <c r="AQ415" s="71" t="str">
        <f t="shared" si="188"/>
        <v/>
      </c>
      <c r="AR415" s="74" t="str">
        <f t="shared" si="189"/>
        <v/>
      </c>
      <c r="AS415" s="74" t="str">
        <f t="shared" si="190"/>
        <v/>
      </c>
      <c r="AT415" s="72" t="str">
        <f t="shared" ref="AT415:AU415" si="225">IFERROR(STANDARDIZE(AN415,AVERAGE(AN31:AN415),_xlfn.STDEV.P(AN31:AN415)),"")</f>
        <v/>
      </c>
      <c r="AU415" s="72" t="str">
        <f t="shared" si="225"/>
        <v/>
      </c>
      <c r="AV415" s="76" t="str">
        <f t="shared" si="192"/>
        <v/>
      </c>
      <c r="AW415" s="76" t="str">
        <f t="shared" si="193"/>
        <v/>
      </c>
      <c r="AX415" s="4"/>
      <c r="AY415" s="21" t="str">
        <f>IF(OR(Q415=0,Q415=""),"",((H415-Q415)/Q415))</f>
        <v/>
      </c>
      <c r="AZ415" s="15" t="str">
        <f t="shared" si="166"/>
        <v/>
      </c>
      <c r="BA415" s="15" t="str">
        <f t="shared" si="164"/>
        <v/>
      </c>
      <c r="BB415" s="22" t="str">
        <f t="shared" si="167"/>
        <v/>
      </c>
      <c r="BC415" s="22" t="str">
        <f t="shared" si="168"/>
        <v/>
      </c>
      <c r="BD415" s="24" t="str">
        <f>IF(OR(R415=0,R415=""),"",((H415-R415)/R415))</f>
        <v/>
      </c>
      <c r="BE415" s="23" t="str">
        <f t="shared" si="165"/>
        <v/>
      </c>
      <c r="BF415" s="23" t="str">
        <f t="shared" si="169"/>
        <v/>
      </c>
      <c r="BG415" s="25" t="str">
        <f t="shared" si="170"/>
        <v/>
      </c>
      <c r="BH415" s="25" t="str">
        <f t="shared" si="171"/>
        <v/>
      </c>
      <c r="BI415" s="29" t="str">
        <f>IF(OR(L415="",N415=""),"",IF(AND(L415=N415,L415&gt;0,N415&gt;0),"Important High",""))</f>
        <v/>
      </c>
      <c r="BJ415" s="29" t="str">
        <f>IF(OR(M415="",O415=""),"",IF(AND(M415=O415,M415&gt;0,O415&gt;0),"Important Low",""))</f>
        <v/>
      </c>
      <c r="BK415" s="37" t="str">
        <f>IFERROR(IF(ABS(U415)&lt;0.15%,"Equal High",""),"")</f>
        <v/>
      </c>
      <c r="BL415" s="37" t="str" cm="1">
        <f t="array" aca="1" ref="BL415" ca="1">_xlfn.LET(_xlpm.lookback,MIN(ROW()-ROW(BK$50),11),_xlpm.found,IFERROR(MATCH("Equal High",OFFSET(BK415,-_xlpm.lookback,0,_xlpm.lookback+1,1),0),-1),_xlpm.offset_rows,_xlpm.lookback-_xlpm.found+1,IF(_xlpm.found&gt;0,INDEX(E:E,ROW()-_xlpm.offset_rows),""))</f>
        <v/>
      </c>
      <c r="BM415" s="37" t="str">
        <f ca="1">IF(BL415&lt;&gt;"",H415,"")</f>
        <v/>
      </c>
      <c r="BN415" s="37" t="str">
        <f ca="1">IF(BL415&lt;&gt;"",I415,"")</f>
        <v/>
      </c>
      <c r="BO415" s="37" t="str">
        <f t="shared" ca="1" si="162"/>
        <v/>
      </c>
      <c r="BP415" s="37" t="str">
        <f>IFERROR(IF(ABS(V415)&lt;0.15%,"Equal Low",""),"")</f>
        <v/>
      </c>
      <c r="BQ415" s="37" t="str" cm="1">
        <f t="array" aca="1" ref="BQ415" ca="1">_xlfn.LET(_xlpm.lookback,MIN(ROW()-ROW(BP$50),11),_xlpm.found,IFERROR(MATCH("Equal Low",OFFSET(BP415,-_xlpm.lookback,0,_xlpm.lookback+1,1),0),-1),_xlpm.offset_rows,_xlpm.lookback-_xlpm.found+1,IF(_xlpm.found&gt;0,INDEX(F:F,ROW()-_xlpm.offset_rows),""))</f>
        <v/>
      </c>
      <c r="BR415" s="37" t="str">
        <f ca="1">IF(BQ415&lt;&gt;"",H415,"")</f>
        <v/>
      </c>
      <c r="BS415" s="37" t="str">
        <f ca="1">IF(BQ415&lt;&gt;"",I415,"")</f>
        <v/>
      </c>
      <c r="BT415" s="37" t="str">
        <f t="shared" ca="1" si="163"/>
        <v/>
      </c>
      <c r="BU415" s="37" t="str">
        <f t="shared" si="172"/>
        <v/>
      </c>
      <c r="BV415" s="29" t="str">
        <f t="shared" si="173"/>
        <v/>
      </c>
      <c r="BW415" s="37" t="str" cm="1">
        <f t="array" ref="BW415">IF(BV415&lt;&gt;1,"",_xlfn.IFS(OR(BC415="Above",BC415="Below"),BC415,OR(BH415="Above",BH415="Below"),BH415,TRUE,""))</f>
        <v/>
      </c>
      <c r="BX415" s="37" t="str">
        <f ca="1">_xlfn.LET(_xlpm.eqh,IFERROR(ABS((BM415-BL415)/BL415)&lt;0.15%,FALSE),_xlpm.eql,IFERROR(ABS((BR415-BQ415)/BQ415)&lt;0.15%,FALSE),IF(_xlpm.eqh,IF(_xlpm.eql,"Eqh Touch / Eql Touch","Eqh Touch"),IF(_xlpm.eql,"Eql Touch","")))</f>
        <v/>
      </c>
      <c r="BY415" s="37" t="str">
        <f>IF(AA415="","",IF(AA415&gt;0,"UP","DOWN"))</f>
        <v/>
      </c>
      <c r="BZ415" s="37" t="str">
        <f t="shared" si="174"/>
        <v/>
      </c>
      <c r="CA415" s="37" t="str">
        <f t="shared" si="175"/>
        <v/>
      </c>
      <c r="CB415" s="66" t="str">
        <f t="shared" si="176"/>
        <v/>
      </c>
      <c r="CC415" s="69" t="str">
        <f t="shared" si="194"/>
        <v/>
      </c>
      <c r="CD415" s="66" t="str">
        <f t="shared" si="195"/>
        <v/>
      </c>
      <c r="CE415" s="66" t="str">
        <f t="shared" si="196"/>
        <v/>
      </c>
      <c r="CF415" s="66" t="str">
        <f>IF(AK415="","",IF(AND(AC415&gt;0,AK415&gt;0),"Low Spike @ Uptrend",""))</f>
        <v/>
      </c>
      <c r="CG415" s="66" t="str">
        <f>IF(AND(CF415="Low Spike @ Uptrend",AV415&gt;50%),"Sig Low Spike @ Uptrend","")</f>
        <v/>
      </c>
      <c r="CH415" s="30" t="str">
        <f>IFERROR(IF(Z415&gt;(AVERAGE(Z395:Z415)+(2*_xlfn.STDEV.P(Z395:Z415))),1,""),"")</f>
        <v/>
      </c>
      <c r="CI415" s="30" t="str">
        <f>IFERROR(IF(G415&gt;(AVERAGE(G395:G415)+(2*_xlfn.STDEV.P(G395:G415))),1,""),"")</f>
        <v/>
      </c>
      <c r="CJ415" s="30" t="str">
        <f>IF(P415="","",IF(P415=1,1,""))</f>
        <v/>
      </c>
      <c r="CK415" s="11" t="str">
        <f>IF(AND(CH415="",CC415="",CF415="",CI415="",CJ415=""),"",SUM(CH415:CJ415)/5)</f>
        <v/>
      </c>
      <c r="CL415" s="38" t="str">
        <f t="shared" si="218"/>
        <v/>
      </c>
      <c r="CM415" s="10" t="str">
        <f t="shared" si="219"/>
        <v/>
      </c>
    </row>
    <row r="416" spans="1:91" x14ac:dyDescent="0.55000000000000004">
      <c r="A416" t="str">
        <f>IF('Data Validation'!$K$2&lt;&gt;TRUE,"",'Data Validation'!A416)</f>
        <v/>
      </c>
      <c r="B416" s="4" t="str">
        <f>IF('Data Validation'!$K$2&lt;&gt;TRUE,"",'Data Validation'!C416)</f>
        <v/>
      </c>
      <c r="C416" s="4" t="str">
        <f>IF('Data Validation'!$K$2&lt;&gt;TRUE,"",'Data Validation'!E416)</f>
        <v/>
      </c>
      <c r="D416" s="4" t="str">
        <f>IF('Data Validation'!$K$2&lt;&gt;TRUE,"",'Data Validation'!G416)</f>
        <v/>
      </c>
      <c r="E416" s="4" t="str">
        <f>IF($C416&lt;&gt;"M5","",Price!F416)</f>
        <v/>
      </c>
      <c r="F416" s="4" t="str">
        <f>IF($C416&lt;&gt;"M5","",Price!G416)</f>
        <v/>
      </c>
      <c r="G416" s="4" t="str">
        <f>IF($C416&lt;&gt;"M5","",Price!H416)</f>
        <v/>
      </c>
      <c r="H416" s="57" t="str">
        <f>IF($C416&lt;&gt;"M5","",SSA!E416)</f>
        <v/>
      </c>
      <c r="I416" s="57" t="str">
        <f>IF($C416&lt;&gt;"M5","",SSA!F416)</f>
        <v/>
      </c>
      <c r="J416" s="58" t="str">
        <f>IF($C416&lt;&gt;"M5","",SSA!G416)</f>
        <v/>
      </c>
      <c r="K416" s="58" t="str">
        <f>IF($C416&lt;&gt;"M5","",SSA!H416)</f>
        <v/>
      </c>
      <c r="L416" s="5" t="str">
        <f>IF($C416&lt;&gt;"M5","",Trendlines!K416)</f>
        <v/>
      </c>
      <c r="M416" s="5" t="str">
        <f>IF($C416&lt;&gt;"M5","",Trendlines!L416)</f>
        <v/>
      </c>
      <c r="N416" s="5" t="str">
        <f>IF($C416&lt;&gt;"M5","",ZigZag!E416)</f>
        <v/>
      </c>
      <c r="O416" s="5" t="str">
        <f>IF($C416&lt;&gt;"M5","",ZigZag!F416)</f>
        <v/>
      </c>
      <c r="P416" s="5" t="str">
        <f>IF($C416&lt;&gt;"M5","",Pinbar!E416)</f>
        <v/>
      </c>
      <c r="Q416" s="57" t="str">
        <f>IF($C416&lt;&gt;"M5","",Trendlines!E416)</f>
        <v/>
      </c>
      <c r="R416" s="57" t="str">
        <f>IF($C416&lt;&gt;"M5","",Trendlines!H416)</f>
        <v/>
      </c>
      <c r="S416" s="36" t="str">
        <f>IF(N416=0,""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IF(N368&lt;&gt;0,N368,"")))))))))))))))))))))))))))))))))))))))))))))))))</f>
        <v/>
      </c>
      <c r="T416" s="36" t="str">
        <f>IF(O416=0,""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IF(O368&lt;&gt;0,O368,"")))))))))))))))))))))))))))))))))))))))))))))))))</f>
        <v/>
      </c>
      <c r="U416" s="36" t="str">
        <f>IFERROR(IF(S416="N/A","N/A",((N416-S416)/S416)),"")</f>
        <v/>
      </c>
      <c r="V416" s="36" t="str">
        <f>IFERROR(IF(T416="N/A","N/A",((O416-T416)/T416)),"")</f>
        <v/>
      </c>
      <c r="W416" t="str">
        <f>IFERROR(E416-F416,"")</f>
        <v/>
      </c>
      <c r="X416" t="str">
        <f>IFERROR(ABS(E416-D415),"")</f>
        <v/>
      </c>
      <c r="Y416" t="str">
        <f>IFERROR(ABS(F416-D415),"")</f>
        <v/>
      </c>
      <c r="Z416" t="str">
        <f t="shared" si="161"/>
        <v/>
      </c>
      <c r="AA416" s="36" t="str">
        <f>IFERROR(H416-I416,"")</f>
        <v/>
      </c>
      <c r="AB416" s="36" t="str">
        <f t="shared" si="177"/>
        <v/>
      </c>
      <c r="AC416" s="66" t="str" cm="1">
        <f t="array" ref="AC416">IFERROR((AB416=AB415,AC415+AB416,AB416),"")</f>
        <v/>
      </c>
      <c r="AD416" s="79" t="str">
        <f t="shared" si="178"/>
        <v/>
      </c>
      <c r="AE416" s="79" t="str">
        <f t="shared" si="179"/>
        <v/>
      </c>
      <c r="AF416" s="80" t="str">
        <f t="shared" si="180"/>
        <v/>
      </c>
      <c r="AG416" s="80" t="str">
        <f t="shared" si="181"/>
        <v/>
      </c>
      <c r="AH416" s="36" t="str">
        <f>IF(AND(H416&gt;I416,H415&lt;I415),"crossover","")</f>
        <v/>
      </c>
      <c r="AI416" s="36" t="str">
        <f>IF(AND(H416&lt;I416,H415&gt;I415),"crossunder","")</f>
        <v/>
      </c>
      <c r="AJ416" s="67" t="str">
        <f t="shared" si="182"/>
        <v/>
      </c>
      <c r="AK416" s="68" t="str">
        <f t="shared" si="183"/>
        <v/>
      </c>
      <c r="AL416" s="71" t="str">
        <f t="shared" si="184"/>
        <v/>
      </c>
      <c r="AM416" s="71" t="str">
        <f t="shared" si="185"/>
        <v/>
      </c>
      <c r="AN416" s="72" t="str">
        <f>IF(AND(AK416&lt;&gt;"",CF416="Low Spike @ Uptrend"),AK416,"")</f>
        <v/>
      </c>
      <c r="AO416" s="72" t="str">
        <f t="shared" si="186"/>
        <v/>
      </c>
      <c r="AP416" s="71" t="str">
        <f t="shared" si="187"/>
        <v/>
      </c>
      <c r="AQ416" s="71" t="str">
        <f t="shared" si="188"/>
        <v/>
      </c>
      <c r="AR416" s="74" t="str">
        <f t="shared" si="189"/>
        <v/>
      </c>
      <c r="AS416" s="74" t="str">
        <f t="shared" si="190"/>
        <v/>
      </c>
      <c r="AT416" s="72" t="str">
        <f t="shared" ref="AT416:AU416" si="226">IFERROR(STANDARDIZE(AN416,AVERAGE(AN32:AN416),_xlfn.STDEV.P(AN32:AN416)),"")</f>
        <v/>
      </c>
      <c r="AU416" s="72" t="str">
        <f t="shared" si="226"/>
        <v/>
      </c>
      <c r="AV416" s="76" t="str">
        <f t="shared" si="192"/>
        <v/>
      </c>
      <c r="AW416" s="76" t="str">
        <f t="shared" si="193"/>
        <v/>
      </c>
      <c r="AX416" s="4"/>
      <c r="AY416" s="21" t="str">
        <f>IF(OR(Q416=0,Q416=""),"",((H416-Q416)/Q416))</f>
        <v/>
      </c>
      <c r="AZ416" s="15" t="str">
        <f t="shared" si="166"/>
        <v/>
      </c>
      <c r="BA416" s="15" t="str">
        <f t="shared" si="164"/>
        <v/>
      </c>
      <c r="BB416" s="22" t="str">
        <f t="shared" si="167"/>
        <v/>
      </c>
      <c r="BC416" s="22" t="str">
        <f t="shared" si="168"/>
        <v/>
      </c>
      <c r="BD416" s="24" t="str">
        <f>IF(OR(R416=0,R416=""),"",((H416-R416)/R416))</f>
        <v/>
      </c>
      <c r="BE416" s="23" t="str">
        <f t="shared" si="165"/>
        <v/>
      </c>
      <c r="BF416" s="23" t="str">
        <f t="shared" si="169"/>
        <v/>
      </c>
      <c r="BG416" s="25" t="str">
        <f t="shared" si="170"/>
        <v/>
      </c>
      <c r="BH416" s="25" t="str">
        <f t="shared" si="171"/>
        <v/>
      </c>
      <c r="BI416" s="29" t="str">
        <f>IF(OR(L416="",N416=""),"",IF(AND(L416=N416,L416&gt;0,N416&gt;0),"Important High",""))</f>
        <v/>
      </c>
      <c r="BJ416" s="29" t="str">
        <f>IF(OR(M416="",O416=""),"",IF(AND(M416=O416,M416&gt;0,O416&gt;0),"Important Low",""))</f>
        <v/>
      </c>
      <c r="BK416" s="37" t="str">
        <f>IFERROR(IF(ABS(U416)&lt;0.15%,"Equal High",""),"")</f>
        <v/>
      </c>
      <c r="BL416" s="37" t="str" cm="1">
        <f t="array" aca="1" ref="BL416" ca="1">_xlfn.LET(_xlpm.lookback,MIN(ROW()-ROW(BK$50),11),_xlpm.found,IFERROR(MATCH("Equal High",OFFSET(BK416,-_xlpm.lookback,0,_xlpm.lookback+1,1),0),-1),_xlpm.offset_rows,_xlpm.lookback-_xlpm.found+1,IF(_xlpm.found&gt;0,INDEX(E:E,ROW()-_xlpm.offset_rows),""))</f>
        <v/>
      </c>
      <c r="BM416" s="37" t="str">
        <f ca="1">IF(BL416&lt;&gt;"",H416,"")</f>
        <v/>
      </c>
      <c r="BN416" s="37" t="str">
        <f ca="1">IF(BL416&lt;&gt;"",I416,"")</f>
        <v/>
      </c>
      <c r="BO416" s="37" t="str">
        <f t="shared" ca="1" si="162"/>
        <v/>
      </c>
      <c r="BP416" s="37" t="str">
        <f>IFERROR(IF(ABS(V416)&lt;0.15%,"Equal Low",""),"")</f>
        <v/>
      </c>
      <c r="BQ416" s="37" t="str" cm="1">
        <f t="array" aca="1" ref="BQ416" ca="1">_xlfn.LET(_xlpm.lookback,MIN(ROW()-ROW(BP$50),11),_xlpm.found,IFERROR(MATCH("Equal Low",OFFSET(BP416,-_xlpm.lookback,0,_xlpm.lookback+1,1),0),-1),_xlpm.offset_rows,_xlpm.lookback-_xlpm.found+1,IF(_xlpm.found&gt;0,INDEX(F:F,ROW()-_xlpm.offset_rows),""))</f>
        <v/>
      </c>
      <c r="BR416" s="37" t="str">
        <f ca="1">IF(BQ416&lt;&gt;"",H416,"")</f>
        <v/>
      </c>
      <c r="BS416" s="37" t="str">
        <f ca="1">IF(BQ416&lt;&gt;"",I416,"")</f>
        <v/>
      </c>
      <c r="BT416" s="37" t="str">
        <f t="shared" ca="1" si="163"/>
        <v/>
      </c>
      <c r="BU416" s="37" t="str">
        <f t="shared" si="172"/>
        <v/>
      </c>
      <c r="BV416" s="29" t="str">
        <f t="shared" si="173"/>
        <v/>
      </c>
      <c r="BW416" s="37" t="str" cm="1">
        <f t="array" ref="BW416">IF(BV416&lt;&gt;1,"",_xlfn.IFS(OR(BC416="Above",BC416="Below"),BC416,OR(BH416="Above",BH416="Below"),BH416,TRUE,""))</f>
        <v/>
      </c>
      <c r="BX416" s="37" t="str">
        <f ca="1">_xlfn.LET(_xlpm.eqh,IFERROR(ABS((BM416-BL416)/BL416)&lt;0.15%,FALSE),_xlpm.eql,IFERROR(ABS((BR416-BQ416)/BQ416)&lt;0.15%,FALSE),IF(_xlpm.eqh,IF(_xlpm.eql,"Eqh Touch / Eql Touch","Eqh Touch"),IF(_xlpm.eql,"Eql Touch","")))</f>
        <v/>
      </c>
      <c r="BY416" s="37" t="str">
        <f>IF(AA416="","",IF(AA416&gt;0,"UP","DOWN"))</f>
        <v/>
      </c>
      <c r="BZ416" s="37" t="str">
        <f t="shared" si="174"/>
        <v/>
      </c>
      <c r="CA416" s="37" t="str">
        <f t="shared" si="175"/>
        <v/>
      </c>
      <c r="CB416" s="66" t="str">
        <f t="shared" si="176"/>
        <v/>
      </c>
      <c r="CC416" s="69" t="str">
        <f t="shared" si="194"/>
        <v/>
      </c>
      <c r="CD416" s="66" t="str">
        <f t="shared" si="195"/>
        <v/>
      </c>
      <c r="CE416" s="66" t="str">
        <f t="shared" si="196"/>
        <v/>
      </c>
      <c r="CF416" s="66" t="str">
        <f>IF(AK416="","",IF(AND(AC416&gt;0,AK416&gt;0),"Low Spike @ Uptrend",""))</f>
        <v/>
      </c>
      <c r="CG416" s="66" t="str">
        <f>IF(AND(CF416="Low Spike @ Uptrend",AV416&gt;50%),"Sig Low Spike @ Uptrend","")</f>
        <v/>
      </c>
      <c r="CH416" s="30" t="str">
        <f>IFERROR(IF(Z416&gt;(AVERAGE(Z396:Z416)+(2*_xlfn.STDEV.P(Z396:Z416))),1,""),"")</f>
        <v/>
      </c>
      <c r="CI416" s="30" t="str">
        <f>IFERROR(IF(G416&gt;(AVERAGE(G396:G416)+(2*_xlfn.STDEV.P(G396:G416))),1,""),"")</f>
        <v/>
      </c>
      <c r="CJ416" s="30" t="str">
        <f>IF(P416="","",IF(P416=1,1,""))</f>
        <v/>
      </c>
      <c r="CK416" s="11" t="str">
        <f>IF(AND(CH416="",CC416="",CF416="",CI416="",CJ416=""),"",SUM(CH416:CJ416)/5)</f>
        <v/>
      </c>
      <c r="CL416" s="38" t="str">
        <f t="shared" si="218"/>
        <v/>
      </c>
      <c r="CM416" s="10" t="str">
        <f t="shared" si="219"/>
        <v/>
      </c>
    </row>
    <row r="417" spans="1:91" x14ac:dyDescent="0.55000000000000004">
      <c r="A417" t="str">
        <f>IF('Data Validation'!$K$2&lt;&gt;TRUE,"",'Data Validation'!A417)</f>
        <v/>
      </c>
      <c r="B417" s="4" t="str">
        <f>IF('Data Validation'!$K$2&lt;&gt;TRUE,"",'Data Validation'!C417)</f>
        <v/>
      </c>
      <c r="C417" s="4" t="str">
        <f>IF('Data Validation'!$K$2&lt;&gt;TRUE,"",'Data Validation'!E417)</f>
        <v/>
      </c>
      <c r="D417" s="4" t="str">
        <f>IF('Data Validation'!$K$2&lt;&gt;TRUE,"",'Data Validation'!G417)</f>
        <v/>
      </c>
      <c r="E417" s="4" t="str">
        <f>IF($C417&lt;&gt;"M5","",Price!F417)</f>
        <v/>
      </c>
      <c r="F417" s="4" t="str">
        <f>IF($C417&lt;&gt;"M5","",Price!G417)</f>
        <v/>
      </c>
      <c r="G417" s="4" t="str">
        <f>IF($C417&lt;&gt;"M5","",Price!H417)</f>
        <v/>
      </c>
      <c r="H417" s="57" t="str">
        <f>IF($C417&lt;&gt;"M5","",SSA!E417)</f>
        <v/>
      </c>
      <c r="I417" s="57" t="str">
        <f>IF($C417&lt;&gt;"M5","",SSA!F417)</f>
        <v/>
      </c>
      <c r="J417" s="58" t="str">
        <f>IF($C417&lt;&gt;"M5","",SSA!G417)</f>
        <v/>
      </c>
      <c r="K417" s="58" t="str">
        <f>IF($C417&lt;&gt;"M5","",SSA!H417)</f>
        <v/>
      </c>
      <c r="L417" s="5" t="str">
        <f>IF($C417&lt;&gt;"M5","",Trendlines!K417)</f>
        <v/>
      </c>
      <c r="M417" s="5" t="str">
        <f>IF($C417&lt;&gt;"M5","",Trendlines!L417)</f>
        <v/>
      </c>
      <c r="N417" s="5" t="str">
        <f>IF($C417&lt;&gt;"M5","",ZigZag!E417)</f>
        <v/>
      </c>
      <c r="O417" s="5" t="str">
        <f>IF($C417&lt;&gt;"M5","",ZigZag!F417)</f>
        <v/>
      </c>
      <c r="P417" s="5" t="str">
        <f>IF($C417&lt;&gt;"M5","",Pinbar!E417)</f>
        <v/>
      </c>
      <c r="Q417" s="57" t="str">
        <f>IF($C417&lt;&gt;"M5","",Trendlines!E417)</f>
        <v/>
      </c>
      <c r="R417" s="57" t="str">
        <f>IF($C417&lt;&gt;"M5","",Trendlines!H417)</f>
        <v/>
      </c>
      <c r="S417" s="36" t="str">
        <f>IF(N417=0,""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IF(N369&lt;&gt;0,N369,"")))))))))))))))))))))))))))))))))))))))))))))))))</f>
        <v/>
      </c>
      <c r="T417" s="36" t="str">
        <f>IF(O417=0,""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IF(O369&lt;&gt;0,O369,"")))))))))))))))))))))))))))))))))))))))))))))))))</f>
        <v/>
      </c>
      <c r="U417" s="36" t="str">
        <f>IFERROR(IF(S417="N/A","N/A",((N417-S417)/S417)),"")</f>
        <v/>
      </c>
      <c r="V417" s="36" t="str">
        <f>IFERROR(IF(T417="N/A","N/A",((O417-T417)/T417)),"")</f>
        <v/>
      </c>
      <c r="W417" t="str">
        <f>IFERROR(E417-F417,"")</f>
        <v/>
      </c>
      <c r="X417" t="str">
        <f>IFERROR(ABS(E417-D416),"")</f>
        <v/>
      </c>
      <c r="Y417" t="str">
        <f>IFERROR(ABS(F417-D416),"")</f>
        <v/>
      </c>
      <c r="Z417" t="str">
        <f t="shared" si="161"/>
        <v/>
      </c>
      <c r="AA417" s="36" t="str">
        <f>IFERROR(H417-I417,"")</f>
        <v/>
      </c>
      <c r="AB417" s="36" t="str">
        <f t="shared" si="177"/>
        <v/>
      </c>
      <c r="AC417" s="66" t="str" cm="1">
        <f t="array" ref="AC417">IFERROR((AB417=AB416,AC416+AB417,AB417),"")</f>
        <v/>
      </c>
      <c r="AD417" s="79" t="str">
        <f t="shared" si="178"/>
        <v/>
      </c>
      <c r="AE417" s="79" t="str">
        <f t="shared" si="179"/>
        <v/>
      </c>
      <c r="AF417" s="80" t="str">
        <f t="shared" si="180"/>
        <v/>
      </c>
      <c r="AG417" s="80" t="str">
        <f t="shared" si="181"/>
        <v/>
      </c>
      <c r="AH417" s="36" t="str">
        <f>IF(AND(H417&gt;I417,H416&lt;I416),"crossover","")</f>
        <v/>
      </c>
      <c r="AI417" s="36" t="str">
        <f>IF(AND(H417&lt;I417,H416&gt;I416),"crossunder","")</f>
        <v/>
      </c>
      <c r="AJ417" s="67" t="str">
        <f t="shared" si="182"/>
        <v/>
      </c>
      <c r="AK417" s="68" t="str">
        <f t="shared" si="183"/>
        <v/>
      </c>
      <c r="AL417" s="71" t="str">
        <f t="shared" si="184"/>
        <v/>
      </c>
      <c r="AM417" s="71" t="str">
        <f t="shared" si="185"/>
        <v/>
      </c>
      <c r="AN417" s="72" t="str">
        <f>IF(AND(AK417&lt;&gt;"",CF417="Low Spike @ Uptrend"),AK417,"")</f>
        <v/>
      </c>
      <c r="AO417" s="72" t="str">
        <f t="shared" si="186"/>
        <v/>
      </c>
      <c r="AP417" s="71" t="str">
        <f t="shared" si="187"/>
        <v/>
      </c>
      <c r="AQ417" s="71" t="str">
        <f t="shared" si="188"/>
        <v/>
      </c>
      <c r="AR417" s="74" t="str">
        <f t="shared" si="189"/>
        <v/>
      </c>
      <c r="AS417" s="74" t="str">
        <f t="shared" si="190"/>
        <v/>
      </c>
      <c r="AT417" s="72" t="str">
        <f t="shared" ref="AT417:AU417" si="227">IFERROR(STANDARDIZE(AN417,AVERAGE(AN33:AN417),_xlfn.STDEV.P(AN33:AN417)),"")</f>
        <v/>
      </c>
      <c r="AU417" s="72" t="str">
        <f t="shared" si="227"/>
        <v/>
      </c>
      <c r="AV417" s="76" t="str">
        <f t="shared" si="192"/>
        <v/>
      </c>
      <c r="AW417" s="76" t="str">
        <f t="shared" si="193"/>
        <v/>
      </c>
      <c r="AX417" s="4"/>
      <c r="AY417" s="21" t="str">
        <f>IF(OR(Q417=0,Q417=""),"",((H417-Q417)/Q417))</f>
        <v/>
      </c>
      <c r="AZ417" s="15" t="str">
        <f t="shared" si="166"/>
        <v/>
      </c>
      <c r="BA417" s="15" t="str">
        <f t="shared" si="164"/>
        <v/>
      </c>
      <c r="BB417" s="22" t="str">
        <f t="shared" si="167"/>
        <v/>
      </c>
      <c r="BC417" s="22" t="str">
        <f t="shared" si="168"/>
        <v/>
      </c>
      <c r="BD417" s="24" t="str">
        <f>IF(OR(R417=0,R417=""),"",((H417-R417)/R417))</f>
        <v/>
      </c>
      <c r="BE417" s="23" t="str">
        <f t="shared" si="165"/>
        <v/>
      </c>
      <c r="BF417" s="23" t="str">
        <f t="shared" si="169"/>
        <v/>
      </c>
      <c r="BG417" s="25" t="str">
        <f t="shared" si="170"/>
        <v/>
      </c>
      <c r="BH417" s="25" t="str">
        <f t="shared" si="171"/>
        <v/>
      </c>
      <c r="BI417" s="29" t="str">
        <f>IF(OR(L417="",N417=""),"",IF(AND(L417=N417,L417&gt;0,N417&gt;0),"Important High",""))</f>
        <v/>
      </c>
      <c r="BJ417" s="29" t="str">
        <f>IF(OR(M417="",O417=""),"",IF(AND(M417=O417,M417&gt;0,O417&gt;0),"Important Low",""))</f>
        <v/>
      </c>
      <c r="BK417" s="37" t="str">
        <f>IFERROR(IF(ABS(U417)&lt;0.15%,"Equal High",""),"")</f>
        <v/>
      </c>
      <c r="BL417" s="37" t="str" cm="1">
        <f t="array" aca="1" ref="BL417" ca="1">_xlfn.LET(_xlpm.lookback,MIN(ROW()-ROW(BK$50),11),_xlpm.found,IFERROR(MATCH("Equal High",OFFSET(BK417,-_xlpm.lookback,0,_xlpm.lookback+1,1),0),-1),_xlpm.offset_rows,_xlpm.lookback-_xlpm.found+1,IF(_xlpm.found&gt;0,INDEX(E:E,ROW()-_xlpm.offset_rows),""))</f>
        <v/>
      </c>
      <c r="BM417" s="37" t="str">
        <f ca="1">IF(BL417&lt;&gt;"",H417,"")</f>
        <v/>
      </c>
      <c r="BN417" s="37" t="str">
        <f ca="1">IF(BL417&lt;&gt;"",I417,"")</f>
        <v/>
      </c>
      <c r="BO417" s="37" t="str">
        <f t="shared" ca="1" si="162"/>
        <v/>
      </c>
      <c r="BP417" s="37" t="str">
        <f>IFERROR(IF(ABS(V417)&lt;0.15%,"Equal Low",""),"")</f>
        <v/>
      </c>
      <c r="BQ417" s="37" t="str" cm="1">
        <f t="array" aca="1" ref="BQ417" ca="1">_xlfn.LET(_xlpm.lookback,MIN(ROW()-ROW(BP$50),11),_xlpm.found,IFERROR(MATCH("Equal Low",OFFSET(BP417,-_xlpm.lookback,0,_xlpm.lookback+1,1),0),-1),_xlpm.offset_rows,_xlpm.lookback-_xlpm.found+1,IF(_xlpm.found&gt;0,INDEX(F:F,ROW()-_xlpm.offset_rows),""))</f>
        <v/>
      </c>
      <c r="BR417" s="37" t="str">
        <f ca="1">IF(BQ417&lt;&gt;"",H417,"")</f>
        <v/>
      </c>
      <c r="BS417" s="37" t="str">
        <f ca="1">IF(BQ417&lt;&gt;"",I417,"")</f>
        <v/>
      </c>
      <c r="BT417" s="37" t="str">
        <f t="shared" ca="1" si="163"/>
        <v/>
      </c>
      <c r="BU417" s="37" t="str">
        <f t="shared" si="172"/>
        <v/>
      </c>
      <c r="BV417" s="29" t="str">
        <f t="shared" si="173"/>
        <v/>
      </c>
      <c r="BW417" s="37" t="str" cm="1">
        <f t="array" ref="BW417">IF(BV417&lt;&gt;1,"",_xlfn.IFS(OR(BC417="Above",BC417="Below"),BC417,OR(BH417="Above",BH417="Below"),BH417,TRUE,""))</f>
        <v/>
      </c>
      <c r="BX417" s="37" t="str">
        <f ca="1">_xlfn.LET(_xlpm.eqh,IFERROR(ABS((BM417-BL417)/BL417)&lt;0.15%,FALSE),_xlpm.eql,IFERROR(ABS((BR417-BQ417)/BQ417)&lt;0.15%,FALSE),IF(_xlpm.eqh,IF(_xlpm.eql,"Eqh Touch / Eql Touch","Eqh Touch"),IF(_xlpm.eql,"Eql Touch","")))</f>
        <v/>
      </c>
      <c r="BY417" s="37" t="str">
        <f>IF(AA417="","",IF(AA417&gt;0,"UP","DOWN"))</f>
        <v/>
      </c>
      <c r="BZ417" s="37" t="str">
        <f t="shared" si="174"/>
        <v/>
      </c>
      <c r="CA417" s="37" t="str">
        <f t="shared" si="175"/>
        <v/>
      </c>
      <c r="CB417" s="66" t="str">
        <f t="shared" si="176"/>
        <v/>
      </c>
      <c r="CC417" s="69" t="str">
        <f t="shared" si="194"/>
        <v/>
      </c>
      <c r="CD417" s="66" t="str">
        <f t="shared" si="195"/>
        <v/>
      </c>
      <c r="CE417" s="66" t="str">
        <f t="shared" si="196"/>
        <v/>
      </c>
      <c r="CF417" s="66" t="str">
        <f>IF(AK417="","",IF(AND(AC417&gt;0,AK417&gt;0),"Low Spike @ Uptrend",""))</f>
        <v/>
      </c>
      <c r="CG417" s="66" t="str">
        <f>IF(AND(CF417="Low Spike @ Uptrend",AV417&gt;50%),"Sig Low Spike @ Uptrend","")</f>
        <v/>
      </c>
      <c r="CH417" s="30" t="str">
        <f>IFERROR(IF(Z417&gt;(AVERAGE(Z397:Z417)+(2*_xlfn.STDEV.P(Z397:Z417))),1,""),"")</f>
        <v/>
      </c>
      <c r="CI417" s="30" t="str">
        <f>IFERROR(IF(G417&gt;(AVERAGE(G397:G417)+(2*_xlfn.STDEV.P(G397:G417))),1,""),"")</f>
        <v/>
      </c>
      <c r="CJ417" s="30" t="str">
        <f>IF(P417="","",IF(P417=1,1,""))</f>
        <v/>
      </c>
      <c r="CK417" s="11" t="str">
        <f>IF(AND(CH417="",CC417="",CF417="",CI417="",CJ417=""),"",SUM(CH417:CJ417)/5)</f>
        <v/>
      </c>
      <c r="CL417" s="38" t="str">
        <f t="shared" si="218"/>
        <v/>
      </c>
      <c r="CM417" s="10" t="str">
        <f t="shared" si="219"/>
        <v/>
      </c>
    </row>
    <row r="418" spans="1:91" x14ac:dyDescent="0.55000000000000004">
      <c r="A418" t="str">
        <f>IF('Data Validation'!$K$2&lt;&gt;TRUE,"",'Data Validation'!A418)</f>
        <v/>
      </c>
      <c r="B418" s="4" t="str">
        <f>IF('Data Validation'!$K$2&lt;&gt;TRUE,"",'Data Validation'!C418)</f>
        <v/>
      </c>
      <c r="C418" s="4" t="str">
        <f>IF('Data Validation'!$K$2&lt;&gt;TRUE,"",'Data Validation'!E418)</f>
        <v/>
      </c>
      <c r="D418" s="4" t="str">
        <f>IF('Data Validation'!$K$2&lt;&gt;TRUE,"",'Data Validation'!G418)</f>
        <v/>
      </c>
      <c r="E418" s="4" t="str">
        <f>IF($C418&lt;&gt;"M5","",Price!F418)</f>
        <v/>
      </c>
      <c r="F418" s="4" t="str">
        <f>IF($C418&lt;&gt;"M5","",Price!G418)</f>
        <v/>
      </c>
      <c r="G418" s="4" t="str">
        <f>IF($C418&lt;&gt;"M5","",Price!H418)</f>
        <v/>
      </c>
      <c r="H418" s="57" t="str">
        <f>IF($C418&lt;&gt;"M5","",SSA!E418)</f>
        <v/>
      </c>
      <c r="I418" s="57" t="str">
        <f>IF($C418&lt;&gt;"M5","",SSA!F418)</f>
        <v/>
      </c>
      <c r="J418" s="58" t="str">
        <f>IF($C418&lt;&gt;"M5","",SSA!G418)</f>
        <v/>
      </c>
      <c r="K418" s="58" t="str">
        <f>IF($C418&lt;&gt;"M5","",SSA!H418)</f>
        <v/>
      </c>
      <c r="L418" s="5" t="str">
        <f>IF($C418&lt;&gt;"M5","",Trendlines!K418)</f>
        <v/>
      </c>
      <c r="M418" s="5" t="str">
        <f>IF($C418&lt;&gt;"M5","",Trendlines!L418)</f>
        <v/>
      </c>
      <c r="N418" s="5" t="str">
        <f>IF($C418&lt;&gt;"M5","",ZigZag!E418)</f>
        <v/>
      </c>
      <c r="O418" s="5" t="str">
        <f>IF($C418&lt;&gt;"M5","",ZigZag!F418)</f>
        <v/>
      </c>
      <c r="P418" s="5" t="str">
        <f>IF($C418&lt;&gt;"M5","",Pinbar!E418)</f>
        <v/>
      </c>
      <c r="Q418" s="57" t="str">
        <f>IF($C418&lt;&gt;"M5","",Trendlines!E418)</f>
        <v/>
      </c>
      <c r="R418" s="57" t="str">
        <f>IF($C418&lt;&gt;"M5","",Trendlines!H418)</f>
        <v/>
      </c>
      <c r="S418" s="36" t="str">
        <f>IF(N418=0,""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IF(N370&lt;&gt;0,N370,"")))))))))))))))))))))))))))))))))))))))))))))))))</f>
        <v/>
      </c>
      <c r="T418" s="36" t="str">
        <f>IF(O418=0,""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IF(O370&lt;&gt;0,O370,"")))))))))))))))))))))))))))))))))))))))))))))))))</f>
        <v/>
      </c>
      <c r="U418" s="36" t="str">
        <f>IFERROR(IF(S418="N/A","N/A",((N418-S418)/S418)),"")</f>
        <v/>
      </c>
      <c r="V418" s="36" t="str">
        <f>IFERROR(IF(T418="N/A","N/A",((O418-T418)/T418)),"")</f>
        <v/>
      </c>
      <c r="W418" t="str">
        <f>IFERROR(E418-F418,"")</f>
        <v/>
      </c>
      <c r="X418" t="str">
        <f>IFERROR(ABS(E418-D417),"")</f>
        <v/>
      </c>
      <c r="Y418" t="str">
        <f>IFERROR(ABS(F418-D417),"")</f>
        <v/>
      </c>
      <c r="Z418" t="str">
        <f t="shared" si="161"/>
        <v/>
      </c>
      <c r="AA418" s="36" t="str">
        <f>IFERROR(H418-I418,"")</f>
        <v/>
      </c>
      <c r="AB418" s="36" t="str">
        <f t="shared" si="177"/>
        <v/>
      </c>
      <c r="AC418" s="66" t="str" cm="1">
        <f t="array" ref="AC418">IFERROR((AB418=AB417,AC417+AB418,AB418),"")</f>
        <v/>
      </c>
      <c r="AD418" s="79" t="str">
        <f t="shared" si="178"/>
        <v/>
      </c>
      <c r="AE418" s="79" t="str">
        <f t="shared" si="179"/>
        <v/>
      </c>
      <c r="AF418" s="80" t="str">
        <f t="shared" si="180"/>
        <v/>
      </c>
      <c r="AG418" s="80" t="str">
        <f t="shared" si="181"/>
        <v/>
      </c>
      <c r="AH418" s="36" t="str">
        <f>IF(AND(H418&gt;I418,H417&lt;I417),"crossover","")</f>
        <v/>
      </c>
      <c r="AI418" s="36" t="str">
        <f>IF(AND(H418&lt;I418,H417&gt;I417),"crossunder","")</f>
        <v/>
      </c>
      <c r="AJ418" s="67" t="str">
        <f t="shared" si="182"/>
        <v/>
      </c>
      <c r="AK418" s="68" t="str">
        <f t="shared" si="183"/>
        <v/>
      </c>
      <c r="AL418" s="71" t="str">
        <f t="shared" si="184"/>
        <v/>
      </c>
      <c r="AM418" s="71" t="str">
        <f t="shared" si="185"/>
        <v/>
      </c>
      <c r="AN418" s="72" t="str">
        <f>IF(AND(AK418&lt;&gt;"",CF418="Low Spike @ Uptrend"),AK418,"")</f>
        <v/>
      </c>
      <c r="AO418" s="72" t="str">
        <f t="shared" si="186"/>
        <v/>
      </c>
      <c r="AP418" s="71" t="str">
        <f t="shared" si="187"/>
        <v/>
      </c>
      <c r="AQ418" s="71" t="str">
        <f t="shared" si="188"/>
        <v/>
      </c>
      <c r="AR418" s="74" t="str">
        <f t="shared" si="189"/>
        <v/>
      </c>
      <c r="AS418" s="74" t="str">
        <f t="shared" si="190"/>
        <v/>
      </c>
      <c r="AT418" s="72" t="str">
        <f t="shared" ref="AT418:AU418" si="228">IFERROR(STANDARDIZE(AN418,AVERAGE(AN34:AN418),_xlfn.STDEV.P(AN34:AN418)),"")</f>
        <v/>
      </c>
      <c r="AU418" s="72" t="str">
        <f t="shared" si="228"/>
        <v/>
      </c>
      <c r="AV418" s="76" t="str">
        <f t="shared" si="192"/>
        <v/>
      </c>
      <c r="AW418" s="76" t="str">
        <f t="shared" si="193"/>
        <v/>
      </c>
      <c r="AX418" s="4"/>
      <c r="AY418" s="21" t="str">
        <f>IF(OR(Q418=0,Q418=""),"",((H418-Q418)/Q418))</f>
        <v/>
      </c>
      <c r="AZ418" s="15" t="str">
        <f t="shared" si="166"/>
        <v/>
      </c>
      <c r="BA418" s="15" t="str">
        <f t="shared" si="164"/>
        <v/>
      </c>
      <c r="BB418" s="22" t="str">
        <f t="shared" si="167"/>
        <v/>
      </c>
      <c r="BC418" s="22" t="str">
        <f t="shared" si="168"/>
        <v/>
      </c>
      <c r="BD418" s="24" t="str">
        <f>IF(OR(R418=0,R418=""),"",((H418-R418)/R418))</f>
        <v/>
      </c>
      <c r="BE418" s="23" t="str">
        <f t="shared" si="165"/>
        <v/>
      </c>
      <c r="BF418" s="23" t="str">
        <f t="shared" si="169"/>
        <v/>
      </c>
      <c r="BG418" s="25" t="str">
        <f t="shared" si="170"/>
        <v/>
      </c>
      <c r="BH418" s="25" t="str">
        <f t="shared" si="171"/>
        <v/>
      </c>
      <c r="BI418" s="29" t="str">
        <f>IF(OR(L418="",N418=""),"",IF(AND(L418=N418,L418&gt;0,N418&gt;0),"Important High",""))</f>
        <v/>
      </c>
      <c r="BJ418" s="29" t="str">
        <f>IF(OR(M418="",O418=""),"",IF(AND(M418=O418,M418&gt;0,O418&gt;0),"Important Low",""))</f>
        <v/>
      </c>
      <c r="BK418" s="37" t="str">
        <f>IFERROR(IF(ABS(U418)&lt;0.15%,"Equal High",""),"")</f>
        <v/>
      </c>
      <c r="BL418" s="37" t="str" cm="1">
        <f t="array" aca="1" ref="BL418" ca="1">_xlfn.LET(_xlpm.lookback,MIN(ROW()-ROW(BK$50),11),_xlpm.found,IFERROR(MATCH("Equal High",OFFSET(BK418,-_xlpm.lookback,0,_xlpm.lookback+1,1),0),-1),_xlpm.offset_rows,_xlpm.lookback-_xlpm.found+1,IF(_xlpm.found&gt;0,INDEX(E:E,ROW()-_xlpm.offset_rows),""))</f>
        <v/>
      </c>
      <c r="BM418" s="37" t="str">
        <f ca="1">IF(BL418&lt;&gt;"",H418,"")</f>
        <v/>
      </c>
      <c r="BN418" s="37" t="str">
        <f ca="1">IF(BL418&lt;&gt;"",I418,"")</f>
        <v/>
      </c>
      <c r="BO418" s="37" t="str">
        <f t="shared" ca="1" si="162"/>
        <v/>
      </c>
      <c r="BP418" s="37" t="str">
        <f>IFERROR(IF(ABS(V418)&lt;0.15%,"Equal Low",""),"")</f>
        <v/>
      </c>
      <c r="BQ418" s="37" t="str" cm="1">
        <f t="array" aca="1" ref="BQ418" ca="1">_xlfn.LET(_xlpm.lookback,MIN(ROW()-ROW(BP$50),11),_xlpm.found,IFERROR(MATCH("Equal Low",OFFSET(BP418,-_xlpm.lookback,0,_xlpm.lookback+1,1),0),-1),_xlpm.offset_rows,_xlpm.lookback-_xlpm.found+1,IF(_xlpm.found&gt;0,INDEX(F:F,ROW()-_xlpm.offset_rows),""))</f>
        <v/>
      </c>
      <c r="BR418" s="37" t="str">
        <f ca="1">IF(BQ418&lt;&gt;"",H418,"")</f>
        <v/>
      </c>
      <c r="BS418" s="37" t="str">
        <f ca="1">IF(BQ418&lt;&gt;"",I418,"")</f>
        <v/>
      </c>
      <c r="BT418" s="37" t="str">
        <f t="shared" ca="1" si="163"/>
        <v/>
      </c>
      <c r="BU418" s="37" t="str">
        <f t="shared" si="172"/>
        <v/>
      </c>
      <c r="BV418" s="29" t="str">
        <f t="shared" si="173"/>
        <v/>
      </c>
      <c r="BW418" s="37" t="str" cm="1">
        <f t="array" ref="BW418">IF(BV418&lt;&gt;1,"",_xlfn.IFS(OR(BC418="Above",BC418="Below"),BC418,OR(BH418="Above",BH418="Below"),BH418,TRUE,""))</f>
        <v/>
      </c>
      <c r="BX418" s="37" t="str">
        <f ca="1">_xlfn.LET(_xlpm.eqh,IFERROR(ABS((BM418-BL418)/BL418)&lt;0.15%,FALSE),_xlpm.eql,IFERROR(ABS((BR418-BQ418)/BQ418)&lt;0.15%,FALSE),IF(_xlpm.eqh,IF(_xlpm.eql,"Eqh Touch / Eql Touch","Eqh Touch"),IF(_xlpm.eql,"Eql Touch","")))</f>
        <v/>
      </c>
      <c r="BY418" s="37" t="str">
        <f>IF(AA418="","",IF(AA418&gt;0,"UP","DOWN"))</f>
        <v/>
      </c>
      <c r="BZ418" s="37" t="str">
        <f t="shared" si="174"/>
        <v/>
      </c>
      <c r="CA418" s="37" t="str">
        <f t="shared" si="175"/>
        <v/>
      </c>
      <c r="CB418" s="66" t="str">
        <f t="shared" si="176"/>
        <v/>
      </c>
      <c r="CC418" s="69" t="str">
        <f t="shared" si="194"/>
        <v/>
      </c>
      <c r="CD418" s="66" t="str">
        <f t="shared" si="195"/>
        <v/>
      </c>
      <c r="CE418" s="66" t="str">
        <f t="shared" si="196"/>
        <v/>
      </c>
      <c r="CF418" s="66" t="str">
        <f>IF(AK418="","",IF(AND(AC418&gt;0,AK418&gt;0),"Low Spike @ Uptrend",""))</f>
        <v/>
      </c>
      <c r="CG418" s="66" t="str">
        <f>IF(AND(CF418="Low Spike @ Uptrend",AV418&gt;50%),"Sig Low Spike @ Uptrend","")</f>
        <v/>
      </c>
      <c r="CH418" s="30" t="str">
        <f>IFERROR(IF(Z418&gt;(AVERAGE(Z398:Z418)+(2*_xlfn.STDEV.P(Z398:Z418))),1,""),"")</f>
        <v/>
      </c>
      <c r="CI418" s="30" t="str">
        <f>IFERROR(IF(G418&gt;(AVERAGE(G398:G418)+(2*_xlfn.STDEV.P(G398:G418))),1,""),"")</f>
        <v/>
      </c>
      <c r="CJ418" s="30" t="str">
        <f>IF(P418="","",IF(P418=1,1,""))</f>
        <v/>
      </c>
      <c r="CK418" s="11" t="str">
        <f>IF(AND(CH418="",CC418="",CF418="",CI418="",CJ418=""),"",SUM(CH418:CJ418)/5)</f>
        <v/>
      </c>
      <c r="CL418" s="38" t="str">
        <f t="shared" si="218"/>
        <v/>
      </c>
      <c r="CM418" s="10" t="str">
        <f t="shared" si="219"/>
        <v/>
      </c>
    </row>
    <row r="419" spans="1:91" x14ac:dyDescent="0.55000000000000004">
      <c r="A419" t="str">
        <f>IF('Data Validation'!$K$2&lt;&gt;TRUE,"",'Data Validation'!A419)</f>
        <v/>
      </c>
      <c r="B419" s="4" t="str">
        <f>IF('Data Validation'!$K$2&lt;&gt;TRUE,"",'Data Validation'!C419)</f>
        <v/>
      </c>
      <c r="C419" s="4" t="str">
        <f>IF('Data Validation'!$K$2&lt;&gt;TRUE,"",'Data Validation'!E419)</f>
        <v/>
      </c>
      <c r="D419" s="4" t="str">
        <f>IF('Data Validation'!$K$2&lt;&gt;TRUE,"",'Data Validation'!G419)</f>
        <v/>
      </c>
      <c r="E419" s="4" t="str">
        <f>IF($C419&lt;&gt;"M5","",Price!F419)</f>
        <v/>
      </c>
      <c r="F419" s="4" t="str">
        <f>IF($C419&lt;&gt;"M5","",Price!G419)</f>
        <v/>
      </c>
      <c r="G419" s="4" t="str">
        <f>IF($C419&lt;&gt;"M5","",Price!H419)</f>
        <v/>
      </c>
      <c r="H419" s="57" t="str">
        <f>IF($C419&lt;&gt;"M5","",SSA!E419)</f>
        <v/>
      </c>
      <c r="I419" s="57" t="str">
        <f>IF($C419&lt;&gt;"M5","",SSA!F419)</f>
        <v/>
      </c>
      <c r="J419" s="58" t="str">
        <f>IF($C419&lt;&gt;"M5","",SSA!G419)</f>
        <v/>
      </c>
      <c r="K419" s="58" t="str">
        <f>IF($C419&lt;&gt;"M5","",SSA!H419)</f>
        <v/>
      </c>
      <c r="L419" s="5" t="str">
        <f>IF($C419&lt;&gt;"M5","",Trendlines!K419)</f>
        <v/>
      </c>
      <c r="M419" s="5" t="str">
        <f>IF($C419&lt;&gt;"M5","",Trendlines!L419)</f>
        <v/>
      </c>
      <c r="N419" s="5" t="str">
        <f>IF($C419&lt;&gt;"M5","",ZigZag!E419)</f>
        <v/>
      </c>
      <c r="O419" s="5" t="str">
        <f>IF($C419&lt;&gt;"M5","",ZigZag!F419)</f>
        <v/>
      </c>
      <c r="P419" s="5" t="str">
        <f>IF($C419&lt;&gt;"M5","",Pinbar!E419)</f>
        <v/>
      </c>
      <c r="Q419" s="57" t="str">
        <f>IF($C419&lt;&gt;"M5","",Trendlines!E419)</f>
        <v/>
      </c>
      <c r="R419" s="57" t="str">
        <f>IF($C419&lt;&gt;"M5","",Trendlines!H419)</f>
        <v/>
      </c>
      <c r="S419" s="36" t="str">
        <f>IF(N419=0,""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IF(N371&lt;&gt;0,N371,"")))))))))))))))))))))))))))))))))))))))))))))))))</f>
        <v/>
      </c>
      <c r="T419" s="36" t="str">
        <f>IF(O419=0,""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IF(O371&lt;&gt;0,O371,"")))))))))))))))))))))))))))))))))))))))))))))))))</f>
        <v/>
      </c>
      <c r="U419" s="36" t="str">
        <f>IFERROR(IF(S419="N/A","N/A",((N419-S419)/S419)),"")</f>
        <v/>
      </c>
      <c r="V419" s="36" t="str">
        <f>IFERROR(IF(T419="N/A","N/A",((O419-T419)/T419)),"")</f>
        <v/>
      </c>
      <c r="W419" t="str">
        <f>IFERROR(E419-F419,"")</f>
        <v/>
      </c>
      <c r="X419" t="str">
        <f>IFERROR(ABS(E419-D418),"")</f>
        <v/>
      </c>
      <c r="Y419" t="str">
        <f>IFERROR(ABS(F419-D418),"")</f>
        <v/>
      </c>
      <c r="Z419" t="str">
        <f t="shared" si="161"/>
        <v/>
      </c>
      <c r="AA419" s="36" t="str">
        <f>IFERROR(H419-I419,"")</f>
        <v/>
      </c>
      <c r="AB419" s="36" t="str">
        <f t="shared" si="177"/>
        <v/>
      </c>
      <c r="AC419" s="66" t="str" cm="1">
        <f t="array" ref="AC419">IFERROR((AB419=AB418,AC418+AB419,AB419),"")</f>
        <v/>
      </c>
      <c r="AD419" s="79" t="str">
        <f t="shared" si="178"/>
        <v/>
      </c>
      <c r="AE419" s="79" t="str">
        <f t="shared" si="179"/>
        <v/>
      </c>
      <c r="AF419" s="80" t="str">
        <f t="shared" si="180"/>
        <v/>
      </c>
      <c r="AG419" s="80" t="str">
        <f t="shared" si="181"/>
        <v/>
      </c>
      <c r="AH419" s="36" t="str">
        <f>IF(AND(H419&gt;I419,H418&lt;I418),"crossover","")</f>
        <v/>
      </c>
      <c r="AI419" s="36" t="str">
        <f>IF(AND(H419&lt;I419,H418&gt;I418),"crossunder","")</f>
        <v/>
      </c>
      <c r="AJ419" s="67" t="str">
        <f t="shared" si="182"/>
        <v/>
      </c>
      <c r="AK419" s="68" t="str">
        <f t="shared" si="183"/>
        <v/>
      </c>
      <c r="AL419" s="71" t="str">
        <f t="shared" si="184"/>
        <v/>
      </c>
      <c r="AM419" s="71" t="str">
        <f t="shared" si="185"/>
        <v/>
      </c>
      <c r="AN419" s="72" t="str">
        <f>IF(AND(AK419&lt;&gt;"",CF419="Low Spike @ Uptrend"),AK419,"")</f>
        <v/>
      </c>
      <c r="AO419" s="72" t="str">
        <f t="shared" si="186"/>
        <v/>
      </c>
      <c r="AP419" s="71" t="str">
        <f t="shared" si="187"/>
        <v/>
      </c>
      <c r="AQ419" s="71" t="str">
        <f t="shared" si="188"/>
        <v/>
      </c>
      <c r="AR419" s="74" t="str">
        <f t="shared" si="189"/>
        <v/>
      </c>
      <c r="AS419" s="74" t="str">
        <f t="shared" si="190"/>
        <v/>
      </c>
      <c r="AT419" s="72" t="str">
        <f t="shared" ref="AT419:AU419" si="229">IFERROR(STANDARDIZE(AN419,AVERAGE(AN35:AN419),_xlfn.STDEV.P(AN35:AN419)),"")</f>
        <v/>
      </c>
      <c r="AU419" s="72" t="str">
        <f t="shared" si="229"/>
        <v/>
      </c>
      <c r="AV419" s="76" t="str">
        <f t="shared" si="192"/>
        <v/>
      </c>
      <c r="AW419" s="76" t="str">
        <f t="shared" si="193"/>
        <v/>
      </c>
      <c r="AX419" s="4"/>
      <c r="AY419" s="21" t="str">
        <f>IF(OR(Q419=0,Q419=""),"",((H419-Q419)/Q419))</f>
        <v/>
      </c>
      <c r="AZ419" s="15" t="str">
        <f t="shared" si="166"/>
        <v/>
      </c>
      <c r="BA419" s="15" t="str">
        <f t="shared" si="164"/>
        <v/>
      </c>
      <c r="BB419" s="22" t="str">
        <f t="shared" si="167"/>
        <v/>
      </c>
      <c r="BC419" s="22" t="str">
        <f t="shared" si="168"/>
        <v/>
      </c>
      <c r="BD419" s="24" t="str">
        <f>IF(OR(R419=0,R419=""),"",((H419-R419)/R419))</f>
        <v/>
      </c>
      <c r="BE419" s="23" t="str">
        <f t="shared" si="165"/>
        <v/>
      </c>
      <c r="BF419" s="23" t="str">
        <f t="shared" si="169"/>
        <v/>
      </c>
      <c r="BG419" s="25" t="str">
        <f t="shared" si="170"/>
        <v/>
      </c>
      <c r="BH419" s="25" t="str">
        <f t="shared" si="171"/>
        <v/>
      </c>
      <c r="BI419" s="29" t="str">
        <f>IF(OR(L419="",N419=""),"",IF(AND(L419=N419,L419&gt;0,N419&gt;0),"Important High",""))</f>
        <v/>
      </c>
      <c r="BJ419" s="29" t="str">
        <f>IF(OR(M419="",O419=""),"",IF(AND(M419=O419,M419&gt;0,O419&gt;0),"Important Low",""))</f>
        <v/>
      </c>
      <c r="BK419" s="37" t="str">
        <f>IFERROR(IF(ABS(U419)&lt;0.15%,"Equal High",""),"")</f>
        <v/>
      </c>
      <c r="BL419" s="37" t="str" cm="1">
        <f t="array" aca="1" ref="BL419" ca="1">_xlfn.LET(_xlpm.lookback,MIN(ROW()-ROW(BK$50),11),_xlpm.found,IFERROR(MATCH("Equal High",OFFSET(BK419,-_xlpm.lookback,0,_xlpm.lookback+1,1),0),-1),_xlpm.offset_rows,_xlpm.lookback-_xlpm.found+1,IF(_xlpm.found&gt;0,INDEX(E:E,ROW()-_xlpm.offset_rows),""))</f>
        <v/>
      </c>
      <c r="BM419" s="37" t="str">
        <f ca="1">IF(BL419&lt;&gt;"",H419,"")</f>
        <v/>
      </c>
      <c r="BN419" s="37" t="str">
        <f ca="1">IF(BL419&lt;&gt;"",I419,"")</f>
        <v/>
      </c>
      <c r="BO419" s="37" t="str">
        <f t="shared" ca="1" si="162"/>
        <v/>
      </c>
      <c r="BP419" s="37" t="str">
        <f>IFERROR(IF(ABS(V419)&lt;0.15%,"Equal Low",""),"")</f>
        <v/>
      </c>
      <c r="BQ419" s="37" t="str" cm="1">
        <f t="array" aca="1" ref="BQ419" ca="1">_xlfn.LET(_xlpm.lookback,MIN(ROW()-ROW(BP$50),11),_xlpm.found,IFERROR(MATCH("Equal Low",OFFSET(BP419,-_xlpm.lookback,0,_xlpm.lookback+1,1),0),-1),_xlpm.offset_rows,_xlpm.lookback-_xlpm.found+1,IF(_xlpm.found&gt;0,INDEX(F:F,ROW()-_xlpm.offset_rows),""))</f>
        <v/>
      </c>
      <c r="BR419" s="37" t="str">
        <f ca="1">IF(BQ419&lt;&gt;"",H419,"")</f>
        <v/>
      </c>
      <c r="BS419" s="37" t="str">
        <f ca="1">IF(BQ419&lt;&gt;"",I419,"")</f>
        <v/>
      </c>
      <c r="BT419" s="37" t="str">
        <f t="shared" ca="1" si="163"/>
        <v/>
      </c>
      <c r="BU419" s="37" t="str">
        <f t="shared" si="172"/>
        <v/>
      </c>
      <c r="BV419" s="29" t="str">
        <f t="shared" si="173"/>
        <v/>
      </c>
      <c r="BW419" s="37" t="str" cm="1">
        <f t="array" ref="BW419">IF(BV419&lt;&gt;1,"",_xlfn.IFS(OR(BC419="Above",BC419="Below"),BC419,OR(BH419="Above",BH419="Below"),BH419,TRUE,""))</f>
        <v/>
      </c>
      <c r="BX419" s="37" t="str">
        <f ca="1">_xlfn.LET(_xlpm.eqh,IFERROR(ABS((BM419-BL419)/BL419)&lt;0.15%,FALSE),_xlpm.eql,IFERROR(ABS((BR419-BQ419)/BQ419)&lt;0.15%,FALSE),IF(_xlpm.eqh,IF(_xlpm.eql,"Eqh Touch / Eql Touch","Eqh Touch"),IF(_xlpm.eql,"Eql Touch","")))</f>
        <v/>
      </c>
      <c r="BY419" s="37" t="str">
        <f>IF(AA419="","",IF(AA419&gt;0,"UP","DOWN"))</f>
        <v/>
      </c>
      <c r="BZ419" s="37" t="str">
        <f t="shared" si="174"/>
        <v/>
      </c>
      <c r="CA419" s="37" t="str">
        <f t="shared" si="175"/>
        <v/>
      </c>
      <c r="CB419" s="66" t="str">
        <f t="shared" si="176"/>
        <v/>
      </c>
      <c r="CC419" s="69" t="str">
        <f t="shared" si="194"/>
        <v/>
      </c>
      <c r="CD419" s="66" t="str">
        <f t="shared" si="195"/>
        <v/>
      </c>
      <c r="CE419" s="66" t="str">
        <f t="shared" si="196"/>
        <v/>
      </c>
      <c r="CF419" s="66" t="str">
        <f>IF(AK419="","",IF(AND(AC419&gt;0,AK419&gt;0),"Low Spike @ Uptrend",""))</f>
        <v/>
      </c>
      <c r="CG419" s="66" t="str">
        <f>IF(AND(CF419="Low Spike @ Uptrend",AV419&gt;50%),"Sig Low Spike @ Uptrend","")</f>
        <v/>
      </c>
      <c r="CH419" s="30" t="str">
        <f>IFERROR(IF(Z419&gt;(AVERAGE(Z399:Z419)+(2*_xlfn.STDEV.P(Z399:Z419))),1,""),"")</f>
        <v/>
      </c>
      <c r="CI419" s="30" t="str">
        <f>IFERROR(IF(G419&gt;(AVERAGE(G399:G419)+(2*_xlfn.STDEV.P(G399:G419))),1,""),"")</f>
        <v/>
      </c>
      <c r="CJ419" s="30" t="str">
        <f>IF(P419="","",IF(P419=1,1,""))</f>
        <v/>
      </c>
      <c r="CK419" s="11" t="str">
        <f>IF(AND(CH419="",CC419="",CF419="",CI419="",CJ419=""),"",SUM(CH419:CJ419)/5)</f>
        <v/>
      </c>
      <c r="CL419" s="38" t="str">
        <f t="shared" si="218"/>
        <v/>
      </c>
      <c r="CM419" s="10" t="str">
        <f t="shared" si="219"/>
        <v/>
      </c>
    </row>
    <row r="420" spans="1:91" x14ac:dyDescent="0.55000000000000004">
      <c r="A420" t="str">
        <f>IF('Data Validation'!$K$2&lt;&gt;TRUE,"",'Data Validation'!A420)</f>
        <v/>
      </c>
      <c r="B420" s="4" t="str">
        <f>IF('Data Validation'!$K$2&lt;&gt;TRUE,"",'Data Validation'!C420)</f>
        <v/>
      </c>
      <c r="C420" s="4" t="str">
        <f>IF('Data Validation'!$K$2&lt;&gt;TRUE,"",'Data Validation'!E420)</f>
        <v/>
      </c>
      <c r="D420" s="4" t="str">
        <f>IF('Data Validation'!$K$2&lt;&gt;TRUE,"",'Data Validation'!G420)</f>
        <v/>
      </c>
      <c r="E420" s="4" t="str">
        <f>IF($C420&lt;&gt;"M5","",Price!F420)</f>
        <v/>
      </c>
      <c r="F420" s="4" t="str">
        <f>IF($C420&lt;&gt;"M5","",Price!G420)</f>
        <v/>
      </c>
      <c r="G420" s="4" t="str">
        <f>IF($C420&lt;&gt;"M5","",Price!H420)</f>
        <v/>
      </c>
      <c r="H420" s="57" t="str">
        <f>IF($C420&lt;&gt;"M5","",SSA!E420)</f>
        <v/>
      </c>
      <c r="I420" s="57" t="str">
        <f>IF($C420&lt;&gt;"M5","",SSA!F420)</f>
        <v/>
      </c>
      <c r="J420" s="58" t="str">
        <f>IF($C420&lt;&gt;"M5","",SSA!G420)</f>
        <v/>
      </c>
      <c r="K420" s="58" t="str">
        <f>IF($C420&lt;&gt;"M5","",SSA!H420)</f>
        <v/>
      </c>
      <c r="L420" s="5" t="str">
        <f>IF($C420&lt;&gt;"M5","",Trendlines!K420)</f>
        <v/>
      </c>
      <c r="M420" s="5" t="str">
        <f>IF($C420&lt;&gt;"M5","",Trendlines!L420)</f>
        <v/>
      </c>
      <c r="N420" s="5" t="str">
        <f>IF($C420&lt;&gt;"M5","",ZigZag!E420)</f>
        <v/>
      </c>
      <c r="O420" s="5" t="str">
        <f>IF($C420&lt;&gt;"M5","",ZigZag!F420)</f>
        <v/>
      </c>
      <c r="P420" s="5" t="str">
        <f>IF($C420&lt;&gt;"M5","",Pinbar!E420)</f>
        <v/>
      </c>
      <c r="Q420" s="57" t="str">
        <f>IF($C420&lt;&gt;"M5","",Trendlines!E420)</f>
        <v/>
      </c>
      <c r="R420" s="57" t="str">
        <f>IF($C420&lt;&gt;"M5","",Trendlines!H420)</f>
        <v/>
      </c>
      <c r="S420" s="36" t="str">
        <f>IF(N420=0,""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IF(N372&lt;&gt;0,N372,"")))))))))))))))))))))))))))))))))))))))))))))))))</f>
        <v/>
      </c>
      <c r="T420" s="36" t="str">
        <f>IF(O420=0,""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IF(O372&lt;&gt;0,O372,"")))))))))))))))))))))))))))))))))))))))))))))))))</f>
        <v/>
      </c>
      <c r="U420" s="36" t="str">
        <f>IFERROR(IF(S420="N/A","N/A",((N420-S420)/S420)),"")</f>
        <v/>
      </c>
      <c r="V420" s="36" t="str">
        <f>IFERROR(IF(T420="N/A","N/A",((O420-T420)/T420)),"")</f>
        <v/>
      </c>
      <c r="W420" t="str">
        <f>IFERROR(E420-F420,"")</f>
        <v/>
      </c>
      <c r="X420" t="str">
        <f>IFERROR(ABS(E420-D419),"")</f>
        <v/>
      </c>
      <c r="Y420" t="str">
        <f>IFERROR(ABS(F420-D419),"")</f>
        <v/>
      </c>
      <c r="Z420" t="str">
        <f t="shared" si="161"/>
        <v/>
      </c>
      <c r="AA420" s="36" t="str">
        <f>IFERROR(H420-I420,"")</f>
        <v/>
      </c>
      <c r="AB420" s="36" t="str">
        <f t="shared" si="177"/>
        <v/>
      </c>
      <c r="AC420" s="66" t="str" cm="1">
        <f t="array" ref="AC420">IFERROR((AB420=AB419,AC419+AB420,AB420),"")</f>
        <v/>
      </c>
      <c r="AD420" s="79" t="str">
        <f t="shared" si="178"/>
        <v/>
      </c>
      <c r="AE420" s="79" t="str">
        <f t="shared" si="179"/>
        <v/>
      </c>
      <c r="AF420" s="80" t="str">
        <f t="shared" si="180"/>
        <v/>
      </c>
      <c r="AG420" s="80" t="str">
        <f t="shared" si="181"/>
        <v/>
      </c>
      <c r="AH420" s="36" t="str">
        <f>IF(AND(H420&gt;I420,H419&lt;I419),"crossover","")</f>
        <v/>
      </c>
      <c r="AI420" s="36" t="str">
        <f>IF(AND(H420&lt;I420,H419&gt;I419),"crossunder","")</f>
        <v/>
      </c>
      <c r="AJ420" s="67" t="str">
        <f t="shared" si="182"/>
        <v/>
      </c>
      <c r="AK420" s="68" t="str">
        <f t="shared" si="183"/>
        <v/>
      </c>
      <c r="AL420" s="71" t="str">
        <f t="shared" si="184"/>
        <v/>
      </c>
      <c r="AM420" s="71" t="str">
        <f t="shared" si="185"/>
        <v/>
      </c>
      <c r="AN420" s="72" t="str">
        <f>IF(AND(AK420&lt;&gt;"",CF420="Low Spike @ Uptrend"),AK420,"")</f>
        <v/>
      </c>
      <c r="AO420" s="72" t="str">
        <f t="shared" si="186"/>
        <v/>
      </c>
      <c r="AP420" s="71" t="str">
        <f t="shared" si="187"/>
        <v/>
      </c>
      <c r="AQ420" s="71" t="str">
        <f t="shared" si="188"/>
        <v/>
      </c>
      <c r="AR420" s="74" t="str">
        <f t="shared" si="189"/>
        <v/>
      </c>
      <c r="AS420" s="74" t="str">
        <f t="shared" si="190"/>
        <v/>
      </c>
      <c r="AT420" s="72" t="str">
        <f t="shared" ref="AT420:AU420" si="230">IFERROR(STANDARDIZE(AN420,AVERAGE(AN36:AN420),_xlfn.STDEV.P(AN36:AN420)),"")</f>
        <v/>
      </c>
      <c r="AU420" s="72" t="str">
        <f t="shared" si="230"/>
        <v/>
      </c>
      <c r="AV420" s="76" t="str">
        <f t="shared" si="192"/>
        <v/>
      </c>
      <c r="AW420" s="76" t="str">
        <f t="shared" si="193"/>
        <v/>
      </c>
      <c r="AX420" s="4"/>
      <c r="AY420" s="21" t="str">
        <f>IF(OR(Q420=0,Q420=""),"",((H420-Q420)/Q420))</f>
        <v/>
      </c>
      <c r="AZ420" s="15" t="str">
        <f t="shared" si="166"/>
        <v/>
      </c>
      <c r="BA420" s="15" t="str">
        <f t="shared" si="164"/>
        <v/>
      </c>
      <c r="BB420" s="22" t="str">
        <f t="shared" si="167"/>
        <v/>
      </c>
      <c r="BC420" s="22" t="str">
        <f t="shared" si="168"/>
        <v/>
      </c>
      <c r="BD420" s="24" t="str">
        <f>IF(OR(R420=0,R420=""),"",((H420-R420)/R420))</f>
        <v/>
      </c>
      <c r="BE420" s="23" t="str">
        <f t="shared" si="165"/>
        <v/>
      </c>
      <c r="BF420" s="23" t="str">
        <f t="shared" si="169"/>
        <v/>
      </c>
      <c r="BG420" s="25" t="str">
        <f t="shared" si="170"/>
        <v/>
      </c>
      <c r="BH420" s="25" t="str">
        <f t="shared" si="171"/>
        <v/>
      </c>
      <c r="BI420" s="29" t="str">
        <f>IF(OR(L420="",N420=""),"",IF(AND(L420=N420,L420&gt;0,N420&gt;0),"Important High",""))</f>
        <v/>
      </c>
      <c r="BJ420" s="29" t="str">
        <f>IF(OR(M420="",O420=""),"",IF(AND(M420=O420,M420&gt;0,O420&gt;0),"Important Low",""))</f>
        <v/>
      </c>
      <c r="BK420" s="37" t="str">
        <f>IFERROR(IF(ABS(U420)&lt;0.15%,"Equal High",""),"")</f>
        <v/>
      </c>
      <c r="BL420" s="37" t="str" cm="1">
        <f t="array" aca="1" ref="BL420" ca="1">_xlfn.LET(_xlpm.lookback,MIN(ROW()-ROW(BK$50),11),_xlpm.found,IFERROR(MATCH("Equal High",OFFSET(BK420,-_xlpm.lookback,0,_xlpm.lookback+1,1),0),-1),_xlpm.offset_rows,_xlpm.lookback-_xlpm.found+1,IF(_xlpm.found&gt;0,INDEX(E:E,ROW()-_xlpm.offset_rows),""))</f>
        <v/>
      </c>
      <c r="BM420" s="37" t="str">
        <f ca="1">IF(BL420&lt;&gt;"",H420,"")</f>
        <v/>
      </c>
      <c r="BN420" s="37" t="str">
        <f ca="1">IF(BL420&lt;&gt;"",I420,"")</f>
        <v/>
      </c>
      <c r="BO420" s="37" t="str">
        <f t="shared" ca="1" si="162"/>
        <v/>
      </c>
      <c r="BP420" s="37" t="str">
        <f>IFERROR(IF(ABS(V420)&lt;0.15%,"Equal Low",""),"")</f>
        <v/>
      </c>
      <c r="BQ420" s="37" t="str" cm="1">
        <f t="array" aca="1" ref="BQ420" ca="1">_xlfn.LET(_xlpm.lookback,MIN(ROW()-ROW(BP$50),11),_xlpm.found,IFERROR(MATCH("Equal Low",OFFSET(BP420,-_xlpm.lookback,0,_xlpm.lookback+1,1),0),-1),_xlpm.offset_rows,_xlpm.lookback-_xlpm.found+1,IF(_xlpm.found&gt;0,INDEX(F:F,ROW()-_xlpm.offset_rows),""))</f>
        <v/>
      </c>
      <c r="BR420" s="37" t="str">
        <f ca="1">IF(BQ420&lt;&gt;"",H420,"")</f>
        <v/>
      </c>
      <c r="BS420" s="37" t="str">
        <f ca="1">IF(BQ420&lt;&gt;"",I420,"")</f>
        <v/>
      </c>
      <c r="BT420" s="37" t="str">
        <f t="shared" ca="1" si="163"/>
        <v/>
      </c>
      <c r="BU420" s="37" t="str">
        <f t="shared" si="172"/>
        <v/>
      </c>
      <c r="BV420" s="29" t="str">
        <f t="shared" si="173"/>
        <v/>
      </c>
      <c r="BW420" s="37" t="str" cm="1">
        <f t="array" ref="BW420">IF(BV420&lt;&gt;1,"",_xlfn.IFS(OR(BC420="Above",BC420="Below"),BC420,OR(BH420="Above",BH420="Below"),BH420,TRUE,""))</f>
        <v/>
      </c>
      <c r="BX420" s="37" t="str">
        <f ca="1">_xlfn.LET(_xlpm.eqh,IFERROR(ABS((BM420-BL420)/BL420)&lt;0.15%,FALSE),_xlpm.eql,IFERROR(ABS((BR420-BQ420)/BQ420)&lt;0.15%,FALSE),IF(_xlpm.eqh,IF(_xlpm.eql,"Eqh Touch / Eql Touch","Eqh Touch"),IF(_xlpm.eql,"Eql Touch","")))</f>
        <v/>
      </c>
      <c r="BY420" s="37" t="str">
        <f>IF(AA420="","",IF(AA420&gt;0,"UP","DOWN"))</f>
        <v/>
      </c>
      <c r="BZ420" s="37" t="str">
        <f t="shared" si="174"/>
        <v/>
      </c>
      <c r="CA420" s="37" t="str">
        <f t="shared" si="175"/>
        <v/>
      </c>
      <c r="CB420" s="66" t="str">
        <f t="shared" si="176"/>
        <v/>
      </c>
      <c r="CC420" s="69" t="str">
        <f t="shared" si="194"/>
        <v/>
      </c>
      <c r="CD420" s="66" t="str">
        <f t="shared" si="195"/>
        <v/>
      </c>
      <c r="CE420" s="66" t="str">
        <f t="shared" si="196"/>
        <v/>
      </c>
      <c r="CF420" s="66" t="str">
        <f>IF(AK420="","",IF(AND(AC420&gt;0,AK420&gt;0),"Low Spike @ Uptrend",""))</f>
        <v/>
      </c>
      <c r="CG420" s="66" t="str">
        <f>IF(AND(CF420="Low Spike @ Uptrend",AV420&gt;50%),"Sig Low Spike @ Uptrend","")</f>
        <v/>
      </c>
      <c r="CH420" s="30" t="str">
        <f>IFERROR(IF(Z420&gt;(AVERAGE(Z400:Z420)+(2*_xlfn.STDEV.P(Z400:Z420))),1,""),"")</f>
        <v/>
      </c>
      <c r="CI420" s="30" t="str">
        <f>IFERROR(IF(G420&gt;(AVERAGE(G400:G420)+(2*_xlfn.STDEV.P(G400:G420))),1,""),"")</f>
        <v/>
      </c>
      <c r="CJ420" s="30" t="str">
        <f>IF(P420="","",IF(P420=1,1,""))</f>
        <v/>
      </c>
      <c r="CK420" s="11" t="str">
        <f>IF(AND(CH420="",CC420="",CF420="",CI420="",CJ420=""),"",SUM(CH420:CJ420)/5)</f>
        <v/>
      </c>
      <c r="CL420" s="38" t="str">
        <f t="shared" si="218"/>
        <v/>
      </c>
      <c r="CM420" s="10" t="str">
        <f t="shared" si="219"/>
        <v/>
      </c>
    </row>
    <row r="421" spans="1:91" x14ac:dyDescent="0.55000000000000004">
      <c r="A421" t="str">
        <f>IF('Data Validation'!$K$2&lt;&gt;TRUE,"",'Data Validation'!A421)</f>
        <v/>
      </c>
      <c r="B421" s="4" t="str">
        <f>IF('Data Validation'!$K$2&lt;&gt;TRUE,"",'Data Validation'!C421)</f>
        <v/>
      </c>
      <c r="C421" s="4" t="str">
        <f>IF('Data Validation'!$K$2&lt;&gt;TRUE,"",'Data Validation'!E421)</f>
        <v/>
      </c>
      <c r="D421" s="4" t="str">
        <f>IF('Data Validation'!$K$2&lt;&gt;TRUE,"",'Data Validation'!G421)</f>
        <v/>
      </c>
      <c r="E421" s="4" t="str">
        <f>IF($C421&lt;&gt;"M5","",Price!F421)</f>
        <v/>
      </c>
      <c r="F421" s="4" t="str">
        <f>IF($C421&lt;&gt;"M5","",Price!G421)</f>
        <v/>
      </c>
      <c r="G421" s="4" t="str">
        <f>IF($C421&lt;&gt;"M5","",Price!H421)</f>
        <v/>
      </c>
      <c r="H421" s="57" t="str">
        <f>IF($C421&lt;&gt;"M5","",SSA!E421)</f>
        <v/>
      </c>
      <c r="I421" s="57" t="str">
        <f>IF($C421&lt;&gt;"M5","",SSA!F421)</f>
        <v/>
      </c>
      <c r="J421" s="58" t="str">
        <f>IF($C421&lt;&gt;"M5","",SSA!G421)</f>
        <v/>
      </c>
      <c r="K421" s="58" t="str">
        <f>IF($C421&lt;&gt;"M5","",SSA!H421)</f>
        <v/>
      </c>
      <c r="L421" s="5" t="str">
        <f>IF($C421&lt;&gt;"M5","",Trendlines!K421)</f>
        <v/>
      </c>
      <c r="M421" s="5" t="str">
        <f>IF($C421&lt;&gt;"M5","",Trendlines!L421)</f>
        <v/>
      </c>
      <c r="N421" s="5" t="str">
        <f>IF($C421&lt;&gt;"M5","",ZigZag!E421)</f>
        <v/>
      </c>
      <c r="O421" s="5" t="str">
        <f>IF($C421&lt;&gt;"M5","",ZigZag!F421)</f>
        <v/>
      </c>
      <c r="P421" s="5" t="str">
        <f>IF($C421&lt;&gt;"M5","",Pinbar!E421)</f>
        <v/>
      </c>
      <c r="Q421" s="57" t="str">
        <f>IF($C421&lt;&gt;"M5","",Trendlines!E421)</f>
        <v/>
      </c>
      <c r="R421" s="57" t="str">
        <f>IF($C421&lt;&gt;"M5","",Trendlines!H421)</f>
        <v/>
      </c>
      <c r="S421" s="36" t="str">
        <f>IF(N421=0,""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IF(N373&lt;&gt;0,N373,"")))))))))))))))))))))))))))))))))))))))))))))))))</f>
        <v/>
      </c>
      <c r="T421" s="36" t="str">
        <f>IF(O421=0,""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IF(O373&lt;&gt;0,O373,"")))))))))))))))))))))))))))))))))))))))))))))))))</f>
        <v/>
      </c>
      <c r="U421" s="36" t="str">
        <f>IFERROR(IF(S421="N/A","N/A",((N421-S421)/S421)),"")</f>
        <v/>
      </c>
      <c r="V421" s="36" t="str">
        <f>IFERROR(IF(T421="N/A","N/A",((O421-T421)/T421)),"")</f>
        <v/>
      </c>
      <c r="W421" t="str">
        <f>IFERROR(E421-F421,"")</f>
        <v/>
      </c>
      <c r="X421" t="str">
        <f>IFERROR(ABS(E421-D420),"")</f>
        <v/>
      </c>
      <c r="Y421" t="str">
        <f>IFERROR(ABS(F421-D420),"")</f>
        <v/>
      </c>
      <c r="Z421" t="str">
        <f t="shared" si="161"/>
        <v/>
      </c>
      <c r="AA421" s="36" t="str">
        <f>IFERROR(H421-I421,"")</f>
        <v/>
      </c>
      <c r="AB421" s="36" t="str">
        <f t="shared" si="177"/>
        <v/>
      </c>
      <c r="AC421" s="66" t="str" cm="1">
        <f t="array" ref="AC421">IFERROR((AB421=AB420,AC420+AB421,AB421),"")</f>
        <v/>
      </c>
      <c r="AD421" s="79" t="str">
        <f t="shared" si="178"/>
        <v/>
      </c>
      <c r="AE421" s="79" t="str">
        <f t="shared" si="179"/>
        <v/>
      </c>
      <c r="AF421" s="80" t="str">
        <f t="shared" si="180"/>
        <v/>
      </c>
      <c r="AG421" s="80" t="str">
        <f t="shared" si="181"/>
        <v/>
      </c>
      <c r="AH421" s="36" t="str">
        <f>IF(AND(H421&gt;I421,H420&lt;I420),"crossover","")</f>
        <v/>
      </c>
      <c r="AI421" s="36" t="str">
        <f>IF(AND(H421&lt;I421,H420&gt;I420),"crossunder","")</f>
        <v/>
      </c>
      <c r="AJ421" s="67" t="str">
        <f t="shared" si="182"/>
        <v/>
      </c>
      <c r="AK421" s="68" t="str">
        <f t="shared" si="183"/>
        <v/>
      </c>
      <c r="AL421" s="71" t="str">
        <f t="shared" si="184"/>
        <v/>
      </c>
      <c r="AM421" s="71" t="str">
        <f t="shared" si="185"/>
        <v/>
      </c>
      <c r="AN421" s="72" t="str">
        <f>IF(AND(AK421&lt;&gt;"",CF421="Low Spike @ Uptrend"),AK421,"")</f>
        <v/>
      </c>
      <c r="AO421" s="72" t="str">
        <f t="shared" si="186"/>
        <v/>
      </c>
      <c r="AP421" s="71" t="str">
        <f t="shared" si="187"/>
        <v/>
      </c>
      <c r="AQ421" s="71" t="str">
        <f t="shared" si="188"/>
        <v/>
      </c>
      <c r="AR421" s="74" t="str">
        <f t="shared" si="189"/>
        <v/>
      </c>
      <c r="AS421" s="74" t="str">
        <f t="shared" si="190"/>
        <v/>
      </c>
      <c r="AT421" s="72" t="str">
        <f t="shared" ref="AT421:AU421" si="231">IFERROR(STANDARDIZE(AN421,AVERAGE(AN37:AN421),_xlfn.STDEV.P(AN37:AN421)),"")</f>
        <v/>
      </c>
      <c r="AU421" s="72" t="str">
        <f t="shared" si="231"/>
        <v/>
      </c>
      <c r="AV421" s="76" t="str">
        <f t="shared" si="192"/>
        <v/>
      </c>
      <c r="AW421" s="76" t="str">
        <f t="shared" si="193"/>
        <v/>
      </c>
      <c r="AX421" s="4"/>
      <c r="AY421" s="21" t="str">
        <f>IF(OR(Q421=0,Q421=""),"",((H421-Q421)/Q421))</f>
        <v/>
      </c>
      <c r="AZ421" s="15" t="str">
        <f t="shared" si="166"/>
        <v/>
      </c>
      <c r="BA421" s="15" t="str">
        <f t="shared" si="164"/>
        <v/>
      </c>
      <c r="BB421" s="22" t="str">
        <f t="shared" si="167"/>
        <v/>
      </c>
      <c r="BC421" s="22" t="str">
        <f t="shared" si="168"/>
        <v/>
      </c>
      <c r="BD421" s="24" t="str">
        <f>IF(OR(R421=0,R421=""),"",((H421-R421)/R421))</f>
        <v/>
      </c>
      <c r="BE421" s="23" t="str">
        <f t="shared" si="165"/>
        <v/>
      </c>
      <c r="BF421" s="23" t="str">
        <f t="shared" si="169"/>
        <v/>
      </c>
      <c r="BG421" s="25" t="str">
        <f t="shared" si="170"/>
        <v/>
      </c>
      <c r="BH421" s="25" t="str">
        <f t="shared" si="171"/>
        <v/>
      </c>
      <c r="BI421" s="29" t="str">
        <f>IF(OR(L421="",N421=""),"",IF(AND(L421=N421,L421&gt;0,N421&gt;0),"Important High",""))</f>
        <v/>
      </c>
      <c r="BJ421" s="29" t="str">
        <f>IF(OR(M421="",O421=""),"",IF(AND(M421=O421,M421&gt;0,O421&gt;0),"Important Low",""))</f>
        <v/>
      </c>
      <c r="BK421" s="37" t="str">
        <f>IFERROR(IF(ABS(U421)&lt;0.15%,"Equal High",""),"")</f>
        <v/>
      </c>
      <c r="BL421" s="37" t="str" cm="1">
        <f t="array" aca="1" ref="BL421" ca="1">_xlfn.LET(_xlpm.lookback,MIN(ROW()-ROW(BK$50),11),_xlpm.found,IFERROR(MATCH("Equal High",OFFSET(BK421,-_xlpm.lookback,0,_xlpm.lookback+1,1),0),-1),_xlpm.offset_rows,_xlpm.lookback-_xlpm.found+1,IF(_xlpm.found&gt;0,INDEX(E:E,ROW()-_xlpm.offset_rows),""))</f>
        <v/>
      </c>
      <c r="BM421" s="37" t="str">
        <f ca="1">IF(BL421&lt;&gt;"",H421,"")</f>
        <v/>
      </c>
      <c r="BN421" s="37" t="str">
        <f ca="1">IF(BL421&lt;&gt;"",I421,"")</f>
        <v/>
      </c>
      <c r="BO421" s="37" t="str">
        <f t="shared" ca="1" si="162"/>
        <v/>
      </c>
      <c r="BP421" s="37" t="str">
        <f>IFERROR(IF(ABS(V421)&lt;0.15%,"Equal Low",""),"")</f>
        <v/>
      </c>
      <c r="BQ421" s="37" t="str" cm="1">
        <f t="array" aca="1" ref="BQ421" ca="1">_xlfn.LET(_xlpm.lookback,MIN(ROW()-ROW(BP$50),11),_xlpm.found,IFERROR(MATCH("Equal Low",OFFSET(BP421,-_xlpm.lookback,0,_xlpm.lookback+1,1),0),-1),_xlpm.offset_rows,_xlpm.lookback-_xlpm.found+1,IF(_xlpm.found&gt;0,INDEX(F:F,ROW()-_xlpm.offset_rows),""))</f>
        <v/>
      </c>
      <c r="BR421" s="37" t="str">
        <f ca="1">IF(BQ421&lt;&gt;"",H421,"")</f>
        <v/>
      </c>
      <c r="BS421" s="37" t="str">
        <f ca="1">IF(BQ421&lt;&gt;"",I421,"")</f>
        <v/>
      </c>
      <c r="BT421" s="37" t="str">
        <f t="shared" ca="1" si="163"/>
        <v/>
      </c>
      <c r="BU421" s="37" t="str">
        <f t="shared" si="172"/>
        <v/>
      </c>
      <c r="BV421" s="29" t="str">
        <f t="shared" si="173"/>
        <v/>
      </c>
      <c r="BW421" s="37" t="str" cm="1">
        <f t="array" ref="BW421">IF(BV421&lt;&gt;1,"",_xlfn.IFS(OR(BC421="Above",BC421="Below"),BC421,OR(BH421="Above",BH421="Below"),BH421,TRUE,""))</f>
        <v/>
      </c>
      <c r="BX421" s="37" t="str">
        <f ca="1">_xlfn.LET(_xlpm.eqh,IFERROR(ABS((BM421-BL421)/BL421)&lt;0.15%,FALSE),_xlpm.eql,IFERROR(ABS((BR421-BQ421)/BQ421)&lt;0.15%,FALSE),IF(_xlpm.eqh,IF(_xlpm.eql,"Eqh Touch / Eql Touch","Eqh Touch"),IF(_xlpm.eql,"Eql Touch","")))</f>
        <v/>
      </c>
      <c r="BY421" s="37" t="str">
        <f>IF(AA421="","",IF(AA421&gt;0,"UP","DOWN"))</f>
        <v/>
      </c>
      <c r="BZ421" s="37" t="str">
        <f t="shared" si="174"/>
        <v/>
      </c>
      <c r="CA421" s="37" t="str">
        <f t="shared" si="175"/>
        <v/>
      </c>
      <c r="CB421" s="66" t="str">
        <f t="shared" si="176"/>
        <v/>
      </c>
      <c r="CC421" s="69" t="str">
        <f t="shared" si="194"/>
        <v/>
      </c>
      <c r="CD421" s="66" t="str">
        <f t="shared" si="195"/>
        <v/>
      </c>
      <c r="CE421" s="66" t="str">
        <f t="shared" si="196"/>
        <v/>
      </c>
      <c r="CF421" s="66" t="str">
        <f>IF(AK421="","",IF(AND(AC421&gt;0,AK421&gt;0),"Low Spike @ Uptrend",""))</f>
        <v/>
      </c>
      <c r="CG421" s="66" t="str">
        <f>IF(AND(CF421="Low Spike @ Uptrend",AV421&gt;50%),"Sig Low Spike @ Uptrend","")</f>
        <v/>
      </c>
      <c r="CH421" s="30" t="str">
        <f>IFERROR(IF(Z421&gt;(AVERAGE(Z401:Z421)+(2*_xlfn.STDEV.P(Z401:Z421))),1,""),"")</f>
        <v/>
      </c>
      <c r="CI421" s="30" t="str">
        <f>IFERROR(IF(G421&gt;(AVERAGE(G401:G421)+(2*_xlfn.STDEV.P(G401:G421))),1,""),"")</f>
        <v/>
      </c>
      <c r="CJ421" s="30" t="str">
        <f>IF(P421="","",IF(P421=1,1,""))</f>
        <v/>
      </c>
      <c r="CK421" s="11" t="str">
        <f>IF(AND(CH421="",CC421="",CF421="",CI421="",CJ421=""),"",SUM(CH421:CJ421)/5)</f>
        <v/>
      </c>
      <c r="CL421" s="38" t="str">
        <f t="shared" si="218"/>
        <v/>
      </c>
      <c r="CM421" s="10" t="str">
        <f t="shared" si="219"/>
        <v/>
      </c>
    </row>
    <row r="422" spans="1:91" x14ac:dyDescent="0.55000000000000004">
      <c r="A422" t="str">
        <f>IF('Data Validation'!$K$2&lt;&gt;TRUE,"",'Data Validation'!A422)</f>
        <v/>
      </c>
      <c r="B422" s="4" t="str">
        <f>IF('Data Validation'!$K$2&lt;&gt;TRUE,"",'Data Validation'!C422)</f>
        <v/>
      </c>
      <c r="C422" s="4" t="str">
        <f>IF('Data Validation'!$K$2&lt;&gt;TRUE,"",'Data Validation'!E422)</f>
        <v/>
      </c>
      <c r="D422" s="4" t="str">
        <f>IF('Data Validation'!$K$2&lt;&gt;TRUE,"",'Data Validation'!G422)</f>
        <v/>
      </c>
      <c r="E422" s="4" t="str">
        <f>IF($C422&lt;&gt;"M5","",Price!F422)</f>
        <v/>
      </c>
      <c r="F422" s="4" t="str">
        <f>IF($C422&lt;&gt;"M5","",Price!G422)</f>
        <v/>
      </c>
      <c r="G422" s="4" t="str">
        <f>IF($C422&lt;&gt;"M5","",Price!H422)</f>
        <v/>
      </c>
      <c r="H422" s="57" t="str">
        <f>IF($C422&lt;&gt;"M5","",SSA!E422)</f>
        <v/>
      </c>
      <c r="I422" s="57" t="str">
        <f>IF($C422&lt;&gt;"M5","",SSA!F422)</f>
        <v/>
      </c>
      <c r="J422" s="58" t="str">
        <f>IF($C422&lt;&gt;"M5","",SSA!G422)</f>
        <v/>
      </c>
      <c r="K422" s="58" t="str">
        <f>IF($C422&lt;&gt;"M5","",SSA!H422)</f>
        <v/>
      </c>
      <c r="L422" s="5" t="str">
        <f>IF($C422&lt;&gt;"M5","",Trendlines!K422)</f>
        <v/>
      </c>
      <c r="M422" s="5" t="str">
        <f>IF($C422&lt;&gt;"M5","",Trendlines!L422)</f>
        <v/>
      </c>
      <c r="N422" s="5" t="str">
        <f>IF($C422&lt;&gt;"M5","",ZigZag!E422)</f>
        <v/>
      </c>
      <c r="O422" s="5" t="str">
        <f>IF($C422&lt;&gt;"M5","",ZigZag!F422)</f>
        <v/>
      </c>
      <c r="P422" s="5" t="str">
        <f>IF($C422&lt;&gt;"M5","",Pinbar!E422)</f>
        <v/>
      </c>
      <c r="Q422" s="57" t="str">
        <f>IF($C422&lt;&gt;"M5","",Trendlines!E422)</f>
        <v/>
      </c>
      <c r="R422" s="57" t="str">
        <f>IF($C422&lt;&gt;"M5","",Trendlines!H422)</f>
        <v/>
      </c>
      <c r="S422" s="36" t="str">
        <f>IF(N422=0,""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IF(N374&lt;&gt;0,N374,"")))))))))))))))))))))))))))))))))))))))))))))))))</f>
        <v/>
      </c>
      <c r="T422" s="36" t="str">
        <f>IF(O422=0,""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IF(O374&lt;&gt;0,O374,"")))))))))))))))))))))))))))))))))))))))))))))))))</f>
        <v/>
      </c>
      <c r="U422" s="36" t="str">
        <f>IFERROR(IF(S422="N/A","N/A",((N422-S422)/S422)),"")</f>
        <v/>
      </c>
      <c r="V422" s="36" t="str">
        <f>IFERROR(IF(T422="N/A","N/A",((O422-T422)/T422)),"")</f>
        <v/>
      </c>
      <c r="W422" t="str">
        <f>IFERROR(E422-F422,"")</f>
        <v/>
      </c>
      <c r="X422" t="str">
        <f>IFERROR(ABS(E422-D421),"")</f>
        <v/>
      </c>
      <c r="Y422" t="str">
        <f>IFERROR(ABS(F422-D421),"")</f>
        <v/>
      </c>
      <c r="Z422" t="str">
        <f t="shared" si="161"/>
        <v/>
      </c>
      <c r="AA422" s="36" t="str">
        <f>IFERROR(H422-I422,"")</f>
        <v/>
      </c>
      <c r="AB422" s="36" t="str">
        <f t="shared" si="177"/>
        <v/>
      </c>
      <c r="AC422" s="66" t="str" cm="1">
        <f t="array" ref="AC422">IFERROR((AB422=AB421,AC421+AB422,AB422),"")</f>
        <v/>
      </c>
      <c r="AD422" s="79" t="str">
        <f t="shared" si="178"/>
        <v/>
      </c>
      <c r="AE422" s="79" t="str">
        <f t="shared" si="179"/>
        <v/>
      </c>
      <c r="AF422" s="80" t="str">
        <f t="shared" si="180"/>
        <v/>
      </c>
      <c r="AG422" s="80" t="str">
        <f t="shared" si="181"/>
        <v/>
      </c>
      <c r="AH422" s="36" t="str">
        <f>IF(AND(H422&gt;I422,H421&lt;I421),"crossover","")</f>
        <v/>
      </c>
      <c r="AI422" s="36" t="str">
        <f>IF(AND(H422&lt;I422,H421&gt;I421),"crossunder","")</f>
        <v/>
      </c>
      <c r="AJ422" s="67" t="str">
        <f t="shared" si="182"/>
        <v/>
      </c>
      <c r="AK422" s="68" t="str">
        <f t="shared" si="183"/>
        <v/>
      </c>
      <c r="AL422" s="71" t="str">
        <f t="shared" si="184"/>
        <v/>
      </c>
      <c r="AM422" s="71" t="str">
        <f t="shared" si="185"/>
        <v/>
      </c>
      <c r="AN422" s="72" t="str">
        <f>IF(AND(AK422&lt;&gt;"",CF422="Low Spike @ Uptrend"),AK422,"")</f>
        <v/>
      </c>
      <c r="AO422" s="72" t="str">
        <f t="shared" si="186"/>
        <v/>
      </c>
      <c r="AP422" s="71" t="str">
        <f t="shared" si="187"/>
        <v/>
      </c>
      <c r="AQ422" s="71" t="str">
        <f t="shared" si="188"/>
        <v/>
      </c>
      <c r="AR422" s="74" t="str">
        <f t="shared" si="189"/>
        <v/>
      </c>
      <c r="AS422" s="74" t="str">
        <f t="shared" si="190"/>
        <v/>
      </c>
      <c r="AT422" s="72" t="str">
        <f t="shared" ref="AT422:AU422" si="232">IFERROR(STANDARDIZE(AN422,AVERAGE(AN38:AN422),_xlfn.STDEV.P(AN38:AN422)),"")</f>
        <v/>
      </c>
      <c r="AU422" s="72" t="str">
        <f t="shared" si="232"/>
        <v/>
      </c>
      <c r="AV422" s="76" t="str">
        <f t="shared" si="192"/>
        <v/>
      </c>
      <c r="AW422" s="76" t="str">
        <f t="shared" si="193"/>
        <v/>
      </c>
      <c r="AX422" s="4"/>
      <c r="AY422" s="21" t="str">
        <f>IF(OR(Q422=0,Q422=""),"",((H422-Q422)/Q422))</f>
        <v/>
      </c>
      <c r="AZ422" s="15" t="str">
        <f t="shared" si="166"/>
        <v/>
      </c>
      <c r="BA422" s="15" t="str">
        <f t="shared" si="164"/>
        <v/>
      </c>
      <c r="BB422" s="22" t="str">
        <f t="shared" si="167"/>
        <v/>
      </c>
      <c r="BC422" s="22" t="str">
        <f t="shared" si="168"/>
        <v/>
      </c>
      <c r="BD422" s="24" t="str">
        <f>IF(OR(R422=0,R422=""),"",((H422-R422)/R422))</f>
        <v/>
      </c>
      <c r="BE422" s="23" t="str">
        <f t="shared" si="165"/>
        <v/>
      </c>
      <c r="BF422" s="23" t="str">
        <f t="shared" si="169"/>
        <v/>
      </c>
      <c r="BG422" s="25" t="str">
        <f t="shared" si="170"/>
        <v/>
      </c>
      <c r="BH422" s="25" t="str">
        <f t="shared" si="171"/>
        <v/>
      </c>
      <c r="BI422" s="29" t="str">
        <f>IF(OR(L422="",N422=""),"",IF(AND(L422=N422,L422&gt;0,N422&gt;0),"Important High",""))</f>
        <v/>
      </c>
      <c r="BJ422" s="29" t="str">
        <f>IF(OR(M422="",O422=""),"",IF(AND(M422=O422,M422&gt;0,O422&gt;0),"Important Low",""))</f>
        <v/>
      </c>
      <c r="BK422" s="37" t="str">
        <f>IFERROR(IF(ABS(U422)&lt;0.15%,"Equal High",""),"")</f>
        <v/>
      </c>
      <c r="BL422" s="37" t="str" cm="1">
        <f t="array" aca="1" ref="BL422" ca="1">_xlfn.LET(_xlpm.lookback,MIN(ROW()-ROW(BK$50),11),_xlpm.found,IFERROR(MATCH("Equal High",OFFSET(BK422,-_xlpm.lookback,0,_xlpm.lookback+1,1),0),-1),_xlpm.offset_rows,_xlpm.lookback-_xlpm.found+1,IF(_xlpm.found&gt;0,INDEX(E:E,ROW()-_xlpm.offset_rows),""))</f>
        <v/>
      </c>
      <c r="BM422" s="37" t="str">
        <f ca="1">IF(BL422&lt;&gt;"",H422,"")</f>
        <v/>
      </c>
      <c r="BN422" s="37" t="str">
        <f ca="1">IF(BL422&lt;&gt;"",I422,"")</f>
        <v/>
      </c>
      <c r="BO422" s="37" t="str">
        <f t="shared" ca="1" si="162"/>
        <v/>
      </c>
      <c r="BP422" s="37" t="str">
        <f>IFERROR(IF(ABS(V422)&lt;0.15%,"Equal Low",""),"")</f>
        <v/>
      </c>
      <c r="BQ422" s="37" t="str" cm="1">
        <f t="array" aca="1" ref="BQ422" ca="1">_xlfn.LET(_xlpm.lookback,MIN(ROW()-ROW(BP$50),11),_xlpm.found,IFERROR(MATCH("Equal Low",OFFSET(BP422,-_xlpm.lookback,0,_xlpm.lookback+1,1),0),-1),_xlpm.offset_rows,_xlpm.lookback-_xlpm.found+1,IF(_xlpm.found&gt;0,INDEX(F:F,ROW()-_xlpm.offset_rows),""))</f>
        <v/>
      </c>
      <c r="BR422" s="37" t="str">
        <f ca="1">IF(BQ422&lt;&gt;"",H422,"")</f>
        <v/>
      </c>
      <c r="BS422" s="37" t="str">
        <f ca="1">IF(BQ422&lt;&gt;"",I422,"")</f>
        <v/>
      </c>
      <c r="BT422" s="37" t="str">
        <f t="shared" ca="1" si="163"/>
        <v/>
      </c>
      <c r="BU422" s="37" t="str">
        <f t="shared" si="172"/>
        <v/>
      </c>
      <c r="BV422" s="29" t="str">
        <f t="shared" si="173"/>
        <v/>
      </c>
      <c r="BW422" s="37" t="str" cm="1">
        <f t="array" ref="BW422">IF(BV422&lt;&gt;1,"",_xlfn.IFS(OR(BC422="Above",BC422="Below"),BC422,OR(BH422="Above",BH422="Below"),BH422,TRUE,""))</f>
        <v/>
      </c>
      <c r="BX422" s="37" t="str">
        <f ca="1">_xlfn.LET(_xlpm.eqh,IFERROR(ABS((BM422-BL422)/BL422)&lt;0.15%,FALSE),_xlpm.eql,IFERROR(ABS((BR422-BQ422)/BQ422)&lt;0.15%,FALSE),IF(_xlpm.eqh,IF(_xlpm.eql,"Eqh Touch / Eql Touch","Eqh Touch"),IF(_xlpm.eql,"Eql Touch","")))</f>
        <v/>
      </c>
      <c r="BY422" s="37" t="str">
        <f>IF(AA422="","",IF(AA422&gt;0,"UP","DOWN"))</f>
        <v/>
      </c>
      <c r="BZ422" s="37" t="str">
        <f t="shared" si="174"/>
        <v/>
      </c>
      <c r="CA422" s="37" t="str">
        <f t="shared" si="175"/>
        <v/>
      </c>
      <c r="CB422" s="66" t="str">
        <f t="shared" si="176"/>
        <v/>
      </c>
      <c r="CC422" s="69" t="str">
        <f t="shared" si="194"/>
        <v/>
      </c>
      <c r="CD422" s="66" t="str">
        <f t="shared" si="195"/>
        <v/>
      </c>
      <c r="CE422" s="66" t="str">
        <f t="shared" si="196"/>
        <v/>
      </c>
      <c r="CF422" s="66" t="str">
        <f>IF(AK422="","",IF(AND(AC422&gt;0,AK422&gt;0),"Low Spike @ Uptrend",""))</f>
        <v/>
      </c>
      <c r="CG422" s="66" t="str">
        <f>IF(AND(CF422="Low Spike @ Uptrend",AV422&gt;50%),"Sig Low Spike @ Uptrend","")</f>
        <v/>
      </c>
      <c r="CH422" s="30" t="str">
        <f>IFERROR(IF(Z422&gt;(AVERAGE(Z402:Z422)+(2*_xlfn.STDEV.P(Z402:Z422))),1,""),"")</f>
        <v/>
      </c>
      <c r="CI422" s="30" t="str">
        <f>IFERROR(IF(G422&gt;(AVERAGE(G402:G422)+(2*_xlfn.STDEV.P(G402:G422))),1,""),"")</f>
        <v/>
      </c>
      <c r="CJ422" s="30" t="str">
        <f>IF(P422="","",IF(P422=1,1,""))</f>
        <v/>
      </c>
      <c r="CK422" s="11" t="str">
        <f>IF(AND(CH422="",CC422="",CF422="",CI422="",CJ422=""),"",SUM(CH422:CJ422)/5)</f>
        <v/>
      </c>
      <c r="CL422" s="38" t="str">
        <f t="shared" si="218"/>
        <v/>
      </c>
      <c r="CM422" s="10" t="str">
        <f t="shared" si="219"/>
        <v/>
      </c>
    </row>
    <row r="423" spans="1:91" x14ac:dyDescent="0.55000000000000004">
      <c r="A423" t="str">
        <f>IF('Data Validation'!$K$2&lt;&gt;TRUE,"",'Data Validation'!A423)</f>
        <v/>
      </c>
      <c r="B423" s="4" t="str">
        <f>IF('Data Validation'!$K$2&lt;&gt;TRUE,"",'Data Validation'!C423)</f>
        <v/>
      </c>
      <c r="C423" s="4" t="str">
        <f>IF('Data Validation'!$K$2&lt;&gt;TRUE,"",'Data Validation'!E423)</f>
        <v/>
      </c>
      <c r="D423" s="4" t="str">
        <f>IF('Data Validation'!$K$2&lt;&gt;TRUE,"",'Data Validation'!G423)</f>
        <v/>
      </c>
      <c r="E423" s="4" t="str">
        <f>IF($C423&lt;&gt;"M5","",Price!F423)</f>
        <v/>
      </c>
      <c r="F423" s="4" t="str">
        <f>IF($C423&lt;&gt;"M5","",Price!G423)</f>
        <v/>
      </c>
      <c r="G423" s="4" t="str">
        <f>IF($C423&lt;&gt;"M5","",Price!H423)</f>
        <v/>
      </c>
      <c r="H423" s="57" t="str">
        <f>IF($C423&lt;&gt;"M5","",SSA!E423)</f>
        <v/>
      </c>
      <c r="I423" s="57" t="str">
        <f>IF($C423&lt;&gt;"M5","",SSA!F423)</f>
        <v/>
      </c>
      <c r="J423" s="58" t="str">
        <f>IF($C423&lt;&gt;"M5","",SSA!G423)</f>
        <v/>
      </c>
      <c r="K423" s="58" t="str">
        <f>IF($C423&lt;&gt;"M5","",SSA!H423)</f>
        <v/>
      </c>
      <c r="L423" s="5" t="str">
        <f>IF($C423&lt;&gt;"M5","",Trendlines!K423)</f>
        <v/>
      </c>
      <c r="M423" s="5" t="str">
        <f>IF($C423&lt;&gt;"M5","",Trendlines!L423)</f>
        <v/>
      </c>
      <c r="N423" s="5" t="str">
        <f>IF($C423&lt;&gt;"M5","",ZigZag!E423)</f>
        <v/>
      </c>
      <c r="O423" s="5" t="str">
        <f>IF($C423&lt;&gt;"M5","",ZigZag!F423)</f>
        <v/>
      </c>
      <c r="P423" s="5" t="str">
        <f>IF($C423&lt;&gt;"M5","",Pinbar!E423)</f>
        <v/>
      </c>
      <c r="Q423" s="57" t="str">
        <f>IF($C423&lt;&gt;"M5","",Trendlines!E423)</f>
        <v/>
      </c>
      <c r="R423" s="57" t="str">
        <f>IF($C423&lt;&gt;"M5","",Trendlines!H423)</f>
        <v/>
      </c>
      <c r="S423" s="36" t="str">
        <f>IF(N423=0,""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IF(N375&lt;&gt;0,N375,"")))))))))))))))))))))))))))))))))))))))))))))))))</f>
        <v/>
      </c>
      <c r="T423" s="36" t="str">
        <f>IF(O423=0,""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IF(O375&lt;&gt;0,O375,"")))))))))))))))))))))))))))))))))))))))))))))))))</f>
        <v/>
      </c>
      <c r="U423" s="36" t="str">
        <f>IFERROR(IF(S423="N/A","N/A",((N423-S423)/S423)),"")</f>
        <v/>
      </c>
      <c r="V423" s="36" t="str">
        <f>IFERROR(IF(T423="N/A","N/A",((O423-T423)/T423)),"")</f>
        <v/>
      </c>
      <c r="W423" t="str">
        <f>IFERROR(E423-F423,"")</f>
        <v/>
      </c>
      <c r="X423" t="str">
        <f>IFERROR(ABS(E423-D422),"")</f>
        <v/>
      </c>
      <c r="Y423" t="str">
        <f>IFERROR(ABS(F423-D422),"")</f>
        <v/>
      </c>
      <c r="Z423" t="str">
        <f t="shared" si="161"/>
        <v/>
      </c>
      <c r="AA423" s="36" t="str">
        <f>IFERROR(H423-I423,"")</f>
        <v/>
      </c>
      <c r="AB423" s="36" t="str">
        <f t="shared" si="177"/>
        <v/>
      </c>
      <c r="AC423" s="66" t="str" cm="1">
        <f t="array" ref="AC423">IFERROR((AB423=AB422,AC422+AB423,AB423),"")</f>
        <v/>
      </c>
      <c r="AD423" s="79" t="str">
        <f t="shared" si="178"/>
        <v/>
      </c>
      <c r="AE423" s="79" t="str">
        <f t="shared" si="179"/>
        <v/>
      </c>
      <c r="AF423" s="80" t="str">
        <f t="shared" si="180"/>
        <v/>
      </c>
      <c r="AG423" s="80" t="str">
        <f t="shared" si="181"/>
        <v/>
      </c>
      <c r="AH423" s="36" t="str">
        <f>IF(AND(H423&gt;I423,H422&lt;I422),"crossover","")</f>
        <v/>
      </c>
      <c r="AI423" s="36" t="str">
        <f>IF(AND(H423&lt;I423,H422&gt;I422),"crossunder","")</f>
        <v/>
      </c>
      <c r="AJ423" s="67" t="str">
        <f t="shared" si="182"/>
        <v/>
      </c>
      <c r="AK423" s="68" t="str">
        <f t="shared" si="183"/>
        <v/>
      </c>
      <c r="AL423" s="71" t="str">
        <f t="shared" si="184"/>
        <v/>
      </c>
      <c r="AM423" s="71" t="str">
        <f t="shared" si="185"/>
        <v/>
      </c>
      <c r="AN423" s="72" t="str">
        <f>IF(AND(AK423&lt;&gt;"",CF423="Low Spike @ Uptrend"),AK423,"")</f>
        <v/>
      </c>
      <c r="AO423" s="72" t="str">
        <f t="shared" si="186"/>
        <v/>
      </c>
      <c r="AP423" s="71" t="str">
        <f t="shared" si="187"/>
        <v/>
      </c>
      <c r="AQ423" s="71" t="str">
        <f t="shared" si="188"/>
        <v/>
      </c>
      <c r="AR423" s="74" t="str">
        <f t="shared" si="189"/>
        <v/>
      </c>
      <c r="AS423" s="74" t="str">
        <f t="shared" si="190"/>
        <v/>
      </c>
      <c r="AT423" s="72" t="str">
        <f t="shared" ref="AT423:AU423" si="233">IFERROR(STANDARDIZE(AN423,AVERAGE(AN39:AN423),_xlfn.STDEV.P(AN39:AN423)),"")</f>
        <v/>
      </c>
      <c r="AU423" s="72" t="str">
        <f t="shared" si="233"/>
        <v/>
      </c>
      <c r="AV423" s="76" t="str">
        <f t="shared" si="192"/>
        <v/>
      </c>
      <c r="AW423" s="76" t="str">
        <f t="shared" si="193"/>
        <v/>
      </c>
      <c r="AX423" s="4"/>
      <c r="AY423" s="21" t="str">
        <f>IF(OR(Q423=0,Q423=""),"",((H423-Q423)/Q423))</f>
        <v/>
      </c>
      <c r="AZ423" s="15" t="str">
        <f t="shared" si="166"/>
        <v/>
      </c>
      <c r="BA423" s="15" t="str">
        <f t="shared" si="164"/>
        <v/>
      </c>
      <c r="BB423" s="22" t="str">
        <f t="shared" si="167"/>
        <v/>
      </c>
      <c r="BC423" s="22" t="str">
        <f t="shared" si="168"/>
        <v/>
      </c>
      <c r="BD423" s="24" t="str">
        <f>IF(OR(R423=0,R423=""),"",((H423-R423)/R423))</f>
        <v/>
      </c>
      <c r="BE423" s="23" t="str">
        <f t="shared" si="165"/>
        <v/>
      </c>
      <c r="BF423" s="23" t="str">
        <f t="shared" si="169"/>
        <v/>
      </c>
      <c r="BG423" s="25" t="str">
        <f t="shared" si="170"/>
        <v/>
      </c>
      <c r="BH423" s="25" t="str">
        <f t="shared" si="171"/>
        <v/>
      </c>
      <c r="BI423" s="29" t="str">
        <f>IF(OR(L423="",N423=""),"",IF(AND(L423=N423,L423&gt;0,N423&gt;0),"Important High",""))</f>
        <v/>
      </c>
      <c r="BJ423" s="29" t="str">
        <f>IF(OR(M423="",O423=""),"",IF(AND(M423=O423,M423&gt;0,O423&gt;0),"Important Low",""))</f>
        <v/>
      </c>
      <c r="BK423" s="37" t="str">
        <f>IFERROR(IF(ABS(U423)&lt;0.15%,"Equal High",""),"")</f>
        <v/>
      </c>
      <c r="BL423" s="37" t="str" cm="1">
        <f t="array" aca="1" ref="BL423" ca="1">_xlfn.LET(_xlpm.lookback,MIN(ROW()-ROW(BK$50),11),_xlpm.found,IFERROR(MATCH("Equal High",OFFSET(BK423,-_xlpm.lookback,0,_xlpm.lookback+1,1),0),-1),_xlpm.offset_rows,_xlpm.lookback-_xlpm.found+1,IF(_xlpm.found&gt;0,INDEX(E:E,ROW()-_xlpm.offset_rows),""))</f>
        <v/>
      </c>
      <c r="BM423" s="37" t="str">
        <f ca="1">IF(BL423&lt;&gt;"",H423,"")</f>
        <v/>
      </c>
      <c r="BN423" s="37" t="str">
        <f ca="1">IF(BL423&lt;&gt;"",I423,"")</f>
        <v/>
      </c>
      <c r="BO423" s="37" t="str">
        <f t="shared" ca="1" si="162"/>
        <v/>
      </c>
      <c r="BP423" s="37" t="str">
        <f>IFERROR(IF(ABS(V423)&lt;0.15%,"Equal Low",""),"")</f>
        <v/>
      </c>
      <c r="BQ423" s="37" t="str" cm="1">
        <f t="array" aca="1" ref="BQ423" ca="1">_xlfn.LET(_xlpm.lookback,MIN(ROW()-ROW(BP$50),11),_xlpm.found,IFERROR(MATCH("Equal Low",OFFSET(BP423,-_xlpm.lookback,0,_xlpm.lookback+1,1),0),-1),_xlpm.offset_rows,_xlpm.lookback-_xlpm.found+1,IF(_xlpm.found&gt;0,INDEX(F:F,ROW()-_xlpm.offset_rows),""))</f>
        <v/>
      </c>
      <c r="BR423" s="37" t="str">
        <f ca="1">IF(BQ423&lt;&gt;"",H423,"")</f>
        <v/>
      </c>
      <c r="BS423" s="37" t="str">
        <f ca="1">IF(BQ423&lt;&gt;"",I423,"")</f>
        <v/>
      </c>
      <c r="BT423" s="37" t="str">
        <f t="shared" ca="1" si="163"/>
        <v/>
      </c>
      <c r="BU423" s="37" t="str">
        <f t="shared" si="172"/>
        <v/>
      </c>
      <c r="BV423" s="29" t="str">
        <f t="shared" si="173"/>
        <v/>
      </c>
      <c r="BW423" s="37" t="str" cm="1">
        <f t="array" ref="BW423">IF(BV423&lt;&gt;1,"",_xlfn.IFS(OR(BC423="Above",BC423="Below"),BC423,OR(BH423="Above",BH423="Below"),BH423,TRUE,""))</f>
        <v/>
      </c>
      <c r="BX423" s="37" t="str">
        <f ca="1">_xlfn.LET(_xlpm.eqh,IFERROR(ABS((BM423-BL423)/BL423)&lt;0.15%,FALSE),_xlpm.eql,IFERROR(ABS((BR423-BQ423)/BQ423)&lt;0.15%,FALSE),IF(_xlpm.eqh,IF(_xlpm.eql,"Eqh Touch / Eql Touch","Eqh Touch"),IF(_xlpm.eql,"Eql Touch","")))</f>
        <v/>
      </c>
      <c r="BY423" s="37" t="str">
        <f>IF(AA423="","",IF(AA423&gt;0,"UP","DOWN"))</f>
        <v/>
      </c>
      <c r="BZ423" s="37" t="str">
        <f t="shared" si="174"/>
        <v/>
      </c>
      <c r="CA423" s="37" t="str">
        <f t="shared" si="175"/>
        <v/>
      </c>
      <c r="CB423" s="66" t="str">
        <f t="shared" si="176"/>
        <v/>
      </c>
      <c r="CC423" s="69" t="str">
        <f t="shared" si="194"/>
        <v/>
      </c>
      <c r="CD423" s="66" t="str">
        <f t="shared" si="195"/>
        <v/>
      </c>
      <c r="CE423" s="66" t="str">
        <f t="shared" si="196"/>
        <v/>
      </c>
      <c r="CF423" s="66" t="str">
        <f>IF(AK423="","",IF(AND(AC423&gt;0,AK423&gt;0),"Low Spike @ Uptrend",""))</f>
        <v/>
      </c>
      <c r="CG423" s="66" t="str">
        <f>IF(AND(CF423="Low Spike @ Uptrend",AV423&gt;50%),"Sig Low Spike @ Uptrend","")</f>
        <v/>
      </c>
      <c r="CH423" s="30" t="str">
        <f>IFERROR(IF(Z423&gt;(AVERAGE(Z403:Z423)+(2*_xlfn.STDEV.P(Z403:Z423))),1,""),"")</f>
        <v/>
      </c>
      <c r="CI423" s="30" t="str">
        <f>IFERROR(IF(G423&gt;(AVERAGE(G403:G423)+(2*_xlfn.STDEV.P(G403:G423))),1,""),"")</f>
        <v/>
      </c>
      <c r="CJ423" s="30" t="str">
        <f>IF(P423="","",IF(P423=1,1,""))</f>
        <v/>
      </c>
      <c r="CK423" s="11" t="str">
        <f>IF(AND(CH423="",CC423="",CF423="",CI423="",CJ423=""),"",SUM(CH423:CJ423)/5)</f>
        <v/>
      </c>
      <c r="CL423" s="38" t="str">
        <f t="shared" si="218"/>
        <v/>
      </c>
      <c r="CM423" s="10" t="str">
        <f t="shared" si="219"/>
        <v/>
      </c>
    </row>
    <row r="424" spans="1:91" x14ac:dyDescent="0.55000000000000004">
      <c r="A424" t="str">
        <f>IF('Data Validation'!$K$2&lt;&gt;TRUE,"",'Data Validation'!A424)</f>
        <v/>
      </c>
      <c r="B424" s="4" t="str">
        <f>IF('Data Validation'!$K$2&lt;&gt;TRUE,"",'Data Validation'!C424)</f>
        <v/>
      </c>
      <c r="C424" s="4" t="str">
        <f>IF('Data Validation'!$K$2&lt;&gt;TRUE,"",'Data Validation'!E424)</f>
        <v/>
      </c>
      <c r="D424" s="4" t="str">
        <f>IF('Data Validation'!$K$2&lt;&gt;TRUE,"",'Data Validation'!G424)</f>
        <v/>
      </c>
      <c r="E424" s="4" t="str">
        <f>IF($C424&lt;&gt;"M5","",Price!F424)</f>
        <v/>
      </c>
      <c r="F424" s="4" t="str">
        <f>IF($C424&lt;&gt;"M5","",Price!G424)</f>
        <v/>
      </c>
      <c r="G424" s="4" t="str">
        <f>IF($C424&lt;&gt;"M5","",Price!H424)</f>
        <v/>
      </c>
      <c r="H424" s="57" t="str">
        <f>IF($C424&lt;&gt;"M5","",SSA!E424)</f>
        <v/>
      </c>
      <c r="I424" s="57" t="str">
        <f>IF($C424&lt;&gt;"M5","",SSA!F424)</f>
        <v/>
      </c>
      <c r="J424" s="58" t="str">
        <f>IF($C424&lt;&gt;"M5","",SSA!G424)</f>
        <v/>
      </c>
      <c r="K424" s="58" t="str">
        <f>IF($C424&lt;&gt;"M5","",SSA!H424)</f>
        <v/>
      </c>
      <c r="L424" s="5" t="str">
        <f>IF($C424&lt;&gt;"M5","",Trendlines!K424)</f>
        <v/>
      </c>
      <c r="M424" s="5" t="str">
        <f>IF($C424&lt;&gt;"M5","",Trendlines!L424)</f>
        <v/>
      </c>
      <c r="N424" s="5" t="str">
        <f>IF($C424&lt;&gt;"M5","",ZigZag!E424)</f>
        <v/>
      </c>
      <c r="O424" s="5" t="str">
        <f>IF($C424&lt;&gt;"M5","",ZigZag!F424)</f>
        <v/>
      </c>
      <c r="P424" s="5" t="str">
        <f>IF($C424&lt;&gt;"M5","",Pinbar!E424)</f>
        <v/>
      </c>
      <c r="Q424" s="57" t="str">
        <f>IF($C424&lt;&gt;"M5","",Trendlines!E424)</f>
        <v/>
      </c>
      <c r="R424" s="57" t="str">
        <f>IF($C424&lt;&gt;"M5","",Trendlines!H424)</f>
        <v/>
      </c>
      <c r="S424" s="36" t="str">
        <f>IF(N424=0,""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IF(N376&lt;&gt;0,N376,"")))))))))))))))))))))))))))))))))))))))))))))))))</f>
        <v/>
      </c>
      <c r="T424" s="36" t="str">
        <f>IF(O424=0,""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IF(O376&lt;&gt;0,O376,"")))))))))))))))))))))))))))))))))))))))))))))))))</f>
        <v/>
      </c>
      <c r="U424" s="36" t="str">
        <f>IFERROR(IF(S424="N/A","N/A",((N424-S424)/S424)),"")</f>
        <v/>
      </c>
      <c r="V424" s="36" t="str">
        <f>IFERROR(IF(T424="N/A","N/A",((O424-T424)/T424)),"")</f>
        <v/>
      </c>
      <c r="W424" t="str">
        <f>IFERROR(E424-F424,"")</f>
        <v/>
      </c>
      <c r="X424" t="str">
        <f>IFERROR(ABS(E424-D423),"")</f>
        <v/>
      </c>
      <c r="Y424" t="str">
        <f>IFERROR(ABS(F424-D423),"")</f>
        <v/>
      </c>
      <c r="Z424" t="str">
        <f t="shared" si="161"/>
        <v/>
      </c>
      <c r="AA424" s="36" t="str">
        <f>IFERROR(H424-I424,"")</f>
        <v/>
      </c>
      <c r="AB424" s="36" t="str">
        <f t="shared" si="177"/>
        <v/>
      </c>
      <c r="AC424" s="66" t="str" cm="1">
        <f t="array" ref="AC424">IFERROR((AB424=AB423,AC423+AB424,AB424),"")</f>
        <v/>
      </c>
      <c r="AD424" s="79" t="str">
        <f t="shared" si="178"/>
        <v/>
      </c>
      <c r="AE424" s="79" t="str">
        <f t="shared" si="179"/>
        <v/>
      </c>
      <c r="AF424" s="80" t="str">
        <f t="shared" si="180"/>
        <v/>
      </c>
      <c r="AG424" s="80" t="str">
        <f t="shared" si="181"/>
        <v/>
      </c>
      <c r="AH424" s="36" t="str">
        <f>IF(AND(H424&gt;I424,H423&lt;I423),"crossover","")</f>
        <v/>
      </c>
      <c r="AI424" s="36" t="str">
        <f>IF(AND(H424&lt;I424,H423&gt;I423),"crossunder","")</f>
        <v/>
      </c>
      <c r="AJ424" s="67" t="str">
        <f t="shared" si="182"/>
        <v/>
      </c>
      <c r="AK424" s="68" t="str">
        <f t="shared" si="183"/>
        <v/>
      </c>
      <c r="AL424" s="71" t="str">
        <f t="shared" si="184"/>
        <v/>
      </c>
      <c r="AM424" s="71" t="str">
        <f t="shared" si="185"/>
        <v/>
      </c>
      <c r="AN424" s="72" t="str">
        <f>IF(AND(AK424&lt;&gt;"",CF424="Low Spike @ Uptrend"),AK424,"")</f>
        <v/>
      </c>
      <c r="AO424" s="72" t="str">
        <f t="shared" si="186"/>
        <v/>
      </c>
      <c r="AP424" s="71" t="str">
        <f t="shared" si="187"/>
        <v/>
      </c>
      <c r="AQ424" s="71" t="str">
        <f t="shared" si="188"/>
        <v/>
      </c>
      <c r="AR424" s="74" t="str">
        <f t="shared" si="189"/>
        <v/>
      </c>
      <c r="AS424" s="74" t="str">
        <f t="shared" si="190"/>
        <v/>
      </c>
      <c r="AT424" s="72" t="str">
        <f t="shared" ref="AT424:AU424" si="234">IFERROR(STANDARDIZE(AN424,AVERAGE(AN40:AN424),_xlfn.STDEV.P(AN40:AN424)),"")</f>
        <v/>
      </c>
      <c r="AU424" s="72" t="str">
        <f t="shared" si="234"/>
        <v/>
      </c>
      <c r="AV424" s="76" t="str">
        <f t="shared" si="192"/>
        <v/>
      </c>
      <c r="AW424" s="76" t="str">
        <f t="shared" si="193"/>
        <v/>
      </c>
      <c r="AX424" s="4"/>
      <c r="AY424" s="21" t="str">
        <f>IF(OR(Q424=0,Q424=""),"",((H424-Q424)/Q424))</f>
        <v/>
      </c>
      <c r="AZ424" s="15" t="str">
        <f t="shared" si="166"/>
        <v/>
      </c>
      <c r="BA424" s="15" t="str">
        <f t="shared" si="164"/>
        <v/>
      </c>
      <c r="BB424" s="22" t="str">
        <f t="shared" si="167"/>
        <v/>
      </c>
      <c r="BC424" s="22" t="str">
        <f t="shared" si="168"/>
        <v/>
      </c>
      <c r="BD424" s="24" t="str">
        <f>IF(OR(R424=0,R424=""),"",((H424-R424)/R424))</f>
        <v/>
      </c>
      <c r="BE424" s="23" t="str">
        <f t="shared" si="165"/>
        <v/>
      </c>
      <c r="BF424" s="23" t="str">
        <f t="shared" si="169"/>
        <v/>
      </c>
      <c r="BG424" s="25" t="str">
        <f t="shared" si="170"/>
        <v/>
      </c>
      <c r="BH424" s="25" t="str">
        <f t="shared" si="171"/>
        <v/>
      </c>
      <c r="BI424" s="29" t="str">
        <f>IF(OR(L424="",N424=""),"",IF(AND(L424=N424,L424&gt;0,N424&gt;0),"Important High",""))</f>
        <v/>
      </c>
      <c r="BJ424" s="29" t="str">
        <f>IF(OR(M424="",O424=""),"",IF(AND(M424=O424,M424&gt;0,O424&gt;0),"Important Low",""))</f>
        <v/>
      </c>
      <c r="BK424" s="37" t="str">
        <f>IFERROR(IF(ABS(U424)&lt;0.15%,"Equal High",""),"")</f>
        <v/>
      </c>
      <c r="BL424" s="37" t="str" cm="1">
        <f t="array" aca="1" ref="BL424" ca="1">_xlfn.LET(_xlpm.lookback,MIN(ROW()-ROW(BK$50),11),_xlpm.found,IFERROR(MATCH("Equal High",OFFSET(BK424,-_xlpm.lookback,0,_xlpm.lookback+1,1),0),-1),_xlpm.offset_rows,_xlpm.lookback-_xlpm.found+1,IF(_xlpm.found&gt;0,INDEX(E:E,ROW()-_xlpm.offset_rows),""))</f>
        <v/>
      </c>
      <c r="BM424" s="37" t="str">
        <f ca="1">IF(BL424&lt;&gt;"",H424,"")</f>
        <v/>
      </c>
      <c r="BN424" s="37" t="str">
        <f ca="1">IF(BL424&lt;&gt;"",I424,"")</f>
        <v/>
      </c>
      <c r="BO424" s="37" t="str">
        <f t="shared" ca="1" si="162"/>
        <v/>
      </c>
      <c r="BP424" s="37" t="str">
        <f>IFERROR(IF(ABS(V424)&lt;0.15%,"Equal Low",""),"")</f>
        <v/>
      </c>
      <c r="BQ424" s="37" t="str" cm="1">
        <f t="array" aca="1" ref="BQ424" ca="1">_xlfn.LET(_xlpm.lookback,MIN(ROW()-ROW(BP$50),11),_xlpm.found,IFERROR(MATCH("Equal Low",OFFSET(BP424,-_xlpm.lookback,0,_xlpm.lookback+1,1),0),-1),_xlpm.offset_rows,_xlpm.lookback-_xlpm.found+1,IF(_xlpm.found&gt;0,INDEX(F:F,ROW()-_xlpm.offset_rows),""))</f>
        <v/>
      </c>
      <c r="BR424" s="37" t="str">
        <f ca="1">IF(BQ424&lt;&gt;"",H424,"")</f>
        <v/>
      </c>
      <c r="BS424" s="37" t="str">
        <f ca="1">IF(BQ424&lt;&gt;"",I424,"")</f>
        <v/>
      </c>
      <c r="BT424" s="37" t="str">
        <f t="shared" ca="1" si="163"/>
        <v/>
      </c>
      <c r="BU424" s="37" t="str">
        <f t="shared" si="172"/>
        <v/>
      </c>
      <c r="BV424" s="29" t="str">
        <f t="shared" si="173"/>
        <v/>
      </c>
      <c r="BW424" s="37" t="str" cm="1">
        <f t="array" ref="BW424">IF(BV424&lt;&gt;1,"",_xlfn.IFS(OR(BC424="Above",BC424="Below"),BC424,OR(BH424="Above",BH424="Below"),BH424,TRUE,""))</f>
        <v/>
      </c>
      <c r="BX424" s="37" t="str">
        <f ca="1">_xlfn.LET(_xlpm.eqh,IFERROR(ABS((BM424-BL424)/BL424)&lt;0.15%,FALSE),_xlpm.eql,IFERROR(ABS((BR424-BQ424)/BQ424)&lt;0.15%,FALSE),IF(_xlpm.eqh,IF(_xlpm.eql,"Eqh Touch / Eql Touch","Eqh Touch"),IF(_xlpm.eql,"Eql Touch","")))</f>
        <v/>
      </c>
      <c r="BY424" s="37" t="str">
        <f>IF(AA424="","",IF(AA424&gt;0,"UP","DOWN"))</f>
        <v/>
      </c>
      <c r="BZ424" s="37" t="str">
        <f t="shared" si="174"/>
        <v/>
      </c>
      <c r="CA424" s="37" t="str">
        <f t="shared" si="175"/>
        <v/>
      </c>
      <c r="CB424" s="66" t="str">
        <f t="shared" si="176"/>
        <v/>
      </c>
      <c r="CC424" s="69" t="str">
        <f t="shared" si="194"/>
        <v/>
      </c>
      <c r="CD424" s="66" t="str">
        <f t="shared" si="195"/>
        <v/>
      </c>
      <c r="CE424" s="66" t="str">
        <f t="shared" si="196"/>
        <v/>
      </c>
      <c r="CF424" s="66" t="str">
        <f>IF(AK424="","",IF(AND(AC424&gt;0,AK424&gt;0),"Low Spike @ Uptrend",""))</f>
        <v/>
      </c>
      <c r="CG424" s="66" t="str">
        <f>IF(AND(CF424="Low Spike @ Uptrend",AV424&gt;50%),"Sig Low Spike @ Uptrend","")</f>
        <v/>
      </c>
      <c r="CH424" s="30" t="str">
        <f>IFERROR(IF(Z424&gt;(AVERAGE(Z404:Z424)+(2*_xlfn.STDEV.P(Z404:Z424))),1,""),"")</f>
        <v/>
      </c>
      <c r="CI424" s="30" t="str">
        <f>IFERROR(IF(G424&gt;(AVERAGE(G404:G424)+(2*_xlfn.STDEV.P(G404:G424))),1,""),"")</f>
        <v/>
      </c>
      <c r="CJ424" s="30" t="str">
        <f>IF(P424="","",IF(P424=1,1,""))</f>
        <v/>
      </c>
      <c r="CK424" s="11" t="str">
        <f>IF(AND(CH424="",CC424="",CF424="",CI424="",CJ424=""),"",SUM(CH424:CJ424)/5)</f>
        <v/>
      </c>
      <c r="CL424" s="38" t="str">
        <f t="shared" si="218"/>
        <v/>
      </c>
      <c r="CM424" s="10" t="str">
        <f t="shared" si="219"/>
        <v/>
      </c>
    </row>
    <row r="425" spans="1:91" x14ac:dyDescent="0.55000000000000004">
      <c r="A425" t="str">
        <f>IF('Data Validation'!$K$2&lt;&gt;TRUE,"",'Data Validation'!A425)</f>
        <v/>
      </c>
      <c r="B425" s="4" t="str">
        <f>IF('Data Validation'!$K$2&lt;&gt;TRUE,"",'Data Validation'!C425)</f>
        <v/>
      </c>
      <c r="C425" s="4" t="str">
        <f>IF('Data Validation'!$K$2&lt;&gt;TRUE,"",'Data Validation'!E425)</f>
        <v/>
      </c>
      <c r="D425" s="4" t="str">
        <f>IF('Data Validation'!$K$2&lt;&gt;TRUE,"",'Data Validation'!G425)</f>
        <v/>
      </c>
      <c r="E425" s="4" t="str">
        <f>IF($C425&lt;&gt;"M5","",Price!F425)</f>
        <v/>
      </c>
      <c r="F425" s="4" t="str">
        <f>IF($C425&lt;&gt;"M5","",Price!G425)</f>
        <v/>
      </c>
      <c r="G425" s="4" t="str">
        <f>IF($C425&lt;&gt;"M5","",Price!H425)</f>
        <v/>
      </c>
      <c r="H425" s="57" t="str">
        <f>IF($C425&lt;&gt;"M5","",SSA!E425)</f>
        <v/>
      </c>
      <c r="I425" s="57" t="str">
        <f>IF($C425&lt;&gt;"M5","",SSA!F425)</f>
        <v/>
      </c>
      <c r="J425" s="58" t="str">
        <f>IF($C425&lt;&gt;"M5","",SSA!G425)</f>
        <v/>
      </c>
      <c r="K425" s="58" t="str">
        <f>IF($C425&lt;&gt;"M5","",SSA!H425)</f>
        <v/>
      </c>
      <c r="L425" s="5" t="str">
        <f>IF($C425&lt;&gt;"M5","",Trendlines!K425)</f>
        <v/>
      </c>
      <c r="M425" s="5" t="str">
        <f>IF($C425&lt;&gt;"M5","",Trendlines!L425)</f>
        <v/>
      </c>
      <c r="N425" s="5" t="str">
        <f>IF($C425&lt;&gt;"M5","",ZigZag!E425)</f>
        <v/>
      </c>
      <c r="O425" s="5" t="str">
        <f>IF($C425&lt;&gt;"M5","",ZigZag!F425)</f>
        <v/>
      </c>
      <c r="P425" s="5" t="str">
        <f>IF($C425&lt;&gt;"M5","",Pinbar!E425)</f>
        <v/>
      </c>
      <c r="Q425" s="57" t="str">
        <f>IF($C425&lt;&gt;"M5","",Trendlines!E425)</f>
        <v/>
      </c>
      <c r="R425" s="57" t="str">
        <f>IF($C425&lt;&gt;"M5","",Trendlines!H425)</f>
        <v/>
      </c>
      <c r="S425" s="36" t="str">
        <f>IF(N425=0,""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IF(N377&lt;&gt;0,N377,"")))))))))))))))))))))))))))))))))))))))))))))))))</f>
        <v/>
      </c>
      <c r="T425" s="36" t="str">
        <f>IF(O425=0,""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IF(O377&lt;&gt;0,O377,"")))))))))))))))))))))))))))))))))))))))))))))))))</f>
        <v/>
      </c>
      <c r="U425" s="36" t="str">
        <f>IFERROR(IF(S425="N/A","N/A",((N425-S425)/S425)),"")</f>
        <v/>
      </c>
      <c r="V425" s="36" t="str">
        <f>IFERROR(IF(T425="N/A","N/A",((O425-T425)/T425)),"")</f>
        <v/>
      </c>
      <c r="W425" t="str">
        <f>IFERROR(E425-F425,"")</f>
        <v/>
      </c>
      <c r="X425" t="str">
        <f>IFERROR(ABS(E425-D424),"")</f>
        <v/>
      </c>
      <c r="Y425" t="str">
        <f>IFERROR(ABS(F425-D424),"")</f>
        <v/>
      </c>
      <c r="Z425" t="str">
        <f t="shared" ref="Z425:Z488" si="235">IF(MAX(W425:Y425)=0,"",MAX(W425:Y425))</f>
        <v/>
      </c>
      <c r="AA425" s="36" t="str">
        <f>IFERROR(H425-I425,"")</f>
        <v/>
      </c>
      <c r="AB425" s="36" t="str">
        <f t="shared" si="177"/>
        <v/>
      </c>
      <c r="AC425" s="66" t="str" cm="1">
        <f t="array" ref="AC425">IFERROR((AB425=AB424,AC424+AB425,AB425),"")</f>
        <v/>
      </c>
      <c r="AD425" s="79" t="str">
        <f t="shared" si="178"/>
        <v/>
      </c>
      <c r="AE425" s="79" t="str">
        <f t="shared" si="179"/>
        <v/>
      </c>
      <c r="AF425" s="80" t="str">
        <f t="shared" si="180"/>
        <v/>
      </c>
      <c r="AG425" s="80" t="str">
        <f t="shared" si="181"/>
        <v/>
      </c>
      <c r="AH425" s="36" t="str">
        <f>IF(AND(H425&gt;I425,H424&lt;I424),"crossover","")</f>
        <v/>
      </c>
      <c r="AI425" s="36" t="str">
        <f>IF(AND(H425&lt;I425,H424&gt;I424),"crossunder","")</f>
        <v/>
      </c>
      <c r="AJ425" s="67" t="str">
        <f t="shared" si="182"/>
        <v/>
      </c>
      <c r="AK425" s="68" t="str">
        <f t="shared" si="183"/>
        <v/>
      </c>
      <c r="AL425" s="71" t="str">
        <f t="shared" si="184"/>
        <v/>
      </c>
      <c r="AM425" s="71" t="str">
        <f t="shared" si="185"/>
        <v/>
      </c>
      <c r="AN425" s="72" t="str">
        <f>IF(AND(AK425&lt;&gt;"",CF425="Low Spike @ Uptrend"),AK425,"")</f>
        <v/>
      </c>
      <c r="AO425" s="72" t="str">
        <f t="shared" si="186"/>
        <v/>
      </c>
      <c r="AP425" s="71" t="str">
        <f t="shared" si="187"/>
        <v/>
      </c>
      <c r="AQ425" s="71" t="str">
        <f t="shared" si="188"/>
        <v/>
      </c>
      <c r="AR425" s="74" t="str">
        <f t="shared" si="189"/>
        <v/>
      </c>
      <c r="AS425" s="74" t="str">
        <f t="shared" si="190"/>
        <v/>
      </c>
      <c r="AT425" s="72" t="str">
        <f t="shared" ref="AT425:AU425" si="236">IFERROR(STANDARDIZE(AN425,AVERAGE(AN41:AN425),_xlfn.STDEV.P(AN41:AN425)),"")</f>
        <v/>
      </c>
      <c r="AU425" s="72" t="str">
        <f t="shared" si="236"/>
        <v/>
      </c>
      <c r="AV425" s="76" t="str">
        <f t="shared" si="192"/>
        <v/>
      </c>
      <c r="AW425" s="76" t="str">
        <f t="shared" si="193"/>
        <v/>
      </c>
      <c r="AX425" s="4"/>
      <c r="AY425" s="21" t="str">
        <f>IF(OR(Q425=0,Q425=""),"",((H425-Q425)/Q425))</f>
        <v/>
      </c>
      <c r="AZ425" s="15" t="str">
        <f t="shared" si="166"/>
        <v/>
      </c>
      <c r="BA425" s="15" t="str">
        <f t="shared" si="164"/>
        <v/>
      </c>
      <c r="BB425" s="22" t="str">
        <f t="shared" si="167"/>
        <v/>
      </c>
      <c r="BC425" s="22" t="str">
        <f t="shared" si="168"/>
        <v/>
      </c>
      <c r="BD425" s="24" t="str">
        <f>IF(OR(R425=0,R425=""),"",((H425-R425)/R425))</f>
        <v/>
      </c>
      <c r="BE425" s="23" t="str">
        <f t="shared" si="165"/>
        <v/>
      </c>
      <c r="BF425" s="23" t="str">
        <f t="shared" si="169"/>
        <v/>
      </c>
      <c r="BG425" s="25" t="str">
        <f t="shared" si="170"/>
        <v/>
      </c>
      <c r="BH425" s="25" t="str">
        <f t="shared" si="171"/>
        <v/>
      </c>
      <c r="BI425" s="29" t="str">
        <f>IF(OR(L425="",N425=""),"",IF(AND(L425=N425,L425&gt;0,N425&gt;0),"Important High",""))</f>
        <v/>
      </c>
      <c r="BJ425" s="29" t="str">
        <f>IF(OR(M425="",O425=""),"",IF(AND(M425=O425,M425&gt;0,O425&gt;0),"Important Low",""))</f>
        <v/>
      </c>
      <c r="BK425" s="37" t="str">
        <f>IFERROR(IF(ABS(U425)&lt;0.15%,"Equal High",""),"")</f>
        <v/>
      </c>
      <c r="BL425" s="37" t="str" cm="1">
        <f t="array" aca="1" ref="BL425" ca="1">_xlfn.LET(_xlpm.lookback,MIN(ROW()-ROW(BK$50),11),_xlpm.found,IFERROR(MATCH("Equal High",OFFSET(BK425,-_xlpm.lookback,0,_xlpm.lookback+1,1),0),-1),_xlpm.offset_rows,_xlpm.lookback-_xlpm.found+1,IF(_xlpm.found&gt;0,INDEX(E:E,ROW()-_xlpm.offset_rows),""))</f>
        <v/>
      </c>
      <c r="BM425" s="37" t="str">
        <f ca="1">IF(BL425&lt;&gt;"",H425,"")</f>
        <v/>
      </c>
      <c r="BN425" s="37" t="str">
        <f ca="1">IF(BL425&lt;&gt;"",I425,"")</f>
        <v/>
      </c>
      <c r="BO425" s="37" t="str">
        <f t="shared" ca="1" si="162"/>
        <v/>
      </c>
      <c r="BP425" s="37" t="str">
        <f>IFERROR(IF(ABS(V425)&lt;0.15%,"Equal Low",""),"")</f>
        <v/>
      </c>
      <c r="BQ425" s="37" t="str" cm="1">
        <f t="array" aca="1" ref="BQ425" ca="1">_xlfn.LET(_xlpm.lookback,MIN(ROW()-ROW(BP$50),11),_xlpm.found,IFERROR(MATCH("Equal Low",OFFSET(BP425,-_xlpm.lookback,0,_xlpm.lookback+1,1),0),-1),_xlpm.offset_rows,_xlpm.lookback-_xlpm.found+1,IF(_xlpm.found&gt;0,INDEX(F:F,ROW()-_xlpm.offset_rows),""))</f>
        <v/>
      </c>
      <c r="BR425" s="37" t="str">
        <f ca="1">IF(BQ425&lt;&gt;"",H425,"")</f>
        <v/>
      </c>
      <c r="BS425" s="37" t="str">
        <f ca="1">IF(BQ425&lt;&gt;"",I425,"")</f>
        <v/>
      </c>
      <c r="BT425" s="37" t="str">
        <f t="shared" ca="1" si="163"/>
        <v/>
      </c>
      <c r="BU425" s="37" t="str">
        <f t="shared" si="172"/>
        <v/>
      </c>
      <c r="BV425" s="29" t="str">
        <f t="shared" si="173"/>
        <v/>
      </c>
      <c r="BW425" s="37" t="str" cm="1">
        <f t="array" ref="BW425">IF(BV425&lt;&gt;1,"",_xlfn.IFS(OR(BC425="Above",BC425="Below"),BC425,OR(BH425="Above",BH425="Below"),BH425,TRUE,""))</f>
        <v/>
      </c>
      <c r="BX425" s="37" t="str">
        <f ca="1">_xlfn.LET(_xlpm.eqh,IFERROR(ABS((BM425-BL425)/BL425)&lt;0.15%,FALSE),_xlpm.eql,IFERROR(ABS((BR425-BQ425)/BQ425)&lt;0.15%,FALSE),IF(_xlpm.eqh,IF(_xlpm.eql,"Eqh Touch / Eql Touch","Eqh Touch"),IF(_xlpm.eql,"Eql Touch","")))</f>
        <v/>
      </c>
      <c r="BY425" s="37" t="str">
        <f>IF(AA425="","",IF(AA425&gt;0,"UP","DOWN"))</f>
        <v/>
      </c>
      <c r="BZ425" s="37" t="str">
        <f t="shared" si="174"/>
        <v/>
      </c>
      <c r="CA425" s="37" t="str">
        <f t="shared" si="175"/>
        <v/>
      </c>
      <c r="CB425" s="66" t="str">
        <f t="shared" si="176"/>
        <v/>
      </c>
      <c r="CC425" s="69" t="str">
        <f t="shared" si="194"/>
        <v/>
      </c>
      <c r="CD425" s="66" t="str">
        <f t="shared" si="195"/>
        <v/>
      </c>
      <c r="CE425" s="66" t="str">
        <f t="shared" si="196"/>
        <v/>
      </c>
      <c r="CF425" s="66" t="str">
        <f>IF(AK425="","",IF(AND(AC425&gt;0,AK425&gt;0),"Low Spike @ Uptrend",""))</f>
        <v/>
      </c>
      <c r="CG425" s="66" t="str">
        <f>IF(AND(CF425="Low Spike @ Uptrend",AV425&gt;50%),"Sig Low Spike @ Uptrend","")</f>
        <v/>
      </c>
      <c r="CH425" s="30" t="str">
        <f>IFERROR(IF(Z425&gt;(AVERAGE(Z405:Z425)+(2*_xlfn.STDEV.P(Z405:Z425))),1,""),"")</f>
        <v/>
      </c>
      <c r="CI425" s="30" t="str">
        <f>IFERROR(IF(G425&gt;(AVERAGE(G405:G425)+(2*_xlfn.STDEV.P(G405:G425))),1,""),"")</f>
        <v/>
      </c>
      <c r="CJ425" s="30" t="str">
        <f>IF(P425="","",IF(P425=1,1,""))</f>
        <v/>
      </c>
      <c r="CK425" s="11" t="str">
        <f>IF(AND(CH425="",CC425="",CF425="",CI425="",CJ425=""),"",SUM(CH425:CJ425)/5)</f>
        <v/>
      </c>
      <c r="CL425" s="38" t="str">
        <f t="shared" si="218"/>
        <v/>
      </c>
      <c r="CM425" s="10" t="str">
        <f t="shared" si="219"/>
        <v/>
      </c>
    </row>
    <row r="426" spans="1:91" x14ac:dyDescent="0.55000000000000004">
      <c r="A426" t="str">
        <f>IF('Data Validation'!$K$2&lt;&gt;TRUE,"",'Data Validation'!A426)</f>
        <v/>
      </c>
      <c r="B426" s="4" t="str">
        <f>IF('Data Validation'!$K$2&lt;&gt;TRUE,"",'Data Validation'!C426)</f>
        <v/>
      </c>
      <c r="C426" s="4" t="str">
        <f>IF('Data Validation'!$K$2&lt;&gt;TRUE,"",'Data Validation'!E426)</f>
        <v/>
      </c>
      <c r="D426" s="4" t="str">
        <f>IF('Data Validation'!$K$2&lt;&gt;TRUE,"",'Data Validation'!G426)</f>
        <v/>
      </c>
      <c r="E426" s="4" t="str">
        <f>IF($C426&lt;&gt;"M5","",Price!F426)</f>
        <v/>
      </c>
      <c r="F426" s="4" t="str">
        <f>IF($C426&lt;&gt;"M5","",Price!G426)</f>
        <v/>
      </c>
      <c r="G426" s="4" t="str">
        <f>IF($C426&lt;&gt;"M5","",Price!H426)</f>
        <v/>
      </c>
      <c r="H426" s="57" t="str">
        <f>IF($C426&lt;&gt;"M5","",SSA!E426)</f>
        <v/>
      </c>
      <c r="I426" s="57" t="str">
        <f>IF($C426&lt;&gt;"M5","",SSA!F426)</f>
        <v/>
      </c>
      <c r="J426" s="58" t="str">
        <f>IF($C426&lt;&gt;"M5","",SSA!G426)</f>
        <v/>
      </c>
      <c r="K426" s="58" t="str">
        <f>IF($C426&lt;&gt;"M5","",SSA!H426)</f>
        <v/>
      </c>
      <c r="L426" s="5" t="str">
        <f>IF($C426&lt;&gt;"M5","",Trendlines!K426)</f>
        <v/>
      </c>
      <c r="M426" s="5" t="str">
        <f>IF($C426&lt;&gt;"M5","",Trendlines!L426)</f>
        <v/>
      </c>
      <c r="N426" s="5" t="str">
        <f>IF($C426&lt;&gt;"M5","",ZigZag!E426)</f>
        <v/>
      </c>
      <c r="O426" s="5" t="str">
        <f>IF($C426&lt;&gt;"M5","",ZigZag!F426)</f>
        <v/>
      </c>
      <c r="P426" s="5" t="str">
        <f>IF($C426&lt;&gt;"M5","",Pinbar!E426)</f>
        <v/>
      </c>
      <c r="Q426" s="57" t="str">
        <f>IF($C426&lt;&gt;"M5","",Trendlines!E426)</f>
        <v/>
      </c>
      <c r="R426" s="57" t="str">
        <f>IF($C426&lt;&gt;"M5","",Trendlines!H426)</f>
        <v/>
      </c>
      <c r="S426" s="36" t="str">
        <f>IF(N426=0,""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IF(N378&lt;&gt;0,N378,"")))))))))))))))))))))))))))))))))))))))))))))))))</f>
        <v/>
      </c>
      <c r="T426" s="36" t="str">
        <f>IF(O426=0,""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IF(O378&lt;&gt;0,O378,"")))))))))))))))))))))))))))))))))))))))))))))))))</f>
        <v/>
      </c>
      <c r="U426" s="36" t="str">
        <f>IFERROR(IF(S426="N/A","N/A",((N426-S426)/S426)),"")</f>
        <v/>
      </c>
      <c r="V426" s="36" t="str">
        <f>IFERROR(IF(T426="N/A","N/A",((O426-T426)/T426)),"")</f>
        <v/>
      </c>
      <c r="W426" t="str">
        <f>IFERROR(E426-F426,"")</f>
        <v/>
      </c>
      <c r="X426" t="str">
        <f>IFERROR(ABS(E426-D425),"")</f>
        <v/>
      </c>
      <c r="Y426" t="str">
        <f>IFERROR(ABS(F426-D425),"")</f>
        <v/>
      </c>
      <c r="Z426" t="str">
        <f t="shared" si="235"/>
        <v/>
      </c>
      <c r="AA426" s="36" t="str">
        <f>IFERROR(H426-I426,"")</f>
        <v/>
      </c>
      <c r="AB426" s="36" t="str">
        <f t="shared" si="177"/>
        <v/>
      </c>
      <c r="AC426" s="66" t="str" cm="1">
        <f t="array" ref="AC426">IFERROR((AB426=AB425,AC425+AB426,AB426),"")</f>
        <v/>
      </c>
      <c r="AD426" s="79" t="str">
        <f t="shared" si="178"/>
        <v/>
      </c>
      <c r="AE426" s="79" t="str">
        <f t="shared" si="179"/>
        <v/>
      </c>
      <c r="AF426" s="80" t="str">
        <f t="shared" si="180"/>
        <v/>
      </c>
      <c r="AG426" s="80" t="str">
        <f t="shared" si="181"/>
        <v/>
      </c>
      <c r="AH426" s="36" t="str">
        <f>IF(AND(H426&gt;I426,H425&lt;I425),"crossover","")</f>
        <v/>
      </c>
      <c r="AI426" s="36" t="str">
        <f>IF(AND(H426&lt;I426,H425&gt;I425),"crossunder","")</f>
        <v/>
      </c>
      <c r="AJ426" s="67" t="str">
        <f t="shared" si="182"/>
        <v/>
      </c>
      <c r="AK426" s="68" t="str">
        <f t="shared" si="183"/>
        <v/>
      </c>
      <c r="AL426" s="71" t="str">
        <f t="shared" si="184"/>
        <v/>
      </c>
      <c r="AM426" s="71" t="str">
        <f t="shared" si="185"/>
        <v/>
      </c>
      <c r="AN426" s="72" t="str">
        <f>IF(AND(AK426&lt;&gt;"",CF426="Low Spike @ Uptrend"),AK426,"")</f>
        <v/>
      </c>
      <c r="AO426" s="72" t="str">
        <f t="shared" si="186"/>
        <v/>
      </c>
      <c r="AP426" s="71" t="str">
        <f t="shared" si="187"/>
        <v/>
      </c>
      <c r="AQ426" s="71" t="str">
        <f t="shared" si="188"/>
        <v/>
      </c>
      <c r="AR426" s="74" t="str">
        <f t="shared" si="189"/>
        <v/>
      </c>
      <c r="AS426" s="74" t="str">
        <f t="shared" si="190"/>
        <v/>
      </c>
      <c r="AT426" s="72" t="str">
        <f t="shared" ref="AT426:AU426" si="237">IFERROR(STANDARDIZE(AN426,AVERAGE(AN42:AN426),_xlfn.STDEV.P(AN42:AN426)),"")</f>
        <v/>
      </c>
      <c r="AU426" s="72" t="str">
        <f t="shared" si="237"/>
        <v/>
      </c>
      <c r="AV426" s="76" t="str">
        <f t="shared" si="192"/>
        <v/>
      </c>
      <c r="AW426" s="76" t="str">
        <f t="shared" si="193"/>
        <v/>
      </c>
      <c r="AX426" s="4"/>
      <c r="AY426" s="21" t="str">
        <f>IF(OR(Q426=0,Q426=""),"",((H426-Q426)/Q426))</f>
        <v/>
      </c>
      <c r="AZ426" s="15" t="str">
        <f t="shared" si="166"/>
        <v/>
      </c>
      <c r="BA426" s="15" t="str">
        <f t="shared" si="164"/>
        <v/>
      </c>
      <c r="BB426" s="22" t="str">
        <f t="shared" si="167"/>
        <v/>
      </c>
      <c r="BC426" s="22" t="str">
        <f t="shared" si="168"/>
        <v/>
      </c>
      <c r="BD426" s="24" t="str">
        <f>IF(OR(R426=0,R426=""),"",((H426-R426)/R426))</f>
        <v/>
      </c>
      <c r="BE426" s="23" t="str">
        <f t="shared" si="165"/>
        <v/>
      </c>
      <c r="BF426" s="23" t="str">
        <f t="shared" si="169"/>
        <v/>
      </c>
      <c r="BG426" s="25" t="str">
        <f t="shared" si="170"/>
        <v/>
      </c>
      <c r="BH426" s="25" t="str">
        <f t="shared" si="171"/>
        <v/>
      </c>
      <c r="BI426" s="29" t="str">
        <f>IF(OR(L426="",N426=""),"",IF(AND(L426=N426,L426&gt;0,N426&gt;0),"Important High",""))</f>
        <v/>
      </c>
      <c r="BJ426" s="29" t="str">
        <f>IF(OR(M426="",O426=""),"",IF(AND(M426=O426,M426&gt;0,O426&gt;0),"Important Low",""))</f>
        <v/>
      </c>
      <c r="BK426" s="37" t="str">
        <f>IFERROR(IF(ABS(U426)&lt;0.15%,"Equal High",""),"")</f>
        <v/>
      </c>
      <c r="BL426" s="37" t="str" cm="1">
        <f t="array" aca="1" ref="BL426" ca="1">_xlfn.LET(_xlpm.lookback,MIN(ROW()-ROW(BK$50),11),_xlpm.found,IFERROR(MATCH("Equal High",OFFSET(BK426,-_xlpm.lookback,0,_xlpm.lookback+1,1),0),-1),_xlpm.offset_rows,_xlpm.lookback-_xlpm.found+1,IF(_xlpm.found&gt;0,INDEX(E:E,ROW()-_xlpm.offset_rows),""))</f>
        <v/>
      </c>
      <c r="BM426" s="37" t="str">
        <f ca="1">IF(BL426&lt;&gt;"",H426,"")</f>
        <v/>
      </c>
      <c r="BN426" s="37" t="str">
        <f ca="1">IF(BL426&lt;&gt;"",I426,"")</f>
        <v/>
      </c>
      <c r="BO426" s="37" t="str">
        <f t="shared" ca="1" si="162"/>
        <v/>
      </c>
      <c r="BP426" s="37" t="str">
        <f>IFERROR(IF(ABS(V426)&lt;0.15%,"Equal Low",""),"")</f>
        <v/>
      </c>
      <c r="BQ426" s="37" t="str" cm="1">
        <f t="array" aca="1" ref="BQ426" ca="1">_xlfn.LET(_xlpm.lookback,MIN(ROW()-ROW(BP$50),11),_xlpm.found,IFERROR(MATCH("Equal Low",OFFSET(BP426,-_xlpm.lookback,0,_xlpm.lookback+1,1),0),-1),_xlpm.offset_rows,_xlpm.lookback-_xlpm.found+1,IF(_xlpm.found&gt;0,INDEX(F:F,ROW()-_xlpm.offset_rows),""))</f>
        <v/>
      </c>
      <c r="BR426" s="37" t="str">
        <f ca="1">IF(BQ426&lt;&gt;"",H426,"")</f>
        <v/>
      </c>
      <c r="BS426" s="37" t="str">
        <f ca="1">IF(BQ426&lt;&gt;"",I426,"")</f>
        <v/>
      </c>
      <c r="BT426" s="37" t="str">
        <f t="shared" ca="1" si="163"/>
        <v/>
      </c>
      <c r="BU426" s="37" t="str">
        <f t="shared" si="172"/>
        <v/>
      </c>
      <c r="BV426" s="29" t="str">
        <f t="shared" si="173"/>
        <v/>
      </c>
      <c r="BW426" s="37" t="str" cm="1">
        <f t="array" ref="BW426">IF(BV426&lt;&gt;1,"",_xlfn.IFS(OR(BC426="Above",BC426="Below"),BC426,OR(BH426="Above",BH426="Below"),BH426,TRUE,""))</f>
        <v/>
      </c>
      <c r="BX426" s="37" t="str">
        <f ca="1">_xlfn.LET(_xlpm.eqh,IFERROR(ABS((BM426-BL426)/BL426)&lt;0.15%,FALSE),_xlpm.eql,IFERROR(ABS((BR426-BQ426)/BQ426)&lt;0.15%,FALSE),IF(_xlpm.eqh,IF(_xlpm.eql,"Eqh Touch / Eql Touch","Eqh Touch"),IF(_xlpm.eql,"Eql Touch","")))</f>
        <v/>
      </c>
      <c r="BY426" s="37" t="str">
        <f>IF(AA426="","",IF(AA426&gt;0,"UP","DOWN"))</f>
        <v/>
      </c>
      <c r="BZ426" s="37" t="str">
        <f t="shared" si="174"/>
        <v/>
      </c>
      <c r="CA426" s="37" t="str">
        <f t="shared" si="175"/>
        <v/>
      </c>
      <c r="CB426" s="66" t="str">
        <f t="shared" si="176"/>
        <v/>
      </c>
      <c r="CC426" s="69" t="str">
        <f t="shared" si="194"/>
        <v/>
      </c>
      <c r="CD426" s="66" t="str">
        <f t="shared" si="195"/>
        <v/>
      </c>
      <c r="CE426" s="66" t="str">
        <f t="shared" si="196"/>
        <v/>
      </c>
      <c r="CF426" s="66" t="str">
        <f>IF(AK426="","",IF(AND(AC426&gt;0,AK426&gt;0),"Low Spike @ Uptrend",""))</f>
        <v/>
      </c>
      <c r="CG426" s="66" t="str">
        <f>IF(AND(CF426="Low Spike @ Uptrend",AV426&gt;50%),"Sig Low Spike @ Uptrend","")</f>
        <v/>
      </c>
      <c r="CH426" s="30" t="str">
        <f>IFERROR(IF(Z426&gt;(AVERAGE(Z406:Z426)+(2*_xlfn.STDEV.P(Z406:Z426))),1,""),"")</f>
        <v/>
      </c>
      <c r="CI426" s="30" t="str">
        <f>IFERROR(IF(G426&gt;(AVERAGE(G406:G426)+(2*_xlfn.STDEV.P(G406:G426))),1,""),"")</f>
        <v/>
      </c>
      <c r="CJ426" s="30" t="str">
        <f>IF(P426="","",IF(P426=1,1,""))</f>
        <v/>
      </c>
      <c r="CK426" s="11" t="str">
        <f>IF(AND(CH426="",CC426="",CF426="",CI426="",CJ426=""),"",SUM(CH426:CJ426)/5)</f>
        <v/>
      </c>
      <c r="CL426" s="38" t="str">
        <f t="shared" si="218"/>
        <v/>
      </c>
      <c r="CM426" s="10" t="str">
        <f t="shared" si="219"/>
        <v/>
      </c>
    </row>
    <row r="427" spans="1:91" x14ac:dyDescent="0.55000000000000004">
      <c r="A427" t="str">
        <f>IF('Data Validation'!$K$2&lt;&gt;TRUE,"",'Data Validation'!A427)</f>
        <v/>
      </c>
      <c r="B427" s="4" t="str">
        <f>IF('Data Validation'!$K$2&lt;&gt;TRUE,"",'Data Validation'!C427)</f>
        <v/>
      </c>
      <c r="C427" s="4" t="str">
        <f>IF('Data Validation'!$K$2&lt;&gt;TRUE,"",'Data Validation'!E427)</f>
        <v/>
      </c>
      <c r="D427" s="4" t="str">
        <f>IF('Data Validation'!$K$2&lt;&gt;TRUE,"",'Data Validation'!G427)</f>
        <v/>
      </c>
      <c r="E427" s="4" t="str">
        <f>IF($C427&lt;&gt;"M5","",Price!F427)</f>
        <v/>
      </c>
      <c r="F427" s="4" t="str">
        <f>IF($C427&lt;&gt;"M5","",Price!G427)</f>
        <v/>
      </c>
      <c r="G427" s="4" t="str">
        <f>IF($C427&lt;&gt;"M5","",Price!H427)</f>
        <v/>
      </c>
      <c r="H427" s="57" t="str">
        <f>IF($C427&lt;&gt;"M5","",SSA!E427)</f>
        <v/>
      </c>
      <c r="I427" s="57" t="str">
        <f>IF($C427&lt;&gt;"M5","",SSA!F427)</f>
        <v/>
      </c>
      <c r="J427" s="58" t="str">
        <f>IF($C427&lt;&gt;"M5","",SSA!G427)</f>
        <v/>
      </c>
      <c r="K427" s="58" t="str">
        <f>IF($C427&lt;&gt;"M5","",SSA!H427)</f>
        <v/>
      </c>
      <c r="L427" s="5" t="str">
        <f>IF($C427&lt;&gt;"M5","",Trendlines!K427)</f>
        <v/>
      </c>
      <c r="M427" s="5" t="str">
        <f>IF($C427&lt;&gt;"M5","",Trendlines!L427)</f>
        <v/>
      </c>
      <c r="N427" s="5" t="str">
        <f>IF($C427&lt;&gt;"M5","",ZigZag!E427)</f>
        <v/>
      </c>
      <c r="O427" s="5" t="str">
        <f>IF($C427&lt;&gt;"M5","",ZigZag!F427)</f>
        <v/>
      </c>
      <c r="P427" s="5" t="str">
        <f>IF($C427&lt;&gt;"M5","",Pinbar!E427)</f>
        <v/>
      </c>
      <c r="Q427" s="57" t="str">
        <f>IF($C427&lt;&gt;"M5","",Trendlines!E427)</f>
        <v/>
      </c>
      <c r="R427" s="57" t="str">
        <f>IF($C427&lt;&gt;"M5","",Trendlines!H427)</f>
        <v/>
      </c>
      <c r="S427" s="36" t="str">
        <f>IF(N427=0,""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IF(N379&lt;&gt;0,N379,"")))))))))))))))))))))))))))))))))))))))))))))))))</f>
        <v/>
      </c>
      <c r="T427" s="36" t="str">
        <f>IF(O427=0,""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IF(O379&lt;&gt;0,O379,"")))))))))))))))))))))))))))))))))))))))))))))))))</f>
        <v/>
      </c>
      <c r="U427" s="36" t="str">
        <f>IFERROR(IF(S427="N/A","N/A",((N427-S427)/S427)),"")</f>
        <v/>
      </c>
      <c r="V427" s="36" t="str">
        <f>IFERROR(IF(T427="N/A","N/A",((O427-T427)/T427)),"")</f>
        <v/>
      </c>
      <c r="W427" t="str">
        <f>IFERROR(E427-F427,"")</f>
        <v/>
      </c>
      <c r="X427" t="str">
        <f>IFERROR(ABS(E427-D426),"")</f>
        <v/>
      </c>
      <c r="Y427" t="str">
        <f>IFERROR(ABS(F427-D426),"")</f>
        <v/>
      </c>
      <c r="Z427" t="str">
        <f t="shared" si="235"/>
        <v/>
      </c>
      <c r="AA427" s="36" t="str">
        <f>IFERROR(H427-I427,"")</f>
        <v/>
      </c>
      <c r="AB427" s="36" t="str">
        <f t="shared" si="177"/>
        <v/>
      </c>
      <c r="AC427" s="66" t="str" cm="1">
        <f t="array" ref="AC427">IFERROR((AB427=AB426,AC426+AB427,AB427),"")</f>
        <v/>
      </c>
      <c r="AD427" s="79" t="str">
        <f t="shared" si="178"/>
        <v/>
      </c>
      <c r="AE427" s="79" t="str">
        <f t="shared" si="179"/>
        <v/>
      </c>
      <c r="AF427" s="80" t="str">
        <f t="shared" si="180"/>
        <v/>
      </c>
      <c r="AG427" s="80" t="str">
        <f t="shared" si="181"/>
        <v/>
      </c>
      <c r="AH427" s="36" t="str">
        <f>IF(AND(H427&gt;I427,H426&lt;I426),"crossover","")</f>
        <v/>
      </c>
      <c r="AI427" s="36" t="str">
        <f>IF(AND(H427&lt;I427,H426&gt;I426),"crossunder","")</f>
        <v/>
      </c>
      <c r="AJ427" s="67" t="str">
        <f t="shared" si="182"/>
        <v/>
      </c>
      <c r="AK427" s="68" t="str">
        <f t="shared" si="183"/>
        <v/>
      </c>
      <c r="AL427" s="71" t="str">
        <f t="shared" si="184"/>
        <v/>
      </c>
      <c r="AM427" s="71" t="str">
        <f t="shared" si="185"/>
        <v/>
      </c>
      <c r="AN427" s="72" t="str">
        <f>IF(AND(AK427&lt;&gt;"",CF427="Low Spike @ Uptrend"),AK427,"")</f>
        <v/>
      </c>
      <c r="AO427" s="72" t="str">
        <f t="shared" si="186"/>
        <v/>
      </c>
      <c r="AP427" s="71" t="str">
        <f t="shared" si="187"/>
        <v/>
      </c>
      <c r="AQ427" s="71" t="str">
        <f t="shared" si="188"/>
        <v/>
      </c>
      <c r="AR427" s="74" t="str">
        <f t="shared" si="189"/>
        <v/>
      </c>
      <c r="AS427" s="74" t="str">
        <f t="shared" si="190"/>
        <v/>
      </c>
      <c r="AT427" s="72" t="str">
        <f t="shared" ref="AT427:AU427" si="238">IFERROR(STANDARDIZE(AN427,AVERAGE(AN43:AN427),_xlfn.STDEV.P(AN43:AN427)),"")</f>
        <v/>
      </c>
      <c r="AU427" s="72" t="str">
        <f t="shared" si="238"/>
        <v/>
      </c>
      <c r="AV427" s="76" t="str">
        <f t="shared" si="192"/>
        <v/>
      </c>
      <c r="AW427" s="76" t="str">
        <f t="shared" si="193"/>
        <v/>
      </c>
      <c r="AX427" s="4"/>
      <c r="AY427" s="21" t="str">
        <f>IF(OR(Q427=0,Q427=""),"",((H427-Q427)/Q427))</f>
        <v/>
      </c>
      <c r="AZ427" s="15" t="str">
        <f t="shared" si="166"/>
        <v/>
      </c>
      <c r="BA427" s="15" t="str">
        <f t="shared" si="164"/>
        <v/>
      </c>
      <c r="BB427" s="22" t="str">
        <f t="shared" si="167"/>
        <v/>
      </c>
      <c r="BC427" s="22" t="str">
        <f t="shared" si="168"/>
        <v/>
      </c>
      <c r="BD427" s="24" t="str">
        <f>IF(OR(R427=0,R427=""),"",((H427-R427)/R427))</f>
        <v/>
      </c>
      <c r="BE427" s="23" t="str">
        <f t="shared" si="165"/>
        <v/>
      </c>
      <c r="BF427" s="23" t="str">
        <f t="shared" si="169"/>
        <v/>
      </c>
      <c r="BG427" s="25" t="str">
        <f t="shared" si="170"/>
        <v/>
      </c>
      <c r="BH427" s="25" t="str">
        <f t="shared" si="171"/>
        <v/>
      </c>
      <c r="BI427" s="29" t="str">
        <f>IF(OR(L427="",N427=""),"",IF(AND(L427=N427,L427&gt;0,N427&gt;0),"Important High",""))</f>
        <v/>
      </c>
      <c r="BJ427" s="29" t="str">
        <f>IF(OR(M427="",O427=""),"",IF(AND(M427=O427,M427&gt;0,O427&gt;0),"Important Low",""))</f>
        <v/>
      </c>
      <c r="BK427" s="37" t="str">
        <f>IFERROR(IF(ABS(U427)&lt;0.15%,"Equal High",""),"")</f>
        <v/>
      </c>
      <c r="BL427" s="37" t="str" cm="1">
        <f t="array" aca="1" ref="BL427" ca="1">_xlfn.LET(_xlpm.lookback,MIN(ROW()-ROW(BK$50),11),_xlpm.found,IFERROR(MATCH("Equal High",OFFSET(BK427,-_xlpm.lookback,0,_xlpm.lookback+1,1),0),-1),_xlpm.offset_rows,_xlpm.lookback-_xlpm.found+1,IF(_xlpm.found&gt;0,INDEX(E:E,ROW()-_xlpm.offset_rows),""))</f>
        <v/>
      </c>
      <c r="BM427" s="37" t="str">
        <f ca="1">IF(BL427&lt;&gt;"",H427,"")</f>
        <v/>
      </c>
      <c r="BN427" s="37" t="str">
        <f ca="1">IF(BL427&lt;&gt;"",I427,"")</f>
        <v/>
      </c>
      <c r="BO427" s="37" t="str">
        <f t="shared" ca="1" si="162"/>
        <v/>
      </c>
      <c r="BP427" s="37" t="str">
        <f>IFERROR(IF(ABS(V427)&lt;0.15%,"Equal Low",""),"")</f>
        <v/>
      </c>
      <c r="BQ427" s="37" t="str" cm="1">
        <f t="array" aca="1" ref="BQ427" ca="1">_xlfn.LET(_xlpm.lookback,MIN(ROW()-ROW(BP$50),11),_xlpm.found,IFERROR(MATCH("Equal Low",OFFSET(BP427,-_xlpm.lookback,0,_xlpm.lookback+1,1),0),-1),_xlpm.offset_rows,_xlpm.lookback-_xlpm.found+1,IF(_xlpm.found&gt;0,INDEX(F:F,ROW()-_xlpm.offset_rows),""))</f>
        <v/>
      </c>
      <c r="BR427" s="37" t="str">
        <f ca="1">IF(BQ427&lt;&gt;"",H427,"")</f>
        <v/>
      </c>
      <c r="BS427" s="37" t="str">
        <f ca="1">IF(BQ427&lt;&gt;"",I427,"")</f>
        <v/>
      </c>
      <c r="BT427" s="37" t="str">
        <f t="shared" ca="1" si="163"/>
        <v/>
      </c>
      <c r="BU427" s="37" t="str">
        <f t="shared" si="172"/>
        <v/>
      </c>
      <c r="BV427" s="29" t="str">
        <f t="shared" si="173"/>
        <v/>
      </c>
      <c r="BW427" s="37" t="str" cm="1">
        <f t="array" ref="BW427">IF(BV427&lt;&gt;1,"",_xlfn.IFS(OR(BC427="Above",BC427="Below"),BC427,OR(BH427="Above",BH427="Below"),BH427,TRUE,""))</f>
        <v/>
      </c>
      <c r="BX427" s="37" t="str">
        <f ca="1">_xlfn.LET(_xlpm.eqh,IFERROR(ABS((BM427-BL427)/BL427)&lt;0.15%,FALSE),_xlpm.eql,IFERROR(ABS((BR427-BQ427)/BQ427)&lt;0.15%,FALSE),IF(_xlpm.eqh,IF(_xlpm.eql,"Eqh Touch / Eql Touch","Eqh Touch"),IF(_xlpm.eql,"Eql Touch","")))</f>
        <v/>
      </c>
      <c r="BY427" s="37" t="str">
        <f>IF(AA427="","",IF(AA427&gt;0,"UP","DOWN"))</f>
        <v/>
      </c>
      <c r="BZ427" s="37" t="str">
        <f t="shared" si="174"/>
        <v/>
      </c>
      <c r="CA427" s="37" t="str">
        <f t="shared" si="175"/>
        <v/>
      </c>
      <c r="CB427" s="66" t="str">
        <f t="shared" si="176"/>
        <v/>
      </c>
      <c r="CC427" s="69" t="str">
        <f t="shared" si="194"/>
        <v/>
      </c>
      <c r="CD427" s="66" t="str">
        <f t="shared" si="195"/>
        <v/>
      </c>
      <c r="CE427" s="66" t="str">
        <f t="shared" si="196"/>
        <v/>
      </c>
      <c r="CF427" s="66" t="str">
        <f>IF(AK427="","",IF(AND(AC427&gt;0,AK427&gt;0),"Low Spike @ Uptrend",""))</f>
        <v/>
      </c>
      <c r="CG427" s="66" t="str">
        <f>IF(AND(CF427="Low Spike @ Uptrend",AV427&gt;50%),"Sig Low Spike @ Uptrend","")</f>
        <v/>
      </c>
      <c r="CH427" s="30" t="str">
        <f>IFERROR(IF(Z427&gt;(AVERAGE(Z407:Z427)+(2*_xlfn.STDEV.P(Z407:Z427))),1,""),"")</f>
        <v/>
      </c>
      <c r="CI427" s="30" t="str">
        <f>IFERROR(IF(G427&gt;(AVERAGE(G407:G427)+(2*_xlfn.STDEV.P(G407:G427))),1,""),"")</f>
        <v/>
      </c>
      <c r="CJ427" s="30" t="str">
        <f>IF(P427="","",IF(P427=1,1,""))</f>
        <v/>
      </c>
      <c r="CK427" s="11" t="str">
        <f>IF(AND(CH427="",CC427="",CF427="",CI427="",CJ427=""),"",SUM(CH427:CJ427)/5)</f>
        <v/>
      </c>
      <c r="CL427" s="38" t="str">
        <f t="shared" si="218"/>
        <v/>
      </c>
      <c r="CM427" s="10" t="str">
        <f t="shared" si="219"/>
        <v/>
      </c>
    </row>
    <row r="428" spans="1:91" x14ac:dyDescent="0.55000000000000004">
      <c r="A428" t="str">
        <f>IF('Data Validation'!$K$2&lt;&gt;TRUE,"",'Data Validation'!A428)</f>
        <v/>
      </c>
      <c r="B428" s="4" t="str">
        <f>IF('Data Validation'!$K$2&lt;&gt;TRUE,"",'Data Validation'!C428)</f>
        <v/>
      </c>
      <c r="C428" s="4" t="str">
        <f>IF('Data Validation'!$K$2&lt;&gt;TRUE,"",'Data Validation'!E428)</f>
        <v/>
      </c>
      <c r="D428" s="4" t="str">
        <f>IF('Data Validation'!$K$2&lt;&gt;TRUE,"",'Data Validation'!G428)</f>
        <v/>
      </c>
      <c r="E428" s="4" t="str">
        <f>IF($C428&lt;&gt;"M5","",Price!F428)</f>
        <v/>
      </c>
      <c r="F428" s="4" t="str">
        <f>IF($C428&lt;&gt;"M5","",Price!G428)</f>
        <v/>
      </c>
      <c r="G428" s="4" t="str">
        <f>IF($C428&lt;&gt;"M5","",Price!H428)</f>
        <v/>
      </c>
      <c r="H428" s="57" t="str">
        <f>IF($C428&lt;&gt;"M5","",SSA!E428)</f>
        <v/>
      </c>
      <c r="I428" s="57" t="str">
        <f>IF($C428&lt;&gt;"M5","",SSA!F428)</f>
        <v/>
      </c>
      <c r="J428" s="58" t="str">
        <f>IF($C428&lt;&gt;"M5","",SSA!G428)</f>
        <v/>
      </c>
      <c r="K428" s="58" t="str">
        <f>IF($C428&lt;&gt;"M5","",SSA!H428)</f>
        <v/>
      </c>
      <c r="L428" s="5" t="str">
        <f>IF($C428&lt;&gt;"M5","",Trendlines!K428)</f>
        <v/>
      </c>
      <c r="M428" s="5" t="str">
        <f>IF($C428&lt;&gt;"M5","",Trendlines!L428)</f>
        <v/>
      </c>
      <c r="N428" s="5" t="str">
        <f>IF($C428&lt;&gt;"M5","",ZigZag!E428)</f>
        <v/>
      </c>
      <c r="O428" s="5" t="str">
        <f>IF($C428&lt;&gt;"M5","",ZigZag!F428)</f>
        <v/>
      </c>
      <c r="P428" s="5" t="str">
        <f>IF($C428&lt;&gt;"M5","",Pinbar!E428)</f>
        <v/>
      </c>
      <c r="Q428" s="57" t="str">
        <f>IF($C428&lt;&gt;"M5","",Trendlines!E428)</f>
        <v/>
      </c>
      <c r="R428" s="57" t="str">
        <f>IF($C428&lt;&gt;"M5","",Trendlines!H428)</f>
        <v/>
      </c>
      <c r="S428" s="36" t="str">
        <f>IF(N428=0,""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IF(N380&lt;&gt;0,N380,"")))))))))))))))))))))))))))))))))))))))))))))))))</f>
        <v/>
      </c>
      <c r="T428" s="36" t="str">
        <f>IF(O428=0,""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IF(O380&lt;&gt;0,O380,"")))))))))))))))))))))))))))))))))))))))))))))))))</f>
        <v/>
      </c>
      <c r="U428" s="36" t="str">
        <f>IFERROR(IF(S428="N/A","N/A",((N428-S428)/S428)),"")</f>
        <v/>
      </c>
      <c r="V428" s="36" t="str">
        <f>IFERROR(IF(T428="N/A","N/A",((O428-T428)/T428)),"")</f>
        <v/>
      </c>
      <c r="W428" t="str">
        <f>IFERROR(E428-F428,"")</f>
        <v/>
      </c>
      <c r="X428" t="str">
        <f>IFERROR(ABS(E428-D427),"")</f>
        <v/>
      </c>
      <c r="Y428" t="str">
        <f>IFERROR(ABS(F428-D427),"")</f>
        <v/>
      </c>
      <c r="Z428" t="str">
        <f t="shared" si="235"/>
        <v/>
      </c>
      <c r="AA428" s="36" t="str">
        <f>IFERROR(H428-I428,"")</f>
        <v/>
      </c>
      <c r="AB428" s="36" t="str">
        <f t="shared" si="177"/>
        <v/>
      </c>
      <c r="AC428" s="66" t="str" cm="1">
        <f t="array" ref="AC428">IFERROR((AB428=AB427,AC427+AB428,AB428),"")</f>
        <v/>
      </c>
      <c r="AD428" s="79" t="str">
        <f t="shared" si="178"/>
        <v/>
      </c>
      <c r="AE428" s="79" t="str">
        <f t="shared" si="179"/>
        <v/>
      </c>
      <c r="AF428" s="80" t="str">
        <f t="shared" si="180"/>
        <v/>
      </c>
      <c r="AG428" s="80" t="str">
        <f t="shared" si="181"/>
        <v/>
      </c>
      <c r="AH428" s="36" t="str">
        <f>IF(AND(H428&gt;I428,H427&lt;I427),"crossover","")</f>
        <v/>
      </c>
      <c r="AI428" s="36" t="str">
        <f>IF(AND(H428&lt;I428,H427&gt;I427),"crossunder","")</f>
        <v/>
      </c>
      <c r="AJ428" s="67" t="str">
        <f t="shared" si="182"/>
        <v/>
      </c>
      <c r="AK428" s="68" t="str">
        <f t="shared" si="183"/>
        <v/>
      </c>
      <c r="AL428" s="71" t="str">
        <f t="shared" si="184"/>
        <v/>
      </c>
      <c r="AM428" s="71" t="str">
        <f t="shared" si="185"/>
        <v/>
      </c>
      <c r="AN428" s="72" t="str">
        <f>IF(AND(AK428&lt;&gt;"",CF428="Low Spike @ Uptrend"),AK428,"")</f>
        <v/>
      </c>
      <c r="AO428" s="72" t="str">
        <f t="shared" si="186"/>
        <v/>
      </c>
      <c r="AP428" s="71" t="str">
        <f t="shared" si="187"/>
        <v/>
      </c>
      <c r="AQ428" s="71" t="str">
        <f t="shared" si="188"/>
        <v/>
      </c>
      <c r="AR428" s="74" t="str">
        <f t="shared" si="189"/>
        <v/>
      </c>
      <c r="AS428" s="74" t="str">
        <f t="shared" si="190"/>
        <v/>
      </c>
      <c r="AT428" s="72" t="str">
        <f t="shared" ref="AT428:AU428" si="239">IFERROR(STANDARDIZE(AN428,AVERAGE(AN44:AN428),_xlfn.STDEV.P(AN44:AN428)),"")</f>
        <v/>
      </c>
      <c r="AU428" s="72" t="str">
        <f t="shared" si="239"/>
        <v/>
      </c>
      <c r="AV428" s="76" t="str">
        <f t="shared" si="192"/>
        <v/>
      </c>
      <c r="AW428" s="76" t="str">
        <f t="shared" si="193"/>
        <v/>
      </c>
      <c r="AX428" s="4"/>
      <c r="AY428" s="21" t="str">
        <f>IF(OR(Q428=0,Q428=""),"",((H428-Q428)/Q428))</f>
        <v/>
      </c>
      <c r="AZ428" s="15" t="str">
        <f t="shared" si="166"/>
        <v/>
      </c>
      <c r="BA428" s="15" t="str">
        <f t="shared" si="164"/>
        <v/>
      </c>
      <c r="BB428" s="22" t="str">
        <f t="shared" si="167"/>
        <v/>
      </c>
      <c r="BC428" s="22" t="str">
        <f t="shared" si="168"/>
        <v/>
      </c>
      <c r="BD428" s="24" t="str">
        <f>IF(OR(R428=0,R428=""),"",((H428-R428)/R428))</f>
        <v/>
      </c>
      <c r="BE428" s="23" t="str">
        <f t="shared" si="165"/>
        <v/>
      </c>
      <c r="BF428" s="23" t="str">
        <f t="shared" si="169"/>
        <v/>
      </c>
      <c r="BG428" s="25" t="str">
        <f t="shared" si="170"/>
        <v/>
      </c>
      <c r="BH428" s="25" t="str">
        <f t="shared" si="171"/>
        <v/>
      </c>
      <c r="BI428" s="29" t="str">
        <f>IF(OR(L428="",N428=""),"",IF(AND(L428=N428,L428&gt;0,N428&gt;0),"Important High",""))</f>
        <v/>
      </c>
      <c r="BJ428" s="29" t="str">
        <f>IF(OR(M428="",O428=""),"",IF(AND(M428=O428,M428&gt;0,O428&gt;0),"Important Low",""))</f>
        <v/>
      </c>
      <c r="BK428" s="37" t="str">
        <f>IFERROR(IF(ABS(U428)&lt;0.15%,"Equal High",""),"")</f>
        <v/>
      </c>
      <c r="BL428" s="37" t="str" cm="1">
        <f t="array" aca="1" ref="BL428" ca="1">_xlfn.LET(_xlpm.lookback,MIN(ROW()-ROW(BK$50),11),_xlpm.found,IFERROR(MATCH("Equal High",OFFSET(BK428,-_xlpm.lookback,0,_xlpm.lookback+1,1),0),-1),_xlpm.offset_rows,_xlpm.lookback-_xlpm.found+1,IF(_xlpm.found&gt;0,INDEX(E:E,ROW()-_xlpm.offset_rows),""))</f>
        <v/>
      </c>
      <c r="BM428" s="37" t="str">
        <f ca="1">IF(BL428&lt;&gt;"",H428,"")</f>
        <v/>
      </c>
      <c r="BN428" s="37" t="str">
        <f ca="1">IF(BL428&lt;&gt;"",I428,"")</f>
        <v/>
      </c>
      <c r="BO428" s="37" t="str">
        <f t="shared" ca="1" si="162"/>
        <v/>
      </c>
      <c r="BP428" s="37" t="str">
        <f>IFERROR(IF(ABS(V428)&lt;0.15%,"Equal Low",""),"")</f>
        <v/>
      </c>
      <c r="BQ428" s="37" t="str" cm="1">
        <f t="array" aca="1" ref="BQ428" ca="1">_xlfn.LET(_xlpm.lookback,MIN(ROW()-ROW(BP$50),11),_xlpm.found,IFERROR(MATCH("Equal Low",OFFSET(BP428,-_xlpm.lookback,0,_xlpm.lookback+1,1),0),-1),_xlpm.offset_rows,_xlpm.lookback-_xlpm.found+1,IF(_xlpm.found&gt;0,INDEX(F:F,ROW()-_xlpm.offset_rows),""))</f>
        <v/>
      </c>
      <c r="BR428" s="37" t="str">
        <f ca="1">IF(BQ428&lt;&gt;"",H428,"")</f>
        <v/>
      </c>
      <c r="BS428" s="37" t="str">
        <f ca="1">IF(BQ428&lt;&gt;"",I428,"")</f>
        <v/>
      </c>
      <c r="BT428" s="37" t="str">
        <f t="shared" ca="1" si="163"/>
        <v/>
      </c>
      <c r="BU428" s="37" t="str">
        <f t="shared" si="172"/>
        <v/>
      </c>
      <c r="BV428" s="29" t="str">
        <f t="shared" si="173"/>
        <v/>
      </c>
      <c r="BW428" s="37" t="str" cm="1">
        <f t="array" ref="BW428">IF(BV428&lt;&gt;1,"",_xlfn.IFS(OR(BC428="Above",BC428="Below"),BC428,OR(BH428="Above",BH428="Below"),BH428,TRUE,""))</f>
        <v/>
      </c>
      <c r="BX428" s="37" t="str">
        <f ca="1">_xlfn.LET(_xlpm.eqh,IFERROR(ABS((BM428-BL428)/BL428)&lt;0.15%,FALSE),_xlpm.eql,IFERROR(ABS((BR428-BQ428)/BQ428)&lt;0.15%,FALSE),IF(_xlpm.eqh,IF(_xlpm.eql,"Eqh Touch / Eql Touch","Eqh Touch"),IF(_xlpm.eql,"Eql Touch","")))</f>
        <v/>
      </c>
      <c r="BY428" s="37" t="str">
        <f>IF(AA428="","",IF(AA428&gt;0,"UP","DOWN"))</f>
        <v/>
      </c>
      <c r="BZ428" s="37" t="str">
        <f t="shared" si="174"/>
        <v/>
      </c>
      <c r="CA428" s="37" t="str">
        <f t="shared" si="175"/>
        <v/>
      </c>
      <c r="CB428" s="66" t="str">
        <f t="shared" si="176"/>
        <v/>
      </c>
      <c r="CC428" s="69" t="str">
        <f t="shared" si="194"/>
        <v/>
      </c>
      <c r="CD428" s="66" t="str">
        <f t="shared" si="195"/>
        <v/>
      </c>
      <c r="CE428" s="66" t="str">
        <f t="shared" si="196"/>
        <v/>
      </c>
      <c r="CF428" s="66" t="str">
        <f>IF(AK428="","",IF(AND(AC428&gt;0,AK428&gt;0),"Low Spike @ Uptrend",""))</f>
        <v/>
      </c>
      <c r="CG428" s="66" t="str">
        <f>IF(AND(CF428="Low Spike @ Uptrend",AV428&gt;50%),"Sig Low Spike @ Uptrend","")</f>
        <v/>
      </c>
      <c r="CH428" s="30" t="str">
        <f>IFERROR(IF(Z428&gt;(AVERAGE(Z408:Z428)+(2*_xlfn.STDEV.P(Z408:Z428))),1,""),"")</f>
        <v/>
      </c>
      <c r="CI428" s="30" t="str">
        <f>IFERROR(IF(G428&gt;(AVERAGE(G408:G428)+(2*_xlfn.STDEV.P(G408:G428))),1,""),"")</f>
        <v/>
      </c>
      <c r="CJ428" s="30" t="str">
        <f>IF(P428="","",IF(P428=1,1,""))</f>
        <v/>
      </c>
      <c r="CK428" s="11" t="str">
        <f>IF(AND(CH428="",CC428="",CF428="",CI428="",CJ428=""),"",SUM(CH428:CJ428)/5)</f>
        <v/>
      </c>
      <c r="CL428" s="38" t="str">
        <f t="shared" si="218"/>
        <v/>
      </c>
      <c r="CM428" s="10" t="str">
        <f t="shared" si="219"/>
        <v/>
      </c>
    </row>
    <row r="429" spans="1:91" x14ac:dyDescent="0.55000000000000004">
      <c r="A429" t="str">
        <f>IF('Data Validation'!$K$2&lt;&gt;TRUE,"",'Data Validation'!A429)</f>
        <v/>
      </c>
      <c r="B429" s="4" t="str">
        <f>IF('Data Validation'!$K$2&lt;&gt;TRUE,"",'Data Validation'!C429)</f>
        <v/>
      </c>
      <c r="C429" s="4" t="str">
        <f>IF('Data Validation'!$K$2&lt;&gt;TRUE,"",'Data Validation'!E429)</f>
        <v/>
      </c>
      <c r="D429" s="4" t="str">
        <f>IF('Data Validation'!$K$2&lt;&gt;TRUE,"",'Data Validation'!G429)</f>
        <v/>
      </c>
      <c r="E429" s="4" t="str">
        <f>IF($C429&lt;&gt;"M5","",Price!F429)</f>
        <v/>
      </c>
      <c r="F429" s="4" t="str">
        <f>IF($C429&lt;&gt;"M5","",Price!G429)</f>
        <v/>
      </c>
      <c r="G429" s="4" t="str">
        <f>IF($C429&lt;&gt;"M5","",Price!H429)</f>
        <v/>
      </c>
      <c r="H429" s="57" t="str">
        <f>IF($C429&lt;&gt;"M5","",SSA!E429)</f>
        <v/>
      </c>
      <c r="I429" s="57" t="str">
        <f>IF($C429&lt;&gt;"M5","",SSA!F429)</f>
        <v/>
      </c>
      <c r="J429" s="58" t="str">
        <f>IF($C429&lt;&gt;"M5","",SSA!G429)</f>
        <v/>
      </c>
      <c r="K429" s="58" t="str">
        <f>IF($C429&lt;&gt;"M5","",SSA!H429)</f>
        <v/>
      </c>
      <c r="L429" s="5" t="str">
        <f>IF($C429&lt;&gt;"M5","",Trendlines!K429)</f>
        <v/>
      </c>
      <c r="M429" s="5" t="str">
        <f>IF($C429&lt;&gt;"M5","",Trendlines!L429)</f>
        <v/>
      </c>
      <c r="N429" s="5" t="str">
        <f>IF($C429&lt;&gt;"M5","",ZigZag!E429)</f>
        <v/>
      </c>
      <c r="O429" s="5" t="str">
        <f>IF($C429&lt;&gt;"M5","",ZigZag!F429)</f>
        <v/>
      </c>
      <c r="P429" s="5" t="str">
        <f>IF($C429&lt;&gt;"M5","",Pinbar!E429)</f>
        <v/>
      </c>
      <c r="Q429" s="57" t="str">
        <f>IF($C429&lt;&gt;"M5","",Trendlines!E429)</f>
        <v/>
      </c>
      <c r="R429" s="57" t="str">
        <f>IF($C429&lt;&gt;"M5","",Trendlines!H429)</f>
        <v/>
      </c>
      <c r="S429" s="36" t="str">
        <f>IF(N429=0,""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IF(N381&lt;&gt;0,N381,"")))))))))))))))))))))))))))))))))))))))))))))))))</f>
        <v/>
      </c>
      <c r="T429" s="36" t="str">
        <f>IF(O429=0,""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IF(O381&lt;&gt;0,O381,"")))))))))))))))))))))))))))))))))))))))))))))))))</f>
        <v/>
      </c>
      <c r="U429" s="36" t="str">
        <f>IFERROR(IF(S429="N/A","N/A",((N429-S429)/S429)),"")</f>
        <v/>
      </c>
      <c r="V429" s="36" t="str">
        <f>IFERROR(IF(T429="N/A","N/A",((O429-T429)/T429)),"")</f>
        <v/>
      </c>
      <c r="W429" t="str">
        <f>IFERROR(E429-F429,"")</f>
        <v/>
      </c>
      <c r="X429" t="str">
        <f>IFERROR(ABS(E429-D428),"")</f>
        <v/>
      </c>
      <c r="Y429" t="str">
        <f>IFERROR(ABS(F429-D428),"")</f>
        <v/>
      </c>
      <c r="Z429" t="str">
        <f t="shared" si="235"/>
        <v/>
      </c>
      <c r="AA429" s="36" t="str">
        <f>IFERROR(H429-I429,"")</f>
        <v/>
      </c>
      <c r="AB429" s="36" t="str">
        <f t="shared" si="177"/>
        <v/>
      </c>
      <c r="AC429" s="66" t="str" cm="1">
        <f t="array" ref="AC429">IFERROR((AB429=AB428,AC428+AB429,AB429),"")</f>
        <v/>
      </c>
      <c r="AD429" s="79" t="str">
        <f t="shared" si="178"/>
        <v/>
      </c>
      <c r="AE429" s="79" t="str">
        <f t="shared" si="179"/>
        <v/>
      </c>
      <c r="AF429" s="80" t="str">
        <f t="shared" si="180"/>
        <v/>
      </c>
      <c r="AG429" s="80" t="str">
        <f t="shared" si="181"/>
        <v/>
      </c>
      <c r="AH429" s="36" t="str">
        <f>IF(AND(H429&gt;I429,H428&lt;I428),"crossover","")</f>
        <v/>
      </c>
      <c r="AI429" s="36" t="str">
        <f>IF(AND(H429&lt;I429,H428&gt;I428),"crossunder","")</f>
        <v/>
      </c>
      <c r="AJ429" s="67" t="str">
        <f t="shared" si="182"/>
        <v/>
      </c>
      <c r="AK429" s="68" t="str">
        <f t="shared" si="183"/>
        <v/>
      </c>
      <c r="AL429" s="71" t="str">
        <f t="shared" si="184"/>
        <v/>
      </c>
      <c r="AM429" s="71" t="str">
        <f t="shared" si="185"/>
        <v/>
      </c>
      <c r="AN429" s="72" t="str">
        <f>IF(AND(AK429&lt;&gt;"",CF429="Low Spike @ Uptrend"),AK429,"")</f>
        <v/>
      </c>
      <c r="AO429" s="72" t="str">
        <f t="shared" si="186"/>
        <v/>
      </c>
      <c r="AP429" s="71" t="str">
        <f t="shared" si="187"/>
        <v/>
      </c>
      <c r="AQ429" s="71" t="str">
        <f t="shared" si="188"/>
        <v/>
      </c>
      <c r="AR429" s="74" t="str">
        <f t="shared" si="189"/>
        <v/>
      </c>
      <c r="AS429" s="74" t="str">
        <f t="shared" si="190"/>
        <v/>
      </c>
      <c r="AT429" s="72" t="str">
        <f t="shared" ref="AT429:AU429" si="240">IFERROR(STANDARDIZE(AN429,AVERAGE(AN45:AN429),_xlfn.STDEV.P(AN45:AN429)),"")</f>
        <v/>
      </c>
      <c r="AU429" s="72" t="str">
        <f t="shared" si="240"/>
        <v/>
      </c>
      <c r="AV429" s="76" t="str">
        <f t="shared" si="192"/>
        <v/>
      </c>
      <c r="AW429" s="76" t="str">
        <f t="shared" si="193"/>
        <v/>
      </c>
      <c r="AX429" s="4"/>
      <c r="AY429" s="21" t="str">
        <f>IF(OR(Q429=0,Q429=""),"",((H429-Q429)/Q429))</f>
        <v/>
      </c>
      <c r="AZ429" s="15" t="str">
        <f t="shared" si="166"/>
        <v/>
      </c>
      <c r="BA429" s="15" t="str">
        <f t="shared" si="164"/>
        <v/>
      </c>
      <c r="BB429" s="22" t="str">
        <f t="shared" si="167"/>
        <v/>
      </c>
      <c r="BC429" s="22" t="str">
        <f t="shared" si="168"/>
        <v/>
      </c>
      <c r="BD429" s="24" t="str">
        <f>IF(OR(R429=0,R429=""),"",((H429-R429)/R429))</f>
        <v/>
      </c>
      <c r="BE429" s="23" t="str">
        <f t="shared" si="165"/>
        <v/>
      </c>
      <c r="BF429" s="23" t="str">
        <f t="shared" si="169"/>
        <v/>
      </c>
      <c r="BG429" s="25" t="str">
        <f t="shared" si="170"/>
        <v/>
      </c>
      <c r="BH429" s="25" t="str">
        <f t="shared" si="171"/>
        <v/>
      </c>
      <c r="BI429" s="29" t="str">
        <f>IF(OR(L429="",N429=""),"",IF(AND(L429=N429,L429&gt;0,N429&gt;0),"Important High",""))</f>
        <v/>
      </c>
      <c r="BJ429" s="29" t="str">
        <f>IF(OR(M429="",O429=""),"",IF(AND(M429=O429,M429&gt;0,O429&gt;0),"Important Low",""))</f>
        <v/>
      </c>
      <c r="BK429" s="37" t="str">
        <f>IFERROR(IF(ABS(U429)&lt;0.15%,"Equal High",""),"")</f>
        <v/>
      </c>
      <c r="BL429" s="37" t="str" cm="1">
        <f t="array" aca="1" ref="BL429" ca="1">_xlfn.LET(_xlpm.lookback,MIN(ROW()-ROW(BK$50),11),_xlpm.found,IFERROR(MATCH("Equal High",OFFSET(BK429,-_xlpm.lookback,0,_xlpm.lookback+1,1),0),-1),_xlpm.offset_rows,_xlpm.lookback-_xlpm.found+1,IF(_xlpm.found&gt;0,INDEX(E:E,ROW()-_xlpm.offset_rows),""))</f>
        <v/>
      </c>
      <c r="BM429" s="37" t="str">
        <f ca="1">IF(BL429&lt;&gt;"",H429,"")</f>
        <v/>
      </c>
      <c r="BN429" s="37" t="str">
        <f ca="1">IF(BL429&lt;&gt;"",I429,"")</f>
        <v/>
      </c>
      <c r="BO429" s="37" t="str">
        <f t="shared" ca="1" si="162"/>
        <v/>
      </c>
      <c r="BP429" s="37" t="str">
        <f>IFERROR(IF(ABS(V429)&lt;0.15%,"Equal Low",""),"")</f>
        <v/>
      </c>
      <c r="BQ429" s="37" t="str" cm="1">
        <f t="array" aca="1" ref="BQ429" ca="1">_xlfn.LET(_xlpm.lookback,MIN(ROW()-ROW(BP$50),11),_xlpm.found,IFERROR(MATCH("Equal Low",OFFSET(BP429,-_xlpm.lookback,0,_xlpm.lookback+1,1),0),-1),_xlpm.offset_rows,_xlpm.lookback-_xlpm.found+1,IF(_xlpm.found&gt;0,INDEX(F:F,ROW()-_xlpm.offset_rows),""))</f>
        <v/>
      </c>
      <c r="BR429" s="37" t="str">
        <f ca="1">IF(BQ429&lt;&gt;"",H429,"")</f>
        <v/>
      </c>
      <c r="BS429" s="37" t="str">
        <f ca="1">IF(BQ429&lt;&gt;"",I429,"")</f>
        <v/>
      </c>
      <c r="BT429" s="37" t="str">
        <f t="shared" ca="1" si="163"/>
        <v/>
      </c>
      <c r="BU429" s="37" t="str">
        <f t="shared" si="172"/>
        <v/>
      </c>
      <c r="BV429" s="29" t="str">
        <f t="shared" si="173"/>
        <v/>
      </c>
      <c r="BW429" s="37" t="str" cm="1">
        <f t="array" ref="BW429">IF(BV429&lt;&gt;1,"",_xlfn.IFS(OR(BC429="Above",BC429="Below"),BC429,OR(BH429="Above",BH429="Below"),BH429,TRUE,""))</f>
        <v/>
      </c>
      <c r="BX429" s="37" t="str">
        <f ca="1">_xlfn.LET(_xlpm.eqh,IFERROR(ABS((BM429-BL429)/BL429)&lt;0.15%,FALSE),_xlpm.eql,IFERROR(ABS((BR429-BQ429)/BQ429)&lt;0.15%,FALSE),IF(_xlpm.eqh,IF(_xlpm.eql,"Eqh Touch / Eql Touch","Eqh Touch"),IF(_xlpm.eql,"Eql Touch","")))</f>
        <v/>
      </c>
      <c r="BY429" s="37" t="str">
        <f>IF(AA429="","",IF(AA429&gt;0,"UP","DOWN"))</f>
        <v/>
      </c>
      <c r="BZ429" s="37" t="str">
        <f t="shared" si="174"/>
        <v/>
      </c>
      <c r="CA429" s="37" t="str">
        <f t="shared" si="175"/>
        <v/>
      </c>
      <c r="CB429" s="66" t="str">
        <f t="shared" si="176"/>
        <v/>
      </c>
      <c r="CC429" s="69" t="str">
        <f t="shared" si="194"/>
        <v/>
      </c>
      <c r="CD429" s="66" t="str">
        <f t="shared" si="195"/>
        <v/>
      </c>
      <c r="CE429" s="66" t="str">
        <f t="shared" si="196"/>
        <v/>
      </c>
      <c r="CF429" s="66" t="str">
        <f>IF(AK429="","",IF(AND(AC429&gt;0,AK429&gt;0),"Low Spike @ Uptrend",""))</f>
        <v/>
      </c>
      <c r="CG429" s="66" t="str">
        <f>IF(AND(CF429="Low Spike @ Uptrend",AV429&gt;50%),"Sig Low Spike @ Uptrend","")</f>
        <v/>
      </c>
      <c r="CH429" s="30" t="str">
        <f>IFERROR(IF(Z429&gt;(AVERAGE(Z409:Z429)+(2*_xlfn.STDEV.P(Z409:Z429))),1,""),"")</f>
        <v/>
      </c>
      <c r="CI429" s="30" t="str">
        <f>IFERROR(IF(G429&gt;(AVERAGE(G409:G429)+(2*_xlfn.STDEV.P(G409:G429))),1,""),"")</f>
        <v/>
      </c>
      <c r="CJ429" s="30" t="str">
        <f>IF(P429="","",IF(P429=1,1,""))</f>
        <v/>
      </c>
      <c r="CK429" s="11" t="str">
        <f>IF(AND(CH429="",CC429="",CF429="",CI429="",CJ429=""),"",SUM(CH429:CJ429)/5)</f>
        <v/>
      </c>
      <c r="CL429" s="38" t="str">
        <f t="shared" si="218"/>
        <v/>
      </c>
      <c r="CM429" s="10" t="str">
        <f t="shared" si="219"/>
        <v/>
      </c>
    </row>
    <row r="430" spans="1:91" x14ac:dyDescent="0.55000000000000004">
      <c r="A430" t="str">
        <f>IF('Data Validation'!$K$2&lt;&gt;TRUE,"",'Data Validation'!A430)</f>
        <v/>
      </c>
      <c r="B430" s="4" t="str">
        <f>IF('Data Validation'!$K$2&lt;&gt;TRUE,"",'Data Validation'!C430)</f>
        <v/>
      </c>
      <c r="C430" s="4" t="str">
        <f>IF('Data Validation'!$K$2&lt;&gt;TRUE,"",'Data Validation'!E430)</f>
        <v/>
      </c>
      <c r="D430" s="4" t="str">
        <f>IF('Data Validation'!$K$2&lt;&gt;TRUE,"",'Data Validation'!G430)</f>
        <v/>
      </c>
      <c r="E430" s="4" t="str">
        <f>IF($C430&lt;&gt;"M5","",Price!F430)</f>
        <v/>
      </c>
      <c r="F430" s="4" t="str">
        <f>IF($C430&lt;&gt;"M5","",Price!G430)</f>
        <v/>
      </c>
      <c r="G430" s="4" t="str">
        <f>IF($C430&lt;&gt;"M5","",Price!H430)</f>
        <v/>
      </c>
      <c r="H430" s="57" t="str">
        <f>IF($C430&lt;&gt;"M5","",SSA!E430)</f>
        <v/>
      </c>
      <c r="I430" s="57" t="str">
        <f>IF($C430&lt;&gt;"M5","",SSA!F430)</f>
        <v/>
      </c>
      <c r="J430" s="58" t="str">
        <f>IF($C430&lt;&gt;"M5","",SSA!G430)</f>
        <v/>
      </c>
      <c r="K430" s="58" t="str">
        <f>IF($C430&lt;&gt;"M5","",SSA!H430)</f>
        <v/>
      </c>
      <c r="L430" s="5" t="str">
        <f>IF($C430&lt;&gt;"M5","",Trendlines!K430)</f>
        <v/>
      </c>
      <c r="M430" s="5" t="str">
        <f>IF($C430&lt;&gt;"M5","",Trendlines!L430)</f>
        <v/>
      </c>
      <c r="N430" s="5" t="str">
        <f>IF($C430&lt;&gt;"M5","",ZigZag!E430)</f>
        <v/>
      </c>
      <c r="O430" s="5" t="str">
        <f>IF($C430&lt;&gt;"M5","",ZigZag!F430)</f>
        <v/>
      </c>
      <c r="P430" s="5" t="str">
        <f>IF($C430&lt;&gt;"M5","",Pinbar!E430)</f>
        <v/>
      </c>
      <c r="Q430" s="57" t="str">
        <f>IF($C430&lt;&gt;"M5","",Trendlines!E430)</f>
        <v/>
      </c>
      <c r="R430" s="57" t="str">
        <f>IF($C430&lt;&gt;"M5","",Trendlines!H430)</f>
        <v/>
      </c>
      <c r="S430" s="36" t="str">
        <f>IF(N430=0,""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IF(N382&lt;&gt;0,N382,"")))))))))))))))))))))))))))))))))))))))))))))))))</f>
        <v/>
      </c>
      <c r="T430" s="36" t="str">
        <f>IF(O430=0,""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IF(O382&lt;&gt;0,O382,"")))))))))))))))))))))))))))))))))))))))))))))))))</f>
        <v/>
      </c>
      <c r="U430" s="36" t="str">
        <f>IFERROR(IF(S430="N/A","N/A",((N430-S430)/S430)),"")</f>
        <v/>
      </c>
      <c r="V430" s="36" t="str">
        <f>IFERROR(IF(T430="N/A","N/A",((O430-T430)/T430)),"")</f>
        <v/>
      </c>
      <c r="W430" t="str">
        <f>IFERROR(E430-F430,"")</f>
        <v/>
      </c>
      <c r="X430" t="str">
        <f>IFERROR(ABS(E430-D429),"")</f>
        <v/>
      </c>
      <c r="Y430" t="str">
        <f>IFERROR(ABS(F430-D429),"")</f>
        <v/>
      </c>
      <c r="Z430" t="str">
        <f t="shared" si="235"/>
        <v/>
      </c>
      <c r="AA430" s="36" t="str">
        <f>IFERROR(H430-I430,"")</f>
        <v/>
      </c>
      <c r="AB430" s="36" t="str">
        <f t="shared" si="177"/>
        <v/>
      </c>
      <c r="AC430" s="66" t="str" cm="1">
        <f t="array" ref="AC430">IFERROR((AB430=AB429,AC429+AB430,AB430),"")</f>
        <v/>
      </c>
      <c r="AD430" s="79" t="str">
        <f t="shared" si="178"/>
        <v/>
      </c>
      <c r="AE430" s="79" t="str">
        <f t="shared" si="179"/>
        <v/>
      </c>
      <c r="AF430" s="80" t="str">
        <f t="shared" si="180"/>
        <v/>
      </c>
      <c r="AG430" s="80" t="str">
        <f t="shared" si="181"/>
        <v/>
      </c>
      <c r="AH430" s="36" t="str">
        <f>IF(AND(H430&gt;I430,H429&lt;I429),"crossover","")</f>
        <v/>
      </c>
      <c r="AI430" s="36" t="str">
        <f>IF(AND(H430&lt;I430,H429&gt;I429),"crossunder","")</f>
        <v/>
      </c>
      <c r="AJ430" s="67" t="str">
        <f t="shared" si="182"/>
        <v/>
      </c>
      <c r="AK430" s="68" t="str">
        <f t="shared" si="183"/>
        <v/>
      </c>
      <c r="AL430" s="71" t="str">
        <f t="shared" si="184"/>
        <v/>
      </c>
      <c r="AM430" s="71" t="str">
        <f t="shared" si="185"/>
        <v/>
      </c>
      <c r="AN430" s="72" t="str">
        <f>IF(AND(AK430&lt;&gt;"",CF430="Low Spike @ Uptrend"),AK430,"")</f>
        <v/>
      </c>
      <c r="AO430" s="72" t="str">
        <f t="shared" si="186"/>
        <v/>
      </c>
      <c r="AP430" s="71" t="str">
        <f t="shared" si="187"/>
        <v/>
      </c>
      <c r="AQ430" s="71" t="str">
        <f t="shared" si="188"/>
        <v/>
      </c>
      <c r="AR430" s="74" t="str">
        <f t="shared" si="189"/>
        <v/>
      </c>
      <c r="AS430" s="74" t="str">
        <f t="shared" si="190"/>
        <v/>
      </c>
      <c r="AT430" s="72" t="str">
        <f t="shared" ref="AT430:AU430" si="241">IFERROR(STANDARDIZE(AN430,AVERAGE(AN46:AN430),_xlfn.STDEV.P(AN46:AN430)),"")</f>
        <v/>
      </c>
      <c r="AU430" s="72" t="str">
        <f t="shared" si="241"/>
        <v/>
      </c>
      <c r="AV430" s="76" t="str">
        <f t="shared" si="192"/>
        <v/>
      </c>
      <c r="AW430" s="76" t="str">
        <f t="shared" si="193"/>
        <v/>
      </c>
      <c r="AX430" s="4"/>
      <c r="AY430" s="21" t="str">
        <f>IF(OR(Q430=0,Q430=""),"",((H430-Q430)/Q430))</f>
        <v/>
      </c>
      <c r="AZ430" s="15" t="str">
        <f t="shared" si="166"/>
        <v/>
      </c>
      <c r="BA430" s="15" t="str">
        <f t="shared" si="164"/>
        <v/>
      </c>
      <c r="BB430" s="22" t="str">
        <f t="shared" si="167"/>
        <v/>
      </c>
      <c r="BC430" s="22" t="str">
        <f t="shared" si="168"/>
        <v/>
      </c>
      <c r="BD430" s="24" t="str">
        <f>IF(OR(R430=0,R430=""),"",((H430-R430)/R430))</f>
        <v/>
      </c>
      <c r="BE430" s="23" t="str">
        <f t="shared" si="165"/>
        <v/>
      </c>
      <c r="BF430" s="23" t="str">
        <f t="shared" si="169"/>
        <v/>
      </c>
      <c r="BG430" s="25" t="str">
        <f t="shared" si="170"/>
        <v/>
      </c>
      <c r="BH430" s="25" t="str">
        <f t="shared" si="171"/>
        <v/>
      </c>
      <c r="BI430" s="29" t="str">
        <f>IF(OR(L430="",N430=""),"",IF(AND(L430=N430,L430&gt;0,N430&gt;0),"Important High",""))</f>
        <v/>
      </c>
      <c r="BJ430" s="29" t="str">
        <f>IF(OR(M430="",O430=""),"",IF(AND(M430=O430,M430&gt;0,O430&gt;0),"Important Low",""))</f>
        <v/>
      </c>
      <c r="BK430" s="37" t="str">
        <f>IFERROR(IF(ABS(U430)&lt;0.15%,"Equal High",""),"")</f>
        <v/>
      </c>
      <c r="BL430" s="37" t="str" cm="1">
        <f t="array" aca="1" ref="BL430" ca="1">_xlfn.LET(_xlpm.lookback,MIN(ROW()-ROW(BK$50),11),_xlpm.found,IFERROR(MATCH("Equal High",OFFSET(BK430,-_xlpm.lookback,0,_xlpm.lookback+1,1),0),-1),_xlpm.offset_rows,_xlpm.lookback-_xlpm.found+1,IF(_xlpm.found&gt;0,INDEX(E:E,ROW()-_xlpm.offset_rows),""))</f>
        <v/>
      </c>
      <c r="BM430" s="37" t="str">
        <f ca="1">IF(BL430&lt;&gt;"",H430,"")</f>
        <v/>
      </c>
      <c r="BN430" s="37" t="str">
        <f ca="1">IF(BL430&lt;&gt;"",I430,"")</f>
        <v/>
      </c>
      <c r="BO430" s="37" t="str">
        <f t="shared" ca="1" si="162"/>
        <v/>
      </c>
      <c r="BP430" s="37" t="str">
        <f>IFERROR(IF(ABS(V430)&lt;0.15%,"Equal Low",""),"")</f>
        <v/>
      </c>
      <c r="BQ430" s="37" t="str" cm="1">
        <f t="array" aca="1" ref="BQ430" ca="1">_xlfn.LET(_xlpm.lookback,MIN(ROW()-ROW(BP$50),11),_xlpm.found,IFERROR(MATCH("Equal Low",OFFSET(BP430,-_xlpm.lookback,0,_xlpm.lookback+1,1),0),-1),_xlpm.offset_rows,_xlpm.lookback-_xlpm.found+1,IF(_xlpm.found&gt;0,INDEX(F:F,ROW()-_xlpm.offset_rows),""))</f>
        <v/>
      </c>
      <c r="BR430" s="37" t="str">
        <f ca="1">IF(BQ430&lt;&gt;"",H430,"")</f>
        <v/>
      </c>
      <c r="BS430" s="37" t="str">
        <f ca="1">IF(BQ430&lt;&gt;"",I430,"")</f>
        <v/>
      </c>
      <c r="BT430" s="37" t="str">
        <f t="shared" ca="1" si="163"/>
        <v/>
      </c>
      <c r="BU430" s="37" t="str">
        <f t="shared" si="172"/>
        <v/>
      </c>
      <c r="BV430" s="29" t="str">
        <f t="shared" si="173"/>
        <v/>
      </c>
      <c r="BW430" s="37" t="str" cm="1">
        <f t="array" ref="BW430">IF(BV430&lt;&gt;1,"",_xlfn.IFS(OR(BC430="Above",BC430="Below"),BC430,OR(BH430="Above",BH430="Below"),BH430,TRUE,""))</f>
        <v/>
      </c>
      <c r="BX430" s="37" t="str">
        <f ca="1">_xlfn.LET(_xlpm.eqh,IFERROR(ABS((BM430-BL430)/BL430)&lt;0.15%,FALSE),_xlpm.eql,IFERROR(ABS((BR430-BQ430)/BQ430)&lt;0.15%,FALSE),IF(_xlpm.eqh,IF(_xlpm.eql,"Eqh Touch / Eql Touch","Eqh Touch"),IF(_xlpm.eql,"Eql Touch","")))</f>
        <v/>
      </c>
      <c r="BY430" s="37" t="str">
        <f>IF(AA430="","",IF(AA430&gt;0,"UP","DOWN"))</f>
        <v/>
      </c>
      <c r="BZ430" s="37" t="str">
        <f t="shared" si="174"/>
        <v/>
      </c>
      <c r="CA430" s="37" t="str">
        <f t="shared" si="175"/>
        <v/>
      </c>
      <c r="CB430" s="66" t="str">
        <f t="shared" si="176"/>
        <v/>
      </c>
      <c r="CC430" s="69" t="str">
        <f t="shared" si="194"/>
        <v/>
      </c>
      <c r="CD430" s="66" t="str">
        <f t="shared" si="195"/>
        <v/>
      </c>
      <c r="CE430" s="66" t="str">
        <f t="shared" si="196"/>
        <v/>
      </c>
      <c r="CF430" s="66" t="str">
        <f>IF(AK430="","",IF(AND(AC430&gt;0,AK430&gt;0),"Low Spike @ Uptrend",""))</f>
        <v/>
      </c>
      <c r="CG430" s="66" t="str">
        <f>IF(AND(CF430="Low Spike @ Uptrend",AV430&gt;50%),"Sig Low Spike @ Uptrend","")</f>
        <v/>
      </c>
      <c r="CH430" s="30" t="str">
        <f>IFERROR(IF(Z430&gt;(AVERAGE(Z410:Z430)+(2*_xlfn.STDEV.P(Z410:Z430))),1,""),"")</f>
        <v/>
      </c>
      <c r="CI430" s="30" t="str">
        <f>IFERROR(IF(G430&gt;(AVERAGE(G410:G430)+(2*_xlfn.STDEV.P(G410:G430))),1,""),"")</f>
        <v/>
      </c>
      <c r="CJ430" s="30" t="str">
        <f>IF(P430="","",IF(P430=1,1,""))</f>
        <v/>
      </c>
      <c r="CK430" s="11" t="str">
        <f>IF(AND(CH430="",CC430="",CF430="",CI430="",CJ430=""),"",SUM(CH430:CJ430)/5)</f>
        <v/>
      </c>
      <c r="CL430" s="38" t="str">
        <f t="shared" si="218"/>
        <v/>
      </c>
      <c r="CM430" s="10" t="str">
        <f t="shared" si="219"/>
        <v/>
      </c>
    </row>
    <row r="431" spans="1:91" x14ac:dyDescent="0.55000000000000004">
      <c r="A431" t="str">
        <f>IF('Data Validation'!$K$2&lt;&gt;TRUE,"",'Data Validation'!A431)</f>
        <v/>
      </c>
      <c r="B431" s="4" t="str">
        <f>IF('Data Validation'!$K$2&lt;&gt;TRUE,"",'Data Validation'!C431)</f>
        <v/>
      </c>
      <c r="C431" s="4" t="str">
        <f>IF('Data Validation'!$K$2&lt;&gt;TRUE,"",'Data Validation'!E431)</f>
        <v/>
      </c>
      <c r="D431" s="4" t="str">
        <f>IF('Data Validation'!$K$2&lt;&gt;TRUE,"",'Data Validation'!G431)</f>
        <v/>
      </c>
      <c r="E431" s="4" t="str">
        <f>IF($C431&lt;&gt;"M5","",Price!F431)</f>
        <v/>
      </c>
      <c r="F431" s="4" t="str">
        <f>IF($C431&lt;&gt;"M5","",Price!G431)</f>
        <v/>
      </c>
      <c r="G431" s="4" t="str">
        <f>IF($C431&lt;&gt;"M5","",Price!H431)</f>
        <v/>
      </c>
      <c r="H431" s="57" t="str">
        <f>IF($C431&lt;&gt;"M5","",SSA!E431)</f>
        <v/>
      </c>
      <c r="I431" s="57" t="str">
        <f>IF($C431&lt;&gt;"M5","",SSA!F431)</f>
        <v/>
      </c>
      <c r="J431" s="58" t="str">
        <f>IF($C431&lt;&gt;"M5","",SSA!G431)</f>
        <v/>
      </c>
      <c r="K431" s="58" t="str">
        <f>IF($C431&lt;&gt;"M5","",SSA!H431)</f>
        <v/>
      </c>
      <c r="L431" s="5" t="str">
        <f>IF($C431&lt;&gt;"M5","",Trendlines!K431)</f>
        <v/>
      </c>
      <c r="M431" s="5" t="str">
        <f>IF($C431&lt;&gt;"M5","",Trendlines!L431)</f>
        <v/>
      </c>
      <c r="N431" s="5" t="str">
        <f>IF($C431&lt;&gt;"M5","",ZigZag!E431)</f>
        <v/>
      </c>
      <c r="O431" s="5" t="str">
        <f>IF($C431&lt;&gt;"M5","",ZigZag!F431)</f>
        <v/>
      </c>
      <c r="P431" s="5" t="str">
        <f>IF($C431&lt;&gt;"M5","",Pinbar!E431)</f>
        <v/>
      </c>
      <c r="Q431" s="57" t="str">
        <f>IF($C431&lt;&gt;"M5","",Trendlines!E431)</f>
        <v/>
      </c>
      <c r="R431" s="57" t="str">
        <f>IF($C431&lt;&gt;"M5","",Trendlines!H431)</f>
        <v/>
      </c>
      <c r="S431" s="36" t="str">
        <f>IF(N431=0,""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IF(N383&lt;&gt;0,N383,"")))))))))))))))))))))))))))))))))))))))))))))))))</f>
        <v/>
      </c>
      <c r="T431" s="36" t="str">
        <f>IF(O431=0,""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IF(O383&lt;&gt;0,O383,"")))))))))))))))))))))))))))))))))))))))))))))))))</f>
        <v/>
      </c>
      <c r="U431" s="36" t="str">
        <f>IFERROR(IF(S431="N/A","N/A",((N431-S431)/S431)),"")</f>
        <v/>
      </c>
      <c r="V431" s="36" t="str">
        <f>IFERROR(IF(T431="N/A","N/A",((O431-T431)/T431)),"")</f>
        <v/>
      </c>
      <c r="W431" t="str">
        <f>IFERROR(E431-F431,"")</f>
        <v/>
      </c>
      <c r="X431" t="str">
        <f>IFERROR(ABS(E431-D430),"")</f>
        <v/>
      </c>
      <c r="Y431" t="str">
        <f>IFERROR(ABS(F431-D430),"")</f>
        <v/>
      </c>
      <c r="Z431" t="str">
        <f t="shared" si="235"/>
        <v/>
      </c>
      <c r="AA431" s="36" t="str">
        <f>IFERROR(H431-I431,"")</f>
        <v/>
      </c>
      <c r="AB431" s="36" t="str">
        <f t="shared" si="177"/>
        <v/>
      </c>
      <c r="AC431" s="66" t="str" cm="1">
        <f t="array" ref="AC431">IFERROR((AB431=AB430,AC430+AB431,AB431),"")</f>
        <v/>
      </c>
      <c r="AD431" s="79" t="str">
        <f t="shared" si="178"/>
        <v/>
      </c>
      <c r="AE431" s="79" t="str">
        <f t="shared" si="179"/>
        <v/>
      </c>
      <c r="AF431" s="80" t="str">
        <f t="shared" si="180"/>
        <v/>
      </c>
      <c r="AG431" s="80" t="str">
        <f t="shared" si="181"/>
        <v/>
      </c>
      <c r="AH431" s="36" t="str">
        <f>IF(AND(H431&gt;I431,H430&lt;I430),"crossover","")</f>
        <v/>
      </c>
      <c r="AI431" s="36" t="str">
        <f>IF(AND(H431&lt;I431,H430&gt;I430),"crossunder","")</f>
        <v/>
      </c>
      <c r="AJ431" s="67" t="str">
        <f t="shared" si="182"/>
        <v/>
      </c>
      <c r="AK431" s="68" t="str">
        <f t="shared" si="183"/>
        <v/>
      </c>
      <c r="AL431" s="71" t="str">
        <f t="shared" si="184"/>
        <v/>
      </c>
      <c r="AM431" s="71" t="str">
        <f t="shared" si="185"/>
        <v/>
      </c>
      <c r="AN431" s="72" t="str">
        <f>IF(AND(AK431&lt;&gt;"",CF431="Low Spike @ Uptrend"),AK431,"")</f>
        <v/>
      </c>
      <c r="AO431" s="72" t="str">
        <f t="shared" si="186"/>
        <v/>
      </c>
      <c r="AP431" s="71" t="str">
        <f t="shared" si="187"/>
        <v/>
      </c>
      <c r="AQ431" s="71" t="str">
        <f t="shared" si="188"/>
        <v/>
      </c>
      <c r="AR431" s="74" t="str">
        <f t="shared" si="189"/>
        <v/>
      </c>
      <c r="AS431" s="74" t="str">
        <f t="shared" si="190"/>
        <v/>
      </c>
      <c r="AT431" s="72" t="str">
        <f t="shared" ref="AT431:AU431" si="242">IFERROR(STANDARDIZE(AN431,AVERAGE(AN47:AN431),_xlfn.STDEV.P(AN47:AN431)),"")</f>
        <v/>
      </c>
      <c r="AU431" s="72" t="str">
        <f t="shared" si="242"/>
        <v/>
      </c>
      <c r="AV431" s="76" t="str">
        <f t="shared" si="192"/>
        <v/>
      </c>
      <c r="AW431" s="76" t="str">
        <f t="shared" si="193"/>
        <v/>
      </c>
      <c r="AX431" s="4"/>
      <c r="AY431" s="21" t="str">
        <f>IF(OR(Q431=0,Q431=""),"",((H431-Q431)/Q431))</f>
        <v/>
      </c>
      <c r="AZ431" s="15" t="str">
        <f t="shared" si="166"/>
        <v/>
      </c>
      <c r="BA431" s="15" t="str">
        <f t="shared" si="164"/>
        <v/>
      </c>
      <c r="BB431" s="22" t="str">
        <f t="shared" si="167"/>
        <v/>
      </c>
      <c r="BC431" s="22" t="str">
        <f t="shared" si="168"/>
        <v/>
      </c>
      <c r="BD431" s="24" t="str">
        <f>IF(OR(R431=0,R431=""),"",((H431-R431)/R431))</f>
        <v/>
      </c>
      <c r="BE431" s="23" t="str">
        <f t="shared" si="165"/>
        <v/>
      </c>
      <c r="BF431" s="23" t="str">
        <f t="shared" si="169"/>
        <v/>
      </c>
      <c r="BG431" s="25" t="str">
        <f t="shared" si="170"/>
        <v/>
      </c>
      <c r="BH431" s="25" t="str">
        <f t="shared" si="171"/>
        <v/>
      </c>
      <c r="BI431" s="29" t="str">
        <f>IF(OR(L431="",N431=""),"",IF(AND(L431=N431,L431&gt;0,N431&gt;0),"Important High",""))</f>
        <v/>
      </c>
      <c r="BJ431" s="29" t="str">
        <f>IF(OR(M431="",O431=""),"",IF(AND(M431=O431,M431&gt;0,O431&gt;0),"Important Low",""))</f>
        <v/>
      </c>
      <c r="BK431" s="37" t="str">
        <f>IFERROR(IF(ABS(U431)&lt;0.15%,"Equal High",""),"")</f>
        <v/>
      </c>
      <c r="BL431" s="37" t="str" cm="1">
        <f t="array" aca="1" ref="BL431" ca="1">_xlfn.LET(_xlpm.lookback,MIN(ROW()-ROW(BK$50),11),_xlpm.found,IFERROR(MATCH("Equal High",OFFSET(BK431,-_xlpm.lookback,0,_xlpm.lookback+1,1),0),-1),_xlpm.offset_rows,_xlpm.lookback-_xlpm.found+1,IF(_xlpm.found&gt;0,INDEX(E:E,ROW()-_xlpm.offset_rows),""))</f>
        <v/>
      </c>
      <c r="BM431" s="37" t="str">
        <f ca="1">IF(BL431&lt;&gt;"",H431,"")</f>
        <v/>
      </c>
      <c r="BN431" s="37" t="str">
        <f ca="1">IF(BL431&lt;&gt;"",I431,"")</f>
        <v/>
      </c>
      <c r="BO431" s="37" t="str">
        <f t="shared" ca="1" si="162"/>
        <v/>
      </c>
      <c r="BP431" s="37" t="str">
        <f>IFERROR(IF(ABS(V431)&lt;0.15%,"Equal Low",""),"")</f>
        <v/>
      </c>
      <c r="BQ431" s="37" t="str" cm="1">
        <f t="array" aca="1" ref="BQ431" ca="1">_xlfn.LET(_xlpm.lookback,MIN(ROW()-ROW(BP$50),11),_xlpm.found,IFERROR(MATCH("Equal Low",OFFSET(BP431,-_xlpm.lookback,0,_xlpm.lookback+1,1),0),-1),_xlpm.offset_rows,_xlpm.lookback-_xlpm.found+1,IF(_xlpm.found&gt;0,INDEX(F:F,ROW()-_xlpm.offset_rows),""))</f>
        <v/>
      </c>
      <c r="BR431" s="37" t="str">
        <f ca="1">IF(BQ431&lt;&gt;"",H431,"")</f>
        <v/>
      </c>
      <c r="BS431" s="37" t="str">
        <f ca="1">IF(BQ431&lt;&gt;"",I431,"")</f>
        <v/>
      </c>
      <c r="BT431" s="37" t="str">
        <f t="shared" ca="1" si="163"/>
        <v/>
      </c>
      <c r="BU431" s="37" t="str">
        <f t="shared" si="172"/>
        <v/>
      </c>
      <c r="BV431" s="29" t="str">
        <f t="shared" si="173"/>
        <v/>
      </c>
      <c r="BW431" s="37" t="str" cm="1">
        <f t="array" ref="BW431">IF(BV431&lt;&gt;1,"",_xlfn.IFS(OR(BC431="Above",BC431="Below"),BC431,OR(BH431="Above",BH431="Below"),BH431,TRUE,""))</f>
        <v/>
      </c>
      <c r="BX431" s="37" t="str">
        <f ca="1">_xlfn.LET(_xlpm.eqh,IFERROR(ABS((BM431-BL431)/BL431)&lt;0.15%,FALSE),_xlpm.eql,IFERROR(ABS((BR431-BQ431)/BQ431)&lt;0.15%,FALSE),IF(_xlpm.eqh,IF(_xlpm.eql,"Eqh Touch / Eql Touch","Eqh Touch"),IF(_xlpm.eql,"Eql Touch","")))</f>
        <v/>
      </c>
      <c r="BY431" s="37" t="str">
        <f>IF(AA431="","",IF(AA431&gt;0,"UP","DOWN"))</f>
        <v/>
      </c>
      <c r="BZ431" s="37" t="str">
        <f t="shared" si="174"/>
        <v/>
      </c>
      <c r="CA431" s="37" t="str">
        <f t="shared" si="175"/>
        <v/>
      </c>
      <c r="CB431" s="66" t="str">
        <f t="shared" si="176"/>
        <v/>
      </c>
      <c r="CC431" s="69" t="str">
        <f t="shared" si="194"/>
        <v/>
      </c>
      <c r="CD431" s="66" t="str">
        <f t="shared" si="195"/>
        <v/>
      </c>
      <c r="CE431" s="66" t="str">
        <f t="shared" si="196"/>
        <v/>
      </c>
      <c r="CF431" s="66" t="str">
        <f>IF(AK431="","",IF(AND(AC431&gt;0,AK431&gt;0),"Low Spike @ Uptrend",""))</f>
        <v/>
      </c>
      <c r="CG431" s="66" t="str">
        <f>IF(AND(CF431="Low Spike @ Uptrend",AV431&gt;50%),"Sig Low Spike @ Uptrend","")</f>
        <v/>
      </c>
      <c r="CH431" s="30" t="str">
        <f>IFERROR(IF(Z431&gt;(AVERAGE(Z411:Z431)+(2*_xlfn.STDEV.P(Z411:Z431))),1,""),"")</f>
        <v/>
      </c>
      <c r="CI431" s="30" t="str">
        <f>IFERROR(IF(G431&gt;(AVERAGE(G411:G431)+(2*_xlfn.STDEV.P(G411:G431))),1,""),"")</f>
        <v/>
      </c>
      <c r="CJ431" s="30" t="str">
        <f>IF(P431="","",IF(P431=1,1,""))</f>
        <v/>
      </c>
      <c r="CK431" s="11" t="str">
        <f>IF(AND(CH431="",CC431="",CF431="",CI431="",CJ431=""),"",SUM(CH431:CJ431)/5)</f>
        <v/>
      </c>
      <c r="CL431" s="38" t="str">
        <f t="shared" si="218"/>
        <v/>
      </c>
      <c r="CM431" s="10" t="str">
        <f t="shared" si="219"/>
        <v/>
      </c>
    </row>
    <row r="432" spans="1:91" x14ac:dyDescent="0.55000000000000004">
      <c r="A432" t="str">
        <f>IF('Data Validation'!$K$2&lt;&gt;TRUE,"",'Data Validation'!A432)</f>
        <v/>
      </c>
      <c r="B432" s="4" t="str">
        <f>IF('Data Validation'!$K$2&lt;&gt;TRUE,"",'Data Validation'!C432)</f>
        <v/>
      </c>
      <c r="C432" s="4" t="str">
        <f>IF('Data Validation'!$K$2&lt;&gt;TRUE,"",'Data Validation'!E432)</f>
        <v/>
      </c>
      <c r="D432" s="4" t="str">
        <f>IF('Data Validation'!$K$2&lt;&gt;TRUE,"",'Data Validation'!G432)</f>
        <v/>
      </c>
      <c r="E432" s="4" t="str">
        <f>IF($C432&lt;&gt;"M5","",Price!F432)</f>
        <v/>
      </c>
      <c r="F432" s="4" t="str">
        <f>IF($C432&lt;&gt;"M5","",Price!G432)</f>
        <v/>
      </c>
      <c r="G432" s="4" t="str">
        <f>IF($C432&lt;&gt;"M5","",Price!H432)</f>
        <v/>
      </c>
      <c r="H432" s="57" t="str">
        <f>IF($C432&lt;&gt;"M5","",SSA!E432)</f>
        <v/>
      </c>
      <c r="I432" s="57" t="str">
        <f>IF($C432&lt;&gt;"M5","",SSA!F432)</f>
        <v/>
      </c>
      <c r="J432" s="58" t="str">
        <f>IF($C432&lt;&gt;"M5","",SSA!G432)</f>
        <v/>
      </c>
      <c r="K432" s="58" t="str">
        <f>IF($C432&lt;&gt;"M5","",SSA!H432)</f>
        <v/>
      </c>
      <c r="L432" s="5" t="str">
        <f>IF($C432&lt;&gt;"M5","",Trendlines!K432)</f>
        <v/>
      </c>
      <c r="M432" s="5" t="str">
        <f>IF($C432&lt;&gt;"M5","",Trendlines!L432)</f>
        <v/>
      </c>
      <c r="N432" s="5" t="str">
        <f>IF($C432&lt;&gt;"M5","",ZigZag!E432)</f>
        <v/>
      </c>
      <c r="O432" s="5" t="str">
        <f>IF($C432&lt;&gt;"M5","",ZigZag!F432)</f>
        <v/>
      </c>
      <c r="P432" s="5" t="str">
        <f>IF($C432&lt;&gt;"M5","",Pinbar!E432)</f>
        <v/>
      </c>
      <c r="Q432" s="57" t="str">
        <f>IF($C432&lt;&gt;"M5","",Trendlines!E432)</f>
        <v/>
      </c>
      <c r="R432" s="57" t="str">
        <f>IF($C432&lt;&gt;"M5","",Trendlines!H432)</f>
        <v/>
      </c>
      <c r="S432" s="36" t="str">
        <f>IF(N432=0,""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IF(N384&lt;&gt;0,N384,"")))))))))))))))))))))))))))))))))))))))))))))))))</f>
        <v/>
      </c>
      <c r="T432" s="36" t="str">
        <f>IF(O432=0,""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IF(O384&lt;&gt;0,O384,"")))))))))))))))))))))))))))))))))))))))))))))))))</f>
        <v/>
      </c>
      <c r="U432" s="36" t="str">
        <f>IFERROR(IF(S432="N/A","N/A",((N432-S432)/S432)),"")</f>
        <v/>
      </c>
      <c r="V432" s="36" t="str">
        <f>IFERROR(IF(T432="N/A","N/A",((O432-T432)/T432)),"")</f>
        <v/>
      </c>
      <c r="W432" t="str">
        <f>IFERROR(E432-F432,"")</f>
        <v/>
      </c>
      <c r="X432" t="str">
        <f>IFERROR(ABS(E432-D431),"")</f>
        <v/>
      </c>
      <c r="Y432" t="str">
        <f>IFERROR(ABS(F432-D431),"")</f>
        <v/>
      </c>
      <c r="Z432" t="str">
        <f t="shared" si="235"/>
        <v/>
      </c>
      <c r="AA432" s="36" t="str">
        <f>IFERROR(H432-I432,"")</f>
        <v/>
      </c>
      <c r="AB432" s="36" t="str">
        <f t="shared" si="177"/>
        <v/>
      </c>
      <c r="AC432" s="66" t="str" cm="1">
        <f t="array" ref="AC432">IFERROR((AB432=AB431,AC431+AB432,AB432),"")</f>
        <v/>
      </c>
      <c r="AD432" s="79" t="str">
        <f t="shared" si="178"/>
        <v/>
      </c>
      <c r="AE432" s="79" t="str">
        <f t="shared" si="179"/>
        <v/>
      </c>
      <c r="AF432" s="80" t="str">
        <f t="shared" si="180"/>
        <v/>
      </c>
      <c r="AG432" s="80" t="str">
        <f t="shared" si="181"/>
        <v/>
      </c>
      <c r="AH432" s="36" t="str">
        <f>IF(AND(H432&gt;I432,H431&lt;I431),"crossover","")</f>
        <v/>
      </c>
      <c r="AI432" s="36" t="str">
        <f>IF(AND(H432&lt;I432,H431&gt;I431),"crossunder","")</f>
        <v/>
      </c>
      <c r="AJ432" s="67" t="str">
        <f t="shared" si="182"/>
        <v/>
      </c>
      <c r="AK432" s="68" t="str">
        <f t="shared" si="183"/>
        <v/>
      </c>
      <c r="AL432" s="71" t="str">
        <f t="shared" si="184"/>
        <v/>
      </c>
      <c r="AM432" s="71" t="str">
        <f t="shared" si="185"/>
        <v/>
      </c>
      <c r="AN432" s="72" t="str">
        <f>IF(AND(AK432&lt;&gt;"",CF432="Low Spike @ Uptrend"),AK432,"")</f>
        <v/>
      </c>
      <c r="AO432" s="72" t="str">
        <f t="shared" si="186"/>
        <v/>
      </c>
      <c r="AP432" s="71" t="str">
        <f t="shared" si="187"/>
        <v/>
      </c>
      <c r="AQ432" s="71" t="str">
        <f t="shared" si="188"/>
        <v/>
      </c>
      <c r="AR432" s="74" t="str">
        <f t="shared" si="189"/>
        <v/>
      </c>
      <c r="AS432" s="74" t="str">
        <f t="shared" si="190"/>
        <v/>
      </c>
      <c r="AT432" s="72" t="str">
        <f t="shared" ref="AT432:AU432" si="243">IFERROR(STANDARDIZE(AN432,AVERAGE(AN48:AN432),_xlfn.STDEV.P(AN48:AN432)),"")</f>
        <v/>
      </c>
      <c r="AU432" s="72" t="str">
        <f t="shared" si="243"/>
        <v/>
      </c>
      <c r="AV432" s="76" t="str">
        <f t="shared" si="192"/>
        <v/>
      </c>
      <c r="AW432" s="76" t="str">
        <f t="shared" si="193"/>
        <v/>
      </c>
      <c r="AX432" s="4"/>
      <c r="AY432" s="21" t="str">
        <f>IF(OR(Q432=0,Q432=""),"",((H432-Q432)/Q432))</f>
        <v/>
      </c>
      <c r="AZ432" s="15" t="str">
        <f t="shared" si="166"/>
        <v/>
      </c>
      <c r="BA432" s="15" t="str">
        <f t="shared" si="164"/>
        <v/>
      </c>
      <c r="BB432" s="22" t="str">
        <f t="shared" si="167"/>
        <v/>
      </c>
      <c r="BC432" s="22" t="str">
        <f t="shared" si="168"/>
        <v/>
      </c>
      <c r="BD432" s="24" t="str">
        <f>IF(OR(R432=0,R432=""),"",((H432-R432)/R432))</f>
        <v/>
      </c>
      <c r="BE432" s="23" t="str">
        <f t="shared" si="165"/>
        <v/>
      </c>
      <c r="BF432" s="23" t="str">
        <f t="shared" si="169"/>
        <v/>
      </c>
      <c r="BG432" s="25" t="str">
        <f t="shared" si="170"/>
        <v/>
      </c>
      <c r="BH432" s="25" t="str">
        <f t="shared" si="171"/>
        <v/>
      </c>
      <c r="BI432" s="29" t="str">
        <f>IF(OR(L432="",N432=""),"",IF(AND(L432=N432,L432&gt;0,N432&gt;0),"Important High",""))</f>
        <v/>
      </c>
      <c r="BJ432" s="29" t="str">
        <f>IF(OR(M432="",O432=""),"",IF(AND(M432=O432,M432&gt;0,O432&gt;0),"Important Low",""))</f>
        <v/>
      </c>
      <c r="BK432" s="37" t="str">
        <f>IFERROR(IF(ABS(U432)&lt;0.15%,"Equal High",""),"")</f>
        <v/>
      </c>
      <c r="BL432" s="37" t="str" cm="1">
        <f t="array" aca="1" ref="BL432" ca="1">_xlfn.LET(_xlpm.lookback,MIN(ROW()-ROW(BK$50),11),_xlpm.found,IFERROR(MATCH("Equal High",OFFSET(BK432,-_xlpm.lookback,0,_xlpm.lookback+1,1),0),-1),_xlpm.offset_rows,_xlpm.lookback-_xlpm.found+1,IF(_xlpm.found&gt;0,INDEX(E:E,ROW()-_xlpm.offset_rows),""))</f>
        <v/>
      </c>
      <c r="BM432" s="37" t="str">
        <f ca="1">IF(BL432&lt;&gt;"",H432,"")</f>
        <v/>
      </c>
      <c r="BN432" s="37" t="str">
        <f ca="1">IF(BL432&lt;&gt;"",I432,"")</f>
        <v/>
      </c>
      <c r="BO432" s="37" t="str">
        <f t="shared" ca="1" si="162"/>
        <v/>
      </c>
      <c r="BP432" s="37" t="str">
        <f>IFERROR(IF(ABS(V432)&lt;0.15%,"Equal Low",""),"")</f>
        <v/>
      </c>
      <c r="BQ432" s="37" t="str" cm="1">
        <f t="array" aca="1" ref="BQ432" ca="1">_xlfn.LET(_xlpm.lookback,MIN(ROW()-ROW(BP$50),11),_xlpm.found,IFERROR(MATCH("Equal Low",OFFSET(BP432,-_xlpm.lookback,0,_xlpm.lookback+1,1),0),-1),_xlpm.offset_rows,_xlpm.lookback-_xlpm.found+1,IF(_xlpm.found&gt;0,INDEX(F:F,ROW()-_xlpm.offset_rows),""))</f>
        <v/>
      </c>
      <c r="BR432" s="37" t="str">
        <f ca="1">IF(BQ432&lt;&gt;"",H432,"")</f>
        <v/>
      </c>
      <c r="BS432" s="37" t="str">
        <f ca="1">IF(BQ432&lt;&gt;"",I432,"")</f>
        <v/>
      </c>
      <c r="BT432" s="37" t="str">
        <f t="shared" ca="1" si="163"/>
        <v/>
      </c>
      <c r="BU432" s="37" t="str">
        <f t="shared" si="172"/>
        <v/>
      </c>
      <c r="BV432" s="29" t="str">
        <f t="shared" si="173"/>
        <v/>
      </c>
      <c r="BW432" s="37" t="str" cm="1">
        <f t="array" ref="BW432">IF(BV432&lt;&gt;1,"",_xlfn.IFS(OR(BC432="Above",BC432="Below"),BC432,OR(BH432="Above",BH432="Below"),BH432,TRUE,""))</f>
        <v/>
      </c>
      <c r="BX432" s="37" t="str">
        <f ca="1">_xlfn.LET(_xlpm.eqh,IFERROR(ABS((BM432-BL432)/BL432)&lt;0.15%,FALSE),_xlpm.eql,IFERROR(ABS((BR432-BQ432)/BQ432)&lt;0.15%,FALSE),IF(_xlpm.eqh,IF(_xlpm.eql,"Eqh Touch / Eql Touch","Eqh Touch"),IF(_xlpm.eql,"Eql Touch","")))</f>
        <v/>
      </c>
      <c r="BY432" s="37" t="str">
        <f>IF(AA432="","",IF(AA432&gt;0,"UP","DOWN"))</f>
        <v/>
      </c>
      <c r="BZ432" s="37" t="str">
        <f t="shared" si="174"/>
        <v/>
      </c>
      <c r="CA432" s="37" t="str">
        <f t="shared" si="175"/>
        <v/>
      </c>
      <c r="CB432" s="66" t="str">
        <f t="shared" si="176"/>
        <v/>
      </c>
      <c r="CC432" s="69" t="str">
        <f t="shared" si="194"/>
        <v/>
      </c>
      <c r="CD432" s="66" t="str">
        <f t="shared" si="195"/>
        <v/>
      </c>
      <c r="CE432" s="66" t="str">
        <f t="shared" si="196"/>
        <v/>
      </c>
      <c r="CF432" s="66" t="str">
        <f>IF(AK432="","",IF(AND(AC432&gt;0,AK432&gt;0),"Low Spike @ Uptrend",""))</f>
        <v/>
      </c>
      <c r="CG432" s="66" t="str">
        <f>IF(AND(CF432="Low Spike @ Uptrend",AV432&gt;50%),"Sig Low Spike @ Uptrend","")</f>
        <v/>
      </c>
      <c r="CH432" s="30" t="str">
        <f>IFERROR(IF(Z432&gt;(AVERAGE(Z412:Z432)+(2*_xlfn.STDEV.P(Z412:Z432))),1,""),"")</f>
        <v/>
      </c>
      <c r="CI432" s="30" t="str">
        <f>IFERROR(IF(G432&gt;(AVERAGE(G412:G432)+(2*_xlfn.STDEV.P(G412:G432))),1,""),"")</f>
        <v/>
      </c>
      <c r="CJ432" s="30" t="str">
        <f>IF(P432="","",IF(P432=1,1,""))</f>
        <v/>
      </c>
      <c r="CK432" s="11" t="str">
        <f>IF(AND(CH432="",CC432="",CF432="",CI432="",CJ432=""),"",SUM(CH432:CJ432)/5)</f>
        <v/>
      </c>
      <c r="CL432" s="38" t="str">
        <f t="shared" si="218"/>
        <v/>
      </c>
      <c r="CM432" s="10" t="str">
        <f t="shared" si="219"/>
        <v/>
      </c>
    </row>
    <row r="433" spans="1:97" x14ac:dyDescent="0.55000000000000004">
      <c r="A433" t="str">
        <f>IF('Data Validation'!$K$2&lt;&gt;TRUE,"",'Data Validation'!A433)</f>
        <v/>
      </c>
      <c r="B433" s="4" t="str">
        <f>IF('Data Validation'!$K$2&lt;&gt;TRUE,"",'Data Validation'!C433)</f>
        <v/>
      </c>
      <c r="C433" s="4" t="str">
        <f>IF('Data Validation'!$K$2&lt;&gt;TRUE,"",'Data Validation'!E433)</f>
        <v/>
      </c>
      <c r="D433" s="4" t="str">
        <f>IF('Data Validation'!$K$2&lt;&gt;TRUE,"",'Data Validation'!G433)</f>
        <v/>
      </c>
      <c r="E433" s="4" t="str">
        <f>IF($C433&lt;&gt;"M5","",Price!F433)</f>
        <v/>
      </c>
      <c r="F433" s="4" t="str">
        <f>IF($C433&lt;&gt;"M5","",Price!G433)</f>
        <v/>
      </c>
      <c r="G433" s="4" t="str">
        <f>IF($C433&lt;&gt;"M5","",Price!H433)</f>
        <v/>
      </c>
      <c r="H433" s="57" t="str">
        <f>IF($C433&lt;&gt;"M5","",SSA!E433)</f>
        <v/>
      </c>
      <c r="I433" s="57" t="str">
        <f>IF($C433&lt;&gt;"M5","",SSA!F433)</f>
        <v/>
      </c>
      <c r="J433" s="58" t="str">
        <f>IF($C433&lt;&gt;"M5","",SSA!G433)</f>
        <v/>
      </c>
      <c r="K433" s="58" t="str">
        <f>IF($C433&lt;&gt;"M5","",SSA!H433)</f>
        <v/>
      </c>
      <c r="L433" s="5" t="str">
        <f>IF($C433&lt;&gt;"M5","",Trendlines!K433)</f>
        <v/>
      </c>
      <c r="M433" s="5" t="str">
        <f>IF($C433&lt;&gt;"M5","",Trendlines!L433)</f>
        <v/>
      </c>
      <c r="N433" s="5" t="str">
        <f>IF($C433&lt;&gt;"M5","",ZigZag!E433)</f>
        <v/>
      </c>
      <c r="O433" s="5" t="str">
        <f>IF($C433&lt;&gt;"M5","",ZigZag!F433)</f>
        <v/>
      </c>
      <c r="P433" s="5" t="str">
        <f>IF($C433&lt;&gt;"M5","",Pinbar!E433)</f>
        <v/>
      </c>
      <c r="Q433" s="57" t="str">
        <f>IF($C433&lt;&gt;"M5","",Trendlines!E433)</f>
        <v/>
      </c>
      <c r="R433" s="57" t="str">
        <f>IF($C433&lt;&gt;"M5","",Trendlines!H433)</f>
        <v/>
      </c>
      <c r="S433" s="36" t="str">
        <f>IF(N433=0,""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IF(N385&lt;&gt;0,N385,"")))))))))))))))))))))))))))))))))))))))))))))))))</f>
        <v/>
      </c>
      <c r="T433" s="36" t="str">
        <f>IF(O433=0,""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IF(O385&lt;&gt;0,O385,"")))))))))))))))))))))))))))))))))))))))))))))))))</f>
        <v/>
      </c>
      <c r="U433" s="36" t="str">
        <f>IFERROR(IF(S433="N/A","N/A",((N433-S433)/S433)),"")</f>
        <v/>
      </c>
      <c r="V433" s="36" t="str">
        <f>IFERROR(IF(T433="N/A","N/A",((O433-T433)/T433)),"")</f>
        <v/>
      </c>
      <c r="W433" t="str">
        <f>IFERROR(E433-F433,"")</f>
        <v/>
      </c>
      <c r="X433" t="str">
        <f>IFERROR(ABS(E433-D432),"")</f>
        <v/>
      </c>
      <c r="Y433" t="str">
        <f>IFERROR(ABS(F433-D432),"")</f>
        <v/>
      </c>
      <c r="Z433" t="str">
        <f t="shared" si="235"/>
        <v/>
      </c>
      <c r="AA433" s="36" t="str">
        <f>IFERROR(H433-I433,"")</f>
        <v/>
      </c>
      <c r="AB433" s="36" t="str">
        <f t="shared" si="177"/>
        <v/>
      </c>
      <c r="AC433" s="66" t="str" cm="1">
        <f t="array" ref="AC433">IFERROR((AB433=AB432,AC432+AB433,AB433),"")</f>
        <v/>
      </c>
      <c r="AD433" s="79" t="str">
        <f t="shared" si="178"/>
        <v/>
      </c>
      <c r="AE433" s="79" t="str">
        <f t="shared" si="179"/>
        <v/>
      </c>
      <c r="AF433" s="80" t="str">
        <f t="shared" si="180"/>
        <v/>
      </c>
      <c r="AG433" s="80" t="str">
        <f t="shared" si="181"/>
        <v/>
      </c>
      <c r="AH433" s="36" t="str">
        <f>IF(AND(H433&gt;I433,H432&lt;I432),"crossover","")</f>
        <v/>
      </c>
      <c r="AI433" s="36" t="str">
        <f>IF(AND(H433&lt;I433,H432&gt;I432),"crossunder","")</f>
        <v/>
      </c>
      <c r="AJ433" s="67" t="str">
        <f t="shared" si="182"/>
        <v/>
      </c>
      <c r="AK433" s="68" t="str">
        <f t="shared" si="183"/>
        <v/>
      </c>
      <c r="AL433" s="71" t="str">
        <f t="shared" si="184"/>
        <v/>
      </c>
      <c r="AM433" s="71" t="str">
        <f t="shared" si="185"/>
        <v/>
      </c>
      <c r="AN433" s="72" t="str">
        <f>IF(AND(AK433&lt;&gt;"",CF433="Low Spike @ Uptrend"),AK433,"")</f>
        <v/>
      </c>
      <c r="AO433" s="72" t="str">
        <f t="shared" si="186"/>
        <v/>
      </c>
      <c r="AP433" s="71" t="str">
        <f t="shared" si="187"/>
        <v/>
      </c>
      <c r="AQ433" s="71" t="str">
        <f t="shared" si="188"/>
        <v/>
      </c>
      <c r="AR433" s="74" t="str">
        <f t="shared" si="189"/>
        <v/>
      </c>
      <c r="AS433" s="74" t="str">
        <f t="shared" si="190"/>
        <v/>
      </c>
      <c r="AT433" s="72" t="str">
        <f t="shared" ref="AT433:AU433" si="244">IFERROR(STANDARDIZE(AN433,AVERAGE(AN49:AN433),_xlfn.STDEV.P(AN49:AN433)),"")</f>
        <v/>
      </c>
      <c r="AU433" s="72" t="str">
        <f t="shared" si="244"/>
        <v/>
      </c>
      <c r="AV433" s="76" t="str">
        <f t="shared" si="192"/>
        <v/>
      </c>
      <c r="AW433" s="76" t="str">
        <f t="shared" si="193"/>
        <v/>
      </c>
      <c r="AX433" s="4"/>
      <c r="AY433" s="21" t="str">
        <f>IF(OR(Q433=0,Q433=""),"",((H433-Q433)/Q433))</f>
        <v/>
      </c>
      <c r="AZ433" s="15" t="str">
        <f t="shared" si="166"/>
        <v/>
      </c>
      <c r="BA433" s="15" t="str">
        <f t="shared" si="164"/>
        <v/>
      </c>
      <c r="BB433" s="22" t="str">
        <f t="shared" si="167"/>
        <v/>
      </c>
      <c r="BC433" s="22" t="str">
        <f t="shared" si="168"/>
        <v/>
      </c>
      <c r="BD433" s="24" t="str">
        <f>IF(OR(R433=0,R433=""),"",((H433-R433)/R433))</f>
        <v/>
      </c>
      <c r="BE433" s="23" t="str">
        <f t="shared" si="165"/>
        <v/>
      </c>
      <c r="BF433" s="23" t="str">
        <f t="shared" si="169"/>
        <v/>
      </c>
      <c r="BG433" s="25" t="str">
        <f t="shared" si="170"/>
        <v/>
      </c>
      <c r="BH433" s="25" t="str">
        <f t="shared" si="171"/>
        <v/>
      </c>
      <c r="BI433" s="29" t="str">
        <f>IF(OR(L433="",N433=""),"",IF(AND(L433=N433,L433&gt;0,N433&gt;0),"Important High",""))</f>
        <v/>
      </c>
      <c r="BJ433" s="29" t="str">
        <f>IF(OR(M433="",O433=""),"",IF(AND(M433=O433,M433&gt;0,O433&gt;0),"Important Low",""))</f>
        <v/>
      </c>
      <c r="BK433" s="37" t="str">
        <f>IFERROR(IF(ABS(U433)&lt;0.15%,"Equal High",""),"")</f>
        <v/>
      </c>
      <c r="BL433" s="37" t="str" cm="1">
        <f t="array" aca="1" ref="BL433" ca="1">_xlfn.LET(_xlpm.lookback,MIN(ROW()-ROW(BK$50),11),_xlpm.found,IFERROR(MATCH("Equal High",OFFSET(BK433,-_xlpm.lookback,0,_xlpm.lookback+1,1),0),-1),_xlpm.offset_rows,_xlpm.lookback-_xlpm.found+1,IF(_xlpm.found&gt;0,INDEX(E:E,ROW()-_xlpm.offset_rows),""))</f>
        <v/>
      </c>
      <c r="BM433" s="37" t="str">
        <f ca="1">IF(BL433&lt;&gt;"",H433,"")</f>
        <v/>
      </c>
      <c r="BN433" s="37" t="str">
        <f ca="1">IF(BL433&lt;&gt;"",I433,"")</f>
        <v/>
      </c>
      <c r="BO433" s="37" t="str">
        <f t="shared" ca="1" si="162"/>
        <v/>
      </c>
      <c r="BP433" s="37" t="str">
        <f>IFERROR(IF(ABS(V433)&lt;0.15%,"Equal Low",""),"")</f>
        <v/>
      </c>
      <c r="BQ433" s="37" t="str" cm="1">
        <f t="array" aca="1" ref="BQ433" ca="1">_xlfn.LET(_xlpm.lookback,MIN(ROW()-ROW(BP$50),11),_xlpm.found,IFERROR(MATCH("Equal Low",OFFSET(BP433,-_xlpm.lookback,0,_xlpm.lookback+1,1),0),-1),_xlpm.offset_rows,_xlpm.lookback-_xlpm.found+1,IF(_xlpm.found&gt;0,INDEX(F:F,ROW()-_xlpm.offset_rows),""))</f>
        <v/>
      </c>
      <c r="BR433" s="37" t="str">
        <f ca="1">IF(BQ433&lt;&gt;"",H433,"")</f>
        <v/>
      </c>
      <c r="BS433" s="37" t="str">
        <f ca="1">IF(BQ433&lt;&gt;"",I433,"")</f>
        <v/>
      </c>
      <c r="BT433" s="37" t="str">
        <f t="shared" ca="1" si="163"/>
        <v/>
      </c>
      <c r="BU433" s="37" t="str">
        <f t="shared" si="172"/>
        <v/>
      </c>
      <c r="BV433" s="29" t="str">
        <f t="shared" si="173"/>
        <v/>
      </c>
      <c r="BW433" s="37" t="str" cm="1">
        <f t="array" ref="BW433">IF(BV433&lt;&gt;1,"",_xlfn.IFS(OR(BC433="Above",BC433="Below"),BC433,OR(BH433="Above",BH433="Below"),BH433,TRUE,""))</f>
        <v/>
      </c>
      <c r="BX433" s="37" t="str">
        <f ca="1">_xlfn.LET(_xlpm.eqh,IFERROR(ABS((BM433-BL433)/BL433)&lt;0.15%,FALSE),_xlpm.eql,IFERROR(ABS((BR433-BQ433)/BQ433)&lt;0.15%,FALSE),IF(_xlpm.eqh,IF(_xlpm.eql,"Eqh Touch / Eql Touch","Eqh Touch"),IF(_xlpm.eql,"Eql Touch","")))</f>
        <v/>
      </c>
      <c r="BY433" s="37" t="str">
        <f>IF(AA433="","",IF(AA433&gt;0,"UP","DOWN"))</f>
        <v/>
      </c>
      <c r="BZ433" s="37" t="str">
        <f t="shared" si="174"/>
        <v/>
      </c>
      <c r="CA433" s="37" t="str">
        <f t="shared" si="175"/>
        <v/>
      </c>
      <c r="CB433" s="66" t="str">
        <f t="shared" si="176"/>
        <v/>
      </c>
      <c r="CC433" s="69" t="str">
        <f t="shared" si="194"/>
        <v/>
      </c>
      <c r="CD433" s="66" t="str">
        <f t="shared" si="195"/>
        <v/>
      </c>
      <c r="CE433" s="66" t="str">
        <f t="shared" si="196"/>
        <v/>
      </c>
      <c r="CF433" s="66" t="str">
        <f>IF(AK433="","",IF(AND(AC433&gt;0,AK433&gt;0),"Low Spike @ Uptrend",""))</f>
        <v/>
      </c>
      <c r="CG433" s="66" t="str">
        <f>IF(AND(CF433="Low Spike @ Uptrend",AV433&gt;50%),"Sig Low Spike @ Uptrend","")</f>
        <v/>
      </c>
      <c r="CH433" s="30" t="str">
        <f>IFERROR(IF(Z433&gt;(AVERAGE(Z413:Z433)+(2*_xlfn.STDEV.P(Z413:Z433))),1,""),"")</f>
        <v/>
      </c>
      <c r="CI433" s="30" t="str">
        <f>IFERROR(IF(G433&gt;(AVERAGE(G413:G433)+(2*_xlfn.STDEV.P(G413:G433))),1,""),"")</f>
        <v/>
      </c>
      <c r="CJ433" s="30" t="str">
        <f>IF(P433="","",IF(P433=1,1,""))</f>
        <v/>
      </c>
      <c r="CK433" s="11" t="str">
        <f>IF(AND(CH433="",CC433="",CF433="",CI433="",CJ433=""),"",SUM(CH433:CJ433)/5)</f>
        <v/>
      </c>
      <c r="CL433" s="38" t="str">
        <f t="shared" si="218"/>
        <v/>
      </c>
      <c r="CM433" s="10" t="str">
        <f t="shared" si="219"/>
        <v/>
      </c>
    </row>
    <row r="434" spans="1:97" x14ac:dyDescent="0.55000000000000004">
      <c r="A434" t="str">
        <f>IF('Data Validation'!$K$2&lt;&gt;TRUE,"",'Data Validation'!A434)</f>
        <v/>
      </c>
      <c r="B434" s="4" t="str">
        <f>IF('Data Validation'!$K$2&lt;&gt;TRUE,"",'Data Validation'!C434)</f>
        <v/>
      </c>
      <c r="C434" s="4" t="str">
        <f>IF('Data Validation'!$K$2&lt;&gt;TRUE,"",'Data Validation'!E434)</f>
        <v/>
      </c>
      <c r="D434" s="4" t="str">
        <f>IF('Data Validation'!$K$2&lt;&gt;TRUE,"",'Data Validation'!G434)</f>
        <v/>
      </c>
      <c r="E434" s="4" t="str">
        <f>IF($C434&lt;&gt;"M5","",Price!F434)</f>
        <v/>
      </c>
      <c r="F434" s="4" t="str">
        <f>IF($C434&lt;&gt;"M5","",Price!G434)</f>
        <v/>
      </c>
      <c r="G434" s="4" t="str">
        <f>IF($C434&lt;&gt;"M5","",Price!H434)</f>
        <v/>
      </c>
      <c r="H434" s="57" t="str">
        <f>IF($C434&lt;&gt;"M5","",SSA!E434)</f>
        <v/>
      </c>
      <c r="I434" s="57" t="str">
        <f>IF($C434&lt;&gt;"M5","",SSA!F434)</f>
        <v/>
      </c>
      <c r="J434" s="58" t="str">
        <f>IF($C434&lt;&gt;"M5","",SSA!G434)</f>
        <v/>
      </c>
      <c r="K434" s="58" t="str">
        <f>IF($C434&lt;&gt;"M5","",SSA!H434)</f>
        <v/>
      </c>
      <c r="L434" s="5" t="str">
        <f>IF($C434&lt;&gt;"M5","",Trendlines!K434)</f>
        <v/>
      </c>
      <c r="M434" s="5" t="str">
        <f>IF($C434&lt;&gt;"M5","",Trendlines!L434)</f>
        <v/>
      </c>
      <c r="N434" s="5" t="str">
        <f>IF($C434&lt;&gt;"M5","",ZigZag!E434)</f>
        <v/>
      </c>
      <c r="O434" s="5" t="str">
        <f>IF($C434&lt;&gt;"M5","",ZigZag!F434)</f>
        <v/>
      </c>
      <c r="P434" s="5" t="str">
        <f>IF($C434&lt;&gt;"M5","",Pinbar!E434)</f>
        <v/>
      </c>
      <c r="Q434" s="57" t="str">
        <f>IF($C434&lt;&gt;"M5","",Trendlines!E434)</f>
        <v/>
      </c>
      <c r="R434" s="57" t="str">
        <f>IF($C434&lt;&gt;"M5","",Trendlines!H434)</f>
        <v/>
      </c>
      <c r="S434" s="36" t="str">
        <f>IF(N434=0,""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"")))))))))))))))))))))))))))))))))))))))))))))))))</f>
        <v/>
      </c>
      <c r="T434" s="36" t="str">
        <f>IF(O434=0,""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"")))))))))))))))))))))))))))))))))))))))))))))))))</f>
        <v/>
      </c>
      <c r="U434" s="36" t="str">
        <f>IFERROR(IF(S434="N/A","N/A",((N434-S434)/S434)),"")</f>
        <v/>
      </c>
      <c r="V434" s="36" t="str">
        <f>IFERROR(IF(T434="N/A","N/A",((O434-T434)/T434)),"")</f>
        <v/>
      </c>
      <c r="W434" t="str">
        <f>IFERROR(E434-F434,"")</f>
        <v/>
      </c>
      <c r="X434" t="str">
        <f>IFERROR(ABS(E434-D433),"")</f>
        <v/>
      </c>
      <c r="Y434" t="str">
        <f>IFERROR(ABS(F434-D433),"")</f>
        <v/>
      </c>
      <c r="Z434" t="str">
        <f t="shared" si="235"/>
        <v/>
      </c>
      <c r="AA434" s="36" t="str">
        <f>IFERROR(H434-I434,"")</f>
        <v/>
      </c>
      <c r="AB434" s="36" t="str">
        <f t="shared" si="177"/>
        <v/>
      </c>
      <c r="AC434" s="66" t="str" cm="1">
        <f t="array" ref="AC434">IFERROR((AB434=AB433,AC433+AB434,AB434),"")</f>
        <v/>
      </c>
      <c r="AD434" s="79" t="str">
        <f t="shared" si="178"/>
        <v/>
      </c>
      <c r="AE434" s="79" t="str">
        <f t="shared" si="179"/>
        <v/>
      </c>
      <c r="AF434" s="80" t="str">
        <f t="shared" si="180"/>
        <v/>
      </c>
      <c r="AG434" s="80" t="str">
        <f t="shared" si="181"/>
        <v/>
      </c>
      <c r="AH434" s="36" t="str">
        <f>IF(AND(H434&gt;I434,H433&lt;I433),"crossover","")</f>
        <v/>
      </c>
      <c r="AI434" s="36" t="str">
        <f>IF(AND(H434&lt;I434,H433&gt;I433),"crossunder","")</f>
        <v/>
      </c>
      <c r="AJ434" s="67" t="str">
        <f t="shared" si="182"/>
        <v/>
      </c>
      <c r="AK434" s="68" t="str">
        <f t="shared" si="183"/>
        <v/>
      </c>
      <c r="AL434" s="71" t="str">
        <f t="shared" si="184"/>
        <v/>
      </c>
      <c r="AM434" s="71" t="str">
        <f t="shared" si="185"/>
        <v/>
      </c>
      <c r="AN434" s="72" t="str">
        <f>IF(AND(AK434&lt;&gt;"",CF434="Low Spike @ Uptrend"),AK434,"")</f>
        <v/>
      </c>
      <c r="AO434" s="72" t="str">
        <f t="shared" si="186"/>
        <v/>
      </c>
      <c r="AP434" s="71" t="str">
        <f t="shared" si="187"/>
        <v/>
      </c>
      <c r="AQ434" s="71" t="str">
        <f t="shared" si="188"/>
        <v/>
      </c>
      <c r="AR434" s="74" t="str">
        <f t="shared" si="189"/>
        <v/>
      </c>
      <c r="AS434" s="74" t="str">
        <f t="shared" si="190"/>
        <v/>
      </c>
      <c r="AT434" s="72" t="str">
        <f t="shared" ref="AT434:AU434" si="245">IFERROR(STANDARDIZE(AN434,AVERAGE(AN50:AN434),_xlfn.STDEV.P(AN50:AN434)),"")</f>
        <v/>
      </c>
      <c r="AU434" s="72" t="str">
        <f t="shared" si="245"/>
        <v/>
      </c>
      <c r="AV434" s="76" t="str">
        <f t="shared" si="192"/>
        <v/>
      </c>
      <c r="AW434" s="76" t="str">
        <f t="shared" si="193"/>
        <v/>
      </c>
      <c r="AX434" s="4"/>
      <c r="AY434" s="21" t="str">
        <f>IF(OR(Q434=0,Q434=""),"",((H434-Q434)/Q434))</f>
        <v/>
      </c>
      <c r="AZ434" s="15" t="str">
        <f t="shared" si="166"/>
        <v/>
      </c>
      <c r="BA434" s="15" t="str">
        <f t="shared" si="164"/>
        <v/>
      </c>
      <c r="BB434" s="22" t="str">
        <f t="shared" si="167"/>
        <v/>
      </c>
      <c r="BC434" s="22" t="str">
        <f t="shared" si="168"/>
        <v/>
      </c>
      <c r="BD434" s="24" t="str">
        <f>IF(OR(R434=0,R434=""),"",((H434-R434)/R434))</f>
        <v/>
      </c>
      <c r="BE434" s="23" t="str">
        <f t="shared" si="165"/>
        <v/>
      </c>
      <c r="BF434" s="23" t="str">
        <f t="shared" si="169"/>
        <v/>
      </c>
      <c r="BG434" s="25" t="str">
        <f t="shared" si="170"/>
        <v/>
      </c>
      <c r="BH434" s="25" t="str">
        <f t="shared" si="171"/>
        <v/>
      </c>
      <c r="BI434" s="29" t="str">
        <f>IF(OR(L434="",N434=""),"",IF(AND(L434=N434,L434&gt;0,N434&gt;0),"Important High",""))</f>
        <v/>
      </c>
      <c r="BJ434" s="29" t="str">
        <f>IF(OR(M434="",O434=""),"",IF(AND(M434=O434,M434&gt;0,O434&gt;0),"Important Low",""))</f>
        <v/>
      </c>
      <c r="BK434" s="37" t="str">
        <f>IFERROR(IF(ABS(U434)&lt;0.15%,"Equal High",""),"")</f>
        <v/>
      </c>
      <c r="BL434" s="37" t="str" cm="1">
        <f t="array" aca="1" ref="BL434" ca="1">_xlfn.LET(_xlpm.lookback,MIN(ROW()-ROW(BK$50),11),_xlpm.found,IFERROR(MATCH("Equal High",OFFSET(BK434,-_xlpm.lookback,0,_xlpm.lookback+1,1),0),-1),_xlpm.offset_rows,_xlpm.lookback-_xlpm.found+1,IF(_xlpm.found&gt;0,INDEX(E:E,ROW()-_xlpm.offset_rows),""))</f>
        <v/>
      </c>
      <c r="BM434" s="37" t="str">
        <f ca="1">IF(BL434&lt;&gt;"",H434,"")</f>
        <v/>
      </c>
      <c r="BN434" s="37" t="str">
        <f ca="1">IF(BL434&lt;&gt;"",I434,"")</f>
        <v/>
      </c>
      <c r="BO434" s="37" t="str">
        <f t="shared" ca="1" si="162"/>
        <v/>
      </c>
      <c r="BP434" s="37" t="str">
        <f>IFERROR(IF(ABS(V434)&lt;0.15%,"Equal Low",""),"")</f>
        <v/>
      </c>
      <c r="BQ434" s="37" t="str" cm="1">
        <f t="array" aca="1" ref="BQ434" ca="1">_xlfn.LET(_xlpm.lookback,MIN(ROW()-ROW(BP$50),11),_xlpm.found,IFERROR(MATCH("Equal Low",OFFSET(BP434,-_xlpm.lookback,0,_xlpm.lookback+1,1),0),-1),_xlpm.offset_rows,_xlpm.lookback-_xlpm.found+1,IF(_xlpm.found&gt;0,INDEX(F:F,ROW()-_xlpm.offset_rows),""))</f>
        <v/>
      </c>
      <c r="BR434" s="37" t="str">
        <f ca="1">IF(BQ434&lt;&gt;"",H434,"")</f>
        <v/>
      </c>
      <c r="BS434" s="37" t="str">
        <f ca="1">IF(BQ434&lt;&gt;"",I434,"")</f>
        <v/>
      </c>
      <c r="BT434" s="37" t="str">
        <f t="shared" ca="1" si="163"/>
        <v/>
      </c>
      <c r="BU434" s="37" t="str">
        <f t="shared" si="172"/>
        <v/>
      </c>
      <c r="BV434" s="29" t="str">
        <f t="shared" si="173"/>
        <v/>
      </c>
      <c r="BW434" s="37" t="str" cm="1">
        <f t="array" ref="BW434">IF(BV434&lt;&gt;1,"",_xlfn.IFS(OR(BC434="Above",BC434="Below"),BC434,OR(BH434="Above",BH434="Below"),BH434,TRUE,""))</f>
        <v/>
      </c>
      <c r="BX434" s="37" t="str">
        <f ca="1">_xlfn.LET(_xlpm.eqh,IFERROR(ABS((BM434-BL434)/BL434)&lt;0.15%,FALSE),_xlpm.eql,IFERROR(ABS((BR434-BQ434)/BQ434)&lt;0.15%,FALSE),IF(_xlpm.eqh,IF(_xlpm.eql,"Eqh Touch / Eql Touch","Eqh Touch"),IF(_xlpm.eql,"Eql Touch","")))</f>
        <v/>
      </c>
      <c r="BY434" s="37" t="str">
        <f>IF(AA434="","",IF(AA434&gt;0,"UP","DOWN"))</f>
        <v/>
      </c>
      <c r="BZ434" s="37" t="str">
        <f t="shared" si="174"/>
        <v/>
      </c>
      <c r="CA434" s="37" t="str">
        <f t="shared" si="175"/>
        <v/>
      </c>
      <c r="CB434" s="66" t="str">
        <f t="shared" si="176"/>
        <v/>
      </c>
      <c r="CC434" s="69" t="str">
        <f t="shared" si="194"/>
        <v/>
      </c>
      <c r="CD434" s="66" t="str">
        <f t="shared" si="195"/>
        <v/>
      </c>
      <c r="CE434" s="66" t="str">
        <f t="shared" si="196"/>
        <v/>
      </c>
      <c r="CF434" s="66" t="str">
        <f>IF(AK434="","",IF(AND(AC434&gt;0,AK434&gt;0),"Low Spike @ Uptrend",""))</f>
        <v/>
      </c>
      <c r="CG434" s="66" t="str">
        <f>IF(AND(CF434="Low Spike @ Uptrend",AV434&gt;50%),"Sig Low Spike @ Uptrend","")</f>
        <v/>
      </c>
      <c r="CH434" s="30" t="str">
        <f>IFERROR(IF(Z434&gt;(AVERAGE(Z414:Z434)+(2*_xlfn.STDEV.P(Z414:Z434))),1,""),"")</f>
        <v/>
      </c>
      <c r="CI434" s="30" t="str">
        <f>IFERROR(IF(G434&gt;(AVERAGE(G414:G434)+(2*_xlfn.STDEV.P(G414:G434))),1,""),"")</f>
        <v/>
      </c>
      <c r="CJ434" s="30" t="str">
        <f>IF(P434="","",IF(P434=1,1,""))</f>
        <v/>
      </c>
      <c r="CK434" s="11" t="str">
        <f>IF(AND(CH434="",CC434="",CF434="",CI434="",CJ434=""),"",SUM(CH434:CJ434)/5)</f>
        <v/>
      </c>
      <c r="CL434" s="38" t="str">
        <f t="shared" si="218"/>
        <v/>
      </c>
      <c r="CM434" s="10" t="str">
        <f t="shared" si="219"/>
        <v/>
      </c>
    </row>
    <row r="435" spans="1:97" x14ac:dyDescent="0.55000000000000004">
      <c r="A435" t="str">
        <f>IF('Data Validation'!$K$2&lt;&gt;TRUE,"",'Data Validation'!A435)</f>
        <v/>
      </c>
      <c r="B435" s="4" t="str">
        <f>IF('Data Validation'!$K$2&lt;&gt;TRUE,"",'Data Validation'!C435)</f>
        <v/>
      </c>
      <c r="C435" s="4" t="str">
        <f>IF('Data Validation'!$K$2&lt;&gt;TRUE,"",'Data Validation'!E435)</f>
        <v/>
      </c>
      <c r="D435" s="4" t="str">
        <f>IF('Data Validation'!$K$2&lt;&gt;TRUE,"",'Data Validation'!G435)</f>
        <v/>
      </c>
      <c r="E435" s="4" t="str">
        <f>IF($C435&lt;&gt;"M5","",Price!F435)</f>
        <v/>
      </c>
      <c r="F435" s="4" t="str">
        <f>IF($C435&lt;&gt;"M5","",Price!G435)</f>
        <v/>
      </c>
      <c r="G435" s="4" t="str">
        <f>IF($C435&lt;&gt;"M5","",Price!H435)</f>
        <v/>
      </c>
      <c r="H435" s="57" t="str">
        <f>IF($C435&lt;&gt;"M5","",SSA!E435)</f>
        <v/>
      </c>
      <c r="I435" s="57" t="str">
        <f>IF($C435&lt;&gt;"M5","",SSA!F435)</f>
        <v/>
      </c>
      <c r="J435" s="58" t="str">
        <f>IF($C435&lt;&gt;"M5","",SSA!G435)</f>
        <v/>
      </c>
      <c r="K435" s="58" t="str">
        <f>IF($C435&lt;&gt;"M5","",SSA!H435)</f>
        <v/>
      </c>
      <c r="L435" s="5" t="str">
        <f>IF($C435&lt;&gt;"M5","",Trendlines!K435)</f>
        <v/>
      </c>
      <c r="M435" s="5" t="str">
        <f>IF($C435&lt;&gt;"M5","",Trendlines!L435)</f>
        <v/>
      </c>
      <c r="N435" s="5" t="str">
        <f>IF($C435&lt;&gt;"M5","",ZigZag!E435)</f>
        <v/>
      </c>
      <c r="O435" s="5" t="str">
        <f>IF($C435&lt;&gt;"M5","",ZigZag!F435)</f>
        <v/>
      </c>
      <c r="P435" s="5" t="str">
        <f>IF($C435&lt;&gt;"M5","",Pinbar!E435)</f>
        <v/>
      </c>
      <c r="Q435" s="57" t="str">
        <f>IF($C435&lt;&gt;"M5","",Trendlines!E435)</f>
        <v/>
      </c>
      <c r="R435" s="57" t="str">
        <f>IF($C435&lt;&gt;"M5","",Trendlines!H435)</f>
        <v/>
      </c>
      <c r="S435" s="36" t="str">
        <f>IF(N435=0,""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"")))))))))))))))))))))))))))))))))))))))))))))))))</f>
        <v/>
      </c>
      <c r="T435" s="36" t="str">
        <f>IF(O435=0,""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"")))))))))))))))))))))))))))))))))))))))))))))))))</f>
        <v/>
      </c>
      <c r="U435" s="36" t="str">
        <f>IFERROR(IF(S435="N/A","N/A",((N435-S435)/S435)),"")</f>
        <v/>
      </c>
      <c r="V435" s="36" t="str">
        <f>IFERROR(IF(T435="N/A","N/A",((O435-T435)/T435)),"")</f>
        <v/>
      </c>
      <c r="W435" t="str">
        <f>IFERROR(E435-F435,"")</f>
        <v/>
      </c>
      <c r="X435" t="str">
        <f>IFERROR(ABS(E435-D434),"")</f>
        <v/>
      </c>
      <c r="Y435" t="str">
        <f>IFERROR(ABS(F435-D434),"")</f>
        <v/>
      </c>
      <c r="Z435" t="str">
        <f t="shared" si="235"/>
        <v/>
      </c>
      <c r="AA435" s="36" t="str">
        <f>IFERROR(H435-I435,"")</f>
        <v/>
      </c>
      <c r="AB435" s="36" t="str">
        <f t="shared" si="177"/>
        <v/>
      </c>
      <c r="AC435" s="66" t="str" cm="1">
        <f t="array" ref="AC435">IFERROR((AB435=AB434,AC434+AB435,AB435),"")</f>
        <v/>
      </c>
      <c r="AD435" s="79" t="str">
        <f t="shared" si="178"/>
        <v/>
      </c>
      <c r="AE435" s="79" t="str">
        <f t="shared" si="179"/>
        <v/>
      </c>
      <c r="AF435" s="80" t="str">
        <f t="shared" si="180"/>
        <v/>
      </c>
      <c r="AG435" s="80" t="str">
        <f t="shared" si="181"/>
        <v/>
      </c>
      <c r="AH435" s="36" t="str">
        <f>IF(AND(H435&gt;I435,H434&lt;I434),"crossover","")</f>
        <v/>
      </c>
      <c r="AI435" s="36" t="str">
        <f>IF(AND(H435&lt;I435,H434&gt;I434),"crossunder","")</f>
        <v/>
      </c>
      <c r="AJ435" s="67" t="str">
        <f t="shared" si="182"/>
        <v/>
      </c>
      <c r="AK435" s="68" t="str">
        <f t="shared" si="183"/>
        <v/>
      </c>
      <c r="AL435" s="71" t="str">
        <f t="shared" si="184"/>
        <v/>
      </c>
      <c r="AM435" s="71" t="str">
        <f t="shared" si="185"/>
        <v/>
      </c>
      <c r="AN435" s="72" t="str">
        <f>IF(AND(AK435&lt;&gt;"",CF435="Low Spike @ Uptrend"),AK435,"")</f>
        <v/>
      </c>
      <c r="AO435" s="72" t="str">
        <f t="shared" si="186"/>
        <v/>
      </c>
      <c r="AP435" s="71" t="str">
        <f t="shared" si="187"/>
        <v/>
      </c>
      <c r="AQ435" s="71" t="str">
        <f t="shared" si="188"/>
        <v/>
      </c>
      <c r="AR435" s="74" t="str">
        <f t="shared" si="189"/>
        <v/>
      </c>
      <c r="AS435" s="74" t="str">
        <f t="shared" si="190"/>
        <v/>
      </c>
      <c r="AT435" s="72" t="str">
        <f t="shared" ref="AT435:AU435" si="246">IFERROR(STANDARDIZE(AN435,AVERAGE(AN51:AN435),_xlfn.STDEV.P(AN51:AN435)),"")</f>
        <v/>
      </c>
      <c r="AU435" s="72" t="str">
        <f t="shared" si="246"/>
        <v/>
      </c>
      <c r="AV435" s="76" t="str">
        <f t="shared" si="192"/>
        <v/>
      </c>
      <c r="AW435" s="76" t="str">
        <f t="shared" si="193"/>
        <v/>
      </c>
      <c r="AX435" s="4"/>
      <c r="AY435" s="21" t="str">
        <f>IF(OR(Q435=0,Q435=""),"",((H435-Q435)/Q435))</f>
        <v/>
      </c>
      <c r="AZ435" s="15" t="str">
        <f t="shared" si="166"/>
        <v/>
      </c>
      <c r="BA435" s="15" t="str">
        <f t="shared" si="164"/>
        <v/>
      </c>
      <c r="BB435" s="22" t="str">
        <f t="shared" si="167"/>
        <v/>
      </c>
      <c r="BC435" s="22" t="str">
        <f t="shared" si="168"/>
        <v/>
      </c>
      <c r="BD435" s="24" t="str">
        <f>IF(OR(R435=0,R435=""),"",((H435-R435)/R435))</f>
        <v/>
      </c>
      <c r="BE435" s="23" t="str">
        <f t="shared" si="165"/>
        <v/>
      </c>
      <c r="BF435" s="23" t="str">
        <f t="shared" si="169"/>
        <v/>
      </c>
      <c r="BG435" s="25" t="str">
        <f t="shared" si="170"/>
        <v/>
      </c>
      <c r="BH435" s="25" t="str">
        <f t="shared" si="171"/>
        <v/>
      </c>
      <c r="BI435" s="29" t="str">
        <f>IF(OR(L435="",N435=""),"",IF(AND(L435=N435,L435&gt;0,N435&gt;0),"Important High",""))</f>
        <v/>
      </c>
      <c r="BJ435" s="29" t="str">
        <f>IF(OR(M435="",O435=""),"",IF(AND(M435=O435,M435&gt;0,O435&gt;0),"Important Low",""))</f>
        <v/>
      </c>
      <c r="BK435" s="37" t="str">
        <f>IFERROR(IF(ABS(U435)&lt;0.15%,"Equal High",""),"")</f>
        <v/>
      </c>
      <c r="BL435" s="37" t="str" cm="1">
        <f t="array" aca="1" ref="BL435" ca="1">_xlfn.LET(_xlpm.lookback,MIN(ROW()-ROW(BK$50),11),_xlpm.found,IFERROR(MATCH("Equal High",OFFSET(BK435,-_xlpm.lookback,0,_xlpm.lookback+1,1),0),-1),_xlpm.offset_rows,_xlpm.lookback-_xlpm.found+1,IF(_xlpm.found&gt;0,INDEX(E:E,ROW()-_xlpm.offset_rows),""))</f>
        <v/>
      </c>
      <c r="BM435" s="37" t="str">
        <f ca="1">IF(BL435&lt;&gt;"",H435,"")</f>
        <v/>
      </c>
      <c r="BN435" s="37" t="str">
        <f ca="1">IF(BL435&lt;&gt;"",I435,"")</f>
        <v/>
      </c>
      <c r="BO435" s="37" t="str">
        <f t="shared" ref="BO435:BO498" ca="1" si="247">IFERROR(IF(ABS((BM435-BL435)/BL435)&lt;0.15%,"Eqh Touch",""),"")</f>
        <v/>
      </c>
      <c r="BP435" s="37" t="str">
        <f>IFERROR(IF(ABS(V435)&lt;0.15%,"Equal Low",""),"")</f>
        <v/>
      </c>
      <c r="BQ435" s="37" t="str" cm="1">
        <f t="array" aca="1" ref="BQ435" ca="1">_xlfn.LET(_xlpm.lookback,MIN(ROW()-ROW(BP$50),11),_xlpm.found,IFERROR(MATCH("Equal Low",OFFSET(BP435,-_xlpm.lookback,0,_xlpm.lookback+1,1),0),-1),_xlpm.offset_rows,_xlpm.lookback-_xlpm.found+1,IF(_xlpm.found&gt;0,INDEX(F:F,ROW()-_xlpm.offset_rows),""))</f>
        <v/>
      </c>
      <c r="BR435" s="37" t="str">
        <f ca="1">IF(BQ435&lt;&gt;"",H435,"")</f>
        <v/>
      </c>
      <c r="BS435" s="37" t="str">
        <f ca="1">IF(BQ435&lt;&gt;"",I435,"")</f>
        <v/>
      </c>
      <c r="BT435" s="37" t="str">
        <f t="shared" ref="BT435:BT498" ca="1" si="248">IFERROR(IF(ABS((BR435-BQ435)/BQ435)&lt;0.15%,"Eql Touch",""),"")</f>
        <v/>
      </c>
      <c r="BU435" s="37" t="str">
        <f t="shared" si="172"/>
        <v/>
      </c>
      <c r="BV435" s="29" t="str">
        <f t="shared" si="173"/>
        <v/>
      </c>
      <c r="BW435" s="37" t="str" cm="1">
        <f t="array" ref="BW435">IF(BV435&lt;&gt;1,"",_xlfn.IFS(OR(BC435="Above",BC435="Below"),BC435,OR(BH435="Above",BH435="Below"),BH435,TRUE,""))</f>
        <v/>
      </c>
      <c r="BX435" s="37" t="str">
        <f ca="1">_xlfn.LET(_xlpm.eqh,IFERROR(ABS((BM435-BL435)/BL435)&lt;0.15%,FALSE),_xlpm.eql,IFERROR(ABS((BR435-BQ435)/BQ435)&lt;0.15%,FALSE),IF(_xlpm.eqh,IF(_xlpm.eql,"Eqh Touch / Eql Touch","Eqh Touch"),IF(_xlpm.eql,"Eql Touch","")))</f>
        <v/>
      </c>
      <c r="BY435" s="37" t="str">
        <f>IF(AA435="","",IF(AA435&gt;0,"UP","DOWN"))</f>
        <v/>
      </c>
      <c r="BZ435" s="37" t="str">
        <f t="shared" si="174"/>
        <v/>
      </c>
      <c r="CA435" s="37" t="str">
        <f t="shared" si="175"/>
        <v/>
      </c>
      <c r="CB435" s="66" t="str">
        <f t="shared" si="176"/>
        <v/>
      </c>
      <c r="CC435" s="69" t="str">
        <f t="shared" si="194"/>
        <v/>
      </c>
      <c r="CD435" s="66" t="str">
        <f t="shared" si="195"/>
        <v/>
      </c>
      <c r="CE435" s="66" t="str">
        <f t="shared" si="196"/>
        <v/>
      </c>
      <c r="CF435" s="66" t="str">
        <f>IF(AK435="","",IF(AND(AC435&gt;0,AK435&gt;0),"Low Spike @ Uptrend",""))</f>
        <v/>
      </c>
      <c r="CG435" s="66" t="str">
        <f>IF(AND(CF435="Low Spike @ Uptrend",AV435&gt;50%),"Sig Low Spike @ Uptrend","")</f>
        <v/>
      </c>
      <c r="CH435" s="30" t="str">
        <f>IFERROR(IF(Z435&gt;(AVERAGE(Z415:Z435)+(2*_xlfn.STDEV.P(Z415:Z435))),1,""),"")</f>
        <v/>
      </c>
      <c r="CI435" s="30" t="str">
        <f>IFERROR(IF(G435&gt;(AVERAGE(G415:G435)+(2*_xlfn.STDEV.P(G415:G435))),1,""),"")</f>
        <v/>
      </c>
      <c r="CJ435" s="30" t="str">
        <f>IF(P435="","",IF(P435=1,1,""))</f>
        <v/>
      </c>
      <c r="CK435" s="11" t="str">
        <f>IF(AND(CH435="",CC435="",CF435="",CI435="",CJ435=""),"",SUM(CH435:CJ435)/5)</f>
        <v/>
      </c>
      <c r="CL435" s="38" t="str">
        <f t="shared" si="218"/>
        <v/>
      </c>
      <c r="CM435" s="10" t="str">
        <f t="shared" si="219"/>
        <v/>
      </c>
    </row>
    <row r="436" spans="1:97" x14ac:dyDescent="0.55000000000000004">
      <c r="A436" t="str">
        <f>IF('Data Validation'!$K$2&lt;&gt;TRUE,"",'Data Validation'!A436)</f>
        <v/>
      </c>
      <c r="B436" s="4" t="str">
        <f>IF('Data Validation'!$K$2&lt;&gt;TRUE,"",'Data Validation'!C436)</f>
        <v/>
      </c>
      <c r="C436" s="4" t="str">
        <f>IF('Data Validation'!$K$2&lt;&gt;TRUE,"",'Data Validation'!E436)</f>
        <v/>
      </c>
      <c r="D436" s="4" t="str">
        <f>IF('Data Validation'!$K$2&lt;&gt;TRUE,"",'Data Validation'!G436)</f>
        <v/>
      </c>
      <c r="E436" s="4" t="str">
        <f>IF($C436&lt;&gt;"M5","",Price!F436)</f>
        <v/>
      </c>
      <c r="F436" s="4" t="str">
        <f>IF($C436&lt;&gt;"M5","",Price!G436)</f>
        <v/>
      </c>
      <c r="G436" s="4" t="str">
        <f>IF($C436&lt;&gt;"M5","",Price!H436)</f>
        <v/>
      </c>
      <c r="H436" s="57" t="str">
        <f>IF($C436&lt;&gt;"M5","",SSA!E436)</f>
        <v/>
      </c>
      <c r="I436" s="57" t="str">
        <f>IF($C436&lt;&gt;"M5","",SSA!F436)</f>
        <v/>
      </c>
      <c r="J436" s="58" t="str">
        <f>IF($C436&lt;&gt;"M5","",SSA!G436)</f>
        <v/>
      </c>
      <c r="K436" s="58" t="str">
        <f>IF($C436&lt;&gt;"M5","",SSA!H436)</f>
        <v/>
      </c>
      <c r="L436" s="5" t="str">
        <f>IF($C436&lt;&gt;"M5","",Trendlines!K436)</f>
        <v/>
      </c>
      <c r="M436" s="5" t="str">
        <f>IF($C436&lt;&gt;"M5","",Trendlines!L436)</f>
        <v/>
      </c>
      <c r="N436" s="5" t="str">
        <f>IF($C436&lt;&gt;"M5","",ZigZag!E436)</f>
        <v/>
      </c>
      <c r="O436" s="5" t="str">
        <f>IF($C436&lt;&gt;"M5","",ZigZag!F436)</f>
        <v/>
      </c>
      <c r="P436" s="5" t="str">
        <f>IF($C436&lt;&gt;"M5","",Pinbar!E436)</f>
        <v/>
      </c>
      <c r="Q436" s="57" t="str">
        <f>IF($C436&lt;&gt;"M5","",Trendlines!E436)</f>
        <v/>
      </c>
      <c r="R436" s="57" t="str">
        <f>IF($C436&lt;&gt;"M5","",Trendlines!H436)</f>
        <v/>
      </c>
      <c r="S436" s="36" t="str">
        <f>IF(N436=0,""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"")))))))))))))))))))))))))))))))))))))))))))))))))</f>
        <v/>
      </c>
      <c r="T436" s="36" t="str">
        <f>IF(O436=0,""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"")))))))))))))))))))))))))))))))))))))))))))))))))</f>
        <v/>
      </c>
      <c r="U436" s="36" t="str">
        <f>IFERROR(IF(S436="N/A","N/A",((N436-S436)/S436)),"")</f>
        <v/>
      </c>
      <c r="V436" s="36" t="str">
        <f>IFERROR(IF(T436="N/A","N/A",((O436-T436)/T436)),"")</f>
        <v/>
      </c>
      <c r="W436" t="str">
        <f>IFERROR(E436-F436,"")</f>
        <v/>
      </c>
      <c r="X436" t="str">
        <f>IFERROR(ABS(E436-D435),"")</f>
        <v/>
      </c>
      <c r="Y436" t="str">
        <f>IFERROR(ABS(F436-D435),"")</f>
        <v/>
      </c>
      <c r="Z436" t="str">
        <f t="shared" si="235"/>
        <v/>
      </c>
      <c r="AA436" s="36" t="str">
        <f>IFERROR(H436-I436,"")</f>
        <v/>
      </c>
      <c r="AB436" s="36" t="str">
        <f t="shared" si="177"/>
        <v/>
      </c>
      <c r="AC436" s="66" t="str" cm="1">
        <f t="array" ref="AC436">IFERROR((AB436=AB435,AC435+AB436,AB436),"")</f>
        <v/>
      </c>
      <c r="AD436" s="79" t="str">
        <f t="shared" si="178"/>
        <v/>
      </c>
      <c r="AE436" s="79" t="str">
        <f t="shared" si="179"/>
        <v/>
      </c>
      <c r="AF436" s="80" t="str">
        <f t="shared" si="180"/>
        <v/>
      </c>
      <c r="AG436" s="80" t="str">
        <f t="shared" si="181"/>
        <v/>
      </c>
      <c r="AH436" s="36" t="str">
        <f>IF(AND(H436&gt;I436,H435&lt;I435),"crossover","")</f>
        <v/>
      </c>
      <c r="AI436" s="36" t="str">
        <f>IF(AND(H436&lt;I436,H435&gt;I435),"crossunder","")</f>
        <v/>
      </c>
      <c r="AJ436" s="67" t="str">
        <f t="shared" si="182"/>
        <v/>
      </c>
      <c r="AK436" s="68" t="str">
        <f t="shared" si="183"/>
        <v/>
      </c>
      <c r="AL436" s="71" t="str">
        <f t="shared" si="184"/>
        <v/>
      </c>
      <c r="AM436" s="71" t="str">
        <f t="shared" si="185"/>
        <v/>
      </c>
      <c r="AN436" s="72" t="str">
        <f>IF(AND(AK436&lt;&gt;"",CF436="Low Spike @ Uptrend"),AK436,"")</f>
        <v/>
      </c>
      <c r="AO436" s="72" t="str">
        <f t="shared" si="186"/>
        <v/>
      </c>
      <c r="AP436" s="71" t="str">
        <f t="shared" si="187"/>
        <v/>
      </c>
      <c r="AQ436" s="71" t="str">
        <f t="shared" si="188"/>
        <v/>
      </c>
      <c r="AR436" s="74" t="str">
        <f t="shared" si="189"/>
        <v/>
      </c>
      <c r="AS436" s="74" t="str">
        <f t="shared" si="190"/>
        <v/>
      </c>
      <c r="AT436" s="72" t="str">
        <f t="shared" ref="AT436:AU436" si="249">IFERROR(STANDARDIZE(AN436,AVERAGE(AN52:AN436),_xlfn.STDEV.P(AN52:AN436)),"")</f>
        <v/>
      </c>
      <c r="AU436" s="72" t="str">
        <f t="shared" si="249"/>
        <v/>
      </c>
      <c r="AV436" s="76" t="str">
        <f t="shared" si="192"/>
        <v/>
      </c>
      <c r="AW436" s="76" t="str">
        <f t="shared" si="193"/>
        <v/>
      </c>
      <c r="AX436" s="4"/>
      <c r="AY436" s="21" t="str">
        <f>IF(OR(Q436=0,Q436=""),"",((H436-Q436)/Q436))</f>
        <v/>
      </c>
      <c r="AZ436" s="15" t="str">
        <f t="shared" si="166"/>
        <v/>
      </c>
      <c r="BA436" s="15" t="str">
        <f t="shared" si="164"/>
        <v/>
      </c>
      <c r="BB436" s="22" t="str">
        <f t="shared" si="167"/>
        <v/>
      </c>
      <c r="BC436" s="22" t="str">
        <f t="shared" si="168"/>
        <v/>
      </c>
      <c r="BD436" s="24" t="str">
        <f>IF(OR(R436=0,R436=""),"",((H436-R436)/R436))</f>
        <v/>
      </c>
      <c r="BE436" s="23" t="str">
        <f t="shared" si="165"/>
        <v/>
      </c>
      <c r="BF436" s="23" t="str">
        <f t="shared" si="169"/>
        <v/>
      </c>
      <c r="BG436" s="25" t="str">
        <f t="shared" si="170"/>
        <v/>
      </c>
      <c r="BH436" s="25" t="str">
        <f t="shared" si="171"/>
        <v/>
      </c>
      <c r="BI436" s="29" t="str">
        <f>IF(OR(L436="",N436=""),"",IF(AND(L436=N436,L436&gt;0,N436&gt;0),"Important High",""))</f>
        <v/>
      </c>
      <c r="BJ436" s="29" t="str">
        <f>IF(OR(M436="",O436=""),"",IF(AND(M436=O436,M436&gt;0,O436&gt;0),"Important Low",""))</f>
        <v/>
      </c>
      <c r="BK436" s="37" t="str">
        <f>IFERROR(IF(ABS(U436)&lt;0.15%,"Equal High",""),"")</f>
        <v/>
      </c>
      <c r="BL436" s="37" t="str" cm="1">
        <f t="array" aca="1" ref="BL436" ca="1">_xlfn.LET(_xlpm.lookback,MIN(ROW()-ROW(BK$50),11),_xlpm.found,IFERROR(MATCH("Equal High",OFFSET(BK436,-_xlpm.lookback,0,_xlpm.lookback+1,1),0),-1),_xlpm.offset_rows,_xlpm.lookback-_xlpm.found+1,IF(_xlpm.found&gt;0,INDEX(E:E,ROW()-_xlpm.offset_rows),""))</f>
        <v/>
      </c>
      <c r="BM436" s="37" t="str">
        <f ca="1">IF(BL436&lt;&gt;"",H436,"")</f>
        <v/>
      </c>
      <c r="BN436" s="37" t="str">
        <f ca="1">IF(BL436&lt;&gt;"",I436,"")</f>
        <v/>
      </c>
      <c r="BO436" s="37" t="str">
        <f t="shared" ca="1" si="247"/>
        <v/>
      </c>
      <c r="BP436" s="37" t="str">
        <f>IFERROR(IF(ABS(V436)&lt;0.15%,"Equal Low",""),"")</f>
        <v/>
      </c>
      <c r="BQ436" s="37" t="str" cm="1">
        <f t="array" aca="1" ref="BQ436" ca="1">_xlfn.LET(_xlpm.lookback,MIN(ROW()-ROW(BP$50),11),_xlpm.found,IFERROR(MATCH("Equal Low",OFFSET(BP436,-_xlpm.lookback,0,_xlpm.lookback+1,1),0),-1),_xlpm.offset_rows,_xlpm.lookback-_xlpm.found+1,IF(_xlpm.found&gt;0,INDEX(F:F,ROW()-_xlpm.offset_rows),""))</f>
        <v/>
      </c>
      <c r="BR436" s="37" t="str">
        <f ca="1">IF(BQ436&lt;&gt;"",H436,"")</f>
        <v/>
      </c>
      <c r="BS436" s="37" t="str">
        <f ca="1">IF(BQ436&lt;&gt;"",I436,"")</f>
        <v/>
      </c>
      <c r="BT436" s="37" t="str">
        <f t="shared" ca="1" si="248"/>
        <v/>
      </c>
      <c r="BU436" s="37" t="str">
        <f t="shared" si="172"/>
        <v/>
      </c>
      <c r="BV436" s="29" t="str">
        <f t="shared" si="173"/>
        <v/>
      </c>
      <c r="BW436" s="37" t="str" cm="1">
        <f t="array" ref="BW436">IF(BV436&lt;&gt;1,"",_xlfn.IFS(OR(BC436="Above",BC436="Below"),BC436,OR(BH436="Above",BH436="Below"),BH436,TRUE,""))</f>
        <v/>
      </c>
      <c r="BX436" s="37" t="str">
        <f ca="1">_xlfn.LET(_xlpm.eqh,IFERROR(ABS((BM436-BL436)/BL436)&lt;0.15%,FALSE),_xlpm.eql,IFERROR(ABS((BR436-BQ436)/BQ436)&lt;0.15%,FALSE),IF(_xlpm.eqh,IF(_xlpm.eql,"Eqh Touch / Eql Touch","Eqh Touch"),IF(_xlpm.eql,"Eql Touch","")))</f>
        <v/>
      </c>
      <c r="BY436" s="37" t="str">
        <f>IF(AA436="","",IF(AA436&gt;0,"UP","DOWN"))</f>
        <v/>
      </c>
      <c r="BZ436" s="37" t="str">
        <f t="shared" si="174"/>
        <v/>
      </c>
      <c r="CA436" s="37" t="str">
        <f t="shared" si="175"/>
        <v/>
      </c>
      <c r="CB436" s="66" t="str">
        <f t="shared" si="176"/>
        <v/>
      </c>
      <c r="CC436" s="69" t="str">
        <f t="shared" si="194"/>
        <v/>
      </c>
      <c r="CD436" s="66" t="str">
        <f t="shared" si="195"/>
        <v/>
      </c>
      <c r="CE436" s="66" t="str">
        <f t="shared" si="196"/>
        <v/>
      </c>
      <c r="CF436" s="66" t="str">
        <f>IF(AK436="","",IF(AND(AC436&gt;0,AK436&gt;0),"Low Spike @ Uptrend",""))</f>
        <v/>
      </c>
      <c r="CG436" s="66" t="str">
        <f>IF(AND(CF436="Low Spike @ Uptrend",AV436&gt;50%),"Sig Low Spike @ Uptrend","")</f>
        <v/>
      </c>
      <c r="CH436" s="30" t="str">
        <f>IFERROR(IF(Z436&gt;(AVERAGE(Z416:Z436)+(2*_xlfn.STDEV.P(Z416:Z436))),1,""),"")</f>
        <v/>
      </c>
      <c r="CI436" s="30" t="str">
        <f>IFERROR(IF(G436&gt;(AVERAGE(G416:G436)+(2*_xlfn.STDEV.P(G416:G436))),1,""),"")</f>
        <v/>
      </c>
      <c r="CJ436" s="30" t="str">
        <f>IF(P436="","",IF(P436=1,1,""))</f>
        <v/>
      </c>
      <c r="CK436" s="11" t="str">
        <f>IF(AND(CH436="",CC436="",CF436="",CI436="",CJ436=""),"",SUM(CH436:CJ436)/5)</f>
        <v/>
      </c>
      <c r="CL436" s="38" t="str">
        <f t="shared" si="218"/>
        <v/>
      </c>
      <c r="CM436" s="10" t="str">
        <f t="shared" si="219"/>
        <v/>
      </c>
    </row>
    <row r="437" spans="1:97" x14ac:dyDescent="0.55000000000000004">
      <c r="A437" t="str">
        <f>IF('Data Validation'!$K$2&lt;&gt;TRUE,"",'Data Validation'!A437)</f>
        <v/>
      </c>
      <c r="B437" s="4" t="str">
        <f>IF('Data Validation'!$K$2&lt;&gt;TRUE,"",'Data Validation'!C437)</f>
        <v/>
      </c>
      <c r="C437" s="4" t="str">
        <f>IF('Data Validation'!$K$2&lt;&gt;TRUE,"",'Data Validation'!E437)</f>
        <v/>
      </c>
      <c r="D437" s="4" t="str">
        <f>IF('Data Validation'!$K$2&lt;&gt;TRUE,"",'Data Validation'!G437)</f>
        <v/>
      </c>
      <c r="E437" s="4" t="str">
        <f>IF($C437&lt;&gt;"M5","",Price!F437)</f>
        <v/>
      </c>
      <c r="F437" s="4" t="str">
        <f>IF($C437&lt;&gt;"M5","",Price!G437)</f>
        <v/>
      </c>
      <c r="G437" s="4" t="str">
        <f>IF($C437&lt;&gt;"M5","",Price!H437)</f>
        <v/>
      </c>
      <c r="H437" s="57" t="str">
        <f>IF($C437&lt;&gt;"M5","",SSA!E437)</f>
        <v/>
      </c>
      <c r="I437" s="57" t="str">
        <f>IF($C437&lt;&gt;"M5","",SSA!F437)</f>
        <v/>
      </c>
      <c r="J437" s="58" t="str">
        <f>IF($C437&lt;&gt;"M5","",SSA!G437)</f>
        <v/>
      </c>
      <c r="K437" s="58" t="str">
        <f>IF($C437&lt;&gt;"M5","",SSA!H437)</f>
        <v/>
      </c>
      <c r="L437" s="5" t="str">
        <f>IF($C437&lt;&gt;"M5","",Trendlines!K437)</f>
        <v/>
      </c>
      <c r="M437" s="5" t="str">
        <f>IF($C437&lt;&gt;"M5","",Trendlines!L437)</f>
        <v/>
      </c>
      <c r="N437" s="5" t="str">
        <f>IF($C437&lt;&gt;"M5","",ZigZag!E437)</f>
        <v/>
      </c>
      <c r="O437" s="5" t="str">
        <f>IF($C437&lt;&gt;"M5","",ZigZag!F437)</f>
        <v/>
      </c>
      <c r="P437" s="5" t="str">
        <f>IF($C437&lt;&gt;"M5","",Pinbar!E437)</f>
        <v/>
      </c>
      <c r="Q437" s="57" t="str">
        <f>IF($C437&lt;&gt;"M5","",Trendlines!E437)</f>
        <v/>
      </c>
      <c r="R437" s="57" t="str">
        <f>IF($C437&lt;&gt;"M5","",Trendlines!H437)</f>
        <v/>
      </c>
      <c r="S437" s="36" t="str">
        <f>IF(N437=0,""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"")))))))))))))))))))))))))))))))))))))))))))))))))</f>
        <v/>
      </c>
      <c r="T437" s="36" t="str">
        <f>IF(O437=0,""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"")))))))))))))))))))))))))))))))))))))))))))))))))</f>
        <v/>
      </c>
      <c r="U437" s="36" t="str">
        <f>IFERROR(IF(S437="N/A","N/A",((N437-S437)/S437)),"")</f>
        <v/>
      </c>
      <c r="V437" s="36" t="str">
        <f>IFERROR(IF(T437="N/A","N/A",((O437-T437)/T437)),"")</f>
        <v/>
      </c>
      <c r="W437" t="str">
        <f>IFERROR(E437-F437,"")</f>
        <v/>
      </c>
      <c r="X437" t="str">
        <f>IFERROR(ABS(E437-D436),"")</f>
        <v/>
      </c>
      <c r="Y437" t="str">
        <f>IFERROR(ABS(F437-D436),"")</f>
        <v/>
      </c>
      <c r="Z437" t="str">
        <f t="shared" si="235"/>
        <v/>
      </c>
      <c r="AA437" s="36" t="str">
        <f>IFERROR(H437-I437,"")</f>
        <v/>
      </c>
      <c r="AB437" s="36" t="str">
        <f t="shared" si="177"/>
        <v/>
      </c>
      <c r="AC437" s="66" t="str" cm="1">
        <f t="array" ref="AC437">IFERROR((AB437=AB436,AC436+AB437,AB437),"")</f>
        <v/>
      </c>
      <c r="AD437" s="79" t="str">
        <f t="shared" si="178"/>
        <v/>
      </c>
      <c r="AE437" s="79" t="str">
        <f t="shared" si="179"/>
        <v/>
      </c>
      <c r="AF437" s="80" t="str">
        <f t="shared" si="180"/>
        <v/>
      </c>
      <c r="AG437" s="80" t="str">
        <f t="shared" si="181"/>
        <v/>
      </c>
      <c r="AH437" s="36" t="str">
        <f>IF(AND(H437&gt;I437,H436&lt;I436),"crossover","")</f>
        <v/>
      </c>
      <c r="AI437" s="36" t="str">
        <f>IF(AND(H437&lt;I437,H436&gt;I436),"crossunder","")</f>
        <v/>
      </c>
      <c r="AJ437" s="67" t="str">
        <f t="shared" si="182"/>
        <v/>
      </c>
      <c r="AK437" s="68" t="str">
        <f t="shared" si="183"/>
        <v/>
      </c>
      <c r="AL437" s="71" t="str">
        <f t="shared" si="184"/>
        <v/>
      </c>
      <c r="AM437" s="71" t="str">
        <f t="shared" si="185"/>
        <v/>
      </c>
      <c r="AN437" s="72" t="str">
        <f>IF(AND(AK437&lt;&gt;"",CF437="Low Spike @ Uptrend"),AK437,"")</f>
        <v/>
      </c>
      <c r="AO437" s="72" t="str">
        <f t="shared" si="186"/>
        <v/>
      </c>
      <c r="AP437" s="71" t="str">
        <f t="shared" si="187"/>
        <v/>
      </c>
      <c r="AQ437" s="71" t="str">
        <f t="shared" si="188"/>
        <v/>
      </c>
      <c r="AR437" s="74" t="str">
        <f t="shared" si="189"/>
        <v/>
      </c>
      <c r="AS437" s="74" t="str">
        <f t="shared" si="190"/>
        <v/>
      </c>
      <c r="AT437" s="72" t="str">
        <f t="shared" ref="AT437:AU437" si="250">IFERROR(STANDARDIZE(AN437,AVERAGE(AN53:AN437),_xlfn.STDEV.P(AN53:AN437)),"")</f>
        <v/>
      </c>
      <c r="AU437" s="72" t="str">
        <f t="shared" si="250"/>
        <v/>
      </c>
      <c r="AV437" s="76" t="str">
        <f t="shared" si="192"/>
        <v/>
      </c>
      <c r="AW437" s="76" t="str">
        <f t="shared" si="193"/>
        <v/>
      </c>
      <c r="AX437" s="4"/>
      <c r="AY437" s="21" t="str">
        <f>IF(OR(Q437=0,Q437=""),"",((H437-Q437)/Q437))</f>
        <v/>
      </c>
      <c r="AZ437" s="15" t="str">
        <f t="shared" si="166"/>
        <v/>
      </c>
      <c r="BA437" s="15" t="str">
        <f t="shared" si="164"/>
        <v/>
      </c>
      <c r="BB437" s="22" t="str">
        <f t="shared" si="167"/>
        <v/>
      </c>
      <c r="BC437" s="22" t="str">
        <f t="shared" si="168"/>
        <v/>
      </c>
      <c r="BD437" s="24" t="str">
        <f>IF(OR(R437=0,R437=""),"",((H437-R437)/R437))</f>
        <v/>
      </c>
      <c r="BE437" s="23" t="str">
        <f t="shared" si="165"/>
        <v/>
      </c>
      <c r="BF437" s="23" t="str">
        <f t="shared" si="169"/>
        <v/>
      </c>
      <c r="BG437" s="25" t="str">
        <f t="shared" si="170"/>
        <v/>
      </c>
      <c r="BH437" s="25" t="str">
        <f t="shared" si="171"/>
        <v/>
      </c>
      <c r="BI437" s="29" t="str">
        <f>IF(OR(L437="",N437=""),"",IF(AND(L437=N437,L437&gt;0,N437&gt;0),"Important High",""))</f>
        <v/>
      </c>
      <c r="BJ437" s="29" t="str">
        <f>IF(OR(M437="",O437=""),"",IF(AND(M437=O437,M437&gt;0,O437&gt;0),"Important Low",""))</f>
        <v/>
      </c>
      <c r="BK437" s="37" t="str">
        <f>IFERROR(IF(ABS(U437)&lt;0.15%,"Equal High",""),"")</f>
        <v/>
      </c>
      <c r="BL437" s="37" t="str" cm="1">
        <f t="array" aca="1" ref="BL437" ca="1">_xlfn.LET(_xlpm.lookback,MIN(ROW()-ROW(BK$50),11),_xlpm.found,IFERROR(MATCH("Equal High",OFFSET(BK437,-_xlpm.lookback,0,_xlpm.lookback+1,1),0),-1),_xlpm.offset_rows,_xlpm.lookback-_xlpm.found+1,IF(_xlpm.found&gt;0,INDEX(E:E,ROW()-_xlpm.offset_rows),""))</f>
        <v/>
      </c>
      <c r="BM437" s="37" t="str">
        <f ca="1">IF(BL437&lt;&gt;"",H437,"")</f>
        <v/>
      </c>
      <c r="BN437" s="37" t="str">
        <f ca="1">IF(BL437&lt;&gt;"",I437,"")</f>
        <v/>
      </c>
      <c r="BO437" s="37" t="str">
        <f t="shared" ca="1" si="247"/>
        <v/>
      </c>
      <c r="BP437" s="37" t="str">
        <f>IFERROR(IF(ABS(V437)&lt;0.15%,"Equal Low",""),"")</f>
        <v/>
      </c>
      <c r="BQ437" s="37" t="str" cm="1">
        <f t="array" aca="1" ref="BQ437" ca="1">_xlfn.LET(_xlpm.lookback,MIN(ROW()-ROW(BP$50),11),_xlpm.found,IFERROR(MATCH("Equal Low",OFFSET(BP437,-_xlpm.lookback,0,_xlpm.lookback+1,1),0),-1),_xlpm.offset_rows,_xlpm.lookback-_xlpm.found+1,IF(_xlpm.found&gt;0,INDEX(F:F,ROW()-_xlpm.offset_rows),""))</f>
        <v/>
      </c>
      <c r="BR437" s="37" t="str">
        <f ca="1">IF(BQ437&lt;&gt;"",H437,"")</f>
        <v/>
      </c>
      <c r="BS437" s="37" t="str">
        <f ca="1">IF(BQ437&lt;&gt;"",I437,"")</f>
        <v/>
      </c>
      <c r="BT437" s="37" t="str">
        <f t="shared" ca="1" si="248"/>
        <v/>
      </c>
      <c r="BU437" s="37" t="str">
        <f t="shared" si="172"/>
        <v/>
      </c>
      <c r="BV437" s="29" t="str">
        <f t="shared" si="173"/>
        <v/>
      </c>
      <c r="BW437" s="37" t="str" cm="1">
        <f t="array" ref="BW437">IF(BV437&lt;&gt;1,"",_xlfn.IFS(OR(BC437="Above",BC437="Below"),BC437,OR(BH437="Above",BH437="Below"),BH437,TRUE,""))</f>
        <v/>
      </c>
      <c r="BX437" s="37" t="str">
        <f ca="1">_xlfn.LET(_xlpm.eqh,IFERROR(ABS((BM437-BL437)/BL437)&lt;0.15%,FALSE),_xlpm.eql,IFERROR(ABS((BR437-BQ437)/BQ437)&lt;0.15%,FALSE),IF(_xlpm.eqh,IF(_xlpm.eql,"Eqh Touch / Eql Touch","Eqh Touch"),IF(_xlpm.eql,"Eql Touch","")))</f>
        <v/>
      </c>
      <c r="BY437" s="37" t="str">
        <f>IF(AA437="","",IF(AA437&gt;0,"UP","DOWN"))</f>
        <v/>
      </c>
      <c r="BZ437" s="37" t="str">
        <f t="shared" si="174"/>
        <v/>
      </c>
      <c r="CA437" s="37" t="str">
        <f t="shared" si="175"/>
        <v/>
      </c>
      <c r="CB437" s="66" t="str">
        <f t="shared" si="176"/>
        <v/>
      </c>
      <c r="CC437" s="69" t="str">
        <f t="shared" si="194"/>
        <v/>
      </c>
      <c r="CD437" s="66" t="str">
        <f t="shared" si="195"/>
        <v/>
      </c>
      <c r="CE437" s="66" t="str">
        <f t="shared" si="196"/>
        <v/>
      </c>
      <c r="CF437" s="66" t="str">
        <f>IF(AK437="","",IF(AND(AC437&gt;0,AK437&gt;0),"Low Spike @ Uptrend",""))</f>
        <v/>
      </c>
      <c r="CG437" s="66" t="str">
        <f>IF(AND(CF437="Low Spike @ Uptrend",AV437&gt;50%),"Sig Low Spike @ Uptrend","")</f>
        <v/>
      </c>
      <c r="CH437" s="30" t="str">
        <f>IFERROR(IF(Z437&gt;(AVERAGE(Z417:Z437)+(2*_xlfn.STDEV.P(Z417:Z437))),1,""),"")</f>
        <v/>
      </c>
      <c r="CI437" s="30" t="str">
        <f>IFERROR(IF(G437&gt;(AVERAGE(G417:G437)+(2*_xlfn.STDEV.P(G417:G437))),1,""),"")</f>
        <v/>
      </c>
      <c r="CJ437" s="30" t="str">
        <f>IF(P437="","",IF(P437=1,1,""))</f>
        <v/>
      </c>
      <c r="CK437" s="11" t="str">
        <f>IF(AND(CH437="",CC437="",CF437="",CI437="",CJ437=""),"",SUM(CH437:CJ437)/5)</f>
        <v/>
      </c>
      <c r="CL437" s="38" t="str">
        <f t="shared" si="218"/>
        <v/>
      </c>
      <c r="CM437" s="10" t="str">
        <f t="shared" si="219"/>
        <v/>
      </c>
    </row>
    <row r="438" spans="1:97" x14ac:dyDescent="0.55000000000000004">
      <c r="A438" t="str">
        <f>IF('Data Validation'!$K$2&lt;&gt;TRUE,"",'Data Validation'!A438)</f>
        <v/>
      </c>
      <c r="B438" s="4" t="str">
        <f>IF('Data Validation'!$K$2&lt;&gt;TRUE,"",'Data Validation'!C438)</f>
        <v/>
      </c>
      <c r="C438" s="4" t="str">
        <f>IF('Data Validation'!$K$2&lt;&gt;TRUE,"",'Data Validation'!E438)</f>
        <v/>
      </c>
      <c r="D438" s="4" t="str">
        <f>IF('Data Validation'!$K$2&lt;&gt;TRUE,"",'Data Validation'!G438)</f>
        <v/>
      </c>
      <c r="E438" s="4" t="str">
        <f>IF($C438&lt;&gt;"M5","",Price!F438)</f>
        <v/>
      </c>
      <c r="F438" s="4" t="str">
        <f>IF($C438&lt;&gt;"M5","",Price!G438)</f>
        <v/>
      </c>
      <c r="G438" s="4" t="str">
        <f>IF($C438&lt;&gt;"M5","",Price!H438)</f>
        <v/>
      </c>
      <c r="H438" s="57" t="str">
        <f>IF($C438&lt;&gt;"M5","",SSA!E438)</f>
        <v/>
      </c>
      <c r="I438" s="57" t="str">
        <f>IF($C438&lt;&gt;"M5","",SSA!F438)</f>
        <v/>
      </c>
      <c r="J438" s="58" t="str">
        <f>IF($C438&lt;&gt;"M5","",SSA!G438)</f>
        <v/>
      </c>
      <c r="K438" s="58" t="str">
        <f>IF($C438&lt;&gt;"M5","",SSA!H438)</f>
        <v/>
      </c>
      <c r="L438" s="5" t="str">
        <f>IF($C438&lt;&gt;"M5","",Trendlines!K438)</f>
        <v/>
      </c>
      <c r="M438" s="5" t="str">
        <f>IF($C438&lt;&gt;"M5","",Trendlines!L438)</f>
        <v/>
      </c>
      <c r="N438" s="5" t="str">
        <f>IF($C438&lt;&gt;"M5","",ZigZag!E438)</f>
        <v/>
      </c>
      <c r="O438" s="5" t="str">
        <f>IF($C438&lt;&gt;"M5","",ZigZag!F438)</f>
        <v/>
      </c>
      <c r="P438" s="5" t="str">
        <f>IF($C438&lt;&gt;"M5","",Pinbar!E438)</f>
        <v/>
      </c>
      <c r="Q438" s="57" t="str">
        <f>IF($C438&lt;&gt;"M5","",Trendlines!E438)</f>
        <v/>
      </c>
      <c r="R438" s="57" t="str">
        <f>IF($C438&lt;&gt;"M5","",Trendlines!H438)</f>
        <v/>
      </c>
      <c r="S438" s="36" t="str">
        <f>IF(N438=0,""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"")))))))))))))))))))))))))))))))))))))))))))))))))</f>
        <v/>
      </c>
      <c r="T438" s="36" t="str">
        <f>IF(O438=0,""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"")))))))))))))))))))))))))))))))))))))))))))))))))</f>
        <v/>
      </c>
      <c r="U438" s="36" t="str">
        <f>IFERROR(IF(S438="N/A","N/A",((N438-S438)/S438)),"")</f>
        <v/>
      </c>
      <c r="V438" s="36" t="str">
        <f>IFERROR(IF(T438="N/A","N/A",((O438-T438)/T438)),"")</f>
        <v/>
      </c>
      <c r="W438" t="str">
        <f>IFERROR(E438-F438,"")</f>
        <v/>
      </c>
      <c r="X438" t="str">
        <f>IFERROR(ABS(E438-D437),"")</f>
        <v/>
      </c>
      <c r="Y438" t="str">
        <f>IFERROR(ABS(F438-D437),"")</f>
        <v/>
      </c>
      <c r="Z438" t="str">
        <f t="shared" si="235"/>
        <v/>
      </c>
      <c r="AA438" s="36" t="str">
        <f>IFERROR(H438-I438,"")</f>
        <v/>
      </c>
      <c r="AB438" s="36" t="str">
        <f t="shared" si="177"/>
        <v/>
      </c>
      <c r="AC438" s="66" t="str" cm="1">
        <f t="array" ref="AC438">IFERROR((AB438=AB437,AC437+AB438,AB438),"")</f>
        <v/>
      </c>
      <c r="AD438" s="79" t="str">
        <f t="shared" si="178"/>
        <v/>
      </c>
      <c r="AE438" s="79" t="str">
        <f t="shared" si="179"/>
        <v/>
      </c>
      <c r="AF438" s="80" t="str">
        <f t="shared" si="180"/>
        <v/>
      </c>
      <c r="AG438" s="80" t="str">
        <f t="shared" si="181"/>
        <v/>
      </c>
      <c r="AH438" s="36" t="str">
        <f>IF(AND(H438&gt;I438,H437&lt;I437),"crossover","")</f>
        <v/>
      </c>
      <c r="AI438" s="36" t="str">
        <f>IF(AND(H438&lt;I438,H437&gt;I437),"crossunder","")</f>
        <v/>
      </c>
      <c r="AJ438" s="67" t="str">
        <f t="shared" si="182"/>
        <v/>
      </c>
      <c r="AK438" s="68" t="str">
        <f t="shared" si="183"/>
        <v/>
      </c>
      <c r="AL438" s="71" t="str">
        <f t="shared" si="184"/>
        <v/>
      </c>
      <c r="AM438" s="71" t="str">
        <f t="shared" si="185"/>
        <v/>
      </c>
      <c r="AN438" s="72" t="str">
        <f>IF(AND(AK438&lt;&gt;"",CF438="Low Spike @ Uptrend"),AK438,"")</f>
        <v/>
      </c>
      <c r="AO438" s="72" t="str">
        <f t="shared" si="186"/>
        <v/>
      </c>
      <c r="AP438" s="71" t="str">
        <f t="shared" si="187"/>
        <v/>
      </c>
      <c r="AQ438" s="71" t="str">
        <f t="shared" si="188"/>
        <v/>
      </c>
      <c r="AR438" s="74" t="str">
        <f t="shared" si="189"/>
        <v/>
      </c>
      <c r="AS438" s="74" t="str">
        <f t="shared" si="190"/>
        <v/>
      </c>
      <c r="AT438" s="72" t="str">
        <f t="shared" ref="AT438:AU438" si="251">IFERROR(STANDARDIZE(AN438,AVERAGE(AN54:AN438),_xlfn.STDEV.P(AN54:AN438)),"")</f>
        <v/>
      </c>
      <c r="AU438" s="72" t="str">
        <f t="shared" si="251"/>
        <v/>
      </c>
      <c r="AV438" s="76" t="str">
        <f t="shared" si="192"/>
        <v/>
      </c>
      <c r="AW438" s="76" t="str">
        <f t="shared" si="193"/>
        <v/>
      </c>
      <c r="AX438" s="4"/>
      <c r="AY438" s="21" t="str">
        <f>IF(OR(Q438=0,Q438=""),"",((H438-Q438)/Q438))</f>
        <v/>
      </c>
      <c r="AZ438" s="15" t="str">
        <f t="shared" si="166"/>
        <v/>
      </c>
      <c r="BA438" s="15" t="str">
        <f t="shared" si="164"/>
        <v/>
      </c>
      <c r="BB438" s="22" t="str">
        <f t="shared" si="167"/>
        <v/>
      </c>
      <c r="BC438" s="22" t="str">
        <f t="shared" si="168"/>
        <v/>
      </c>
      <c r="BD438" s="24" t="str">
        <f>IF(OR(R438=0,R438=""),"",((H438-R438)/R438))</f>
        <v/>
      </c>
      <c r="BE438" s="23" t="str">
        <f t="shared" si="165"/>
        <v/>
      </c>
      <c r="BF438" s="23" t="str">
        <f t="shared" si="169"/>
        <v/>
      </c>
      <c r="BG438" s="25" t="str">
        <f t="shared" si="170"/>
        <v/>
      </c>
      <c r="BH438" s="25" t="str">
        <f t="shared" si="171"/>
        <v/>
      </c>
      <c r="BI438" s="29" t="str">
        <f>IF(OR(L438="",N438=""),"",IF(AND(L438=N438,L438&gt;0,N438&gt;0),"Important High",""))</f>
        <v/>
      </c>
      <c r="BJ438" s="29" t="str">
        <f>IF(OR(M438="",O438=""),"",IF(AND(M438=O438,M438&gt;0,O438&gt;0),"Important Low",""))</f>
        <v/>
      </c>
      <c r="BK438" s="37" t="str">
        <f>IFERROR(IF(ABS(U438)&lt;0.15%,"Equal High",""),"")</f>
        <v/>
      </c>
      <c r="BL438" s="37" t="str" cm="1">
        <f t="array" aca="1" ref="BL438" ca="1">_xlfn.LET(_xlpm.lookback,MIN(ROW()-ROW(BK$50),11),_xlpm.found,IFERROR(MATCH("Equal High",OFFSET(BK438,-_xlpm.lookback,0,_xlpm.lookback+1,1),0),-1),_xlpm.offset_rows,_xlpm.lookback-_xlpm.found+1,IF(_xlpm.found&gt;0,INDEX(E:E,ROW()-_xlpm.offset_rows),""))</f>
        <v/>
      </c>
      <c r="BM438" s="37" t="str">
        <f ca="1">IF(BL438&lt;&gt;"",H438,"")</f>
        <v/>
      </c>
      <c r="BN438" s="37" t="str">
        <f ca="1">IF(BL438&lt;&gt;"",I438,"")</f>
        <v/>
      </c>
      <c r="BO438" s="37" t="str">
        <f t="shared" ca="1" si="247"/>
        <v/>
      </c>
      <c r="BP438" s="37" t="str">
        <f>IFERROR(IF(ABS(V438)&lt;0.15%,"Equal Low",""),"")</f>
        <v/>
      </c>
      <c r="BQ438" s="37" t="str" cm="1">
        <f t="array" aca="1" ref="BQ438" ca="1">_xlfn.LET(_xlpm.lookback,MIN(ROW()-ROW(BP$50),11),_xlpm.found,IFERROR(MATCH("Equal Low",OFFSET(BP438,-_xlpm.lookback,0,_xlpm.lookback+1,1),0),-1),_xlpm.offset_rows,_xlpm.lookback-_xlpm.found+1,IF(_xlpm.found&gt;0,INDEX(F:F,ROW()-_xlpm.offset_rows),""))</f>
        <v/>
      </c>
      <c r="BR438" s="37" t="str">
        <f ca="1">IF(BQ438&lt;&gt;"",H438,"")</f>
        <v/>
      </c>
      <c r="BS438" s="37" t="str">
        <f ca="1">IF(BQ438&lt;&gt;"",I438,"")</f>
        <v/>
      </c>
      <c r="BT438" s="37" t="str">
        <f t="shared" ca="1" si="248"/>
        <v/>
      </c>
      <c r="BU438" s="37" t="str">
        <f t="shared" si="172"/>
        <v/>
      </c>
      <c r="BV438" s="29" t="str">
        <f t="shared" si="173"/>
        <v/>
      </c>
      <c r="BW438" s="37" t="str" cm="1">
        <f t="array" ref="BW438">IF(BV438&lt;&gt;1,"",_xlfn.IFS(OR(BC438="Above",BC438="Below"),BC438,OR(BH438="Above",BH438="Below"),BH438,TRUE,""))</f>
        <v/>
      </c>
      <c r="BX438" s="37" t="str">
        <f ca="1">_xlfn.LET(_xlpm.eqh,IFERROR(ABS((BM438-BL438)/BL438)&lt;0.15%,FALSE),_xlpm.eql,IFERROR(ABS((BR438-BQ438)/BQ438)&lt;0.15%,FALSE),IF(_xlpm.eqh,IF(_xlpm.eql,"Eqh Touch / Eql Touch","Eqh Touch"),IF(_xlpm.eql,"Eql Touch","")))</f>
        <v/>
      </c>
      <c r="BY438" s="37" t="str">
        <f>IF(AA438="","",IF(AA438&gt;0,"UP","DOWN"))</f>
        <v/>
      </c>
      <c r="BZ438" s="37" t="str">
        <f t="shared" si="174"/>
        <v/>
      </c>
      <c r="CA438" s="37" t="str">
        <f t="shared" si="175"/>
        <v/>
      </c>
      <c r="CB438" s="66" t="str">
        <f t="shared" si="176"/>
        <v/>
      </c>
      <c r="CC438" s="69" t="str">
        <f t="shared" si="194"/>
        <v/>
      </c>
      <c r="CD438" s="66" t="str">
        <f t="shared" si="195"/>
        <v/>
      </c>
      <c r="CE438" s="66" t="str">
        <f t="shared" si="196"/>
        <v/>
      </c>
      <c r="CF438" s="66" t="str">
        <f>IF(AK438="","",IF(AND(AC438&gt;0,AK438&gt;0),"Low Spike @ Uptrend",""))</f>
        <v/>
      </c>
      <c r="CG438" s="66" t="str">
        <f>IF(AND(CF438="Low Spike @ Uptrend",AV438&gt;50%),"Sig Low Spike @ Uptrend","")</f>
        <v/>
      </c>
      <c r="CH438" s="30" t="str">
        <f>IFERROR(IF(Z438&gt;(AVERAGE(Z418:Z438)+(2*_xlfn.STDEV.P(Z418:Z438))),1,""),"")</f>
        <v/>
      </c>
      <c r="CI438" s="30" t="str">
        <f>IFERROR(IF(G438&gt;(AVERAGE(G418:G438)+(2*_xlfn.STDEV.P(G418:G438))),1,""),"")</f>
        <v/>
      </c>
      <c r="CJ438" s="30" t="str">
        <f>IF(P438="","",IF(P438=1,1,""))</f>
        <v/>
      </c>
      <c r="CK438" s="11" t="str">
        <f>IF(AND(CH438="",CC438="",CF438="",CI438="",CJ438=""),"",SUM(CH438:CJ438)/5)</f>
        <v/>
      </c>
      <c r="CL438" s="38" t="str">
        <f t="shared" si="218"/>
        <v/>
      </c>
      <c r="CM438" s="10" t="str">
        <f t="shared" si="219"/>
        <v/>
      </c>
    </row>
    <row r="439" spans="1:97" x14ac:dyDescent="0.55000000000000004">
      <c r="A439" t="str">
        <f>IF('Data Validation'!$K$2&lt;&gt;TRUE,"",'Data Validation'!A439)</f>
        <v/>
      </c>
      <c r="B439" s="4" t="str">
        <f>IF('Data Validation'!$K$2&lt;&gt;TRUE,"",'Data Validation'!C439)</f>
        <v/>
      </c>
      <c r="C439" s="4" t="str">
        <f>IF('Data Validation'!$K$2&lt;&gt;TRUE,"",'Data Validation'!E439)</f>
        <v/>
      </c>
      <c r="D439" s="4" t="str">
        <f>IF('Data Validation'!$K$2&lt;&gt;TRUE,"",'Data Validation'!G439)</f>
        <v/>
      </c>
      <c r="E439" s="4" t="str">
        <f>IF($C439&lt;&gt;"M5","",Price!F439)</f>
        <v/>
      </c>
      <c r="F439" s="4" t="str">
        <f>IF($C439&lt;&gt;"M5","",Price!G439)</f>
        <v/>
      </c>
      <c r="G439" s="4" t="str">
        <f>IF($C439&lt;&gt;"M5","",Price!H439)</f>
        <v/>
      </c>
      <c r="H439" s="57" t="str">
        <f>IF($C439&lt;&gt;"M5","",SSA!E439)</f>
        <v/>
      </c>
      <c r="I439" s="57" t="str">
        <f>IF($C439&lt;&gt;"M5","",SSA!F439)</f>
        <v/>
      </c>
      <c r="J439" s="58" t="str">
        <f>IF($C439&lt;&gt;"M5","",SSA!G439)</f>
        <v/>
      </c>
      <c r="K439" s="58" t="str">
        <f>IF($C439&lt;&gt;"M5","",SSA!H439)</f>
        <v/>
      </c>
      <c r="L439" s="5" t="str">
        <f>IF($C439&lt;&gt;"M5","",Trendlines!K439)</f>
        <v/>
      </c>
      <c r="M439" s="5" t="str">
        <f>IF($C439&lt;&gt;"M5","",Trendlines!L439)</f>
        <v/>
      </c>
      <c r="N439" s="5" t="str">
        <f>IF($C439&lt;&gt;"M5","",ZigZag!E439)</f>
        <v/>
      </c>
      <c r="O439" s="5" t="str">
        <f>IF($C439&lt;&gt;"M5","",ZigZag!F439)</f>
        <v/>
      </c>
      <c r="P439" s="5" t="str">
        <f>IF($C439&lt;&gt;"M5","",Pinbar!E439)</f>
        <v/>
      </c>
      <c r="Q439" s="57" t="str">
        <f>IF($C439&lt;&gt;"M5","",Trendlines!E439)</f>
        <v/>
      </c>
      <c r="R439" s="57" t="str">
        <f>IF($C439&lt;&gt;"M5","",Trendlines!H439)</f>
        <v/>
      </c>
      <c r="S439" s="36" t="str">
        <f>IF(N439=0,""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"")))))))))))))))))))))))))))))))))))))))))))))))))</f>
        <v/>
      </c>
      <c r="T439" s="36" t="str">
        <f>IF(O439=0,""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"")))))))))))))))))))))))))))))))))))))))))))))))))</f>
        <v/>
      </c>
      <c r="U439" s="36" t="str">
        <f>IFERROR(IF(S439="N/A","N/A",((N439-S439)/S439)),"")</f>
        <v/>
      </c>
      <c r="V439" s="36" t="str">
        <f>IFERROR(IF(T439="N/A","N/A",((O439-T439)/T439)),"")</f>
        <v/>
      </c>
      <c r="W439" t="str">
        <f>IFERROR(E439-F439,"")</f>
        <v/>
      </c>
      <c r="X439" t="str">
        <f>IFERROR(ABS(E439-D438),"")</f>
        <v/>
      </c>
      <c r="Y439" t="str">
        <f>IFERROR(ABS(F439-D438),"")</f>
        <v/>
      </c>
      <c r="Z439" t="str">
        <f t="shared" si="235"/>
        <v/>
      </c>
      <c r="AA439" s="36" t="str">
        <f>IFERROR(H439-I439,"")</f>
        <v/>
      </c>
      <c r="AB439" s="36" t="str">
        <f t="shared" si="177"/>
        <v/>
      </c>
      <c r="AC439" s="66" t="str" cm="1">
        <f t="array" ref="AC439">IFERROR((AB439=AB438,AC438+AB439,AB439),"")</f>
        <v/>
      </c>
      <c r="AD439" s="79" t="str">
        <f t="shared" si="178"/>
        <v/>
      </c>
      <c r="AE439" s="79" t="str">
        <f t="shared" si="179"/>
        <v/>
      </c>
      <c r="AF439" s="80" t="str">
        <f t="shared" si="180"/>
        <v/>
      </c>
      <c r="AG439" s="80" t="str">
        <f t="shared" si="181"/>
        <v/>
      </c>
      <c r="AH439" s="36" t="str">
        <f>IF(AND(H439&gt;I439,H438&lt;I438),"crossover","")</f>
        <v/>
      </c>
      <c r="AI439" s="36" t="str">
        <f>IF(AND(H439&lt;I439,H438&gt;I438),"crossunder","")</f>
        <v/>
      </c>
      <c r="AJ439" s="67" t="str">
        <f t="shared" si="182"/>
        <v/>
      </c>
      <c r="AK439" s="68" t="str">
        <f t="shared" si="183"/>
        <v/>
      </c>
      <c r="AL439" s="71" t="str">
        <f t="shared" si="184"/>
        <v/>
      </c>
      <c r="AM439" s="71" t="str">
        <f t="shared" si="185"/>
        <v/>
      </c>
      <c r="AN439" s="72" t="str">
        <f>IF(AND(AK439&lt;&gt;"",CF439="Low Spike @ Uptrend"),AK439,"")</f>
        <v/>
      </c>
      <c r="AO439" s="72" t="str">
        <f t="shared" si="186"/>
        <v/>
      </c>
      <c r="AP439" s="71" t="str">
        <f t="shared" si="187"/>
        <v/>
      </c>
      <c r="AQ439" s="71" t="str">
        <f t="shared" si="188"/>
        <v/>
      </c>
      <c r="AR439" s="74" t="str">
        <f t="shared" si="189"/>
        <v/>
      </c>
      <c r="AS439" s="74" t="str">
        <f t="shared" si="190"/>
        <v/>
      </c>
      <c r="AT439" s="72" t="str">
        <f t="shared" ref="AT439:AU439" si="252">IFERROR(STANDARDIZE(AN439,AVERAGE(AN55:AN439),_xlfn.STDEV.P(AN55:AN439)),"")</f>
        <v/>
      </c>
      <c r="AU439" s="72" t="str">
        <f t="shared" si="252"/>
        <v/>
      </c>
      <c r="AV439" s="76" t="str">
        <f t="shared" si="192"/>
        <v/>
      </c>
      <c r="AW439" s="76" t="str">
        <f t="shared" si="193"/>
        <v/>
      </c>
      <c r="AX439" s="4"/>
      <c r="AY439" s="21" t="str">
        <f>IF(OR(Q439=0,Q439=""),"",((H439-Q439)/Q439))</f>
        <v/>
      </c>
      <c r="AZ439" s="15" t="str">
        <f t="shared" si="166"/>
        <v/>
      </c>
      <c r="BA439" s="15" t="str">
        <f t="shared" si="164"/>
        <v/>
      </c>
      <c r="BB439" s="22" t="str">
        <f t="shared" si="167"/>
        <v/>
      </c>
      <c r="BC439" s="22" t="str">
        <f t="shared" si="168"/>
        <v/>
      </c>
      <c r="BD439" s="24" t="str">
        <f>IF(OR(R439=0,R439=""),"",((H439-R439)/R439))</f>
        <v/>
      </c>
      <c r="BE439" s="23" t="str">
        <f t="shared" si="165"/>
        <v/>
      </c>
      <c r="BF439" s="23" t="str">
        <f t="shared" si="169"/>
        <v/>
      </c>
      <c r="BG439" s="25" t="str">
        <f t="shared" si="170"/>
        <v/>
      </c>
      <c r="BH439" s="25" t="str">
        <f t="shared" si="171"/>
        <v/>
      </c>
      <c r="BI439" s="29" t="str">
        <f>IF(OR(L439="",N439=""),"",IF(AND(L439=N439,L439&gt;0,N439&gt;0),"Important High",""))</f>
        <v/>
      </c>
      <c r="BJ439" s="29" t="str">
        <f>IF(OR(M439="",O439=""),"",IF(AND(M439=O439,M439&gt;0,O439&gt;0),"Important Low",""))</f>
        <v/>
      </c>
      <c r="BK439" s="37" t="str">
        <f>IFERROR(IF(ABS(U439)&lt;0.15%,"Equal High",""),"")</f>
        <v/>
      </c>
      <c r="BL439" s="37" t="str" cm="1">
        <f t="array" aca="1" ref="BL439" ca="1">_xlfn.LET(_xlpm.lookback,MIN(ROW()-ROW(BK$50),11),_xlpm.found,IFERROR(MATCH("Equal High",OFFSET(BK439,-_xlpm.lookback,0,_xlpm.lookback+1,1),0),-1),_xlpm.offset_rows,_xlpm.lookback-_xlpm.found+1,IF(_xlpm.found&gt;0,INDEX(E:E,ROW()-_xlpm.offset_rows),""))</f>
        <v/>
      </c>
      <c r="BM439" s="37" t="str">
        <f ca="1">IF(BL439&lt;&gt;"",H439,"")</f>
        <v/>
      </c>
      <c r="BN439" s="37" t="str">
        <f ca="1">IF(BL439&lt;&gt;"",I439,"")</f>
        <v/>
      </c>
      <c r="BO439" s="37" t="str">
        <f t="shared" ca="1" si="247"/>
        <v/>
      </c>
      <c r="BP439" s="37" t="str">
        <f>IFERROR(IF(ABS(V439)&lt;0.15%,"Equal Low",""),"")</f>
        <v/>
      </c>
      <c r="BQ439" s="37" t="str" cm="1">
        <f t="array" aca="1" ref="BQ439" ca="1">_xlfn.LET(_xlpm.lookback,MIN(ROW()-ROW(BP$50),11),_xlpm.found,IFERROR(MATCH("Equal Low",OFFSET(BP439,-_xlpm.lookback,0,_xlpm.lookback+1,1),0),-1),_xlpm.offset_rows,_xlpm.lookback-_xlpm.found+1,IF(_xlpm.found&gt;0,INDEX(F:F,ROW()-_xlpm.offset_rows),""))</f>
        <v/>
      </c>
      <c r="BR439" s="37" t="str">
        <f ca="1">IF(BQ439&lt;&gt;"",H439,"")</f>
        <v/>
      </c>
      <c r="BS439" s="37" t="str">
        <f ca="1">IF(BQ439&lt;&gt;"",I439,"")</f>
        <v/>
      </c>
      <c r="BT439" s="37" t="str">
        <f t="shared" ca="1" si="248"/>
        <v/>
      </c>
      <c r="BU439" s="37" t="str">
        <f t="shared" si="172"/>
        <v/>
      </c>
      <c r="BV439" s="29" t="str">
        <f t="shared" si="173"/>
        <v/>
      </c>
      <c r="BW439" s="37" t="str" cm="1">
        <f t="array" ref="BW439">IF(BV439&lt;&gt;1,"",_xlfn.IFS(OR(BC439="Above",BC439="Below"),BC439,OR(BH439="Above",BH439="Below"),BH439,TRUE,""))</f>
        <v/>
      </c>
      <c r="BX439" s="37" t="str">
        <f ca="1">_xlfn.LET(_xlpm.eqh,IFERROR(ABS((BM439-BL439)/BL439)&lt;0.15%,FALSE),_xlpm.eql,IFERROR(ABS((BR439-BQ439)/BQ439)&lt;0.15%,FALSE),IF(_xlpm.eqh,IF(_xlpm.eql,"Eqh Touch / Eql Touch","Eqh Touch"),IF(_xlpm.eql,"Eql Touch","")))</f>
        <v/>
      </c>
      <c r="BY439" s="37" t="str">
        <f>IF(AA439="","",IF(AA439&gt;0,"UP","DOWN"))</f>
        <v/>
      </c>
      <c r="BZ439" s="37" t="str">
        <f t="shared" si="174"/>
        <v/>
      </c>
      <c r="CA439" s="37" t="str">
        <f t="shared" si="175"/>
        <v/>
      </c>
      <c r="CB439" s="66" t="str">
        <f t="shared" si="176"/>
        <v/>
      </c>
      <c r="CC439" s="69" t="str">
        <f t="shared" si="194"/>
        <v/>
      </c>
      <c r="CD439" s="66" t="str">
        <f t="shared" si="195"/>
        <v/>
      </c>
      <c r="CE439" s="66" t="str">
        <f t="shared" si="196"/>
        <v/>
      </c>
      <c r="CF439" s="66" t="str">
        <f>IF(AK439="","",IF(AND(AC439&gt;0,AK439&gt;0),"Low Spike @ Uptrend",""))</f>
        <v/>
      </c>
      <c r="CG439" s="66" t="str">
        <f>IF(AND(CF439="Low Spike @ Uptrend",AV439&gt;50%),"Sig Low Spike @ Uptrend","")</f>
        <v/>
      </c>
      <c r="CH439" s="30" t="str">
        <f>IFERROR(IF(Z439&gt;(AVERAGE(Z419:Z439)+(2*_xlfn.STDEV.P(Z419:Z439))),1,""),"")</f>
        <v/>
      </c>
      <c r="CI439" s="30" t="str">
        <f>IFERROR(IF(G439&gt;(AVERAGE(G419:G439)+(2*_xlfn.STDEV.P(G419:G439))),1,""),"")</f>
        <v/>
      </c>
      <c r="CJ439" s="30" t="str">
        <f>IF(P439="","",IF(P439=1,1,""))</f>
        <v/>
      </c>
      <c r="CK439" s="11" t="str">
        <f>IF(AND(CH439="",CC439="",CF439="",CI439="",CJ439=""),"",SUM(CH439:CJ439)/5)</f>
        <v/>
      </c>
      <c r="CL439" s="38" t="str">
        <f t="shared" si="218"/>
        <v/>
      </c>
      <c r="CM439" s="10" t="str">
        <f t="shared" si="219"/>
        <v/>
      </c>
      <c r="CR439" s="4"/>
      <c r="CS439" s="4"/>
    </row>
    <row r="440" spans="1:97" x14ac:dyDescent="0.55000000000000004">
      <c r="A440" t="str">
        <f>IF('Data Validation'!$K$2&lt;&gt;TRUE,"",'Data Validation'!A440)</f>
        <v/>
      </c>
      <c r="B440" s="4" t="str">
        <f>IF('Data Validation'!$K$2&lt;&gt;TRUE,"",'Data Validation'!C440)</f>
        <v/>
      </c>
      <c r="C440" s="4" t="str">
        <f>IF('Data Validation'!$K$2&lt;&gt;TRUE,"",'Data Validation'!E440)</f>
        <v/>
      </c>
      <c r="D440" s="4" t="str">
        <f>IF('Data Validation'!$K$2&lt;&gt;TRUE,"",'Data Validation'!G440)</f>
        <v/>
      </c>
      <c r="E440" s="4" t="str">
        <f>IF($C440&lt;&gt;"M5","",Price!F440)</f>
        <v/>
      </c>
      <c r="F440" s="4" t="str">
        <f>IF($C440&lt;&gt;"M5","",Price!G440)</f>
        <v/>
      </c>
      <c r="G440" s="4" t="str">
        <f>IF($C440&lt;&gt;"M5","",Price!H440)</f>
        <v/>
      </c>
      <c r="H440" s="57" t="str">
        <f>IF($C440&lt;&gt;"M5","",SSA!E440)</f>
        <v/>
      </c>
      <c r="I440" s="57" t="str">
        <f>IF($C440&lt;&gt;"M5","",SSA!F440)</f>
        <v/>
      </c>
      <c r="J440" s="58" t="str">
        <f>IF($C440&lt;&gt;"M5","",SSA!G440)</f>
        <v/>
      </c>
      <c r="K440" s="58" t="str">
        <f>IF($C440&lt;&gt;"M5","",SSA!H440)</f>
        <v/>
      </c>
      <c r="L440" s="5" t="str">
        <f>IF($C440&lt;&gt;"M5","",Trendlines!K440)</f>
        <v/>
      </c>
      <c r="M440" s="5" t="str">
        <f>IF($C440&lt;&gt;"M5","",Trendlines!L440)</f>
        <v/>
      </c>
      <c r="N440" s="5" t="str">
        <f>IF($C440&lt;&gt;"M5","",ZigZag!E440)</f>
        <v/>
      </c>
      <c r="O440" s="5" t="str">
        <f>IF($C440&lt;&gt;"M5","",ZigZag!F440)</f>
        <v/>
      </c>
      <c r="P440" s="5" t="str">
        <f>IF($C440&lt;&gt;"M5","",Pinbar!E440)</f>
        <v/>
      </c>
      <c r="Q440" s="57" t="str">
        <f>IF($C440&lt;&gt;"M5","",Trendlines!E440)</f>
        <v/>
      </c>
      <c r="R440" s="57" t="str">
        <f>IF($C440&lt;&gt;"M5","",Trendlines!H440)</f>
        <v/>
      </c>
      <c r="S440" s="36" t="str">
        <f>IF(N440=0,""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"")))))))))))))))))))))))))))))))))))))))))))))))))</f>
        <v/>
      </c>
      <c r="T440" s="36" t="str">
        <f>IF(O440=0,""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"")))))))))))))))))))))))))))))))))))))))))))))))))</f>
        <v/>
      </c>
      <c r="U440" s="36" t="str">
        <f>IFERROR(IF(S440="N/A","N/A",((N440-S440)/S440)),"")</f>
        <v/>
      </c>
      <c r="V440" s="36" t="str">
        <f>IFERROR(IF(T440="N/A","N/A",((O440-T440)/T440)),"")</f>
        <v/>
      </c>
      <c r="W440" t="str">
        <f>IFERROR(E440-F440,"")</f>
        <v/>
      </c>
      <c r="X440" t="str">
        <f>IFERROR(ABS(E440-D439),"")</f>
        <v/>
      </c>
      <c r="Y440" t="str">
        <f>IFERROR(ABS(F440-D439),"")</f>
        <v/>
      </c>
      <c r="Z440" t="str">
        <f t="shared" si="235"/>
        <v/>
      </c>
      <c r="AA440" s="36" t="str">
        <f>IFERROR(H440-I440,"")</f>
        <v/>
      </c>
      <c r="AB440" s="36" t="str">
        <f t="shared" si="177"/>
        <v/>
      </c>
      <c r="AC440" s="66" t="str" cm="1">
        <f t="array" ref="AC440">IFERROR((AB440=AB439,AC439+AB440,AB440),"")</f>
        <v/>
      </c>
      <c r="AD440" s="79" t="str">
        <f t="shared" si="178"/>
        <v/>
      </c>
      <c r="AE440" s="79" t="str">
        <f t="shared" si="179"/>
        <v/>
      </c>
      <c r="AF440" s="80" t="str">
        <f t="shared" si="180"/>
        <v/>
      </c>
      <c r="AG440" s="80" t="str">
        <f t="shared" si="181"/>
        <v/>
      </c>
      <c r="AH440" s="36" t="str">
        <f>IF(AND(H440&gt;I440,H439&lt;I439),"crossover","")</f>
        <v/>
      </c>
      <c r="AI440" s="36" t="str">
        <f>IF(AND(H440&lt;I440,H439&gt;I439),"crossunder","")</f>
        <v/>
      </c>
      <c r="AJ440" s="67" t="str">
        <f t="shared" si="182"/>
        <v/>
      </c>
      <c r="AK440" s="68" t="str">
        <f t="shared" si="183"/>
        <v/>
      </c>
      <c r="AL440" s="71" t="str">
        <f t="shared" si="184"/>
        <v/>
      </c>
      <c r="AM440" s="71" t="str">
        <f t="shared" si="185"/>
        <v/>
      </c>
      <c r="AN440" s="72" t="str">
        <f>IF(AND(AK440&lt;&gt;"",CF440="Low Spike @ Uptrend"),AK440,"")</f>
        <v/>
      </c>
      <c r="AO440" s="72" t="str">
        <f t="shared" si="186"/>
        <v/>
      </c>
      <c r="AP440" s="71" t="str">
        <f t="shared" si="187"/>
        <v/>
      </c>
      <c r="AQ440" s="71" t="str">
        <f t="shared" si="188"/>
        <v/>
      </c>
      <c r="AR440" s="74" t="str">
        <f t="shared" si="189"/>
        <v/>
      </c>
      <c r="AS440" s="74" t="str">
        <f t="shared" si="190"/>
        <v/>
      </c>
      <c r="AT440" s="72" t="str">
        <f t="shared" ref="AT440:AU440" si="253">IFERROR(STANDARDIZE(AN440,AVERAGE(AN56:AN440),_xlfn.STDEV.P(AN56:AN440)),"")</f>
        <v/>
      </c>
      <c r="AU440" s="72" t="str">
        <f t="shared" si="253"/>
        <v/>
      </c>
      <c r="AV440" s="76" t="str">
        <f t="shared" si="192"/>
        <v/>
      </c>
      <c r="AW440" s="76" t="str">
        <f t="shared" si="193"/>
        <v/>
      </c>
      <c r="AX440" s="4"/>
      <c r="AY440" s="21" t="str">
        <f>IF(OR(Q440=0,Q440=""),"",((H440-Q440)/Q440))</f>
        <v/>
      </c>
      <c r="AZ440" s="15" t="str">
        <f t="shared" si="166"/>
        <v/>
      </c>
      <c r="BA440" s="15" t="str">
        <f t="shared" si="164"/>
        <v/>
      </c>
      <c r="BB440" s="22" t="str">
        <f t="shared" si="167"/>
        <v/>
      </c>
      <c r="BC440" s="22" t="str">
        <f t="shared" si="168"/>
        <v/>
      </c>
      <c r="BD440" s="24" t="str">
        <f>IF(OR(R440=0,R440=""),"",((H440-R440)/R440))</f>
        <v/>
      </c>
      <c r="BE440" s="23" t="str">
        <f t="shared" si="165"/>
        <v/>
      </c>
      <c r="BF440" s="23" t="str">
        <f t="shared" si="169"/>
        <v/>
      </c>
      <c r="BG440" s="25" t="str">
        <f t="shared" si="170"/>
        <v/>
      </c>
      <c r="BH440" s="25" t="str">
        <f t="shared" si="171"/>
        <v/>
      </c>
      <c r="BI440" s="29" t="str">
        <f>IF(OR(L440="",N440=""),"",IF(AND(L440=N440,L440&gt;0,N440&gt;0),"Important High",""))</f>
        <v/>
      </c>
      <c r="BJ440" s="29" t="str">
        <f>IF(OR(M440="",O440=""),"",IF(AND(M440=O440,M440&gt;0,O440&gt;0),"Important Low",""))</f>
        <v/>
      </c>
      <c r="BK440" s="37" t="str">
        <f>IFERROR(IF(ABS(U440)&lt;0.15%,"Equal High",""),"")</f>
        <v/>
      </c>
      <c r="BL440" s="37" t="str" cm="1">
        <f t="array" aca="1" ref="BL440" ca="1">_xlfn.LET(_xlpm.lookback,MIN(ROW()-ROW(BK$50),11),_xlpm.found,IFERROR(MATCH("Equal High",OFFSET(BK440,-_xlpm.lookback,0,_xlpm.lookback+1,1),0),-1),_xlpm.offset_rows,_xlpm.lookback-_xlpm.found+1,IF(_xlpm.found&gt;0,INDEX(E:E,ROW()-_xlpm.offset_rows),""))</f>
        <v/>
      </c>
      <c r="BM440" s="37" t="str">
        <f ca="1">IF(BL440&lt;&gt;"",H440,"")</f>
        <v/>
      </c>
      <c r="BN440" s="37" t="str">
        <f ca="1">IF(BL440&lt;&gt;"",I440,"")</f>
        <v/>
      </c>
      <c r="BO440" s="37" t="str">
        <f t="shared" ca="1" si="247"/>
        <v/>
      </c>
      <c r="BP440" s="37" t="str">
        <f>IFERROR(IF(ABS(V440)&lt;0.15%,"Equal Low",""),"")</f>
        <v/>
      </c>
      <c r="BQ440" s="37" t="str" cm="1">
        <f t="array" aca="1" ref="BQ440" ca="1">_xlfn.LET(_xlpm.lookback,MIN(ROW()-ROW(BP$50),11),_xlpm.found,IFERROR(MATCH("Equal Low",OFFSET(BP440,-_xlpm.lookback,0,_xlpm.lookback+1,1),0),-1),_xlpm.offset_rows,_xlpm.lookback-_xlpm.found+1,IF(_xlpm.found&gt;0,INDEX(F:F,ROW()-_xlpm.offset_rows),""))</f>
        <v/>
      </c>
      <c r="BR440" s="37" t="str">
        <f ca="1">IF(BQ440&lt;&gt;"",H440,"")</f>
        <v/>
      </c>
      <c r="BS440" s="37" t="str">
        <f ca="1">IF(BQ440&lt;&gt;"",I440,"")</f>
        <v/>
      </c>
      <c r="BT440" s="37" t="str">
        <f t="shared" ca="1" si="248"/>
        <v/>
      </c>
      <c r="BU440" s="37" t="str">
        <f t="shared" si="172"/>
        <v/>
      </c>
      <c r="BV440" s="29" t="str">
        <f t="shared" si="173"/>
        <v/>
      </c>
      <c r="BW440" s="37" t="str" cm="1">
        <f t="array" ref="BW440">IF(BV440&lt;&gt;1,"",_xlfn.IFS(OR(BC440="Above",BC440="Below"),BC440,OR(BH440="Above",BH440="Below"),BH440,TRUE,""))</f>
        <v/>
      </c>
      <c r="BX440" s="37" t="str">
        <f ca="1">_xlfn.LET(_xlpm.eqh,IFERROR(ABS((BM440-BL440)/BL440)&lt;0.15%,FALSE),_xlpm.eql,IFERROR(ABS((BR440-BQ440)/BQ440)&lt;0.15%,FALSE),IF(_xlpm.eqh,IF(_xlpm.eql,"Eqh Touch / Eql Touch","Eqh Touch"),IF(_xlpm.eql,"Eql Touch","")))</f>
        <v/>
      </c>
      <c r="BY440" s="37" t="str">
        <f>IF(AA440="","",IF(AA440&gt;0,"UP","DOWN"))</f>
        <v/>
      </c>
      <c r="BZ440" s="37" t="str">
        <f t="shared" si="174"/>
        <v/>
      </c>
      <c r="CA440" s="37" t="str">
        <f t="shared" si="175"/>
        <v/>
      </c>
      <c r="CB440" s="66" t="str">
        <f t="shared" si="176"/>
        <v/>
      </c>
      <c r="CC440" s="69" t="str">
        <f t="shared" si="194"/>
        <v/>
      </c>
      <c r="CD440" s="66" t="str">
        <f t="shared" si="195"/>
        <v/>
      </c>
      <c r="CE440" s="66" t="str">
        <f t="shared" si="196"/>
        <v/>
      </c>
      <c r="CF440" s="66" t="str">
        <f>IF(AK440="","",IF(AND(AC440&gt;0,AK440&gt;0),"Low Spike @ Uptrend",""))</f>
        <v/>
      </c>
      <c r="CG440" s="66" t="str">
        <f>IF(AND(CF440="Low Spike @ Uptrend",AV440&gt;50%),"Sig Low Spike @ Uptrend","")</f>
        <v/>
      </c>
      <c r="CH440" s="30" t="str">
        <f>IFERROR(IF(Z440&gt;(AVERAGE(Z420:Z440)+(2*_xlfn.STDEV.P(Z420:Z440))),1,""),"")</f>
        <v/>
      </c>
      <c r="CI440" s="30" t="str">
        <f>IFERROR(IF(G440&gt;(AVERAGE(G420:G440)+(2*_xlfn.STDEV.P(G420:G440))),1,""),"")</f>
        <v/>
      </c>
      <c r="CJ440" s="30" t="str">
        <f>IF(P440="","",IF(P440=1,1,""))</f>
        <v/>
      </c>
      <c r="CK440" s="11" t="str">
        <f>IF(AND(CH440="",CC440="",CF440="",CI440="",CJ440=""),"",SUM(CH440:CJ440)/5)</f>
        <v/>
      </c>
      <c r="CL440" s="38" t="str">
        <f t="shared" si="218"/>
        <v/>
      </c>
      <c r="CM440" s="10" t="str">
        <f t="shared" si="219"/>
        <v/>
      </c>
      <c r="CR440" s="4"/>
      <c r="CS440" s="4"/>
    </row>
    <row r="441" spans="1:97" x14ac:dyDescent="0.55000000000000004">
      <c r="A441" t="str">
        <f>IF('Data Validation'!$K$2&lt;&gt;TRUE,"",'Data Validation'!A441)</f>
        <v/>
      </c>
      <c r="B441" s="4" t="str">
        <f>IF('Data Validation'!$K$2&lt;&gt;TRUE,"",'Data Validation'!C441)</f>
        <v/>
      </c>
      <c r="C441" s="4" t="str">
        <f>IF('Data Validation'!$K$2&lt;&gt;TRUE,"",'Data Validation'!E441)</f>
        <v/>
      </c>
      <c r="D441" s="4" t="str">
        <f>IF('Data Validation'!$K$2&lt;&gt;TRUE,"",'Data Validation'!G441)</f>
        <v/>
      </c>
      <c r="E441" s="4" t="str">
        <f>IF($C441&lt;&gt;"M5","",Price!F441)</f>
        <v/>
      </c>
      <c r="F441" s="4" t="str">
        <f>IF($C441&lt;&gt;"M5","",Price!G441)</f>
        <v/>
      </c>
      <c r="G441" s="4" t="str">
        <f>IF($C441&lt;&gt;"M5","",Price!H441)</f>
        <v/>
      </c>
      <c r="H441" s="57" t="str">
        <f>IF($C441&lt;&gt;"M5","",SSA!E441)</f>
        <v/>
      </c>
      <c r="I441" s="57" t="str">
        <f>IF($C441&lt;&gt;"M5","",SSA!F441)</f>
        <v/>
      </c>
      <c r="J441" s="58" t="str">
        <f>IF($C441&lt;&gt;"M5","",SSA!G441)</f>
        <v/>
      </c>
      <c r="K441" s="58" t="str">
        <f>IF($C441&lt;&gt;"M5","",SSA!H441)</f>
        <v/>
      </c>
      <c r="L441" s="5" t="str">
        <f>IF($C441&lt;&gt;"M5","",Trendlines!K441)</f>
        <v/>
      </c>
      <c r="M441" s="5" t="str">
        <f>IF($C441&lt;&gt;"M5","",Trendlines!L441)</f>
        <v/>
      </c>
      <c r="N441" s="5" t="str">
        <f>IF($C441&lt;&gt;"M5","",ZigZag!E441)</f>
        <v/>
      </c>
      <c r="O441" s="5" t="str">
        <f>IF($C441&lt;&gt;"M5","",ZigZag!F441)</f>
        <v/>
      </c>
      <c r="P441" s="5" t="str">
        <f>IF($C441&lt;&gt;"M5","",Pinbar!E441)</f>
        <v/>
      </c>
      <c r="Q441" s="57" t="str">
        <f>IF($C441&lt;&gt;"M5","",Trendlines!E441)</f>
        <v/>
      </c>
      <c r="R441" s="57" t="str">
        <f>IF($C441&lt;&gt;"M5","",Trendlines!H441)</f>
        <v/>
      </c>
      <c r="S441" s="36" t="str">
        <f>IF(N441=0,""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"")))))))))))))))))))))))))))))))))))))))))))))))))</f>
        <v/>
      </c>
      <c r="T441" s="36" t="str">
        <f>IF(O441=0,""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"")))))))))))))))))))))))))))))))))))))))))))))))))</f>
        <v/>
      </c>
      <c r="U441" s="36" t="str">
        <f>IFERROR(IF(S441="N/A","N/A",((N441-S441)/S441)),"")</f>
        <v/>
      </c>
      <c r="V441" s="36" t="str">
        <f>IFERROR(IF(T441="N/A","N/A",((O441-T441)/T441)),"")</f>
        <v/>
      </c>
      <c r="W441" t="str">
        <f>IFERROR(E441-F441,"")</f>
        <v/>
      </c>
      <c r="X441" t="str">
        <f>IFERROR(ABS(E441-D440),"")</f>
        <v/>
      </c>
      <c r="Y441" t="str">
        <f>IFERROR(ABS(F441-D440),"")</f>
        <v/>
      </c>
      <c r="Z441" t="str">
        <f t="shared" si="235"/>
        <v/>
      </c>
      <c r="AA441" s="36" t="str">
        <f>IFERROR(H441-I441,"")</f>
        <v/>
      </c>
      <c r="AB441" s="36" t="str">
        <f t="shared" si="177"/>
        <v/>
      </c>
      <c r="AC441" s="66" t="str" cm="1">
        <f t="array" ref="AC441">IFERROR((AB441=AB440,AC440+AB441,AB441),"")</f>
        <v/>
      </c>
      <c r="AD441" s="79" t="str">
        <f t="shared" si="178"/>
        <v/>
      </c>
      <c r="AE441" s="79" t="str">
        <f t="shared" si="179"/>
        <v/>
      </c>
      <c r="AF441" s="80" t="str">
        <f t="shared" si="180"/>
        <v/>
      </c>
      <c r="AG441" s="80" t="str">
        <f t="shared" si="181"/>
        <v/>
      </c>
      <c r="AH441" s="36" t="str">
        <f>IF(AND(H441&gt;I441,H440&lt;I440),"crossover","")</f>
        <v/>
      </c>
      <c r="AI441" s="36" t="str">
        <f>IF(AND(H441&lt;I441,H440&gt;I440),"crossunder","")</f>
        <v/>
      </c>
      <c r="AJ441" s="67" t="str">
        <f t="shared" si="182"/>
        <v/>
      </c>
      <c r="AK441" s="68" t="str">
        <f t="shared" si="183"/>
        <v/>
      </c>
      <c r="AL441" s="71" t="str">
        <f t="shared" si="184"/>
        <v/>
      </c>
      <c r="AM441" s="71" t="str">
        <f t="shared" si="185"/>
        <v/>
      </c>
      <c r="AN441" s="72" t="str">
        <f>IF(AND(AK441&lt;&gt;"",CF441="Low Spike @ Uptrend"),AK441,"")</f>
        <v/>
      </c>
      <c r="AO441" s="72" t="str">
        <f t="shared" si="186"/>
        <v/>
      </c>
      <c r="AP441" s="71" t="str">
        <f t="shared" si="187"/>
        <v/>
      </c>
      <c r="AQ441" s="71" t="str">
        <f t="shared" si="188"/>
        <v/>
      </c>
      <c r="AR441" s="74" t="str">
        <f t="shared" si="189"/>
        <v/>
      </c>
      <c r="AS441" s="74" t="str">
        <f t="shared" si="190"/>
        <v/>
      </c>
      <c r="AT441" s="72" t="str">
        <f t="shared" ref="AT441:AU441" si="254">IFERROR(STANDARDIZE(AN441,AVERAGE(AN57:AN441),_xlfn.STDEV.P(AN57:AN441)),"")</f>
        <v/>
      </c>
      <c r="AU441" s="72" t="str">
        <f t="shared" si="254"/>
        <v/>
      </c>
      <c r="AV441" s="76" t="str">
        <f t="shared" si="192"/>
        <v/>
      </c>
      <c r="AW441" s="76" t="str">
        <f t="shared" si="193"/>
        <v/>
      </c>
      <c r="AX441" s="4"/>
      <c r="AY441" s="21" t="str">
        <f>IF(OR(Q441=0,Q441=""),"",((H441-Q441)/Q441))</f>
        <v/>
      </c>
      <c r="AZ441" s="15" t="str">
        <f t="shared" si="166"/>
        <v/>
      </c>
      <c r="BA441" s="15" t="str">
        <f t="shared" si="164"/>
        <v/>
      </c>
      <c r="BB441" s="22" t="str">
        <f t="shared" si="167"/>
        <v/>
      </c>
      <c r="BC441" s="22" t="str">
        <f t="shared" si="168"/>
        <v/>
      </c>
      <c r="BD441" s="24" t="str">
        <f>IF(OR(R441=0,R441=""),"",((H441-R441)/R441))</f>
        <v/>
      </c>
      <c r="BE441" s="23" t="str">
        <f t="shared" si="165"/>
        <v/>
      </c>
      <c r="BF441" s="23" t="str">
        <f t="shared" si="169"/>
        <v/>
      </c>
      <c r="BG441" s="25" t="str">
        <f t="shared" si="170"/>
        <v/>
      </c>
      <c r="BH441" s="25" t="str">
        <f t="shared" si="171"/>
        <v/>
      </c>
      <c r="BI441" s="29" t="str">
        <f>IF(OR(L441="",N441=""),"",IF(AND(L441=N441,L441&gt;0,N441&gt;0),"Important High",""))</f>
        <v/>
      </c>
      <c r="BJ441" s="29" t="str">
        <f>IF(OR(M441="",O441=""),"",IF(AND(M441=O441,M441&gt;0,O441&gt;0),"Important Low",""))</f>
        <v/>
      </c>
      <c r="BK441" s="37" t="str">
        <f>IFERROR(IF(ABS(U441)&lt;0.15%,"Equal High",""),"")</f>
        <v/>
      </c>
      <c r="BL441" s="37" t="str" cm="1">
        <f t="array" aca="1" ref="BL441" ca="1">_xlfn.LET(_xlpm.lookback,MIN(ROW()-ROW(BK$50),11),_xlpm.found,IFERROR(MATCH("Equal High",OFFSET(BK441,-_xlpm.lookback,0,_xlpm.lookback+1,1),0),-1),_xlpm.offset_rows,_xlpm.lookback-_xlpm.found+1,IF(_xlpm.found&gt;0,INDEX(E:E,ROW()-_xlpm.offset_rows),""))</f>
        <v/>
      </c>
      <c r="BM441" s="37" t="str">
        <f ca="1">IF(BL441&lt;&gt;"",H441,"")</f>
        <v/>
      </c>
      <c r="BN441" s="37" t="str">
        <f ca="1">IF(BL441&lt;&gt;"",I441,"")</f>
        <v/>
      </c>
      <c r="BO441" s="37" t="str">
        <f t="shared" ca="1" si="247"/>
        <v/>
      </c>
      <c r="BP441" s="37" t="str">
        <f>IFERROR(IF(ABS(V441)&lt;0.15%,"Equal Low",""),"")</f>
        <v/>
      </c>
      <c r="BQ441" s="37" t="str" cm="1">
        <f t="array" aca="1" ref="BQ441" ca="1">_xlfn.LET(_xlpm.lookback,MIN(ROW()-ROW(BP$50),11),_xlpm.found,IFERROR(MATCH("Equal Low",OFFSET(BP441,-_xlpm.lookback,0,_xlpm.lookback+1,1),0),-1),_xlpm.offset_rows,_xlpm.lookback-_xlpm.found+1,IF(_xlpm.found&gt;0,INDEX(F:F,ROW()-_xlpm.offset_rows),""))</f>
        <v/>
      </c>
      <c r="BR441" s="37" t="str">
        <f ca="1">IF(BQ441&lt;&gt;"",H441,"")</f>
        <v/>
      </c>
      <c r="BS441" s="37" t="str">
        <f ca="1">IF(BQ441&lt;&gt;"",I441,"")</f>
        <v/>
      </c>
      <c r="BT441" s="37" t="str">
        <f t="shared" ca="1" si="248"/>
        <v/>
      </c>
      <c r="BU441" s="37" t="str">
        <f t="shared" si="172"/>
        <v/>
      </c>
      <c r="BV441" s="29" t="str">
        <f t="shared" si="173"/>
        <v/>
      </c>
      <c r="BW441" s="37" t="str" cm="1">
        <f t="array" ref="BW441">IF(BV441&lt;&gt;1,"",_xlfn.IFS(OR(BC441="Above",BC441="Below"),BC441,OR(BH441="Above",BH441="Below"),BH441,TRUE,""))</f>
        <v/>
      </c>
      <c r="BX441" s="37" t="str">
        <f ca="1">_xlfn.LET(_xlpm.eqh,IFERROR(ABS((BM441-BL441)/BL441)&lt;0.15%,FALSE),_xlpm.eql,IFERROR(ABS((BR441-BQ441)/BQ441)&lt;0.15%,FALSE),IF(_xlpm.eqh,IF(_xlpm.eql,"Eqh Touch / Eql Touch","Eqh Touch"),IF(_xlpm.eql,"Eql Touch","")))</f>
        <v/>
      </c>
      <c r="BY441" s="37" t="str">
        <f>IF(AA441="","",IF(AA441&gt;0,"UP","DOWN"))</f>
        <v/>
      </c>
      <c r="BZ441" s="37" t="str">
        <f t="shared" si="174"/>
        <v/>
      </c>
      <c r="CA441" s="37" t="str">
        <f t="shared" si="175"/>
        <v/>
      </c>
      <c r="CB441" s="66" t="str">
        <f t="shared" si="176"/>
        <v/>
      </c>
      <c r="CC441" s="69" t="str">
        <f t="shared" si="194"/>
        <v/>
      </c>
      <c r="CD441" s="66" t="str">
        <f t="shared" si="195"/>
        <v/>
      </c>
      <c r="CE441" s="66" t="str">
        <f t="shared" si="196"/>
        <v/>
      </c>
      <c r="CF441" s="66" t="str">
        <f>IF(AK441="","",IF(AND(AC441&gt;0,AK441&gt;0),"Low Spike @ Uptrend",""))</f>
        <v/>
      </c>
      <c r="CG441" s="66" t="str">
        <f>IF(AND(CF441="Low Spike @ Uptrend",AV441&gt;50%),"Sig Low Spike @ Uptrend","")</f>
        <v/>
      </c>
      <c r="CH441" s="30" t="str">
        <f>IFERROR(IF(Z441&gt;(AVERAGE(Z421:Z441)+(2*_xlfn.STDEV.P(Z421:Z441))),1,""),"")</f>
        <v/>
      </c>
      <c r="CI441" s="30" t="str">
        <f>IFERROR(IF(G441&gt;(AVERAGE(G421:G441)+(2*_xlfn.STDEV.P(G421:G441))),1,""),"")</f>
        <v/>
      </c>
      <c r="CJ441" s="30" t="str">
        <f>IF(P441="","",IF(P441=1,1,""))</f>
        <v/>
      </c>
      <c r="CK441" s="11" t="str">
        <f>IF(AND(CH441="",CC441="",CF441="",CI441="",CJ441=""),"",SUM(CH441:CJ441)/5)</f>
        <v/>
      </c>
      <c r="CL441" s="38" t="str">
        <f t="shared" si="218"/>
        <v/>
      </c>
      <c r="CM441" s="10" t="str">
        <f t="shared" si="219"/>
        <v/>
      </c>
      <c r="CR441" s="4"/>
      <c r="CS441" s="4"/>
    </row>
    <row r="442" spans="1:97" x14ac:dyDescent="0.55000000000000004">
      <c r="A442" t="str">
        <f>IF('Data Validation'!$K$2&lt;&gt;TRUE,"",'Data Validation'!A442)</f>
        <v/>
      </c>
      <c r="B442" s="4" t="str">
        <f>IF('Data Validation'!$K$2&lt;&gt;TRUE,"",'Data Validation'!C442)</f>
        <v/>
      </c>
      <c r="C442" s="4" t="str">
        <f>IF('Data Validation'!$K$2&lt;&gt;TRUE,"",'Data Validation'!E442)</f>
        <v/>
      </c>
      <c r="D442" s="4" t="str">
        <f>IF('Data Validation'!$K$2&lt;&gt;TRUE,"",'Data Validation'!G442)</f>
        <v/>
      </c>
      <c r="E442" s="4" t="str">
        <f>IF($C442&lt;&gt;"M5","",Price!F442)</f>
        <v/>
      </c>
      <c r="F442" s="4" t="str">
        <f>IF($C442&lt;&gt;"M5","",Price!G442)</f>
        <v/>
      </c>
      <c r="G442" s="4" t="str">
        <f>IF($C442&lt;&gt;"M5","",Price!H442)</f>
        <v/>
      </c>
      <c r="H442" s="57" t="str">
        <f>IF($C442&lt;&gt;"M5","",SSA!E442)</f>
        <v/>
      </c>
      <c r="I442" s="57" t="str">
        <f>IF($C442&lt;&gt;"M5","",SSA!F442)</f>
        <v/>
      </c>
      <c r="J442" s="58" t="str">
        <f>IF($C442&lt;&gt;"M5","",SSA!G442)</f>
        <v/>
      </c>
      <c r="K442" s="58" t="str">
        <f>IF($C442&lt;&gt;"M5","",SSA!H442)</f>
        <v/>
      </c>
      <c r="L442" s="5" t="str">
        <f>IF($C442&lt;&gt;"M5","",Trendlines!K442)</f>
        <v/>
      </c>
      <c r="M442" s="5" t="str">
        <f>IF($C442&lt;&gt;"M5","",Trendlines!L442)</f>
        <v/>
      </c>
      <c r="N442" s="5" t="str">
        <f>IF($C442&lt;&gt;"M5","",ZigZag!E442)</f>
        <v/>
      </c>
      <c r="O442" s="5" t="str">
        <f>IF($C442&lt;&gt;"M5","",ZigZag!F442)</f>
        <v/>
      </c>
      <c r="P442" s="5" t="str">
        <f>IF($C442&lt;&gt;"M5","",Pinbar!E442)</f>
        <v/>
      </c>
      <c r="Q442" s="57" t="str">
        <f>IF($C442&lt;&gt;"M5","",Trendlines!E442)</f>
        <v/>
      </c>
      <c r="R442" s="57" t="str">
        <f>IF($C442&lt;&gt;"M5","",Trendlines!H442)</f>
        <v/>
      </c>
      <c r="S442" s="36" t="str">
        <f>IF(N442=0,""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"")))))))))))))))))))))))))))))))))))))))))))))))))</f>
        <v/>
      </c>
      <c r="T442" s="36" t="str">
        <f>IF(O442=0,""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"")))))))))))))))))))))))))))))))))))))))))))))))))</f>
        <v/>
      </c>
      <c r="U442" s="36" t="str">
        <f>IFERROR(IF(S442="N/A","N/A",((N442-S442)/S442)),"")</f>
        <v/>
      </c>
      <c r="V442" s="36" t="str">
        <f>IFERROR(IF(T442="N/A","N/A",((O442-T442)/T442)),"")</f>
        <v/>
      </c>
      <c r="W442" t="str">
        <f>IFERROR(E442-F442,"")</f>
        <v/>
      </c>
      <c r="X442" t="str">
        <f>IFERROR(ABS(E442-D441),"")</f>
        <v/>
      </c>
      <c r="Y442" t="str">
        <f>IFERROR(ABS(F442-D441),"")</f>
        <v/>
      </c>
      <c r="Z442" t="str">
        <f t="shared" si="235"/>
        <v/>
      </c>
      <c r="AA442" s="36" t="str">
        <f>IFERROR(H442-I442,"")</f>
        <v/>
      </c>
      <c r="AB442" s="36" t="str">
        <f t="shared" si="177"/>
        <v/>
      </c>
      <c r="AC442" s="66" t="str" cm="1">
        <f t="array" ref="AC442">IFERROR((AB442=AB441,AC441+AB442,AB442),"")</f>
        <v/>
      </c>
      <c r="AD442" s="79" t="str">
        <f t="shared" si="178"/>
        <v/>
      </c>
      <c r="AE442" s="79" t="str">
        <f t="shared" si="179"/>
        <v/>
      </c>
      <c r="AF442" s="80" t="str">
        <f t="shared" si="180"/>
        <v/>
      </c>
      <c r="AG442" s="80" t="str">
        <f t="shared" si="181"/>
        <v/>
      </c>
      <c r="AH442" s="36" t="str">
        <f>IF(AND(H442&gt;I442,H441&lt;I441),"crossover","")</f>
        <v/>
      </c>
      <c r="AI442" s="36" t="str">
        <f>IF(AND(H442&lt;I442,H441&gt;I441),"crossunder","")</f>
        <v/>
      </c>
      <c r="AJ442" s="67" t="str">
        <f t="shared" si="182"/>
        <v/>
      </c>
      <c r="AK442" s="68" t="str">
        <f t="shared" si="183"/>
        <v/>
      </c>
      <c r="AL442" s="71" t="str">
        <f t="shared" si="184"/>
        <v/>
      </c>
      <c r="AM442" s="71" t="str">
        <f t="shared" si="185"/>
        <v/>
      </c>
      <c r="AN442" s="72" t="str">
        <f>IF(AND(AK442&lt;&gt;"",CF442="Low Spike @ Uptrend"),AK442,"")</f>
        <v/>
      </c>
      <c r="AO442" s="72" t="str">
        <f t="shared" si="186"/>
        <v/>
      </c>
      <c r="AP442" s="71" t="str">
        <f t="shared" si="187"/>
        <v/>
      </c>
      <c r="AQ442" s="71" t="str">
        <f t="shared" si="188"/>
        <v/>
      </c>
      <c r="AR442" s="74" t="str">
        <f t="shared" si="189"/>
        <v/>
      </c>
      <c r="AS442" s="74" t="str">
        <f t="shared" si="190"/>
        <v/>
      </c>
      <c r="AT442" s="72" t="str">
        <f t="shared" ref="AT442:AU442" si="255">IFERROR(STANDARDIZE(AN442,AVERAGE(AN58:AN442),_xlfn.STDEV.P(AN58:AN442)),"")</f>
        <v/>
      </c>
      <c r="AU442" s="72" t="str">
        <f t="shared" si="255"/>
        <v/>
      </c>
      <c r="AV442" s="76" t="str">
        <f t="shared" si="192"/>
        <v/>
      </c>
      <c r="AW442" s="76" t="str">
        <f t="shared" si="193"/>
        <v/>
      </c>
      <c r="AX442" s="4"/>
      <c r="AY442" s="21" t="str">
        <f>IF(OR(Q442=0,Q442=""),"",((H442-Q442)/Q442))</f>
        <v/>
      </c>
      <c r="AZ442" s="15" t="str">
        <f t="shared" si="166"/>
        <v/>
      </c>
      <c r="BA442" s="15" t="str">
        <f t="shared" si="164"/>
        <v/>
      </c>
      <c r="BB442" s="22" t="str">
        <f t="shared" si="167"/>
        <v/>
      </c>
      <c r="BC442" s="22" t="str">
        <f t="shared" si="168"/>
        <v/>
      </c>
      <c r="BD442" s="24" t="str">
        <f>IF(OR(R442=0,R442=""),"",((H442-R442)/R442))</f>
        <v/>
      </c>
      <c r="BE442" s="23" t="str">
        <f t="shared" si="165"/>
        <v/>
      </c>
      <c r="BF442" s="23" t="str">
        <f t="shared" si="169"/>
        <v/>
      </c>
      <c r="BG442" s="25" t="str">
        <f t="shared" si="170"/>
        <v/>
      </c>
      <c r="BH442" s="25" t="str">
        <f t="shared" si="171"/>
        <v/>
      </c>
      <c r="BI442" s="29" t="str">
        <f>IF(OR(L442="",N442=""),"",IF(AND(L442=N442,L442&gt;0,N442&gt;0),"Important High",""))</f>
        <v/>
      </c>
      <c r="BJ442" s="29" t="str">
        <f>IF(OR(M442="",O442=""),"",IF(AND(M442=O442,M442&gt;0,O442&gt;0),"Important Low",""))</f>
        <v/>
      </c>
      <c r="BK442" s="37" t="str">
        <f>IFERROR(IF(ABS(U442)&lt;0.15%,"Equal High",""),"")</f>
        <v/>
      </c>
      <c r="BL442" s="37" t="str" cm="1">
        <f t="array" aca="1" ref="BL442" ca="1">_xlfn.LET(_xlpm.lookback,MIN(ROW()-ROW(BK$50),11),_xlpm.found,IFERROR(MATCH("Equal High",OFFSET(BK442,-_xlpm.lookback,0,_xlpm.lookback+1,1),0),-1),_xlpm.offset_rows,_xlpm.lookback-_xlpm.found+1,IF(_xlpm.found&gt;0,INDEX(E:E,ROW()-_xlpm.offset_rows),""))</f>
        <v/>
      </c>
      <c r="BM442" s="37" t="str">
        <f ca="1">IF(BL442&lt;&gt;"",H442,"")</f>
        <v/>
      </c>
      <c r="BN442" s="37" t="str">
        <f ca="1">IF(BL442&lt;&gt;"",I442,"")</f>
        <v/>
      </c>
      <c r="BO442" s="37" t="str">
        <f t="shared" ca="1" si="247"/>
        <v/>
      </c>
      <c r="BP442" s="37" t="str">
        <f>IFERROR(IF(ABS(V442)&lt;0.15%,"Equal Low",""),"")</f>
        <v/>
      </c>
      <c r="BQ442" s="37" t="str" cm="1">
        <f t="array" aca="1" ref="BQ442" ca="1">_xlfn.LET(_xlpm.lookback,MIN(ROW()-ROW(BP$50),11),_xlpm.found,IFERROR(MATCH("Equal Low",OFFSET(BP442,-_xlpm.lookback,0,_xlpm.lookback+1,1),0),-1),_xlpm.offset_rows,_xlpm.lookback-_xlpm.found+1,IF(_xlpm.found&gt;0,INDEX(F:F,ROW()-_xlpm.offset_rows),""))</f>
        <v/>
      </c>
      <c r="BR442" s="37" t="str">
        <f ca="1">IF(BQ442&lt;&gt;"",H442,"")</f>
        <v/>
      </c>
      <c r="BS442" s="37" t="str">
        <f ca="1">IF(BQ442&lt;&gt;"",I442,"")</f>
        <v/>
      </c>
      <c r="BT442" s="37" t="str">
        <f t="shared" ca="1" si="248"/>
        <v/>
      </c>
      <c r="BU442" s="37" t="str">
        <f t="shared" si="172"/>
        <v/>
      </c>
      <c r="BV442" s="29" t="str">
        <f t="shared" si="173"/>
        <v/>
      </c>
      <c r="BW442" s="37" t="str" cm="1">
        <f t="array" ref="BW442">IF(BV442&lt;&gt;1,"",_xlfn.IFS(OR(BC442="Above",BC442="Below"),BC442,OR(BH442="Above",BH442="Below"),BH442,TRUE,""))</f>
        <v/>
      </c>
      <c r="BX442" s="37" t="str">
        <f ca="1">_xlfn.LET(_xlpm.eqh,IFERROR(ABS((BM442-BL442)/BL442)&lt;0.15%,FALSE),_xlpm.eql,IFERROR(ABS((BR442-BQ442)/BQ442)&lt;0.15%,FALSE),IF(_xlpm.eqh,IF(_xlpm.eql,"Eqh Touch / Eql Touch","Eqh Touch"),IF(_xlpm.eql,"Eql Touch","")))</f>
        <v/>
      </c>
      <c r="BY442" s="37" t="str">
        <f>IF(AA442="","",IF(AA442&gt;0,"UP","DOWN"))</f>
        <v/>
      </c>
      <c r="BZ442" s="37" t="str">
        <f t="shared" si="174"/>
        <v/>
      </c>
      <c r="CA442" s="37" t="str">
        <f t="shared" si="175"/>
        <v/>
      </c>
      <c r="CB442" s="66" t="str">
        <f t="shared" si="176"/>
        <v/>
      </c>
      <c r="CC442" s="69" t="str">
        <f t="shared" si="194"/>
        <v/>
      </c>
      <c r="CD442" s="66" t="str">
        <f t="shared" si="195"/>
        <v/>
      </c>
      <c r="CE442" s="66" t="str">
        <f t="shared" si="196"/>
        <v/>
      </c>
      <c r="CF442" s="66" t="str">
        <f>IF(AK442="","",IF(AND(AC442&gt;0,AK442&gt;0),"Low Spike @ Uptrend",""))</f>
        <v/>
      </c>
      <c r="CG442" s="66" t="str">
        <f>IF(AND(CF442="Low Spike @ Uptrend",AV442&gt;50%),"Sig Low Spike @ Uptrend","")</f>
        <v/>
      </c>
      <c r="CH442" s="30" t="str">
        <f>IFERROR(IF(Z442&gt;(AVERAGE(Z422:Z442)+(2*_xlfn.STDEV.P(Z422:Z442))),1,""),"")</f>
        <v/>
      </c>
      <c r="CI442" s="30" t="str">
        <f>IFERROR(IF(G442&gt;(AVERAGE(G422:G442)+(2*_xlfn.STDEV.P(G422:G442))),1,""),"")</f>
        <v/>
      </c>
      <c r="CJ442" s="30" t="str">
        <f>IF(P442="","",IF(P442=1,1,""))</f>
        <v/>
      </c>
      <c r="CK442" s="11" t="str">
        <f>IF(AND(CH442="",CC442="",CF442="",CI442="",CJ442=""),"",SUM(CH442:CJ442)/5)</f>
        <v/>
      </c>
      <c r="CL442" s="38" t="str">
        <f t="shared" si="218"/>
        <v/>
      </c>
      <c r="CM442" s="10" t="str">
        <f t="shared" si="219"/>
        <v/>
      </c>
      <c r="CR442" s="4"/>
      <c r="CS442" s="4"/>
    </row>
    <row r="443" spans="1:97" x14ac:dyDescent="0.55000000000000004">
      <c r="A443" t="str">
        <f>IF('Data Validation'!$K$2&lt;&gt;TRUE,"",'Data Validation'!A443)</f>
        <v/>
      </c>
      <c r="B443" s="4" t="str">
        <f>IF('Data Validation'!$K$2&lt;&gt;TRUE,"",'Data Validation'!C443)</f>
        <v/>
      </c>
      <c r="C443" s="4" t="str">
        <f>IF('Data Validation'!$K$2&lt;&gt;TRUE,"",'Data Validation'!E443)</f>
        <v/>
      </c>
      <c r="D443" s="4" t="str">
        <f>IF('Data Validation'!$K$2&lt;&gt;TRUE,"",'Data Validation'!G443)</f>
        <v/>
      </c>
      <c r="E443" s="4" t="str">
        <f>IF($C443&lt;&gt;"M5","",Price!F443)</f>
        <v/>
      </c>
      <c r="F443" s="4" t="str">
        <f>IF($C443&lt;&gt;"M5","",Price!G443)</f>
        <v/>
      </c>
      <c r="G443" s="4" t="str">
        <f>IF($C443&lt;&gt;"M5","",Price!H443)</f>
        <v/>
      </c>
      <c r="H443" s="57" t="str">
        <f>IF($C443&lt;&gt;"M5","",SSA!E443)</f>
        <v/>
      </c>
      <c r="I443" s="57" t="str">
        <f>IF($C443&lt;&gt;"M5","",SSA!F443)</f>
        <v/>
      </c>
      <c r="J443" s="58" t="str">
        <f>IF($C443&lt;&gt;"M5","",SSA!G443)</f>
        <v/>
      </c>
      <c r="K443" s="58" t="str">
        <f>IF($C443&lt;&gt;"M5","",SSA!H443)</f>
        <v/>
      </c>
      <c r="L443" s="5" t="str">
        <f>IF($C443&lt;&gt;"M5","",Trendlines!K443)</f>
        <v/>
      </c>
      <c r="M443" s="5" t="str">
        <f>IF($C443&lt;&gt;"M5","",Trendlines!L443)</f>
        <v/>
      </c>
      <c r="N443" s="5" t="str">
        <f>IF($C443&lt;&gt;"M5","",ZigZag!E443)</f>
        <v/>
      </c>
      <c r="O443" s="5" t="str">
        <f>IF($C443&lt;&gt;"M5","",ZigZag!F443)</f>
        <v/>
      </c>
      <c r="P443" s="5" t="str">
        <f>IF($C443&lt;&gt;"M5","",Pinbar!E443)</f>
        <v/>
      </c>
      <c r="Q443" s="57" t="str">
        <f>IF($C443&lt;&gt;"M5","",Trendlines!E443)</f>
        <v/>
      </c>
      <c r="R443" s="57" t="str">
        <f>IF($C443&lt;&gt;"M5","",Trendlines!H443)</f>
        <v/>
      </c>
      <c r="S443" s="36" t="str">
        <f>IF(N443=0,""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"")))))))))))))))))))))))))))))))))))))))))))))))))</f>
        <v/>
      </c>
      <c r="T443" s="36" t="str">
        <f>IF(O443=0,""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"")))))))))))))))))))))))))))))))))))))))))))))))))</f>
        <v/>
      </c>
      <c r="U443" s="36" t="str">
        <f>IFERROR(IF(S443="N/A","N/A",((N443-S443)/S443)),"")</f>
        <v/>
      </c>
      <c r="V443" s="36" t="str">
        <f>IFERROR(IF(T443="N/A","N/A",((O443-T443)/T443)),"")</f>
        <v/>
      </c>
      <c r="W443" t="str">
        <f>IFERROR(E443-F443,"")</f>
        <v/>
      </c>
      <c r="X443" t="str">
        <f>IFERROR(ABS(E443-D442),"")</f>
        <v/>
      </c>
      <c r="Y443" t="str">
        <f>IFERROR(ABS(F443-D442),"")</f>
        <v/>
      </c>
      <c r="Z443" t="str">
        <f t="shared" si="235"/>
        <v/>
      </c>
      <c r="AA443" s="36" t="str">
        <f>IFERROR(H443-I443,"")</f>
        <v/>
      </c>
      <c r="AB443" s="36" t="str">
        <f t="shared" si="177"/>
        <v/>
      </c>
      <c r="AC443" s="66" t="str" cm="1">
        <f t="array" ref="AC443">IFERROR((AB443=AB442,AC442+AB443,AB443),"")</f>
        <v/>
      </c>
      <c r="AD443" s="79" t="str">
        <f t="shared" si="178"/>
        <v/>
      </c>
      <c r="AE443" s="79" t="str">
        <f t="shared" si="179"/>
        <v/>
      </c>
      <c r="AF443" s="80" t="str">
        <f t="shared" si="180"/>
        <v/>
      </c>
      <c r="AG443" s="80" t="str">
        <f t="shared" si="181"/>
        <v/>
      </c>
      <c r="AH443" s="36" t="str">
        <f>IF(AND(H443&gt;I443,H442&lt;I442),"crossover","")</f>
        <v/>
      </c>
      <c r="AI443" s="36" t="str">
        <f>IF(AND(H443&lt;I443,H442&gt;I442),"crossunder","")</f>
        <v/>
      </c>
      <c r="AJ443" s="67" t="str">
        <f t="shared" si="182"/>
        <v/>
      </c>
      <c r="AK443" s="68" t="str">
        <f t="shared" si="183"/>
        <v/>
      </c>
      <c r="AL443" s="71" t="str">
        <f t="shared" si="184"/>
        <v/>
      </c>
      <c r="AM443" s="71" t="str">
        <f t="shared" si="185"/>
        <v/>
      </c>
      <c r="AN443" s="72" t="str">
        <f>IF(AND(AK443&lt;&gt;"",CF443="Low Spike @ Uptrend"),AK443,"")</f>
        <v/>
      </c>
      <c r="AO443" s="72" t="str">
        <f t="shared" si="186"/>
        <v/>
      </c>
      <c r="AP443" s="71" t="str">
        <f t="shared" si="187"/>
        <v/>
      </c>
      <c r="AQ443" s="71" t="str">
        <f t="shared" si="188"/>
        <v/>
      </c>
      <c r="AR443" s="74" t="str">
        <f t="shared" si="189"/>
        <v/>
      </c>
      <c r="AS443" s="74" t="str">
        <f t="shared" si="190"/>
        <v/>
      </c>
      <c r="AT443" s="72" t="str">
        <f t="shared" ref="AT443:AU443" si="256">IFERROR(STANDARDIZE(AN443,AVERAGE(AN59:AN443),_xlfn.STDEV.P(AN59:AN443)),"")</f>
        <v/>
      </c>
      <c r="AU443" s="72" t="str">
        <f t="shared" si="256"/>
        <v/>
      </c>
      <c r="AV443" s="76" t="str">
        <f t="shared" si="192"/>
        <v/>
      </c>
      <c r="AW443" s="76" t="str">
        <f t="shared" si="193"/>
        <v/>
      </c>
      <c r="AX443" s="4"/>
      <c r="AY443" s="21" t="str">
        <f>IF(OR(Q443=0,Q443=""),"",((H443-Q443)/Q443))</f>
        <v/>
      </c>
      <c r="AZ443" s="15" t="str">
        <f t="shared" si="166"/>
        <v/>
      </c>
      <c r="BA443" s="15" t="str">
        <f t="shared" si="164"/>
        <v/>
      </c>
      <c r="BB443" s="22" t="str">
        <f t="shared" si="167"/>
        <v/>
      </c>
      <c r="BC443" s="22" t="str">
        <f t="shared" si="168"/>
        <v/>
      </c>
      <c r="BD443" s="24" t="str">
        <f>IF(OR(R443=0,R443=""),"",((H443-R443)/R443))</f>
        <v/>
      </c>
      <c r="BE443" s="23" t="str">
        <f t="shared" si="165"/>
        <v/>
      </c>
      <c r="BF443" s="23" t="str">
        <f t="shared" si="169"/>
        <v/>
      </c>
      <c r="BG443" s="25" t="str">
        <f t="shared" si="170"/>
        <v/>
      </c>
      <c r="BH443" s="25" t="str">
        <f t="shared" si="171"/>
        <v/>
      </c>
      <c r="BI443" s="29" t="str">
        <f>IF(OR(L443="",N443=""),"",IF(AND(L443=N443,L443&gt;0,N443&gt;0),"Important High",""))</f>
        <v/>
      </c>
      <c r="BJ443" s="29" t="str">
        <f>IF(OR(M443="",O443=""),"",IF(AND(M443=O443,M443&gt;0,O443&gt;0),"Important Low",""))</f>
        <v/>
      </c>
      <c r="BK443" s="37" t="str">
        <f>IFERROR(IF(ABS(U443)&lt;0.15%,"Equal High",""),"")</f>
        <v/>
      </c>
      <c r="BL443" s="37" t="str" cm="1">
        <f t="array" aca="1" ref="BL443" ca="1">_xlfn.LET(_xlpm.lookback,MIN(ROW()-ROW(BK$50),11),_xlpm.found,IFERROR(MATCH("Equal High",OFFSET(BK443,-_xlpm.lookback,0,_xlpm.lookback+1,1),0),-1),_xlpm.offset_rows,_xlpm.lookback-_xlpm.found+1,IF(_xlpm.found&gt;0,INDEX(E:E,ROW()-_xlpm.offset_rows),""))</f>
        <v/>
      </c>
      <c r="BM443" s="37" t="str">
        <f ca="1">IF(BL443&lt;&gt;"",H443,"")</f>
        <v/>
      </c>
      <c r="BN443" s="37" t="str">
        <f ca="1">IF(BL443&lt;&gt;"",I443,"")</f>
        <v/>
      </c>
      <c r="BO443" s="37" t="str">
        <f t="shared" ca="1" si="247"/>
        <v/>
      </c>
      <c r="BP443" s="37" t="str">
        <f>IFERROR(IF(ABS(V443)&lt;0.15%,"Equal Low",""),"")</f>
        <v/>
      </c>
      <c r="BQ443" s="37" t="str" cm="1">
        <f t="array" aca="1" ref="BQ443" ca="1">_xlfn.LET(_xlpm.lookback,MIN(ROW()-ROW(BP$50),11),_xlpm.found,IFERROR(MATCH("Equal Low",OFFSET(BP443,-_xlpm.lookback,0,_xlpm.lookback+1,1),0),-1),_xlpm.offset_rows,_xlpm.lookback-_xlpm.found+1,IF(_xlpm.found&gt;0,INDEX(F:F,ROW()-_xlpm.offset_rows),""))</f>
        <v/>
      </c>
      <c r="BR443" s="37" t="str">
        <f ca="1">IF(BQ443&lt;&gt;"",H443,"")</f>
        <v/>
      </c>
      <c r="BS443" s="37" t="str">
        <f ca="1">IF(BQ443&lt;&gt;"",I443,"")</f>
        <v/>
      </c>
      <c r="BT443" s="37" t="str">
        <f t="shared" ca="1" si="248"/>
        <v/>
      </c>
      <c r="BU443" s="37" t="str">
        <f t="shared" si="172"/>
        <v/>
      </c>
      <c r="BV443" s="29" t="str">
        <f t="shared" si="173"/>
        <v/>
      </c>
      <c r="BW443" s="37" t="str" cm="1">
        <f t="array" ref="BW443">IF(BV443&lt;&gt;1,"",_xlfn.IFS(OR(BC443="Above",BC443="Below"),BC443,OR(BH443="Above",BH443="Below"),BH443,TRUE,""))</f>
        <v/>
      </c>
      <c r="BX443" s="37" t="str">
        <f ca="1">_xlfn.LET(_xlpm.eqh,IFERROR(ABS((BM443-BL443)/BL443)&lt;0.15%,FALSE),_xlpm.eql,IFERROR(ABS((BR443-BQ443)/BQ443)&lt;0.15%,FALSE),IF(_xlpm.eqh,IF(_xlpm.eql,"Eqh Touch / Eql Touch","Eqh Touch"),IF(_xlpm.eql,"Eql Touch","")))</f>
        <v/>
      </c>
      <c r="BY443" s="37" t="str">
        <f>IF(AA443="","",IF(AA443&gt;0,"UP","DOWN"))</f>
        <v/>
      </c>
      <c r="BZ443" s="37" t="str">
        <f t="shared" si="174"/>
        <v/>
      </c>
      <c r="CA443" s="37" t="str">
        <f t="shared" si="175"/>
        <v/>
      </c>
      <c r="CB443" s="66" t="str">
        <f t="shared" si="176"/>
        <v/>
      </c>
      <c r="CC443" s="69" t="str">
        <f t="shared" si="194"/>
        <v/>
      </c>
      <c r="CD443" s="66" t="str">
        <f t="shared" si="195"/>
        <v/>
      </c>
      <c r="CE443" s="66" t="str">
        <f t="shared" si="196"/>
        <v/>
      </c>
      <c r="CF443" s="66" t="str">
        <f>IF(AK443="","",IF(AND(AC443&gt;0,AK443&gt;0),"Low Spike @ Uptrend",""))</f>
        <v/>
      </c>
      <c r="CG443" s="66" t="str">
        <f>IF(AND(CF443="Low Spike @ Uptrend",AV443&gt;50%),"Sig Low Spike @ Uptrend","")</f>
        <v/>
      </c>
      <c r="CH443" s="30" t="str">
        <f>IFERROR(IF(Z443&gt;(AVERAGE(Z423:Z443)+(2*_xlfn.STDEV.P(Z423:Z443))),1,""),"")</f>
        <v/>
      </c>
      <c r="CI443" s="30" t="str">
        <f>IFERROR(IF(G443&gt;(AVERAGE(G423:G443)+(2*_xlfn.STDEV.P(G423:G443))),1,""),"")</f>
        <v/>
      </c>
      <c r="CJ443" s="30" t="str">
        <f>IF(P443="","",IF(P443=1,1,""))</f>
        <v/>
      </c>
      <c r="CK443" s="11" t="str">
        <f>IF(AND(CH443="",CC443="",CF443="",CI443="",CJ443=""),"",SUM(CH443:CJ443)/5)</f>
        <v/>
      </c>
      <c r="CL443" s="38" t="str">
        <f t="shared" si="218"/>
        <v/>
      </c>
      <c r="CM443" s="10" t="str">
        <f t="shared" si="219"/>
        <v/>
      </c>
      <c r="CR443" s="4"/>
      <c r="CS443" s="4"/>
    </row>
    <row r="444" spans="1:97" x14ac:dyDescent="0.55000000000000004">
      <c r="A444" t="str">
        <f>IF('Data Validation'!$K$2&lt;&gt;TRUE,"",'Data Validation'!A444)</f>
        <v/>
      </c>
      <c r="B444" s="4" t="str">
        <f>IF('Data Validation'!$K$2&lt;&gt;TRUE,"",'Data Validation'!C444)</f>
        <v/>
      </c>
      <c r="C444" s="4" t="str">
        <f>IF('Data Validation'!$K$2&lt;&gt;TRUE,"",'Data Validation'!E444)</f>
        <v/>
      </c>
      <c r="D444" s="4" t="str">
        <f>IF('Data Validation'!$K$2&lt;&gt;TRUE,"",'Data Validation'!G444)</f>
        <v/>
      </c>
      <c r="E444" s="4" t="str">
        <f>IF($C444&lt;&gt;"M5","",Price!F444)</f>
        <v/>
      </c>
      <c r="F444" s="4" t="str">
        <f>IF($C444&lt;&gt;"M5","",Price!G444)</f>
        <v/>
      </c>
      <c r="G444" s="4" t="str">
        <f>IF($C444&lt;&gt;"M5","",Price!H444)</f>
        <v/>
      </c>
      <c r="H444" s="57" t="str">
        <f>IF($C444&lt;&gt;"M5","",SSA!E444)</f>
        <v/>
      </c>
      <c r="I444" s="57" t="str">
        <f>IF($C444&lt;&gt;"M5","",SSA!F444)</f>
        <v/>
      </c>
      <c r="J444" s="58" t="str">
        <f>IF($C444&lt;&gt;"M5","",SSA!G444)</f>
        <v/>
      </c>
      <c r="K444" s="58" t="str">
        <f>IF($C444&lt;&gt;"M5","",SSA!H444)</f>
        <v/>
      </c>
      <c r="L444" s="5" t="str">
        <f>IF($C444&lt;&gt;"M5","",Trendlines!K444)</f>
        <v/>
      </c>
      <c r="M444" s="5" t="str">
        <f>IF($C444&lt;&gt;"M5","",Trendlines!L444)</f>
        <v/>
      </c>
      <c r="N444" s="5" t="str">
        <f>IF($C444&lt;&gt;"M5","",ZigZag!E444)</f>
        <v/>
      </c>
      <c r="O444" s="5" t="str">
        <f>IF($C444&lt;&gt;"M5","",ZigZag!F444)</f>
        <v/>
      </c>
      <c r="P444" s="5" t="str">
        <f>IF($C444&lt;&gt;"M5","",Pinbar!E444)</f>
        <v/>
      </c>
      <c r="Q444" s="57" t="str">
        <f>IF($C444&lt;&gt;"M5","",Trendlines!E444)</f>
        <v/>
      </c>
      <c r="R444" s="57" t="str">
        <f>IF($C444&lt;&gt;"M5","",Trendlines!H444)</f>
        <v/>
      </c>
      <c r="S444" s="36" t="str">
        <f>IF(N444=0,""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"")))))))))))))))))))))))))))))))))))))))))))))))))</f>
        <v/>
      </c>
      <c r="T444" s="36" t="str">
        <f>IF(O444=0,""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"")))))))))))))))))))))))))))))))))))))))))))))))))</f>
        <v/>
      </c>
      <c r="U444" s="36" t="str">
        <f>IFERROR(IF(S444="N/A","N/A",((N444-S444)/S444)),"")</f>
        <v/>
      </c>
      <c r="V444" s="36" t="str">
        <f>IFERROR(IF(T444="N/A","N/A",((O444-T444)/T444)),"")</f>
        <v/>
      </c>
      <c r="W444" t="str">
        <f>IFERROR(E444-F444,"")</f>
        <v/>
      </c>
      <c r="X444" t="str">
        <f>IFERROR(ABS(E444-D443),"")</f>
        <v/>
      </c>
      <c r="Y444" t="str">
        <f>IFERROR(ABS(F444-D443),"")</f>
        <v/>
      </c>
      <c r="Z444" t="str">
        <f t="shared" si="235"/>
        <v/>
      </c>
      <c r="AA444" s="36" t="str">
        <f>IFERROR(H444-I444,"")</f>
        <v/>
      </c>
      <c r="AB444" s="36" t="str">
        <f t="shared" si="177"/>
        <v/>
      </c>
      <c r="AC444" s="66" t="str" cm="1">
        <f t="array" ref="AC444">IFERROR((AB444=AB443,AC443+AB444,AB444),"")</f>
        <v/>
      </c>
      <c r="AD444" s="79" t="str">
        <f t="shared" si="178"/>
        <v/>
      </c>
      <c r="AE444" s="79" t="str">
        <f t="shared" si="179"/>
        <v/>
      </c>
      <c r="AF444" s="80" t="str">
        <f t="shared" si="180"/>
        <v/>
      </c>
      <c r="AG444" s="80" t="str">
        <f t="shared" si="181"/>
        <v/>
      </c>
      <c r="AH444" s="36" t="str">
        <f>IF(AND(H444&gt;I444,H443&lt;I443),"crossover","")</f>
        <v/>
      </c>
      <c r="AI444" s="36" t="str">
        <f>IF(AND(H444&lt;I444,H443&gt;I443),"crossunder","")</f>
        <v/>
      </c>
      <c r="AJ444" s="67" t="str">
        <f t="shared" si="182"/>
        <v/>
      </c>
      <c r="AK444" s="68" t="str">
        <f t="shared" si="183"/>
        <v/>
      </c>
      <c r="AL444" s="71" t="str">
        <f t="shared" si="184"/>
        <v/>
      </c>
      <c r="AM444" s="71" t="str">
        <f t="shared" si="185"/>
        <v/>
      </c>
      <c r="AN444" s="72" t="str">
        <f>IF(AND(AK444&lt;&gt;"",CF444="Low Spike @ Uptrend"),AK444,"")</f>
        <v/>
      </c>
      <c r="AO444" s="72" t="str">
        <f t="shared" si="186"/>
        <v/>
      </c>
      <c r="AP444" s="71" t="str">
        <f t="shared" si="187"/>
        <v/>
      </c>
      <c r="AQ444" s="71" t="str">
        <f t="shared" si="188"/>
        <v/>
      </c>
      <c r="AR444" s="74" t="str">
        <f t="shared" si="189"/>
        <v/>
      </c>
      <c r="AS444" s="74" t="str">
        <f t="shared" si="190"/>
        <v/>
      </c>
      <c r="AT444" s="72" t="str">
        <f t="shared" ref="AT444:AU444" si="257">IFERROR(STANDARDIZE(AN444,AVERAGE(AN60:AN444),_xlfn.STDEV.P(AN60:AN444)),"")</f>
        <v/>
      </c>
      <c r="AU444" s="72" t="str">
        <f t="shared" si="257"/>
        <v/>
      </c>
      <c r="AV444" s="76" t="str">
        <f t="shared" si="192"/>
        <v/>
      </c>
      <c r="AW444" s="76" t="str">
        <f t="shared" si="193"/>
        <v/>
      </c>
      <c r="AX444" s="4"/>
      <c r="AY444" s="21" t="str">
        <f>IF(OR(Q444=0,Q444=""),"",((H444-Q444)/Q444))</f>
        <v/>
      </c>
      <c r="AZ444" s="15" t="str">
        <f t="shared" si="166"/>
        <v/>
      </c>
      <c r="BA444" s="15" t="str">
        <f t="shared" si="164"/>
        <v/>
      </c>
      <c r="BB444" s="22" t="str">
        <f t="shared" si="167"/>
        <v/>
      </c>
      <c r="BC444" s="22" t="str">
        <f t="shared" si="168"/>
        <v/>
      </c>
      <c r="BD444" s="24" t="str">
        <f>IF(OR(R444=0,R444=""),"",((H444-R444)/R444))</f>
        <v/>
      </c>
      <c r="BE444" s="23" t="str">
        <f t="shared" si="165"/>
        <v/>
      </c>
      <c r="BF444" s="23" t="str">
        <f t="shared" si="169"/>
        <v/>
      </c>
      <c r="BG444" s="25" t="str">
        <f t="shared" si="170"/>
        <v/>
      </c>
      <c r="BH444" s="25" t="str">
        <f t="shared" si="171"/>
        <v/>
      </c>
      <c r="BI444" s="29" t="str">
        <f>IF(OR(L444="",N444=""),"",IF(AND(L444=N444,L444&gt;0,N444&gt;0),"Important High",""))</f>
        <v/>
      </c>
      <c r="BJ444" s="29" t="str">
        <f>IF(OR(M444="",O444=""),"",IF(AND(M444=O444,M444&gt;0,O444&gt;0),"Important Low",""))</f>
        <v/>
      </c>
      <c r="BK444" s="37" t="str">
        <f>IFERROR(IF(ABS(U444)&lt;0.15%,"Equal High",""),"")</f>
        <v/>
      </c>
      <c r="BL444" s="37" t="str" cm="1">
        <f t="array" aca="1" ref="BL444" ca="1">_xlfn.LET(_xlpm.lookback,MIN(ROW()-ROW(BK$50),11),_xlpm.found,IFERROR(MATCH("Equal High",OFFSET(BK444,-_xlpm.lookback,0,_xlpm.lookback+1,1),0),-1),_xlpm.offset_rows,_xlpm.lookback-_xlpm.found+1,IF(_xlpm.found&gt;0,INDEX(E:E,ROW()-_xlpm.offset_rows),""))</f>
        <v/>
      </c>
      <c r="BM444" s="37" t="str">
        <f ca="1">IF(BL444&lt;&gt;"",H444,"")</f>
        <v/>
      </c>
      <c r="BN444" s="37" t="str">
        <f ca="1">IF(BL444&lt;&gt;"",I444,"")</f>
        <v/>
      </c>
      <c r="BO444" s="37" t="str">
        <f t="shared" ca="1" si="247"/>
        <v/>
      </c>
      <c r="BP444" s="37" t="str">
        <f>IFERROR(IF(ABS(V444)&lt;0.15%,"Equal Low",""),"")</f>
        <v/>
      </c>
      <c r="BQ444" s="37" t="str" cm="1">
        <f t="array" aca="1" ref="BQ444" ca="1">_xlfn.LET(_xlpm.lookback,MIN(ROW()-ROW(BP$50),11),_xlpm.found,IFERROR(MATCH("Equal Low",OFFSET(BP444,-_xlpm.lookback,0,_xlpm.lookback+1,1),0),-1),_xlpm.offset_rows,_xlpm.lookback-_xlpm.found+1,IF(_xlpm.found&gt;0,INDEX(F:F,ROW()-_xlpm.offset_rows),""))</f>
        <v/>
      </c>
      <c r="BR444" s="37" t="str">
        <f ca="1">IF(BQ444&lt;&gt;"",H444,"")</f>
        <v/>
      </c>
      <c r="BS444" s="37" t="str">
        <f ca="1">IF(BQ444&lt;&gt;"",I444,"")</f>
        <v/>
      </c>
      <c r="BT444" s="37" t="str">
        <f t="shared" ca="1" si="248"/>
        <v/>
      </c>
      <c r="BU444" s="37" t="str">
        <f t="shared" si="172"/>
        <v/>
      </c>
      <c r="BV444" s="29" t="str">
        <f t="shared" si="173"/>
        <v/>
      </c>
      <c r="BW444" s="37" t="str" cm="1">
        <f t="array" ref="BW444">IF(BV444&lt;&gt;1,"",_xlfn.IFS(OR(BC444="Above",BC444="Below"),BC444,OR(BH444="Above",BH444="Below"),BH444,TRUE,""))</f>
        <v/>
      </c>
      <c r="BX444" s="37" t="str">
        <f ca="1">_xlfn.LET(_xlpm.eqh,IFERROR(ABS((BM444-BL444)/BL444)&lt;0.15%,FALSE),_xlpm.eql,IFERROR(ABS((BR444-BQ444)/BQ444)&lt;0.15%,FALSE),IF(_xlpm.eqh,IF(_xlpm.eql,"Eqh Touch / Eql Touch","Eqh Touch"),IF(_xlpm.eql,"Eql Touch","")))</f>
        <v/>
      </c>
      <c r="BY444" s="37" t="str">
        <f>IF(AA444="","",IF(AA444&gt;0,"UP","DOWN"))</f>
        <v/>
      </c>
      <c r="BZ444" s="37" t="str">
        <f t="shared" si="174"/>
        <v/>
      </c>
      <c r="CA444" s="37" t="str">
        <f t="shared" si="175"/>
        <v/>
      </c>
      <c r="CB444" s="66" t="str">
        <f t="shared" si="176"/>
        <v/>
      </c>
      <c r="CC444" s="69" t="str">
        <f t="shared" si="194"/>
        <v/>
      </c>
      <c r="CD444" s="66" t="str">
        <f t="shared" si="195"/>
        <v/>
      </c>
      <c r="CE444" s="66" t="str">
        <f t="shared" si="196"/>
        <v/>
      </c>
      <c r="CF444" s="66" t="str">
        <f>IF(AK444="","",IF(AND(AC444&gt;0,AK444&gt;0),"Low Spike @ Uptrend",""))</f>
        <v/>
      </c>
      <c r="CG444" s="66" t="str">
        <f>IF(AND(CF444="Low Spike @ Uptrend",AV444&gt;50%),"Sig Low Spike @ Uptrend","")</f>
        <v/>
      </c>
      <c r="CH444" s="30" t="str">
        <f>IFERROR(IF(Z444&gt;(AVERAGE(Z424:Z444)+(2*_xlfn.STDEV.P(Z424:Z444))),1,""),"")</f>
        <v/>
      </c>
      <c r="CI444" s="30" t="str">
        <f>IFERROR(IF(G444&gt;(AVERAGE(G424:G444)+(2*_xlfn.STDEV.P(G424:G444))),1,""),"")</f>
        <v/>
      </c>
      <c r="CJ444" s="30" t="str">
        <f>IF(P444="","",IF(P444=1,1,""))</f>
        <v/>
      </c>
      <c r="CK444" s="11" t="str">
        <f>IF(AND(CH444="",CC444="",CF444="",CI444="",CJ444=""),"",SUM(CH444:CJ444)/5)</f>
        <v/>
      </c>
      <c r="CL444" s="38" t="str">
        <f t="shared" si="218"/>
        <v/>
      </c>
      <c r="CM444" s="10" t="str">
        <f t="shared" si="219"/>
        <v/>
      </c>
      <c r="CR444" s="4"/>
      <c r="CS444" s="4"/>
    </row>
    <row r="445" spans="1:97" x14ac:dyDescent="0.55000000000000004">
      <c r="A445" t="str">
        <f>IF('Data Validation'!$K$2&lt;&gt;TRUE,"",'Data Validation'!A445)</f>
        <v/>
      </c>
      <c r="B445" s="4" t="str">
        <f>IF('Data Validation'!$K$2&lt;&gt;TRUE,"",'Data Validation'!C445)</f>
        <v/>
      </c>
      <c r="C445" s="4" t="str">
        <f>IF('Data Validation'!$K$2&lt;&gt;TRUE,"",'Data Validation'!E445)</f>
        <v/>
      </c>
      <c r="D445" s="4" t="str">
        <f>IF('Data Validation'!$K$2&lt;&gt;TRUE,"",'Data Validation'!G445)</f>
        <v/>
      </c>
      <c r="E445" s="4" t="str">
        <f>IF($C445&lt;&gt;"M5","",Price!F445)</f>
        <v/>
      </c>
      <c r="F445" s="4" t="str">
        <f>IF($C445&lt;&gt;"M5","",Price!G445)</f>
        <v/>
      </c>
      <c r="G445" s="4" t="str">
        <f>IF($C445&lt;&gt;"M5","",Price!H445)</f>
        <v/>
      </c>
      <c r="H445" s="57" t="str">
        <f>IF($C445&lt;&gt;"M5","",SSA!E445)</f>
        <v/>
      </c>
      <c r="I445" s="57" t="str">
        <f>IF($C445&lt;&gt;"M5","",SSA!F445)</f>
        <v/>
      </c>
      <c r="J445" s="58" t="str">
        <f>IF($C445&lt;&gt;"M5","",SSA!G445)</f>
        <v/>
      </c>
      <c r="K445" s="58" t="str">
        <f>IF($C445&lt;&gt;"M5","",SSA!H445)</f>
        <v/>
      </c>
      <c r="L445" s="5" t="str">
        <f>IF($C445&lt;&gt;"M5","",Trendlines!K445)</f>
        <v/>
      </c>
      <c r="M445" s="5" t="str">
        <f>IF($C445&lt;&gt;"M5","",Trendlines!L445)</f>
        <v/>
      </c>
      <c r="N445" s="5" t="str">
        <f>IF($C445&lt;&gt;"M5","",ZigZag!E445)</f>
        <v/>
      </c>
      <c r="O445" s="5" t="str">
        <f>IF($C445&lt;&gt;"M5","",ZigZag!F445)</f>
        <v/>
      </c>
      <c r="P445" s="5" t="str">
        <f>IF($C445&lt;&gt;"M5","",Pinbar!E445)</f>
        <v/>
      </c>
      <c r="Q445" s="57" t="str">
        <f>IF($C445&lt;&gt;"M5","",Trendlines!E445)</f>
        <v/>
      </c>
      <c r="R445" s="57" t="str">
        <f>IF($C445&lt;&gt;"M5","",Trendlines!H445)</f>
        <v/>
      </c>
      <c r="S445" s="36" t="str">
        <f>IF(N445=0,""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"")))))))))))))))))))))))))))))))))))))))))))))))))</f>
        <v/>
      </c>
      <c r="T445" s="36" t="str">
        <f>IF(O445=0,""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"")))))))))))))))))))))))))))))))))))))))))))))))))</f>
        <v/>
      </c>
      <c r="U445" s="36" t="str">
        <f>IFERROR(IF(S445="N/A","N/A",((N445-S445)/S445)),"")</f>
        <v/>
      </c>
      <c r="V445" s="36" t="str">
        <f>IFERROR(IF(T445="N/A","N/A",((O445-T445)/T445)),"")</f>
        <v/>
      </c>
      <c r="W445" t="str">
        <f>IFERROR(E445-F445,"")</f>
        <v/>
      </c>
      <c r="X445" t="str">
        <f>IFERROR(ABS(E445-D444),"")</f>
        <v/>
      </c>
      <c r="Y445" t="str">
        <f>IFERROR(ABS(F445-D444),"")</f>
        <v/>
      </c>
      <c r="Z445" t="str">
        <f t="shared" si="235"/>
        <v/>
      </c>
      <c r="AA445" s="36" t="str">
        <f>IFERROR(H445-I445,"")</f>
        <v/>
      </c>
      <c r="AB445" s="36" t="str">
        <f t="shared" si="177"/>
        <v/>
      </c>
      <c r="AC445" s="66" t="str" cm="1">
        <f t="array" ref="AC445">IFERROR((AB445=AB444,AC444+AB445,AB445),"")</f>
        <v/>
      </c>
      <c r="AD445" s="79" t="str">
        <f t="shared" si="178"/>
        <v/>
      </c>
      <c r="AE445" s="79" t="str">
        <f t="shared" si="179"/>
        <v/>
      </c>
      <c r="AF445" s="80" t="str">
        <f t="shared" si="180"/>
        <v/>
      </c>
      <c r="AG445" s="80" t="str">
        <f t="shared" si="181"/>
        <v/>
      </c>
      <c r="AH445" s="36" t="str">
        <f>IF(AND(H445&gt;I445,H444&lt;I444),"crossover","")</f>
        <v/>
      </c>
      <c r="AI445" s="36" t="str">
        <f>IF(AND(H445&lt;I445,H444&gt;I444),"crossunder","")</f>
        <v/>
      </c>
      <c r="AJ445" s="67" t="str">
        <f t="shared" si="182"/>
        <v/>
      </c>
      <c r="AK445" s="68" t="str">
        <f t="shared" si="183"/>
        <v/>
      </c>
      <c r="AL445" s="71" t="str">
        <f t="shared" si="184"/>
        <v/>
      </c>
      <c r="AM445" s="71" t="str">
        <f t="shared" si="185"/>
        <v/>
      </c>
      <c r="AN445" s="72" t="str">
        <f>IF(AND(AK445&lt;&gt;"",CF445="Low Spike @ Uptrend"),AK445,"")</f>
        <v/>
      </c>
      <c r="AO445" s="72" t="str">
        <f t="shared" si="186"/>
        <v/>
      </c>
      <c r="AP445" s="71" t="str">
        <f t="shared" si="187"/>
        <v/>
      </c>
      <c r="AQ445" s="71" t="str">
        <f t="shared" si="188"/>
        <v/>
      </c>
      <c r="AR445" s="74" t="str">
        <f t="shared" si="189"/>
        <v/>
      </c>
      <c r="AS445" s="74" t="str">
        <f t="shared" si="190"/>
        <v/>
      </c>
      <c r="AT445" s="72" t="str">
        <f t="shared" ref="AT445:AU445" si="258">IFERROR(STANDARDIZE(AN445,AVERAGE(AN61:AN445),_xlfn.STDEV.P(AN61:AN445)),"")</f>
        <v/>
      </c>
      <c r="AU445" s="72" t="str">
        <f t="shared" si="258"/>
        <v/>
      </c>
      <c r="AV445" s="76" t="str">
        <f t="shared" si="192"/>
        <v/>
      </c>
      <c r="AW445" s="76" t="str">
        <f t="shared" si="193"/>
        <v/>
      </c>
      <c r="AX445" s="4"/>
      <c r="AY445" s="21" t="str">
        <f>IF(OR(Q445=0,Q445=""),"",((H445-Q445)/Q445))</f>
        <v/>
      </c>
      <c r="AZ445" s="15" t="str">
        <f t="shared" si="166"/>
        <v/>
      </c>
      <c r="BA445" s="15" t="str">
        <f t="shared" si="164"/>
        <v/>
      </c>
      <c r="BB445" s="22" t="str">
        <f t="shared" si="167"/>
        <v/>
      </c>
      <c r="BC445" s="22" t="str">
        <f t="shared" si="168"/>
        <v/>
      </c>
      <c r="BD445" s="24" t="str">
        <f>IF(OR(R445=0,R445=""),"",((H445-R445)/R445))</f>
        <v/>
      </c>
      <c r="BE445" s="23" t="str">
        <f t="shared" si="165"/>
        <v/>
      </c>
      <c r="BF445" s="23" t="str">
        <f t="shared" si="169"/>
        <v/>
      </c>
      <c r="BG445" s="25" t="str">
        <f t="shared" si="170"/>
        <v/>
      </c>
      <c r="BH445" s="25" t="str">
        <f t="shared" si="171"/>
        <v/>
      </c>
      <c r="BI445" s="29" t="str">
        <f>IF(OR(L445="",N445=""),"",IF(AND(L445=N445,L445&gt;0,N445&gt;0),"Important High",""))</f>
        <v/>
      </c>
      <c r="BJ445" s="29" t="str">
        <f>IF(OR(M445="",O445=""),"",IF(AND(M445=O445,M445&gt;0,O445&gt;0),"Important Low",""))</f>
        <v/>
      </c>
      <c r="BK445" s="37" t="str">
        <f>IFERROR(IF(ABS(U445)&lt;0.15%,"Equal High",""),"")</f>
        <v/>
      </c>
      <c r="BL445" s="37" t="str" cm="1">
        <f t="array" aca="1" ref="BL445" ca="1">_xlfn.LET(_xlpm.lookback,MIN(ROW()-ROW(BK$50),11),_xlpm.found,IFERROR(MATCH("Equal High",OFFSET(BK445,-_xlpm.lookback,0,_xlpm.lookback+1,1),0),-1),_xlpm.offset_rows,_xlpm.lookback-_xlpm.found+1,IF(_xlpm.found&gt;0,INDEX(E:E,ROW()-_xlpm.offset_rows),""))</f>
        <v/>
      </c>
      <c r="BM445" s="37" t="str">
        <f ca="1">IF(BL445&lt;&gt;"",H445,"")</f>
        <v/>
      </c>
      <c r="BN445" s="37" t="str">
        <f ca="1">IF(BL445&lt;&gt;"",I445,"")</f>
        <v/>
      </c>
      <c r="BO445" s="37" t="str">
        <f t="shared" ca="1" si="247"/>
        <v/>
      </c>
      <c r="BP445" s="37" t="str">
        <f>IFERROR(IF(ABS(V445)&lt;0.15%,"Equal Low",""),"")</f>
        <v/>
      </c>
      <c r="BQ445" s="37" t="str" cm="1">
        <f t="array" aca="1" ref="BQ445" ca="1">_xlfn.LET(_xlpm.lookback,MIN(ROW()-ROW(BP$50),11),_xlpm.found,IFERROR(MATCH("Equal Low",OFFSET(BP445,-_xlpm.lookback,0,_xlpm.lookback+1,1),0),-1),_xlpm.offset_rows,_xlpm.lookback-_xlpm.found+1,IF(_xlpm.found&gt;0,INDEX(F:F,ROW()-_xlpm.offset_rows),""))</f>
        <v/>
      </c>
      <c r="BR445" s="37" t="str">
        <f ca="1">IF(BQ445&lt;&gt;"",H445,"")</f>
        <v/>
      </c>
      <c r="BS445" s="37" t="str">
        <f ca="1">IF(BQ445&lt;&gt;"",I445,"")</f>
        <v/>
      </c>
      <c r="BT445" s="37" t="str">
        <f t="shared" ca="1" si="248"/>
        <v/>
      </c>
      <c r="BU445" s="37" t="str">
        <f t="shared" si="172"/>
        <v/>
      </c>
      <c r="BV445" s="29" t="str">
        <f t="shared" si="173"/>
        <v/>
      </c>
      <c r="BW445" s="37" t="str" cm="1">
        <f t="array" ref="BW445">IF(BV445&lt;&gt;1,"",_xlfn.IFS(OR(BC445="Above",BC445="Below"),BC445,OR(BH445="Above",BH445="Below"),BH445,TRUE,""))</f>
        <v/>
      </c>
      <c r="BX445" s="37" t="str">
        <f ca="1">_xlfn.LET(_xlpm.eqh,IFERROR(ABS((BM445-BL445)/BL445)&lt;0.15%,FALSE),_xlpm.eql,IFERROR(ABS((BR445-BQ445)/BQ445)&lt;0.15%,FALSE),IF(_xlpm.eqh,IF(_xlpm.eql,"Eqh Touch / Eql Touch","Eqh Touch"),IF(_xlpm.eql,"Eql Touch","")))</f>
        <v/>
      </c>
      <c r="BY445" s="37" t="str">
        <f>IF(AA445="","",IF(AA445&gt;0,"UP","DOWN"))</f>
        <v/>
      </c>
      <c r="BZ445" s="37" t="str">
        <f t="shared" si="174"/>
        <v/>
      </c>
      <c r="CA445" s="37" t="str">
        <f t="shared" si="175"/>
        <v/>
      </c>
      <c r="CB445" s="66" t="str">
        <f t="shared" si="176"/>
        <v/>
      </c>
      <c r="CC445" s="69" t="str">
        <f t="shared" si="194"/>
        <v/>
      </c>
      <c r="CD445" s="66" t="str">
        <f t="shared" si="195"/>
        <v/>
      </c>
      <c r="CE445" s="66" t="str">
        <f t="shared" si="196"/>
        <v/>
      </c>
      <c r="CF445" s="66" t="str">
        <f>IF(AK445="","",IF(AND(AC445&gt;0,AK445&gt;0),"Low Spike @ Uptrend",""))</f>
        <v/>
      </c>
      <c r="CG445" s="66" t="str">
        <f>IF(AND(CF445="Low Spike @ Uptrend",AV445&gt;50%),"Sig Low Spike @ Uptrend","")</f>
        <v/>
      </c>
      <c r="CH445" s="30" t="str">
        <f>IFERROR(IF(Z445&gt;(AVERAGE(Z425:Z445)+(2*_xlfn.STDEV.P(Z425:Z445))),1,""),"")</f>
        <v/>
      </c>
      <c r="CI445" s="30" t="str">
        <f>IFERROR(IF(G445&gt;(AVERAGE(G425:G445)+(2*_xlfn.STDEV.P(G425:G445))),1,""),"")</f>
        <v/>
      </c>
      <c r="CJ445" s="30" t="str">
        <f>IF(P445="","",IF(P445=1,1,""))</f>
        <v/>
      </c>
      <c r="CK445" s="11" t="str">
        <f>IF(AND(CH445="",CC445="",CF445="",CI445="",CJ445=""),"",SUM(CH445:CJ445)/5)</f>
        <v/>
      </c>
      <c r="CL445" s="38" t="str">
        <f t="shared" si="218"/>
        <v/>
      </c>
      <c r="CM445" s="10" t="str">
        <f t="shared" si="219"/>
        <v/>
      </c>
      <c r="CR445" s="4"/>
      <c r="CS445" s="4"/>
    </row>
    <row r="446" spans="1:97" x14ac:dyDescent="0.55000000000000004">
      <c r="A446" t="str">
        <f>IF('Data Validation'!$K$2&lt;&gt;TRUE,"",'Data Validation'!A446)</f>
        <v/>
      </c>
      <c r="B446" s="4" t="str">
        <f>IF('Data Validation'!$K$2&lt;&gt;TRUE,"",'Data Validation'!C446)</f>
        <v/>
      </c>
      <c r="C446" s="4" t="str">
        <f>IF('Data Validation'!$K$2&lt;&gt;TRUE,"",'Data Validation'!E446)</f>
        <v/>
      </c>
      <c r="D446" s="4" t="str">
        <f>IF('Data Validation'!$K$2&lt;&gt;TRUE,"",'Data Validation'!G446)</f>
        <v/>
      </c>
      <c r="E446" s="4" t="str">
        <f>IF($C446&lt;&gt;"M5","",Price!F446)</f>
        <v/>
      </c>
      <c r="F446" s="4" t="str">
        <f>IF($C446&lt;&gt;"M5","",Price!G446)</f>
        <v/>
      </c>
      <c r="G446" s="4" t="str">
        <f>IF($C446&lt;&gt;"M5","",Price!H446)</f>
        <v/>
      </c>
      <c r="H446" s="57" t="str">
        <f>IF($C446&lt;&gt;"M5","",SSA!E446)</f>
        <v/>
      </c>
      <c r="I446" s="57" t="str">
        <f>IF($C446&lt;&gt;"M5","",SSA!F446)</f>
        <v/>
      </c>
      <c r="J446" s="58" t="str">
        <f>IF($C446&lt;&gt;"M5","",SSA!G446)</f>
        <v/>
      </c>
      <c r="K446" s="58" t="str">
        <f>IF($C446&lt;&gt;"M5","",SSA!H446)</f>
        <v/>
      </c>
      <c r="L446" s="5" t="str">
        <f>IF($C446&lt;&gt;"M5","",Trendlines!K446)</f>
        <v/>
      </c>
      <c r="M446" s="5" t="str">
        <f>IF($C446&lt;&gt;"M5","",Trendlines!L446)</f>
        <v/>
      </c>
      <c r="N446" s="5" t="str">
        <f>IF($C446&lt;&gt;"M5","",ZigZag!E446)</f>
        <v/>
      </c>
      <c r="O446" s="5" t="str">
        <f>IF($C446&lt;&gt;"M5","",ZigZag!F446)</f>
        <v/>
      </c>
      <c r="P446" s="5" t="str">
        <f>IF($C446&lt;&gt;"M5","",Pinbar!E446)</f>
        <v/>
      </c>
      <c r="Q446" s="57" t="str">
        <f>IF($C446&lt;&gt;"M5","",Trendlines!E446)</f>
        <v/>
      </c>
      <c r="R446" s="57" t="str">
        <f>IF($C446&lt;&gt;"M5","",Trendlines!H446)</f>
        <v/>
      </c>
      <c r="S446" s="36" t="str">
        <f>IF(N446=0,""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"")))))))))))))))))))))))))))))))))))))))))))))))))</f>
        <v/>
      </c>
      <c r="T446" s="36" t="str">
        <f>IF(O446=0,""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"")))))))))))))))))))))))))))))))))))))))))))))))))</f>
        <v/>
      </c>
      <c r="U446" s="36" t="str">
        <f>IFERROR(IF(S446="N/A","N/A",((N446-S446)/S446)),"")</f>
        <v/>
      </c>
      <c r="V446" s="36" t="str">
        <f>IFERROR(IF(T446="N/A","N/A",((O446-T446)/T446)),"")</f>
        <v/>
      </c>
      <c r="W446" t="str">
        <f>IFERROR(E446-F446,"")</f>
        <v/>
      </c>
      <c r="X446" t="str">
        <f>IFERROR(ABS(E446-D445),"")</f>
        <v/>
      </c>
      <c r="Y446" t="str">
        <f>IFERROR(ABS(F446-D445),"")</f>
        <v/>
      </c>
      <c r="Z446" t="str">
        <f t="shared" si="235"/>
        <v/>
      </c>
      <c r="AA446" s="36" t="str">
        <f>IFERROR(H446-I446,"")</f>
        <v/>
      </c>
      <c r="AB446" s="36" t="str">
        <f t="shared" si="177"/>
        <v/>
      </c>
      <c r="AC446" s="66" t="str" cm="1">
        <f t="array" ref="AC446">IFERROR((AB446=AB445,AC445+AB446,AB446),"")</f>
        <v/>
      </c>
      <c r="AD446" s="79" t="str">
        <f t="shared" si="178"/>
        <v/>
      </c>
      <c r="AE446" s="79" t="str">
        <f t="shared" si="179"/>
        <v/>
      </c>
      <c r="AF446" s="80" t="str">
        <f t="shared" si="180"/>
        <v/>
      </c>
      <c r="AG446" s="80" t="str">
        <f t="shared" si="181"/>
        <v/>
      </c>
      <c r="AH446" s="36" t="str">
        <f>IF(AND(H446&gt;I446,H445&lt;I445),"crossover","")</f>
        <v/>
      </c>
      <c r="AI446" s="36" t="str">
        <f>IF(AND(H446&lt;I446,H445&gt;I445),"crossunder","")</f>
        <v/>
      </c>
      <c r="AJ446" s="67" t="str">
        <f t="shared" si="182"/>
        <v/>
      </c>
      <c r="AK446" s="68" t="str">
        <f t="shared" si="183"/>
        <v/>
      </c>
      <c r="AL446" s="71" t="str">
        <f t="shared" si="184"/>
        <v/>
      </c>
      <c r="AM446" s="71" t="str">
        <f t="shared" si="185"/>
        <v/>
      </c>
      <c r="AN446" s="72" t="str">
        <f>IF(AND(AK446&lt;&gt;"",CF446="Low Spike @ Uptrend"),AK446,"")</f>
        <v/>
      </c>
      <c r="AO446" s="72" t="str">
        <f t="shared" si="186"/>
        <v/>
      </c>
      <c r="AP446" s="71" t="str">
        <f t="shared" si="187"/>
        <v/>
      </c>
      <c r="AQ446" s="71" t="str">
        <f t="shared" si="188"/>
        <v/>
      </c>
      <c r="AR446" s="74" t="str">
        <f t="shared" si="189"/>
        <v/>
      </c>
      <c r="AS446" s="74" t="str">
        <f t="shared" si="190"/>
        <v/>
      </c>
      <c r="AT446" s="72" t="str">
        <f t="shared" ref="AT446:AU446" si="259">IFERROR(STANDARDIZE(AN446,AVERAGE(AN62:AN446),_xlfn.STDEV.P(AN62:AN446)),"")</f>
        <v/>
      </c>
      <c r="AU446" s="72" t="str">
        <f t="shared" si="259"/>
        <v/>
      </c>
      <c r="AV446" s="76" t="str">
        <f t="shared" si="192"/>
        <v/>
      </c>
      <c r="AW446" s="76" t="str">
        <f t="shared" si="193"/>
        <v/>
      </c>
      <c r="AX446" s="4"/>
      <c r="AY446" s="21" t="str">
        <f>IF(OR(Q446=0,Q446=""),"",((H446-Q446)/Q446))</f>
        <v/>
      </c>
      <c r="AZ446" s="15" t="str">
        <f t="shared" si="166"/>
        <v/>
      </c>
      <c r="BA446" s="15" t="str">
        <f t="shared" si="164"/>
        <v/>
      </c>
      <c r="BB446" s="22" t="str">
        <f t="shared" si="167"/>
        <v/>
      </c>
      <c r="BC446" s="22" t="str">
        <f t="shared" si="168"/>
        <v/>
      </c>
      <c r="BD446" s="24" t="str">
        <f>IF(OR(R446=0,R446=""),"",((H446-R446)/R446))</f>
        <v/>
      </c>
      <c r="BE446" s="23" t="str">
        <f t="shared" si="165"/>
        <v/>
      </c>
      <c r="BF446" s="23" t="str">
        <f t="shared" si="169"/>
        <v/>
      </c>
      <c r="BG446" s="25" t="str">
        <f t="shared" si="170"/>
        <v/>
      </c>
      <c r="BH446" s="25" t="str">
        <f t="shared" si="171"/>
        <v/>
      </c>
      <c r="BI446" s="29" t="str">
        <f>IF(OR(L446="",N446=""),"",IF(AND(L446=N446,L446&gt;0,N446&gt;0),"Important High",""))</f>
        <v/>
      </c>
      <c r="BJ446" s="29" t="str">
        <f>IF(OR(M446="",O446=""),"",IF(AND(M446=O446,M446&gt;0,O446&gt;0),"Important Low",""))</f>
        <v/>
      </c>
      <c r="BK446" s="37" t="str">
        <f>IFERROR(IF(ABS(U446)&lt;0.15%,"Equal High",""),"")</f>
        <v/>
      </c>
      <c r="BL446" s="37" t="str" cm="1">
        <f t="array" aca="1" ref="BL446" ca="1">_xlfn.LET(_xlpm.lookback,MIN(ROW()-ROW(BK$50),11),_xlpm.found,IFERROR(MATCH("Equal High",OFFSET(BK446,-_xlpm.lookback,0,_xlpm.lookback+1,1),0),-1),_xlpm.offset_rows,_xlpm.lookback-_xlpm.found+1,IF(_xlpm.found&gt;0,INDEX(E:E,ROW()-_xlpm.offset_rows),""))</f>
        <v/>
      </c>
      <c r="BM446" s="37" t="str">
        <f ca="1">IF(BL446&lt;&gt;"",H446,"")</f>
        <v/>
      </c>
      <c r="BN446" s="37" t="str">
        <f ca="1">IF(BL446&lt;&gt;"",I446,"")</f>
        <v/>
      </c>
      <c r="BO446" s="37" t="str">
        <f t="shared" ca="1" si="247"/>
        <v/>
      </c>
      <c r="BP446" s="37" t="str">
        <f>IFERROR(IF(ABS(V446)&lt;0.15%,"Equal Low",""),"")</f>
        <v/>
      </c>
      <c r="BQ446" s="37" t="str" cm="1">
        <f t="array" aca="1" ref="BQ446" ca="1">_xlfn.LET(_xlpm.lookback,MIN(ROW()-ROW(BP$50),11),_xlpm.found,IFERROR(MATCH("Equal Low",OFFSET(BP446,-_xlpm.lookback,0,_xlpm.lookback+1,1),0),-1),_xlpm.offset_rows,_xlpm.lookback-_xlpm.found+1,IF(_xlpm.found&gt;0,INDEX(F:F,ROW()-_xlpm.offset_rows),""))</f>
        <v/>
      </c>
      <c r="BR446" s="37" t="str">
        <f ca="1">IF(BQ446&lt;&gt;"",H446,"")</f>
        <v/>
      </c>
      <c r="BS446" s="37" t="str">
        <f ca="1">IF(BQ446&lt;&gt;"",I446,"")</f>
        <v/>
      </c>
      <c r="BT446" s="37" t="str">
        <f t="shared" ca="1" si="248"/>
        <v/>
      </c>
      <c r="BU446" s="37" t="str">
        <f t="shared" si="172"/>
        <v/>
      </c>
      <c r="BV446" s="29" t="str">
        <f t="shared" si="173"/>
        <v/>
      </c>
      <c r="BW446" s="37" t="str" cm="1">
        <f t="array" ref="BW446">IF(BV446&lt;&gt;1,"",_xlfn.IFS(OR(BC446="Above",BC446="Below"),BC446,OR(BH446="Above",BH446="Below"),BH446,TRUE,""))</f>
        <v/>
      </c>
      <c r="BX446" s="37" t="str">
        <f ca="1">_xlfn.LET(_xlpm.eqh,IFERROR(ABS((BM446-BL446)/BL446)&lt;0.15%,FALSE),_xlpm.eql,IFERROR(ABS((BR446-BQ446)/BQ446)&lt;0.15%,FALSE),IF(_xlpm.eqh,IF(_xlpm.eql,"Eqh Touch / Eql Touch","Eqh Touch"),IF(_xlpm.eql,"Eql Touch","")))</f>
        <v/>
      </c>
      <c r="BY446" s="37" t="str">
        <f>IF(AA446="","",IF(AA446&gt;0,"UP","DOWN"))</f>
        <v/>
      </c>
      <c r="BZ446" s="37" t="str">
        <f t="shared" si="174"/>
        <v/>
      </c>
      <c r="CA446" s="37" t="str">
        <f t="shared" si="175"/>
        <v/>
      </c>
      <c r="CB446" s="66" t="str">
        <f t="shared" si="176"/>
        <v/>
      </c>
      <c r="CC446" s="69" t="str">
        <f t="shared" si="194"/>
        <v/>
      </c>
      <c r="CD446" s="66" t="str">
        <f t="shared" si="195"/>
        <v/>
      </c>
      <c r="CE446" s="66" t="str">
        <f t="shared" si="196"/>
        <v/>
      </c>
      <c r="CF446" s="66" t="str">
        <f>IF(AK446="","",IF(AND(AC446&gt;0,AK446&gt;0),"Low Spike @ Uptrend",""))</f>
        <v/>
      </c>
      <c r="CG446" s="66" t="str">
        <f>IF(AND(CF446="Low Spike @ Uptrend",AV446&gt;50%),"Sig Low Spike @ Uptrend","")</f>
        <v/>
      </c>
      <c r="CH446" s="30" t="str">
        <f>IFERROR(IF(Z446&gt;(AVERAGE(Z426:Z446)+(2*_xlfn.STDEV.P(Z426:Z446))),1,""),"")</f>
        <v/>
      </c>
      <c r="CI446" s="30" t="str">
        <f>IFERROR(IF(G446&gt;(AVERAGE(G426:G446)+(2*_xlfn.STDEV.P(G426:G446))),1,""),"")</f>
        <v/>
      </c>
      <c r="CJ446" s="30" t="str">
        <f>IF(P446="","",IF(P446=1,1,""))</f>
        <v/>
      </c>
      <c r="CK446" s="11" t="str">
        <f>IF(AND(CH446="",CC446="",CF446="",CI446="",CJ446=""),"",SUM(CH446:CJ446)/5)</f>
        <v/>
      </c>
      <c r="CL446" s="38" t="str">
        <f t="shared" si="218"/>
        <v/>
      </c>
      <c r="CM446" s="10" t="str">
        <f t="shared" si="219"/>
        <v/>
      </c>
      <c r="CR446" s="4"/>
      <c r="CS446" s="4"/>
    </row>
    <row r="447" spans="1:97" x14ac:dyDescent="0.55000000000000004">
      <c r="A447" t="str">
        <f>IF('Data Validation'!$K$2&lt;&gt;TRUE,"",'Data Validation'!A447)</f>
        <v/>
      </c>
      <c r="B447" s="4" t="str">
        <f>IF('Data Validation'!$K$2&lt;&gt;TRUE,"",'Data Validation'!C447)</f>
        <v/>
      </c>
      <c r="C447" s="4" t="str">
        <f>IF('Data Validation'!$K$2&lt;&gt;TRUE,"",'Data Validation'!E447)</f>
        <v/>
      </c>
      <c r="D447" s="4" t="str">
        <f>IF('Data Validation'!$K$2&lt;&gt;TRUE,"",'Data Validation'!G447)</f>
        <v/>
      </c>
      <c r="E447" s="4" t="str">
        <f>IF($C447&lt;&gt;"M5","",Price!F447)</f>
        <v/>
      </c>
      <c r="F447" s="4" t="str">
        <f>IF($C447&lt;&gt;"M5","",Price!G447)</f>
        <v/>
      </c>
      <c r="G447" s="4" t="str">
        <f>IF($C447&lt;&gt;"M5","",Price!H447)</f>
        <v/>
      </c>
      <c r="H447" s="57" t="str">
        <f>IF($C447&lt;&gt;"M5","",SSA!E447)</f>
        <v/>
      </c>
      <c r="I447" s="57" t="str">
        <f>IF($C447&lt;&gt;"M5","",SSA!F447)</f>
        <v/>
      </c>
      <c r="J447" s="58" t="str">
        <f>IF($C447&lt;&gt;"M5","",SSA!G447)</f>
        <v/>
      </c>
      <c r="K447" s="58" t="str">
        <f>IF($C447&lt;&gt;"M5","",SSA!H447)</f>
        <v/>
      </c>
      <c r="L447" s="5" t="str">
        <f>IF($C447&lt;&gt;"M5","",Trendlines!K447)</f>
        <v/>
      </c>
      <c r="M447" s="5" t="str">
        <f>IF($C447&lt;&gt;"M5","",Trendlines!L447)</f>
        <v/>
      </c>
      <c r="N447" s="5" t="str">
        <f>IF($C447&lt;&gt;"M5","",ZigZag!E447)</f>
        <v/>
      </c>
      <c r="O447" s="5" t="str">
        <f>IF($C447&lt;&gt;"M5","",ZigZag!F447)</f>
        <v/>
      </c>
      <c r="P447" s="5" t="str">
        <f>IF($C447&lt;&gt;"M5","",Pinbar!E447)</f>
        <v/>
      </c>
      <c r="Q447" s="57" t="str">
        <f>IF($C447&lt;&gt;"M5","",Trendlines!E447)</f>
        <v/>
      </c>
      <c r="R447" s="57" t="str">
        <f>IF($C447&lt;&gt;"M5","",Trendlines!H447)</f>
        <v/>
      </c>
      <c r="S447" s="36" t="str">
        <f>IF(N447=0,""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"")))))))))))))))))))))))))))))))))))))))))))))))))</f>
        <v/>
      </c>
      <c r="T447" s="36" t="str">
        <f>IF(O447=0,""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"")))))))))))))))))))))))))))))))))))))))))))))))))</f>
        <v/>
      </c>
      <c r="U447" s="36" t="str">
        <f>IFERROR(IF(S447="N/A","N/A",((N447-S447)/S447)),"")</f>
        <v/>
      </c>
      <c r="V447" s="36" t="str">
        <f>IFERROR(IF(T447="N/A","N/A",((O447-T447)/T447)),"")</f>
        <v/>
      </c>
      <c r="W447" t="str">
        <f>IFERROR(E447-F447,"")</f>
        <v/>
      </c>
      <c r="X447" t="str">
        <f>IFERROR(ABS(E447-D446),"")</f>
        <v/>
      </c>
      <c r="Y447" t="str">
        <f>IFERROR(ABS(F447-D446),"")</f>
        <v/>
      </c>
      <c r="Z447" t="str">
        <f t="shared" si="235"/>
        <v/>
      </c>
      <c r="AA447" s="36" t="str">
        <f>IFERROR(H447-I447,"")</f>
        <v/>
      </c>
      <c r="AB447" s="36" t="str">
        <f t="shared" si="177"/>
        <v/>
      </c>
      <c r="AC447" s="66" t="str" cm="1">
        <f t="array" ref="AC447">IFERROR((AB447=AB446,AC446+AB447,AB447),"")</f>
        <v/>
      </c>
      <c r="AD447" s="79" t="str">
        <f t="shared" si="178"/>
        <v/>
      </c>
      <c r="AE447" s="79" t="str">
        <f t="shared" si="179"/>
        <v/>
      </c>
      <c r="AF447" s="80" t="str">
        <f t="shared" si="180"/>
        <v/>
      </c>
      <c r="AG447" s="80" t="str">
        <f t="shared" si="181"/>
        <v/>
      </c>
      <c r="AH447" s="36" t="str">
        <f>IF(AND(H447&gt;I447,H446&lt;I446),"crossover","")</f>
        <v/>
      </c>
      <c r="AI447" s="36" t="str">
        <f>IF(AND(H447&lt;I447,H446&gt;I446),"crossunder","")</f>
        <v/>
      </c>
      <c r="AJ447" s="67" t="str">
        <f t="shared" si="182"/>
        <v/>
      </c>
      <c r="AK447" s="68" t="str">
        <f t="shared" si="183"/>
        <v/>
      </c>
      <c r="AL447" s="71" t="str">
        <f t="shared" si="184"/>
        <v/>
      </c>
      <c r="AM447" s="71" t="str">
        <f t="shared" si="185"/>
        <v/>
      </c>
      <c r="AN447" s="72" t="str">
        <f>IF(AND(AK447&lt;&gt;"",CF447="Low Spike @ Uptrend"),AK447,"")</f>
        <v/>
      </c>
      <c r="AO447" s="72" t="str">
        <f t="shared" si="186"/>
        <v/>
      </c>
      <c r="AP447" s="71" t="str">
        <f t="shared" si="187"/>
        <v/>
      </c>
      <c r="AQ447" s="71" t="str">
        <f t="shared" si="188"/>
        <v/>
      </c>
      <c r="AR447" s="74" t="str">
        <f t="shared" si="189"/>
        <v/>
      </c>
      <c r="AS447" s="74" t="str">
        <f t="shared" si="190"/>
        <v/>
      </c>
      <c r="AT447" s="72" t="str">
        <f t="shared" ref="AT447:AU447" si="260">IFERROR(STANDARDIZE(AN447,AVERAGE(AN63:AN447),_xlfn.STDEV.P(AN63:AN447)),"")</f>
        <v/>
      </c>
      <c r="AU447" s="72" t="str">
        <f t="shared" si="260"/>
        <v/>
      </c>
      <c r="AV447" s="76" t="str">
        <f t="shared" si="192"/>
        <v/>
      </c>
      <c r="AW447" s="76" t="str">
        <f t="shared" si="193"/>
        <v/>
      </c>
      <c r="AX447" s="4"/>
      <c r="AY447" s="21" t="str">
        <f>IF(OR(Q447=0,Q447=""),"",((H447-Q447)/Q447))</f>
        <v/>
      </c>
      <c r="AZ447" s="15" t="str">
        <f t="shared" si="166"/>
        <v/>
      </c>
      <c r="BA447" s="15" t="str">
        <f t="shared" si="164"/>
        <v/>
      </c>
      <c r="BB447" s="22" t="str">
        <f t="shared" si="167"/>
        <v/>
      </c>
      <c r="BC447" s="22" t="str">
        <f t="shared" si="168"/>
        <v/>
      </c>
      <c r="BD447" s="24" t="str">
        <f>IF(OR(R447=0,R447=""),"",((H447-R447)/R447))</f>
        <v/>
      </c>
      <c r="BE447" s="23" t="str">
        <f t="shared" si="165"/>
        <v/>
      </c>
      <c r="BF447" s="23" t="str">
        <f t="shared" si="169"/>
        <v/>
      </c>
      <c r="BG447" s="25" t="str">
        <f t="shared" si="170"/>
        <v/>
      </c>
      <c r="BH447" s="25" t="str">
        <f t="shared" si="171"/>
        <v/>
      </c>
      <c r="BI447" s="29" t="str">
        <f>IF(OR(L447="",N447=""),"",IF(AND(L447=N447,L447&gt;0,N447&gt;0),"Important High",""))</f>
        <v/>
      </c>
      <c r="BJ447" s="29" t="str">
        <f>IF(OR(M447="",O447=""),"",IF(AND(M447=O447,M447&gt;0,O447&gt;0),"Important Low",""))</f>
        <v/>
      </c>
      <c r="BK447" s="37" t="str">
        <f>IFERROR(IF(ABS(U447)&lt;0.15%,"Equal High",""),"")</f>
        <v/>
      </c>
      <c r="BL447" s="37" t="str" cm="1">
        <f t="array" aca="1" ref="BL447" ca="1">_xlfn.LET(_xlpm.lookback,MIN(ROW()-ROW(BK$50),11),_xlpm.found,IFERROR(MATCH("Equal High",OFFSET(BK447,-_xlpm.lookback,0,_xlpm.lookback+1,1),0),-1),_xlpm.offset_rows,_xlpm.lookback-_xlpm.found+1,IF(_xlpm.found&gt;0,INDEX(E:E,ROW()-_xlpm.offset_rows),""))</f>
        <v/>
      </c>
      <c r="BM447" s="37" t="str">
        <f ca="1">IF(BL447&lt;&gt;"",H447,"")</f>
        <v/>
      </c>
      <c r="BN447" s="37" t="str">
        <f ca="1">IF(BL447&lt;&gt;"",I447,"")</f>
        <v/>
      </c>
      <c r="BO447" s="37" t="str">
        <f t="shared" ca="1" si="247"/>
        <v/>
      </c>
      <c r="BP447" s="37" t="str">
        <f>IFERROR(IF(ABS(V447)&lt;0.15%,"Equal Low",""),"")</f>
        <v/>
      </c>
      <c r="BQ447" s="37" t="str" cm="1">
        <f t="array" aca="1" ref="BQ447" ca="1">_xlfn.LET(_xlpm.lookback,MIN(ROW()-ROW(BP$50),11),_xlpm.found,IFERROR(MATCH("Equal Low",OFFSET(BP447,-_xlpm.lookback,0,_xlpm.lookback+1,1),0),-1),_xlpm.offset_rows,_xlpm.lookback-_xlpm.found+1,IF(_xlpm.found&gt;0,INDEX(F:F,ROW()-_xlpm.offset_rows),""))</f>
        <v/>
      </c>
      <c r="BR447" s="37" t="str">
        <f ca="1">IF(BQ447&lt;&gt;"",H447,"")</f>
        <v/>
      </c>
      <c r="BS447" s="37" t="str">
        <f ca="1">IF(BQ447&lt;&gt;"",I447,"")</f>
        <v/>
      </c>
      <c r="BT447" s="37" t="str">
        <f t="shared" ca="1" si="248"/>
        <v/>
      </c>
      <c r="BU447" s="37" t="str">
        <f t="shared" si="172"/>
        <v/>
      </c>
      <c r="BV447" s="29" t="str">
        <f t="shared" si="173"/>
        <v/>
      </c>
      <c r="BW447" s="37" t="str" cm="1">
        <f t="array" ref="BW447">IF(BV447&lt;&gt;1,"",_xlfn.IFS(OR(BC447="Above",BC447="Below"),BC447,OR(BH447="Above",BH447="Below"),BH447,TRUE,""))</f>
        <v/>
      </c>
      <c r="BX447" s="37" t="str">
        <f ca="1">_xlfn.LET(_xlpm.eqh,IFERROR(ABS((BM447-BL447)/BL447)&lt;0.15%,FALSE),_xlpm.eql,IFERROR(ABS((BR447-BQ447)/BQ447)&lt;0.15%,FALSE),IF(_xlpm.eqh,IF(_xlpm.eql,"Eqh Touch / Eql Touch","Eqh Touch"),IF(_xlpm.eql,"Eql Touch","")))</f>
        <v/>
      </c>
      <c r="BY447" s="37" t="str">
        <f>IF(AA447="","",IF(AA447&gt;0,"UP","DOWN"))</f>
        <v/>
      </c>
      <c r="BZ447" s="37" t="str">
        <f t="shared" si="174"/>
        <v/>
      </c>
      <c r="CA447" s="37" t="str">
        <f t="shared" si="175"/>
        <v/>
      </c>
      <c r="CB447" s="66" t="str">
        <f t="shared" si="176"/>
        <v/>
      </c>
      <c r="CC447" s="69" t="str">
        <f t="shared" si="194"/>
        <v/>
      </c>
      <c r="CD447" s="66" t="str">
        <f t="shared" si="195"/>
        <v/>
      </c>
      <c r="CE447" s="66" t="str">
        <f t="shared" si="196"/>
        <v/>
      </c>
      <c r="CF447" s="66" t="str">
        <f>IF(AK447="","",IF(AND(AC447&gt;0,AK447&gt;0),"Low Spike @ Uptrend",""))</f>
        <v/>
      </c>
      <c r="CG447" s="66" t="str">
        <f>IF(AND(CF447="Low Spike @ Uptrend",AV447&gt;50%),"Sig Low Spike @ Uptrend","")</f>
        <v/>
      </c>
      <c r="CH447" s="30" t="str">
        <f>IFERROR(IF(Z447&gt;(AVERAGE(Z427:Z447)+(2*_xlfn.STDEV.P(Z427:Z447))),1,""),"")</f>
        <v/>
      </c>
      <c r="CI447" s="30" t="str">
        <f>IFERROR(IF(G447&gt;(AVERAGE(G427:G447)+(2*_xlfn.STDEV.P(G427:G447))),1,""),"")</f>
        <v/>
      </c>
      <c r="CJ447" s="30" t="str">
        <f>IF(P447="","",IF(P447=1,1,""))</f>
        <v/>
      </c>
      <c r="CK447" s="11" t="str">
        <f>IF(AND(CH447="",CC447="",CF447="",CI447="",CJ447=""),"",SUM(CH447:CJ447)/5)</f>
        <v/>
      </c>
      <c r="CL447" s="38" t="str">
        <f t="shared" si="218"/>
        <v/>
      </c>
      <c r="CM447" s="10" t="str">
        <f t="shared" si="219"/>
        <v/>
      </c>
      <c r="CR447" s="4"/>
      <c r="CS447" s="4"/>
    </row>
    <row r="448" spans="1:97" x14ac:dyDescent="0.55000000000000004">
      <c r="A448" t="str">
        <f>IF('Data Validation'!$K$2&lt;&gt;TRUE,"",'Data Validation'!A448)</f>
        <v/>
      </c>
      <c r="B448" s="4" t="str">
        <f>IF('Data Validation'!$K$2&lt;&gt;TRUE,"",'Data Validation'!C448)</f>
        <v/>
      </c>
      <c r="C448" s="4" t="str">
        <f>IF('Data Validation'!$K$2&lt;&gt;TRUE,"",'Data Validation'!E448)</f>
        <v/>
      </c>
      <c r="D448" s="4" t="str">
        <f>IF('Data Validation'!$K$2&lt;&gt;TRUE,"",'Data Validation'!G448)</f>
        <v/>
      </c>
      <c r="E448" s="4" t="str">
        <f>IF($C448&lt;&gt;"M5","",Price!F448)</f>
        <v/>
      </c>
      <c r="F448" s="4" t="str">
        <f>IF($C448&lt;&gt;"M5","",Price!G448)</f>
        <v/>
      </c>
      <c r="G448" s="4" t="str">
        <f>IF($C448&lt;&gt;"M5","",Price!H448)</f>
        <v/>
      </c>
      <c r="H448" s="57" t="str">
        <f>IF($C448&lt;&gt;"M5","",SSA!E448)</f>
        <v/>
      </c>
      <c r="I448" s="57" t="str">
        <f>IF($C448&lt;&gt;"M5","",SSA!F448)</f>
        <v/>
      </c>
      <c r="J448" s="58" t="str">
        <f>IF($C448&lt;&gt;"M5","",SSA!G448)</f>
        <v/>
      </c>
      <c r="K448" s="58" t="str">
        <f>IF($C448&lt;&gt;"M5","",SSA!H448)</f>
        <v/>
      </c>
      <c r="L448" s="5" t="str">
        <f>IF($C448&lt;&gt;"M5","",Trendlines!K448)</f>
        <v/>
      </c>
      <c r="M448" s="5" t="str">
        <f>IF($C448&lt;&gt;"M5","",Trendlines!L448)</f>
        <v/>
      </c>
      <c r="N448" s="5" t="str">
        <f>IF($C448&lt;&gt;"M5","",ZigZag!E448)</f>
        <v/>
      </c>
      <c r="O448" s="5" t="str">
        <f>IF($C448&lt;&gt;"M5","",ZigZag!F448)</f>
        <v/>
      </c>
      <c r="P448" s="5" t="str">
        <f>IF($C448&lt;&gt;"M5","",Pinbar!E448)</f>
        <v/>
      </c>
      <c r="Q448" s="57" t="str">
        <f>IF($C448&lt;&gt;"M5","",Trendlines!E448)</f>
        <v/>
      </c>
      <c r="R448" s="57" t="str">
        <f>IF($C448&lt;&gt;"M5","",Trendlines!H448)</f>
        <v/>
      </c>
      <c r="S448" s="36" t="str">
        <f>IF(N448=0,""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"")))))))))))))))))))))))))))))))))))))))))))))))))</f>
        <v/>
      </c>
      <c r="T448" s="36" t="str">
        <f>IF(O448=0,""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"")))))))))))))))))))))))))))))))))))))))))))))))))</f>
        <v/>
      </c>
      <c r="U448" s="36" t="str">
        <f>IFERROR(IF(S448="N/A","N/A",((N448-S448)/S448)),"")</f>
        <v/>
      </c>
      <c r="V448" s="36" t="str">
        <f>IFERROR(IF(T448="N/A","N/A",((O448-T448)/T448)),"")</f>
        <v/>
      </c>
      <c r="W448" t="str">
        <f>IFERROR(E448-F448,"")</f>
        <v/>
      </c>
      <c r="X448" t="str">
        <f>IFERROR(ABS(E448-D447),"")</f>
        <v/>
      </c>
      <c r="Y448" t="str">
        <f>IFERROR(ABS(F448-D447),"")</f>
        <v/>
      </c>
      <c r="Z448" t="str">
        <f t="shared" si="235"/>
        <v/>
      </c>
      <c r="AA448" s="36" t="str">
        <f>IFERROR(H448-I448,"")</f>
        <v/>
      </c>
      <c r="AB448" s="36" t="str">
        <f t="shared" si="177"/>
        <v/>
      </c>
      <c r="AC448" s="66" t="str" cm="1">
        <f t="array" ref="AC448">IFERROR((AB448=AB447,AC447+AB448,AB448),"")</f>
        <v/>
      </c>
      <c r="AD448" s="79" t="str">
        <f t="shared" si="178"/>
        <v/>
      </c>
      <c r="AE448" s="79" t="str">
        <f t="shared" si="179"/>
        <v/>
      </c>
      <c r="AF448" s="80" t="str">
        <f t="shared" si="180"/>
        <v/>
      </c>
      <c r="AG448" s="80" t="str">
        <f t="shared" si="181"/>
        <v/>
      </c>
      <c r="AH448" s="36" t="str">
        <f>IF(AND(H448&gt;I448,H447&lt;I447),"crossover","")</f>
        <v/>
      </c>
      <c r="AI448" s="36" t="str">
        <f>IF(AND(H448&lt;I448,H447&gt;I447),"crossunder","")</f>
        <v/>
      </c>
      <c r="AJ448" s="67" t="str">
        <f t="shared" si="182"/>
        <v/>
      </c>
      <c r="AK448" s="68" t="str">
        <f t="shared" si="183"/>
        <v/>
      </c>
      <c r="AL448" s="71" t="str">
        <f t="shared" si="184"/>
        <v/>
      </c>
      <c r="AM448" s="71" t="str">
        <f t="shared" si="185"/>
        <v/>
      </c>
      <c r="AN448" s="72" t="str">
        <f>IF(AND(AK448&lt;&gt;"",CF448="Low Spike @ Uptrend"),AK448,"")</f>
        <v/>
      </c>
      <c r="AO448" s="72" t="str">
        <f t="shared" si="186"/>
        <v/>
      </c>
      <c r="AP448" s="71" t="str">
        <f t="shared" si="187"/>
        <v/>
      </c>
      <c r="AQ448" s="71" t="str">
        <f t="shared" si="188"/>
        <v/>
      </c>
      <c r="AR448" s="74" t="str">
        <f t="shared" si="189"/>
        <v/>
      </c>
      <c r="AS448" s="74" t="str">
        <f t="shared" si="190"/>
        <v/>
      </c>
      <c r="AT448" s="72" t="str">
        <f t="shared" ref="AT448:AU448" si="261">IFERROR(STANDARDIZE(AN448,AVERAGE(AN64:AN448),_xlfn.STDEV.P(AN64:AN448)),"")</f>
        <v/>
      </c>
      <c r="AU448" s="72" t="str">
        <f t="shared" si="261"/>
        <v/>
      </c>
      <c r="AV448" s="76" t="str">
        <f t="shared" si="192"/>
        <v/>
      </c>
      <c r="AW448" s="76" t="str">
        <f t="shared" si="193"/>
        <v/>
      </c>
      <c r="AX448" s="4"/>
      <c r="AY448" s="21" t="str">
        <f>IF(OR(Q448=0,Q448=""),"",((H448-Q448)/Q448))</f>
        <v/>
      </c>
      <c r="AZ448" s="15" t="str">
        <f t="shared" si="166"/>
        <v/>
      </c>
      <c r="BA448" s="15" t="str">
        <f t="shared" ref="BA448:BA500" si="262">IF(AZ448="","",IF(AZ448=AZ447,BA447+AZ448,AZ448))</f>
        <v/>
      </c>
      <c r="BB448" s="22" t="str">
        <f t="shared" si="167"/>
        <v/>
      </c>
      <c r="BC448" s="22" t="str">
        <f t="shared" si="168"/>
        <v/>
      </c>
      <c r="BD448" s="24" t="str">
        <f>IF(OR(R448=0,R448=""),"",((H448-R448)/R448))</f>
        <v/>
      </c>
      <c r="BE448" s="23" t="str">
        <f t="shared" si="165"/>
        <v/>
      </c>
      <c r="BF448" s="23" t="str">
        <f t="shared" si="169"/>
        <v/>
      </c>
      <c r="BG448" s="25" t="str">
        <f t="shared" si="170"/>
        <v/>
      </c>
      <c r="BH448" s="25" t="str">
        <f t="shared" si="171"/>
        <v/>
      </c>
      <c r="BI448" s="29" t="str">
        <f>IF(OR(L448="",N448=""),"",IF(AND(L448=N448,L448&gt;0,N448&gt;0),"Important High",""))</f>
        <v/>
      </c>
      <c r="BJ448" s="29" t="str">
        <f>IF(OR(M448="",O448=""),"",IF(AND(M448=O448,M448&gt;0,O448&gt;0),"Important Low",""))</f>
        <v/>
      </c>
      <c r="BK448" s="37" t="str">
        <f>IFERROR(IF(ABS(U448)&lt;0.15%,"Equal High",""),"")</f>
        <v/>
      </c>
      <c r="BL448" s="37" t="str" cm="1">
        <f t="array" aca="1" ref="BL448" ca="1">_xlfn.LET(_xlpm.lookback,MIN(ROW()-ROW(BK$50),11),_xlpm.found,IFERROR(MATCH("Equal High",OFFSET(BK448,-_xlpm.lookback,0,_xlpm.lookback+1,1),0),-1),_xlpm.offset_rows,_xlpm.lookback-_xlpm.found+1,IF(_xlpm.found&gt;0,INDEX(E:E,ROW()-_xlpm.offset_rows),""))</f>
        <v/>
      </c>
      <c r="BM448" s="37" t="str">
        <f ca="1">IF(BL448&lt;&gt;"",H448,"")</f>
        <v/>
      </c>
      <c r="BN448" s="37" t="str">
        <f ca="1">IF(BL448&lt;&gt;"",I448,"")</f>
        <v/>
      </c>
      <c r="BO448" s="37" t="str">
        <f t="shared" ca="1" si="247"/>
        <v/>
      </c>
      <c r="BP448" s="37" t="str">
        <f>IFERROR(IF(ABS(V448)&lt;0.15%,"Equal Low",""),"")</f>
        <v/>
      </c>
      <c r="BQ448" s="37" t="str" cm="1">
        <f t="array" aca="1" ref="BQ448" ca="1">_xlfn.LET(_xlpm.lookback,MIN(ROW()-ROW(BP$50),11),_xlpm.found,IFERROR(MATCH("Equal Low",OFFSET(BP448,-_xlpm.lookback,0,_xlpm.lookback+1,1),0),-1),_xlpm.offset_rows,_xlpm.lookback-_xlpm.found+1,IF(_xlpm.found&gt;0,INDEX(F:F,ROW()-_xlpm.offset_rows),""))</f>
        <v/>
      </c>
      <c r="BR448" s="37" t="str">
        <f ca="1">IF(BQ448&lt;&gt;"",H448,"")</f>
        <v/>
      </c>
      <c r="BS448" s="37" t="str">
        <f ca="1">IF(BQ448&lt;&gt;"",I448,"")</f>
        <v/>
      </c>
      <c r="BT448" s="37" t="str">
        <f t="shared" ca="1" si="248"/>
        <v/>
      </c>
      <c r="BU448" s="37" t="str">
        <f t="shared" si="172"/>
        <v/>
      </c>
      <c r="BV448" s="29" t="str">
        <f t="shared" si="173"/>
        <v/>
      </c>
      <c r="BW448" s="37" t="str" cm="1">
        <f t="array" ref="BW448">IF(BV448&lt;&gt;1,"",_xlfn.IFS(OR(BC448="Above",BC448="Below"),BC448,OR(BH448="Above",BH448="Below"),BH448,TRUE,""))</f>
        <v/>
      </c>
      <c r="BX448" s="37" t="str">
        <f ca="1">_xlfn.LET(_xlpm.eqh,IFERROR(ABS((BM448-BL448)/BL448)&lt;0.15%,FALSE),_xlpm.eql,IFERROR(ABS((BR448-BQ448)/BQ448)&lt;0.15%,FALSE),IF(_xlpm.eqh,IF(_xlpm.eql,"Eqh Touch / Eql Touch","Eqh Touch"),IF(_xlpm.eql,"Eql Touch","")))</f>
        <v/>
      </c>
      <c r="BY448" s="37" t="str">
        <f>IF(AA448="","",IF(AA448&gt;0,"UP","DOWN"))</f>
        <v/>
      </c>
      <c r="BZ448" s="37" t="str">
        <f t="shared" si="174"/>
        <v/>
      </c>
      <c r="CA448" s="37" t="str">
        <f t="shared" si="175"/>
        <v/>
      </c>
      <c r="CB448" s="66" t="str">
        <f t="shared" si="176"/>
        <v/>
      </c>
      <c r="CC448" s="69" t="str">
        <f t="shared" si="194"/>
        <v/>
      </c>
      <c r="CD448" s="66" t="str">
        <f t="shared" si="195"/>
        <v/>
      </c>
      <c r="CE448" s="66" t="str">
        <f t="shared" si="196"/>
        <v/>
      </c>
      <c r="CF448" s="66" t="str">
        <f>IF(AK448="","",IF(AND(AC448&gt;0,AK448&gt;0),"Low Spike @ Uptrend",""))</f>
        <v/>
      </c>
      <c r="CG448" s="66" t="str">
        <f>IF(AND(CF448="Low Spike @ Uptrend",AV448&gt;50%),"Sig Low Spike @ Uptrend","")</f>
        <v/>
      </c>
      <c r="CH448" s="30" t="str">
        <f>IFERROR(IF(Z448&gt;(AVERAGE(Z428:Z448)+(2*_xlfn.STDEV.P(Z428:Z448))),1,""),"")</f>
        <v/>
      </c>
      <c r="CI448" s="30" t="str">
        <f>IFERROR(IF(G448&gt;(AVERAGE(G428:G448)+(2*_xlfn.STDEV.P(G428:G448))),1,""),"")</f>
        <v/>
      </c>
      <c r="CJ448" s="30" t="str">
        <f>IF(P448="","",IF(P448=1,1,""))</f>
        <v/>
      </c>
      <c r="CK448" s="11" t="str">
        <f>IF(AND(CH448="",CC448="",CF448="",CI448="",CJ448=""),"",SUM(CH448:CJ448)/5)</f>
        <v/>
      </c>
      <c r="CL448" s="38" t="str">
        <f t="shared" si="218"/>
        <v/>
      </c>
      <c r="CM448" s="10" t="str">
        <f t="shared" si="219"/>
        <v/>
      </c>
      <c r="CR448" s="4"/>
      <c r="CS448" s="4"/>
    </row>
    <row r="449" spans="1:97" x14ac:dyDescent="0.55000000000000004">
      <c r="A449" t="str">
        <f>IF('Data Validation'!$K$2&lt;&gt;TRUE,"",'Data Validation'!A449)</f>
        <v/>
      </c>
      <c r="B449" s="4" t="str">
        <f>IF('Data Validation'!$K$2&lt;&gt;TRUE,"",'Data Validation'!C449)</f>
        <v/>
      </c>
      <c r="C449" s="4" t="str">
        <f>IF('Data Validation'!$K$2&lt;&gt;TRUE,"",'Data Validation'!E449)</f>
        <v/>
      </c>
      <c r="D449" s="4" t="str">
        <f>IF('Data Validation'!$K$2&lt;&gt;TRUE,"",'Data Validation'!G449)</f>
        <v/>
      </c>
      <c r="E449" s="4" t="str">
        <f>IF($C449&lt;&gt;"M5","",Price!F449)</f>
        <v/>
      </c>
      <c r="F449" s="4" t="str">
        <f>IF($C449&lt;&gt;"M5","",Price!G449)</f>
        <v/>
      </c>
      <c r="G449" s="4" t="str">
        <f>IF($C449&lt;&gt;"M5","",Price!H449)</f>
        <v/>
      </c>
      <c r="H449" s="57" t="str">
        <f>IF($C449&lt;&gt;"M5","",SSA!E449)</f>
        <v/>
      </c>
      <c r="I449" s="57" t="str">
        <f>IF($C449&lt;&gt;"M5","",SSA!F449)</f>
        <v/>
      </c>
      <c r="J449" s="58" t="str">
        <f>IF($C449&lt;&gt;"M5","",SSA!G449)</f>
        <v/>
      </c>
      <c r="K449" s="58" t="str">
        <f>IF($C449&lt;&gt;"M5","",SSA!H449)</f>
        <v/>
      </c>
      <c r="L449" s="5" t="str">
        <f>IF($C449&lt;&gt;"M5","",Trendlines!K449)</f>
        <v/>
      </c>
      <c r="M449" s="5" t="str">
        <f>IF($C449&lt;&gt;"M5","",Trendlines!L449)</f>
        <v/>
      </c>
      <c r="N449" s="5" t="str">
        <f>IF($C449&lt;&gt;"M5","",ZigZag!E449)</f>
        <v/>
      </c>
      <c r="O449" s="5" t="str">
        <f>IF($C449&lt;&gt;"M5","",ZigZag!F449)</f>
        <v/>
      </c>
      <c r="P449" s="5" t="str">
        <f>IF($C449&lt;&gt;"M5","",Pinbar!E449)</f>
        <v/>
      </c>
      <c r="Q449" s="57" t="str">
        <f>IF($C449&lt;&gt;"M5","",Trendlines!E449)</f>
        <v/>
      </c>
      <c r="R449" s="57" t="str">
        <f>IF($C449&lt;&gt;"M5","",Trendlines!H449)</f>
        <v/>
      </c>
      <c r="S449" s="36" t="str">
        <f>IF(N449=0,""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"")))))))))))))))))))))))))))))))))))))))))))))))))</f>
        <v/>
      </c>
      <c r="T449" s="36" t="str">
        <f>IF(O449=0,""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"")))))))))))))))))))))))))))))))))))))))))))))))))</f>
        <v/>
      </c>
      <c r="U449" s="36" t="str">
        <f>IFERROR(IF(S449="N/A","N/A",((N449-S449)/S449)),"")</f>
        <v/>
      </c>
      <c r="V449" s="36" t="str">
        <f>IFERROR(IF(T449="N/A","N/A",((O449-T449)/T449)),"")</f>
        <v/>
      </c>
      <c r="W449" t="str">
        <f>IFERROR(E449-F449,"")</f>
        <v/>
      </c>
      <c r="X449" t="str">
        <f>IFERROR(ABS(E449-D448),"")</f>
        <v/>
      </c>
      <c r="Y449" t="str">
        <f>IFERROR(ABS(F449-D448),"")</f>
        <v/>
      </c>
      <c r="Z449" t="str">
        <f t="shared" si="235"/>
        <v/>
      </c>
      <c r="AA449" s="36" t="str">
        <f>IFERROR(H449-I449,"")</f>
        <v/>
      </c>
      <c r="AB449" s="36" t="str">
        <f t="shared" si="177"/>
        <v/>
      </c>
      <c r="AC449" s="66" t="str" cm="1">
        <f t="array" ref="AC449">IFERROR((AB449=AB448,AC448+AB449,AB449),"")</f>
        <v/>
      </c>
      <c r="AD449" s="79" t="str">
        <f t="shared" si="178"/>
        <v/>
      </c>
      <c r="AE449" s="79" t="str">
        <f t="shared" si="179"/>
        <v/>
      </c>
      <c r="AF449" s="80" t="str">
        <f t="shared" si="180"/>
        <v/>
      </c>
      <c r="AG449" s="80" t="str">
        <f t="shared" si="181"/>
        <v/>
      </c>
      <c r="AH449" s="36" t="str">
        <f>IF(AND(H449&gt;I449,H448&lt;I448),"crossover","")</f>
        <v/>
      </c>
      <c r="AI449" s="36" t="str">
        <f>IF(AND(H449&lt;I449,H448&gt;I448),"crossunder","")</f>
        <v/>
      </c>
      <c r="AJ449" s="67" t="str">
        <f t="shared" si="182"/>
        <v/>
      </c>
      <c r="AK449" s="68" t="str">
        <f t="shared" si="183"/>
        <v/>
      </c>
      <c r="AL449" s="71" t="str">
        <f t="shared" si="184"/>
        <v/>
      </c>
      <c r="AM449" s="71" t="str">
        <f t="shared" si="185"/>
        <v/>
      </c>
      <c r="AN449" s="72" t="str">
        <f>IF(AND(AK449&lt;&gt;"",CF449="Low Spike @ Uptrend"),AK449,"")</f>
        <v/>
      </c>
      <c r="AO449" s="72" t="str">
        <f t="shared" si="186"/>
        <v/>
      </c>
      <c r="AP449" s="71" t="str">
        <f t="shared" si="187"/>
        <v/>
      </c>
      <c r="AQ449" s="71" t="str">
        <f t="shared" si="188"/>
        <v/>
      </c>
      <c r="AR449" s="74" t="str">
        <f t="shared" si="189"/>
        <v/>
      </c>
      <c r="AS449" s="74" t="str">
        <f t="shared" si="190"/>
        <v/>
      </c>
      <c r="AT449" s="72" t="str">
        <f t="shared" ref="AT449:AU449" si="263">IFERROR(STANDARDIZE(AN449,AVERAGE(AN65:AN449),_xlfn.STDEV.P(AN65:AN449)),"")</f>
        <v/>
      </c>
      <c r="AU449" s="72" t="str">
        <f t="shared" si="263"/>
        <v/>
      </c>
      <c r="AV449" s="76" t="str">
        <f t="shared" si="192"/>
        <v/>
      </c>
      <c r="AW449" s="76" t="str">
        <f t="shared" si="193"/>
        <v/>
      </c>
      <c r="AX449" s="4"/>
      <c r="AY449" s="21" t="str">
        <f>IF(OR(Q449=0,Q449=""),"",((H449-Q449)/Q449))</f>
        <v/>
      </c>
      <c r="AZ449" s="15" t="str">
        <f t="shared" si="166"/>
        <v/>
      </c>
      <c r="BA449" s="15" t="str">
        <f t="shared" si="262"/>
        <v/>
      </c>
      <c r="BB449" s="22" t="str">
        <f t="shared" si="167"/>
        <v/>
      </c>
      <c r="BC449" s="22" t="str">
        <f t="shared" si="168"/>
        <v/>
      </c>
      <c r="BD449" s="24" t="str">
        <f>IF(OR(R449=0,R449=""),"",((H449-R449)/R449))</f>
        <v/>
      </c>
      <c r="BE449" s="23" t="str">
        <f t="shared" si="165"/>
        <v/>
      </c>
      <c r="BF449" s="23" t="str">
        <f t="shared" si="169"/>
        <v/>
      </c>
      <c r="BG449" s="25" t="str">
        <f t="shared" si="170"/>
        <v/>
      </c>
      <c r="BH449" s="25" t="str">
        <f t="shared" si="171"/>
        <v/>
      </c>
      <c r="BI449" s="29" t="str">
        <f>IF(OR(L449="",N449=""),"",IF(AND(L449=N449,L449&gt;0,N449&gt;0),"Important High",""))</f>
        <v/>
      </c>
      <c r="BJ449" s="29" t="str">
        <f>IF(OR(M449="",O449=""),"",IF(AND(M449=O449,M449&gt;0,O449&gt;0),"Important Low",""))</f>
        <v/>
      </c>
      <c r="BK449" s="37" t="str">
        <f>IFERROR(IF(ABS(U449)&lt;0.15%,"Equal High",""),"")</f>
        <v/>
      </c>
      <c r="BL449" s="37" t="str" cm="1">
        <f t="array" aca="1" ref="BL449" ca="1">_xlfn.LET(_xlpm.lookback,MIN(ROW()-ROW(BK$50),11),_xlpm.found,IFERROR(MATCH("Equal High",OFFSET(BK449,-_xlpm.lookback,0,_xlpm.lookback+1,1),0),-1),_xlpm.offset_rows,_xlpm.lookback-_xlpm.found+1,IF(_xlpm.found&gt;0,INDEX(E:E,ROW()-_xlpm.offset_rows),""))</f>
        <v/>
      </c>
      <c r="BM449" s="37" t="str">
        <f ca="1">IF(BL449&lt;&gt;"",H449,"")</f>
        <v/>
      </c>
      <c r="BN449" s="37" t="str">
        <f ca="1">IF(BL449&lt;&gt;"",I449,"")</f>
        <v/>
      </c>
      <c r="BO449" s="37" t="str">
        <f t="shared" ca="1" si="247"/>
        <v/>
      </c>
      <c r="BP449" s="37" t="str">
        <f>IFERROR(IF(ABS(V449)&lt;0.15%,"Equal Low",""),"")</f>
        <v/>
      </c>
      <c r="BQ449" s="37" t="str" cm="1">
        <f t="array" aca="1" ref="BQ449" ca="1">_xlfn.LET(_xlpm.lookback,MIN(ROW()-ROW(BP$50),11),_xlpm.found,IFERROR(MATCH("Equal Low",OFFSET(BP449,-_xlpm.lookback,0,_xlpm.lookback+1,1),0),-1),_xlpm.offset_rows,_xlpm.lookback-_xlpm.found+1,IF(_xlpm.found&gt;0,INDEX(F:F,ROW()-_xlpm.offset_rows),""))</f>
        <v/>
      </c>
      <c r="BR449" s="37" t="str">
        <f ca="1">IF(BQ449&lt;&gt;"",H449,"")</f>
        <v/>
      </c>
      <c r="BS449" s="37" t="str">
        <f ca="1">IF(BQ449&lt;&gt;"",I449,"")</f>
        <v/>
      </c>
      <c r="BT449" s="37" t="str">
        <f t="shared" ca="1" si="248"/>
        <v/>
      </c>
      <c r="BU449" s="37" t="str">
        <f t="shared" si="172"/>
        <v/>
      </c>
      <c r="BV449" s="29" t="str">
        <f t="shared" si="173"/>
        <v/>
      </c>
      <c r="BW449" s="37" t="str" cm="1">
        <f t="array" ref="BW449">IF(BV449&lt;&gt;1,"",_xlfn.IFS(OR(BC449="Above",BC449="Below"),BC449,OR(BH449="Above",BH449="Below"),BH449,TRUE,""))</f>
        <v/>
      </c>
      <c r="BX449" s="37" t="str">
        <f ca="1">_xlfn.LET(_xlpm.eqh,IFERROR(ABS((BM449-BL449)/BL449)&lt;0.15%,FALSE),_xlpm.eql,IFERROR(ABS((BR449-BQ449)/BQ449)&lt;0.15%,FALSE),IF(_xlpm.eqh,IF(_xlpm.eql,"Eqh Touch / Eql Touch","Eqh Touch"),IF(_xlpm.eql,"Eql Touch","")))</f>
        <v/>
      </c>
      <c r="BY449" s="37" t="str">
        <f>IF(AA449="","",IF(AA449&gt;0,"UP","DOWN"))</f>
        <v/>
      </c>
      <c r="BZ449" s="37" t="str">
        <f t="shared" si="174"/>
        <v/>
      </c>
      <c r="CA449" s="37" t="str">
        <f t="shared" si="175"/>
        <v/>
      </c>
      <c r="CB449" s="66" t="str">
        <f t="shared" si="176"/>
        <v/>
      </c>
      <c r="CC449" s="69" t="str">
        <f t="shared" si="194"/>
        <v/>
      </c>
      <c r="CD449" s="66" t="str">
        <f t="shared" si="195"/>
        <v/>
      </c>
      <c r="CE449" s="66" t="str">
        <f t="shared" si="196"/>
        <v/>
      </c>
      <c r="CF449" s="66" t="str">
        <f>IF(AK449="","",IF(AND(AC449&gt;0,AK449&gt;0),"Low Spike @ Uptrend",""))</f>
        <v/>
      </c>
      <c r="CG449" s="66" t="str">
        <f>IF(AND(CF449="Low Spike @ Uptrend",AV449&gt;50%),"Sig Low Spike @ Uptrend","")</f>
        <v/>
      </c>
      <c r="CH449" s="30" t="str">
        <f>IFERROR(IF(Z449&gt;(AVERAGE(Z429:Z449)+(2*_xlfn.STDEV.P(Z429:Z449))),1,""),"")</f>
        <v/>
      </c>
      <c r="CI449" s="30" t="str">
        <f>IFERROR(IF(G449&gt;(AVERAGE(G429:G449)+(2*_xlfn.STDEV.P(G429:G449))),1,""),"")</f>
        <v/>
      </c>
      <c r="CJ449" s="30" t="str">
        <f>IF(P449="","",IF(P449=1,1,""))</f>
        <v/>
      </c>
      <c r="CK449" s="11" t="str">
        <f>IF(AND(CH449="",CC449="",CF449="",CI449="",CJ449=""),"",SUM(CH449:CJ449)/5)</f>
        <v/>
      </c>
      <c r="CL449" s="38" t="str">
        <f t="shared" si="218"/>
        <v/>
      </c>
      <c r="CM449" s="10" t="str">
        <f t="shared" si="219"/>
        <v/>
      </c>
      <c r="CR449" s="4"/>
      <c r="CS449" s="4"/>
    </row>
    <row r="450" spans="1:97" x14ac:dyDescent="0.55000000000000004">
      <c r="A450" t="str">
        <f>IF('Data Validation'!$K$2&lt;&gt;TRUE,"",'Data Validation'!A450)</f>
        <v/>
      </c>
      <c r="B450" s="4" t="str">
        <f>IF('Data Validation'!$K$2&lt;&gt;TRUE,"",'Data Validation'!C450)</f>
        <v/>
      </c>
      <c r="C450" s="4" t="str">
        <f>IF('Data Validation'!$K$2&lt;&gt;TRUE,"",'Data Validation'!E450)</f>
        <v/>
      </c>
      <c r="D450" s="4" t="str">
        <f>IF('Data Validation'!$K$2&lt;&gt;TRUE,"",'Data Validation'!G450)</f>
        <v/>
      </c>
      <c r="E450" s="4" t="str">
        <f>IF($C450&lt;&gt;"M5","",Price!F450)</f>
        <v/>
      </c>
      <c r="F450" s="4" t="str">
        <f>IF($C450&lt;&gt;"M5","",Price!G450)</f>
        <v/>
      </c>
      <c r="G450" s="4" t="str">
        <f>IF($C450&lt;&gt;"M5","",Price!H450)</f>
        <v/>
      </c>
      <c r="H450" s="57" t="str">
        <f>IF($C450&lt;&gt;"M5","",SSA!E450)</f>
        <v/>
      </c>
      <c r="I450" s="57" t="str">
        <f>IF($C450&lt;&gt;"M5","",SSA!F450)</f>
        <v/>
      </c>
      <c r="J450" s="58" t="str">
        <f>IF($C450&lt;&gt;"M5","",SSA!G450)</f>
        <v/>
      </c>
      <c r="K450" s="58" t="str">
        <f>IF($C450&lt;&gt;"M5","",SSA!H450)</f>
        <v/>
      </c>
      <c r="L450" s="5" t="str">
        <f>IF($C450&lt;&gt;"M5","",Trendlines!K450)</f>
        <v/>
      </c>
      <c r="M450" s="5" t="str">
        <f>IF($C450&lt;&gt;"M5","",Trendlines!L450)</f>
        <v/>
      </c>
      <c r="N450" s="5" t="str">
        <f>IF($C450&lt;&gt;"M5","",ZigZag!E450)</f>
        <v/>
      </c>
      <c r="O450" s="5" t="str">
        <f>IF($C450&lt;&gt;"M5","",ZigZag!F450)</f>
        <v/>
      </c>
      <c r="P450" s="5" t="str">
        <f>IF($C450&lt;&gt;"M5","",Pinbar!E450)</f>
        <v/>
      </c>
      <c r="Q450" s="57" t="str">
        <f>IF($C450&lt;&gt;"M5","",Trendlines!E450)</f>
        <v/>
      </c>
      <c r="R450" s="57" t="str">
        <f>IF($C450&lt;&gt;"M5","",Trendlines!H450)</f>
        <v/>
      </c>
      <c r="S450" s="36" t="str">
        <f>IF(N450=0,""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"")))))))))))))))))))))))))))))))))))))))))))))))))</f>
        <v/>
      </c>
      <c r="T450" s="36" t="str">
        <f>IF(O450=0,""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"")))))))))))))))))))))))))))))))))))))))))))))))))</f>
        <v/>
      </c>
      <c r="U450" s="36" t="str">
        <f>IFERROR(IF(S450="N/A","N/A",((N450-S450)/S450)),"")</f>
        <v/>
      </c>
      <c r="V450" s="36" t="str">
        <f>IFERROR(IF(T450="N/A","N/A",((O450-T450)/T450)),"")</f>
        <v/>
      </c>
      <c r="W450" t="str">
        <f>IFERROR(E450-F450,"")</f>
        <v/>
      </c>
      <c r="X450" t="str">
        <f>IFERROR(ABS(E450-D449),"")</f>
        <v/>
      </c>
      <c r="Y450" t="str">
        <f>IFERROR(ABS(F450-D449),"")</f>
        <v/>
      </c>
      <c r="Z450" t="str">
        <f t="shared" si="235"/>
        <v/>
      </c>
      <c r="AA450" s="36" t="str">
        <f>IFERROR(H450-I450,"")</f>
        <v/>
      </c>
      <c r="AB450" s="36" t="str">
        <f t="shared" si="177"/>
        <v/>
      </c>
      <c r="AC450" s="66" t="str" cm="1">
        <f t="array" ref="AC450">IFERROR((AB450=AB449,AC449+AB450,AB450),"")</f>
        <v/>
      </c>
      <c r="AD450" s="79" t="str">
        <f t="shared" si="178"/>
        <v/>
      </c>
      <c r="AE450" s="79" t="str">
        <f t="shared" si="179"/>
        <v/>
      </c>
      <c r="AF450" s="80" t="str">
        <f t="shared" si="180"/>
        <v/>
      </c>
      <c r="AG450" s="80" t="str">
        <f t="shared" si="181"/>
        <v/>
      </c>
      <c r="AH450" s="36" t="str">
        <f>IF(AND(H450&gt;I450,H449&lt;I449),"crossover","")</f>
        <v/>
      </c>
      <c r="AI450" s="36" t="str">
        <f>IF(AND(H450&lt;I450,H449&gt;I449),"crossunder","")</f>
        <v/>
      </c>
      <c r="AJ450" s="67" t="str">
        <f t="shared" si="182"/>
        <v/>
      </c>
      <c r="AK450" s="68" t="str">
        <f t="shared" si="183"/>
        <v/>
      </c>
      <c r="AL450" s="71" t="str">
        <f t="shared" si="184"/>
        <v/>
      </c>
      <c r="AM450" s="71" t="str">
        <f t="shared" si="185"/>
        <v/>
      </c>
      <c r="AN450" s="72" t="str">
        <f>IF(AND(AK450&lt;&gt;"",CF450="Low Spike @ Uptrend"),AK450,"")</f>
        <v/>
      </c>
      <c r="AO450" s="72" t="str">
        <f t="shared" si="186"/>
        <v/>
      </c>
      <c r="AP450" s="71" t="str">
        <f t="shared" si="187"/>
        <v/>
      </c>
      <c r="AQ450" s="71" t="str">
        <f t="shared" si="188"/>
        <v/>
      </c>
      <c r="AR450" s="74" t="str">
        <f t="shared" si="189"/>
        <v/>
      </c>
      <c r="AS450" s="74" t="str">
        <f t="shared" si="190"/>
        <v/>
      </c>
      <c r="AT450" s="72" t="str">
        <f t="shared" ref="AT450:AU450" si="264">IFERROR(STANDARDIZE(AN450,AVERAGE(AN66:AN450),_xlfn.STDEV.P(AN66:AN450)),"")</f>
        <v/>
      </c>
      <c r="AU450" s="72" t="str">
        <f t="shared" si="264"/>
        <v/>
      </c>
      <c r="AV450" s="76" t="str">
        <f t="shared" si="192"/>
        <v/>
      </c>
      <c r="AW450" s="76" t="str">
        <f t="shared" si="193"/>
        <v/>
      </c>
      <c r="AX450" s="4"/>
      <c r="AY450" s="21" t="str">
        <f>IF(OR(Q450=0,Q450=""),"",((H450-Q450)/Q450))</f>
        <v/>
      </c>
      <c r="AZ450" s="15" t="str">
        <f t="shared" si="166"/>
        <v/>
      </c>
      <c r="BA450" s="15" t="str">
        <f t="shared" si="262"/>
        <v/>
      </c>
      <c r="BB450" s="22" t="str">
        <f t="shared" si="167"/>
        <v/>
      </c>
      <c r="BC450" s="22" t="str">
        <f t="shared" si="168"/>
        <v/>
      </c>
      <c r="BD450" s="24" t="str">
        <f>IF(OR(R450=0,R450=""),"",((H450-R450)/R450))</f>
        <v/>
      </c>
      <c r="BE450" s="23" t="str">
        <f t="shared" ref="BE450:BE500" si="265">IF(BD450="","",IF(BD450&gt;=0,1,-1))</f>
        <v/>
      </c>
      <c r="BF450" s="23" t="str">
        <f t="shared" si="169"/>
        <v/>
      </c>
      <c r="BG450" s="25" t="str">
        <f t="shared" si="170"/>
        <v/>
      </c>
      <c r="BH450" s="25" t="str">
        <f t="shared" si="171"/>
        <v/>
      </c>
      <c r="BI450" s="29" t="str">
        <f>IF(OR(L450="",N450=""),"",IF(AND(L450=N450,L450&gt;0,N450&gt;0),"Important High",""))</f>
        <v/>
      </c>
      <c r="BJ450" s="29" t="str">
        <f>IF(OR(M450="",O450=""),"",IF(AND(M450=O450,M450&gt;0,O450&gt;0),"Important Low",""))</f>
        <v/>
      </c>
      <c r="BK450" s="37" t="str">
        <f>IFERROR(IF(ABS(U450)&lt;0.15%,"Equal High",""),"")</f>
        <v/>
      </c>
      <c r="BL450" s="37" t="str" cm="1">
        <f t="array" aca="1" ref="BL450" ca="1">_xlfn.LET(_xlpm.lookback,MIN(ROW()-ROW(BK$50),11),_xlpm.found,IFERROR(MATCH("Equal High",OFFSET(BK450,-_xlpm.lookback,0,_xlpm.lookback+1,1),0),-1),_xlpm.offset_rows,_xlpm.lookback-_xlpm.found+1,IF(_xlpm.found&gt;0,INDEX(E:E,ROW()-_xlpm.offset_rows),""))</f>
        <v/>
      </c>
      <c r="BM450" s="37" t="str">
        <f ca="1">IF(BL450&lt;&gt;"",H450,"")</f>
        <v/>
      </c>
      <c r="BN450" s="37" t="str">
        <f ca="1">IF(BL450&lt;&gt;"",I450,"")</f>
        <v/>
      </c>
      <c r="BO450" s="37" t="str">
        <f t="shared" ca="1" si="247"/>
        <v/>
      </c>
      <c r="BP450" s="37" t="str">
        <f>IFERROR(IF(ABS(V450)&lt;0.15%,"Equal Low",""),"")</f>
        <v/>
      </c>
      <c r="BQ450" s="37" t="str" cm="1">
        <f t="array" aca="1" ref="BQ450" ca="1">_xlfn.LET(_xlpm.lookback,MIN(ROW()-ROW(BP$50),11),_xlpm.found,IFERROR(MATCH("Equal Low",OFFSET(BP450,-_xlpm.lookback,0,_xlpm.lookback+1,1),0),-1),_xlpm.offset_rows,_xlpm.lookback-_xlpm.found+1,IF(_xlpm.found&gt;0,INDEX(F:F,ROW()-_xlpm.offset_rows),""))</f>
        <v/>
      </c>
      <c r="BR450" s="37" t="str">
        <f ca="1">IF(BQ450&lt;&gt;"",H450,"")</f>
        <v/>
      </c>
      <c r="BS450" s="37" t="str">
        <f ca="1">IF(BQ450&lt;&gt;"",I450,"")</f>
        <v/>
      </c>
      <c r="BT450" s="37" t="str">
        <f t="shared" ca="1" si="248"/>
        <v/>
      </c>
      <c r="BU450" s="37" t="str">
        <f t="shared" si="172"/>
        <v/>
      </c>
      <c r="BV450" s="29" t="str">
        <f t="shared" si="173"/>
        <v/>
      </c>
      <c r="BW450" s="37" t="str" cm="1">
        <f t="array" ref="BW450">IF(BV450&lt;&gt;1,"",_xlfn.IFS(OR(BC450="Above",BC450="Below"),BC450,OR(BH450="Above",BH450="Below"),BH450,TRUE,""))</f>
        <v/>
      </c>
      <c r="BX450" s="37" t="str">
        <f ca="1">_xlfn.LET(_xlpm.eqh,IFERROR(ABS((BM450-BL450)/BL450)&lt;0.15%,FALSE),_xlpm.eql,IFERROR(ABS((BR450-BQ450)/BQ450)&lt;0.15%,FALSE),IF(_xlpm.eqh,IF(_xlpm.eql,"Eqh Touch / Eql Touch","Eqh Touch"),IF(_xlpm.eql,"Eql Touch","")))</f>
        <v/>
      </c>
      <c r="BY450" s="37" t="str">
        <f>IF(AA450="","",IF(AA450&gt;0,"UP","DOWN"))</f>
        <v/>
      </c>
      <c r="BZ450" s="37" t="str">
        <f t="shared" si="174"/>
        <v/>
      </c>
      <c r="CA450" s="37" t="str">
        <f t="shared" si="175"/>
        <v/>
      </c>
      <c r="CB450" s="66" t="str">
        <f t="shared" si="176"/>
        <v/>
      </c>
      <c r="CC450" s="69" t="str">
        <f t="shared" si="194"/>
        <v/>
      </c>
      <c r="CD450" s="66" t="str">
        <f t="shared" si="195"/>
        <v/>
      </c>
      <c r="CE450" s="66" t="str">
        <f t="shared" si="196"/>
        <v/>
      </c>
      <c r="CF450" s="66" t="str">
        <f>IF(AK450="","",IF(AND(AC450&gt;0,AK450&gt;0),"Low Spike @ Uptrend",""))</f>
        <v/>
      </c>
      <c r="CG450" s="66" t="str">
        <f>IF(AND(CF450="Low Spike @ Uptrend",AV450&gt;50%),"Sig Low Spike @ Uptrend","")</f>
        <v/>
      </c>
      <c r="CH450" s="30" t="str">
        <f>IFERROR(IF(Z450&gt;(AVERAGE(Z430:Z450)+(2*_xlfn.STDEV.P(Z430:Z450))),1,""),"")</f>
        <v/>
      </c>
      <c r="CI450" s="30" t="str">
        <f>IFERROR(IF(G450&gt;(AVERAGE(G430:G450)+(2*_xlfn.STDEV.P(G430:G450))),1,""),"")</f>
        <v/>
      </c>
      <c r="CJ450" s="30" t="str">
        <f>IF(P450="","",IF(P450=1,1,""))</f>
        <v/>
      </c>
      <c r="CK450" s="11" t="str">
        <f>IF(AND(CH450="",CC450="",CF450="",CI450="",CJ450=""),"",SUM(CH450:CJ450)/5)</f>
        <v/>
      </c>
      <c r="CL450" s="38" t="str">
        <f t="shared" si="218"/>
        <v/>
      </c>
      <c r="CM450" s="10" t="str">
        <f t="shared" si="219"/>
        <v/>
      </c>
      <c r="CR450" s="4"/>
      <c r="CS450" s="4"/>
    </row>
    <row r="451" spans="1:97" x14ac:dyDescent="0.55000000000000004">
      <c r="A451" t="str">
        <f>IF('Data Validation'!$K$2&lt;&gt;TRUE,"",'Data Validation'!A451)</f>
        <v/>
      </c>
      <c r="B451" s="4" t="str">
        <f>IF('Data Validation'!$K$2&lt;&gt;TRUE,"",'Data Validation'!C451)</f>
        <v/>
      </c>
      <c r="C451" s="4" t="str">
        <f>IF('Data Validation'!$K$2&lt;&gt;TRUE,"",'Data Validation'!E451)</f>
        <v/>
      </c>
      <c r="D451" s="4" t="str">
        <f>IF('Data Validation'!$K$2&lt;&gt;TRUE,"",'Data Validation'!G451)</f>
        <v/>
      </c>
      <c r="E451" s="4" t="str">
        <f>IF($C451&lt;&gt;"M5","",Price!F451)</f>
        <v/>
      </c>
      <c r="F451" s="4" t="str">
        <f>IF($C451&lt;&gt;"M5","",Price!G451)</f>
        <v/>
      </c>
      <c r="G451" s="4" t="str">
        <f>IF($C451&lt;&gt;"M5","",Price!H451)</f>
        <v/>
      </c>
      <c r="H451" s="57" t="str">
        <f>IF($C451&lt;&gt;"M5","",SSA!E451)</f>
        <v/>
      </c>
      <c r="I451" s="57" t="str">
        <f>IF($C451&lt;&gt;"M5","",SSA!F451)</f>
        <v/>
      </c>
      <c r="J451" s="58" t="str">
        <f>IF($C451&lt;&gt;"M5","",SSA!G451)</f>
        <v/>
      </c>
      <c r="K451" s="58" t="str">
        <f>IF($C451&lt;&gt;"M5","",SSA!H451)</f>
        <v/>
      </c>
      <c r="L451" s="5" t="str">
        <f>IF($C451&lt;&gt;"M5","",Trendlines!K451)</f>
        <v/>
      </c>
      <c r="M451" s="5" t="str">
        <f>IF($C451&lt;&gt;"M5","",Trendlines!L451)</f>
        <v/>
      </c>
      <c r="N451" s="5" t="str">
        <f>IF($C451&lt;&gt;"M5","",ZigZag!E451)</f>
        <v/>
      </c>
      <c r="O451" s="5" t="str">
        <f>IF($C451&lt;&gt;"M5","",ZigZag!F451)</f>
        <v/>
      </c>
      <c r="P451" s="5" t="str">
        <f>IF($C451&lt;&gt;"M5","",Pinbar!E451)</f>
        <v/>
      </c>
      <c r="Q451" s="57" t="str">
        <f>IF($C451&lt;&gt;"M5","",Trendlines!E451)</f>
        <v/>
      </c>
      <c r="R451" s="57" t="str">
        <f>IF($C451&lt;&gt;"M5","",Trendlines!H451)</f>
        <v/>
      </c>
      <c r="S451" s="36" t="str">
        <f>IF(N451=0,""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"")))))))))))))))))))))))))))))))))))))))))))))))))</f>
        <v/>
      </c>
      <c r="T451" s="36" t="str">
        <f>IF(O451=0,""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"")))))))))))))))))))))))))))))))))))))))))))))))))</f>
        <v/>
      </c>
      <c r="U451" s="36" t="str">
        <f>IFERROR(IF(S451="N/A","N/A",((N451-S451)/S451)),"")</f>
        <v/>
      </c>
      <c r="V451" s="36" t="str">
        <f>IFERROR(IF(T451="N/A","N/A",((O451-T451)/T451)),"")</f>
        <v/>
      </c>
      <c r="W451" t="str">
        <f>IFERROR(E451-F451,"")</f>
        <v/>
      </c>
      <c r="X451" t="str">
        <f>IFERROR(ABS(E451-D450),"")</f>
        <v/>
      </c>
      <c r="Y451" t="str">
        <f>IFERROR(ABS(F451-D450),"")</f>
        <v/>
      </c>
      <c r="Z451" t="str">
        <f t="shared" si="235"/>
        <v/>
      </c>
      <c r="AA451" s="36" t="str">
        <f>IFERROR(H451-I451,"")</f>
        <v/>
      </c>
      <c r="AB451" s="36" t="str">
        <f t="shared" si="177"/>
        <v/>
      </c>
      <c r="AC451" s="66" t="str" cm="1">
        <f t="array" ref="AC451">IFERROR((AB451=AB450,AC450+AB451,AB451),"")</f>
        <v/>
      </c>
      <c r="AD451" s="79" t="str">
        <f t="shared" si="178"/>
        <v/>
      </c>
      <c r="AE451" s="79" t="str">
        <f t="shared" si="179"/>
        <v/>
      </c>
      <c r="AF451" s="80" t="str">
        <f t="shared" si="180"/>
        <v/>
      </c>
      <c r="AG451" s="80" t="str">
        <f t="shared" si="181"/>
        <v/>
      </c>
      <c r="AH451" s="36" t="str">
        <f>IF(AND(H451&gt;I451,H450&lt;I450),"crossover","")</f>
        <v/>
      </c>
      <c r="AI451" s="36" t="str">
        <f>IF(AND(H451&lt;I451,H450&gt;I450),"crossunder","")</f>
        <v/>
      </c>
      <c r="AJ451" s="67" t="str">
        <f t="shared" si="182"/>
        <v/>
      </c>
      <c r="AK451" s="68" t="str">
        <f t="shared" si="183"/>
        <v/>
      </c>
      <c r="AL451" s="71" t="str">
        <f t="shared" si="184"/>
        <v/>
      </c>
      <c r="AM451" s="71" t="str">
        <f t="shared" si="185"/>
        <v/>
      </c>
      <c r="AN451" s="72" t="str">
        <f>IF(AND(AK451&lt;&gt;"",CF451="Low Spike @ Uptrend"),AK451,"")</f>
        <v/>
      </c>
      <c r="AO451" s="72" t="str">
        <f t="shared" si="186"/>
        <v/>
      </c>
      <c r="AP451" s="71" t="str">
        <f t="shared" si="187"/>
        <v/>
      </c>
      <c r="AQ451" s="71" t="str">
        <f t="shared" si="188"/>
        <v/>
      </c>
      <c r="AR451" s="74" t="str">
        <f t="shared" si="189"/>
        <v/>
      </c>
      <c r="AS451" s="74" t="str">
        <f t="shared" si="190"/>
        <v/>
      </c>
      <c r="AT451" s="72" t="str">
        <f t="shared" ref="AT451:AU451" si="266">IFERROR(STANDARDIZE(AN451,AVERAGE(AN67:AN451),_xlfn.STDEV.P(AN67:AN451)),"")</f>
        <v/>
      </c>
      <c r="AU451" s="72" t="str">
        <f t="shared" si="266"/>
        <v/>
      </c>
      <c r="AV451" s="76" t="str">
        <f t="shared" si="192"/>
        <v/>
      </c>
      <c r="AW451" s="76" t="str">
        <f t="shared" si="193"/>
        <v/>
      </c>
      <c r="AX451" s="4"/>
      <c r="AY451" s="21" t="str">
        <f>IF(OR(Q451=0,Q451=""),"",((H451-Q451)/Q451))</f>
        <v/>
      </c>
      <c r="AZ451" s="15" t="str">
        <f t="shared" ref="AZ451:AZ500" si="267">IF(AY451="","",IF(AY451&gt;=0,1,-1))</f>
        <v/>
      </c>
      <c r="BA451" s="15" t="str">
        <f t="shared" si="262"/>
        <v/>
      </c>
      <c r="BB451" s="22" t="str">
        <f t="shared" ref="BB451:BB500" si="268">IF(AY451="","",IF(AND(AY451&gt;-0.1%,AY451&lt;0.1%),"Touch Zone",""))</f>
        <v/>
      </c>
      <c r="BC451" s="22" t="str">
        <f t="shared" ref="BC451:BC500" si="269">IF(AY451="","",IF(AND(BB451="Touch Zone",AY451&gt;0%),"Above",IF(AND(BB451="Touch Zone",AY451&lt;0%),"Below","")))</f>
        <v/>
      </c>
      <c r="BD451" s="24" t="str">
        <f>IF(OR(R451=0,R451=""),"",((H451-R451)/R451))</f>
        <v/>
      </c>
      <c r="BE451" s="23" t="str">
        <f t="shared" si="265"/>
        <v/>
      </c>
      <c r="BF451" s="23" t="str">
        <f t="shared" ref="BF451:BF500" si="270">IF(BE451="","",IF(BE451=BE450,BF450+BE451,BE451))</f>
        <v/>
      </c>
      <c r="BG451" s="25" t="str">
        <f t="shared" ref="BG451:BG500" si="271">IF(BD451="","",IF(AND(BD451&gt;-0.1%,BD451&lt;0.1%),"Touch Zone",""))</f>
        <v/>
      </c>
      <c r="BH451" s="25" t="str">
        <f t="shared" ref="BH451:BH500" si="272">IF(BD451="","",IF(AND(BG451="Touch Zone",BD451&gt;0%),"Above",IF(AND(BG451="Touch Zone",BD451&lt;0%),"Below","")))</f>
        <v/>
      </c>
      <c r="BI451" s="29" t="str">
        <f>IF(OR(L451="",N451=""),"",IF(AND(L451=N451,L451&gt;0,N451&gt;0),"Important High",""))</f>
        <v/>
      </c>
      <c r="BJ451" s="29" t="str">
        <f>IF(OR(M451="",O451=""),"",IF(AND(M451=O451,M451&gt;0,O451&gt;0),"Important Low",""))</f>
        <v/>
      </c>
      <c r="BK451" s="37" t="str">
        <f>IFERROR(IF(ABS(U451)&lt;0.15%,"Equal High",""),"")</f>
        <v/>
      </c>
      <c r="BL451" s="37" t="str" cm="1">
        <f t="array" aca="1" ref="BL451" ca="1">_xlfn.LET(_xlpm.lookback,MIN(ROW()-ROW(BK$50),11),_xlpm.found,IFERROR(MATCH("Equal High",OFFSET(BK451,-_xlpm.lookback,0,_xlpm.lookback+1,1),0),-1),_xlpm.offset_rows,_xlpm.lookback-_xlpm.found+1,IF(_xlpm.found&gt;0,INDEX(E:E,ROW()-_xlpm.offset_rows),""))</f>
        <v/>
      </c>
      <c r="BM451" s="37" t="str">
        <f ca="1">IF(BL451&lt;&gt;"",H451,"")</f>
        <v/>
      </c>
      <c r="BN451" s="37" t="str">
        <f ca="1">IF(BL451&lt;&gt;"",I451,"")</f>
        <v/>
      </c>
      <c r="BO451" s="37" t="str">
        <f t="shared" ca="1" si="247"/>
        <v/>
      </c>
      <c r="BP451" s="37" t="str">
        <f>IFERROR(IF(ABS(V451)&lt;0.15%,"Equal Low",""),"")</f>
        <v/>
      </c>
      <c r="BQ451" s="37" t="str" cm="1">
        <f t="array" aca="1" ref="BQ451" ca="1">_xlfn.LET(_xlpm.lookback,MIN(ROW()-ROW(BP$50),11),_xlpm.found,IFERROR(MATCH("Equal Low",OFFSET(BP451,-_xlpm.lookback,0,_xlpm.lookback+1,1),0),-1),_xlpm.offset_rows,_xlpm.lookback-_xlpm.found+1,IF(_xlpm.found&gt;0,INDEX(F:F,ROW()-_xlpm.offset_rows),""))</f>
        <v/>
      </c>
      <c r="BR451" s="37" t="str">
        <f ca="1">IF(BQ451&lt;&gt;"",H451,"")</f>
        <v/>
      </c>
      <c r="BS451" s="37" t="str">
        <f ca="1">IF(BQ451&lt;&gt;"",I451,"")</f>
        <v/>
      </c>
      <c r="BT451" s="37" t="str">
        <f t="shared" ca="1" si="248"/>
        <v/>
      </c>
      <c r="BU451" s="37" t="str">
        <f t="shared" ref="BU451:BU500" si="273">IF(OR(BB451="Touch Zone",BG451="Touch Zone"),"TL Touch Zone","")</f>
        <v/>
      </c>
      <c r="BV451" s="29" t="str">
        <f t="shared" ref="BV451:BV500" si="274">IF(AND(BC451="",BH451=""),"",COUNTIF(BC451,"Above")+COUNTIF(BC451,"Below")+COUNTIF(BH451,"Above")+COUNTIF(BH451,"Below"))</f>
        <v/>
      </c>
      <c r="BW451" s="37" t="str" cm="1">
        <f t="array" ref="BW451">IF(BV451&lt;&gt;1,"",_xlfn.IFS(OR(BC451="Above",BC451="Below"),BC451,OR(BH451="Above",BH451="Below"),BH451,TRUE,""))</f>
        <v/>
      </c>
      <c r="BX451" s="37" t="str">
        <f ca="1">_xlfn.LET(_xlpm.eqh,IFERROR(ABS((BM451-BL451)/BL451)&lt;0.15%,FALSE),_xlpm.eql,IFERROR(ABS((BR451-BQ451)/BQ451)&lt;0.15%,FALSE),IF(_xlpm.eqh,IF(_xlpm.eql,"Eqh Touch / Eql Touch","Eqh Touch"),IF(_xlpm.eql,"Eql Touch","")))</f>
        <v/>
      </c>
      <c r="BY451" s="37" t="str">
        <f>IF(AA451="","",IF(AA451&gt;0,"UP","DOWN"))</f>
        <v/>
      </c>
      <c r="BZ451" s="37" t="str">
        <f t="shared" ref="BZ451:BZ500" si="275">IF(AF451="","",IF(AF451&lt;50%,"Early Up Stage",IF(AF451&gt;100%,"Extended Up Stage","Late Up Stage")))</f>
        <v/>
      </c>
      <c r="CA451" s="37" t="str">
        <f t="shared" ref="CA451:CA500" si="276">IF(AG451="","",IF(AG451&lt;50%,"Early Down Stage",IF(AG451&gt;100%,"Extended Down Stage","Late Down Stage")))</f>
        <v/>
      </c>
      <c r="CB451" s="66" t="str">
        <f t="shared" ref="CB451:CB459" si="277">IF(AS451="","",IF(AS451&gt;90%,"Sig High Spike @ Uptrend",""))</f>
        <v/>
      </c>
      <c r="CC451" s="69" t="str">
        <f t="shared" si="194"/>
        <v/>
      </c>
      <c r="CD451" s="66" t="str">
        <f t="shared" si="195"/>
        <v/>
      </c>
      <c r="CE451" s="66" t="str">
        <f t="shared" si="196"/>
        <v/>
      </c>
      <c r="CF451" s="66" t="str">
        <f>IF(AK451="","",IF(AND(AC451&gt;0,AK451&gt;0),"Low Spike @ Uptrend",""))</f>
        <v/>
      </c>
      <c r="CG451" s="66" t="str">
        <f>IF(AND(CF451="Low Spike @ Uptrend",AV451&gt;50%),"Sig Low Spike @ Uptrend","")</f>
        <v/>
      </c>
      <c r="CH451" s="30" t="str">
        <f>IFERROR(IF(Z451&gt;(AVERAGE(Z431:Z451)+(2*_xlfn.STDEV.P(Z431:Z451))),1,""),"")</f>
        <v/>
      </c>
      <c r="CI451" s="30" t="str">
        <f>IFERROR(IF(G451&gt;(AVERAGE(G431:G451)+(2*_xlfn.STDEV.P(G431:G451))),1,""),"")</f>
        <v/>
      </c>
      <c r="CJ451" s="30" t="str">
        <f>IF(P451="","",IF(P451=1,1,""))</f>
        <v/>
      </c>
      <c r="CK451" s="11" t="str">
        <f>IF(AND(CH451="",CC451="",CF451="",CI451="",CJ451=""),"",SUM(CH451:CJ451)/5)</f>
        <v/>
      </c>
      <c r="CL451" s="38" t="str">
        <f t="shared" si="218"/>
        <v/>
      </c>
      <c r="CM451" s="10" t="str">
        <f t="shared" si="219"/>
        <v/>
      </c>
      <c r="CR451" s="4"/>
      <c r="CS451" s="4"/>
    </row>
    <row r="452" spans="1:97" x14ac:dyDescent="0.55000000000000004">
      <c r="A452" t="str">
        <f>IF('Data Validation'!$K$2&lt;&gt;TRUE,"",'Data Validation'!A452)</f>
        <v/>
      </c>
      <c r="B452" s="4" t="str">
        <f>IF('Data Validation'!$K$2&lt;&gt;TRUE,"",'Data Validation'!C452)</f>
        <v/>
      </c>
      <c r="C452" s="4" t="str">
        <f>IF('Data Validation'!$K$2&lt;&gt;TRUE,"",'Data Validation'!E452)</f>
        <v/>
      </c>
      <c r="D452" s="4" t="str">
        <f>IF('Data Validation'!$K$2&lt;&gt;TRUE,"",'Data Validation'!G452)</f>
        <v/>
      </c>
      <c r="E452" s="4" t="str">
        <f>IF($C452&lt;&gt;"M5","",Price!F452)</f>
        <v/>
      </c>
      <c r="F452" s="4" t="str">
        <f>IF($C452&lt;&gt;"M5","",Price!G452)</f>
        <v/>
      </c>
      <c r="G452" s="4" t="str">
        <f>IF($C452&lt;&gt;"M5","",Price!H452)</f>
        <v/>
      </c>
      <c r="H452" s="57" t="str">
        <f>IF($C452&lt;&gt;"M5","",SSA!E452)</f>
        <v/>
      </c>
      <c r="I452" s="57" t="str">
        <f>IF($C452&lt;&gt;"M5","",SSA!F452)</f>
        <v/>
      </c>
      <c r="J452" s="58" t="str">
        <f>IF($C452&lt;&gt;"M5","",SSA!G452)</f>
        <v/>
      </c>
      <c r="K452" s="58" t="str">
        <f>IF($C452&lt;&gt;"M5","",SSA!H452)</f>
        <v/>
      </c>
      <c r="L452" s="5" t="str">
        <f>IF($C452&lt;&gt;"M5","",Trendlines!K452)</f>
        <v/>
      </c>
      <c r="M452" s="5" t="str">
        <f>IF($C452&lt;&gt;"M5","",Trendlines!L452)</f>
        <v/>
      </c>
      <c r="N452" s="5" t="str">
        <f>IF($C452&lt;&gt;"M5","",ZigZag!E452)</f>
        <v/>
      </c>
      <c r="O452" s="5" t="str">
        <f>IF($C452&lt;&gt;"M5","",ZigZag!F452)</f>
        <v/>
      </c>
      <c r="P452" s="5" t="str">
        <f>IF($C452&lt;&gt;"M5","",Pinbar!E452)</f>
        <v/>
      </c>
      <c r="Q452" s="57" t="str">
        <f>IF($C452&lt;&gt;"M5","",Trendlines!E452)</f>
        <v/>
      </c>
      <c r="R452" s="57" t="str">
        <f>IF($C452&lt;&gt;"M5","",Trendlines!H452)</f>
        <v/>
      </c>
      <c r="S452" s="36" t="str">
        <f>IF(N452=0,""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"")))))))))))))))))))))))))))))))))))))))))))))))))</f>
        <v/>
      </c>
      <c r="T452" s="36" t="str">
        <f>IF(O452=0,""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"")))))))))))))))))))))))))))))))))))))))))))))))))</f>
        <v/>
      </c>
      <c r="U452" s="36" t="str">
        <f>IFERROR(IF(S452="N/A","N/A",((N452-S452)/S452)),"")</f>
        <v/>
      </c>
      <c r="V452" s="36" t="str">
        <f>IFERROR(IF(T452="N/A","N/A",((O452-T452)/T452)),"")</f>
        <v/>
      </c>
      <c r="W452" t="str">
        <f>IFERROR(E452-F452,"")</f>
        <v/>
      </c>
      <c r="X452" t="str">
        <f>IFERROR(ABS(E452-D451),"")</f>
        <v/>
      </c>
      <c r="Y452" t="str">
        <f>IFERROR(ABS(F452-D451),"")</f>
        <v/>
      </c>
      <c r="Z452" t="str">
        <f t="shared" si="235"/>
        <v/>
      </c>
      <c r="AA452" s="36" t="str">
        <f>IFERROR(H452-I452,"")</f>
        <v/>
      </c>
      <c r="AB452" s="36" t="str">
        <f t="shared" ref="AB452:AB500" si="278">IF(AA452="","",IF(AA452&gt;=0,1,-1))</f>
        <v/>
      </c>
      <c r="AC452" s="66" t="str" cm="1">
        <f t="array" ref="AC452">IFERROR((AB452=AB451,AC451+AB452,AB452),"")</f>
        <v/>
      </c>
      <c r="AD452" s="79" t="str">
        <f t="shared" ref="AD452:AD500" si="279">IF(MAX(AC68:AC452)=0,"",MAX(AC68:AC452))</f>
        <v/>
      </c>
      <c r="AE452" s="79" t="str">
        <f t="shared" ref="AE452:AE500" si="280">IF(MIN(AC68:AC452)=0,"",MIN(AC68:AC452))</f>
        <v/>
      </c>
      <c r="AF452" s="80" t="str">
        <f t="shared" ref="AF452:AF500" si="281">IFERROR(IF(((AD452/AC452)&gt;0),AD452/AC452,""),"")</f>
        <v/>
      </c>
      <c r="AG452" s="80" t="str">
        <f t="shared" ref="AG452:AG500" si="282">IFERROR(IF(((AE452/AC452)&gt;0),AE452/AC452,""),"")</f>
        <v/>
      </c>
      <c r="AH452" s="36" t="str">
        <f>IF(AND(H452&gt;I452,H451&lt;I451),"crossover","")</f>
        <v/>
      </c>
      <c r="AI452" s="36" t="str">
        <f>IF(AND(H452&lt;I452,H451&gt;I451),"crossunder","")</f>
        <v/>
      </c>
      <c r="AJ452" s="67" t="str">
        <f t="shared" ref="AJ452:AJ500" si="283">IFERROR(IF(E452-J452&lt;0,"",(E452-J452)/J452),"")</f>
        <v/>
      </c>
      <c r="AK452" s="68" t="str">
        <f t="shared" ref="AK452:AK500" si="284">IFERROR(IF(F452-K452&gt;0,"",(F452-K452)/K452),"")</f>
        <v/>
      </c>
      <c r="AL452" s="71" t="str">
        <f t="shared" ref="AL452:AL500" si="285">IF(AND(AJ452&lt;&gt;"",CC452="High Spike @ Downtrend"),AJ452,"")</f>
        <v/>
      </c>
      <c r="AM452" s="71" t="str">
        <f t="shared" ref="AM452:AM500" si="286">IF(AND(AJ452&lt;&gt;"",AL452=""),AJ452,"")</f>
        <v/>
      </c>
      <c r="AN452" s="72" t="str">
        <f>IF(AND(AK452&lt;&gt;"",CF452="Low Spike @ Uptrend"),AK452,"")</f>
        <v/>
      </c>
      <c r="AO452" s="72" t="str">
        <f t="shared" ref="AO452:AO500" si="287">IF(AND(AK452&lt;&gt;"",AN452=""),AK452,"")</f>
        <v/>
      </c>
      <c r="AP452" s="71" t="str">
        <f t="shared" ref="AP452:AP500" si="288">IFERROR(STANDARDIZE(AL452,AVERAGE(AL68:AL452),_xlfn.STDEV.P(AL68:AL452)),"")</f>
        <v/>
      </c>
      <c r="AQ452" s="71" t="str">
        <f t="shared" ref="AQ452:AQ500" si="289">IFERROR(STANDARDIZE(AM452,AVERAGE(AM68:AM452),_xlfn.STDEV.P(AM68:AM452)),"")</f>
        <v/>
      </c>
      <c r="AR452" s="74" t="str">
        <f t="shared" ref="AR452:AR500" si="290">IFERROR(_xlfn.NORM.S.DIST(AP452,TRUE),"")</f>
        <v/>
      </c>
      <c r="AS452" s="74" t="str">
        <f t="shared" ref="AS452:AS500" si="291">IFERROR(_xlfn.NORM.S.DIST(AQ452,TRUE),"")</f>
        <v/>
      </c>
      <c r="AT452" s="72" t="str">
        <f t="shared" ref="AT452:AU452" si="292">IFERROR(STANDARDIZE(AN452,AVERAGE(AN68:AN452),_xlfn.STDEV.P(AN68:AN452)),"")</f>
        <v/>
      </c>
      <c r="AU452" s="72" t="str">
        <f t="shared" si="292"/>
        <v/>
      </c>
      <c r="AV452" s="76" t="str">
        <f t="shared" ref="AV452:AV500" si="293">IFERROR(_xlfn.NORM.S.DIST(AT452,TRUE),"")</f>
        <v/>
      </c>
      <c r="AW452" s="76" t="str">
        <f t="shared" ref="AW452:AW500" si="294">IFERROR(_xlfn.NORM.S.DIST(AU452,TRUE),"")</f>
        <v/>
      </c>
      <c r="AX452" s="4"/>
      <c r="AY452" s="21" t="str">
        <f>IF(OR(Q452=0,Q452=""),"",((H452-Q452)/Q452))</f>
        <v/>
      </c>
      <c r="AZ452" s="15" t="str">
        <f t="shared" si="267"/>
        <v/>
      </c>
      <c r="BA452" s="15" t="str">
        <f t="shared" si="262"/>
        <v/>
      </c>
      <c r="BB452" s="22" t="str">
        <f t="shared" si="268"/>
        <v/>
      </c>
      <c r="BC452" s="22" t="str">
        <f t="shared" si="269"/>
        <v/>
      </c>
      <c r="BD452" s="24" t="str">
        <f>IF(OR(R452=0,R452=""),"",((H452-R452)/R452))</f>
        <v/>
      </c>
      <c r="BE452" s="23" t="str">
        <f t="shared" si="265"/>
        <v/>
      </c>
      <c r="BF452" s="23" t="str">
        <f t="shared" si="270"/>
        <v/>
      </c>
      <c r="BG452" s="25" t="str">
        <f t="shared" si="271"/>
        <v/>
      </c>
      <c r="BH452" s="25" t="str">
        <f t="shared" si="272"/>
        <v/>
      </c>
      <c r="BI452" s="29" t="str">
        <f>IF(OR(L452="",N452=""),"",IF(AND(L452=N452,L452&gt;0,N452&gt;0),"Important High",""))</f>
        <v/>
      </c>
      <c r="BJ452" s="29" t="str">
        <f>IF(OR(M452="",O452=""),"",IF(AND(M452=O452,M452&gt;0,O452&gt;0),"Important Low",""))</f>
        <v/>
      </c>
      <c r="BK452" s="37" t="str">
        <f>IFERROR(IF(ABS(U452)&lt;0.15%,"Equal High",""),"")</f>
        <v/>
      </c>
      <c r="BL452" s="37" t="str" cm="1">
        <f t="array" aca="1" ref="BL452" ca="1">_xlfn.LET(_xlpm.lookback,MIN(ROW()-ROW(BK$50),11),_xlpm.found,IFERROR(MATCH("Equal High",OFFSET(BK452,-_xlpm.lookback,0,_xlpm.lookback+1,1),0),-1),_xlpm.offset_rows,_xlpm.lookback-_xlpm.found+1,IF(_xlpm.found&gt;0,INDEX(E:E,ROW()-_xlpm.offset_rows),""))</f>
        <v/>
      </c>
      <c r="BM452" s="37" t="str">
        <f ca="1">IF(BL452&lt;&gt;"",H452,"")</f>
        <v/>
      </c>
      <c r="BN452" s="37" t="str">
        <f ca="1">IF(BL452&lt;&gt;"",I452,"")</f>
        <v/>
      </c>
      <c r="BO452" s="37" t="str">
        <f t="shared" ca="1" si="247"/>
        <v/>
      </c>
      <c r="BP452" s="37" t="str">
        <f>IFERROR(IF(ABS(V452)&lt;0.15%,"Equal Low",""),"")</f>
        <v/>
      </c>
      <c r="BQ452" s="37" t="str" cm="1">
        <f t="array" aca="1" ref="BQ452" ca="1">_xlfn.LET(_xlpm.lookback,MIN(ROW()-ROW(BP$50),11),_xlpm.found,IFERROR(MATCH("Equal Low",OFFSET(BP452,-_xlpm.lookback,0,_xlpm.lookback+1,1),0),-1),_xlpm.offset_rows,_xlpm.lookback-_xlpm.found+1,IF(_xlpm.found&gt;0,INDEX(F:F,ROW()-_xlpm.offset_rows),""))</f>
        <v/>
      </c>
      <c r="BR452" s="37" t="str">
        <f ca="1">IF(BQ452&lt;&gt;"",H452,"")</f>
        <v/>
      </c>
      <c r="BS452" s="37" t="str">
        <f ca="1">IF(BQ452&lt;&gt;"",I452,"")</f>
        <v/>
      </c>
      <c r="BT452" s="37" t="str">
        <f t="shared" ca="1" si="248"/>
        <v/>
      </c>
      <c r="BU452" s="37" t="str">
        <f t="shared" si="273"/>
        <v/>
      </c>
      <c r="BV452" s="29" t="str">
        <f t="shared" si="274"/>
        <v/>
      </c>
      <c r="BW452" s="37" t="str" cm="1">
        <f t="array" ref="BW452">IF(BV452&lt;&gt;1,"",_xlfn.IFS(OR(BC452="Above",BC452="Below"),BC452,OR(BH452="Above",BH452="Below"),BH452,TRUE,""))</f>
        <v/>
      </c>
      <c r="BX452" s="37" t="str">
        <f ca="1">_xlfn.LET(_xlpm.eqh,IFERROR(ABS((BM452-BL452)/BL452)&lt;0.15%,FALSE),_xlpm.eql,IFERROR(ABS((BR452-BQ452)/BQ452)&lt;0.15%,FALSE),IF(_xlpm.eqh,IF(_xlpm.eql,"Eqh Touch / Eql Touch","Eqh Touch"),IF(_xlpm.eql,"Eql Touch","")))</f>
        <v/>
      </c>
      <c r="BY452" s="37" t="str">
        <f>IF(AA452="","",IF(AA452&gt;0,"UP","DOWN"))</f>
        <v/>
      </c>
      <c r="BZ452" s="37" t="str">
        <f t="shared" si="275"/>
        <v/>
      </c>
      <c r="CA452" s="37" t="str">
        <f t="shared" si="276"/>
        <v/>
      </c>
      <c r="CB452" s="66" t="str">
        <f t="shared" si="277"/>
        <v/>
      </c>
      <c r="CC452" s="69" t="str">
        <f t="shared" ref="CC452:CC500" si="295">IF(AJ452="","",IF(AND(AC452&lt;0,AJ452&gt;0),"High Spike @ Downtrend",""))</f>
        <v/>
      </c>
      <c r="CD452" s="66" t="str">
        <f t="shared" ref="CD452:CD500" si="296">IF(AND(CC452="High Spike @ Downtrend",AR452&gt;50%),"Sig High Spike @ Downtrend","")</f>
        <v/>
      </c>
      <c r="CE452" s="66" t="str">
        <f t="shared" ref="CE452:CE500" si="297">IF(AW452="","",IF(AW452&gt;90%,"Sig Low Spike @ Downtrend",""))</f>
        <v/>
      </c>
      <c r="CF452" s="66" t="str">
        <f>IF(AK452="","",IF(AND(AC452&gt;0,AK452&gt;0),"Low Spike @ Uptrend",""))</f>
        <v/>
      </c>
      <c r="CG452" s="66" t="str">
        <f>IF(AND(CF452="Low Spike @ Uptrend",AV452&gt;50%),"Sig Low Spike @ Uptrend","")</f>
        <v/>
      </c>
      <c r="CH452" s="30" t="str">
        <f>IFERROR(IF(Z452&gt;(AVERAGE(Z432:Z452)+(2*_xlfn.STDEV.P(Z432:Z452))),1,""),"")</f>
        <v/>
      </c>
      <c r="CI452" s="30" t="str">
        <f>IFERROR(IF(G452&gt;(AVERAGE(G432:G452)+(2*_xlfn.STDEV.P(G432:G452))),1,""),"")</f>
        <v/>
      </c>
      <c r="CJ452" s="30" t="str">
        <f>IF(P452="","",IF(P452=1,1,""))</f>
        <v/>
      </c>
      <c r="CK452" s="11" t="str">
        <f>IF(AND(CH452="",CC452="",CF452="",CI452="",CJ452=""),"",SUM(CH452:CJ452)/5)</f>
        <v/>
      </c>
      <c r="CL452" s="38" t="str">
        <f t="shared" si="218"/>
        <v/>
      </c>
      <c r="CM452" s="10" t="str">
        <f t="shared" si="219"/>
        <v/>
      </c>
      <c r="CR452" s="4"/>
      <c r="CS452" s="4"/>
    </row>
    <row r="453" spans="1:97" x14ac:dyDescent="0.55000000000000004">
      <c r="A453" t="str">
        <f>IF('Data Validation'!$K$2&lt;&gt;TRUE,"",'Data Validation'!A453)</f>
        <v/>
      </c>
      <c r="B453" s="4" t="str">
        <f>IF('Data Validation'!$K$2&lt;&gt;TRUE,"",'Data Validation'!C453)</f>
        <v/>
      </c>
      <c r="C453" s="4" t="str">
        <f>IF('Data Validation'!$K$2&lt;&gt;TRUE,"",'Data Validation'!E453)</f>
        <v/>
      </c>
      <c r="D453" s="4" t="str">
        <f>IF('Data Validation'!$K$2&lt;&gt;TRUE,"",'Data Validation'!G453)</f>
        <v/>
      </c>
      <c r="E453" s="4" t="str">
        <f>IF($C453&lt;&gt;"M5","",Price!F453)</f>
        <v/>
      </c>
      <c r="F453" s="4" t="str">
        <f>IF($C453&lt;&gt;"M5","",Price!G453)</f>
        <v/>
      </c>
      <c r="G453" s="4" t="str">
        <f>IF($C453&lt;&gt;"M5","",Price!H453)</f>
        <v/>
      </c>
      <c r="H453" s="57" t="str">
        <f>IF($C453&lt;&gt;"M5","",SSA!E453)</f>
        <v/>
      </c>
      <c r="I453" s="57" t="str">
        <f>IF($C453&lt;&gt;"M5","",SSA!F453)</f>
        <v/>
      </c>
      <c r="J453" s="58" t="str">
        <f>IF($C453&lt;&gt;"M5","",SSA!G453)</f>
        <v/>
      </c>
      <c r="K453" s="58" t="str">
        <f>IF($C453&lt;&gt;"M5","",SSA!H453)</f>
        <v/>
      </c>
      <c r="L453" s="5" t="str">
        <f>IF($C453&lt;&gt;"M5","",Trendlines!K453)</f>
        <v/>
      </c>
      <c r="M453" s="5" t="str">
        <f>IF($C453&lt;&gt;"M5","",Trendlines!L453)</f>
        <v/>
      </c>
      <c r="N453" s="5" t="str">
        <f>IF($C453&lt;&gt;"M5","",ZigZag!E453)</f>
        <v/>
      </c>
      <c r="O453" s="5" t="str">
        <f>IF($C453&lt;&gt;"M5","",ZigZag!F453)</f>
        <v/>
      </c>
      <c r="P453" s="5" t="str">
        <f>IF($C453&lt;&gt;"M5","",Pinbar!E453)</f>
        <v/>
      </c>
      <c r="Q453" s="57" t="str">
        <f>IF($C453&lt;&gt;"M5","",Trendlines!E453)</f>
        <v/>
      </c>
      <c r="R453" s="57" t="str">
        <f>IF($C453&lt;&gt;"M5","",Trendlines!H453)</f>
        <v/>
      </c>
      <c r="S453" s="36" t="str">
        <f>IF(N453=0,""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"")))))))))))))))))))))))))))))))))))))))))))))))))</f>
        <v/>
      </c>
      <c r="T453" s="36" t="str">
        <f>IF(O453=0,""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"")))))))))))))))))))))))))))))))))))))))))))))))))</f>
        <v/>
      </c>
      <c r="U453" s="36" t="str">
        <f>IFERROR(IF(S453="N/A","N/A",((N453-S453)/S453)),"")</f>
        <v/>
      </c>
      <c r="V453" s="36" t="str">
        <f>IFERROR(IF(T453="N/A","N/A",((O453-T453)/T453)),"")</f>
        <v/>
      </c>
      <c r="W453" t="str">
        <f>IFERROR(E453-F453,"")</f>
        <v/>
      </c>
      <c r="X453" t="str">
        <f>IFERROR(ABS(E453-D452),"")</f>
        <v/>
      </c>
      <c r="Y453" t="str">
        <f>IFERROR(ABS(F453-D452),"")</f>
        <v/>
      </c>
      <c r="Z453" t="str">
        <f t="shared" si="235"/>
        <v/>
      </c>
      <c r="AA453" s="36" t="str">
        <f>IFERROR(H453-I453,"")</f>
        <v/>
      </c>
      <c r="AB453" s="36" t="str">
        <f t="shared" si="278"/>
        <v/>
      </c>
      <c r="AC453" s="66" t="str" cm="1">
        <f t="array" ref="AC453">IFERROR((AB453=AB452,AC452+AB453,AB453),"")</f>
        <v/>
      </c>
      <c r="AD453" s="79" t="str">
        <f t="shared" si="279"/>
        <v/>
      </c>
      <c r="AE453" s="79" t="str">
        <f t="shared" si="280"/>
        <v/>
      </c>
      <c r="AF453" s="80" t="str">
        <f t="shared" si="281"/>
        <v/>
      </c>
      <c r="AG453" s="80" t="str">
        <f t="shared" si="282"/>
        <v/>
      </c>
      <c r="AH453" s="36" t="str">
        <f>IF(AND(H453&gt;I453,H452&lt;I452),"crossover","")</f>
        <v/>
      </c>
      <c r="AI453" s="36" t="str">
        <f>IF(AND(H453&lt;I453,H452&gt;I452),"crossunder","")</f>
        <v/>
      </c>
      <c r="AJ453" s="67" t="str">
        <f t="shared" si="283"/>
        <v/>
      </c>
      <c r="AK453" s="68" t="str">
        <f t="shared" si="284"/>
        <v/>
      </c>
      <c r="AL453" s="71" t="str">
        <f t="shared" si="285"/>
        <v/>
      </c>
      <c r="AM453" s="71" t="str">
        <f t="shared" si="286"/>
        <v/>
      </c>
      <c r="AN453" s="72" t="str">
        <f>IF(AND(AK453&lt;&gt;"",CF453="Low Spike @ Uptrend"),AK453,"")</f>
        <v/>
      </c>
      <c r="AO453" s="72" t="str">
        <f t="shared" si="287"/>
        <v/>
      </c>
      <c r="AP453" s="71" t="str">
        <f t="shared" si="288"/>
        <v/>
      </c>
      <c r="AQ453" s="71" t="str">
        <f t="shared" si="289"/>
        <v/>
      </c>
      <c r="AR453" s="74" t="str">
        <f t="shared" si="290"/>
        <v/>
      </c>
      <c r="AS453" s="74" t="str">
        <f t="shared" si="291"/>
        <v/>
      </c>
      <c r="AT453" s="72" t="str">
        <f t="shared" ref="AT453:AU453" si="298">IFERROR(STANDARDIZE(AN453,AVERAGE(AN69:AN453),_xlfn.STDEV.P(AN69:AN453)),"")</f>
        <v/>
      </c>
      <c r="AU453" s="72" t="str">
        <f t="shared" si="298"/>
        <v/>
      </c>
      <c r="AV453" s="76" t="str">
        <f t="shared" si="293"/>
        <v/>
      </c>
      <c r="AW453" s="76" t="str">
        <f t="shared" si="294"/>
        <v/>
      </c>
      <c r="AX453" s="4"/>
      <c r="AY453" s="21" t="str">
        <f>IF(OR(Q453=0,Q453=""),"",((H453-Q453)/Q453))</f>
        <v/>
      </c>
      <c r="AZ453" s="15" t="str">
        <f t="shared" si="267"/>
        <v/>
      </c>
      <c r="BA453" s="15" t="str">
        <f t="shared" si="262"/>
        <v/>
      </c>
      <c r="BB453" s="22" t="str">
        <f t="shared" si="268"/>
        <v/>
      </c>
      <c r="BC453" s="22" t="str">
        <f t="shared" si="269"/>
        <v/>
      </c>
      <c r="BD453" s="24" t="str">
        <f>IF(OR(R453=0,R453=""),"",((H453-R453)/R453))</f>
        <v/>
      </c>
      <c r="BE453" s="23" t="str">
        <f t="shared" si="265"/>
        <v/>
      </c>
      <c r="BF453" s="23" t="str">
        <f t="shared" si="270"/>
        <v/>
      </c>
      <c r="BG453" s="25" t="str">
        <f t="shared" si="271"/>
        <v/>
      </c>
      <c r="BH453" s="25" t="str">
        <f t="shared" si="272"/>
        <v/>
      </c>
      <c r="BI453" s="29" t="str">
        <f>IF(OR(L453="",N453=""),"",IF(AND(L453=N453,L453&gt;0,N453&gt;0),"Important High",""))</f>
        <v/>
      </c>
      <c r="BJ453" s="29" t="str">
        <f>IF(OR(M453="",O453=""),"",IF(AND(M453=O453,M453&gt;0,O453&gt;0),"Important Low",""))</f>
        <v/>
      </c>
      <c r="BK453" s="37" t="str">
        <f>IFERROR(IF(ABS(U453)&lt;0.15%,"Equal High",""),"")</f>
        <v/>
      </c>
      <c r="BL453" s="37" t="str" cm="1">
        <f t="array" aca="1" ref="BL453" ca="1">_xlfn.LET(_xlpm.lookback,MIN(ROW()-ROW(BK$50),11),_xlpm.found,IFERROR(MATCH("Equal High",OFFSET(BK453,-_xlpm.lookback,0,_xlpm.lookback+1,1),0),-1),_xlpm.offset_rows,_xlpm.lookback-_xlpm.found+1,IF(_xlpm.found&gt;0,INDEX(E:E,ROW()-_xlpm.offset_rows),""))</f>
        <v/>
      </c>
      <c r="BM453" s="37" t="str">
        <f ca="1">IF(BL453&lt;&gt;"",H453,"")</f>
        <v/>
      </c>
      <c r="BN453" s="37" t="str">
        <f ca="1">IF(BL453&lt;&gt;"",I453,"")</f>
        <v/>
      </c>
      <c r="BO453" s="37" t="str">
        <f t="shared" ca="1" si="247"/>
        <v/>
      </c>
      <c r="BP453" s="37" t="str">
        <f>IFERROR(IF(ABS(V453)&lt;0.15%,"Equal Low",""),"")</f>
        <v/>
      </c>
      <c r="BQ453" s="37" t="str" cm="1">
        <f t="array" aca="1" ref="BQ453" ca="1">_xlfn.LET(_xlpm.lookback,MIN(ROW()-ROW(BP$50),11),_xlpm.found,IFERROR(MATCH("Equal Low",OFFSET(BP453,-_xlpm.lookback,0,_xlpm.lookback+1,1),0),-1),_xlpm.offset_rows,_xlpm.lookback-_xlpm.found+1,IF(_xlpm.found&gt;0,INDEX(F:F,ROW()-_xlpm.offset_rows),""))</f>
        <v/>
      </c>
      <c r="BR453" s="37" t="str">
        <f ca="1">IF(BQ453&lt;&gt;"",H453,"")</f>
        <v/>
      </c>
      <c r="BS453" s="37" t="str">
        <f ca="1">IF(BQ453&lt;&gt;"",I453,"")</f>
        <v/>
      </c>
      <c r="BT453" s="37" t="str">
        <f t="shared" ca="1" si="248"/>
        <v/>
      </c>
      <c r="BU453" s="37" t="str">
        <f t="shared" si="273"/>
        <v/>
      </c>
      <c r="BV453" s="29" t="str">
        <f t="shared" si="274"/>
        <v/>
      </c>
      <c r="BW453" s="37" t="str" cm="1">
        <f t="array" ref="BW453">IF(BV453&lt;&gt;1,"",_xlfn.IFS(OR(BC453="Above",BC453="Below"),BC453,OR(BH453="Above",BH453="Below"),BH453,TRUE,""))</f>
        <v/>
      </c>
      <c r="BX453" s="37" t="str">
        <f ca="1">_xlfn.LET(_xlpm.eqh,IFERROR(ABS((BM453-BL453)/BL453)&lt;0.15%,FALSE),_xlpm.eql,IFERROR(ABS((BR453-BQ453)/BQ453)&lt;0.15%,FALSE),IF(_xlpm.eqh,IF(_xlpm.eql,"Eqh Touch / Eql Touch","Eqh Touch"),IF(_xlpm.eql,"Eql Touch","")))</f>
        <v/>
      </c>
      <c r="BY453" s="37" t="str">
        <f>IF(AA453="","",IF(AA453&gt;0,"UP","DOWN"))</f>
        <v/>
      </c>
      <c r="BZ453" s="37" t="str">
        <f t="shared" si="275"/>
        <v/>
      </c>
      <c r="CA453" s="37" t="str">
        <f t="shared" si="276"/>
        <v/>
      </c>
      <c r="CB453" s="66" t="str">
        <f t="shared" si="277"/>
        <v/>
      </c>
      <c r="CC453" s="69" t="str">
        <f t="shared" si="295"/>
        <v/>
      </c>
      <c r="CD453" s="66" t="str">
        <f t="shared" si="296"/>
        <v/>
      </c>
      <c r="CE453" s="66" t="str">
        <f t="shared" si="297"/>
        <v/>
      </c>
      <c r="CF453" s="66" t="str">
        <f>IF(AK453="","",IF(AND(AC453&gt;0,AK453&gt;0),"Low Spike @ Uptrend",""))</f>
        <v/>
      </c>
      <c r="CG453" s="66" t="str">
        <f>IF(AND(CF453="Low Spike @ Uptrend",AV453&gt;50%),"Sig Low Spike @ Uptrend","")</f>
        <v/>
      </c>
      <c r="CH453" s="30" t="str">
        <f>IFERROR(IF(Z453&gt;(AVERAGE(Z433:Z453)+(2*_xlfn.STDEV.P(Z433:Z453))),1,""),"")</f>
        <v/>
      </c>
      <c r="CI453" s="30" t="str">
        <f>IFERROR(IF(G453&gt;(AVERAGE(G433:G453)+(2*_xlfn.STDEV.P(G433:G453))),1,""),"")</f>
        <v/>
      </c>
      <c r="CJ453" s="30" t="str">
        <f>IF(P453="","",IF(P453=1,1,""))</f>
        <v/>
      </c>
      <c r="CK453" s="11" t="str">
        <f>IF(AND(CH453="",CC453="",CF453="",CI453="",CJ453=""),"",SUM(CH453:CJ453)/5)</f>
        <v/>
      </c>
      <c r="CL453" s="38" t="str">
        <f t="shared" si="218"/>
        <v/>
      </c>
      <c r="CM453" s="10" t="str">
        <f t="shared" si="219"/>
        <v/>
      </c>
      <c r="CR453" s="4"/>
      <c r="CS453" s="4"/>
    </row>
    <row r="454" spans="1:97" x14ac:dyDescent="0.55000000000000004">
      <c r="A454" t="str">
        <f>IF('Data Validation'!$K$2&lt;&gt;TRUE,"",'Data Validation'!A454)</f>
        <v/>
      </c>
      <c r="B454" s="4" t="str">
        <f>IF('Data Validation'!$K$2&lt;&gt;TRUE,"",'Data Validation'!C454)</f>
        <v/>
      </c>
      <c r="C454" s="4" t="str">
        <f>IF('Data Validation'!$K$2&lt;&gt;TRUE,"",'Data Validation'!E454)</f>
        <v/>
      </c>
      <c r="D454" s="4" t="str">
        <f>IF('Data Validation'!$K$2&lt;&gt;TRUE,"",'Data Validation'!G454)</f>
        <v/>
      </c>
      <c r="E454" s="4" t="str">
        <f>IF($C454&lt;&gt;"M5","",Price!F454)</f>
        <v/>
      </c>
      <c r="F454" s="4" t="str">
        <f>IF($C454&lt;&gt;"M5","",Price!G454)</f>
        <v/>
      </c>
      <c r="G454" s="4" t="str">
        <f>IF($C454&lt;&gt;"M5","",Price!H454)</f>
        <v/>
      </c>
      <c r="H454" s="57" t="str">
        <f>IF($C454&lt;&gt;"M5","",SSA!E454)</f>
        <v/>
      </c>
      <c r="I454" s="57" t="str">
        <f>IF($C454&lt;&gt;"M5","",SSA!F454)</f>
        <v/>
      </c>
      <c r="J454" s="58" t="str">
        <f>IF($C454&lt;&gt;"M5","",SSA!G454)</f>
        <v/>
      </c>
      <c r="K454" s="58" t="str">
        <f>IF($C454&lt;&gt;"M5","",SSA!H454)</f>
        <v/>
      </c>
      <c r="L454" s="5" t="str">
        <f>IF($C454&lt;&gt;"M5","",Trendlines!K454)</f>
        <v/>
      </c>
      <c r="M454" s="5" t="str">
        <f>IF($C454&lt;&gt;"M5","",Trendlines!L454)</f>
        <v/>
      </c>
      <c r="N454" s="5" t="str">
        <f>IF($C454&lt;&gt;"M5","",ZigZag!E454)</f>
        <v/>
      </c>
      <c r="O454" s="5" t="str">
        <f>IF($C454&lt;&gt;"M5","",ZigZag!F454)</f>
        <v/>
      </c>
      <c r="P454" s="5" t="str">
        <f>IF($C454&lt;&gt;"M5","",Pinbar!E454)</f>
        <v/>
      </c>
      <c r="Q454" s="57" t="str">
        <f>IF($C454&lt;&gt;"M5","",Trendlines!E454)</f>
        <v/>
      </c>
      <c r="R454" s="57" t="str">
        <f>IF($C454&lt;&gt;"M5","",Trendlines!H454)</f>
        <v/>
      </c>
      <c r="S454" s="36" t="str">
        <f>IF(N454=0,""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"")))))))))))))))))))))))))))))))))))))))))))))))))</f>
        <v/>
      </c>
      <c r="T454" s="36" t="str">
        <f>IF(O454=0,""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"")))))))))))))))))))))))))))))))))))))))))))))))))</f>
        <v/>
      </c>
      <c r="U454" s="36" t="str">
        <f>IFERROR(IF(S454="N/A","N/A",((N454-S454)/S454)),"")</f>
        <v/>
      </c>
      <c r="V454" s="36" t="str">
        <f>IFERROR(IF(T454="N/A","N/A",((O454-T454)/T454)),"")</f>
        <v/>
      </c>
      <c r="W454" t="str">
        <f>IFERROR(E454-F454,"")</f>
        <v/>
      </c>
      <c r="X454" t="str">
        <f>IFERROR(ABS(E454-D453),"")</f>
        <v/>
      </c>
      <c r="Y454" t="str">
        <f>IFERROR(ABS(F454-D453),"")</f>
        <v/>
      </c>
      <c r="Z454" t="str">
        <f t="shared" si="235"/>
        <v/>
      </c>
      <c r="AA454" s="36" t="str">
        <f>IFERROR(H454-I454,"")</f>
        <v/>
      </c>
      <c r="AB454" s="36" t="str">
        <f t="shared" si="278"/>
        <v/>
      </c>
      <c r="AC454" s="66" t="str" cm="1">
        <f t="array" ref="AC454">IFERROR((AB454=AB453,AC453+AB454,AB454),"")</f>
        <v/>
      </c>
      <c r="AD454" s="79" t="str">
        <f t="shared" si="279"/>
        <v/>
      </c>
      <c r="AE454" s="79" t="str">
        <f t="shared" si="280"/>
        <v/>
      </c>
      <c r="AF454" s="80" t="str">
        <f t="shared" si="281"/>
        <v/>
      </c>
      <c r="AG454" s="80" t="str">
        <f t="shared" si="282"/>
        <v/>
      </c>
      <c r="AH454" s="36" t="str">
        <f>IF(AND(H454&gt;I454,H453&lt;I453),"crossover","")</f>
        <v/>
      </c>
      <c r="AI454" s="36" t="str">
        <f>IF(AND(H454&lt;I454,H453&gt;I453),"crossunder","")</f>
        <v/>
      </c>
      <c r="AJ454" s="67" t="str">
        <f t="shared" si="283"/>
        <v/>
      </c>
      <c r="AK454" s="68" t="str">
        <f t="shared" si="284"/>
        <v/>
      </c>
      <c r="AL454" s="71" t="str">
        <f t="shared" si="285"/>
        <v/>
      </c>
      <c r="AM454" s="71" t="str">
        <f t="shared" si="286"/>
        <v/>
      </c>
      <c r="AN454" s="72" t="str">
        <f>IF(AND(AK454&lt;&gt;"",CF454="Low Spike @ Uptrend"),AK454,"")</f>
        <v/>
      </c>
      <c r="AO454" s="72" t="str">
        <f t="shared" si="287"/>
        <v/>
      </c>
      <c r="AP454" s="71" t="str">
        <f t="shared" si="288"/>
        <v/>
      </c>
      <c r="AQ454" s="71" t="str">
        <f t="shared" si="289"/>
        <v/>
      </c>
      <c r="AR454" s="74" t="str">
        <f t="shared" si="290"/>
        <v/>
      </c>
      <c r="AS454" s="74" t="str">
        <f t="shared" si="291"/>
        <v/>
      </c>
      <c r="AT454" s="72" t="str">
        <f t="shared" ref="AT454:AU454" si="299">IFERROR(STANDARDIZE(AN454,AVERAGE(AN70:AN454),_xlfn.STDEV.P(AN70:AN454)),"")</f>
        <v/>
      </c>
      <c r="AU454" s="72" t="str">
        <f t="shared" si="299"/>
        <v/>
      </c>
      <c r="AV454" s="76" t="str">
        <f t="shared" si="293"/>
        <v/>
      </c>
      <c r="AW454" s="76" t="str">
        <f t="shared" si="294"/>
        <v/>
      </c>
      <c r="AX454" s="4"/>
      <c r="AY454" s="21" t="str">
        <f>IF(OR(Q454=0,Q454=""),"",((H454-Q454)/Q454))</f>
        <v/>
      </c>
      <c r="AZ454" s="15" t="str">
        <f t="shared" si="267"/>
        <v/>
      </c>
      <c r="BA454" s="15" t="str">
        <f t="shared" si="262"/>
        <v/>
      </c>
      <c r="BB454" s="22" t="str">
        <f t="shared" si="268"/>
        <v/>
      </c>
      <c r="BC454" s="22" t="str">
        <f t="shared" si="269"/>
        <v/>
      </c>
      <c r="BD454" s="24" t="str">
        <f>IF(OR(R454=0,R454=""),"",((H454-R454)/R454))</f>
        <v/>
      </c>
      <c r="BE454" s="23" t="str">
        <f t="shared" si="265"/>
        <v/>
      </c>
      <c r="BF454" s="23" t="str">
        <f t="shared" si="270"/>
        <v/>
      </c>
      <c r="BG454" s="25" t="str">
        <f t="shared" si="271"/>
        <v/>
      </c>
      <c r="BH454" s="25" t="str">
        <f t="shared" si="272"/>
        <v/>
      </c>
      <c r="BI454" s="29" t="str">
        <f>IF(OR(L454="",N454=""),"",IF(AND(L454=N454,L454&gt;0,N454&gt;0),"Important High",""))</f>
        <v/>
      </c>
      <c r="BJ454" s="29" t="str">
        <f>IF(OR(M454="",O454=""),"",IF(AND(M454=O454,M454&gt;0,O454&gt;0),"Important Low",""))</f>
        <v/>
      </c>
      <c r="BK454" s="37" t="str">
        <f>IFERROR(IF(ABS(U454)&lt;0.15%,"Equal High",""),"")</f>
        <v/>
      </c>
      <c r="BL454" s="37" t="str" cm="1">
        <f t="array" aca="1" ref="BL454" ca="1">_xlfn.LET(_xlpm.lookback,MIN(ROW()-ROW(BK$50),11),_xlpm.found,IFERROR(MATCH("Equal High",OFFSET(BK454,-_xlpm.lookback,0,_xlpm.lookback+1,1),0),-1),_xlpm.offset_rows,_xlpm.lookback-_xlpm.found+1,IF(_xlpm.found&gt;0,INDEX(E:E,ROW()-_xlpm.offset_rows),""))</f>
        <v/>
      </c>
      <c r="BM454" s="37" t="str">
        <f ca="1">IF(BL454&lt;&gt;"",H454,"")</f>
        <v/>
      </c>
      <c r="BN454" s="37" t="str">
        <f ca="1">IF(BL454&lt;&gt;"",I454,"")</f>
        <v/>
      </c>
      <c r="BO454" s="37" t="str">
        <f t="shared" ca="1" si="247"/>
        <v/>
      </c>
      <c r="BP454" s="37" t="str">
        <f>IFERROR(IF(ABS(V454)&lt;0.15%,"Equal Low",""),"")</f>
        <v/>
      </c>
      <c r="BQ454" s="37" t="str" cm="1">
        <f t="array" aca="1" ref="BQ454" ca="1">_xlfn.LET(_xlpm.lookback,MIN(ROW()-ROW(BP$50),11),_xlpm.found,IFERROR(MATCH("Equal Low",OFFSET(BP454,-_xlpm.lookback,0,_xlpm.lookback+1,1),0),-1),_xlpm.offset_rows,_xlpm.lookback-_xlpm.found+1,IF(_xlpm.found&gt;0,INDEX(F:F,ROW()-_xlpm.offset_rows),""))</f>
        <v/>
      </c>
      <c r="BR454" s="37" t="str">
        <f ca="1">IF(BQ454&lt;&gt;"",H454,"")</f>
        <v/>
      </c>
      <c r="BS454" s="37" t="str">
        <f ca="1">IF(BQ454&lt;&gt;"",I454,"")</f>
        <v/>
      </c>
      <c r="BT454" s="37" t="str">
        <f t="shared" ca="1" si="248"/>
        <v/>
      </c>
      <c r="BU454" s="37" t="str">
        <f t="shared" si="273"/>
        <v/>
      </c>
      <c r="BV454" s="29" t="str">
        <f t="shared" si="274"/>
        <v/>
      </c>
      <c r="BW454" s="37" t="str" cm="1">
        <f t="array" ref="BW454">IF(BV454&lt;&gt;1,"",_xlfn.IFS(OR(BC454="Above",BC454="Below"),BC454,OR(BH454="Above",BH454="Below"),BH454,TRUE,""))</f>
        <v/>
      </c>
      <c r="BX454" s="37" t="str">
        <f ca="1">_xlfn.LET(_xlpm.eqh,IFERROR(ABS((BM454-BL454)/BL454)&lt;0.15%,FALSE),_xlpm.eql,IFERROR(ABS((BR454-BQ454)/BQ454)&lt;0.15%,FALSE),IF(_xlpm.eqh,IF(_xlpm.eql,"Eqh Touch / Eql Touch","Eqh Touch"),IF(_xlpm.eql,"Eql Touch","")))</f>
        <v/>
      </c>
      <c r="BY454" s="37" t="str">
        <f>IF(AA454="","",IF(AA454&gt;0,"UP","DOWN"))</f>
        <v/>
      </c>
      <c r="BZ454" s="37" t="str">
        <f t="shared" si="275"/>
        <v/>
      </c>
      <c r="CA454" s="37" t="str">
        <f t="shared" si="276"/>
        <v/>
      </c>
      <c r="CB454" s="66" t="str">
        <f t="shared" si="277"/>
        <v/>
      </c>
      <c r="CC454" s="69" t="str">
        <f t="shared" si="295"/>
        <v/>
      </c>
      <c r="CD454" s="66" t="str">
        <f t="shared" si="296"/>
        <v/>
      </c>
      <c r="CE454" s="66" t="str">
        <f t="shared" si="297"/>
        <v/>
      </c>
      <c r="CF454" s="66" t="str">
        <f>IF(AK454="","",IF(AND(AC454&gt;0,AK454&gt;0),"Low Spike @ Uptrend",""))</f>
        <v/>
      </c>
      <c r="CG454" s="66" t="str">
        <f>IF(AND(CF454="Low Spike @ Uptrend",AV454&gt;50%),"Sig Low Spike @ Uptrend","")</f>
        <v/>
      </c>
      <c r="CH454" s="30" t="str">
        <f>IFERROR(IF(Z454&gt;(AVERAGE(Z434:Z454)+(2*_xlfn.STDEV.P(Z434:Z454))),1,""),"")</f>
        <v/>
      </c>
      <c r="CI454" s="30" t="str">
        <f>IFERROR(IF(G454&gt;(AVERAGE(G434:G454)+(2*_xlfn.STDEV.P(G434:G454))),1,""),"")</f>
        <v/>
      </c>
      <c r="CJ454" s="30" t="str">
        <f>IF(P454="","",IF(P454=1,1,""))</f>
        <v/>
      </c>
      <c r="CK454" s="11" t="str">
        <f>IF(AND(CH454="",CC454="",CF454="",CI454="",CJ454=""),"",SUM(CH454:CJ454)/5)</f>
        <v/>
      </c>
      <c r="CL454" s="38" t="str">
        <f t="shared" si="218"/>
        <v/>
      </c>
      <c r="CM454" s="10" t="str">
        <f t="shared" si="219"/>
        <v/>
      </c>
      <c r="CR454" s="4"/>
      <c r="CS454" s="4"/>
    </row>
    <row r="455" spans="1:97" x14ac:dyDescent="0.55000000000000004">
      <c r="A455" t="str">
        <f>IF('Data Validation'!$K$2&lt;&gt;TRUE,"",'Data Validation'!A455)</f>
        <v/>
      </c>
      <c r="B455" s="4" t="str">
        <f>IF('Data Validation'!$K$2&lt;&gt;TRUE,"",'Data Validation'!C455)</f>
        <v/>
      </c>
      <c r="C455" s="4" t="str">
        <f>IF('Data Validation'!$K$2&lt;&gt;TRUE,"",'Data Validation'!E455)</f>
        <v/>
      </c>
      <c r="D455" s="4" t="str">
        <f>IF('Data Validation'!$K$2&lt;&gt;TRUE,"",'Data Validation'!G455)</f>
        <v/>
      </c>
      <c r="E455" s="4" t="str">
        <f>IF($C455&lt;&gt;"M5","",Price!F455)</f>
        <v/>
      </c>
      <c r="F455" s="4" t="str">
        <f>IF($C455&lt;&gt;"M5","",Price!G455)</f>
        <v/>
      </c>
      <c r="G455" s="4" t="str">
        <f>IF($C455&lt;&gt;"M5","",Price!H455)</f>
        <v/>
      </c>
      <c r="H455" s="57" t="str">
        <f>IF($C455&lt;&gt;"M5","",SSA!E455)</f>
        <v/>
      </c>
      <c r="I455" s="57" t="str">
        <f>IF($C455&lt;&gt;"M5","",SSA!F455)</f>
        <v/>
      </c>
      <c r="J455" s="58" t="str">
        <f>IF($C455&lt;&gt;"M5","",SSA!G455)</f>
        <v/>
      </c>
      <c r="K455" s="58" t="str">
        <f>IF($C455&lt;&gt;"M5","",SSA!H455)</f>
        <v/>
      </c>
      <c r="L455" s="5" t="str">
        <f>IF($C455&lt;&gt;"M5","",Trendlines!K455)</f>
        <v/>
      </c>
      <c r="M455" s="5" t="str">
        <f>IF($C455&lt;&gt;"M5","",Trendlines!L455)</f>
        <v/>
      </c>
      <c r="N455" s="5" t="str">
        <f>IF($C455&lt;&gt;"M5","",ZigZag!E455)</f>
        <v/>
      </c>
      <c r="O455" s="5" t="str">
        <f>IF($C455&lt;&gt;"M5","",ZigZag!F455)</f>
        <v/>
      </c>
      <c r="P455" s="5" t="str">
        <f>IF($C455&lt;&gt;"M5","",Pinbar!E455)</f>
        <v/>
      </c>
      <c r="Q455" s="57" t="str">
        <f>IF($C455&lt;&gt;"M5","",Trendlines!E455)</f>
        <v/>
      </c>
      <c r="R455" s="57" t="str">
        <f>IF($C455&lt;&gt;"M5","",Trendlines!H455)</f>
        <v/>
      </c>
      <c r="S455" s="36" t="str">
        <f>IF(N455=0,""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"")))))))))))))))))))))))))))))))))))))))))))))))))</f>
        <v/>
      </c>
      <c r="T455" s="36" t="str">
        <f>IF(O455=0,""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"")))))))))))))))))))))))))))))))))))))))))))))))))</f>
        <v/>
      </c>
      <c r="U455" s="36" t="str">
        <f>IFERROR(IF(S455="N/A","N/A",((N455-S455)/S455)),"")</f>
        <v/>
      </c>
      <c r="V455" s="36" t="str">
        <f>IFERROR(IF(T455="N/A","N/A",((O455-T455)/T455)),"")</f>
        <v/>
      </c>
      <c r="W455" t="str">
        <f>IFERROR(E455-F455,"")</f>
        <v/>
      </c>
      <c r="X455" t="str">
        <f>IFERROR(ABS(E455-D454),"")</f>
        <v/>
      </c>
      <c r="Y455" t="str">
        <f>IFERROR(ABS(F455-D454),"")</f>
        <v/>
      </c>
      <c r="Z455" t="str">
        <f t="shared" si="235"/>
        <v/>
      </c>
      <c r="AA455" s="36" t="str">
        <f>IFERROR(H455-I455,"")</f>
        <v/>
      </c>
      <c r="AB455" s="36" t="str">
        <f t="shared" si="278"/>
        <v/>
      </c>
      <c r="AC455" s="66" t="str" cm="1">
        <f t="array" ref="AC455">IFERROR((AB455=AB454,AC454+AB455,AB455),"")</f>
        <v/>
      </c>
      <c r="AD455" s="79" t="str">
        <f t="shared" si="279"/>
        <v/>
      </c>
      <c r="AE455" s="79" t="str">
        <f t="shared" si="280"/>
        <v/>
      </c>
      <c r="AF455" s="80" t="str">
        <f t="shared" si="281"/>
        <v/>
      </c>
      <c r="AG455" s="80" t="str">
        <f t="shared" si="282"/>
        <v/>
      </c>
      <c r="AH455" s="36" t="str">
        <f>IF(AND(H455&gt;I455,H454&lt;I454),"crossover","")</f>
        <v/>
      </c>
      <c r="AI455" s="36" t="str">
        <f>IF(AND(H455&lt;I455,H454&gt;I454),"crossunder","")</f>
        <v/>
      </c>
      <c r="AJ455" s="67" t="str">
        <f t="shared" si="283"/>
        <v/>
      </c>
      <c r="AK455" s="68" t="str">
        <f t="shared" si="284"/>
        <v/>
      </c>
      <c r="AL455" s="71" t="str">
        <f t="shared" si="285"/>
        <v/>
      </c>
      <c r="AM455" s="71" t="str">
        <f t="shared" si="286"/>
        <v/>
      </c>
      <c r="AN455" s="72" t="str">
        <f>IF(AND(AK455&lt;&gt;"",CF455="Low Spike @ Uptrend"),AK455,"")</f>
        <v/>
      </c>
      <c r="AO455" s="72" t="str">
        <f t="shared" si="287"/>
        <v/>
      </c>
      <c r="AP455" s="71" t="str">
        <f t="shared" si="288"/>
        <v/>
      </c>
      <c r="AQ455" s="71" t="str">
        <f t="shared" si="289"/>
        <v/>
      </c>
      <c r="AR455" s="74" t="str">
        <f t="shared" si="290"/>
        <v/>
      </c>
      <c r="AS455" s="74" t="str">
        <f t="shared" si="291"/>
        <v/>
      </c>
      <c r="AT455" s="72" t="str">
        <f t="shared" ref="AT455:AU455" si="300">IFERROR(STANDARDIZE(AN455,AVERAGE(AN71:AN455),_xlfn.STDEV.P(AN71:AN455)),"")</f>
        <v/>
      </c>
      <c r="AU455" s="72" t="str">
        <f t="shared" si="300"/>
        <v/>
      </c>
      <c r="AV455" s="76" t="str">
        <f t="shared" si="293"/>
        <v/>
      </c>
      <c r="AW455" s="76" t="str">
        <f t="shared" si="294"/>
        <v/>
      </c>
      <c r="AX455" s="4"/>
      <c r="AY455" s="21" t="str">
        <f>IF(OR(Q455=0,Q455=""),"",((H455-Q455)/Q455))</f>
        <v/>
      </c>
      <c r="AZ455" s="15" t="str">
        <f t="shared" si="267"/>
        <v/>
      </c>
      <c r="BA455" s="15" t="str">
        <f t="shared" si="262"/>
        <v/>
      </c>
      <c r="BB455" s="22" t="str">
        <f t="shared" si="268"/>
        <v/>
      </c>
      <c r="BC455" s="22" t="str">
        <f t="shared" si="269"/>
        <v/>
      </c>
      <c r="BD455" s="24" t="str">
        <f>IF(OR(R455=0,R455=""),"",((H455-R455)/R455))</f>
        <v/>
      </c>
      <c r="BE455" s="23" t="str">
        <f t="shared" si="265"/>
        <v/>
      </c>
      <c r="BF455" s="23" t="str">
        <f t="shared" si="270"/>
        <v/>
      </c>
      <c r="BG455" s="25" t="str">
        <f t="shared" si="271"/>
        <v/>
      </c>
      <c r="BH455" s="25" t="str">
        <f t="shared" si="272"/>
        <v/>
      </c>
      <c r="BI455" s="29" t="str">
        <f>IF(OR(L455="",N455=""),"",IF(AND(L455=N455,L455&gt;0,N455&gt;0),"Important High",""))</f>
        <v/>
      </c>
      <c r="BJ455" s="29" t="str">
        <f>IF(OR(M455="",O455=""),"",IF(AND(M455=O455,M455&gt;0,O455&gt;0),"Important Low",""))</f>
        <v/>
      </c>
      <c r="BK455" s="37" t="str">
        <f>IFERROR(IF(ABS(U455)&lt;0.15%,"Equal High",""),"")</f>
        <v/>
      </c>
      <c r="BL455" s="37" t="str" cm="1">
        <f t="array" aca="1" ref="BL455" ca="1">_xlfn.LET(_xlpm.lookback,MIN(ROW()-ROW(BK$50),11),_xlpm.found,IFERROR(MATCH("Equal High",OFFSET(BK455,-_xlpm.lookback,0,_xlpm.lookback+1,1),0),-1),_xlpm.offset_rows,_xlpm.lookback-_xlpm.found+1,IF(_xlpm.found&gt;0,INDEX(E:E,ROW()-_xlpm.offset_rows),""))</f>
        <v/>
      </c>
      <c r="BM455" s="37" t="str">
        <f ca="1">IF(BL455&lt;&gt;"",H455,"")</f>
        <v/>
      </c>
      <c r="BN455" s="37" t="str">
        <f ca="1">IF(BL455&lt;&gt;"",I455,"")</f>
        <v/>
      </c>
      <c r="BO455" s="37" t="str">
        <f t="shared" ca="1" si="247"/>
        <v/>
      </c>
      <c r="BP455" s="37" t="str">
        <f>IFERROR(IF(ABS(V455)&lt;0.15%,"Equal Low",""),"")</f>
        <v/>
      </c>
      <c r="BQ455" s="37" t="str" cm="1">
        <f t="array" aca="1" ref="BQ455" ca="1">_xlfn.LET(_xlpm.lookback,MIN(ROW()-ROW(BP$50),11),_xlpm.found,IFERROR(MATCH("Equal Low",OFFSET(BP455,-_xlpm.lookback,0,_xlpm.lookback+1,1),0),-1),_xlpm.offset_rows,_xlpm.lookback-_xlpm.found+1,IF(_xlpm.found&gt;0,INDEX(F:F,ROW()-_xlpm.offset_rows),""))</f>
        <v/>
      </c>
      <c r="BR455" s="37" t="str">
        <f ca="1">IF(BQ455&lt;&gt;"",H455,"")</f>
        <v/>
      </c>
      <c r="BS455" s="37" t="str">
        <f ca="1">IF(BQ455&lt;&gt;"",I455,"")</f>
        <v/>
      </c>
      <c r="BT455" s="37" t="str">
        <f t="shared" ca="1" si="248"/>
        <v/>
      </c>
      <c r="BU455" s="37" t="str">
        <f t="shared" si="273"/>
        <v/>
      </c>
      <c r="BV455" s="29" t="str">
        <f t="shared" si="274"/>
        <v/>
      </c>
      <c r="BW455" s="37" t="str" cm="1">
        <f t="array" ref="BW455">IF(BV455&lt;&gt;1,"",_xlfn.IFS(OR(BC455="Above",BC455="Below"),BC455,OR(BH455="Above",BH455="Below"),BH455,TRUE,""))</f>
        <v/>
      </c>
      <c r="BX455" s="37" t="str">
        <f ca="1">_xlfn.LET(_xlpm.eqh,IFERROR(ABS((BM455-BL455)/BL455)&lt;0.15%,FALSE),_xlpm.eql,IFERROR(ABS((BR455-BQ455)/BQ455)&lt;0.15%,FALSE),IF(_xlpm.eqh,IF(_xlpm.eql,"Eqh Touch / Eql Touch","Eqh Touch"),IF(_xlpm.eql,"Eql Touch","")))</f>
        <v/>
      </c>
      <c r="BY455" s="37" t="str">
        <f>IF(AA455="","",IF(AA455&gt;0,"UP","DOWN"))</f>
        <v/>
      </c>
      <c r="BZ455" s="37" t="str">
        <f t="shared" si="275"/>
        <v/>
      </c>
      <c r="CA455" s="37" t="str">
        <f t="shared" si="276"/>
        <v/>
      </c>
      <c r="CB455" s="66" t="str">
        <f t="shared" si="277"/>
        <v/>
      </c>
      <c r="CC455" s="69" t="str">
        <f t="shared" si="295"/>
        <v/>
      </c>
      <c r="CD455" s="66" t="str">
        <f t="shared" si="296"/>
        <v/>
      </c>
      <c r="CE455" s="66" t="str">
        <f t="shared" si="297"/>
        <v/>
      </c>
      <c r="CF455" s="66" t="str">
        <f>IF(AK455="","",IF(AND(AC455&gt;0,AK455&gt;0),"Low Spike @ Uptrend",""))</f>
        <v/>
      </c>
      <c r="CG455" s="66" t="str">
        <f>IF(AND(CF455="Low Spike @ Uptrend",AV455&gt;50%),"Sig Low Spike @ Uptrend","")</f>
        <v/>
      </c>
      <c r="CH455" s="30" t="str">
        <f>IFERROR(IF(Z455&gt;(AVERAGE(Z435:Z455)+(2*_xlfn.STDEV.P(Z435:Z455))),1,""),"")</f>
        <v/>
      </c>
      <c r="CI455" s="30" t="str">
        <f>IFERROR(IF(G455&gt;(AVERAGE(G435:G455)+(2*_xlfn.STDEV.P(G435:G455))),1,""),"")</f>
        <v/>
      </c>
      <c r="CJ455" s="30" t="str">
        <f>IF(P455="","",IF(P455=1,1,""))</f>
        <v/>
      </c>
      <c r="CK455" s="11" t="str">
        <f>IF(AND(CH455="",CC455="",CF455="",CI455="",CJ455=""),"",SUM(CH455:CJ455)/5)</f>
        <v/>
      </c>
      <c r="CL455" s="38" t="str">
        <f t="shared" si="218"/>
        <v/>
      </c>
      <c r="CM455" s="10" t="str">
        <f t="shared" si="219"/>
        <v/>
      </c>
      <c r="CR455" s="4"/>
      <c r="CS455" s="4"/>
    </row>
    <row r="456" spans="1:97" x14ac:dyDescent="0.55000000000000004">
      <c r="A456" t="str">
        <f>IF('Data Validation'!$K$2&lt;&gt;TRUE,"",'Data Validation'!A456)</f>
        <v/>
      </c>
      <c r="B456" s="4" t="str">
        <f>IF('Data Validation'!$K$2&lt;&gt;TRUE,"",'Data Validation'!C456)</f>
        <v/>
      </c>
      <c r="C456" s="4" t="str">
        <f>IF('Data Validation'!$K$2&lt;&gt;TRUE,"",'Data Validation'!E456)</f>
        <v/>
      </c>
      <c r="D456" s="4" t="str">
        <f>IF('Data Validation'!$K$2&lt;&gt;TRUE,"",'Data Validation'!G456)</f>
        <v/>
      </c>
      <c r="E456" s="4" t="str">
        <f>IF($C456&lt;&gt;"M5","",Price!F456)</f>
        <v/>
      </c>
      <c r="F456" s="4" t="str">
        <f>IF($C456&lt;&gt;"M5","",Price!G456)</f>
        <v/>
      </c>
      <c r="G456" s="4" t="str">
        <f>IF($C456&lt;&gt;"M5","",Price!H456)</f>
        <v/>
      </c>
      <c r="H456" s="57" t="str">
        <f>IF($C456&lt;&gt;"M5","",SSA!E456)</f>
        <v/>
      </c>
      <c r="I456" s="57" t="str">
        <f>IF($C456&lt;&gt;"M5","",SSA!F456)</f>
        <v/>
      </c>
      <c r="J456" s="58" t="str">
        <f>IF($C456&lt;&gt;"M5","",SSA!G456)</f>
        <v/>
      </c>
      <c r="K456" s="58" t="str">
        <f>IF($C456&lt;&gt;"M5","",SSA!H456)</f>
        <v/>
      </c>
      <c r="L456" s="5" t="str">
        <f>IF($C456&lt;&gt;"M5","",Trendlines!K456)</f>
        <v/>
      </c>
      <c r="M456" s="5" t="str">
        <f>IF($C456&lt;&gt;"M5","",Trendlines!L456)</f>
        <v/>
      </c>
      <c r="N456" s="5" t="str">
        <f>IF($C456&lt;&gt;"M5","",ZigZag!E456)</f>
        <v/>
      </c>
      <c r="O456" s="5" t="str">
        <f>IF($C456&lt;&gt;"M5","",ZigZag!F456)</f>
        <v/>
      </c>
      <c r="P456" s="5" t="str">
        <f>IF($C456&lt;&gt;"M5","",Pinbar!E456)</f>
        <v/>
      </c>
      <c r="Q456" s="57" t="str">
        <f>IF($C456&lt;&gt;"M5","",Trendlines!E456)</f>
        <v/>
      </c>
      <c r="R456" s="57" t="str">
        <f>IF($C456&lt;&gt;"M5","",Trendlines!H456)</f>
        <v/>
      </c>
      <c r="S456" s="36" t="str">
        <f>IF(N456=0,""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"")))))))))))))))))))))))))))))))))))))))))))))))))</f>
        <v/>
      </c>
      <c r="T456" s="36" t="str">
        <f>IF(O456=0,""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"")))))))))))))))))))))))))))))))))))))))))))))))))</f>
        <v/>
      </c>
      <c r="U456" s="36" t="str">
        <f>IFERROR(IF(S456="N/A","N/A",((N456-S456)/S456)),"")</f>
        <v/>
      </c>
      <c r="V456" s="36" t="str">
        <f>IFERROR(IF(T456="N/A","N/A",((O456-T456)/T456)),"")</f>
        <v/>
      </c>
      <c r="W456" t="str">
        <f>IFERROR(E456-F456,"")</f>
        <v/>
      </c>
      <c r="X456" t="str">
        <f>IFERROR(ABS(E456-D455),"")</f>
        <v/>
      </c>
      <c r="Y456" t="str">
        <f>IFERROR(ABS(F456-D455),"")</f>
        <v/>
      </c>
      <c r="Z456" t="str">
        <f t="shared" si="235"/>
        <v/>
      </c>
      <c r="AA456" s="36" t="str">
        <f>IFERROR(H456-I456,"")</f>
        <v/>
      </c>
      <c r="AB456" s="36" t="str">
        <f t="shared" si="278"/>
        <v/>
      </c>
      <c r="AC456" s="66" t="str" cm="1">
        <f t="array" ref="AC456">IFERROR((AB456=AB455,AC455+AB456,AB456),"")</f>
        <v/>
      </c>
      <c r="AD456" s="79" t="str">
        <f t="shared" si="279"/>
        <v/>
      </c>
      <c r="AE456" s="79" t="str">
        <f t="shared" si="280"/>
        <v/>
      </c>
      <c r="AF456" s="80" t="str">
        <f t="shared" si="281"/>
        <v/>
      </c>
      <c r="AG456" s="80" t="str">
        <f t="shared" si="282"/>
        <v/>
      </c>
      <c r="AH456" s="36" t="str">
        <f>IF(AND(H456&gt;I456,H455&lt;I455),"crossover","")</f>
        <v/>
      </c>
      <c r="AI456" s="36" t="str">
        <f>IF(AND(H456&lt;I456,H455&gt;I455),"crossunder","")</f>
        <v/>
      </c>
      <c r="AJ456" s="67" t="str">
        <f t="shared" si="283"/>
        <v/>
      </c>
      <c r="AK456" s="68" t="str">
        <f t="shared" si="284"/>
        <v/>
      </c>
      <c r="AL456" s="71" t="str">
        <f t="shared" si="285"/>
        <v/>
      </c>
      <c r="AM456" s="71" t="str">
        <f t="shared" si="286"/>
        <v/>
      </c>
      <c r="AN456" s="72" t="str">
        <f>IF(AND(AK456&lt;&gt;"",CF456="Low Spike @ Uptrend"),AK456,"")</f>
        <v/>
      </c>
      <c r="AO456" s="72" t="str">
        <f t="shared" si="287"/>
        <v/>
      </c>
      <c r="AP456" s="71" t="str">
        <f t="shared" si="288"/>
        <v/>
      </c>
      <c r="AQ456" s="71" t="str">
        <f t="shared" si="289"/>
        <v/>
      </c>
      <c r="AR456" s="74" t="str">
        <f t="shared" si="290"/>
        <v/>
      </c>
      <c r="AS456" s="74" t="str">
        <f t="shared" si="291"/>
        <v/>
      </c>
      <c r="AT456" s="72" t="str">
        <f t="shared" ref="AT456:AU456" si="301">IFERROR(STANDARDIZE(AN456,AVERAGE(AN72:AN456),_xlfn.STDEV.P(AN72:AN456)),"")</f>
        <v/>
      </c>
      <c r="AU456" s="72" t="str">
        <f t="shared" si="301"/>
        <v/>
      </c>
      <c r="AV456" s="76" t="str">
        <f t="shared" si="293"/>
        <v/>
      </c>
      <c r="AW456" s="76" t="str">
        <f t="shared" si="294"/>
        <v/>
      </c>
      <c r="AX456" s="4"/>
      <c r="AY456" s="21" t="str">
        <f>IF(OR(Q456=0,Q456=""),"",((H456-Q456)/Q456))</f>
        <v/>
      </c>
      <c r="AZ456" s="15" t="str">
        <f t="shared" si="267"/>
        <v/>
      </c>
      <c r="BA456" s="15" t="str">
        <f t="shared" si="262"/>
        <v/>
      </c>
      <c r="BB456" s="22" t="str">
        <f t="shared" si="268"/>
        <v/>
      </c>
      <c r="BC456" s="22" t="str">
        <f t="shared" si="269"/>
        <v/>
      </c>
      <c r="BD456" s="24" t="str">
        <f>IF(OR(R456=0,R456=""),"",((H456-R456)/R456))</f>
        <v/>
      </c>
      <c r="BE456" s="23" t="str">
        <f t="shared" si="265"/>
        <v/>
      </c>
      <c r="BF456" s="23" t="str">
        <f t="shared" si="270"/>
        <v/>
      </c>
      <c r="BG456" s="25" t="str">
        <f t="shared" si="271"/>
        <v/>
      </c>
      <c r="BH456" s="25" t="str">
        <f t="shared" si="272"/>
        <v/>
      </c>
      <c r="BI456" s="29" t="str">
        <f>IF(OR(L456="",N456=""),"",IF(AND(L456=N456,L456&gt;0,N456&gt;0),"Important High",""))</f>
        <v/>
      </c>
      <c r="BJ456" s="29" t="str">
        <f>IF(OR(M456="",O456=""),"",IF(AND(M456=O456,M456&gt;0,O456&gt;0),"Important Low",""))</f>
        <v/>
      </c>
      <c r="BK456" s="37" t="str">
        <f>IFERROR(IF(ABS(U456)&lt;0.15%,"Equal High",""),"")</f>
        <v/>
      </c>
      <c r="BL456" s="37" t="str" cm="1">
        <f t="array" aca="1" ref="BL456" ca="1">_xlfn.LET(_xlpm.lookback,MIN(ROW()-ROW(BK$50),11),_xlpm.found,IFERROR(MATCH("Equal High",OFFSET(BK456,-_xlpm.lookback,0,_xlpm.lookback+1,1),0),-1),_xlpm.offset_rows,_xlpm.lookback-_xlpm.found+1,IF(_xlpm.found&gt;0,INDEX(E:E,ROW()-_xlpm.offset_rows),""))</f>
        <v/>
      </c>
      <c r="BM456" s="37" t="str">
        <f ca="1">IF(BL456&lt;&gt;"",H456,"")</f>
        <v/>
      </c>
      <c r="BN456" s="37" t="str">
        <f ca="1">IF(BL456&lt;&gt;"",I456,"")</f>
        <v/>
      </c>
      <c r="BO456" s="37" t="str">
        <f t="shared" ca="1" si="247"/>
        <v/>
      </c>
      <c r="BP456" s="37" t="str">
        <f>IFERROR(IF(ABS(V456)&lt;0.15%,"Equal Low",""),"")</f>
        <v/>
      </c>
      <c r="BQ456" s="37" t="str" cm="1">
        <f t="array" aca="1" ref="BQ456" ca="1">_xlfn.LET(_xlpm.lookback,MIN(ROW()-ROW(BP$50),11),_xlpm.found,IFERROR(MATCH("Equal Low",OFFSET(BP456,-_xlpm.lookback,0,_xlpm.lookback+1,1),0),-1),_xlpm.offset_rows,_xlpm.lookback-_xlpm.found+1,IF(_xlpm.found&gt;0,INDEX(F:F,ROW()-_xlpm.offset_rows),""))</f>
        <v/>
      </c>
      <c r="BR456" s="37" t="str">
        <f ca="1">IF(BQ456&lt;&gt;"",H456,"")</f>
        <v/>
      </c>
      <c r="BS456" s="37" t="str">
        <f ca="1">IF(BQ456&lt;&gt;"",I456,"")</f>
        <v/>
      </c>
      <c r="BT456" s="37" t="str">
        <f t="shared" ca="1" si="248"/>
        <v/>
      </c>
      <c r="BU456" s="37" t="str">
        <f t="shared" si="273"/>
        <v/>
      </c>
      <c r="BV456" s="29" t="str">
        <f t="shared" si="274"/>
        <v/>
      </c>
      <c r="BW456" s="37" t="str" cm="1">
        <f t="array" ref="BW456">IF(BV456&lt;&gt;1,"",_xlfn.IFS(OR(BC456="Above",BC456="Below"),BC456,OR(BH456="Above",BH456="Below"),BH456,TRUE,""))</f>
        <v/>
      </c>
      <c r="BX456" s="37" t="str">
        <f ca="1">_xlfn.LET(_xlpm.eqh,IFERROR(ABS((BM456-BL456)/BL456)&lt;0.15%,FALSE),_xlpm.eql,IFERROR(ABS((BR456-BQ456)/BQ456)&lt;0.15%,FALSE),IF(_xlpm.eqh,IF(_xlpm.eql,"Eqh Touch / Eql Touch","Eqh Touch"),IF(_xlpm.eql,"Eql Touch","")))</f>
        <v/>
      </c>
      <c r="BY456" s="37" t="str">
        <f>IF(AA456="","",IF(AA456&gt;0,"UP","DOWN"))</f>
        <v/>
      </c>
      <c r="BZ456" s="37" t="str">
        <f t="shared" si="275"/>
        <v/>
      </c>
      <c r="CA456" s="37" t="str">
        <f t="shared" si="276"/>
        <v/>
      </c>
      <c r="CB456" s="66" t="str">
        <f t="shared" si="277"/>
        <v/>
      </c>
      <c r="CC456" s="69" t="str">
        <f t="shared" si="295"/>
        <v/>
      </c>
      <c r="CD456" s="66" t="str">
        <f t="shared" si="296"/>
        <v/>
      </c>
      <c r="CE456" s="66" t="str">
        <f t="shared" si="297"/>
        <v/>
      </c>
      <c r="CF456" s="66" t="str">
        <f>IF(AK456="","",IF(AND(AC456&gt;0,AK456&gt;0),"Low Spike @ Uptrend",""))</f>
        <v/>
      </c>
      <c r="CG456" s="66" t="str">
        <f>IF(AND(CF456="Low Spike @ Uptrend",AV456&gt;50%),"Sig Low Spike @ Uptrend","")</f>
        <v/>
      </c>
      <c r="CH456" s="30" t="str">
        <f>IFERROR(IF(Z456&gt;(AVERAGE(Z436:Z456)+(2*_xlfn.STDEV.P(Z436:Z456))),1,""),"")</f>
        <v/>
      </c>
      <c r="CI456" s="30" t="str">
        <f>IFERROR(IF(G456&gt;(AVERAGE(G436:G456)+(2*_xlfn.STDEV.P(G436:G456))),1,""),"")</f>
        <v/>
      </c>
      <c r="CJ456" s="30" t="str">
        <f>IF(P456="","",IF(P456=1,1,""))</f>
        <v/>
      </c>
      <c r="CK456" s="11" t="str">
        <f>IF(AND(CH456="",CC456="",CF456="",CI456="",CJ456=""),"",SUM(CH456:CJ456)/5)</f>
        <v/>
      </c>
      <c r="CL456" s="38" t="str">
        <f t="shared" si="218"/>
        <v/>
      </c>
      <c r="CM456" s="10" t="str">
        <f t="shared" si="219"/>
        <v/>
      </c>
      <c r="CR456" s="4"/>
      <c r="CS456" s="4"/>
    </row>
    <row r="457" spans="1:97" x14ac:dyDescent="0.55000000000000004">
      <c r="A457" t="str">
        <f>IF('Data Validation'!$K$2&lt;&gt;TRUE,"",'Data Validation'!A457)</f>
        <v/>
      </c>
      <c r="B457" s="4" t="str">
        <f>IF('Data Validation'!$K$2&lt;&gt;TRUE,"",'Data Validation'!C457)</f>
        <v/>
      </c>
      <c r="C457" s="4" t="str">
        <f>IF('Data Validation'!$K$2&lt;&gt;TRUE,"",'Data Validation'!E457)</f>
        <v/>
      </c>
      <c r="D457" s="4" t="str">
        <f>IF('Data Validation'!$K$2&lt;&gt;TRUE,"",'Data Validation'!G457)</f>
        <v/>
      </c>
      <c r="E457" s="4" t="str">
        <f>IF($C457&lt;&gt;"M5","",Price!F457)</f>
        <v/>
      </c>
      <c r="F457" s="4" t="str">
        <f>IF($C457&lt;&gt;"M5","",Price!G457)</f>
        <v/>
      </c>
      <c r="G457" s="4" t="str">
        <f>IF($C457&lt;&gt;"M5","",Price!H457)</f>
        <v/>
      </c>
      <c r="H457" s="57" t="str">
        <f>IF($C457&lt;&gt;"M5","",SSA!E457)</f>
        <v/>
      </c>
      <c r="I457" s="57" t="str">
        <f>IF($C457&lt;&gt;"M5","",SSA!F457)</f>
        <v/>
      </c>
      <c r="J457" s="58" t="str">
        <f>IF($C457&lt;&gt;"M5","",SSA!G457)</f>
        <v/>
      </c>
      <c r="K457" s="58" t="str">
        <f>IF($C457&lt;&gt;"M5","",SSA!H457)</f>
        <v/>
      </c>
      <c r="L457" s="5" t="str">
        <f>IF($C457&lt;&gt;"M5","",Trendlines!K457)</f>
        <v/>
      </c>
      <c r="M457" s="5" t="str">
        <f>IF($C457&lt;&gt;"M5","",Trendlines!L457)</f>
        <v/>
      </c>
      <c r="N457" s="5" t="str">
        <f>IF($C457&lt;&gt;"M5","",ZigZag!E457)</f>
        <v/>
      </c>
      <c r="O457" s="5" t="str">
        <f>IF($C457&lt;&gt;"M5","",ZigZag!F457)</f>
        <v/>
      </c>
      <c r="P457" s="5" t="str">
        <f>IF($C457&lt;&gt;"M5","",Pinbar!E457)</f>
        <v/>
      </c>
      <c r="Q457" s="57" t="str">
        <f>IF($C457&lt;&gt;"M5","",Trendlines!E457)</f>
        <v/>
      </c>
      <c r="R457" s="57" t="str">
        <f>IF($C457&lt;&gt;"M5","",Trendlines!H457)</f>
        <v/>
      </c>
      <c r="S457" s="36" t="str">
        <f>IF(N457=0,""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"")))))))))))))))))))))))))))))))))))))))))))))))))</f>
        <v/>
      </c>
      <c r="T457" s="36" t="str">
        <f>IF(O457=0,""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"")))))))))))))))))))))))))))))))))))))))))))))))))</f>
        <v/>
      </c>
      <c r="U457" s="36" t="str">
        <f>IFERROR(IF(S457="N/A","N/A",((N457-S457)/S457)),"")</f>
        <v/>
      </c>
      <c r="V457" s="36" t="str">
        <f>IFERROR(IF(T457="N/A","N/A",((O457-T457)/T457)),"")</f>
        <v/>
      </c>
      <c r="W457" t="str">
        <f>IFERROR(E457-F457,"")</f>
        <v/>
      </c>
      <c r="X457" t="str">
        <f>IFERROR(ABS(E457-D456),"")</f>
        <v/>
      </c>
      <c r="Y457" t="str">
        <f>IFERROR(ABS(F457-D456),"")</f>
        <v/>
      </c>
      <c r="Z457" t="str">
        <f t="shared" si="235"/>
        <v/>
      </c>
      <c r="AA457" s="36" t="str">
        <f>IFERROR(H457-I457,"")</f>
        <v/>
      </c>
      <c r="AB457" s="36" t="str">
        <f t="shared" si="278"/>
        <v/>
      </c>
      <c r="AC457" s="66" t="str" cm="1">
        <f t="array" ref="AC457">IFERROR((AB457=AB456,AC456+AB457,AB457),"")</f>
        <v/>
      </c>
      <c r="AD457" s="79" t="str">
        <f t="shared" si="279"/>
        <v/>
      </c>
      <c r="AE457" s="79" t="str">
        <f t="shared" si="280"/>
        <v/>
      </c>
      <c r="AF457" s="80" t="str">
        <f t="shared" si="281"/>
        <v/>
      </c>
      <c r="AG457" s="80" t="str">
        <f t="shared" si="282"/>
        <v/>
      </c>
      <c r="AH457" s="36" t="str">
        <f>IF(AND(H457&gt;I457,H456&lt;I456),"crossover","")</f>
        <v/>
      </c>
      <c r="AI457" s="36" t="str">
        <f>IF(AND(H457&lt;I457,H456&gt;I456),"crossunder","")</f>
        <v/>
      </c>
      <c r="AJ457" s="67" t="str">
        <f t="shared" si="283"/>
        <v/>
      </c>
      <c r="AK457" s="68" t="str">
        <f t="shared" si="284"/>
        <v/>
      </c>
      <c r="AL457" s="71" t="str">
        <f t="shared" si="285"/>
        <v/>
      </c>
      <c r="AM457" s="71" t="str">
        <f t="shared" si="286"/>
        <v/>
      </c>
      <c r="AN457" s="72" t="str">
        <f>IF(AND(AK457&lt;&gt;"",CF457="Low Spike @ Uptrend"),AK457,"")</f>
        <v/>
      </c>
      <c r="AO457" s="72" t="str">
        <f t="shared" si="287"/>
        <v/>
      </c>
      <c r="AP457" s="71" t="str">
        <f t="shared" si="288"/>
        <v/>
      </c>
      <c r="AQ457" s="71" t="str">
        <f t="shared" si="289"/>
        <v/>
      </c>
      <c r="AR457" s="74" t="str">
        <f t="shared" si="290"/>
        <v/>
      </c>
      <c r="AS457" s="74" t="str">
        <f t="shared" si="291"/>
        <v/>
      </c>
      <c r="AT457" s="72" t="str">
        <f t="shared" ref="AT457:AU457" si="302">IFERROR(STANDARDIZE(AN457,AVERAGE(AN73:AN457),_xlfn.STDEV.P(AN73:AN457)),"")</f>
        <v/>
      </c>
      <c r="AU457" s="72" t="str">
        <f t="shared" si="302"/>
        <v/>
      </c>
      <c r="AV457" s="76" t="str">
        <f t="shared" si="293"/>
        <v/>
      </c>
      <c r="AW457" s="76" t="str">
        <f t="shared" si="294"/>
        <v/>
      </c>
      <c r="AX457" s="4"/>
      <c r="AY457" s="21" t="str">
        <f>IF(OR(Q457=0,Q457=""),"",((H457-Q457)/Q457))</f>
        <v/>
      </c>
      <c r="AZ457" s="15" t="str">
        <f t="shared" si="267"/>
        <v/>
      </c>
      <c r="BA457" s="15" t="str">
        <f t="shared" si="262"/>
        <v/>
      </c>
      <c r="BB457" s="22" t="str">
        <f t="shared" si="268"/>
        <v/>
      </c>
      <c r="BC457" s="22" t="str">
        <f t="shared" si="269"/>
        <v/>
      </c>
      <c r="BD457" s="24" t="str">
        <f>IF(OR(R457=0,R457=""),"",((H457-R457)/R457))</f>
        <v/>
      </c>
      <c r="BE457" s="23" t="str">
        <f t="shared" si="265"/>
        <v/>
      </c>
      <c r="BF457" s="23" t="str">
        <f t="shared" si="270"/>
        <v/>
      </c>
      <c r="BG457" s="25" t="str">
        <f t="shared" si="271"/>
        <v/>
      </c>
      <c r="BH457" s="25" t="str">
        <f t="shared" si="272"/>
        <v/>
      </c>
      <c r="BI457" s="29" t="str">
        <f>IF(OR(L457="",N457=""),"",IF(AND(L457=N457,L457&gt;0,N457&gt;0),"Important High",""))</f>
        <v/>
      </c>
      <c r="BJ457" s="29" t="str">
        <f>IF(OR(M457="",O457=""),"",IF(AND(M457=O457,M457&gt;0,O457&gt;0),"Important Low",""))</f>
        <v/>
      </c>
      <c r="BK457" s="37" t="str">
        <f>IFERROR(IF(ABS(U457)&lt;0.15%,"Equal High",""),"")</f>
        <v/>
      </c>
      <c r="BL457" s="37" t="str" cm="1">
        <f t="array" aca="1" ref="BL457" ca="1">_xlfn.LET(_xlpm.lookback,MIN(ROW()-ROW(BK$50),11),_xlpm.found,IFERROR(MATCH("Equal High",OFFSET(BK457,-_xlpm.lookback,0,_xlpm.lookback+1,1),0),-1),_xlpm.offset_rows,_xlpm.lookback-_xlpm.found+1,IF(_xlpm.found&gt;0,INDEX(E:E,ROW()-_xlpm.offset_rows),""))</f>
        <v/>
      </c>
      <c r="BM457" s="37" t="str">
        <f ca="1">IF(BL457&lt;&gt;"",H457,"")</f>
        <v/>
      </c>
      <c r="BN457" s="37" t="str">
        <f ca="1">IF(BL457&lt;&gt;"",I457,"")</f>
        <v/>
      </c>
      <c r="BO457" s="37" t="str">
        <f t="shared" ca="1" si="247"/>
        <v/>
      </c>
      <c r="BP457" s="37" t="str">
        <f>IFERROR(IF(ABS(V457)&lt;0.15%,"Equal Low",""),"")</f>
        <v/>
      </c>
      <c r="BQ457" s="37" t="str" cm="1">
        <f t="array" aca="1" ref="BQ457" ca="1">_xlfn.LET(_xlpm.lookback,MIN(ROW()-ROW(BP$50),11),_xlpm.found,IFERROR(MATCH("Equal Low",OFFSET(BP457,-_xlpm.lookback,0,_xlpm.lookback+1,1),0),-1),_xlpm.offset_rows,_xlpm.lookback-_xlpm.found+1,IF(_xlpm.found&gt;0,INDEX(F:F,ROW()-_xlpm.offset_rows),""))</f>
        <v/>
      </c>
      <c r="BR457" s="37" t="str">
        <f ca="1">IF(BQ457&lt;&gt;"",H457,"")</f>
        <v/>
      </c>
      <c r="BS457" s="37" t="str">
        <f ca="1">IF(BQ457&lt;&gt;"",I457,"")</f>
        <v/>
      </c>
      <c r="BT457" s="37" t="str">
        <f t="shared" ca="1" si="248"/>
        <v/>
      </c>
      <c r="BU457" s="37" t="str">
        <f t="shared" si="273"/>
        <v/>
      </c>
      <c r="BV457" s="29" t="str">
        <f t="shared" si="274"/>
        <v/>
      </c>
      <c r="BW457" s="37" t="str" cm="1">
        <f t="array" ref="BW457">IF(BV457&lt;&gt;1,"",_xlfn.IFS(OR(BC457="Above",BC457="Below"),BC457,OR(BH457="Above",BH457="Below"),BH457,TRUE,""))</f>
        <v/>
      </c>
      <c r="BX457" s="37" t="str">
        <f ca="1">_xlfn.LET(_xlpm.eqh,IFERROR(ABS((BM457-BL457)/BL457)&lt;0.15%,FALSE),_xlpm.eql,IFERROR(ABS((BR457-BQ457)/BQ457)&lt;0.15%,FALSE),IF(_xlpm.eqh,IF(_xlpm.eql,"Eqh Touch / Eql Touch","Eqh Touch"),IF(_xlpm.eql,"Eql Touch","")))</f>
        <v/>
      </c>
      <c r="BY457" s="37" t="str">
        <f>IF(AA457="","",IF(AA457&gt;0,"UP","DOWN"))</f>
        <v/>
      </c>
      <c r="BZ457" s="37" t="str">
        <f t="shared" si="275"/>
        <v/>
      </c>
      <c r="CA457" s="37" t="str">
        <f t="shared" si="276"/>
        <v/>
      </c>
      <c r="CB457" s="66" t="str">
        <f t="shared" si="277"/>
        <v/>
      </c>
      <c r="CC457" s="69" t="str">
        <f t="shared" si="295"/>
        <v/>
      </c>
      <c r="CD457" s="66" t="str">
        <f t="shared" si="296"/>
        <v/>
      </c>
      <c r="CE457" s="66" t="str">
        <f t="shared" si="297"/>
        <v/>
      </c>
      <c r="CF457" s="66" t="str">
        <f>IF(AK457="","",IF(AND(AC457&gt;0,AK457&gt;0),"Low Spike @ Uptrend",""))</f>
        <v/>
      </c>
      <c r="CG457" s="66" t="str">
        <f>IF(AND(CF457="Low Spike @ Uptrend",AV457&gt;50%),"Sig Low Spike @ Uptrend","")</f>
        <v/>
      </c>
      <c r="CH457" s="30" t="str">
        <f>IFERROR(IF(Z457&gt;(AVERAGE(Z437:Z457)+(2*_xlfn.STDEV.P(Z437:Z457))),1,""),"")</f>
        <v/>
      </c>
      <c r="CI457" s="30" t="str">
        <f>IFERROR(IF(G457&gt;(AVERAGE(G437:G457)+(2*_xlfn.STDEV.P(G437:G457))),1,""),"")</f>
        <v/>
      </c>
      <c r="CJ457" s="30" t="str">
        <f>IF(P457="","",IF(P457=1,1,""))</f>
        <v/>
      </c>
      <c r="CK457" s="11" t="str">
        <f>IF(AND(CH457="",CC457="",CF457="",CI457="",CJ457=""),"",SUM(CH457:CJ457)/5)</f>
        <v/>
      </c>
      <c r="CL457" s="38" t="str">
        <f t="shared" si="218"/>
        <v/>
      </c>
      <c r="CM457" s="10" t="str">
        <f t="shared" si="219"/>
        <v/>
      </c>
      <c r="CR457" s="4"/>
      <c r="CS457" s="4"/>
    </row>
    <row r="458" spans="1:97" x14ac:dyDescent="0.55000000000000004">
      <c r="A458" t="str">
        <f>IF('Data Validation'!$K$2&lt;&gt;TRUE,"",'Data Validation'!A458)</f>
        <v/>
      </c>
      <c r="B458" s="4" t="str">
        <f>IF('Data Validation'!$K$2&lt;&gt;TRUE,"",'Data Validation'!C458)</f>
        <v/>
      </c>
      <c r="C458" s="4" t="str">
        <f>IF('Data Validation'!$K$2&lt;&gt;TRUE,"",'Data Validation'!E458)</f>
        <v/>
      </c>
      <c r="D458" s="4" t="str">
        <f>IF('Data Validation'!$K$2&lt;&gt;TRUE,"",'Data Validation'!G458)</f>
        <v/>
      </c>
      <c r="E458" s="4" t="str">
        <f>IF($C458&lt;&gt;"M5","",Price!F458)</f>
        <v/>
      </c>
      <c r="F458" s="4" t="str">
        <f>IF($C458&lt;&gt;"M5","",Price!G458)</f>
        <v/>
      </c>
      <c r="G458" s="4" t="str">
        <f>IF($C458&lt;&gt;"M5","",Price!H458)</f>
        <v/>
      </c>
      <c r="H458" s="57" t="str">
        <f>IF($C458&lt;&gt;"M5","",SSA!E458)</f>
        <v/>
      </c>
      <c r="I458" s="57" t="str">
        <f>IF($C458&lt;&gt;"M5","",SSA!F458)</f>
        <v/>
      </c>
      <c r="J458" s="58" t="str">
        <f>IF($C458&lt;&gt;"M5","",SSA!G458)</f>
        <v/>
      </c>
      <c r="K458" s="58" t="str">
        <f>IF($C458&lt;&gt;"M5","",SSA!H458)</f>
        <v/>
      </c>
      <c r="L458" s="5" t="str">
        <f>IF($C458&lt;&gt;"M5","",Trendlines!K458)</f>
        <v/>
      </c>
      <c r="M458" s="5" t="str">
        <f>IF($C458&lt;&gt;"M5","",Trendlines!L458)</f>
        <v/>
      </c>
      <c r="N458" s="5" t="str">
        <f>IF($C458&lt;&gt;"M5","",ZigZag!E458)</f>
        <v/>
      </c>
      <c r="O458" s="5" t="str">
        <f>IF($C458&lt;&gt;"M5","",ZigZag!F458)</f>
        <v/>
      </c>
      <c r="P458" s="5" t="str">
        <f>IF($C458&lt;&gt;"M5","",Pinbar!E458)</f>
        <v/>
      </c>
      <c r="Q458" s="57" t="str">
        <f>IF($C458&lt;&gt;"M5","",Trendlines!E458)</f>
        <v/>
      </c>
      <c r="R458" s="57" t="str">
        <f>IF($C458&lt;&gt;"M5","",Trendlines!H458)</f>
        <v/>
      </c>
      <c r="S458" s="36" t="str">
        <f>IF(N458=0,""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"")))))))))))))))))))))))))))))))))))))))))))))))))</f>
        <v/>
      </c>
      <c r="T458" s="36" t="str">
        <f>IF(O458=0,""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"")))))))))))))))))))))))))))))))))))))))))))))))))</f>
        <v/>
      </c>
      <c r="U458" s="36" t="str">
        <f>IFERROR(IF(S458="N/A","N/A",((N458-S458)/S458)),"")</f>
        <v/>
      </c>
      <c r="V458" s="36" t="str">
        <f>IFERROR(IF(T458="N/A","N/A",((O458-T458)/T458)),"")</f>
        <v/>
      </c>
      <c r="W458" t="str">
        <f>IFERROR(E458-F458,"")</f>
        <v/>
      </c>
      <c r="X458" t="str">
        <f>IFERROR(ABS(E458-D457),"")</f>
        <v/>
      </c>
      <c r="Y458" t="str">
        <f>IFERROR(ABS(F458-D457),"")</f>
        <v/>
      </c>
      <c r="Z458" t="str">
        <f t="shared" si="235"/>
        <v/>
      </c>
      <c r="AA458" s="36" t="str">
        <f>IFERROR(H458-I458,"")</f>
        <v/>
      </c>
      <c r="AB458" s="36" t="str">
        <f t="shared" si="278"/>
        <v/>
      </c>
      <c r="AC458" s="66" t="str" cm="1">
        <f t="array" ref="AC458">IFERROR((AB458=AB457,AC457+AB458,AB458),"")</f>
        <v/>
      </c>
      <c r="AD458" s="79" t="str">
        <f t="shared" si="279"/>
        <v/>
      </c>
      <c r="AE458" s="79" t="str">
        <f t="shared" si="280"/>
        <v/>
      </c>
      <c r="AF458" s="80" t="str">
        <f t="shared" si="281"/>
        <v/>
      </c>
      <c r="AG458" s="80" t="str">
        <f t="shared" si="282"/>
        <v/>
      </c>
      <c r="AH458" s="36" t="str">
        <f>IF(AND(H458&gt;I458,H457&lt;I457),"crossover","")</f>
        <v/>
      </c>
      <c r="AI458" s="36" t="str">
        <f>IF(AND(H458&lt;I458,H457&gt;I457),"crossunder","")</f>
        <v/>
      </c>
      <c r="AJ458" s="67" t="str">
        <f t="shared" si="283"/>
        <v/>
      </c>
      <c r="AK458" s="68" t="str">
        <f t="shared" si="284"/>
        <v/>
      </c>
      <c r="AL458" s="71" t="str">
        <f t="shared" si="285"/>
        <v/>
      </c>
      <c r="AM458" s="71" t="str">
        <f t="shared" si="286"/>
        <v/>
      </c>
      <c r="AN458" s="72" t="str">
        <f>IF(AND(AK458&lt;&gt;"",CF458="Low Spike @ Uptrend"),AK458,"")</f>
        <v/>
      </c>
      <c r="AO458" s="72" t="str">
        <f t="shared" si="287"/>
        <v/>
      </c>
      <c r="AP458" s="71" t="str">
        <f t="shared" si="288"/>
        <v/>
      </c>
      <c r="AQ458" s="71" t="str">
        <f t="shared" si="289"/>
        <v/>
      </c>
      <c r="AR458" s="74" t="str">
        <f t="shared" si="290"/>
        <v/>
      </c>
      <c r="AS458" s="74" t="str">
        <f t="shared" si="291"/>
        <v/>
      </c>
      <c r="AT458" s="72" t="str">
        <f t="shared" ref="AT458:AU458" si="303">IFERROR(STANDARDIZE(AN458,AVERAGE(AN74:AN458),_xlfn.STDEV.P(AN74:AN458)),"")</f>
        <v/>
      </c>
      <c r="AU458" s="72" t="str">
        <f t="shared" si="303"/>
        <v/>
      </c>
      <c r="AV458" s="76" t="str">
        <f t="shared" si="293"/>
        <v/>
      </c>
      <c r="AW458" s="76" t="str">
        <f t="shared" si="294"/>
        <v/>
      </c>
      <c r="AX458" s="4"/>
      <c r="AY458" s="21" t="str">
        <f>IF(OR(Q458=0,Q458=""),"",((H458-Q458)/Q458))</f>
        <v/>
      </c>
      <c r="AZ458" s="15" t="str">
        <f t="shared" si="267"/>
        <v/>
      </c>
      <c r="BA458" s="15" t="str">
        <f t="shared" si="262"/>
        <v/>
      </c>
      <c r="BB458" s="22" t="str">
        <f t="shared" si="268"/>
        <v/>
      </c>
      <c r="BC458" s="22" t="str">
        <f t="shared" si="269"/>
        <v/>
      </c>
      <c r="BD458" s="24" t="str">
        <f>IF(OR(R458=0,R458=""),"",((H458-R458)/R458))</f>
        <v/>
      </c>
      <c r="BE458" s="23" t="str">
        <f t="shared" si="265"/>
        <v/>
      </c>
      <c r="BF458" s="23" t="str">
        <f t="shared" si="270"/>
        <v/>
      </c>
      <c r="BG458" s="25" t="str">
        <f t="shared" si="271"/>
        <v/>
      </c>
      <c r="BH458" s="25" t="str">
        <f t="shared" si="272"/>
        <v/>
      </c>
      <c r="BI458" s="29" t="str">
        <f>IF(OR(L458="",N458=""),"",IF(AND(L458=N458,L458&gt;0,N458&gt;0),"Important High",""))</f>
        <v/>
      </c>
      <c r="BJ458" s="29" t="str">
        <f>IF(OR(M458="",O458=""),"",IF(AND(M458=O458,M458&gt;0,O458&gt;0),"Important Low",""))</f>
        <v/>
      </c>
      <c r="BK458" s="37" t="str">
        <f>IFERROR(IF(ABS(U458)&lt;0.15%,"Equal High",""),"")</f>
        <v/>
      </c>
      <c r="BL458" s="37" t="str" cm="1">
        <f t="array" aca="1" ref="BL458" ca="1">_xlfn.LET(_xlpm.lookback,MIN(ROW()-ROW(BK$50),11),_xlpm.found,IFERROR(MATCH("Equal High",OFFSET(BK458,-_xlpm.lookback,0,_xlpm.lookback+1,1),0),-1),_xlpm.offset_rows,_xlpm.lookback-_xlpm.found+1,IF(_xlpm.found&gt;0,INDEX(E:E,ROW()-_xlpm.offset_rows),""))</f>
        <v/>
      </c>
      <c r="BM458" s="37" t="str">
        <f ca="1">IF(BL458&lt;&gt;"",H458,"")</f>
        <v/>
      </c>
      <c r="BN458" s="37" t="str">
        <f ca="1">IF(BL458&lt;&gt;"",I458,"")</f>
        <v/>
      </c>
      <c r="BO458" s="37" t="str">
        <f t="shared" ca="1" si="247"/>
        <v/>
      </c>
      <c r="BP458" s="37" t="str">
        <f>IFERROR(IF(ABS(V458)&lt;0.15%,"Equal Low",""),"")</f>
        <v/>
      </c>
      <c r="BQ458" s="37" t="str" cm="1">
        <f t="array" aca="1" ref="BQ458" ca="1">_xlfn.LET(_xlpm.lookback,MIN(ROW()-ROW(BP$50),11),_xlpm.found,IFERROR(MATCH("Equal Low",OFFSET(BP458,-_xlpm.lookback,0,_xlpm.lookback+1,1),0),-1),_xlpm.offset_rows,_xlpm.lookback-_xlpm.found+1,IF(_xlpm.found&gt;0,INDEX(F:F,ROW()-_xlpm.offset_rows),""))</f>
        <v/>
      </c>
      <c r="BR458" s="37" t="str">
        <f ca="1">IF(BQ458&lt;&gt;"",H458,"")</f>
        <v/>
      </c>
      <c r="BS458" s="37" t="str">
        <f ca="1">IF(BQ458&lt;&gt;"",I458,"")</f>
        <v/>
      </c>
      <c r="BT458" s="37" t="str">
        <f t="shared" ca="1" si="248"/>
        <v/>
      </c>
      <c r="BU458" s="37" t="str">
        <f t="shared" si="273"/>
        <v/>
      </c>
      <c r="BV458" s="29" t="str">
        <f t="shared" si="274"/>
        <v/>
      </c>
      <c r="BW458" s="37" t="str" cm="1">
        <f t="array" ref="BW458">IF(BV458&lt;&gt;1,"",_xlfn.IFS(OR(BC458="Above",BC458="Below"),BC458,OR(BH458="Above",BH458="Below"),BH458,TRUE,""))</f>
        <v/>
      </c>
      <c r="BX458" s="37" t="str">
        <f ca="1">_xlfn.LET(_xlpm.eqh,IFERROR(ABS((BM458-BL458)/BL458)&lt;0.15%,FALSE),_xlpm.eql,IFERROR(ABS((BR458-BQ458)/BQ458)&lt;0.15%,FALSE),IF(_xlpm.eqh,IF(_xlpm.eql,"Eqh Touch / Eql Touch","Eqh Touch"),IF(_xlpm.eql,"Eql Touch","")))</f>
        <v/>
      </c>
      <c r="BY458" s="37" t="str">
        <f>IF(AA458="","",IF(AA458&gt;0,"UP","DOWN"))</f>
        <v/>
      </c>
      <c r="BZ458" s="37" t="str">
        <f t="shared" si="275"/>
        <v/>
      </c>
      <c r="CA458" s="37" t="str">
        <f t="shared" si="276"/>
        <v/>
      </c>
      <c r="CB458" s="66" t="str">
        <f t="shared" si="277"/>
        <v/>
      </c>
      <c r="CC458" s="69" t="str">
        <f t="shared" si="295"/>
        <v/>
      </c>
      <c r="CD458" s="66" t="str">
        <f t="shared" si="296"/>
        <v/>
      </c>
      <c r="CE458" s="66" t="str">
        <f t="shared" si="297"/>
        <v/>
      </c>
      <c r="CF458" s="66" t="str">
        <f>IF(AK458="","",IF(AND(AC458&gt;0,AK458&gt;0),"Low Spike @ Uptrend",""))</f>
        <v/>
      </c>
      <c r="CG458" s="66" t="str">
        <f>IF(AND(CF458="Low Spike @ Uptrend",AV458&gt;50%),"Sig Low Spike @ Uptrend","")</f>
        <v/>
      </c>
      <c r="CH458" s="30" t="str">
        <f>IFERROR(IF(Z458&gt;(AVERAGE(Z438:Z458)+(2*_xlfn.STDEV.P(Z438:Z458))),1,""),"")</f>
        <v/>
      </c>
      <c r="CI458" s="30" t="str">
        <f>IFERROR(IF(G458&gt;(AVERAGE(G438:G458)+(2*_xlfn.STDEV.P(G438:G458))),1,""),"")</f>
        <v/>
      </c>
      <c r="CJ458" s="30" t="str">
        <f>IF(P458="","",IF(P458=1,1,""))</f>
        <v/>
      </c>
      <c r="CK458" s="11" t="str">
        <f>IF(AND(CH458="",CC458="",CF458="",CI458="",CJ458=""),"",SUM(CH458:CJ458)/5)</f>
        <v/>
      </c>
      <c r="CL458" s="38" t="str">
        <f t="shared" si="218"/>
        <v/>
      </c>
      <c r="CM458" s="10" t="str">
        <f t="shared" si="219"/>
        <v/>
      </c>
      <c r="CR458" s="4"/>
      <c r="CS458" s="4"/>
    </row>
    <row r="459" spans="1:97" x14ac:dyDescent="0.55000000000000004">
      <c r="A459" t="str">
        <f>IF('Data Validation'!$K$2&lt;&gt;TRUE,"",'Data Validation'!A459)</f>
        <v/>
      </c>
      <c r="B459" s="4" t="str">
        <f>IF('Data Validation'!$K$2&lt;&gt;TRUE,"",'Data Validation'!C459)</f>
        <v/>
      </c>
      <c r="C459" s="4" t="str">
        <f>IF('Data Validation'!$K$2&lt;&gt;TRUE,"",'Data Validation'!E459)</f>
        <v/>
      </c>
      <c r="D459" s="4" t="str">
        <f>IF('Data Validation'!$K$2&lt;&gt;TRUE,"",'Data Validation'!G459)</f>
        <v/>
      </c>
      <c r="E459" s="4" t="str">
        <f>IF($C459&lt;&gt;"M5","",Price!F459)</f>
        <v/>
      </c>
      <c r="F459" s="4" t="str">
        <f>IF($C459&lt;&gt;"M5","",Price!G459)</f>
        <v/>
      </c>
      <c r="G459" s="4" t="str">
        <f>IF($C459&lt;&gt;"M5","",Price!H459)</f>
        <v/>
      </c>
      <c r="H459" s="57" t="str">
        <f>IF($C459&lt;&gt;"M5","",SSA!E459)</f>
        <v/>
      </c>
      <c r="I459" s="57" t="str">
        <f>IF($C459&lt;&gt;"M5","",SSA!F459)</f>
        <v/>
      </c>
      <c r="J459" s="58" t="str">
        <f>IF($C459&lt;&gt;"M5","",SSA!G459)</f>
        <v/>
      </c>
      <c r="K459" s="58" t="str">
        <f>IF($C459&lt;&gt;"M5","",SSA!H459)</f>
        <v/>
      </c>
      <c r="L459" s="5" t="str">
        <f>IF($C459&lt;&gt;"M5","",Trendlines!K459)</f>
        <v/>
      </c>
      <c r="M459" s="5" t="str">
        <f>IF($C459&lt;&gt;"M5","",Trendlines!L459)</f>
        <v/>
      </c>
      <c r="N459" s="5" t="str">
        <f>IF($C459&lt;&gt;"M5","",ZigZag!E459)</f>
        <v/>
      </c>
      <c r="O459" s="5" t="str">
        <f>IF($C459&lt;&gt;"M5","",ZigZag!F459)</f>
        <v/>
      </c>
      <c r="P459" s="5" t="str">
        <f>IF($C459&lt;&gt;"M5","",Pinbar!E459)</f>
        <v/>
      </c>
      <c r="Q459" s="57" t="str">
        <f>IF($C459&lt;&gt;"M5","",Trendlines!E459)</f>
        <v/>
      </c>
      <c r="R459" s="57" t="str">
        <f>IF($C459&lt;&gt;"M5","",Trendlines!H459)</f>
        <v/>
      </c>
      <c r="S459" s="36" t="str">
        <f>IF(N459=0,""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"")))))))))))))))))))))))))))))))))))))))))))))))))</f>
        <v/>
      </c>
      <c r="T459" s="36" t="str">
        <f>IF(O459=0,""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"")))))))))))))))))))))))))))))))))))))))))))))))))</f>
        <v/>
      </c>
      <c r="U459" s="36" t="str">
        <f>IFERROR(IF(S459="N/A","N/A",((N459-S459)/S459)),"")</f>
        <v/>
      </c>
      <c r="V459" s="36" t="str">
        <f>IFERROR(IF(T459="N/A","N/A",((O459-T459)/T459)),"")</f>
        <v/>
      </c>
      <c r="W459" t="str">
        <f>IFERROR(E459-F459,"")</f>
        <v/>
      </c>
      <c r="X459" t="str">
        <f>IFERROR(ABS(E459-D458),"")</f>
        <v/>
      </c>
      <c r="Y459" t="str">
        <f>IFERROR(ABS(F459-D458),"")</f>
        <v/>
      </c>
      <c r="Z459" t="str">
        <f t="shared" si="235"/>
        <v/>
      </c>
      <c r="AA459" s="36" t="str">
        <f>IFERROR(H459-I459,"")</f>
        <v/>
      </c>
      <c r="AB459" s="36" t="str">
        <f t="shared" si="278"/>
        <v/>
      </c>
      <c r="AC459" s="66" t="str" cm="1">
        <f t="array" ref="AC459">IFERROR((AB459=AB458,AC458+AB459,AB459),"")</f>
        <v/>
      </c>
      <c r="AD459" s="79" t="str">
        <f t="shared" si="279"/>
        <v/>
      </c>
      <c r="AE459" s="79" t="str">
        <f t="shared" si="280"/>
        <v/>
      </c>
      <c r="AF459" s="80" t="str">
        <f t="shared" si="281"/>
        <v/>
      </c>
      <c r="AG459" s="80" t="str">
        <f t="shared" si="282"/>
        <v/>
      </c>
      <c r="AH459" s="36" t="str">
        <f>IF(AND(H459&gt;I459,H458&lt;I458),"crossover","")</f>
        <v/>
      </c>
      <c r="AI459" s="36" t="str">
        <f>IF(AND(H459&lt;I459,H458&gt;I458),"crossunder","")</f>
        <v/>
      </c>
      <c r="AJ459" s="67" t="str">
        <f t="shared" si="283"/>
        <v/>
      </c>
      <c r="AK459" s="68" t="str">
        <f t="shared" si="284"/>
        <v/>
      </c>
      <c r="AL459" s="71" t="str">
        <f t="shared" si="285"/>
        <v/>
      </c>
      <c r="AM459" s="71" t="str">
        <f t="shared" si="286"/>
        <v/>
      </c>
      <c r="AN459" s="72" t="str">
        <f>IF(AND(AK459&lt;&gt;"",CF459="Low Spike @ Uptrend"),AK459,"")</f>
        <v/>
      </c>
      <c r="AO459" s="72" t="str">
        <f t="shared" si="287"/>
        <v/>
      </c>
      <c r="AP459" s="71" t="str">
        <f t="shared" si="288"/>
        <v/>
      </c>
      <c r="AQ459" s="71" t="str">
        <f t="shared" si="289"/>
        <v/>
      </c>
      <c r="AR459" s="74" t="str">
        <f t="shared" si="290"/>
        <v/>
      </c>
      <c r="AS459" s="74" t="str">
        <f t="shared" si="291"/>
        <v/>
      </c>
      <c r="AT459" s="72" t="str">
        <f t="shared" ref="AT459:AU459" si="304">IFERROR(STANDARDIZE(AN459,AVERAGE(AN75:AN459),_xlfn.STDEV.P(AN75:AN459)),"")</f>
        <v/>
      </c>
      <c r="AU459" s="72" t="str">
        <f t="shared" si="304"/>
        <v/>
      </c>
      <c r="AV459" s="76" t="str">
        <f t="shared" si="293"/>
        <v/>
      </c>
      <c r="AW459" s="76" t="str">
        <f t="shared" si="294"/>
        <v/>
      </c>
      <c r="AX459" s="4"/>
      <c r="AY459" s="21" t="str">
        <f>IF(OR(Q459=0,Q459=""),"",((H459-Q459)/Q459))</f>
        <v/>
      </c>
      <c r="AZ459" s="15" t="str">
        <f t="shared" si="267"/>
        <v/>
      </c>
      <c r="BA459" s="15" t="str">
        <f t="shared" si="262"/>
        <v/>
      </c>
      <c r="BB459" s="22" t="str">
        <f t="shared" si="268"/>
        <v/>
      </c>
      <c r="BC459" s="22" t="str">
        <f t="shared" si="269"/>
        <v/>
      </c>
      <c r="BD459" s="24" t="str">
        <f>IF(OR(R459=0,R459=""),"",((H459-R459)/R459))</f>
        <v/>
      </c>
      <c r="BE459" s="23" t="str">
        <f t="shared" si="265"/>
        <v/>
      </c>
      <c r="BF459" s="23" t="str">
        <f t="shared" si="270"/>
        <v/>
      </c>
      <c r="BG459" s="25" t="str">
        <f t="shared" si="271"/>
        <v/>
      </c>
      <c r="BH459" s="25" t="str">
        <f t="shared" si="272"/>
        <v/>
      </c>
      <c r="BI459" s="29" t="str">
        <f>IF(OR(L459="",N459=""),"",IF(AND(L459=N459,L459&gt;0,N459&gt;0),"Important High",""))</f>
        <v/>
      </c>
      <c r="BJ459" s="29" t="str">
        <f>IF(OR(M459="",O459=""),"",IF(AND(M459=O459,M459&gt;0,O459&gt;0),"Important Low",""))</f>
        <v/>
      </c>
      <c r="BK459" s="37" t="str">
        <f>IFERROR(IF(ABS(U459)&lt;0.15%,"Equal High",""),"")</f>
        <v/>
      </c>
      <c r="BL459" s="37" t="str" cm="1">
        <f t="array" aca="1" ref="BL459" ca="1">_xlfn.LET(_xlpm.lookback,MIN(ROW()-ROW(BK$50),11),_xlpm.found,IFERROR(MATCH("Equal High",OFFSET(BK459,-_xlpm.lookback,0,_xlpm.lookback+1,1),0),-1),_xlpm.offset_rows,_xlpm.lookback-_xlpm.found+1,IF(_xlpm.found&gt;0,INDEX(E:E,ROW()-_xlpm.offset_rows),""))</f>
        <v/>
      </c>
      <c r="BM459" s="37" t="str">
        <f ca="1">IF(BL459&lt;&gt;"",H459,"")</f>
        <v/>
      </c>
      <c r="BN459" s="37" t="str">
        <f ca="1">IF(BL459&lt;&gt;"",I459,"")</f>
        <v/>
      </c>
      <c r="BO459" s="37" t="str">
        <f t="shared" ca="1" si="247"/>
        <v/>
      </c>
      <c r="BP459" s="37" t="str">
        <f>IFERROR(IF(ABS(V459)&lt;0.15%,"Equal Low",""),"")</f>
        <v/>
      </c>
      <c r="BQ459" s="37" t="str" cm="1">
        <f t="array" aca="1" ref="BQ459" ca="1">_xlfn.LET(_xlpm.lookback,MIN(ROW()-ROW(BP$50),11),_xlpm.found,IFERROR(MATCH("Equal Low",OFFSET(BP459,-_xlpm.lookback,0,_xlpm.lookback+1,1),0),-1),_xlpm.offset_rows,_xlpm.lookback-_xlpm.found+1,IF(_xlpm.found&gt;0,INDEX(F:F,ROW()-_xlpm.offset_rows),""))</f>
        <v/>
      </c>
      <c r="BR459" s="37" t="str">
        <f ca="1">IF(BQ459&lt;&gt;"",H459,"")</f>
        <v/>
      </c>
      <c r="BS459" s="37" t="str">
        <f ca="1">IF(BQ459&lt;&gt;"",I459,"")</f>
        <v/>
      </c>
      <c r="BT459" s="37" t="str">
        <f t="shared" ca="1" si="248"/>
        <v/>
      </c>
      <c r="BU459" s="37" t="str">
        <f t="shared" si="273"/>
        <v/>
      </c>
      <c r="BV459" s="29" t="str">
        <f t="shared" si="274"/>
        <v/>
      </c>
      <c r="BW459" s="37" t="str" cm="1">
        <f t="array" ref="BW459">IF(BV459&lt;&gt;1,"",_xlfn.IFS(OR(BC459="Above",BC459="Below"),BC459,OR(BH459="Above",BH459="Below"),BH459,TRUE,""))</f>
        <v/>
      </c>
      <c r="BX459" s="37" t="str">
        <f ca="1">_xlfn.LET(_xlpm.eqh,IFERROR(ABS((BM459-BL459)/BL459)&lt;0.15%,FALSE),_xlpm.eql,IFERROR(ABS((BR459-BQ459)/BQ459)&lt;0.15%,FALSE),IF(_xlpm.eqh,IF(_xlpm.eql,"Eqh Touch / Eql Touch","Eqh Touch"),IF(_xlpm.eql,"Eql Touch","")))</f>
        <v/>
      </c>
      <c r="BY459" s="37" t="str">
        <f>IF(AA459="","",IF(AA459&gt;0,"UP","DOWN"))</f>
        <v/>
      </c>
      <c r="BZ459" s="37" t="str">
        <f t="shared" si="275"/>
        <v/>
      </c>
      <c r="CA459" s="37" t="str">
        <f t="shared" si="276"/>
        <v/>
      </c>
      <c r="CB459" s="66" t="str">
        <f t="shared" si="277"/>
        <v/>
      </c>
      <c r="CC459" s="69" t="str">
        <f t="shared" si="295"/>
        <v/>
      </c>
      <c r="CD459" s="66" t="str">
        <f t="shared" si="296"/>
        <v/>
      </c>
      <c r="CE459" s="66" t="str">
        <f t="shared" si="297"/>
        <v/>
      </c>
      <c r="CF459" s="66" t="str">
        <f>IF(AK459="","",IF(AND(AC459&gt;0,AK459&gt;0),"Low Spike @ Uptrend",""))</f>
        <v/>
      </c>
      <c r="CG459" s="66" t="str">
        <f>IF(AND(CF459="Low Spike @ Uptrend",AV459&gt;50%),"Sig Low Spike @ Uptrend","")</f>
        <v/>
      </c>
      <c r="CH459" s="30" t="str">
        <f>IFERROR(IF(Z459&gt;(AVERAGE(Z439:Z459)+(2*_xlfn.STDEV.P(Z439:Z459))),1,""),"")</f>
        <v/>
      </c>
      <c r="CI459" s="30" t="str">
        <f>IFERROR(IF(G459&gt;(AVERAGE(G439:G459)+(2*_xlfn.STDEV.P(G439:G459))),1,""),"")</f>
        <v/>
      </c>
      <c r="CJ459" s="30" t="str">
        <f>IF(P459="","",IF(P459=1,1,""))</f>
        <v/>
      </c>
      <c r="CK459" s="11" t="str">
        <f>IF(AND(CH459="",CC459="",CF459="",CI459="",CJ459=""),"",SUM(CH459:CJ459)/5)</f>
        <v/>
      </c>
      <c r="CL459" s="38" t="str">
        <f t="shared" si="218"/>
        <v/>
      </c>
      <c r="CM459" s="10" t="str">
        <f t="shared" si="219"/>
        <v/>
      </c>
      <c r="CR459" s="4"/>
      <c r="CS459" s="4"/>
    </row>
    <row r="460" spans="1:97" x14ac:dyDescent="0.55000000000000004">
      <c r="A460" t="str">
        <f>IF('Data Validation'!$K$2&lt;&gt;TRUE,"",'Data Validation'!A460)</f>
        <v/>
      </c>
      <c r="B460" s="4" t="str">
        <f>IF('Data Validation'!$K$2&lt;&gt;TRUE,"",'Data Validation'!C460)</f>
        <v/>
      </c>
      <c r="C460" s="4" t="str">
        <f>IF('Data Validation'!$K$2&lt;&gt;TRUE,"",'Data Validation'!E460)</f>
        <v/>
      </c>
      <c r="D460" s="4" t="str">
        <f>IF('Data Validation'!$K$2&lt;&gt;TRUE,"",'Data Validation'!G460)</f>
        <v/>
      </c>
      <c r="E460" s="4" t="str">
        <f>IF($C460&lt;&gt;"M5","",Price!F460)</f>
        <v/>
      </c>
      <c r="F460" s="4" t="str">
        <f>IF($C460&lt;&gt;"M5","",Price!G460)</f>
        <v/>
      </c>
      <c r="G460" s="4" t="str">
        <f>IF($C460&lt;&gt;"M5","",Price!H460)</f>
        <v/>
      </c>
      <c r="H460" s="57" t="str">
        <f>IF($C460&lt;&gt;"M5","",SSA!E460)</f>
        <v/>
      </c>
      <c r="I460" s="57" t="str">
        <f>IF($C460&lt;&gt;"M5","",SSA!F460)</f>
        <v/>
      </c>
      <c r="J460" s="58" t="str">
        <f>IF($C460&lt;&gt;"M5","",SSA!G460)</f>
        <v/>
      </c>
      <c r="K460" s="58" t="str">
        <f>IF($C460&lt;&gt;"M5","",SSA!H460)</f>
        <v/>
      </c>
      <c r="L460" s="5" t="str">
        <f>IF($C460&lt;&gt;"M5","",Trendlines!K460)</f>
        <v/>
      </c>
      <c r="M460" s="5" t="str">
        <f>IF($C460&lt;&gt;"M5","",Trendlines!L460)</f>
        <v/>
      </c>
      <c r="N460" s="5" t="str">
        <f>IF($C460&lt;&gt;"M5","",ZigZag!E460)</f>
        <v/>
      </c>
      <c r="O460" s="5" t="str">
        <f>IF($C460&lt;&gt;"M5","",ZigZag!F460)</f>
        <v/>
      </c>
      <c r="P460" s="5" t="str">
        <f>IF($C460&lt;&gt;"M5","",Pinbar!E460)</f>
        <v/>
      </c>
      <c r="Q460" s="57" t="str">
        <f>IF($C460&lt;&gt;"M5","",Trendlines!E460)</f>
        <v/>
      </c>
      <c r="R460" s="57" t="str">
        <f>IF($C460&lt;&gt;"M5","",Trendlines!H460)</f>
        <v/>
      </c>
      <c r="S460" s="36" t="str">
        <f>IF(N460=0,""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"")))))))))))))))))))))))))))))))))))))))))))))))))</f>
        <v/>
      </c>
      <c r="T460" s="36" t="str">
        <f>IF(O460=0,""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"")))))))))))))))))))))))))))))))))))))))))))))))))</f>
        <v/>
      </c>
      <c r="U460" s="36" t="str">
        <f>IFERROR(IF(S460="N/A","N/A",((N460-S460)/S460)),"")</f>
        <v/>
      </c>
      <c r="V460" s="36" t="str">
        <f>IFERROR(IF(T460="N/A","N/A",((O460-T460)/T460)),"")</f>
        <v/>
      </c>
      <c r="W460" t="str">
        <f>IFERROR(E460-F460,"")</f>
        <v/>
      </c>
      <c r="X460" t="str">
        <f>IFERROR(ABS(E460-D459),"")</f>
        <v/>
      </c>
      <c r="Y460" t="str">
        <f>IFERROR(ABS(F460-D459),"")</f>
        <v/>
      </c>
      <c r="Z460" t="str">
        <f t="shared" si="235"/>
        <v/>
      </c>
      <c r="AA460" s="36" t="str">
        <f>IFERROR(H460-I460,"")</f>
        <v/>
      </c>
      <c r="AB460" s="36" t="str">
        <f t="shared" si="278"/>
        <v/>
      </c>
      <c r="AC460" s="66" t="str" cm="1">
        <f t="array" ref="AC460">IFERROR((AB460=AB459,AC459+AB460,AB460),"")</f>
        <v/>
      </c>
      <c r="AD460" s="79" t="str">
        <f t="shared" si="279"/>
        <v/>
      </c>
      <c r="AE460" s="79" t="str">
        <f t="shared" si="280"/>
        <v/>
      </c>
      <c r="AF460" s="80" t="str">
        <f t="shared" si="281"/>
        <v/>
      </c>
      <c r="AG460" s="80" t="str">
        <f t="shared" si="282"/>
        <v/>
      </c>
      <c r="AH460" s="36" t="str">
        <f>IF(AND(H460&gt;I460,H459&lt;I459),"crossover","")</f>
        <v/>
      </c>
      <c r="AI460" s="36" t="str">
        <f>IF(AND(H460&lt;I460,H459&gt;I459),"crossunder","")</f>
        <v/>
      </c>
      <c r="AJ460" s="67" t="str">
        <f t="shared" si="283"/>
        <v/>
      </c>
      <c r="AK460" s="68" t="str">
        <f t="shared" si="284"/>
        <v/>
      </c>
      <c r="AL460" s="71" t="str">
        <f t="shared" si="285"/>
        <v/>
      </c>
      <c r="AM460" s="71" t="str">
        <f t="shared" si="286"/>
        <v/>
      </c>
      <c r="AN460" s="72" t="str">
        <f>IF(AND(AK460&lt;&gt;"",CF460="Low Spike @ Uptrend"),AK460,"")</f>
        <v/>
      </c>
      <c r="AO460" s="72" t="str">
        <f t="shared" si="287"/>
        <v/>
      </c>
      <c r="AP460" s="71" t="str">
        <f t="shared" si="288"/>
        <v/>
      </c>
      <c r="AQ460" s="71" t="str">
        <f t="shared" si="289"/>
        <v/>
      </c>
      <c r="AR460" s="74" t="str">
        <f t="shared" si="290"/>
        <v/>
      </c>
      <c r="AS460" s="74" t="str">
        <f t="shared" si="291"/>
        <v/>
      </c>
      <c r="AT460" s="72" t="str">
        <f t="shared" ref="AT460:AU460" si="305">IFERROR(STANDARDIZE(AN460,AVERAGE(AN76:AN460),_xlfn.STDEV.P(AN76:AN460)),"")</f>
        <v/>
      </c>
      <c r="AU460" s="72" t="str">
        <f t="shared" si="305"/>
        <v/>
      </c>
      <c r="AV460" s="76" t="str">
        <f t="shared" si="293"/>
        <v/>
      </c>
      <c r="AW460" s="76" t="str">
        <f t="shared" si="294"/>
        <v/>
      </c>
      <c r="AX460" s="4"/>
      <c r="AY460" s="21" t="str">
        <f>IF(OR(Q460=0,Q460=""),"",((H460-Q460)/Q460))</f>
        <v/>
      </c>
      <c r="AZ460" s="15" t="str">
        <f t="shared" si="267"/>
        <v/>
      </c>
      <c r="BA460" s="15" t="str">
        <f t="shared" si="262"/>
        <v/>
      </c>
      <c r="BB460" s="22" t="str">
        <f t="shared" si="268"/>
        <v/>
      </c>
      <c r="BC460" s="22" t="str">
        <f t="shared" si="269"/>
        <v/>
      </c>
      <c r="BD460" s="24" t="str">
        <f>IF(OR(R460=0,R460=""),"",((H460-R460)/R460))</f>
        <v/>
      </c>
      <c r="BE460" s="23" t="str">
        <f t="shared" si="265"/>
        <v/>
      </c>
      <c r="BF460" s="23" t="str">
        <f t="shared" si="270"/>
        <v/>
      </c>
      <c r="BG460" s="25" t="str">
        <f t="shared" si="271"/>
        <v/>
      </c>
      <c r="BH460" s="25" t="str">
        <f t="shared" si="272"/>
        <v/>
      </c>
      <c r="BI460" s="29" t="str">
        <f>IF(OR(L460="",N460=""),"",IF(AND(L460=N460,L460&gt;0,N460&gt;0),"Important High",""))</f>
        <v/>
      </c>
      <c r="BJ460" s="29" t="str">
        <f>IF(OR(M460="",O460=""),"",IF(AND(M460=O460,M460&gt;0,O460&gt;0),"Important Low",""))</f>
        <v/>
      </c>
      <c r="BK460" s="37" t="str">
        <f>IFERROR(IF(ABS(U460)&lt;0.15%,"Equal High",""),"")</f>
        <v/>
      </c>
      <c r="BL460" s="37" t="str" cm="1">
        <f t="array" aca="1" ref="BL460" ca="1">_xlfn.LET(_xlpm.lookback,MIN(ROW()-ROW(BK$50),11),_xlpm.found,IFERROR(MATCH("Equal High",OFFSET(BK460,-_xlpm.lookback,0,_xlpm.lookback+1,1),0),-1),_xlpm.offset_rows,_xlpm.lookback-_xlpm.found+1,IF(_xlpm.found&gt;0,INDEX(E:E,ROW()-_xlpm.offset_rows),""))</f>
        <v/>
      </c>
      <c r="BM460" s="37" t="str">
        <f ca="1">IF(BL460&lt;&gt;"",H460,"")</f>
        <v/>
      </c>
      <c r="BN460" s="37" t="str">
        <f ca="1">IF(BL460&lt;&gt;"",I460,"")</f>
        <v/>
      </c>
      <c r="BO460" s="37" t="str">
        <f t="shared" ca="1" si="247"/>
        <v/>
      </c>
      <c r="BP460" s="37" t="str">
        <f>IFERROR(IF(ABS(V460)&lt;0.15%,"Equal Low",""),"")</f>
        <v/>
      </c>
      <c r="BQ460" s="37" t="str" cm="1">
        <f t="array" aca="1" ref="BQ460" ca="1">_xlfn.LET(_xlpm.lookback,MIN(ROW()-ROW(BP$50),11),_xlpm.found,IFERROR(MATCH("Equal Low",OFFSET(BP460,-_xlpm.lookback,0,_xlpm.lookback+1,1),0),-1),_xlpm.offset_rows,_xlpm.lookback-_xlpm.found+1,IF(_xlpm.found&gt;0,INDEX(F:F,ROW()-_xlpm.offset_rows),""))</f>
        <v/>
      </c>
      <c r="BR460" s="37" t="str">
        <f ca="1">IF(BQ460&lt;&gt;"",H460,"")</f>
        <v/>
      </c>
      <c r="BS460" s="37" t="str">
        <f ca="1">IF(BQ460&lt;&gt;"",I460,"")</f>
        <v/>
      </c>
      <c r="BT460" s="37" t="str">
        <f t="shared" ca="1" si="248"/>
        <v/>
      </c>
      <c r="BU460" s="37" t="str">
        <f t="shared" si="273"/>
        <v/>
      </c>
      <c r="BV460" s="29" t="str">
        <f t="shared" si="274"/>
        <v/>
      </c>
      <c r="BW460" s="37" t="str" cm="1">
        <f t="array" ref="BW460">IF(BV460&lt;&gt;1,"",_xlfn.IFS(OR(BC460="Above",BC460="Below"),BC460,OR(BH460="Above",BH460="Below"),BH460,TRUE,""))</f>
        <v/>
      </c>
      <c r="BX460" s="37" t="str">
        <f ca="1">_xlfn.LET(_xlpm.eqh,IFERROR(ABS((BM460-BL460)/BL460)&lt;0.15%,FALSE),_xlpm.eql,IFERROR(ABS((BR460-BQ460)/BQ460)&lt;0.15%,FALSE),IF(_xlpm.eqh,IF(_xlpm.eql,"Eqh Touch / Eql Touch","Eqh Touch"),IF(_xlpm.eql,"Eql Touch","")))</f>
        <v/>
      </c>
      <c r="BY460" s="37" t="str">
        <f>IF(AA460="","",IF(AA460&gt;0,"UP","DOWN"))</f>
        <v/>
      </c>
      <c r="BZ460" s="37" t="str">
        <f t="shared" si="275"/>
        <v/>
      </c>
      <c r="CA460" s="37" t="str">
        <f t="shared" si="276"/>
        <v/>
      </c>
      <c r="CB460" s="66" t="str">
        <f>IF(AS460="","",IF(AS460&gt;90%,"Sig High Spike @ Uptrend",""))</f>
        <v/>
      </c>
      <c r="CC460" s="69" t="str">
        <f t="shared" si="295"/>
        <v/>
      </c>
      <c r="CD460" s="66" t="str">
        <f t="shared" si="296"/>
        <v/>
      </c>
      <c r="CE460" s="66" t="str">
        <f t="shared" si="297"/>
        <v/>
      </c>
      <c r="CF460" s="66" t="str">
        <f>IF(AK460="","",IF(AND(AC460&gt;0,AK460&gt;0),"Low Spike @ Uptrend",""))</f>
        <v/>
      </c>
      <c r="CG460" s="66" t="str">
        <f>IF(AND(CF460="Low Spike @ Uptrend",AV460&gt;50%),"Sig Low Spike @ Uptrend","")</f>
        <v/>
      </c>
      <c r="CH460" s="30" t="str">
        <f>IFERROR(IF(Z460&gt;(AVERAGE(Z440:Z460)+(2*_xlfn.STDEV.P(Z440:Z460))),1,""),"")</f>
        <v/>
      </c>
      <c r="CI460" s="30" t="str">
        <f>IFERROR(IF(G460&gt;(AVERAGE(G440:G460)+(2*_xlfn.STDEV.P(G440:G460))),1,""),"")</f>
        <v/>
      </c>
      <c r="CJ460" s="30" t="str">
        <f>IF(P460="","",IF(P460=1,1,""))</f>
        <v/>
      </c>
      <c r="CK460" s="11" t="str">
        <f>IF(AND(CH460="",CC460="",CF460="",CI460="",CJ460=""),"",SUM(CH460:CJ460)/5)</f>
        <v/>
      </c>
      <c r="CL460" s="38" t="str">
        <f t="shared" si="218"/>
        <v/>
      </c>
      <c r="CM460" s="10" t="str">
        <f t="shared" si="219"/>
        <v/>
      </c>
      <c r="CR460" s="4"/>
      <c r="CS460" s="4"/>
    </row>
    <row r="461" spans="1:97" x14ac:dyDescent="0.55000000000000004">
      <c r="A461" t="str">
        <f>IF('Data Validation'!$K$2&lt;&gt;TRUE,"",'Data Validation'!A461)</f>
        <v/>
      </c>
      <c r="B461" s="4" t="str">
        <f>IF('Data Validation'!$K$2&lt;&gt;TRUE,"",'Data Validation'!C461)</f>
        <v/>
      </c>
      <c r="C461" s="4" t="str">
        <f>IF('Data Validation'!$K$2&lt;&gt;TRUE,"",'Data Validation'!E461)</f>
        <v/>
      </c>
      <c r="D461" s="4" t="str">
        <f>IF('Data Validation'!$K$2&lt;&gt;TRUE,"",'Data Validation'!G461)</f>
        <v/>
      </c>
      <c r="E461" s="4" t="str">
        <f>IF($C461&lt;&gt;"M5","",Price!F461)</f>
        <v/>
      </c>
      <c r="F461" s="4" t="str">
        <f>IF($C461&lt;&gt;"M5","",Price!G461)</f>
        <v/>
      </c>
      <c r="G461" s="4" t="str">
        <f>IF($C461&lt;&gt;"M5","",Price!H461)</f>
        <v/>
      </c>
      <c r="H461" s="57" t="str">
        <f>IF($C461&lt;&gt;"M5","",SSA!E461)</f>
        <v/>
      </c>
      <c r="I461" s="57" t="str">
        <f>IF($C461&lt;&gt;"M5","",SSA!F461)</f>
        <v/>
      </c>
      <c r="J461" s="58" t="str">
        <f>IF($C461&lt;&gt;"M5","",SSA!G461)</f>
        <v/>
      </c>
      <c r="K461" s="58" t="str">
        <f>IF($C461&lt;&gt;"M5","",SSA!H461)</f>
        <v/>
      </c>
      <c r="L461" s="5" t="str">
        <f>IF($C461&lt;&gt;"M5","",Trendlines!K461)</f>
        <v/>
      </c>
      <c r="M461" s="5" t="str">
        <f>IF($C461&lt;&gt;"M5","",Trendlines!L461)</f>
        <v/>
      </c>
      <c r="N461" s="5" t="str">
        <f>IF($C461&lt;&gt;"M5","",ZigZag!E461)</f>
        <v/>
      </c>
      <c r="O461" s="5" t="str">
        <f>IF($C461&lt;&gt;"M5","",ZigZag!F461)</f>
        <v/>
      </c>
      <c r="P461" s="5" t="str">
        <f>IF($C461&lt;&gt;"M5","",Pinbar!E461)</f>
        <v/>
      </c>
      <c r="Q461" s="57" t="str">
        <f>IF($C461&lt;&gt;"M5","",Trendlines!E461)</f>
        <v/>
      </c>
      <c r="R461" s="57" t="str">
        <f>IF($C461&lt;&gt;"M5","",Trendlines!H461)</f>
        <v/>
      </c>
      <c r="S461" s="36" t="str">
        <f>IF(N461=0,""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"")))))))))))))))))))))))))))))))))))))))))))))))))</f>
        <v/>
      </c>
      <c r="T461" s="36" t="str">
        <f>IF(O461=0,""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"")))))))))))))))))))))))))))))))))))))))))))))))))</f>
        <v/>
      </c>
      <c r="U461" s="36" t="str">
        <f>IFERROR(IF(S461="N/A","N/A",((N461-S461)/S461)),"")</f>
        <v/>
      </c>
      <c r="V461" s="36" t="str">
        <f>IFERROR(IF(T461="N/A","N/A",((O461-T461)/T461)),"")</f>
        <v/>
      </c>
      <c r="W461" t="str">
        <f>IFERROR(E461-F461,"")</f>
        <v/>
      </c>
      <c r="X461" t="str">
        <f>IFERROR(ABS(E461-D460),"")</f>
        <v/>
      </c>
      <c r="Y461" t="str">
        <f>IFERROR(ABS(F461-D460),"")</f>
        <v/>
      </c>
      <c r="Z461" t="str">
        <f t="shared" si="235"/>
        <v/>
      </c>
      <c r="AA461" s="36" t="str">
        <f>IFERROR(H461-I461,"")</f>
        <v/>
      </c>
      <c r="AB461" s="36" t="str">
        <f t="shared" si="278"/>
        <v/>
      </c>
      <c r="AC461" s="66" t="str" cm="1">
        <f t="array" ref="AC461">IFERROR((AB461=AB460,AC460+AB461,AB461),"")</f>
        <v/>
      </c>
      <c r="AD461" s="79" t="str">
        <f t="shared" si="279"/>
        <v/>
      </c>
      <c r="AE461" s="79" t="str">
        <f t="shared" si="280"/>
        <v/>
      </c>
      <c r="AF461" s="80" t="str">
        <f t="shared" si="281"/>
        <v/>
      </c>
      <c r="AG461" s="80" t="str">
        <f t="shared" si="282"/>
        <v/>
      </c>
      <c r="AH461" s="36" t="str">
        <f>IF(AND(H461&gt;I461,H460&lt;I460),"crossover","")</f>
        <v/>
      </c>
      <c r="AI461" s="36" t="str">
        <f>IF(AND(H461&lt;I461,H460&gt;I460),"crossunder","")</f>
        <v/>
      </c>
      <c r="AJ461" s="67" t="str">
        <f t="shared" si="283"/>
        <v/>
      </c>
      <c r="AK461" s="68" t="str">
        <f t="shared" si="284"/>
        <v/>
      </c>
      <c r="AL461" s="71" t="str">
        <f t="shared" si="285"/>
        <v/>
      </c>
      <c r="AM461" s="71" t="str">
        <f t="shared" si="286"/>
        <v/>
      </c>
      <c r="AN461" s="72" t="str">
        <f>IF(AND(AK461&lt;&gt;"",CF461="Low Spike @ Uptrend"),AK461,"")</f>
        <v/>
      </c>
      <c r="AO461" s="72" t="str">
        <f t="shared" si="287"/>
        <v/>
      </c>
      <c r="AP461" s="71" t="str">
        <f t="shared" si="288"/>
        <v/>
      </c>
      <c r="AQ461" s="71" t="str">
        <f t="shared" si="289"/>
        <v/>
      </c>
      <c r="AR461" s="74" t="str">
        <f t="shared" si="290"/>
        <v/>
      </c>
      <c r="AS461" s="74" t="str">
        <f t="shared" si="291"/>
        <v/>
      </c>
      <c r="AT461" s="72" t="str">
        <f t="shared" ref="AT461:AU461" si="306">IFERROR(STANDARDIZE(AN461,AVERAGE(AN77:AN461),_xlfn.STDEV.P(AN77:AN461)),"")</f>
        <v/>
      </c>
      <c r="AU461" s="72" t="str">
        <f t="shared" si="306"/>
        <v/>
      </c>
      <c r="AV461" s="76" t="str">
        <f t="shared" si="293"/>
        <v/>
      </c>
      <c r="AW461" s="76" t="str">
        <f t="shared" si="294"/>
        <v/>
      </c>
      <c r="AX461" s="4"/>
      <c r="AY461" s="21" t="str">
        <f>IF(OR(Q461=0,Q461=""),"",((H461-Q461)/Q461))</f>
        <v/>
      </c>
      <c r="AZ461" s="15" t="str">
        <f t="shared" si="267"/>
        <v/>
      </c>
      <c r="BA461" s="15" t="str">
        <f t="shared" si="262"/>
        <v/>
      </c>
      <c r="BB461" s="22" t="str">
        <f t="shared" si="268"/>
        <v/>
      </c>
      <c r="BC461" s="22" t="str">
        <f t="shared" si="269"/>
        <v/>
      </c>
      <c r="BD461" s="24" t="str">
        <f>IF(OR(R461=0,R461=""),"",((H461-R461)/R461))</f>
        <v/>
      </c>
      <c r="BE461" s="23" t="str">
        <f t="shared" si="265"/>
        <v/>
      </c>
      <c r="BF461" s="23" t="str">
        <f t="shared" si="270"/>
        <v/>
      </c>
      <c r="BG461" s="25" t="str">
        <f t="shared" si="271"/>
        <v/>
      </c>
      <c r="BH461" s="25" t="str">
        <f t="shared" si="272"/>
        <v/>
      </c>
      <c r="BI461" s="29" t="str">
        <f>IF(OR(L461="",N461=""),"",IF(AND(L461=N461,L461&gt;0,N461&gt;0),"Important High",""))</f>
        <v/>
      </c>
      <c r="BJ461" s="29" t="str">
        <f>IF(OR(M461="",O461=""),"",IF(AND(M461=O461,M461&gt;0,O461&gt;0),"Important Low",""))</f>
        <v/>
      </c>
      <c r="BK461" s="37" t="str">
        <f>IFERROR(IF(ABS(U461)&lt;0.15%,"Equal High",""),"")</f>
        <v/>
      </c>
      <c r="BL461" s="37" t="str" cm="1">
        <f t="array" aca="1" ref="BL461" ca="1">_xlfn.LET(_xlpm.lookback,MIN(ROW()-ROW(BK$50),11),_xlpm.found,IFERROR(MATCH("Equal High",OFFSET(BK461,-_xlpm.lookback,0,_xlpm.lookback+1,1),0),-1),_xlpm.offset_rows,_xlpm.lookback-_xlpm.found+1,IF(_xlpm.found&gt;0,INDEX(E:E,ROW()-_xlpm.offset_rows),""))</f>
        <v/>
      </c>
      <c r="BM461" s="37" t="str">
        <f ca="1">IF(BL461&lt;&gt;"",H461,"")</f>
        <v/>
      </c>
      <c r="BN461" s="37" t="str">
        <f ca="1">IF(BL461&lt;&gt;"",I461,"")</f>
        <v/>
      </c>
      <c r="BO461" s="37" t="str">
        <f t="shared" ca="1" si="247"/>
        <v/>
      </c>
      <c r="BP461" s="37" t="str">
        <f>IFERROR(IF(ABS(V461)&lt;0.15%,"Equal Low",""),"")</f>
        <v/>
      </c>
      <c r="BQ461" s="37" t="str" cm="1">
        <f t="array" aca="1" ref="BQ461" ca="1">_xlfn.LET(_xlpm.lookback,MIN(ROW()-ROW(BP$50),11),_xlpm.found,IFERROR(MATCH("Equal Low",OFFSET(BP461,-_xlpm.lookback,0,_xlpm.lookback+1,1),0),-1),_xlpm.offset_rows,_xlpm.lookback-_xlpm.found+1,IF(_xlpm.found&gt;0,INDEX(F:F,ROW()-_xlpm.offset_rows),""))</f>
        <v/>
      </c>
      <c r="BR461" s="37" t="str">
        <f ca="1">IF(BQ461&lt;&gt;"",H461,"")</f>
        <v/>
      </c>
      <c r="BS461" s="37" t="str">
        <f ca="1">IF(BQ461&lt;&gt;"",I461,"")</f>
        <v/>
      </c>
      <c r="BT461" s="37" t="str">
        <f t="shared" ca="1" si="248"/>
        <v/>
      </c>
      <c r="BU461" s="37" t="str">
        <f t="shared" si="273"/>
        <v/>
      </c>
      <c r="BV461" s="29" t="str">
        <f t="shared" si="274"/>
        <v/>
      </c>
      <c r="BW461" s="37" t="str" cm="1">
        <f t="array" ref="BW461">IF(BV461&lt;&gt;1,"",_xlfn.IFS(OR(BC461="Above",BC461="Below"),BC461,OR(BH461="Above",BH461="Below"),BH461,TRUE,""))</f>
        <v/>
      </c>
      <c r="BX461" s="37" t="str">
        <f ca="1">_xlfn.LET(_xlpm.eqh,IFERROR(ABS((BM461-BL461)/BL461)&lt;0.15%,FALSE),_xlpm.eql,IFERROR(ABS((BR461-BQ461)/BQ461)&lt;0.15%,FALSE),IF(_xlpm.eqh,IF(_xlpm.eql,"Eqh Touch / Eql Touch","Eqh Touch"),IF(_xlpm.eql,"Eql Touch","")))</f>
        <v/>
      </c>
      <c r="BY461" s="37" t="str">
        <f>IF(AA461="","",IF(AA461&gt;0,"UP","DOWN"))</f>
        <v/>
      </c>
      <c r="BZ461" s="37" t="str">
        <f t="shared" si="275"/>
        <v/>
      </c>
      <c r="CA461" s="37" t="str">
        <f t="shared" si="276"/>
        <v/>
      </c>
      <c r="CB461" s="66" t="str">
        <f>IF(AS461="","",IF(AS461&gt;90%,"Sig High Spike @ Uptrend",""))</f>
        <v/>
      </c>
      <c r="CC461" s="69" t="str">
        <f t="shared" si="295"/>
        <v/>
      </c>
      <c r="CD461" s="66" t="str">
        <f t="shared" si="296"/>
        <v/>
      </c>
      <c r="CE461" s="66" t="str">
        <f t="shared" si="297"/>
        <v/>
      </c>
      <c r="CF461" s="66" t="str">
        <f>IF(AK461="","",IF(AND(AC461&gt;0,AK461&gt;0),"Low Spike @ Uptrend",""))</f>
        <v/>
      </c>
      <c r="CG461" s="66" t="str">
        <f>IF(AND(CF461="Low Spike @ Uptrend",AV461&gt;50%),"Sig Low Spike @ Uptrend","")</f>
        <v/>
      </c>
      <c r="CH461" s="30" t="str">
        <f>IFERROR(IF(Z461&gt;(AVERAGE(Z441:Z461)+(2*_xlfn.STDEV.P(Z441:Z461))),1,""),"")</f>
        <v/>
      </c>
      <c r="CI461" s="30" t="str">
        <f>IFERROR(IF(G461&gt;(AVERAGE(G441:G461)+(2*_xlfn.STDEV.P(G441:G461))),1,""),"")</f>
        <v/>
      </c>
      <c r="CJ461" s="30" t="str">
        <f>IF(P461="","",IF(P461=1,1,""))</f>
        <v/>
      </c>
      <c r="CK461" s="11" t="str">
        <f>IF(AND(CH461="",CC461="",CF461="",CI461="",CJ461=""),"",SUM(CH461:CJ461)/5)</f>
        <v/>
      </c>
      <c r="CL461" s="38" t="str">
        <f t="shared" si="218"/>
        <v/>
      </c>
      <c r="CM461" s="10" t="str">
        <f t="shared" si="219"/>
        <v/>
      </c>
      <c r="CR461" s="4"/>
      <c r="CS461" s="4"/>
    </row>
    <row r="462" spans="1:97" x14ac:dyDescent="0.55000000000000004">
      <c r="A462" t="str">
        <f>IF('Data Validation'!$K$2&lt;&gt;TRUE,"",'Data Validation'!A462)</f>
        <v/>
      </c>
      <c r="B462" s="4" t="str">
        <f>IF('Data Validation'!$K$2&lt;&gt;TRUE,"",'Data Validation'!C462)</f>
        <v/>
      </c>
      <c r="C462" s="4" t="str">
        <f>IF('Data Validation'!$K$2&lt;&gt;TRUE,"",'Data Validation'!E462)</f>
        <v/>
      </c>
      <c r="D462" s="4" t="str">
        <f>IF('Data Validation'!$K$2&lt;&gt;TRUE,"",'Data Validation'!G462)</f>
        <v/>
      </c>
      <c r="E462" s="4" t="str">
        <f>IF($C462&lt;&gt;"M5","",Price!F462)</f>
        <v/>
      </c>
      <c r="F462" s="4" t="str">
        <f>IF($C462&lt;&gt;"M5","",Price!G462)</f>
        <v/>
      </c>
      <c r="G462" s="4" t="str">
        <f>IF($C462&lt;&gt;"M5","",Price!H462)</f>
        <v/>
      </c>
      <c r="H462" s="57" t="str">
        <f>IF($C462&lt;&gt;"M5","",SSA!E462)</f>
        <v/>
      </c>
      <c r="I462" s="57" t="str">
        <f>IF($C462&lt;&gt;"M5","",SSA!F462)</f>
        <v/>
      </c>
      <c r="J462" s="58" t="str">
        <f>IF($C462&lt;&gt;"M5","",SSA!G462)</f>
        <v/>
      </c>
      <c r="K462" s="58" t="str">
        <f>IF($C462&lt;&gt;"M5","",SSA!H462)</f>
        <v/>
      </c>
      <c r="L462" s="5" t="str">
        <f>IF($C462&lt;&gt;"M5","",Trendlines!K462)</f>
        <v/>
      </c>
      <c r="M462" s="5" t="str">
        <f>IF($C462&lt;&gt;"M5","",Trendlines!L462)</f>
        <v/>
      </c>
      <c r="N462" s="5" t="str">
        <f>IF($C462&lt;&gt;"M5","",ZigZag!E462)</f>
        <v/>
      </c>
      <c r="O462" s="5" t="str">
        <f>IF($C462&lt;&gt;"M5","",ZigZag!F462)</f>
        <v/>
      </c>
      <c r="P462" s="5" t="str">
        <f>IF($C462&lt;&gt;"M5","",Pinbar!E462)</f>
        <v/>
      </c>
      <c r="Q462" s="57" t="str">
        <f>IF($C462&lt;&gt;"M5","",Trendlines!E462)</f>
        <v/>
      </c>
      <c r="R462" s="57" t="str">
        <f>IF($C462&lt;&gt;"M5","",Trendlines!H462)</f>
        <v/>
      </c>
      <c r="S462" s="36" t="str">
        <f>IF(N462=0,""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"")))))))))))))))))))))))))))))))))))))))))))))))))</f>
        <v/>
      </c>
      <c r="T462" s="36" t="str">
        <f>IF(O462=0,""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"")))))))))))))))))))))))))))))))))))))))))))))))))</f>
        <v/>
      </c>
      <c r="U462" s="36" t="str">
        <f>IFERROR(IF(S462="N/A","N/A",((N462-S462)/S462)),"")</f>
        <v/>
      </c>
      <c r="V462" s="36" t="str">
        <f>IFERROR(IF(T462="N/A","N/A",((O462-T462)/T462)),"")</f>
        <v/>
      </c>
      <c r="W462" t="str">
        <f>IFERROR(E462-F462,"")</f>
        <v/>
      </c>
      <c r="X462" t="str">
        <f>IFERROR(ABS(E462-D461),"")</f>
        <v/>
      </c>
      <c r="Y462" t="str">
        <f>IFERROR(ABS(F462-D461),"")</f>
        <v/>
      </c>
      <c r="Z462" t="str">
        <f t="shared" si="235"/>
        <v/>
      </c>
      <c r="AA462" s="36" t="str">
        <f>IFERROR(H462-I462,"")</f>
        <v/>
      </c>
      <c r="AB462" s="36" t="str">
        <f t="shared" si="278"/>
        <v/>
      </c>
      <c r="AC462" s="66" t="str" cm="1">
        <f t="array" ref="AC462">IFERROR((AB462=AB461,AC461+AB462,AB462),"")</f>
        <v/>
      </c>
      <c r="AD462" s="79" t="str">
        <f t="shared" si="279"/>
        <v/>
      </c>
      <c r="AE462" s="79" t="str">
        <f t="shared" si="280"/>
        <v/>
      </c>
      <c r="AF462" s="80" t="str">
        <f t="shared" si="281"/>
        <v/>
      </c>
      <c r="AG462" s="80" t="str">
        <f t="shared" si="282"/>
        <v/>
      </c>
      <c r="AH462" s="36" t="str">
        <f>IF(AND(H462&gt;I462,H461&lt;I461),"crossover","")</f>
        <v/>
      </c>
      <c r="AI462" s="36" t="str">
        <f>IF(AND(H462&lt;I462,H461&gt;I461),"crossunder","")</f>
        <v/>
      </c>
      <c r="AJ462" s="67" t="str">
        <f t="shared" si="283"/>
        <v/>
      </c>
      <c r="AK462" s="68" t="str">
        <f t="shared" si="284"/>
        <v/>
      </c>
      <c r="AL462" s="71" t="str">
        <f t="shared" si="285"/>
        <v/>
      </c>
      <c r="AM462" s="71" t="str">
        <f t="shared" si="286"/>
        <v/>
      </c>
      <c r="AN462" s="72" t="str">
        <f>IF(AND(AK462&lt;&gt;"",CF462="Low Spike @ Uptrend"),AK462,"")</f>
        <v/>
      </c>
      <c r="AO462" s="72" t="str">
        <f t="shared" si="287"/>
        <v/>
      </c>
      <c r="AP462" s="71" t="str">
        <f t="shared" si="288"/>
        <v/>
      </c>
      <c r="AQ462" s="71" t="str">
        <f t="shared" si="289"/>
        <v/>
      </c>
      <c r="AR462" s="74" t="str">
        <f t="shared" si="290"/>
        <v/>
      </c>
      <c r="AS462" s="74" t="str">
        <f t="shared" si="291"/>
        <v/>
      </c>
      <c r="AT462" s="72" t="str">
        <f t="shared" ref="AT462:AU462" si="307">IFERROR(STANDARDIZE(AN462,AVERAGE(AN78:AN462),_xlfn.STDEV.P(AN78:AN462)),"")</f>
        <v/>
      </c>
      <c r="AU462" s="72" t="str">
        <f t="shared" si="307"/>
        <v/>
      </c>
      <c r="AV462" s="76" t="str">
        <f t="shared" si="293"/>
        <v/>
      </c>
      <c r="AW462" s="76" t="str">
        <f t="shared" si="294"/>
        <v/>
      </c>
      <c r="AX462" s="4"/>
      <c r="AY462" s="21" t="str">
        <f>IF(OR(Q462=0,Q462=""),"",((H462-Q462)/Q462))</f>
        <v/>
      </c>
      <c r="AZ462" s="15" t="str">
        <f t="shared" si="267"/>
        <v/>
      </c>
      <c r="BA462" s="15" t="str">
        <f t="shared" si="262"/>
        <v/>
      </c>
      <c r="BB462" s="22" t="str">
        <f t="shared" si="268"/>
        <v/>
      </c>
      <c r="BC462" s="22" t="str">
        <f t="shared" si="269"/>
        <v/>
      </c>
      <c r="BD462" s="24" t="str">
        <f>IF(OR(R462=0,R462=""),"",((H462-R462)/R462))</f>
        <v/>
      </c>
      <c r="BE462" s="23" t="str">
        <f t="shared" si="265"/>
        <v/>
      </c>
      <c r="BF462" s="23" t="str">
        <f t="shared" si="270"/>
        <v/>
      </c>
      <c r="BG462" s="25" t="str">
        <f t="shared" si="271"/>
        <v/>
      </c>
      <c r="BH462" s="25" t="str">
        <f t="shared" si="272"/>
        <v/>
      </c>
      <c r="BI462" s="29" t="str">
        <f>IF(OR(L462="",N462=""),"",IF(AND(L462=N462,L462&gt;0,N462&gt;0),"Important High",""))</f>
        <v/>
      </c>
      <c r="BJ462" s="29" t="str">
        <f>IF(OR(M462="",O462=""),"",IF(AND(M462=O462,M462&gt;0,O462&gt;0),"Important Low",""))</f>
        <v/>
      </c>
      <c r="BK462" s="37" t="str">
        <f>IFERROR(IF(ABS(U462)&lt;0.15%,"Equal High",""),"")</f>
        <v/>
      </c>
      <c r="BL462" s="37" t="str" cm="1">
        <f t="array" aca="1" ref="BL462" ca="1">_xlfn.LET(_xlpm.lookback,MIN(ROW()-ROW(BK$50),11),_xlpm.found,IFERROR(MATCH("Equal High",OFFSET(BK462,-_xlpm.lookback,0,_xlpm.lookback+1,1),0),-1),_xlpm.offset_rows,_xlpm.lookback-_xlpm.found+1,IF(_xlpm.found&gt;0,INDEX(E:E,ROW()-_xlpm.offset_rows),""))</f>
        <v/>
      </c>
      <c r="BM462" s="37" t="str">
        <f ca="1">IF(BL462&lt;&gt;"",H462,"")</f>
        <v/>
      </c>
      <c r="BN462" s="37" t="str">
        <f ca="1">IF(BL462&lt;&gt;"",I462,"")</f>
        <v/>
      </c>
      <c r="BO462" s="37" t="str">
        <f t="shared" ca="1" si="247"/>
        <v/>
      </c>
      <c r="BP462" s="37" t="str">
        <f>IFERROR(IF(ABS(V462)&lt;0.15%,"Equal Low",""),"")</f>
        <v/>
      </c>
      <c r="BQ462" s="37" t="str" cm="1">
        <f t="array" aca="1" ref="BQ462" ca="1">_xlfn.LET(_xlpm.lookback,MIN(ROW()-ROW(BP$50),11),_xlpm.found,IFERROR(MATCH("Equal Low",OFFSET(BP462,-_xlpm.lookback,0,_xlpm.lookback+1,1),0),-1),_xlpm.offset_rows,_xlpm.lookback-_xlpm.found+1,IF(_xlpm.found&gt;0,INDEX(F:F,ROW()-_xlpm.offset_rows),""))</f>
        <v/>
      </c>
      <c r="BR462" s="37" t="str">
        <f ca="1">IF(BQ462&lt;&gt;"",H462,"")</f>
        <v/>
      </c>
      <c r="BS462" s="37" t="str">
        <f ca="1">IF(BQ462&lt;&gt;"",I462,"")</f>
        <v/>
      </c>
      <c r="BT462" s="37" t="str">
        <f t="shared" ca="1" si="248"/>
        <v/>
      </c>
      <c r="BU462" s="37" t="str">
        <f t="shared" si="273"/>
        <v/>
      </c>
      <c r="BV462" s="29" t="str">
        <f t="shared" si="274"/>
        <v/>
      </c>
      <c r="BW462" s="37" t="str" cm="1">
        <f t="array" ref="BW462">IF(BV462&lt;&gt;1,"",_xlfn.IFS(OR(BC462="Above",BC462="Below"),BC462,OR(BH462="Above",BH462="Below"),BH462,TRUE,""))</f>
        <v/>
      </c>
      <c r="BX462" s="37" t="str">
        <f ca="1">_xlfn.LET(_xlpm.eqh,IFERROR(ABS((BM462-BL462)/BL462)&lt;0.15%,FALSE),_xlpm.eql,IFERROR(ABS((BR462-BQ462)/BQ462)&lt;0.15%,FALSE),IF(_xlpm.eqh,IF(_xlpm.eql,"Eqh Touch / Eql Touch","Eqh Touch"),IF(_xlpm.eql,"Eql Touch","")))</f>
        <v/>
      </c>
      <c r="BY462" s="37" t="str">
        <f>IF(AA462="","",IF(AA462&gt;0,"UP","DOWN"))</f>
        <v/>
      </c>
      <c r="BZ462" s="37" t="str">
        <f t="shared" si="275"/>
        <v/>
      </c>
      <c r="CA462" s="37" t="str">
        <f t="shared" si="276"/>
        <v/>
      </c>
      <c r="CB462" s="66" t="str">
        <f>IF(AS462="","",IF(AS462&gt;90%,"Sig High Spike @ Uptrend",""))</f>
        <v/>
      </c>
      <c r="CC462" s="69" t="str">
        <f t="shared" si="295"/>
        <v/>
      </c>
      <c r="CD462" s="66" t="str">
        <f t="shared" si="296"/>
        <v/>
      </c>
      <c r="CE462" s="66" t="str">
        <f t="shared" si="297"/>
        <v/>
      </c>
      <c r="CF462" s="66" t="str">
        <f>IF(AK462="","",IF(AND(AC462&gt;0,AK462&gt;0),"Low Spike @ Uptrend",""))</f>
        <v/>
      </c>
      <c r="CG462" s="66" t="str">
        <f>IF(AND(CF462="Low Spike @ Uptrend",AV462&gt;50%),"Sig Low Spike @ Uptrend","")</f>
        <v/>
      </c>
      <c r="CH462" s="30" t="str">
        <f>IFERROR(IF(Z462&gt;(AVERAGE(Z442:Z462)+(2*_xlfn.STDEV.P(Z442:Z462))),1,""),"")</f>
        <v/>
      </c>
      <c r="CI462" s="30" t="str">
        <f>IFERROR(IF(G462&gt;(AVERAGE(G442:G462)+(2*_xlfn.STDEV.P(G442:G462))),1,""),"")</f>
        <v/>
      </c>
      <c r="CJ462" s="30" t="str">
        <f>IF(P462="","",IF(P462=1,1,""))</f>
        <v/>
      </c>
      <c r="CK462" s="11" t="str">
        <f>IF(AND(CH462="",CC462="",CF462="",CI462="",CJ462=""),"",SUM(CH462:CJ462)/5)</f>
        <v/>
      </c>
      <c r="CL462" s="38" t="str">
        <f t="shared" si="218"/>
        <v/>
      </c>
      <c r="CM462" s="10" t="str">
        <f t="shared" si="219"/>
        <v/>
      </c>
      <c r="CR462" s="4"/>
      <c r="CS462" s="4"/>
    </row>
    <row r="463" spans="1:97" x14ac:dyDescent="0.55000000000000004">
      <c r="A463" t="str">
        <f>IF('Data Validation'!$K$2&lt;&gt;TRUE,"",'Data Validation'!A463)</f>
        <v/>
      </c>
      <c r="B463" s="4" t="str">
        <f>IF('Data Validation'!$K$2&lt;&gt;TRUE,"",'Data Validation'!C463)</f>
        <v/>
      </c>
      <c r="C463" s="4" t="str">
        <f>IF('Data Validation'!$K$2&lt;&gt;TRUE,"",'Data Validation'!E463)</f>
        <v/>
      </c>
      <c r="D463" s="4" t="str">
        <f>IF('Data Validation'!$K$2&lt;&gt;TRUE,"",'Data Validation'!G463)</f>
        <v/>
      </c>
      <c r="E463" s="4" t="str">
        <f>IF($C463&lt;&gt;"M5","",Price!F463)</f>
        <v/>
      </c>
      <c r="F463" s="4" t="str">
        <f>IF($C463&lt;&gt;"M5","",Price!G463)</f>
        <v/>
      </c>
      <c r="G463" s="4" t="str">
        <f>IF($C463&lt;&gt;"M5","",Price!H463)</f>
        <v/>
      </c>
      <c r="H463" s="57" t="str">
        <f>IF($C463&lt;&gt;"M5","",SSA!E463)</f>
        <v/>
      </c>
      <c r="I463" s="57" t="str">
        <f>IF($C463&lt;&gt;"M5","",SSA!F463)</f>
        <v/>
      </c>
      <c r="J463" s="58" t="str">
        <f>IF($C463&lt;&gt;"M5","",SSA!G463)</f>
        <v/>
      </c>
      <c r="K463" s="58" t="str">
        <f>IF($C463&lt;&gt;"M5","",SSA!H463)</f>
        <v/>
      </c>
      <c r="L463" s="5" t="str">
        <f>IF($C463&lt;&gt;"M5","",Trendlines!K463)</f>
        <v/>
      </c>
      <c r="M463" s="5" t="str">
        <f>IF($C463&lt;&gt;"M5","",Trendlines!L463)</f>
        <v/>
      </c>
      <c r="N463" s="5" t="str">
        <f>IF($C463&lt;&gt;"M5","",ZigZag!E463)</f>
        <v/>
      </c>
      <c r="O463" s="5" t="str">
        <f>IF($C463&lt;&gt;"M5","",ZigZag!F463)</f>
        <v/>
      </c>
      <c r="P463" s="5" t="str">
        <f>IF($C463&lt;&gt;"M5","",Pinbar!E463)</f>
        <v/>
      </c>
      <c r="Q463" s="57" t="str">
        <f>IF($C463&lt;&gt;"M5","",Trendlines!E463)</f>
        <v/>
      </c>
      <c r="R463" s="57" t="str">
        <f>IF($C463&lt;&gt;"M5","",Trendlines!H463)</f>
        <v/>
      </c>
      <c r="S463" s="36" t="str">
        <f>IF(N463=0,""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"")))))))))))))))))))))))))))))))))))))))))))))))))</f>
        <v/>
      </c>
      <c r="T463" s="36" t="str">
        <f>IF(O463=0,""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"")))))))))))))))))))))))))))))))))))))))))))))))))</f>
        <v/>
      </c>
      <c r="U463" s="36" t="str">
        <f>IFERROR(IF(S463="N/A","N/A",((N463-S463)/S463)),"")</f>
        <v/>
      </c>
      <c r="V463" s="36" t="str">
        <f>IFERROR(IF(T463="N/A","N/A",((O463-T463)/T463)),"")</f>
        <v/>
      </c>
      <c r="W463" t="str">
        <f>IFERROR(E463-F463,"")</f>
        <v/>
      </c>
      <c r="X463" t="str">
        <f>IFERROR(ABS(E463-D462),"")</f>
        <v/>
      </c>
      <c r="Y463" t="str">
        <f>IFERROR(ABS(F463-D462),"")</f>
        <v/>
      </c>
      <c r="Z463" t="str">
        <f t="shared" si="235"/>
        <v/>
      </c>
      <c r="AA463" s="36" t="str">
        <f>IFERROR(H463-I463,"")</f>
        <v/>
      </c>
      <c r="AB463" s="36" t="str">
        <f t="shared" si="278"/>
        <v/>
      </c>
      <c r="AC463" s="66" t="str" cm="1">
        <f t="array" ref="AC463">IFERROR((AB463=AB462,AC462+AB463,AB463),"")</f>
        <v/>
      </c>
      <c r="AD463" s="79" t="str">
        <f t="shared" si="279"/>
        <v/>
      </c>
      <c r="AE463" s="79" t="str">
        <f t="shared" si="280"/>
        <v/>
      </c>
      <c r="AF463" s="80" t="str">
        <f t="shared" si="281"/>
        <v/>
      </c>
      <c r="AG463" s="80" t="str">
        <f t="shared" si="282"/>
        <v/>
      </c>
      <c r="AH463" s="36" t="str">
        <f>IF(AND(H463&gt;I463,H462&lt;I462),"crossover","")</f>
        <v/>
      </c>
      <c r="AI463" s="36" t="str">
        <f>IF(AND(H463&lt;I463,H462&gt;I462),"crossunder","")</f>
        <v/>
      </c>
      <c r="AJ463" s="67" t="str">
        <f t="shared" si="283"/>
        <v/>
      </c>
      <c r="AK463" s="68" t="str">
        <f t="shared" si="284"/>
        <v/>
      </c>
      <c r="AL463" s="71" t="str">
        <f t="shared" si="285"/>
        <v/>
      </c>
      <c r="AM463" s="71" t="str">
        <f t="shared" si="286"/>
        <v/>
      </c>
      <c r="AN463" s="72" t="str">
        <f>IF(AND(AK463&lt;&gt;"",CF463="Low Spike @ Uptrend"),AK463,"")</f>
        <v/>
      </c>
      <c r="AO463" s="72" t="str">
        <f t="shared" si="287"/>
        <v/>
      </c>
      <c r="AP463" s="71" t="str">
        <f t="shared" si="288"/>
        <v/>
      </c>
      <c r="AQ463" s="71" t="str">
        <f t="shared" si="289"/>
        <v/>
      </c>
      <c r="AR463" s="74" t="str">
        <f t="shared" si="290"/>
        <v/>
      </c>
      <c r="AS463" s="74" t="str">
        <f t="shared" si="291"/>
        <v/>
      </c>
      <c r="AT463" s="72" t="str">
        <f t="shared" ref="AT463:AU463" si="308">IFERROR(STANDARDIZE(AN463,AVERAGE(AN79:AN463),_xlfn.STDEV.P(AN79:AN463)),"")</f>
        <v/>
      </c>
      <c r="AU463" s="72" t="str">
        <f t="shared" si="308"/>
        <v/>
      </c>
      <c r="AV463" s="76" t="str">
        <f t="shared" si="293"/>
        <v/>
      </c>
      <c r="AW463" s="76" t="str">
        <f t="shared" si="294"/>
        <v/>
      </c>
      <c r="AX463" s="4"/>
      <c r="AY463" s="21" t="str">
        <f>IF(OR(Q463=0,Q463=""),"",((H463-Q463)/Q463))</f>
        <v/>
      </c>
      <c r="AZ463" s="15" t="str">
        <f t="shared" si="267"/>
        <v/>
      </c>
      <c r="BA463" s="15" t="str">
        <f t="shared" si="262"/>
        <v/>
      </c>
      <c r="BB463" s="22" t="str">
        <f t="shared" si="268"/>
        <v/>
      </c>
      <c r="BC463" s="22" t="str">
        <f t="shared" si="269"/>
        <v/>
      </c>
      <c r="BD463" s="24" t="str">
        <f>IF(OR(R463=0,R463=""),"",((H463-R463)/R463))</f>
        <v/>
      </c>
      <c r="BE463" s="23" t="str">
        <f t="shared" si="265"/>
        <v/>
      </c>
      <c r="BF463" s="23" t="str">
        <f t="shared" si="270"/>
        <v/>
      </c>
      <c r="BG463" s="25" t="str">
        <f t="shared" si="271"/>
        <v/>
      </c>
      <c r="BH463" s="25" t="str">
        <f t="shared" si="272"/>
        <v/>
      </c>
      <c r="BI463" s="29" t="str">
        <f>IF(OR(L463="",N463=""),"",IF(AND(L463=N463,L463&gt;0,N463&gt;0),"Important High",""))</f>
        <v/>
      </c>
      <c r="BJ463" s="29" t="str">
        <f>IF(OR(M463="",O463=""),"",IF(AND(M463=O463,M463&gt;0,O463&gt;0),"Important Low",""))</f>
        <v/>
      </c>
      <c r="BK463" s="37" t="str">
        <f>IFERROR(IF(ABS(U463)&lt;0.15%,"Equal High",""),"")</f>
        <v/>
      </c>
      <c r="BL463" s="37" t="str" cm="1">
        <f t="array" aca="1" ref="BL463" ca="1">_xlfn.LET(_xlpm.lookback,MIN(ROW()-ROW(BK$50),11),_xlpm.found,IFERROR(MATCH("Equal High",OFFSET(BK463,-_xlpm.lookback,0,_xlpm.lookback+1,1),0),-1),_xlpm.offset_rows,_xlpm.lookback-_xlpm.found+1,IF(_xlpm.found&gt;0,INDEX(E:E,ROW()-_xlpm.offset_rows),""))</f>
        <v/>
      </c>
      <c r="BM463" s="37" t="str">
        <f ca="1">IF(BL463&lt;&gt;"",H463,"")</f>
        <v/>
      </c>
      <c r="BN463" s="37" t="str">
        <f ca="1">IF(BL463&lt;&gt;"",I463,"")</f>
        <v/>
      </c>
      <c r="BO463" s="37" t="str">
        <f t="shared" ca="1" si="247"/>
        <v/>
      </c>
      <c r="BP463" s="37" t="str">
        <f>IFERROR(IF(ABS(V463)&lt;0.15%,"Equal Low",""),"")</f>
        <v/>
      </c>
      <c r="BQ463" s="37" t="str" cm="1">
        <f t="array" aca="1" ref="BQ463" ca="1">_xlfn.LET(_xlpm.lookback,MIN(ROW()-ROW(BP$50),11),_xlpm.found,IFERROR(MATCH("Equal Low",OFFSET(BP463,-_xlpm.lookback,0,_xlpm.lookback+1,1),0),-1),_xlpm.offset_rows,_xlpm.lookback-_xlpm.found+1,IF(_xlpm.found&gt;0,INDEX(F:F,ROW()-_xlpm.offset_rows),""))</f>
        <v/>
      </c>
      <c r="BR463" s="37" t="str">
        <f ca="1">IF(BQ463&lt;&gt;"",H463,"")</f>
        <v/>
      </c>
      <c r="BS463" s="37" t="str">
        <f ca="1">IF(BQ463&lt;&gt;"",I463,"")</f>
        <v/>
      </c>
      <c r="BT463" s="37" t="str">
        <f t="shared" ca="1" si="248"/>
        <v/>
      </c>
      <c r="BU463" s="37" t="str">
        <f t="shared" si="273"/>
        <v/>
      </c>
      <c r="BV463" s="29" t="str">
        <f t="shared" si="274"/>
        <v/>
      </c>
      <c r="BW463" s="37" t="str" cm="1">
        <f t="array" ref="BW463">IF(BV463&lt;&gt;1,"",_xlfn.IFS(OR(BC463="Above",BC463="Below"),BC463,OR(BH463="Above",BH463="Below"),BH463,TRUE,""))</f>
        <v/>
      </c>
      <c r="BX463" s="37" t="str">
        <f ca="1">_xlfn.LET(_xlpm.eqh,IFERROR(ABS((BM463-BL463)/BL463)&lt;0.15%,FALSE),_xlpm.eql,IFERROR(ABS((BR463-BQ463)/BQ463)&lt;0.15%,FALSE),IF(_xlpm.eqh,IF(_xlpm.eql,"Eqh Touch / Eql Touch","Eqh Touch"),IF(_xlpm.eql,"Eql Touch","")))</f>
        <v/>
      </c>
      <c r="BY463" s="37" t="str">
        <f>IF(AA463="","",IF(AA463&gt;0,"UP","DOWN"))</f>
        <v/>
      </c>
      <c r="BZ463" s="37" t="str">
        <f t="shared" si="275"/>
        <v/>
      </c>
      <c r="CA463" s="37" t="str">
        <f t="shared" si="276"/>
        <v/>
      </c>
      <c r="CB463" s="66" t="str">
        <f>IF(AS463="","",IF(AS463&gt;90%,"Sig High Spike @ Uptrend",""))</f>
        <v/>
      </c>
      <c r="CC463" s="69" t="str">
        <f t="shared" si="295"/>
        <v/>
      </c>
      <c r="CD463" s="66" t="str">
        <f t="shared" si="296"/>
        <v/>
      </c>
      <c r="CE463" s="66" t="str">
        <f t="shared" si="297"/>
        <v/>
      </c>
      <c r="CF463" s="66" t="str">
        <f>IF(AK463="","",IF(AND(AC463&gt;0,AK463&gt;0),"Low Spike @ Uptrend",""))</f>
        <v/>
      </c>
      <c r="CG463" s="66" t="str">
        <f>IF(AND(CF463="Low Spike @ Uptrend",AV463&gt;50%),"Sig Low Spike @ Uptrend","")</f>
        <v/>
      </c>
      <c r="CH463" s="30" t="str">
        <f>IFERROR(IF(Z463&gt;(AVERAGE(Z443:Z463)+(2*_xlfn.STDEV.P(Z443:Z463))),1,""),"")</f>
        <v/>
      </c>
      <c r="CI463" s="30" t="str">
        <f>IFERROR(IF(G463&gt;(AVERAGE(G443:G463)+(2*_xlfn.STDEV.P(G443:G463))),1,""),"")</f>
        <v/>
      </c>
      <c r="CJ463" s="30" t="str">
        <f>IF(P463="","",IF(P463=1,1,""))</f>
        <v/>
      </c>
      <c r="CK463" s="11" t="str">
        <f>IF(AND(CH463="",CC463="",CF463="",CI463="",CJ463=""),"",SUM(CH463:CJ463)/5)</f>
        <v/>
      </c>
      <c r="CL463" s="38" t="str">
        <f t="shared" si="218"/>
        <v/>
      </c>
      <c r="CM463" s="10" t="str">
        <f t="shared" si="219"/>
        <v/>
      </c>
      <c r="CR463" s="4"/>
      <c r="CS463" s="4"/>
    </row>
    <row r="464" spans="1:97" x14ac:dyDescent="0.55000000000000004">
      <c r="A464" t="str">
        <f>IF('Data Validation'!$K$2&lt;&gt;TRUE,"",'Data Validation'!A464)</f>
        <v/>
      </c>
      <c r="B464" s="4" t="str">
        <f>IF('Data Validation'!$K$2&lt;&gt;TRUE,"",'Data Validation'!C464)</f>
        <v/>
      </c>
      <c r="C464" s="4" t="str">
        <f>IF('Data Validation'!$K$2&lt;&gt;TRUE,"",'Data Validation'!E464)</f>
        <v/>
      </c>
      <c r="D464" s="4" t="str">
        <f>IF('Data Validation'!$K$2&lt;&gt;TRUE,"",'Data Validation'!G464)</f>
        <v/>
      </c>
      <c r="E464" s="4" t="str">
        <f>IF($C464&lt;&gt;"M5","",Price!F464)</f>
        <v/>
      </c>
      <c r="F464" s="4" t="str">
        <f>IF($C464&lt;&gt;"M5","",Price!G464)</f>
        <v/>
      </c>
      <c r="G464" s="4" t="str">
        <f>IF($C464&lt;&gt;"M5","",Price!H464)</f>
        <v/>
      </c>
      <c r="H464" s="57" t="str">
        <f>IF($C464&lt;&gt;"M5","",SSA!E464)</f>
        <v/>
      </c>
      <c r="I464" s="57" t="str">
        <f>IF($C464&lt;&gt;"M5","",SSA!F464)</f>
        <v/>
      </c>
      <c r="J464" s="58" t="str">
        <f>IF($C464&lt;&gt;"M5","",SSA!G464)</f>
        <v/>
      </c>
      <c r="K464" s="58" t="str">
        <f>IF($C464&lt;&gt;"M5","",SSA!H464)</f>
        <v/>
      </c>
      <c r="L464" s="5" t="str">
        <f>IF($C464&lt;&gt;"M5","",Trendlines!K464)</f>
        <v/>
      </c>
      <c r="M464" s="5" t="str">
        <f>IF($C464&lt;&gt;"M5","",Trendlines!L464)</f>
        <v/>
      </c>
      <c r="N464" s="5" t="str">
        <f>IF($C464&lt;&gt;"M5","",ZigZag!E464)</f>
        <v/>
      </c>
      <c r="O464" s="5" t="str">
        <f>IF($C464&lt;&gt;"M5","",ZigZag!F464)</f>
        <v/>
      </c>
      <c r="P464" s="5" t="str">
        <f>IF($C464&lt;&gt;"M5","",Pinbar!E464)</f>
        <v/>
      </c>
      <c r="Q464" s="57" t="str">
        <f>IF($C464&lt;&gt;"M5","",Trendlines!E464)</f>
        <v/>
      </c>
      <c r="R464" s="57" t="str">
        <f>IF($C464&lt;&gt;"M5","",Trendlines!H464)</f>
        <v/>
      </c>
      <c r="S464" s="36" t="str">
        <f>IF(N464=0,""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"")))))))))))))))))))))))))))))))))))))))))))))))))</f>
        <v/>
      </c>
      <c r="T464" s="36" t="str">
        <f>IF(O464=0,""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"")))))))))))))))))))))))))))))))))))))))))))))))))</f>
        <v/>
      </c>
      <c r="U464" s="36" t="str">
        <f>IFERROR(IF(S464="N/A","N/A",((N464-S464)/S464)),"")</f>
        <v/>
      </c>
      <c r="V464" s="36" t="str">
        <f>IFERROR(IF(T464="N/A","N/A",((O464-T464)/T464)),"")</f>
        <v/>
      </c>
      <c r="W464" t="str">
        <f>IFERROR(E464-F464,"")</f>
        <v/>
      </c>
      <c r="X464" t="str">
        <f>IFERROR(ABS(E464-D463),"")</f>
        <v/>
      </c>
      <c r="Y464" t="str">
        <f>IFERROR(ABS(F464-D463),"")</f>
        <v/>
      </c>
      <c r="Z464" t="str">
        <f t="shared" si="235"/>
        <v/>
      </c>
      <c r="AA464" s="36" t="str">
        <f>IFERROR(H464-I464,"")</f>
        <v/>
      </c>
      <c r="AB464" s="36" t="str">
        <f t="shared" si="278"/>
        <v/>
      </c>
      <c r="AC464" s="66" t="str" cm="1">
        <f t="array" ref="AC464">IFERROR((AB464=AB463,AC463+AB464,AB464),"")</f>
        <v/>
      </c>
      <c r="AD464" s="79" t="str">
        <f t="shared" si="279"/>
        <v/>
      </c>
      <c r="AE464" s="79" t="str">
        <f t="shared" si="280"/>
        <v/>
      </c>
      <c r="AF464" s="80" t="str">
        <f t="shared" si="281"/>
        <v/>
      </c>
      <c r="AG464" s="80" t="str">
        <f t="shared" si="282"/>
        <v/>
      </c>
      <c r="AH464" s="36" t="str">
        <f>IF(AND(H464&gt;I464,H463&lt;I463),"crossover","")</f>
        <v/>
      </c>
      <c r="AI464" s="36" t="str">
        <f>IF(AND(H464&lt;I464,H463&gt;I463),"crossunder","")</f>
        <v/>
      </c>
      <c r="AJ464" s="67" t="str">
        <f t="shared" si="283"/>
        <v/>
      </c>
      <c r="AK464" s="68" t="str">
        <f t="shared" si="284"/>
        <v/>
      </c>
      <c r="AL464" s="71" t="str">
        <f t="shared" si="285"/>
        <v/>
      </c>
      <c r="AM464" s="71" t="str">
        <f t="shared" si="286"/>
        <v/>
      </c>
      <c r="AN464" s="72" t="str">
        <f>IF(AND(AK464&lt;&gt;"",CF464="Low Spike @ Uptrend"),AK464,"")</f>
        <v/>
      </c>
      <c r="AO464" s="72" t="str">
        <f t="shared" si="287"/>
        <v/>
      </c>
      <c r="AP464" s="71" t="str">
        <f t="shared" si="288"/>
        <v/>
      </c>
      <c r="AQ464" s="71" t="str">
        <f t="shared" si="289"/>
        <v/>
      </c>
      <c r="AR464" s="74" t="str">
        <f t="shared" si="290"/>
        <v/>
      </c>
      <c r="AS464" s="74" t="str">
        <f t="shared" si="291"/>
        <v/>
      </c>
      <c r="AT464" s="72" t="str">
        <f t="shared" ref="AT464:AU464" si="309">IFERROR(STANDARDIZE(AN464,AVERAGE(AN80:AN464),_xlfn.STDEV.P(AN80:AN464)),"")</f>
        <v/>
      </c>
      <c r="AU464" s="72" t="str">
        <f t="shared" si="309"/>
        <v/>
      </c>
      <c r="AV464" s="76" t="str">
        <f t="shared" si="293"/>
        <v/>
      </c>
      <c r="AW464" s="76" t="str">
        <f t="shared" si="294"/>
        <v/>
      </c>
      <c r="AX464" s="4"/>
      <c r="AY464" s="21" t="str">
        <f>IF(OR(Q464=0,Q464=""),"",((H464-Q464)/Q464))</f>
        <v/>
      </c>
      <c r="AZ464" s="15" t="str">
        <f t="shared" si="267"/>
        <v/>
      </c>
      <c r="BA464" s="15" t="str">
        <f t="shared" si="262"/>
        <v/>
      </c>
      <c r="BB464" s="22" t="str">
        <f t="shared" si="268"/>
        <v/>
      </c>
      <c r="BC464" s="22" t="str">
        <f t="shared" si="269"/>
        <v/>
      </c>
      <c r="BD464" s="24" t="str">
        <f>IF(OR(R464=0,R464=""),"",((H464-R464)/R464))</f>
        <v/>
      </c>
      <c r="BE464" s="23" t="str">
        <f t="shared" si="265"/>
        <v/>
      </c>
      <c r="BF464" s="23" t="str">
        <f t="shared" si="270"/>
        <v/>
      </c>
      <c r="BG464" s="25" t="str">
        <f t="shared" si="271"/>
        <v/>
      </c>
      <c r="BH464" s="25" t="str">
        <f t="shared" si="272"/>
        <v/>
      </c>
      <c r="BI464" s="29" t="str">
        <f>IF(OR(L464="",N464=""),"",IF(AND(L464=N464,L464&gt;0,N464&gt;0),"Important High",""))</f>
        <v/>
      </c>
      <c r="BJ464" s="29" t="str">
        <f>IF(OR(M464="",O464=""),"",IF(AND(M464=O464,M464&gt;0,O464&gt;0),"Important Low",""))</f>
        <v/>
      </c>
      <c r="BK464" s="37" t="str">
        <f>IFERROR(IF(ABS(U464)&lt;0.15%,"Equal High",""),"")</f>
        <v/>
      </c>
      <c r="BL464" s="37" t="str" cm="1">
        <f t="array" aca="1" ref="BL464" ca="1">_xlfn.LET(_xlpm.lookback,MIN(ROW()-ROW(BK$50),11),_xlpm.found,IFERROR(MATCH("Equal High",OFFSET(BK464,-_xlpm.lookback,0,_xlpm.lookback+1,1),0),-1),_xlpm.offset_rows,_xlpm.lookback-_xlpm.found+1,IF(_xlpm.found&gt;0,INDEX(E:E,ROW()-_xlpm.offset_rows),""))</f>
        <v/>
      </c>
      <c r="BM464" s="37" t="str">
        <f ca="1">IF(BL464&lt;&gt;"",H464,"")</f>
        <v/>
      </c>
      <c r="BN464" s="37" t="str">
        <f ca="1">IF(BL464&lt;&gt;"",I464,"")</f>
        <v/>
      </c>
      <c r="BO464" s="37" t="str">
        <f t="shared" ca="1" si="247"/>
        <v/>
      </c>
      <c r="BP464" s="37" t="str">
        <f>IFERROR(IF(ABS(V464)&lt;0.15%,"Equal Low",""),"")</f>
        <v/>
      </c>
      <c r="BQ464" s="37" t="str" cm="1">
        <f t="array" aca="1" ref="BQ464" ca="1">_xlfn.LET(_xlpm.lookback,MIN(ROW()-ROW(BP$50),11),_xlpm.found,IFERROR(MATCH("Equal Low",OFFSET(BP464,-_xlpm.lookback,0,_xlpm.lookback+1,1),0),-1),_xlpm.offset_rows,_xlpm.lookback-_xlpm.found+1,IF(_xlpm.found&gt;0,INDEX(F:F,ROW()-_xlpm.offset_rows),""))</f>
        <v/>
      </c>
      <c r="BR464" s="37" t="str">
        <f ca="1">IF(BQ464&lt;&gt;"",H464,"")</f>
        <v/>
      </c>
      <c r="BS464" s="37" t="str">
        <f ca="1">IF(BQ464&lt;&gt;"",I464,"")</f>
        <v/>
      </c>
      <c r="BT464" s="37" t="str">
        <f t="shared" ca="1" si="248"/>
        <v/>
      </c>
      <c r="BU464" s="37" t="str">
        <f t="shared" si="273"/>
        <v/>
      </c>
      <c r="BV464" s="29" t="str">
        <f t="shared" si="274"/>
        <v/>
      </c>
      <c r="BW464" s="37" t="str" cm="1">
        <f t="array" ref="BW464">IF(BV464&lt;&gt;1,"",_xlfn.IFS(OR(BC464="Above",BC464="Below"),BC464,OR(BH464="Above",BH464="Below"),BH464,TRUE,""))</f>
        <v/>
      </c>
      <c r="BX464" s="37" t="str">
        <f ca="1">_xlfn.LET(_xlpm.eqh,IFERROR(ABS((BM464-BL464)/BL464)&lt;0.15%,FALSE),_xlpm.eql,IFERROR(ABS((BR464-BQ464)/BQ464)&lt;0.15%,FALSE),IF(_xlpm.eqh,IF(_xlpm.eql,"Eqh Touch / Eql Touch","Eqh Touch"),IF(_xlpm.eql,"Eql Touch","")))</f>
        <v/>
      </c>
      <c r="BY464" s="37" t="str">
        <f>IF(AA464="","",IF(AA464&gt;0,"UP","DOWN"))</f>
        <v/>
      </c>
      <c r="BZ464" s="37" t="str">
        <f t="shared" si="275"/>
        <v/>
      </c>
      <c r="CA464" s="37" t="str">
        <f t="shared" si="276"/>
        <v/>
      </c>
      <c r="CB464" s="66" t="str">
        <f>IF(AS464="","",IF(AS464&gt;90%,"Sig High Spike @ Uptrend",""))</f>
        <v/>
      </c>
      <c r="CC464" s="69" t="str">
        <f t="shared" si="295"/>
        <v/>
      </c>
      <c r="CD464" s="66" t="str">
        <f t="shared" si="296"/>
        <v/>
      </c>
      <c r="CE464" s="66" t="str">
        <f t="shared" si="297"/>
        <v/>
      </c>
      <c r="CF464" s="66" t="str">
        <f>IF(AK464="","",IF(AND(AC464&gt;0,AK464&gt;0),"Low Spike @ Uptrend",""))</f>
        <v/>
      </c>
      <c r="CG464" s="66" t="str">
        <f>IF(AND(CF464="Low Spike @ Uptrend",AV464&gt;50%),"Sig Low Spike @ Uptrend","")</f>
        <v/>
      </c>
      <c r="CH464" s="30" t="str">
        <f>IFERROR(IF(Z464&gt;(AVERAGE(Z444:Z464)+(2*_xlfn.STDEV.P(Z444:Z464))),1,""),"")</f>
        <v/>
      </c>
      <c r="CI464" s="30" t="str">
        <f>IFERROR(IF(G464&gt;(AVERAGE(G444:G464)+(2*_xlfn.STDEV.P(G444:G464))),1,""),"")</f>
        <v/>
      </c>
      <c r="CJ464" s="30" t="str">
        <f>IF(P464="","",IF(P464=1,1,""))</f>
        <v/>
      </c>
      <c r="CK464" s="11" t="str">
        <f>IF(AND(CH464="",CC464="",CF464="",CI464="",CJ464=""),"",SUM(CH464:CJ464)/5)</f>
        <v/>
      </c>
      <c r="CL464" s="38" t="str">
        <f t="shared" si="218"/>
        <v/>
      </c>
      <c r="CM464" s="10" t="str">
        <f t="shared" si="219"/>
        <v/>
      </c>
      <c r="CR464" s="4"/>
      <c r="CS464" s="4"/>
    </row>
    <row r="465" spans="1:97" x14ac:dyDescent="0.55000000000000004">
      <c r="A465" t="str">
        <f>IF('Data Validation'!$K$2&lt;&gt;TRUE,"",'Data Validation'!A465)</f>
        <v/>
      </c>
      <c r="B465" s="4" t="str">
        <f>IF('Data Validation'!$K$2&lt;&gt;TRUE,"",'Data Validation'!C465)</f>
        <v/>
      </c>
      <c r="C465" s="4" t="str">
        <f>IF('Data Validation'!$K$2&lt;&gt;TRUE,"",'Data Validation'!E465)</f>
        <v/>
      </c>
      <c r="D465" s="4" t="str">
        <f>IF('Data Validation'!$K$2&lt;&gt;TRUE,"",'Data Validation'!G465)</f>
        <v/>
      </c>
      <c r="E465" s="4" t="str">
        <f>IF($C465&lt;&gt;"M5","",Price!F465)</f>
        <v/>
      </c>
      <c r="F465" s="4" t="str">
        <f>IF($C465&lt;&gt;"M5","",Price!G465)</f>
        <v/>
      </c>
      <c r="G465" s="4" t="str">
        <f>IF($C465&lt;&gt;"M5","",Price!H465)</f>
        <v/>
      </c>
      <c r="H465" s="57" t="str">
        <f>IF($C465&lt;&gt;"M5","",SSA!E465)</f>
        <v/>
      </c>
      <c r="I465" s="57" t="str">
        <f>IF($C465&lt;&gt;"M5","",SSA!F465)</f>
        <v/>
      </c>
      <c r="J465" s="58" t="str">
        <f>IF($C465&lt;&gt;"M5","",SSA!G465)</f>
        <v/>
      </c>
      <c r="K465" s="58" t="str">
        <f>IF($C465&lt;&gt;"M5","",SSA!H465)</f>
        <v/>
      </c>
      <c r="L465" s="5" t="str">
        <f>IF($C465&lt;&gt;"M5","",Trendlines!K465)</f>
        <v/>
      </c>
      <c r="M465" s="5" t="str">
        <f>IF($C465&lt;&gt;"M5","",Trendlines!L465)</f>
        <v/>
      </c>
      <c r="N465" s="5" t="str">
        <f>IF($C465&lt;&gt;"M5","",ZigZag!E465)</f>
        <v/>
      </c>
      <c r="O465" s="5" t="str">
        <f>IF($C465&lt;&gt;"M5","",ZigZag!F465)</f>
        <v/>
      </c>
      <c r="P465" s="5" t="str">
        <f>IF($C465&lt;&gt;"M5","",Pinbar!E465)</f>
        <v/>
      </c>
      <c r="Q465" s="57" t="str">
        <f>IF($C465&lt;&gt;"M5","",Trendlines!E465)</f>
        <v/>
      </c>
      <c r="R465" s="57" t="str">
        <f>IF($C465&lt;&gt;"M5","",Trendlines!H465)</f>
        <v/>
      </c>
      <c r="S465" s="36" t="str">
        <f>IF(N465=0,""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"")))))))))))))))))))))))))))))))))))))))))))))))))</f>
        <v/>
      </c>
      <c r="T465" s="36" t="str">
        <f>IF(O465=0,""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"")))))))))))))))))))))))))))))))))))))))))))))))))</f>
        <v/>
      </c>
      <c r="U465" s="36" t="str">
        <f>IFERROR(IF(S465="N/A","N/A",((N465-S465)/S465)),"")</f>
        <v/>
      </c>
      <c r="V465" s="36" t="str">
        <f>IFERROR(IF(T465="N/A","N/A",((O465-T465)/T465)),"")</f>
        <v/>
      </c>
      <c r="W465" t="str">
        <f>IFERROR(E465-F465,"")</f>
        <v/>
      </c>
      <c r="X465" t="str">
        <f>IFERROR(ABS(E465-D464),"")</f>
        <v/>
      </c>
      <c r="Y465" t="str">
        <f>IFERROR(ABS(F465-D464),"")</f>
        <v/>
      </c>
      <c r="Z465" t="str">
        <f t="shared" si="235"/>
        <v/>
      </c>
      <c r="AA465" s="36" t="str">
        <f>IFERROR(H465-I465,"")</f>
        <v/>
      </c>
      <c r="AB465" s="36" t="str">
        <f t="shared" si="278"/>
        <v/>
      </c>
      <c r="AC465" s="66" t="str" cm="1">
        <f t="array" ref="AC465">IFERROR((AB465=AB464,AC464+AB465,AB465),"")</f>
        <v/>
      </c>
      <c r="AD465" s="79" t="str">
        <f t="shared" si="279"/>
        <v/>
      </c>
      <c r="AE465" s="79" t="str">
        <f t="shared" si="280"/>
        <v/>
      </c>
      <c r="AF465" s="80" t="str">
        <f t="shared" si="281"/>
        <v/>
      </c>
      <c r="AG465" s="80" t="str">
        <f t="shared" si="282"/>
        <v/>
      </c>
      <c r="AH465" s="36" t="str">
        <f>IF(AND(H465&gt;I465,H464&lt;I464),"crossover","")</f>
        <v/>
      </c>
      <c r="AI465" s="36" t="str">
        <f>IF(AND(H465&lt;I465,H464&gt;I464),"crossunder","")</f>
        <v/>
      </c>
      <c r="AJ465" s="67" t="str">
        <f t="shared" si="283"/>
        <v/>
      </c>
      <c r="AK465" s="68" t="str">
        <f t="shared" si="284"/>
        <v/>
      </c>
      <c r="AL465" s="71" t="str">
        <f t="shared" si="285"/>
        <v/>
      </c>
      <c r="AM465" s="71" t="str">
        <f t="shared" si="286"/>
        <v/>
      </c>
      <c r="AN465" s="72" t="str">
        <f>IF(AND(AK465&lt;&gt;"",CF465="Low Spike @ Uptrend"),AK465,"")</f>
        <v/>
      </c>
      <c r="AO465" s="72" t="str">
        <f t="shared" si="287"/>
        <v/>
      </c>
      <c r="AP465" s="71" t="str">
        <f t="shared" si="288"/>
        <v/>
      </c>
      <c r="AQ465" s="71" t="str">
        <f t="shared" si="289"/>
        <v/>
      </c>
      <c r="AR465" s="74" t="str">
        <f t="shared" si="290"/>
        <v/>
      </c>
      <c r="AS465" s="74" t="str">
        <f t="shared" si="291"/>
        <v/>
      </c>
      <c r="AT465" s="72" t="str">
        <f t="shared" ref="AT465:AU465" si="310">IFERROR(STANDARDIZE(AN465,AVERAGE(AN81:AN465),_xlfn.STDEV.P(AN81:AN465)),"")</f>
        <v/>
      </c>
      <c r="AU465" s="72" t="str">
        <f t="shared" si="310"/>
        <v/>
      </c>
      <c r="AV465" s="76" t="str">
        <f t="shared" si="293"/>
        <v/>
      </c>
      <c r="AW465" s="76" t="str">
        <f t="shared" si="294"/>
        <v/>
      </c>
      <c r="AX465" s="4"/>
      <c r="AY465" s="21" t="str">
        <f>IF(OR(Q465=0,Q465=""),"",((H465-Q465)/Q465))</f>
        <v/>
      </c>
      <c r="AZ465" s="15" t="str">
        <f t="shared" si="267"/>
        <v/>
      </c>
      <c r="BA465" s="15" t="str">
        <f t="shared" si="262"/>
        <v/>
      </c>
      <c r="BB465" s="22" t="str">
        <f t="shared" si="268"/>
        <v/>
      </c>
      <c r="BC465" s="22" t="str">
        <f t="shared" si="269"/>
        <v/>
      </c>
      <c r="BD465" s="24" t="str">
        <f>IF(OR(R465=0,R465=""),"",((H465-R465)/R465))</f>
        <v/>
      </c>
      <c r="BE465" s="23" t="str">
        <f t="shared" si="265"/>
        <v/>
      </c>
      <c r="BF465" s="23" t="str">
        <f t="shared" si="270"/>
        <v/>
      </c>
      <c r="BG465" s="25" t="str">
        <f t="shared" si="271"/>
        <v/>
      </c>
      <c r="BH465" s="25" t="str">
        <f t="shared" si="272"/>
        <v/>
      </c>
      <c r="BI465" s="29" t="str">
        <f>IF(OR(L465="",N465=""),"",IF(AND(L465=N465,L465&gt;0,N465&gt;0),"Important High",""))</f>
        <v/>
      </c>
      <c r="BJ465" s="29" t="str">
        <f>IF(OR(M465="",O465=""),"",IF(AND(M465=O465,M465&gt;0,O465&gt;0),"Important Low",""))</f>
        <v/>
      </c>
      <c r="BK465" s="37" t="str">
        <f>IFERROR(IF(ABS(U465)&lt;0.15%,"Equal High",""),"")</f>
        <v/>
      </c>
      <c r="BL465" s="37" t="str" cm="1">
        <f t="array" aca="1" ref="BL465" ca="1">_xlfn.LET(_xlpm.lookback,MIN(ROW()-ROW(BK$50),11),_xlpm.found,IFERROR(MATCH("Equal High",OFFSET(BK465,-_xlpm.lookback,0,_xlpm.lookback+1,1),0),-1),_xlpm.offset_rows,_xlpm.lookback-_xlpm.found+1,IF(_xlpm.found&gt;0,INDEX(E:E,ROW()-_xlpm.offset_rows),""))</f>
        <v/>
      </c>
      <c r="BM465" s="37" t="str">
        <f ca="1">IF(BL465&lt;&gt;"",H465,"")</f>
        <v/>
      </c>
      <c r="BN465" s="37" t="str">
        <f ca="1">IF(BL465&lt;&gt;"",I465,"")</f>
        <v/>
      </c>
      <c r="BO465" s="37" t="str">
        <f t="shared" ca="1" si="247"/>
        <v/>
      </c>
      <c r="BP465" s="37" t="str">
        <f>IFERROR(IF(ABS(V465)&lt;0.15%,"Equal Low",""),"")</f>
        <v/>
      </c>
      <c r="BQ465" s="37" t="str" cm="1">
        <f t="array" aca="1" ref="BQ465" ca="1">_xlfn.LET(_xlpm.lookback,MIN(ROW()-ROW(BP$50),11),_xlpm.found,IFERROR(MATCH("Equal Low",OFFSET(BP465,-_xlpm.lookback,0,_xlpm.lookback+1,1),0),-1),_xlpm.offset_rows,_xlpm.lookback-_xlpm.found+1,IF(_xlpm.found&gt;0,INDEX(F:F,ROW()-_xlpm.offset_rows),""))</f>
        <v/>
      </c>
      <c r="BR465" s="37" t="str">
        <f ca="1">IF(BQ465&lt;&gt;"",H465,"")</f>
        <v/>
      </c>
      <c r="BS465" s="37" t="str">
        <f ca="1">IF(BQ465&lt;&gt;"",I465,"")</f>
        <v/>
      </c>
      <c r="BT465" s="37" t="str">
        <f t="shared" ca="1" si="248"/>
        <v/>
      </c>
      <c r="BU465" s="37" t="str">
        <f t="shared" si="273"/>
        <v/>
      </c>
      <c r="BV465" s="29" t="str">
        <f t="shared" si="274"/>
        <v/>
      </c>
      <c r="BW465" s="37" t="str" cm="1">
        <f t="array" ref="BW465">IF(BV465&lt;&gt;1,"",_xlfn.IFS(OR(BC465="Above",BC465="Below"),BC465,OR(BH465="Above",BH465="Below"),BH465,TRUE,""))</f>
        <v/>
      </c>
      <c r="BX465" s="37" t="str">
        <f ca="1">_xlfn.LET(_xlpm.eqh,IFERROR(ABS((BM465-BL465)/BL465)&lt;0.15%,FALSE),_xlpm.eql,IFERROR(ABS((BR465-BQ465)/BQ465)&lt;0.15%,FALSE),IF(_xlpm.eqh,IF(_xlpm.eql,"Eqh Touch / Eql Touch","Eqh Touch"),IF(_xlpm.eql,"Eql Touch","")))</f>
        <v/>
      </c>
      <c r="BY465" s="37" t="str">
        <f>IF(AA465="","",IF(AA465&gt;0,"UP","DOWN"))</f>
        <v/>
      </c>
      <c r="BZ465" s="37" t="str">
        <f t="shared" si="275"/>
        <v/>
      </c>
      <c r="CA465" s="37" t="str">
        <f t="shared" si="276"/>
        <v/>
      </c>
      <c r="CB465" s="66" t="str">
        <f>IF(AS465="","",IF(AS465&gt;90%,"Sig High Spike @ Uptrend",""))</f>
        <v/>
      </c>
      <c r="CC465" s="69" t="str">
        <f t="shared" si="295"/>
        <v/>
      </c>
      <c r="CD465" s="66" t="str">
        <f t="shared" si="296"/>
        <v/>
      </c>
      <c r="CE465" s="66" t="str">
        <f t="shared" si="297"/>
        <v/>
      </c>
      <c r="CF465" s="66" t="str">
        <f>IF(AK465="","",IF(AND(AC465&gt;0,AK465&gt;0),"Low Spike @ Uptrend",""))</f>
        <v/>
      </c>
      <c r="CG465" s="66" t="str">
        <f>IF(AND(CF465="Low Spike @ Uptrend",AV465&gt;50%),"Sig Low Spike @ Uptrend","")</f>
        <v/>
      </c>
      <c r="CH465" s="30" t="str">
        <f>IFERROR(IF(Z465&gt;(AVERAGE(Z445:Z465)+(2*_xlfn.STDEV.P(Z445:Z465))),1,""),"")</f>
        <v/>
      </c>
      <c r="CI465" s="30" t="str">
        <f>IFERROR(IF(G465&gt;(AVERAGE(G445:G465)+(2*_xlfn.STDEV.P(G445:G465))),1,""),"")</f>
        <v/>
      </c>
      <c r="CJ465" s="30" t="str">
        <f>IF(P465="","",IF(P465=1,1,""))</f>
        <v/>
      </c>
      <c r="CK465" s="11" t="str">
        <f>IF(AND(CH465="",CC465="",CF465="",CI465="",CJ465=""),"",SUM(CH465:CJ465)/5)</f>
        <v/>
      </c>
      <c r="CL465" s="38" t="str">
        <f t="shared" si="218"/>
        <v/>
      </c>
      <c r="CM465" s="10" t="str">
        <f t="shared" si="219"/>
        <v/>
      </c>
      <c r="CR465" s="4"/>
      <c r="CS465" s="4"/>
    </row>
    <row r="466" spans="1:97" x14ac:dyDescent="0.55000000000000004">
      <c r="A466" t="str">
        <f>IF('Data Validation'!$K$2&lt;&gt;TRUE,"",'Data Validation'!A466)</f>
        <v/>
      </c>
      <c r="B466" s="4" t="str">
        <f>IF('Data Validation'!$K$2&lt;&gt;TRUE,"",'Data Validation'!C466)</f>
        <v/>
      </c>
      <c r="C466" s="4" t="str">
        <f>IF('Data Validation'!$K$2&lt;&gt;TRUE,"",'Data Validation'!E466)</f>
        <v/>
      </c>
      <c r="D466" s="4" t="str">
        <f>IF('Data Validation'!$K$2&lt;&gt;TRUE,"",'Data Validation'!G466)</f>
        <v/>
      </c>
      <c r="E466" s="4" t="str">
        <f>IF($C466&lt;&gt;"M5","",Price!F466)</f>
        <v/>
      </c>
      <c r="F466" s="4" t="str">
        <f>IF($C466&lt;&gt;"M5","",Price!G466)</f>
        <v/>
      </c>
      <c r="G466" s="4" t="str">
        <f>IF($C466&lt;&gt;"M5","",Price!H466)</f>
        <v/>
      </c>
      <c r="H466" s="57" t="str">
        <f>IF($C466&lt;&gt;"M5","",SSA!E466)</f>
        <v/>
      </c>
      <c r="I466" s="57" t="str">
        <f>IF($C466&lt;&gt;"M5","",SSA!F466)</f>
        <v/>
      </c>
      <c r="J466" s="58" t="str">
        <f>IF($C466&lt;&gt;"M5","",SSA!G466)</f>
        <v/>
      </c>
      <c r="K466" s="58" t="str">
        <f>IF($C466&lt;&gt;"M5","",SSA!H466)</f>
        <v/>
      </c>
      <c r="L466" s="5" t="str">
        <f>IF($C466&lt;&gt;"M5","",Trendlines!K466)</f>
        <v/>
      </c>
      <c r="M466" s="5" t="str">
        <f>IF($C466&lt;&gt;"M5","",Trendlines!L466)</f>
        <v/>
      </c>
      <c r="N466" s="5" t="str">
        <f>IF($C466&lt;&gt;"M5","",ZigZag!E466)</f>
        <v/>
      </c>
      <c r="O466" s="5" t="str">
        <f>IF($C466&lt;&gt;"M5","",ZigZag!F466)</f>
        <v/>
      </c>
      <c r="P466" s="5" t="str">
        <f>IF($C466&lt;&gt;"M5","",Pinbar!E466)</f>
        <v/>
      </c>
      <c r="Q466" s="57" t="str">
        <f>IF($C466&lt;&gt;"M5","",Trendlines!E466)</f>
        <v/>
      </c>
      <c r="R466" s="57" t="str">
        <f>IF($C466&lt;&gt;"M5","",Trendlines!H466)</f>
        <v/>
      </c>
      <c r="S466" s="36" t="str">
        <f>IF(N466=0,""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"")))))))))))))))))))))))))))))))))))))))))))))))))</f>
        <v/>
      </c>
      <c r="T466" s="36" t="str">
        <f>IF(O466=0,""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"")))))))))))))))))))))))))))))))))))))))))))))))))</f>
        <v/>
      </c>
      <c r="U466" s="36" t="str">
        <f>IFERROR(IF(S466="N/A","N/A",((N466-S466)/S466)),"")</f>
        <v/>
      </c>
      <c r="V466" s="36" t="str">
        <f>IFERROR(IF(T466="N/A","N/A",((O466-T466)/T466)),"")</f>
        <v/>
      </c>
      <c r="W466" t="str">
        <f>IFERROR(E466-F466,"")</f>
        <v/>
      </c>
      <c r="X466" t="str">
        <f>IFERROR(ABS(E466-D465),"")</f>
        <v/>
      </c>
      <c r="Y466" t="str">
        <f>IFERROR(ABS(F466-D465),"")</f>
        <v/>
      </c>
      <c r="Z466" t="str">
        <f t="shared" si="235"/>
        <v/>
      </c>
      <c r="AA466" s="36" t="str">
        <f>IFERROR(H466-I466,"")</f>
        <v/>
      </c>
      <c r="AB466" s="36" t="str">
        <f t="shared" si="278"/>
        <v/>
      </c>
      <c r="AC466" s="66" t="str" cm="1">
        <f t="array" ref="AC466">IFERROR((AB466=AB465,AC465+AB466,AB466),"")</f>
        <v/>
      </c>
      <c r="AD466" s="79" t="str">
        <f t="shared" si="279"/>
        <v/>
      </c>
      <c r="AE466" s="79" t="str">
        <f t="shared" si="280"/>
        <v/>
      </c>
      <c r="AF466" s="80" t="str">
        <f t="shared" si="281"/>
        <v/>
      </c>
      <c r="AG466" s="80" t="str">
        <f t="shared" si="282"/>
        <v/>
      </c>
      <c r="AH466" s="36" t="str">
        <f>IF(AND(H466&gt;I466,H465&lt;I465),"crossover","")</f>
        <v/>
      </c>
      <c r="AI466" s="36" t="str">
        <f>IF(AND(H466&lt;I466,H465&gt;I465),"crossunder","")</f>
        <v/>
      </c>
      <c r="AJ466" s="67" t="str">
        <f t="shared" si="283"/>
        <v/>
      </c>
      <c r="AK466" s="68" t="str">
        <f t="shared" si="284"/>
        <v/>
      </c>
      <c r="AL466" s="71" t="str">
        <f t="shared" si="285"/>
        <v/>
      </c>
      <c r="AM466" s="71" t="str">
        <f t="shared" si="286"/>
        <v/>
      </c>
      <c r="AN466" s="72" t="str">
        <f>IF(AND(AK466&lt;&gt;"",CF466="Low Spike @ Uptrend"),AK466,"")</f>
        <v/>
      </c>
      <c r="AO466" s="72" t="str">
        <f t="shared" si="287"/>
        <v/>
      </c>
      <c r="AP466" s="71" t="str">
        <f t="shared" si="288"/>
        <v/>
      </c>
      <c r="AQ466" s="71" t="str">
        <f t="shared" si="289"/>
        <v/>
      </c>
      <c r="AR466" s="74" t="str">
        <f t="shared" si="290"/>
        <v/>
      </c>
      <c r="AS466" s="74" t="str">
        <f t="shared" si="291"/>
        <v/>
      </c>
      <c r="AT466" s="72" t="str">
        <f t="shared" ref="AT466:AU466" si="311">IFERROR(STANDARDIZE(AN466,AVERAGE(AN82:AN466),_xlfn.STDEV.P(AN82:AN466)),"")</f>
        <v/>
      </c>
      <c r="AU466" s="72" t="str">
        <f t="shared" si="311"/>
        <v/>
      </c>
      <c r="AV466" s="76" t="str">
        <f t="shared" si="293"/>
        <v/>
      </c>
      <c r="AW466" s="76" t="str">
        <f t="shared" si="294"/>
        <v/>
      </c>
      <c r="AX466" s="4"/>
      <c r="AY466" s="21" t="str">
        <f>IF(OR(Q466=0,Q466=""),"",((H466-Q466)/Q466))</f>
        <v/>
      </c>
      <c r="AZ466" s="15" t="str">
        <f t="shared" si="267"/>
        <v/>
      </c>
      <c r="BA466" s="15" t="str">
        <f t="shared" si="262"/>
        <v/>
      </c>
      <c r="BB466" s="22" t="str">
        <f t="shared" si="268"/>
        <v/>
      </c>
      <c r="BC466" s="22" t="str">
        <f t="shared" si="269"/>
        <v/>
      </c>
      <c r="BD466" s="24" t="str">
        <f>IF(OR(R466=0,R466=""),"",((H466-R466)/R466))</f>
        <v/>
      </c>
      <c r="BE466" s="23" t="str">
        <f t="shared" si="265"/>
        <v/>
      </c>
      <c r="BF466" s="23" t="str">
        <f t="shared" si="270"/>
        <v/>
      </c>
      <c r="BG466" s="25" t="str">
        <f t="shared" si="271"/>
        <v/>
      </c>
      <c r="BH466" s="25" t="str">
        <f t="shared" si="272"/>
        <v/>
      </c>
      <c r="BI466" s="29" t="str">
        <f>IF(OR(L466="",N466=""),"",IF(AND(L466=N466,L466&gt;0,N466&gt;0),"Important High",""))</f>
        <v/>
      </c>
      <c r="BJ466" s="29" t="str">
        <f>IF(OR(M466="",O466=""),"",IF(AND(M466=O466,M466&gt;0,O466&gt;0),"Important Low",""))</f>
        <v/>
      </c>
      <c r="BK466" s="37" t="str">
        <f>IFERROR(IF(ABS(U466)&lt;0.15%,"Equal High",""),"")</f>
        <v/>
      </c>
      <c r="BL466" s="37" t="str" cm="1">
        <f t="array" aca="1" ref="BL466" ca="1">_xlfn.LET(_xlpm.lookback,MIN(ROW()-ROW(BK$50),11),_xlpm.found,IFERROR(MATCH("Equal High",OFFSET(BK466,-_xlpm.lookback,0,_xlpm.lookback+1,1),0),-1),_xlpm.offset_rows,_xlpm.lookback-_xlpm.found+1,IF(_xlpm.found&gt;0,INDEX(E:E,ROW()-_xlpm.offset_rows),""))</f>
        <v/>
      </c>
      <c r="BM466" s="37" t="str">
        <f ca="1">IF(BL466&lt;&gt;"",H466,"")</f>
        <v/>
      </c>
      <c r="BN466" s="37" t="str">
        <f ca="1">IF(BL466&lt;&gt;"",I466,"")</f>
        <v/>
      </c>
      <c r="BO466" s="37" t="str">
        <f t="shared" ca="1" si="247"/>
        <v/>
      </c>
      <c r="BP466" s="37" t="str">
        <f>IFERROR(IF(ABS(V466)&lt;0.15%,"Equal Low",""),"")</f>
        <v/>
      </c>
      <c r="BQ466" s="37" t="str" cm="1">
        <f t="array" aca="1" ref="BQ466" ca="1">_xlfn.LET(_xlpm.lookback,MIN(ROW()-ROW(BP$50),11),_xlpm.found,IFERROR(MATCH("Equal Low",OFFSET(BP466,-_xlpm.lookback,0,_xlpm.lookback+1,1),0),-1),_xlpm.offset_rows,_xlpm.lookback-_xlpm.found+1,IF(_xlpm.found&gt;0,INDEX(F:F,ROW()-_xlpm.offset_rows),""))</f>
        <v/>
      </c>
      <c r="BR466" s="37" t="str">
        <f ca="1">IF(BQ466&lt;&gt;"",H466,"")</f>
        <v/>
      </c>
      <c r="BS466" s="37" t="str">
        <f ca="1">IF(BQ466&lt;&gt;"",I466,"")</f>
        <v/>
      </c>
      <c r="BT466" s="37" t="str">
        <f t="shared" ca="1" si="248"/>
        <v/>
      </c>
      <c r="BU466" s="37" t="str">
        <f t="shared" si="273"/>
        <v/>
      </c>
      <c r="BV466" s="29" t="str">
        <f t="shared" si="274"/>
        <v/>
      </c>
      <c r="BW466" s="37" t="str" cm="1">
        <f t="array" ref="BW466">IF(BV466&lt;&gt;1,"",_xlfn.IFS(OR(BC466="Above",BC466="Below"),BC466,OR(BH466="Above",BH466="Below"),BH466,TRUE,""))</f>
        <v/>
      </c>
      <c r="BX466" s="37" t="str">
        <f ca="1">_xlfn.LET(_xlpm.eqh,IFERROR(ABS((BM466-BL466)/BL466)&lt;0.15%,FALSE),_xlpm.eql,IFERROR(ABS((BR466-BQ466)/BQ466)&lt;0.15%,FALSE),IF(_xlpm.eqh,IF(_xlpm.eql,"Eqh Touch / Eql Touch","Eqh Touch"),IF(_xlpm.eql,"Eql Touch","")))</f>
        <v/>
      </c>
      <c r="BY466" s="37" t="str">
        <f>IF(AA466="","",IF(AA466&gt;0,"UP","DOWN"))</f>
        <v/>
      </c>
      <c r="BZ466" s="37" t="str">
        <f t="shared" si="275"/>
        <v/>
      </c>
      <c r="CA466" s="37" t="str">
        <f t="shared" si="276"/>
        <v/>
      </c>
      <c r="CB466" s="66" t="str">
        <f>IF(AS466="","",IF(AS466&gt;90%,"Sig High Spike @ Uptrend",""))</f>
        <v/>
      </c>
      <c r="CC466" s="69" t="str">
        <f t="shared" si="295"/>
        <v/>
      </c>
      <c r="CD466" s="66" t="str">
        <f t="shared" si="296"/>
        <v/>
      </c>
      <c r="CE466" s="66" t="str">
        <f t="shared" si="297"/>
        <v/>
      </c>
      <c r="CF466" s="66" t="str">
        <f>IF(AK466="","",IF(AND(AC466&gt;0,AK466&gt;0),"Low Spike @ Uptrend",""))</f>
        <v/>
      </c>
      <c r="CG466" s="66" t="str">
        <f>IF(AND(CF466="Low Spike @ Uptrend",AV466&gt;50%),"Sig Low Spike @ Uptrend","")</f>
        <v/>
      </c>
      <c r="CH466" s="30" t="str">
        <f>IFERROR(IF(Z466&gt;(AVERAGE(Z446:Z466)+(2*_xlfn.STDEV.P(Z446:Z466))),1,""),"")</f>
        <v/>
      </c>
      <c r="CI466" s="30" t="str">
        <f>IFERROR(IF(G466&gt;(AVERAGE(G446:G466)+(2*_xlfn.STDEV.P(G446:G466))),1,""),"")</f>
        <v/>
      </c>
      <c r="CJ466" s="30" t="str">
        <f>IF(P466="","",IF(P466=1,1,""))</f>
        <v/>
      </c>
      <c r="CK466" s="11" t="str">
        <f>IF(AND(CH466="",CC466="",CF466="",CI466="",CJ466=""),"",SUM(CH466:CJ466)/5)</f>
        <v/>
      </c>
      <c r="CL466" s="38" t="str">
        <f t="shared" si="218"/>
        <v/>
      </c>
      <c r="CM466" s="10" t="str">
        <f t="shared" si="219"/>
        <v/>
      </c>
      <c r="CR466" s="4"/>
      <c r="CS466" s="4"/>
    </row>
    <row r="467" spans="1:97" x14ac:dyDescent="0.55000000000000004">
      <c r="A467" t="str">
        <f>IF('Data Validation'!$K$2&lt;&gt;TRUE,"",'Data Validation'!A467)</f>
        <v/>
      </c>
      <c r="B467" s="4" t="str">
        <f>IF('Data Validation'!$K$2&lt;&gt;TRUE,"",'Data Validation'!C467)</f>
        <v/>
      </c>
      <c r="C467" s="4" t="str">
        <f>IF('Data Validation'!$K$2&lt;&gt;TRUE,"",'Data Validation'!E467)</f>
        <v/>
      </c>
      <c r="D467" s="4" t="str">
        <f>IF('Data Validation'!$K$2&lt;&gt;TRUE,"",'Data Validation'!G467)</f>
        <v/>
      </c>
      <c r="E467" s="4" t="str">
        <f>IF($C467&lt;&gt;"M5","",Price!F467)</f>
        <v/>
      </c>
      <c r="F467" s="4" t="str">
        <f>IF($C467&lt;&gt;"M5","",Price!G467)</f>
        <v/>
      </c>
      <c r="G467" s="4" t="str">
        <f>IF($C467&lt;&gt;"M5","",Price!H467)</f>
        <v/>
      </c>
      <c r="H467" s="57" t="str">
        <f>IF($C467&lt;&gt;"M5","",SSA!E467)</f>
        <v/>
      </c>
      <c r="I467" s="57" t="str">
        <f>IF($C467&lt;&gt;"M5","",SSA!F467)</f>
        <v/>
      </c>
      <c r="J467" s="58" t="str">
        <f>IF($C467&lt;&gt;"M5","",SSA!G467)</f>
        <v/>
      </c>
      <c r="K467" s="58" t="str">
        <f>IF($C467&lt;&gt;"M5","",SSA!H467)</f>
        <v/>
      </c>
      <c r="L467" s="5" t="str">
        <f>IF($C467&lt;&gt;"M5","",Trendlines!K467)</f>
        <v/>
      </c>
      <c r="M467" s="5" t="str">
        <f>IF($C467&lt;&gt;"M5","",Trendlines!L467)</f>
        <v/>
      </c>
      <c r="N467" s="5" t="str">
        <f>IF($C467&lt;&gt;"M5","",ZigZag!E467)</f>
        <v/>
      </c>
      <c r="O467" s="5" t="str">
        <f>IF($C467&lt;&gt;"M5","",ZigZag!F467)</f>
        <v/>
      </c>
      <c r="P467" s="5" t="str">
        <f>IF($C467&lt;&gt;"M5","",Pinbar!E467)</f>
        <v/>
      </c>
      <c r="Q467" s="57" t="str">
        <f>IF($C467&lt;&gt;"M5","",Trendlines!E467)</f>
        <v/>
      </c>
      <c r="R467" s="57" t="str">
        <f>IF($C467&lt;&gt;"M5","",Trendlines!H467)</f>
        <v/>
      </c>
      <c r="S467" s="36" t="str">
        <f>IF(N467=0,""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"")))))))))))))))))))))))))))))))))))))))))))))))))</f>
        <v/>
      </c>
      <c r="T467" s="36" t="str">
        <f>IF(O467=0,""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"")))))))))))))))))))))))))))))))))))))))))))))))))</f>
        <v/>
      </c>
      <c r="U467" s="36" t="str">
        <f>IFERROR(IF(S467="N/A","N/A",((N467-S467)/S467)),"")</f>
        <v/>
      </c>
      <c r="V467" s="36" t="str">
        <f>IFERROR(IF(T467="N/A","N/A",((O467-T467)/T467)),"")</f>
        <v/>
      </c>
      <c r="W467" t="str">
        <f>IFERROR(E467-F467,"")</f>
        <v/>
      </c>
      <c r="X467" t="str">
        <f>IFERROR(ABS(E467-D466),"")</f>
        <v/>
      </c>
      <c r="Y467" t="str">
        <f>IFERROR(ABS(F467-D466),"")</f>
        <v/>
      </c>
      <c r="Z467" t="str">
        <f t="shared" si="235"/>
        <v/>
      </c>
      <c r="AA467" s="36" t="str">
        <f>IFERROR(H467-I467,"")</f>
        <v/>
      </c>
      <c r="AB467" s="36" t="str">
        <f t="shared" si="278"/>
        <v/>
      </c>
      <c r="AC467" s="66" t="str" cm="1">
        <f t="array" ref="AC467">IFERROR((AB467=AB466,AC466+AB467,AB467),"")</f>
        <v/>
      </c>
      <c r="AD467" s="79" t="str">
        <f t="shared" si="279"/>
        <v/>
      </c>
      <c r="AE467" s="79" t="str">
        <f t="shared" si="280"/>
        <v/>
      </c>
      <c r="AF467" s="80" t="str">
        <f t="shared" si="281"/>
        <v/>
      </c>
      <c r="AG467" s="80" t="str">
        <f t="shared" si="282"/>
        <v/>
      </c>
      <c r="AH467" s="36" t="str">
        <f>IF(AND(H467&gt;I467,H466&lt;I466),"crossover","")</f>
        <v/>
      </c>
      <c r="AI467" s="36" t="str">
        <f>IF(AND(H467&lt;I467,H466&gt;I466),"crossunder","")</f>
        <v/>
      </c>
      <c r="AJ467" s="67" t="str">
        <f t="shared" si="283"/>
        <v/>
      </c>
      <c r="AK467" s="68" t="str">
        <f t="shared" si="284"/>
        <v/>
      </c>
      <c r="AL467" s="71" t="str">
        <f t="shared" si="285"/>
        <v/>
      </c>
      <c r="AM467" s="71" t="str">
        <f t="shared" si="286"/>
        <v/>
      </c>
      <c r="AN467" s="72" t="str">
        <f>IF(AND(AK467&lt;&gt;"",CF467="Low Spike @ Uptrend"),AK467,"")</f>
        <v/>
      </c>
      <c r="AO467" s="72" t="str">
        <f t="shared" si="287"/>
        <v/>
      </c>
      <c r="AP467" s="71" t="str">
        <f t="shared" si="288"/>
        <v/>
      </c>
      <c r="AQ467" s="71" t="str">
        <f t="shared" si="289"/>
        <v/>
      </c>
      <c r="AR467" s="74" t="str">
        <f t="shared" si="290"/>
        <v/>
      </c>
      <c r="AS467" s="74" t="str">
        <f t="shared" si="291"/>
        <v/>
      </c>
      <c r="AT467" s="72" t="str">
        <f t="shared" ref="AT467:AU467" si="312">IFERROR(STANDARDIZE(AN467,AVERAGE(AN83:AN467),_xlfn.STDEV.P(AN83:AN467)),"")</f>
        <v/>
      </c>
      <c r="AU467" s="72" t="str">
        <f t="shared" si="312"/>
        <v/>
      </c>
      <c r="AV467" s="76" t="str">
        <f t="shared" si="293"/>
        <v/>
      </c>
      <c r="AW467" s="76" t="str">
        <f t="shared" si="294"/>
        <v/>
      </c>
      <c r="AX467" s="4"/>
      <c r="AY467" s="21" t="str">
        <f>IF(OR(Q467=0,Q467=""),"",((H467-Q467)/Q467))</f>
        <v/>
      </c>
      <c r="AZ467" s="15" t="str">
        <f t="shared" si="267"/>
        <v/>
      </c>
      <c r="BA467" s="15" t="str">
        <f t="shared" si="262"/>
        <v/>
      </c>
      <c r="BB467" s="22" t="str">
        <f t="shared" si="268"/>
        <v/>
      </c>
      <c r="BC467" s="22" t="str">
        <f t="shared" si="269"/>
        <v/>
      </c>
      <c r="BD467" s="24" t="str">
        <f>IF(OR(R467=0,R467=""),"",((H467-R467)/R467))</f>
        <v/>
      </c>
      <c r="BE467" s="23" t="str">
        <f t="shared" si="265"/>
        <v/>
      </c>
      <c r="BF467" s="23" t="str">
        <f t="shared" si="270"/>
        <v/>
      </c>
      <c r="BG467" s="25" t="str">
        <f t="shared" si="271"/>
        <v/>
      </c>
      <c r="BH467" s="25" t="str">
        <f t="shared" si="272"/>
        <v/>
      </c>
      <c r="BI467" s="29" t="str">
        <f>IF(OR(L467="",N467=""),"",IF(AND(L467=N467,L467&gt;0,N467&gt;0),"Important High",""))</f>
        <v/>
      </c>
      <c r="BJ467" s="29" t="str">
        <f>IF(OR(M467="",O467=""),"",IF(AND(M467=O467,M467&gt;0,O467&gt;0),"Important Low",""))</f>
        <v/>
      </c>
      <c r="BK467" s="37" t="str">
        <f>IFERROR(IF(ABS(U467)&lt;0.15%,"Equal High",""),"")</f>
        <v/>
      </c>
      <c r="BL467" s="37" t="str" cm="1">
        <f t="array" aca="1" ref="BL467" ca="1">_xlfn.LET(_xlpm.lookback,MIN(ROW()-ROW(BK$50),11),_xlpm.found,IFERROR(MATCH("Equal High",OFFSET(BK467,-_xlpm.lookback,0,_xlpm.lookback+1,1),0),-1),_xlpm.offset_rows,_xlpm.lookback-_xlpm.found+1,IF(_xlpm.found&gt;0,INDEX(E:E,ROW()-_xlpm.offset_rows),""))</f>
        <v/>
      </c>
      <c r="BM467" s="37" t="str">
        <f ca="1">IF(BL467&lt;&gt;"",H467,"")</f>
        <v/>
      </c>
      <c r="BN467" s="37" t="str">
        <f ca="1">IF(BL467&lt;&gt;"",I467,"")</f>
        <v/>
      </c>
      <c r="BO467" s="37" t="str">
        <f t="shared" ca="1" si="247"/>
        <v/>
      </c>
      <c r="BP467" s="37" t="str">
        <f>IFERROR(IF(ABS(V467)&lt;0.15%,"Equal Low",""),"")</f>
        <v/>
      </c>
      <c r="BQ467" s="37" t="str" cm="1">
        <f t="array" aca="1" ref="BQ467" ca="1">_xlfn.LET(_xlpm.lookback,MIN(ROW()-ROW(BP$50),11),_xlpm.found,IFERROR(MATCH("Equal Low",OFFSET(BP467,-_xlpm.lookback,0,_xlpm.lookback+1,1),0),-1),_xlpm.offset_rows,_xlpm.lookback-_xlpm.found+1,IF(_xlpm.found&gt;0,INDEX(F:F,ROW()-_xlpm.offset_rows),""))</f>
        <v/>
      </c>
      <c r="BR467" s="37" t="str">
        <f ca="1">IF(BQ467&lt;&gt;"",H467,"")</f>
        <v/>
      </c>
      <c r="BS467" s="37" t="str">
        <f ca="1">IF(BQ467&lt;&gt;"",I467,"")</f>
        <v/>
      </c>
      <c r="BT467" s="37" t="str">
        <f t="shared" ca="1" si="248"/>
        <v/>
      </c>
      <c r="BU467" s="37" t="str">
        <f t="shared" si="273"/>
        <v/>
      </c>
      <c r="BV467" s="29" t="str">
        <f t="shared" si="274"/>
        <v/>
      </c>
      <c r="BW467" s="37" t="str" cm="1">
        <f t="array" ref="BW467">IF(BV467&lt;&gt;1,"",_xlfn.IFS(OR(BC467="Above",BC467="Below"),BC467,OR(BH467="Above",BH467="Below"),BH467,TRUE,""))</f>
        <v/>
      </c>
      <c r="BX467" s="37" t="str">
        <f ca="1">_xlfn.LET(_xlpm.eqh,IFERROR(ABS((BM467-BL467)/BL467)&lt;0.15%,FALSE),_xlpm.eql,IFERROR(ABS((BR467-BQ467)/BQ467)&lt;0.15%,FALSE),IF(_xlpm.eqh,IF(_xlpm.eql,"Eqh Touch / Eql Touch","Eqh Touch"),IF(_xlpm.eql,"Eql Touch","")))</f>
        <v/>
      </c>
      <c r="BY467" s="37" t="str">
        <f>IF(AA467="","",IF(AA467&gt;0,"UP","DOWN"))</f>
        <v/>
      </c>
      <c r="BZ467" s="37" t="str">
        <f t="shared" si="275"/>
        <v/>
      </c>
      <c r="CA467" s="37" t="str">
        <f t="shared" si="276"/>
        <v/>
      </c>
      <c r="CB467" s="66" t="str">
        <f>IF(AS467="","",IF(AS467&gt;90%,"Sig High Spike @ Uptrend",""))</f>
        <v/>
      </c>
      <c r="CC467" s="69" t="str">
        <f t="shared" si="295"/>
        <v/>
      </c>
      <c r="CD467" s="66" t="str">
        <f t="shared" si="296"/>
        <v/>
      </c>
      <c r="CE467" s="66" t="str">
        <f t="shared" si="297"/>
        <v/>
      </c>
      <c r="CF467" s="66" t="str">
        <f>IF(AK467="","",IF(AND(AC467&gt;0,AK467&gt;0),"Low Spike @ Uptrend",""))</f>
        <v/>
      </c>
      <c r="CG467" s="66" t="str">
        <f>IF(AND(CF467="Low Spike @ Uptrend",AV467&gt;50%),"Sig Low Spike @ Uptrend","")</f>
        <v/>
      </c>
      <c r="CH467" s="30" t="str">
        <f>IFERROR(IF(Z467&gt;(AVERAGE(Z447:Z467)+(2*_xlfn.STDEV.P(Z447:Z467))),1,""),"")</f>
        <v/>
      </c>
      <c r="CI467" s="30" t="str">
        <f>IFERROR(IF(G467&gt;(AVERAGE(G447:G467)+(2*_xlfn.STDEV.P(G447:G467))),1,""),"")</f>
        <v/>
      </c>
      <c r="CJ467" s="30" t="str">
        <f>IF(P467="","",IF(P467=1,1,""))</f>
        <v/>
      </c>
      <c r="CK467" s="11" t="str">
        <f>IF(AND(CH467="",CC467="",CF467="",CI467="",CJ467=""),"",SUM(CH467:CJ467)/5)</f>
        <v/>
      </c>
      <c r="CL467" s="38" t="str">
        <f t="shared" si="218"/>
        <v/>
      </c>
      <c r="CM467" s="10" t="str">
        <f t="shared" si="219"/>
        <v/>
      </c>
      <c r="CR467" s="4"/>
      <c r="CS467" s="4"/>
    </row>
    <row r="468" spans="1:97" x14ac:dyDescent="0.55000000000000004">
      <c r="A468" t="str">
        <f>IF('Data Validation'!$K$2&lt;&gt;TRUE,"",'Data Validation'!A468)</f>
        <v/>
      </c>
      <c r="B468" s="4" t="str">
        <f>IF('Data Validation'!$K$2&lt;&gt;TRUE,"",'Data Validation'!C468)</f>
        <v/>
      </c>
      <c r="C468" s="4" t="str">
        <f>IF('Data Validation'!$K$2&lt;&gt;TRUE,"",'Data Validation'!E468)</f>
        <v/>
      </c>
      <c r="D468" s="4" t="str">
        <f>IF('Data Validation'!$K$2&lt;&gt;TRUE,"",'Data Validation'!G468)</f>
        <v/>
      </c>
      <c r="E468" s="4" t="str">
        <f>IF($C468&lt;&gt;"M5","",Price!F468)</f>
        <v/>
      </c>
      <c r="F468" s="4" t="str">
        <f>IF($C468&lt;&gt;"M5","",Price!G468)</f>
        <v/>
      </c>
      <c r="G468" s="4" t="str">
        <f>IF($C468&lt;&gt;"M5","",Price!H468)</f>
        <v/>
      </c>
      <c r="H468" s="57" t="str">
        <f>IF($C468&lt;&gt;"M5","",SSA!E468)</f>
        <v/>
      </c>
      <c r="I468" s="57" t="str">
        <f>IF($C468&lt;&gt;"M5","",SSA!F468)</f>
        <v/>
      </c>
      <c r="J468" s="58" t="str">
        <f>IF($C468&lt;&gt;"M5","",SSA!G468)</f>
        <v/>
      </c>
      <c r="K468" s="58" t="str">
        <f>IF($C468&lt;&gt;"M5","",SSA!H468)</f>
        <v/>
      </c>
      <c r="L468" s="5" t="str">
        <f>IF($C468&lt;&gt;"M5","",Trendlines!K468)</f>
        <v/>
      </c>
      <c r="M468" s="5" t="str">
        <f>IF($C468&lt;&gt;"M5","",Trendlines!L468)</f>
        <v/>
      </c>
      <c r="N468" s="5" t="str">
        <f>IF($C468&lt;&gt;"M5","",ZigZag!E468)</f>
        <v/>
      </c>
      <c r="O468" s="5" t="str">
        <f>IF($C468&lt;&gt;"M5","",ZigZag!F468)</f>
        <v/>
      </c>
      <c r="P468" s="5" t="str">
        <f>IF($C468&lt;&gt;"M5","",Pinbar!E468)</f>
        <v/>
      </c>
      <c r="Q468" s="57" t="str">
        <f>IF($C468&lt;&gt;"M5","",Trendlines!E468)</f>
        <v/>
      </c>
      <c r="R468" s="57" t="str">
        <f>IF($C468&lt;&gt;"M5","",Trendlines!H468)</f>
        <v/>
      </c>
      <c r="S468" s="36" t="str">
        <f>IF(N468=0,""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"")))))))))))))))))))))))))))))))))))))))))))))))))</f>
        <v/>
      </c>
      <c r="T468" s="36" t="str">
        <f>IF(O468=0,""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"")))))))))))))))))))))))))))))))))))))))))))))))))</f>
        <v/>
      </c>
      <c r="U468" s="36" t="str">
        <f>IFERROR(IF(S468="N/A","N/A",((N468-S468)/S468)),"")</f>
        <v/>
      </c>
      <c r="V468" s="36" t="str">
        <f>IFERROR(IF(T468="N/A","N/A",((O468-T468)/T468)),"")</f>
        <v/>
      </c>
      <c r="W468" t="str">
        <f>IFERROR(E468-F468,"")</f>
        <v/>
      </c>
      <c r="X468" t="str">
        <f>IFERROR(ABS(E468-D467),"")</f>
        <v/>
      </c>
      <c r="Y468" t="str">
        <f>IFERROR(ABS(F468-D467),"")</f>
        <v/>
      </c>
      <c r="Z468" t="str">
        <f t="shared" si="235"/>
        <v/>
      </c>
      <c r="AA468" s="36" t="str">
        <f>IFERROR(H468-I468,"")</f>
        <v/>
      </c>
      <c r="AB468" s="36" t="str">
        <f t="shared" si="278"/>
        <v/>
      </c>
      <c r="AC468" s="66" t="str" cm="1">
        <f t="array" ref="AC468">IFERROR((AB468=AB467,AC467+AB468,AB468),"")</f>
        <v/>
      </c>
      <c r="AD468" s="79" t="str">
        <f t="shared" si="279"/>
        <v/>
      </c>
      <c r="AE468" s="79" t="str">
        <f t="shared" si="280"/>
        <v/>
      </c>
      <c r="AF468" s="80" t="str">
        <f t="shared" si="281"/>
        <v/>
      </c>
      <c r="AG468" s="80" t="str">
        <f t="shared" si="282"/>
        <v/>
      </c>
      <c r="AH468" s="36" t="str">
        <f>IF(AND(H468&gt;I468,H467&lt;I467),"crossover","")</f>
        <v/>
      </c>
      <c r="AI468" s="36" t="str">
        <f>IF(AND(H468&lt;I468,H467&gt;I467),"crossunder","")</f>
        <v/>
      </c>
      <c r="AJ468" s="67" t="str">
        <f t="shared" si="283"/>
        <v/>
      </c>
      <c r="AK468" s="68" t="str">
        <f t="shared" si="284"/>
        <v/>
      </c>
      <c r="AL468" s="71" t="str">
        <f t="shared" si="285"/>
        <v/>
      </c>
      <c r="AM468" s="71" t="str">
        <f t="shared" si="286"/>
        <v/>
      </c>
      <c r="AN468" s="72" t="str">
        <f>IF(AND(AK468&lt;&gt;"",CF468="Low Spike @ Uptrend"),AK468,"")</f>
        <v/>
      </c>
      <c r="AO468" s="72" t="str">
        <f t="shared" si="287"/>
        <v/>
      </c>
      <c r="AP468" s="71" t="str">
        <f t="shared" si="288"/>
        <v/>
      </c>
      <c r="AQ468" s="71" t="str">
        <f t="shared" si="289"/>
        <v/>
      </c>
      <c r="AR468" s="74" t="str">
        <f t="shared" si="290"/>
        <v/>
      </c>
      <c r="AS468" s="74" t="str">
        <f t="shared" si="291"/>
        <v/>
      </c>
      <c r="AT468" s="72" t="str">
        <f t="shared" ref="AT468:AU468" si="313">IFERROR(STANDARDIZE(AN468,AVERAGE(AN84:AN468),_xlfn.STDEV.P(AN84:AN468)),"")</f>
        <v/>
      </c>
      <c r="AU468" s="72" t="str">
        <f t="shared" si="313"/>
        <v/>
      </c>
      <c r="AV468" s="76" t="str">
        <f t="shared" si="293"/>
        <v/>
      </c>
      <c r="AW468" s="76" t="str">
        <f t="shared" si="294"/>
        <v/>
      </c>
      <c r="AX468" s="4"/>
      <c r="AY468" s="21" t="str">
        <f>IF(OR(Q468=0,Q468=""),"",((H468-Q468)/Q468))</f>
        <v/>
      </c>
      <c r="AZ468" s="15" t="str">
        <f t="shared" si="267"/>
        <v/>
      </c>
      <c r="BA468" s="15" t="str">
        <f t="shared" si="262"/>
        <v/>
      </c>
      <c r="BB468" s="22" t="str">
        <f t="shared" si="268"/>
        <v/>
      </c>
      <c r="BC468" s="22" t="str">
        <f t="shared" si="269"/>
        <v/>
      </c>
      <c r="BD468" s="24" t="str">
        <f>IF(OR(R468=0,R468=""),"",((H468-R468)/R468))</f>
        <v/>
      </c>
      <c r="BE468" s="23" t="str">
        <f t="shared" si="265"/>
        <v/>
      </c>
      <c r="BF468" s="23" t="str">
        <f t="shared" si="270"/>
        <v/>
      </c>
      <c r="BG468" s="25" t="str">
        <f t="shared" si="271"/>
        <v/>
      </c>
      <c r="BH468" s="25" t="str">
        <f t="shared" si="272"/>
        <v/>
      </c>
      <c r="BI468" s="29" t="str">
        <f>IF(OR(L468="",N468=""),"",IF(AND(L468=N468,L468&gt;0,N468&gt;0),"Important High",""))</f>
        <v/>
      </c>
      <c r="BJ468" s="29" t="str">
        <f>IF(OR(M468="",O468=""),"",IF(AND(M468=O468,M468&gt;0,O468&gt;0),"Important Low",""))</f>
        <v/>
      </c>
      <c r="BK468" s="37" t="str">
        <f>IFERROR(IF(ABS(U468)&lt;0.15%,"Equal High",""),"")</f>
        <v/>
      </c>
      <c r="BL468" s="37" t="str" cm="1">
        <f t="array" aca="1" ref="BL468" ca="1">_xlfn.LET(_xlpm.lookback,MIN(ROW()-ROW(BK$50),11),_xlpm.found,IFERROR(MATCH("Equal High",OFFSET(BK468,-_xlpm.lookback,0,_xlpm.lookback+1,1),0),-1),_xlpm.offset_rows,_xlpm.lookback-_xlpm.found+1,IF(_xlpm.found&gt;0,INDEX(E:E,ROW()-_xlpm.offset_rows),""))</f>
        <v/>
      </c>
      <c r="BM468" s="37" t="str">
        <f ca="1">IF(BL468&lt;&gt;"",H468,"")</f>
        <v/>
      </c>
      <c r="BN468" s="37" t="str">
        <f ca="1">IF(BL468&lt;&gt;"",I468,"")</f>
        <v/>
      </c>
      <c r="BO468" s="37" t="str">
        <f t="shared" ca="1" si="247"/>
        <v/>
      </c>
      <c r="BP468" s="37" t="str">
        <f>IFERROR(IF(ABS(V468)&lt;0.15%,"Equal Low",""),"")</f>
        <v/>
      </c>
      <c r="BQ468" s="37" t="str" cm="1">
        <f t="array" aca="1" ref="BQ468" ca="1">_xlfn.LET(_xlpm.lookback,MIN(ROW()-ROW(BP$50),11),_xlpm.found,IFERROR(MATCH("Equal Low",OFFSET(BP468,-_xlpm.lookback,0,_xlpm.lookback+1,1),0),-1),_xlpm.offset_rows,_xlpm.lookback-_xlpm.found+1,IF(_xlpm.found&gt;0,INDEX(F:F,ROW()-_xlpm.offset_rows),""))</f>
        <v/>
      </c>
      <c r="BR468" s="37" t="str">
        <f ca="1">IF(BQ468&lt;&gt;"",H468,"")</f>
        <v/>
      </c>
      <c r="BS468" s="37" t="str">
        <f ca="1">IF(BQ468&lt;&gt;"",I468,"")</f>
        <v/>
      </c>
      <c r="BT468" s="37" t="str">
        <f t="shared" ca="1" si="248"/>
        <v/>
      </c>
      <c r="BU468" s="37" t="str">
        <f t="shared" si="273"/>
        <v/>
      </c>
      <c r="BV468" s="29" t="str">
        <f t="shared" si="274"/>
        <v/>
      </c>
      <c r="BW468" s="37" t="str" cm="1">
        <f t="array" ref="BW468">IF(BV468&lt;&gt;1,"",_xlfn.IFS(OR(BC468="Above",BC468="Below"),BC468,OR(BH468="Above",BH468="Below"),BH468,TRUE,""))</f>
        <v/>
      </c>
      <c r="BX468" s="37" t="str">
        <f ca="1">_xlfn.LET(_xlpm.eqh,IFERROR(ABS((BM468-BL468)/BL468)&lt;0.15%,FALSE),_xlpm.eql,IFERROR(ABS((BR468-BQ468)/BQ468)&lt;0.15%,FALSE),IF(_xlpm.eqh,IF(_xlpm.eql,"Eqh Touch / Eql Touch","Eqh Touch"),IF(_xlpm.eql,"Eql Touch","")))</f>
        <v/>
      </c>
      <c r="BY468" s="37" t="str">
        <f>IF(AA468="","",IF(AA468&gt;0,"UP","DOWN"))</f>
        <v/>
      </c>
      <c r="BZ468" s="37" t="str">
        <f t="shared" si="275"/>
        <v/>
      </c>
      <c r="CA468" s="37" t="str">
        <f t="shared" si="276"/>
        <v/>
      </c>
      <c r="CB468" s="66" t="str">
        <f>IF(AS468="","",IF(AS468&gt;90%,"Sig High Spike @ Uptrend",""))</f>
        <v/>
      </c>
      <c r="CC468" s="69" t="str">
        <f t="shared" si="295"/>
        <v/>
      </c>
      <c r="CD468" s="66" t="str">
        <f t="shared" si="296"/>
        <v/>
      </c>
      <c r="CE468" s="66" t="str">
        <f t="shared" si="297"/>
        <v/>
      </c>
      <c r="CF468" s="66" t="str">
        <f>IF(AK468="","",IF(AND(AC468&gt;0,AK468&gt;0),"Low Spike @ Uptrend",""))</f>
        <v/>
      </c>
      <c r="CG468" s="66" t="str">
        <f>IF(AND(CF468="Low Spike @ Uptrend",AV468&gt;50%),"Sig Low Spike @ Uptrend","")</f>
        <v/>
      </c>
      <c r="CH468" s="30" t="str">
        <f>IFERROR(IF(Z468&gt;(AVERAGE(Z448:Z468)+(2*_xlfn.STDEV.P(Z448:Z468))),1,""),"")</f>
        <v/>
      </c>
      <c r="CI468" s="30" t="str">
        <f>IFERROR(IF(G468&gt;(AVERAGE(G448:G468)+(2*_xlfn.STDEV.P(G448:G468))),1,""),"")</f>
        <v/>
      </c>
      <c r="CJ468" s="30" t="str">
        <f>IF(P468="","",IF(P468=1,1,""))</f>
        <v/>
      </c>
      <c r="CK468" s="11" t="str">
        <f>IF(AND(CH468="",CC468="",CF468="",CI468="",CJ468=""),"",SUM(CH468:CJ468)/5)</f>
        <v/>
      </c>
      <c r="CL468" s="38" t="str">
        <f t="shared" si="218"/>
        <v/>
      </c>
      <c r="CM468" s="10" t="str">
        <f t="shared" si="219"/>
        <v/>
      </c>
      <c r="CR468" s="4"/>
      <c r="CS468" s="4"/>
    </row>
    <row r="469" spans="1:97" x14ac:dyDescent="0.55000000000000004">
      <c r="A469" t="str">
        <f>IF('Data Validation'!$K$2&lt;&gt;TRUE,"",'Data Validation'!A469)</f>
        <v/>
      </c>
      <c r="B469" s="4" t="str">
        <f>IF('Data Validation'!$K$2&lt;&gt;TRUE,"",'Data Validation'!C469)</f>
        <v/>
      </c>
      <c r="C469" s="4" t="str">
        <f>IF('Data Validation'!$K$2&lt;&gt;TRUE,"",'Data Validation'!E469)</f>
        <v/>
      </c>
      <c r="D469" s="4" t="str">
        <f>IF('Data Validation'!$K$2&lt;&gt;TRUE,"",'Data Validation'!G469)</f>
        <v/>
      </c>
      <c r="E469" s="4" t="str">
        <f>IF($C469&lt;&gt;"M5","",Price!F469)</f>
        <v/>
      </c>
      <c r="F469" s="4" t="str">
        <f>IF($C469&lt;&gt;"M5","",Price!G469)</f>
        <v/>
      </c>
      <c r="G469" s="4" t="str">
        <f>IF($C469&lt;&gt;"M5","",Price!H469)</f>
        <v/>
      </c>
      <c r="H469" s="57" t="str">
        <f>IF($C469&lt;&gt;"M5","",SSA!E469)</f>
        <v/>
      </c>
      <c r="I469" s="57" t="str">
        <f>IF($C469&lt;&gt;"M5","",SSA!F469)</f>
        <v/>
      </c>
      <c r="J469" s="58" t="str">
        <f>IF($C469&lt;&gt;"M5","",SSA!G469)</f>
        <v/>
      </c>
      <c r="K469" s="58" t="str">
        <f>IF($C469&lt;&gt;"M5","",SSA!H469)</f>
        <v/>
      </c>
      <c r="L469" s="5" t="str">
        <f>IF($C469&lt;&gt;"M5","",Trendlines!K469)</f>
        <v/>
      </c>
      <c r="M469" s="5" t="str">
        <f>IF($C469&lt;&gt;"M5","",Trendlines!L469)</f>
        <v/>
      </c>
      <c r="N469" s="5" t="str">
        <f>IF($C469&lt;&gt;"M5","",ZigZag!E469)</f>
        <v/>
      </c>
      <c r="O469" s="5" t="str">
        <f>IF($C469&lt;&gt;"M5","",ZigZag!F469)</f>
        <v/>
      </c>
      <c r="P469" s="5" t="str">
        <f>IF($C469&lt;&gt;"M5","",Pinbar!E469)</f>
        <v/>
      </c>
      <c r="Q469" s="57" t="str">
        <f>IF($C469&lt;&gt;"M5","",Trendlines!E469)</f>
        <v/>
      </c>
      <c r="R469" s="57" t="str">
        <f>IF($C469&lt;&gt;"M5","",Trendlines!H469)</f>
        <v/>
      </c>
      <c r="S469" s="36" t="str">
        <f>IF(N469=0,""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"")))))))))))))))))))))))))))))))))))))))))))))))))</f>
        <v/>
      </c>
      <c r="T469" s="36" t="str">
        <f>IF(O469=0,""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"")))))))))))))))))))))))))))))))))))))))))))))))))</f>
        <v/>
      </c>
      <c r="U469" s="36" t="str">
        <f>IFERROR(IF(S469="N/A","N/A",((N469-S469)/S469)),"")</f>
        <v/>
      </c>
      <c r="V469" s="36" t="str">
        <f>IFERROR(IF(T469="N/A","N/A",((O469-T469)/T469)),"")</f>
        <v/>
      </c>
      <c r="W469" t="str">
        <f>IFERROR(E469-F469,"")</f>
        <v/>
      </c>
      <c r="X469" t="str">
        <f>IFERROR(ABS(E469-D468),"")</f>
        <v/>
      </c>
      <c r="Y469" t="str">
        <f>IFERROR(ABS(F469-D468),"")</f>
        <v/>
      </c>
      <c r="Z469" t="str">
        <f t="shared" si="235"/>
        <v/>
      </c>
      <c r="AA469" s="36" t="str">
        <f>IFERROR(H469-I469,"")</f>
        <v/>
      </c>
      <c r="AB469" s="36" t="str">
        <f t="shared" si="278"/>
        <v/>
      </c>
      <c r="AC469" s="66" t="str" cm="1">
        <f t="array" ref="AC469">IFERROR((AB469=AB468,AC468+AB469,AB469),"")</f>
        <v/>
      </c>
      <c r="AD469" s="79" t="str">
        <f t="shared" si="279"/>
        <v/>
      </c>
      <c r="AE469" s="79" t="str">
        <f t="shared" si="280"/>
        <v/>
      </c>
      <c r="AF469" s="80" t="str">
        <f t="shared" si="281"/>
        <v/>
      </c>
      <c r="AG469" s="80" t="str">
        <f t="shared" si="282"/>
        <v/>
      </c>
      <c r="AH469" s="36" t="str">
        <f>IF(AND(H469&gt;I469,H468&lt;I468),"crossover","")</f>
        <v/>
      </c>
      <c r="AI469" s="36" t="str">
        <f>IF(AND(H469&lt;I469,H468&gt;I468),"crossunder","")</f>
        <v/>
      </c>
      <c r="AJ469" s="67" t="str">
        <f t="shared" si="283"/>
        <v/>
      </c>
      <c r="AK469" s="68" t="str">
        <f t="shared" si="284"/>
        <v/>
      </c>
      <c r="AL469" s="71" t="str">
        <f t="shared" si="285"/>
        <v/>
      </c>
      <c r="AM469" s="71" t="str">
        <f t="shared" si="286"/>
        <v/>
      </c>
      <c r="AN469" s="72" t="str">
        <f>IF(AND(AK469&lt;&gt;"",CF469="Low Spike @ Uptrend"),AK469,"")</f>
        <v/>
      </c>
      <c r="AO469" s="72" t="str">
        <f t="shared" si="287"/>
        <v/>
      </c>
      <c r="AP469" s="71" t="str">
        <f t="shared" si="288"/>
        <v/>
      </c>
      <c r="AQ469" s="71" t="str">
        <f t="shared" si="289"/>
        <v/>
      </c>
      <c r="AR469" s="74" t="str">
        <f t="shared" si="290"/>
        <v/>
      </c>
      <c r="AS469" s="74" t="str">
        <f t="shared" si="291"/>
        <v/>
      </c>
      <c r="AT469" s="72" t="str">
        <f t="shared" ref="AT469:AU469" si="314">IFERROR(STANDARDIZE(AN469,AVERAGE(AN85:AN469),_xlfn.STDEV.P(AN85:AN469)),"")</f>
        <v/>
      </c>
      <c r="AU469" s="72" t="str">
        <f t="shared" si="314"/>
        <v/>
      </c>
      <c r="AV469" s="76" t="str">
        <f t="shared" si="293"/>
        <v/>
      </c>
      <c r="AW469" s="76" t="str">
        <f t="shared" si="294"/>
        <v/>
      </c>
      <c r="AX469" s="4"/>
      <c r="AY469" s="21" t="str">
        <f>IF(OR(Q469=0,Q469=""),"",((H469-Q469)/Q469))</f>
        <v/>
      </c>
      <c r="AZ469" s="15" t="str">
        <f t="shared" si="267"/>
        <v/>
      </c>
      <c r="BA469" s="15" t="str">
        <f t="shared" si="262"/>
        <v/>
      </c>
      <c r="BB469" s="22" t="str">
        <f t="shared" si="268"/>
        <v/>
      </c>
      <c r="BC469" s="22" t="str">
        <f t="shared" si="269"/>
        <v/>
      </c>
      <c r="BD469" s="24" t="str">
        <f>IF(OR(R469=0,R469=""),"",((H469-R469)/R469))</f>
        <v/>
      </c>
      <c r="BE469" s="23" t="str">
        <f t="shared" si="265"/>
        <v/>
      </c>
      <c r="BF469" s="23" t="str">
        <f t="shared" si="270"/>
        <v/>
      </c>
      <c r="BG469" s="25" t="str">
        <f t="shared" si="271"/>
        <v/>
      </c>
      <c r="BH469" s="25" t="str">
        <f t="shared" si="272"/>
        <v/>
      </c>
      <c r="BI469" s="29" t="str">
        <f>IF(OR(L469="",N469=""),"",IF(AND(L469=N469,L469&gt;0,N469&gt;0),"Important High",""))</f>
        <v/>
      </c>
      <c r="BJ469" s="29" t="str">
        <f>IF(OR(M469="",O469=""),"",IF(AND(M469=O469,M469&gt;0,O469&gt;0),"Important Low",""))</f>
        <v/>
      </c>
      <c r="BK469" s="37" t="str">
        <f>IFERROR(IF(ABS(U469)&lt;0.15%,"Equal High",""),"")</f>
        <v/>
      </c>
      <c r="BL469" s="37" t="str" cm="1">
        <f t="array" aca="1" ref="BL469" ca="1">_xlfn.LET(_xlpm.lookback,MIN(ROW()-ROW(BK$50),11),_xlpm.found,IFERROR(MATCH("Equal High",OFFSET(BK469,-_xlpm.lookback,0,_xlpm.lookback+1,1),0),-1),_xlpm.offset_rows,_xlpm.lookback-_xlpm.found+1,IF(_xlpm.found&gt;0,INDEX(E:E,ROW()-_xlpm.offset_rows),""))</f>
        <v/>
      </c>
      <c r="BM469" s="37" t="str">
        <f ca="1">IF(BL469&lt;&gt;"",H469,"")</f>
        <v/>
      </c>
      <c r="BN469" s="37" t="str">
        <f ca="1">IF(BL469&lt;&gt;"",I469,"")</f>
        <v/>
      </c>
      <c r="BO469" s="37" t="str">
        <f t="shared" ca="1" si="247"/>
        <v/>
      </c>
      <c r="BP469" s="37" t="str">
        <f>IFERROR(IF(ABS(V469)&lt;0.15%,"Equal Low",""),"")</f>
        <v/>
      </c>
      <c r="BQ469" s="37" t="str" cm="1">
        <f t="array" aca="1" ref="BQ469" ca="1">_xlfn.LET(_xlpm.lookback,MIN(ROW()-ROW(BP$50),11),_xlpm.found,IFERROR(MATCH("Equal Low",OFFSET(BP469,-_xlpm.lookback,0,_xlpm.lookback+1,1),0),-1),_xlpm.offset_rows,_xlpm.lookback-_xlpm.found+1,IF(_xlpm.found&gt;0,INDEX(F:F,ROW()-_xlpm.offset_rows),""))</f>
        <v/>
      </c>
      <c r="BR469" s="37" t="str">
        <f ca="1">IF(BQ469&lt;&gt;"",H469,"")</f>
        <v/>
      </c>
      <c r="BS469" s="37" t="str">
        <f ca="1">IF(BQ469&lt;&gt;"",I469,"")</f>
        <v/>
      </c>
      <c r="BT469" s="37" t="str">
        <f t="shared" ca="1" si="248"/>
        <v/>
      </c>
      <c r="BU469" s="37" t="str">
        <f t="shared" si="273"/>
        <v/>
      </c>
      <c r="BV469" s="29" t="str">
        <f t="shared" si="274"/>
        <v/>
      </c>
      <c r="BW469" s="37" t="str" cm="1">
        <f t="array" ref="BW469">IF(BV469&lt;&gt;1,"",_xlfn.IFS(OR(BC469="Above",BC469="Below"),BC469,OR(BH469="Above",BH469="Below"),BH469,TRUE,""))</f>
        <v/>
      </c>
      <c r="BX469" s="37" t="str">
        <f ca="1">_xlfn.LET(_xlpm.eqh,IFERROR(ABS((BM469-BL469)/BL469)&lt;0.15%,FALSE),_xlpm.eql,IFERROR(ABS((BR469-BQ469)/BQ469)&lt;0.15%,FALSE),IF(_xlpm.eqh,IF(_xlpm.eql,"Eqh Touch / Eql Touch","Eqh Touch"),IF(_xlpm.eql,"Eql Touch","")))</f>
        <v/>
      </c>
      <c r="BY469" s="37" t="str">
        <f>IF(AA469="","",IF(AA469&gt;0,"UP","DOWN"))</f>
        <v/>
      </c>
      <c r="BZ469" s="37" t="str">
        <f t="shared" si="275"/>
        <v/>
      </c>
      <c r="CA469" s="37" t="str">
        <f t="shared" si="276"/>
        <v/>
      </c>
      <c r="CB469" s="66" t="str">
        <f>IF(AS469="","",IF(AS469&gt;90%,"Sig High Spike @ Uptrend",""))</f>
        <v/>
      </c>
      <c r="CC469" s="69" t="str">
        <f t="shared" si="295"/>
        <v/>
      </c>
      <c r="CD469" s="66" t="str">
        <f t="shared" si="296"/>
        <v/>
      </c>
      <c r="CE469" s="66" t="str">
        <f t="shared" si="297"/>
        <v/>
      </c>
      <c r="CF469" s="66" t="str">
        <f>IF(AK469="","",IF(AND(AC469&gt;0,AK469&gt;0),"Low Spike @ Uptrend",""))</f>
        <v/>
      </c>
      <c r="CG469" s="66" t="str">
        <f>IF(AND(CF469="Low Spike @ Uptrend",AV469&gt;50%),"Sig Low Spike @ Uptrend","")</f>
        <v/>
      </c>
      <c r="CH469" s="30" t="str">
        <f>IFERROR(IF(Z469&gt;(AVERAGE(Z449:Z469)+(2*_xlfn.STDEV.P(Z449:Z469))),1,""),"")</f>
        <v/>
      </c>
      <c r="CI469" s="30" t="str">
        <f>IFERROR(IF(G469&gt;(AVERAGE(G449:G469)+(2*_xlfn.STDEV.P(G449:G469))),1,""),"")</f>
        <v/>
      </c>
      <c r="CJ469" s="30" t="str">
        <f>IF(P469="","",IF(P469=1,1,""))</f>
        <v/>
      </c>
      <c r="CK469" s="11" t="str">
        <f>IF(AND(CH469="",CC469="",CF469="",CI469="",CJ469=""),"",SUM(CH469:CJ469)/5)</f>
        <v/>
      </c>
      <c r="CL469" s="38" t="str">
        <f t="shared" si="218"/>
        <v/>
      </c>
      <c r="CM469" s="10" t="str">
        <f t="shared" si="219"/>
        <v/>
      </c>
      <c r="CR469" s="4"/>
      <c r="CS469" s="4"/>
    </row>
    <row r="470" spans="1:97" x14ac:dyDescent="0.55000000000000004">
      <c r="A470" t="str">
        <f>IF('Data Validation'!$K$2&lt;&gt;TRUE,"",'Data Validation'!A470)</f>
        <v/>
      </c>
      <c r="B470" s="4" t="str">
        <f>IF('Data Validation'!$K$2&lt;&gt;TRUE,"",'Data Validation'!C470)</f>
        <v/>
      </c>
      <c r="C470" s="4" t="str">
        <f>IF('Data Validation'!$K$2&lt;&gt;TRUE,"",'Data Validation'!E470)</f>
        <v/>
      </c>
      <c r="D470" s="4" t="str">
        <f>IF('Data Validation'!$K$2&lt;&gt;TRUE,"",'Data Validation'!G470)</f>
        <v/>
      </c>
      <c r="E470" s="4" t="str">
        <f>IF($C470&lt;&gt;"M5","",Price!F470)</f>
        <v/>
      </c>
      <c r="F470" s="4" t="str">
        <f>IF($C470&lt;&gt;"M5","",Price!G470)</f>
        <v/>
      </c>
      <c r="G470" s="4" t="str">
        <f>IF($C470&lt;&gt;"M5","",Price!H470)</f>
        <v/>
      </c>
      <c r="H470" s="57" t="str">
        <f>IF($C470&lt;&gt;"M5","",SSA!E470)</f>
        <v/>
      </c>
      <c r="I470" s="57" t="str">
        <f>IF($C470&lt;&gt;"M5","",SSA!F470)</f>
        <v/>
      </c>
      <c r="J470" s="58" t="str">
        <f>IF($C470&lt;&gt;"M5","",SSA!G470)</f>
        <v/>
      </c>
      <c r="K470" s="58" t="str">
        <f>IF($C470&lt;&gt;"M5","",SSA!H470)</f>
        <v/>
      </c>
      <c r="L470" s="5" t="str">
        <f>IF($C470&lt;&gt;"M5","",Trendlines!K470)</f>
        <v/>
      </c>
      <c r="M470" s="5" t="str">
        <f>IF($C470&lt;&gt;"M5","",Trendlines!L470)</f>
        <v/>
      </c>
      <c r="N470" s="5" t="str">
        <f>IF($C470&lt;&gt;"M5","",ZigZag!E470)</f>
        <v/>
      </c>
      <c r="O470" s="5" t="str">
        <f>IF($C470&lt;&gt;"M5","",ZigZag!F470)</f>
        <v/>
      </c>
      <c r="P470" s="5" t="str">
        <f>IF($C470&lt;&gt;"M5","",Pinbar!E470)</f>
        <v/>
      </c>
      <c r="Q470" s="57" t="str">
        <f>IF($C470&lt;&gt;"M5","",Trendlines!E470)</f>
        <v/>
      </c>
      <c r="R470" s="57" t="str">
        <f>IF($C470&lt;&gt;"M5","",Trendlines!H470)</f>
        <v/>
      </c>
      <c r="S470" s="36" t="str">
        <f>IF(N470=0,""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IF(N422&lt;&gt;0,N422,"")))))))))))))))))))))))))))))))))))))))))))))))))</f>
        <v/>
      </c>
      <c r="T470" s="36" t="str">
        <f>IF(O470=0,""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IF(O422&lt;&gt;0,O422,"")))))))))))))))))))))))))))))))))))))))))))))))))</f>
        <v/>
      </c>
      <c r="U470" s="36" t="str">
        <f>IFERROR(IF(S470="N/A","N/A",((N470-S470)/S470)),"")</f>
        <v/>
      </c>
      <c r="V470" s="36" t="str">
        <f>IFERROR(IF(T470="N/A","N/A",((O470-T470)/T470)),"")</f>
        <v/>
      </c>
      <c r="W470" t="str">
        <f>IFERROR(E470-F470,"")</f>
        <v/>
      </c>
      <c r="X470" t="str">
        <f>IFERROR(ABS(E470-D469),"")</f>
        <v/>
      </c>
      <c r="Y470" t="str">
        <f>IFERROR(ABS(F470-D469),"")</f>
        <v/>
      </c>
      <c r="Z470" t="str">
        <f t="shared" si="235"/>
        <v/>
      </c>
      <c r="AA470" s="36" t="str">
        <f>IFERROR(H470-I470,"")</f>
        <v/>
      </c>
      <c r="AB470" s="36" t="str">
        <f t="shared" si="278"/>
        <v/>
      </c>
      <c r="AC470" s="66" t="str" cm="1">
        <f t="array" ref="AC470">IFERROR((AB470=AB469,AC469+AB470,AB470),"")</f>
        <v/>
      </c>
      <c r="AD470" s="79" t="str">
        <f t="shared" si="279"/>
        <v/>
      </c>
      <c r="AE470" s="79" t="str">
        <f t="shared" si="280"/>
        <v/>
      </c>
      <c r="AF470" s="80" t="str">
        <f t="shared" si="281"/>
        <v/>
      </c>
      <c r="AG470" s="80" t="str">
        <f t="shared" si="282"/>
        <v/>
      </c>
      <c r="AH470" s="36" t="str">
        <f>IF(AND(H470&gt;I470,H469&lt;I469),"crossover","")</f>
        <v/>
      </c>
      <c r="AI470" s="36" t="str">
        <f>IF(AND(H470&lt;I470,H469&gt;I469),"crossunder","")</f>
        <v/>
      </c>
      <c r="AJ470" s="67" t="str">
        <f t="shared" si="283"/>
        <v/>
      </c>
      <c r="AK470" s="68" t="str">
        <f t="shared" si="284"/>
        <v/>
      </c>
      <c r="AL470" s="71" t="str">
        <f t="shared" si="285"/>
        <v/>
      </c>
      <c r="AM470" s="71" t="str">
        <f t="shared" si="286"/>
        <v/>
      </c>
      <c r="AN470" s="72" t="str">
        <f>IF(AND(AK470&lt;&gt;"",CF470="Low Spike @ Uptrend"),AK470,"")</f>
        <v/>
      </c>
      <c r="AO470" s="72" t="str">
        <f t="shared" si="287"/>
        <v/>
      </c>
      <c r="AP470" s="71" t="str">
        <f t="shared" si="288"/>
        <v/>
      </c>
      <c r="AQ470" s="71" t="str">
        <f t="shared" si="289"/>
        <v/>
      </c>
      <c r="AR470" s="74" t="str">
        <f t="shared" si="290"/>
        <v/>
      </c>
      <c r="AS470" s="74" t="str">
        <f t="shared" si="291"/>
        <v/>
      </c>
      <c r="AT470" s="72" t="str">
        <f t="shared" ref="AT470:AU470" si="315">IFERROR(STANDARDIZE(AN470,AVERAGE(AN86:AN470),_xlfn.STDEV.P(AN86:AN470)),"")</f>
        <v/>
      </c>
      <c r="AU470" s="72" t="str">
        <f t="shared" si="315"/>
        <v/>
      </c>
      <c r="AV470" s="76" t="str">
        <f t="shared" si="293"/>
        <v/>
      </c>
      <c r="AW470" s="76" t="str">
        <f t="shared" si="294"/>
        <v/>
      </c>
      <c r="AX470" s="4"/>
      <c r="AY470" s="21" t="str">
        <f>IF(OR(Q470=0,Q470=""),"",((H470-Q470)/Q470))</f>
        <v/>
      </c>
      <c r="AZ470" s="15" t="str">
        <f t="shared" si="267"/>
        <v/>
      </c>
      <c r="BA470" s="15" t="str">
        <f t="shared" si="262"/>
        <v/>
      </c>
      <c r="BB470" s="22" t="str">
        <f t="shared" si="268"/>
        <v/>
      </c>
      <c r="BC470" s="22" t="str">
        <f t="shared" si="269"/>
        <v/>
      </c>
      <c r="BD470" s="24" t="str">
        <f>IF(OR(R470=0,R470=""),"",((H470-R470)/R470))</f>
        <v/>
      </c>
      <c r="BE470" s="23" t="str">
        <f t="shared" si="265"/>
        <v/>
      </c>
      <c r="BF470" s="23" t="str">
        <f t="shared" si="270"/>
        <v/>
      </c>
      <c r="BG470" s="25" t="str">
        <f t="shared" si="271"/>
        <v/>
      </c>
      <c r="BH470" s="25" t="str">
        <f t="shared" si="272"/>
        <v/>
      </c>
      <c r="BI470" s="29" t="str">
        <f>IF(OR(L470="",N470=""),"",IF(AND(L470=N470,L470&gt;0,N470&gt;0),"Important High",""))</f>
        <v/>
      </c>
      <c r="BJ470" s="29" t="str">
        <f>IF(OR(M470="",O470=""),"",IF(AND(M470=O470,M470&gt;0,O470&gt;0),"Important Low",""))</f>
        <v/>
      </c>
      <c r="BK470" s="37" t="str">
        <f>IFERROR(IF(ABS(U470)&lt;0.15%,"Equal High",""),"")</f>
        <v/>
      </c>
      <c r="BL470" s="37" t="str" cm="1">
        <f t="array" aca="1" ref="BL470" ca="1">_xlfn.LET(_xlpm.lookback,MIN(ROW()-ROW(BK$50),11),_xlpm.found,IFERROR(MATCH("Equal High",OFFSET(BK470,-_xlpm.lookback,0,_xlpm.lookback+1,1),0),-1),_xlpm.offset_rows,_xlpm.lookback-_xlpm.found+1,IF(_xlpm.found&gt;0,INDEX(E:E,ROW()-_xlpm.offset_rows),""))</f>
        <v/>
      </c>
      <c r="BM470" s="37" t="str">
        <f ca="1">IF(BL470&lt;&gt;"",H470,"")</f>
        <v/>
      </c>
      <c r="BN470" s="37" t="str">
        <f ca="1">IF(BL470&lt;&gt;"",I470,"")</f>
        <v/>
      </c>
      <c r="BO470" s="37" t="str">
        <f t="shared" ca="1" si="247"/>
        <v/>
      </c>
      <c r="BP470" s="37" t="str">
        <f>IFERROR(IF(ABS(V470)&lt;0.15%,"Equal Low",""),"")</f>
        <v/>
      </c>
      <c r="BQ470" s="37" t="str" cm="1">
        <f t="array" aca="1" ref="BQ470" ca="1">_xlfn.LET(_xlpm.lookback,MIN(ROW()-ROW(BP$50),11),_xlpm.found,IFERROR(MATCH("Equal Low",OFFSET(BP470,-_xlpm.lookback,0,_xlpm.lookback+1,1),0),-1),_xlpm.offset_rows,_xlpm.lookback-_xlpm.found+1,IF(_xlpm.found&gt;0,INDEX(F:F,ROW()-_xlpm.offset_rows),""))</f>
        <v/>
      </c>
      <c r="BR470" s="37" t="str">
        <f ca="1">IF(BQ470&lt;&gt;"",H470,"")</f>
        <v/>
      </c>
      <c r="BS470" s="37" t="str">
        <f ca="1">IF(BQ470&lt;&gt;"",I470,"")</f>
        <v/>
      </c>
      <c r="BT470" s="37" t="str">
        <f t="shared" ca="1" si="248"/>
        <v/>
      </c>
      <c r="BU470" s="37" t="str">
        <f t="shared" si="273"/>
        <v/>
      </c>
      <c r="BV470" s="29" t="str">
        <f t="shared" si="274"/>
        <v/>
      </c>
      <c r="BW470" s="37" t="str" cm="1">
        <f t="array" ref="BW470">IF(BV470&lt;&gt;1,"",_xlfn.IFS(OR(BC470="Above",BC470="Below"),BC470,OR(BH470="Above",BH470="Below"),BH470,TRUE,""))</f>
        <v/>
      </c>
      <c r="BX470" s="37" t="str">
        <f ca="1">_xlfn.LET(_xlpm.eqh,IFERROR(ABS((BM470-BL470)/BL470)&lt;0.15%,FALSE),_xlpm.eql,IFERROR(ABS((BR470-BQ470)/BQ470)&lt;0.15%,FALSE),IF(_xlpm.eqh,IF(_xlpm.eql,"Eqh Touch / Eql Touch","Eqh Touch"),IF(_xlpm.eql,"Eql Touch","")))</f>
        <v/>
      </c>
      <c r="BY470" s="37" t="str">
        <f>IF(AA470="","",IF(AA470&gt;0,"UP","DOWN"))</f>
        <v/>
      </c>
      <c r="BZ470" s="37" t="str">
        <f t="shared" si="275"/>
        <v/>
      </c>
      <c r="CA470" s="37" t="str">
        <f t="shared" si="276"/>
        <v/>
      </c>
      <c r="CB470" s="66" t="str">
        <f>IF(AS470="","",IF(AS470&gt;90%,"Sig High Spike @ Uptrend",""))</f>
        <v/>
      </c>
      <c r="CC470" s="69" t="str">
        <f t="shared" si="295"/>
        <v/>
      </c>
      <c r="CD470" s="66" t="str">
        <f t="shared" si="296"/>
        <v/>
      </c>
      <c r="CE470" s="66" t="str">
        <f t="shared" si="297"/>
        <v/>
      </c>
      <c r="CF470" s="66" t="str">
        <f>IF(AK470="","",IF(AND(AC470&gt;0,AK470&gt;0),"Low Spike @ Uptrend",""))</f>
        <v/>
      </c>
      <c r="CG470" s="66" t="str">
        <f>IF(AND(CF470="Low Spike @ Uptrend",AV470&gt;50%),"Sig Low Spike @ Uptrend","")</f>
        <v/>
      </c>
      <c r="CH470" s="30" t="str">
        <f>IFERROR(IF(Z470&gt;(AVERAGE(Z450:Z470)+(2*_xlfn.STDEV.P(Z450:Z470))),1,""),"")</f>
        <v/>
      </c>
      <c r="CI470" s="30" t="str">
        <f>IFERROR(IF(G470&gt;(AVERAGE(G450:G470)+(2*_xlfn.STDEV.P(G450:G470))),1,""),"")</f>
        <v/>
      </c>
      <c r="CJ470" s="30" t="str">
        <f>IF(P470="","",IF(P470=1,1,""))</f>
        <v/>
      </c>
      <c r="CK470" s="11" t="str">
        <f>IF(AND(CH470="",CC470="",CF470="",CI470="",CJ470=""),"",SUM(CH470:CJ470)/5)</f>
        <v/>
      </c>
      <c r="CL470" s="38" t="str">
        <f t="shared" si="218"/>
        <v/>
      </c>
      <c r="CM470" s="10" t="str">
        <f t="shared" si="219"/>
        <v/>
      </c>
      <c r="CR470" s="4"/>
      <c r="CS470" s="4"/>
    </row>
    <row r="471" spans="1:97" x14ac:dyDescent="0.55000000000000004">
      <c r="A471" t="str">
        <f>IF('Data Validation'!$K$2&lt;&gt;TRUE,"",'Data Validation'!A471)</f>
        <v/>
      </c>
      <c r="B471" s="4" t="str">
        <f>IF('Data Validation'!$K$2&lt;&gt;TRUE,"",'Data Validation'!C471)</f>
        <v/>
      </c>
      <c r="C471" s="4" t="str">
        <f>IF('Data Validation'!$K$2&lt;&gt;TRUE,"",'Data Validation'!E471)</f>
        <v/>
      </c>
      <c r="D471" s="4" t="str">
        <f>IF('Data Validation'!$K$2&lt;&gt;TRUE,"",'Data Validation'!G471)</f>
        <v/>
      </c>
      <c r="E471" s="4" t="str">
        <f>IF($C471&lt;&gt;"M5","",Price!F471)</f>
        <v/>
      </c>
      <c r="F471" s="4" t="str">
        <f>IF($C471&lt;&gt;"M5","",Price!G471)</f>
        <v/>
      </c>
      <c r="G471" s="4" t="str">
        <f>IF($C471&lt;&gt;"M5","",Price!H471)</f>
        <v/>
      </c>
      <c r="H471" s="57" t="str">
        <f>IF($C471&lt;&gt;"M5","",SSA!E471)</f>
        <v/>
      </c>
      <c r="I471" s="57" t="str">
        <f>IF($C471&lt;&gt;"M5","",SSA!F471)</f>
        <v/>
      </c>
      <c r="J471" s="58" t="str">
        <f>IF($C471&lt;&gt;"M5","",SSA!G471)</f>
        <v/>
      </c>
      <c r="K471" s="58" t="str">
        <f>IF($C471&lt;&gt;"M5","",SSA!H471)</f>
        <v/>
      </c>
      <c r="L471" s="5" t="str">
        <f>IF($C471&lt;&gt;"M5","",Trendlines!K471)</f>
        <v/>
      </c>
      <c r="M471" s="5" t="str">
        <f>IF($C471&lt;&gt;"M5","",Trendlines!L471)</f>
        <v/>
      </c>
      <c r="N471" s="5" t="str">
        <f>IF($C471&lt;&gt;"M5","",ZigZag!E471)</f>
        <v/>
      </c>
      <c r="O471" s="5" t="str">
        <f>IF($C471&lt;&gt;"M5","",ZigZag!F471)</f>
        <v/>
      </c>
      <c r="P471" s="5" t="str">
        <f>IF($C471&lt;&gt;"M5","",Pinbar!E471)</f>
        <v/>
      </c>
      <c r="Q471" s="57" t="str">
        <f>IF($C471&lt;&gt;"M5","",Trendlines!E471)</f>
        <v/>
      </c>
      <c r="R471" s="57" t="str">
        <f>IF($C471&lt;&gt;"M5","",Trendlines!H471)</f>
        <v/>
      </c>
      <c r="S471" s="36" t="str">
        <f>IF(N471=0,""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IF(N423&lt;&gt;0,N423,"")))))))))))))))))))))))))))))))))))))))))))))))))</f>
        <v/>
      </c>
      <c r="T471" s="36" t="str">
        <f>IF(O471=0,""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IF(O423&lt;&gt;0,O423,"")))))))))))))))))))))))))))))))))))))))))))))))))</f>
        <v/>
      </c>
      <c r="U471" s="36" t="str">
        <f>IFERROR(IF(S471="N/A","N/A",((N471-S471)/S471)),"")</f>
        <v/>
      </c>
      <c r="V471" s="36" t="str">
        <f>IFERROR(IF(T471="N/A","N/A",((O471-T471)/T471)),"")</f>
        <v/>
      </c>
      <c r="W471" t="str">
        <f>IFERROR(E471-F471,"")</f>
        <v/>
      </c>
      <c r="X471" t="str">
        <f>IFERROR(ABS(E471-D470),"")</f>
        <v/>
      </c>
      <c r="Y471" t="str">
        <f>IFERROR(ABS(F471-D470),"")</f>
        <v/>
      </c>
      <c r="Z471" t="str">
        <f t="shared" si="235"/>
        <v/>
      </c>
      <c r="AA471" s="36" t="str">
        <f>IFERROR(H471-I471,"")</f>
        <v/>
      </c>
      <c r="AB471" s="36" t="str">
        <f t="shared" si="278"/>
        <v/>
      </c>
      <c r="AC471" s="66" t="str" cm="1">
        <f t="array" ref="AC471">IFERROR((AB471=AB470,AC470+AB471,AB471),"")</f>
        <v/>
      </c>
      <c r="AD471" s="79" t="str">
        <f t="shared" si="279"/>
        <v/>
      </c>
      <c r="AE471" s="79" t="str">
        <f t="shared" si="280"/>
        <v/>
      </c>
      <c r="AF471" s="80" t="str">
        <f t="shared" si="281"/>
        <v/>
      </c>
      <c r="AG471" s="80" t="str">
        <f t="shared" si="282"/>
        <v/>
      </c>
      <c r="AH471" s="36" t="str">
        <f>IF(AND(H471&gt;I471,H470&lt;I470),"crossover","")</f>
        <v/>
      </c>
      <c r="AI471" s="36" t="str">
        <f>IF(AND(H471&lt;I471,H470&gt;I470),"crossunder","")</f>
        <v/>
      </c>
      <c r="AJ471" s="67" t="str">
        <f t="shared" si="283"/>
        <v/>
      </c>
      <c r="AK471" s="68" t="str">
        <f t="shared" si="284"/>
        <v/>
      </c>
      <c r="AL471" s="71" t="str">
        <f t="shared" si="285"/>
        <v/>
      </c>
      <c r="AM471" s="71" t="str">
        <f t="shared" si="286"/>
        <v/>
      </c>
      <c r="AN471" s="72" t="str">
        <f>IF(AND(AK471&lt;&gt;"",CF471="Low Spike @ Uptrend"),AK471,"")</f>
        <v/>
      </c>
      <c r="AO471" s="72" t="str">
        <f t="shared" si="287"/>
        <v/>
      </c>
      <c r="AP471" s="71" t="str">
        <f t="shared" si="288"/>
        <v/>
      </c>
      <c r="AQ471" s="71" t="str">
        <f t="shared" si="289"/>
        <v/>
      </c>
      <c r="AR471" s="74" t="str">
        <f t="shared" si="290"/>
        <v/>
      </c>
      <c r="AS471" s="74" t="str">
        <f t="shared" si="291"/>
        <v/>
      </c>
      <c r="AT471" s="72" t="str">
        <f t="shared" ref="AT471:AU471" si="316">IFERROR(STANDARDIZE(AN471,AVERAGE(AN87:AN471),_xlfn.STDEV.P(AN87:AN471)),"")</f>
        <v/>
      </c>
      <c r="AU471" s="72" t="str">
        <f t="shared" si="316"/>
        <v/>
      </c>
      <c r="AV471" s="76" t="str">
        <f t="shared" si="293"/>
        <v/>
      </c>
      <c r="AW471" s="76" t="str">
        <f t="shared" si="294"/>
        <v/>
      </c>
      <c r="AX471" s="4"/>
      <c r="AY471" s="21" t="str">
        <f>IF(OR(Q471=0,Q471=""),"",((H471-Q471)/Q471))</f>
        <v/>
      </c>
      <c r="AZ471" s="15" t="str">
        <f t="shared" si="267"/>
        <v/>
      </c>
      <c r="BA471" s="15" t="str">
        <f t="shared" si="262"/>
        <v/>
      </c>
      <c r="BB471" s="22" t="str">
        <f t="shared" si="268"/>
        <v/>
      </c>
      <c r="BC471" s="22" t="str">
        <f t="shared" si="269"/>
        <v/>
      </c>
      <c r="BD471" s="24" t="str">
        <f>IF(OR(R471=0,R471=""),"",((H471-R471)/R471))</f>
        <v/>
      </c>
      <c r="BE471" s="23" t="str">
        <f t="shared" si="265"/>
        <v/>
      </c>
      <c r="BF471" s="23" t="str">
        <f t="shared" si="270"/>
        <v/>
      </c>
      <c r="BG471" s="25" t="str">
        <f t="shared" si="271"/>
        <v/>
      </c>
      <c r="BH471" s="25" t="str">
        <f t="shared" si="272"/>
        <v/>
      </c>
      <c r="BI471" s="29" t="str">
        <f>IF(OR(L471="",N471=""),"",IF(AND(L471=N471,L471&gt;0,N471&gt;0),"Important High",""))</f>
        <v/>
      </c>
      <c r="BJ471" s="29" t="str">
        <f>IF(OR(M471="",O471=""),"",IF(AND(M471=O471,M471&gt;0,O471&gt;0),"Important Low",""))</f>
        <v/>
      </c>
      <c r="BK471" s="37" t="str">
        <f>IFERROR(IF(ABS(U471)&lt;0.15%,"Equal High",""),"")</f>
        <v/>
      </c>
      <c r="BL471" s="37" t="str" cm="1">
        <f t="array" aca="1" ref="BL471" ca="1">_xlfn.LET(_xlpm.lookback,MIN(ROW()-ROW(BK$50),11),_xlpm.found,IFERROR(MATCH("Equal High",OFFSET(BK471,-_xlpm.lookback,0,_xlpm.lookback+1,1),0),-1),_xlpm.offset_rows,_xlpm.lookback-_xlpm.found+1,IF(_xlpm.found&gt;0,INDEX(E:E,ROW()-_xlpm.offset_rows),""))</f>
        <v/>
      </c>
      <c r="BM471" s="37" t="str">
        <f ca="1">IF(BL471&lt;&gt;"",H471,"")</f>
        <v/>
      </c>
      <c r="BN471" s="37" t="str">
        <f ca="1">IF(BL471&lt;&gt;"",I471,"")</f>
        <v/>
      </c>
      <c r="BO471" s="37" t="str">
        <f t="shared" ca="1" si="247"/>
        <v/>
      </c>
      <c r="BP471" s="37" t="str">
        <f>IFERROR(IF(ABS(V471)&lt;0.15%,"Equal Low",""),"")</f>
        <v/>
      </c>
      <c r="BQ471" s="37" t="str" cm="1">
        <f t="array" aca="1" ref="BQ471" ca="1">_xlfn.LET(_xlpm.lookback,MIN(ROW()-ROW(BP$50),11),_xlpm.found,IFERROR(MATCH("Equal Low",OFFSET(BP471,-_xlpm.lookback,0,_xlpm.lookback+1,1),0),-1),_xlpm.offset_rows,_xlpm.lookback-_xlpm.found+1,IF(_xlpm.found&gt;0,INDEX(F:F,ROW()-_xlpm.offset_rows),""))</f>
        <v/>
      </c>
      <c r="BR471" s="37" t="str">
        <f ca="1">IF(BQ471&lt;&gt;"",H471,"")</f>
        <v/>
      </c>
      <c r="BS471" s="37" t="str">
        <f ca="1">IF(BQ471&lt;&gt;"",I471,"")</f>
        <v/>
      </c>
      <c r="BT471" s="37" t="str">
        <f t="shared" ca="1" si="248"/>
        <v/>
      </c>
      <c r="BU471" s="37" t="str">
        <f t="shared" si="273"/>
        <v/>
      </c>
      <c r="BV471" s="29" t="str">
        <f t="shared" si="274"/>
        <v/>
      </c>
      <c r="BW471" s="37" t="str" cm="1">
        <f t="array" ref="BW471">IF(BV471&lt;&gt;1,"",_xlfn.IFS(OR(BC471="Above",BC471="Below"),BC471,OR(BH471="Above",BH471="Below"),BH471,TRUE,""))</f>
        <v/>
      </c>
      <c r="BX471" s="37" t="str">
        <f ca="1">_xlfn.LET(_xlpm.eqh,IFERROR(ABS((BM471-BL471)/BL471)&lt;0.15%,FALSE),_xlpm.eql,IFERROR(ABS((BR471-BQ471)/BQ471)&lt;0.15%,FALSE),IF(_xlpm.eqh,IF(_xlpm.eql,"Eqh Touch / Eql Touch","Eqh Touch"),IF(_xlpm.eql,"Eql Touch","")))</f>
        <v/>
      </c>
      <c r="BY471" s="37" t="str">
        <f>IF(AA471="","",IF(AA471&gt;0,"UP","DOWN"))</f>
        <v/>
      </c>
      <c r="BZ471" s="37" t="str">
        <f t="shared" si="275"/>
        <v/>
      </c>
      <c r="CA471" s="37" t="str">
        <f t="shared" si="276"/>
        <v/>
      </c>
      <c r="CB471" s="66" t="str">
        <f>IF(AS471="","",IF(AS471&gt;90%,"Sig High Spike @ Uptrend",""))</f>
        <v/>
      </c>
      <c r="CC471" s="69" t="str">
        <f t="shared" si="295"/>
        <v/>
      </c>
      <c r="CD471" s="66" t="str">
        <f t="shared" si="296"/>
        <v/>
      </c>
      <c r="CE471" s="66" t="str">
        <f t="shared" si="297"/>
        <v/>
      </c>
      <c r="CF471" s="66" t="str">
        <f>IF(AK471="","",IF(AND(AC471&gt;0,AK471&gt;0),"Low Spike @ Uptrend",""))</f>
        <v/>
      </c>
      <c r="CG471" s="66" t="str">
        <f>IF(AND(CF471="Low Spike @ Uptrend",AV471&gt;50%),"Sig Low Spike @ Uptrend","")</f>
        <v/>
      </c>
      <c r="CH471" s="30" t="str">
        <f>IFERROR(IF(Z471&gt;(AVERAGE(Z451:Z471)+(2*_xlfn.STDEV.P(Z451:Z471))),1,""),"")</f>
        <v/>
      </c>
      <c r="CI471" s="30" t="str">
        <f>IFERROR(IF(G471&gt;(AVERAGE(G451:G471)+(2*_xlfn.STDEV.P(G451:G471))),1,""),"")</f>
        <v/>
      </c>
      <c r="CJ471" s="30" t="str">
        <f>IF(P471="","",IF(P471=1,1,""))</f>
        <v/>
      </c>
      <c r="CK471" s="11" t="str">
        <f>IF(AND(CH471="",CC471="",CF471="",CI471="",CJ471=""),"",SUM(CH471:CJ471)/5)</f>
        <v/>
      </c>
      <c r="CL471" s="38" t="str">
        <f t="shared" si="218"/>
        <v/>
      </c>
      <c r="CM471" s="10" t="str">
        <f t="shared" si="219"/>
        <v/>
      </c>
      <c r="CR471" s="4"/>
      <c r="CS471" s="4"/>
    </row>
    <row r="472" spans="1:97" x14ac:dyDescent="0.55000000000000004">
      <c r="A472" t="str">
        <f>IF('Data Validation'!$K$2&lt;&gt;TRUE,"",'Data Validation'!A472)</f>
        <v/>
      </c>
      <c r="B472" s="4" t="str">
        <f>IF('Data Validation'!$K$2&lt;&gt;TRUE,"",'Data Validation'!C472)</f>
        <v/>
      </c>
      <c r="C472" s="4" t="str">
        <f>IF('Data Validation'!$K$2&lt;&gt;TRUE,"",'Data Validation'!E472)</f>
        <v/>
      </c>
      <c r="D472" s="4" t="str">
        <f>IF('Data Validation'!$K$2&lt;&gt;TRUE,"",'Data Validation'!G472)</f>
        <v/>
      </c>
      <c r="E472" s="4" t="str">
        <f>IF($C472&lt;&gt;"M5","",Price!F472)</f>
        <v/>
      </c>
      <c r="F472" s="4" t="str">
        <f>IF($C472&lt;&gt;"M5","",Price!G472)</f>
        <v/>
      </c>
      <c r="G472" s="4" t="str">
        <f>IF($C472&lt;&gt;"M5","",Price!H472)</f>
        <v/>
      </c>
      <c r="H472" s="57" t="str">
        <f>IF($C472&lt;&gt;"M5","",SSA!E472)</f>
        <v/>
      </c>
      <c r="I472" s="57" t="str">
        <f>IF($C472&lt;&gt;"M5","",SSA!F472)</f>
        <v/>
      </c>
      <c r="J472" s="58" t="str">
        <f>IF($C472&lt;&gt;"M5","",SSA!G472)</f>
        <v/>
      </c>
      <c r="K472" s="58" t="str">
        <f>IF($C472&lt;&gt;"M5","",SSA!H472)</f>
        <v/>
      </c>
      <c r="L472" s="5" t="str">
        <f>IF($C472&lt;&gt;"M5","",Trendlines!K472)</f>
        <v/>
      </c>
      <c r="M472" s="5" t="str">
        <f>IF($C472&lt;&gt;"M5","",Trendlines!L472)</f>
        <v/>
      </c>
      <c r="N472" s="5" t="str">
        <f>IF($C472&lt;&gt;"M5","",ZigZag!E472)</f>
        <v/>
      </c>
      <c r="O472" s="5" t="str">
        <f>IF($C472&lt;&gt;"M5","",ZigZag!F472)</f>
        <v/>
      </c>
      <c r="P472" s="5" t="str">
        <f>IF($C472&lt;&gt;"M5","",Pinbar!E472)</f>
        <v/>
      </c>
      <c r="Q472" s="57" t="str">
        <f>IF($C472&lt;&gt;"M5","",Trendlines!E472)</f>
        <v/>
      </c>
      <c r="R472" s="57" t="str">
        <f>IF($C472&lt;&gt;"M5","",Trendlines!H472)</f>
        <v/>
      </c>
      <c r="S472" s="36" t="str">
        <f>IF(N472=0,""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IF(N424&lt;&gt;0,N424,"")))))))))))))))))))))))))))))))))))))))))))))))))</f>
        <v/>
      </c>
      <c r="T472" s="36" t="str">
        <f>IF(O472=0,""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IF(O424&lt;&gt;0,O424,"")))))))))))))))))))))))))))))))))))))))))))))))))</f>
        <v/>
      </c>
      <c r="U472" s="36" t="str">
        <f>IFERROR(IF(S472="N/A","N/A",((N472-S472)/S472)),"")</f>
        <v/>
      </c>
      <c r="V472" s="36" t="str">
        <f>IFERROR(IF(T472="N/A","N/A",((O472-T472)/T472)),"")</f>
        <v/>
      </c>
      <c r="W472" t="str">
        <f>IFERROR(E472-F472,"")</f>
        <v/>
      </c>
      <c r="X472" t="str">
        <f>IFERROR(ABS(E472-D471),"")</f>
        <v/>
      </c>
      <c r="Y472" t="str">
        <f>IFERROR(ABS(F472-D471),"")</f>
        <v/>
      </c>
      <c r="Z472" t="str">
        <f t="shared" si="235"/>
        <v/>
      </c>
      <c r="AA472" s="36" t="str">
        <f>IFERROR(H472-I472,"")</f>
        <v/>
      </c>
      <c r="AB472" s="36" t="str">
        <f t="shared" si="278"/>
        <v/>
      </c>
      <c r="AC472" s="66" t="str" cm="1">
        <f t="array" ref="AC472">IFERROR((AB472=AB471,AC471+AB472,AB472),"")</f>
        <v/>
      </c>
      <c r="AD472" s="79" t="str">
        <f t="shared" si="279"/>
        <v/>
      </c>
      <c r="AE472" s="79" t="str">
        <f t="shared" si="280"/>
        <v/>
      </c>
      <c r="AF472" s="80" t="str">
        <f t="shared" si="281"/>
        <v/>
      </c>
      <c r="AG472" s="80" t="str">
        <f t="shared" si="282"/>
        <v/>
      </c>
      <c r="AH472" s="36" t="str">
        <f>IF(AND(H472&gt;I472,H471&lt;I471),"crossover","")</f>
        <v/>
      </c>
      <c r="AI472" s="36" t="str">
        <f>IF(AND(H472&lt;I472,H471&gt;I471),"crossunder","")</f>
        <v/>
      </c>
      <c r="AJ472" s="67" t="str">
        <f t="shared" si="283"/>
        <v/>
      </c>
      <c r="AK472" s="68" t="str">
        <f t="shared" si="284"/>
        <v/>
      </c>
      <c r="AL472" s="71" t="str">
        <f t="shared" si="285"/>
        <v/>
      </c>
      <c r="AM472" s="71" t="str">
        <f t="shared" si="286"/>
        <v/>
      </c>
      <c r="AN472" s="72" t="str">
        <f>IF(AND(AK472&lt;&gt;"",CF472="Low Spike @ Uptrend"),AK472,"")</f>
        <v/>
      </c>
      <c r="AO472" s="72" t="str">
        <f t="shared" si="287"/>
        <v/>
      </c>
      <c r="AP472" s="71" t="str">
        <f t="shared" si="288"/>
        <v/>
      </c>
      <c r="AQ472" s="71" t="str">
        <f t="shared" si="289"/>
        <v/>
      </c>
      <c r="AR472" s="74" t="str">
        <f t="shared" si="290"/>
        <v/>
      </c>
      <c r="AS472" s="74" t="str">
        <f t="shared" si="291"/>
        <v/>
      </c>
      <c r="AT472" s="72" t="str">
        <f t="shared" ref="AT472:AU472" si="317">IFERROR(STANDARDIZE(AN472,AVERAGE(AN88:AN472),_xlfn.STDEV.P(AN88:AN472)),"")</f>
        <v/>
      </c>
      <c r="AU472" s="72" t="str">
        <f t="shared" si="317"/>
        <v/>
      </c>
      <c r="AV472" s="76" t="str">
        <f t="shared" si="293"/>
        <v/>
      </c>
      <c r="AW472" s="76" t="str">
        <f t="shared" si="294"/>
        <v/>
      </c>
      <c r="AX472" s="4"/>
      <c r="AY472" s="21" t="str">
        <f>IF(OR(Q472=0,Q472=""),"",((H472-Q472)/Q472))</f>
        <v/>
      </c>
      <c r="AZ472" s="15" t="str">
        <f t="shared" si="267"/>
        <v/>
      </c>
      <c r="BA472" s="15" t="str">
        <f t="shared" si="262"/>
        <v/>
      </c>
      <c r="BB472" s="22" t="str">
        <f t="shared" si="268"/>
        <v/>
      </c>
      <c r="BC472" s="22" t="str">
        <f t="shared" si="269"/>
        <v/>
      </c>
      <c r="BD472" s="24" t="str">
        <f>IF(OR(R472=0,R472=""),"",((H472-R472)/R472))</f>
        <v/>
      </c>
      <c r="BE472" s="23" t="str">
        <f t="shared" si="265"/>
        <v/>
      </c>
      <c r="BF472" s="23" t="str">
        <f t="shared" si="270"/>
        <v/>
      </c>
      <c r="BG472" s="25" t="str">
        <f t="shared" si="271"/>
        <v/>
      </c>
      <c r="BH472" s="25" t="str">
        <f t="shared" si="272"/>
        <v/>
      </c>
      <c r="BI472" s="29" t="str">
        <f>IF(OR(L472="",N472=""),"",IF(AND(L472=N472,L472&gt;0,N472&gt;0),"Important High",""))</f>
        <v/>
      </c>
      <c r="BJ472" s="29" t="str">
        <f>IF(OR(M472="",O472=""),"",IF(AND(M472=O472,M472&gt;0,O472&gt;0),"Important Low",""))</f>
        <v/>
      </c>
      <c r="BK472" s="37" t="str">
        <f>IFERROR(IF(ABS(U472)&lt;0.15%,"Equal High",""),"")</f>
        <v/>
      </c>
      <c r="BL472" s="37" t="str" cm="1">
        <f t="array" aca="1" ref="BL472" ca="1">_xlfn.LET(_xlpm.lookback,MIN(ROW()-ROW(BK$50),11),_xlpm.found,IFERROR(MATCH("Equal High",OFFSET(BK472,-_xlpm.lookback,0,_xlpm.lookback+1,1),0),-1),_xlpm.offset_rows,_xlpm.lookback-_xlpm.found+1,IF(_xlpm.found&gt;0,INDEX(E:E,ROW()-_xlpm.offset_rows),""))</f>
        <v/>
      </c>
      <c r="BM472" s="37" t="str">
        <f ca="1">IF(BL472&lt;&gt;"",H472,"")</f>
        <v/>
      </c>
      <c r="BN472" s="37" t="str">
        <f ca="1">IF(BL472&lt;&gt;"",I472,"")</f>
        <v/>
      </c>
      <c r="BO472" s="37" t="str">
        <f t="shared" ca="1" si="247"/>
        <v/>
      </c>
      <c r="BP472" s="37" t="str">
        <f>IFERROR(IF(ABS(V472)&lt;0.15%,"Equal Low",""),"")</f>
        <v/>
      </c>
      <c r="BQ472" s="37" t="str" cm="1">
        <f t="array" aca="1" ref="BQ472" ca="1">_xlfn.LET(_xlpm.lookback,MIN(ROW()-ROW(BP$50),11),_xlpm.found,IFERROR(MATCH("Equal Low",OFFSET(BP472,-_xlpm.lookback,0,_xlpm.lookback+1,1),0),-1),_xlpm.offset_rows,_xlpm.lookback-_xlpm.found+1,IF(_xlpm.found&gt;0,INDEX(F:F,ROW()-_xlpm.offset_rows),""))</f>
        <v/>
      </c>
      <c r="BR472" s="37" t="str">
        <f ca="1">IF(BQ472&lt;&gt;"",H472,"")</f>
        <v/>
      </c>
      <c r="BS472" s="37" t="str">
        <f ca="1">IF(BQ472&lt;&gt;"",I472,"")</f>
        <v/>
      </c>
      <c r="BT472" s="37" t="str">
        <f t="shared" ca="1" si="248"/>
        <v/>
      </c>
      <c r="BU472" s="37" t="str">
        <f t="shared" si="273"/>
        <v/>
      </c>
      <c r="BV472" s="29" t="str">
        <f t="shared" si="274"/>
        <v/>
      </c>
      <c r="BW472" s="37" t="str" cm="1">
        <f t="array" ref="BW472">IF(BV472&lt;&gt;1,"",_xlfn.IFS(OR(BC472="Above",BC472="Below"),BC472,OR(BH472="Above",BH472="Below"),BH472,TRUE,""))</f>
        <v/>
      </c>
      <c r="BX472" s="37" t="str">
        <f ca="1">_xlfn.LET(_xlpm.eqh,IFERROR(ABS((BM472-BL472)/BL472)&lt;0.15%,FALSE),_xlpm.eql,IFERROR(ABS((BR472-BQ472)/BQ472)&lt;0.15%,FALSE),IF(_xlpm.eqh,IF(_xlpm.eql,"Eqh Touch / Eql Touch","Eqh Touch"),IF(_xlpm.eql,"Eql Touch","")))</f>
        <v/>
      </c>
      <c r="BY472" s="37" t="str">
        <f>IF(AA472="","",IF(AA472&gt;0,"UP","DOWN"))</f>
        <v/>
      </c>
      <c r="BZ472" s="37" t="str">
        <f t="shared" si="275"/>
        <v/>
      </c>
      <c r="CA472" s="37" t="str">
        <f t="shared" si="276"/>
        <v/>
      </c>
      <c r="CB472" s="66" t="str">
        <f>IF(AS472="","",IF(AS472&gt;90%,"Sig High Spike @ Uptrend",""))</f>
        <v/>
      </c>
      <c r="CC472" s="69" t="str">
        <f t="shared" si="295"/>
        <v/>
      </c>
      <c r="CD472" s="66" t="str">
        <f t="shared" si="296"/>
        <v/>
      </c>
      <c r="CE472" s="66" t="str">
        <f t="shared" si="297"/>
        <v/>
      </c>
      <c r="CF472" s="66" t="str">
        <f>IF(AK472="","",IF(AND(AC472&gt;0,AK472&gt;0),"Low Spike @ Uptrend",""))</f>
        <v/>
      </c>
      <c r="CG472" s="66" t="str">
        <f>IF(AND(CF472="Low Spike @ Uptrend",AV472&gt;50%),"Sig Low Spike @ Uptrend","")</f>
        <v/>
      </c>
      <c r="CH472" s="30" t="str">
        <f>IFERROR(IF(Z472&gt;(AVERAGE(Z452:Z472)+(2*_xlfn.STDEV.P(Z452:Z472))),1,""),"")</f>
        <v/>
      </c>
      <c r="CI472" s="30" t="str">
        <f>IFERROR(IF(G472&gt;(AVERAGE(G452:G472)+(2*_xlfn.STDEV.P(G452:G472))),1,""),"")</f>
        <v/>
      </c>
      <c r="CJ472" s="30" t="str">
        <f>IF(P472="","",IF(P472=1,1,""))</f>
        <v/>
      </c>
      <c r="CK472" s="11" t="str">
        <f>IF(AND(CH472="",CC472="",CF472="",CI472="",CJ472=""),"",SUM(CH472:CJ472)/5)</f>
        <v/>
      </c>
      <c r="CL472" s="38" t="str">
        <f t="shared" si="218"/>
        <v/>
      </c>
      <c r="CM472" s="10" t="str">
        <f t="shared" si="219"/>
        <v/>
      </c>
      <c r="CR472" s="4"/>
      <c r="CS472" s="4"/>
    </row>
    <row r="473" spans="1:97" x14ac:dyDescent="0.55000000000000004">
      <c r="A473" t="str">
        <f>IF('Data Validation'!$K$2&lt;&gt;TRUE,"",'Data Validation'!A473)</f>
        <v/>
      </c>
      <c r="B473" s="4" t="str">
        <f>IF('Data Validation'!$K$2&lt;&gt;TRUE,"",'Data Validation'!C473)</f>
        <v/>
      </c>
      <c r="C473" s="4" t="str">
        <f>IF('Data Validation'!$K$2&lt;&gt;TRUE,"",'Data Validation'!E473)</f>
        <v/>
      </c>
      <c r="D473" s="4" t="str">
        <f>IF('Data Validation'!$K$2&lt;&gt;TRUE,"",'Data Validation'!G473)</f>
        <v/>
      </c>
      <c r="E473" s="4" t="str">
        <f>IF($C473&lt;&gt;"M5","",Price!F473)</f>
        <v/>
      </c>
      <c r="F473" s="4" t="str">
        <f>IF($C473&lt;&gt;"M5","",Price!G473)</f>
        <v/>
      </c>
      <c r="G473" s="4" t="str">
        <f>IF($C473&lt;&gt;"M5","",Price!H473)</f>
        <v/>
      </c>
      <c r="H473" s="57" t="str">
        <f>IF($C473&lt;&gt;"M5","",SSA!E473)</f>
        <v/>
      </c>
      <c r="I473" s="57" t="str">
        <f>IF($C473&lt;&gt;"M5","",SSA!F473)</f>
        <v/>
      </c>
      <c r="J473" s="58" t="str">
        <f>IF($C473&lt;&gt;"M5","",SSA!G473)</f>
        <v/>
      </c>
      <c r="K473" s="58" t="str">
        <f>IF($C473&lt;&gt;"M5","",SSA!H473)</f>
        <v/>
      </c>
      <c r="L473" s="5" t="str">
        <f>IF($C473&lt;&gt;"M5","",Trendlines!K473)</f>
        <v/>
      </c>
      <c r="M473" s="5" t="str">
        <f>IF($C473&lt;&gt;"M5","",Trendlines!L473)</f>
        <v/>
      </c>
      <c r="N473" s="5" t="str">
        <f>IF($C473&lt;&gt;"M5","",ZigZag!E473)</f>
        <v/>
      </c>
      <c r="O473" s="5" t="str">
        <f>IF($C473&lt;&gt;"M5","",ZigZag!F473)</f>
        <v/>
      </c>
      <c r="P473" s="5" t="str">
        <f>IF($C473&lt;&gt;"M5","",Pinbar!E473)</f>
        <v/>
      </c>
      <c r="Q473" s="57" t="str">
        <f>IF($C473&lt;&gt;"M5","",Trendlines!E473)</f>
        <v/>
      </c>
      <c r="R473" s="57" t="str">
        <f>IF($C473&lt;&gt;"M5","",Trendlines!H473)</f>
        <v/>
      </c>
      <c r="S473" s="36" t="str">
        <f>IF(N473=0,""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IF(N425&lt;&gt;0,N425,"")))))))))))))))))))))))))))))))))))))))))))))))))</f>
        <v/>
      </c>
      <c r="T473" s="36" t="str">
        <f>IF(O473=0,""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IF(O425&lt;&gt;0,O425,"")))))))))))))))))))))))))))))))))))))))))))))))))</f>
        <v/>
      </c>
      <c r="U473" s="36" t="str">
        <f>IFERROR(IF(S473="N/A","N/A",((N473-S473)/S473)),"")</f>
        <v/>
      </c>
      <c r="V473" s="36" t="str">
        <f>IFERROR(IF(T473="N/A","N/A",((O473-T473)/T473)),"")</f>
        <v/>
      </c>
      <c r="W473" t="str">
        <f>IFERROR(E473-F473,"")</f>
        <v/>
      </c>
      <c r="X473" t="str">
        <f>IFERROR(ABS(E473-D472),"")</f>
        <v/>
      </c>
      <c r="Y473" t="str">
        <f>IFERROR(ABS(F473-D472),"")</f>
        <v/>
      </c>
      <c r="Z473" t="str">
        <f t="shared" si="235"/>
        <v/>
      </c>
      <c r="AA473" s="36" t="str">
        <f>IFERROR(H473-I473,"")</f>
        <v/>
      </c>
      <c r="AB473" s="36" t="str">
        <f t="shared" si="278"/>
        <v/>
      </c>
      <c r="AC473" s="66" t="str" cm="1">
        <f t="array" ref="AC473">IFERROR((AB473=AB472,AC472+AB473,AB473),"")</f>
        <v/>
      </c>
      <c r="AD473" s="79" t="str">
        <f t="shared" si="279"/>
        <v/>
      </c>
      <c r="AE473" s="79" t="str">
        <f t="shared" si="280"/>
        <v/>
      </c>
      <c r="AF473" s="80" t="str">
        <f t="shared" si="281"/>
        <v/>
      </c>
      <c r="AG473" s="80" t="str">
        <f t="shared" si="282"/>
        <v/>
      </c>
      <c r="AH473" s="36" t="str">
        <f>IF(AND(H473&gt;I473,H472&lt;I472),"crossover","")</f>
        <v/>
      </c>
      <c r="AI473" s="36" t="str">
        <f>IF(AND(H473&lt;I473,H472&gt;I472),"crossunder","")</f>
        <v/>
      </c>
      <c r="AJ473" s="67" t="str">
        <f t="shared" si="283"/>
        <v/>
      </c>
      <c r="AK473" s="68" t="str">
        <f t="shared" si="284"/>
        <v/>
      </c>
      <c r="AL473" s="71" t="str">
        <f t="shared" si="285"/>
        <v/>
      </c>
      <c r="AM473" s="71" t="str">
        <f t="shared" si="286"/>
        <v/>
      </c>
      <c r="AN473" s="72" t="str">
        <f>IF(AND(AK473&lt;&gt;"",CF473="Low Spike @ Uptrend"),AK473,"")</f>
        <v/>
      </c>
      <c r="AO473" s="72" t="str">
        <f t="shared" si="287"/>
        <v/>
      </c>
      <c r="AP473" s="71" t="str">
        <f t="shared" si="288"/>
        <v/>
      </c>
      <c r="AQ473" s="71" t="str">
        <f t="shared" si="289"/>
        <v/>
      </c>
      <c r="AR473" s="74" t="str">
        <f t="shared" si="290"/>
        <v/>
      </c>
      <c r="AS473" s="74" t="str">
        <f t="shared" si="291"/>
        <v/>
      </c>
      <c r="AT473" s="72" t="str">
        <f t="shared" ref="AT473:AU473" si="318">IFERROR(STANDARDIZE(AN473,AVERAGE(AN89:AN473),_xlfn.STDEV.P(AN89:AN473)),"")</f>
        <v/>
      </c>
      <c r="AU473" s="72" t="str">
        <f t="shared" si="318"/>
        <v/>
      </c>
      <c r="AV473" s="76" t="str">
        <f t="shared" si="293"/>
        <v/>
      </c>
      <c r="AW473" s="76" t="str">
        <f t="shared" si="294"/>
        <v/>
      </c>
      <c r="AX473" s="4"/>
      <c r="AY473" s="21" t="str">
        <f>IF(OR(Q473=0,Q473=""),"",((H473-Q473)/Q473))</f>
        <v/>
      </c>
      <c r="AZ473" s="15" t="str">
        <f t="shared" si="267"/>
        <v/>
      </c>
      <c r="BA473" s="15" t="str">
        <f t="shared" si="262"/>
        <v/>
      </c>
      <c r="BB473" s="22" t="str">
        <f t="shared" si="268"/>
        <v/>
      </c>
      <c r="BC473" s="22" t="str">
        <f t="shared" si="269"/>
        <v/>
      </c>
      <c r="BD473" s="24" t="str">
        <f>IF(OR(R473=0,R473=""),"",((H473-R473)/R473))</f>
        <v/>
      </c>
      <c r="BE473" s="23" t="str">
        <f t="shared" si="265"/>
        <v/>
      </c>
      <c r="BF473" s="23" t="str">
        <f t="shared" si="270"/>
        <v/>
      </c>
      <c r="BG473" s="25" t="str">
        <f t="shared" si="271"/>
        <v/>
      </c>
      <c r="BH473" s="25" t="str">
        <f t="shared" si="272"/>
        <v/>
      </c>
      <c r="BI473" s="29" t="str">
        <f>IF(OR(L473="",N473=""),"",IF(AND(L473=N473,L473&gt;0,N473&gt;0),"Important High",""))</f>
        <v/>
      </c>
      <c r="BJ473" s="29" t="str">
        <f>IF(OR(M473="",O473=""),"",IF(AND(M473=O473,M473&gt;0,O473&gt;0),"Important Low",""))</f>
        <v/>
      </c>
      <c r="BK473" s="37" t="str">
        <f>IFERROR(IF(ABS(U473)&lt;0.15%,"Equal High",""),"")</f>
        <v/>
      </c>
      <c r="BL473" s="37" t="str" cm="1">
        <f t="array" aca="1" ref="BL473" ca="1">_xlfn.LET(_xlpm.lookback,MIN(ROW()-ROW(BK$50),11),_xlpm.found,IFERROR(MATCH("Equal High",OFFSET(BK473,-_xlpm.lookback,0,_xlpm.lookback+1,1),0),-1),_xlpm.offset_rows,_xlpm.lookback-_xlpm.found+1,IF(_xlpm.found&gt;0,INDEX(E:E,ROW()-_xlpm.offset_rows),""))</f>
        <v/>
      </c>
      <c r="BM473" s="37" t="str">
        <f ca="1">IF(BL473&lt;&gt;"",H473,"")</f>
        <v/>
      </c>
      <c r="BN473" s="37" t="str">
        <f ca="1">IF(BL473&lt;&gt;"",I473,"")</f>
        <v/>
      </c>
      <c r="BO473" s="37" t="str">
        <f t="shared" ca="1" si="247"/>
        <v/>
      </c>
      <c r="BP473" s="37" t="str">
        <f>IFERROR(IF(ABS(V473)&lt;0.15%,"Equal Low",""),"")</f>
        <v/>
      </c>
      <c r="BQ473" s="37" t="str" cm="1">
        <f t="array" aca="1" ref="BQ473" ca="1">_xlfn.LET(_xlpm.lookback,MIN(ROW()-ROW(BP$50),11),_xlpm.found,IFERROR(MATCH("Equal Low",OFFSET(BP473,-_xlpm.lookback,0,_xlpm.lookback+1,1),0),-1),_xlpm.offset_rows,_xlpm.lookback-_xlpm.found+1,IF(_xlpm.found&gt;0,INDEX(F:F,ROW()-_xlpm.offset_rows),""))</f>
        <v/>
      </c>
      <c r="BR473" s="37" t="str">
        <f ca="1">IF(BQ473&lt;&gt;"",H473,"")</f>
        <v/>
      </c>
      <c r="BS473" s="37" t="str">
        <f ca="1">IF(BQ473&lt;&gt;"",I473,"")</f>
        <v/>
      </c>
      <c r="BT473" s="37" t="str">
        <f t="shared" ca="1" si="248"/>
        <v/>
      </c>
      <c r="BU473" s="37" t="str">
        <f t="shared" si="273"/>
        <v/>
      </c>
      <c r="BV473" s="29" t="str">
        <f t="shared" si="274"/>
        <v/>
      </c>
      <c r="BW473" s="37" t="str" cm="1">
        <f t="array" ref="BW473">IF(BV473&lt;&gt;1,"",_xlfn.IFS(OR(BC473="Above",BC473="Below"),BC473,OR(BH473="Above",BH473="Below"),BH473,TRUE,""))</f>
        <v/>
      </c>
      <c r="BX473" s="37" t="str">
        <f ca="1">_xlfn.LET(_xlpm.eqh,IFERROR(ABS((BM473-BL473)/BL473)&lt;0.15%,FALSE),_xlpm.eql,IFERROR(ABS((BR473-BQ473)/BQ473)&lt;0.15%,FALSE),IF(_xlpm.eqh,IF(_xlpm.eql,"Eqh Touch / Eql Touch","Eqh Touch"),IF(_xlpm.eql,"Eql Touch","")))</f>
        <v/>
      </c>
      <c r="BY473" s="37" t="str">
        <f>IF(AA473="","",IF(AA473&gt;0,"UP","DOWN"))</f>
        <v/>
      </c>
      <c r="BZ473" s="37" t="str">
        <f t="shared" si="275"/>
        <v/>
      </c>
      <c r="CA473" s="37" t="str">
        <f t="shared" si="276"/>
        <v/>
      </c>
      <c r="CB473" s="66" t="str">
        <f>IF(AS473="","",IF(AS473&gt;90%,"Sig High Spike @ Uptrend",""))</f>
        <v/>
      </c>
      <c r="CC473" s="69" t="str">
        <f t="shared" si="295"/>
        <v/>
      </c>
      <c r="CD473" s="66" t="str">
        <f t="shared" si="296"/>
        <v/>
      </c>
      <c r="CE473" s="66" t="str">
        <f t="shared" si="297"/>
        <v/>
      </c>
      <c r="CF473" s="66" t="str">
        <f>IF(AK473="","",IF(AND(AC473&gt;0,AK473&gt;0),"Low Spike @ Uptrend",""))</f>
        <v/>
      </c>
      <c r="CG473" s="66" t="str">
        <f>IF(AND(CF473="Low Spike @ Uptrend",AV473&gt;50%),"Sig Low Spike @ Uptrend","")</f>
        <v/>
      </c>
      <c r="CH473" s="30" t="str">
        <f>IFERROR(IF(Z473&gt;(AVERAGE(Z453:Z473)+(2*_xlfn.STDEV.P(Z453:Z473))),1,""),"")</f>
        <v/>
      </c>
      <c r="CI473" s="30" t="str">
        <f>IFERROR(IF(G473&gt;(AVERAGE(G453:G473)+(2*_xlfn.STDEV.P(G453:G473))),1,""),"")</f>
        <v/>
      </c>
      <c r="CJ473" s="30" t="str">
        <f>IF(P473="","",IF(P473=1,1,""))</f>
        <v/>
      </c>
      <c r="CK473" s="11" t="str">
        <f>IF(AND(CH473="",CC473="",CF473="",CI473="",CJ473=""),"",SUM(CH473:CJ473)/5)</f>
        <v/>
      </c>
      <c r="CL473" s="38" t="str">
        <f t="shared" ref="CL473:CL500" si="319">IFERROR(AVERAGE(CK471:CK473),"")</f>
        <v/>
      </c>
      <c r="CM473" s="10" t="str">
        <f t="shared" ref="CM473:CM500" si="320">IF(CL473="","",IF(CL473&gt;20%,"Turbulence",""))</f>
        <v/>
      </c>
      <c r="CR473" s="4"/>
      <c r="CS473" s="4"/>
    </row>
    <row r="474" spans="1:97" x14ac:dyDescent="0.55000000000000004">
      <c r="A474" t="str">
        <f>IF('Data Validation'!$K$2&lt;&gt;TRUE,"",'Data Validation'!A474)</f>
        <v/>
      </c>
      <c r="B474" s="4" t="str">
        <f>IF('Data Validation'!$K$2&lt;&gt;TRUE,"",'Data Validation'!C474)</f>
        <v/>
      </c>
      <c r="C474" s="4" t="str">
        <f>IF('Data Validation'!$K$2&lt;&gt;TRUE,"",'Data Validation'!E474)</f>
        <v/>
      </c>
      <c r="D474" s="4" t="str">
        <f>IF('Data Validation'!$K$2&lt;&gt;TRUE,"",'Data Validation'!G474)</f>
        <v/>
      </c>
      <c r="E474" s="4" t="str">
        <f>IF($C474&lt;&gt;"M5","",Price!F474)</f>
        <v/>
      </c>
      <c r="F474" s="4" t="str">
        <f>IF($C474&lt;&gt;"M5","",Price!G474)</f>
        <v/>
      </c>
      <c r="G474" s="4" t="str">
        <f>IF($C474&lt;&gt;"M5","",Price!H474)</f>
        <v/>
      </c>
      <c r="H474" s="57" t="str">
        <f>IF($C474&lt;&gt;"M5","",SSA!E474)</f>
        <v/>
      </c>
      <c r="I474" s="57" t="str">
        <f>IF($C474&lt;&gt;"M5","",SSA!F474)</f>
        <v/>
      </c>
      <c r="J474" s="58" t="str">
        <f>IF($C474&lt;&gt;"M5","",SSA!G474)</f>
        <v/>
      </c>
      <c r="K474" s="58" t="str">
        <f>IF($C474&lt;&gt;"M5","",SSA!H474)</f>
        <v/>
      </c>
      <c r="L474" s="5" t="str">
        <f>IF($C474&lt;&gt;"M5","",Trendlines!K474)</f>
        <v/>
      </c>
      <c r="M474" s="5" t="str">
        <f>IF($C474&lt;&gt;"M5","",Trendlines!L474)</f>
        <v/>
      </c>
      <c r="N474" s="5" t="str">
        <f>IF($C474&lt;&gt;"M5","",ZigZag!E474)</f>
        <v/>
      </c>
      <c r="O474" s="5" t="str">
        <f>IF($C474&lt;&gt;"M5","",ZigZag!F474)</f>
        <v/>
      </c>
      <c r="P474" s="5" t="str">
        <f>IF($C474&lt;&gt;"M5","",Pinbar!E474)</f>
        <v/>
      </c>
      <c r="Q474" s="57" t="str">
        <f>IF($C474&lt;&gt;"M5","",Trendlines!E474)</f>
        <v/>
      </c>
      <c r="R474" s="57" t="str">
        <f>IF($C474&lt;&gt;"M5","",Trendlines!H474)</f>
        <v/>
      </c>
      <c r="S474" s="36" t="str">
        <f>IF(N474=0,""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IF(N426&lt;&gt;0,N426,"")))))))))))))))))))))))))))))))))))))))))))))))))</f>
        <v/>
      </c>
      <c r="T474" s="36" t="str">
        <f>IF(O474=0,""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IF(O426&lt;&gt;0,O426,"")))))))))))))))))))))))))))))))))))))))))))))))))</f>
        <v/>
      </c>
      <c r="U474" s="36" t="str">
        <f>IFERROR(IF(S474="N/A","N/A",((N474-S474)/S474)),"")</f>
        <v/>
      </c>
      <c r="V474" s="36" t="str">
        <f>IFERROR(IF(T474="N/A","N/A",((O474-T474)/T474)),"")</f>
        <v/>
      </c>
      <c r="W474" t="str">
        <f>IFERROR(E474-F474,"")</f>
        <v/>
      </c>
      <c r="X474" t="str">
        <f>IFERROR(ABS(E474-D473),"")</f>
        <v/>
      </c>
      <c r="Y474" t="str">
        <f>IFERROR(ABS(F474-D473),"")</f>
        <v/>
      </c>
      <c r="Z474" t="str">
        <f t="shared" si="235"/>
        <v/>
      </c>
      <c r="AA474" s="36" t="str">
        <f>IFERROR(H474-I474,"")</f>
        <v/>
      </c>
      <c r="AB474" s="36" t="str">
        <f t="shared" si="278"/>
        <v/>
      </c>
      <c r="AC474" s="66" t="str" cm="1">
        <f t="array" ref="AC474">IFERROR((AB474=AB473,AC473+AB474,AB474),"")</f>
        <v/>
      </c>
      <c r="AD474" s="79" t="str">
        <f t="shared" si="279"/>
        <v/>
      </c>
      <c r="AE474" s="79" t="str">
        <f t="shared" si="280"/>
        <v/>
      </c>
      <c r="AF474" s="80" t="str">
        <f t="shared" si="281"/>
        <v/>
      </c>
      <c r="AG474" s="80" t="str">
        <f t="shared" si="282"/>
        <v/>
      </c>
      <c r="AH474" s="36" t="str">
        <f>IF(AND(H474&gt;I474,H473&lt;I473),"crossover","")</f>
        <v/>
      </c>
      <c r="AI474" s="36" t="str">
        <f>IF(AND(H474&lt;I474,H473&gt;I473),"crossunder","")</f>
        <v/>
      </c>
      <c r="AJ474" s="67" t="str">
        <f t="shared" si="283"/>
        <v/>
      </c>
      <c r="AK474" s="68" t="str">
        <f t="shared" si="284"/>
        <v/>
      </c>
      <c r="AL474" s="71" t="str">
        <f t="shared" si="285"/>
        <v/>
      </c>
      <c r="AM474" s="71" t="str">
        <f t="shared" si="286"/>
        <v/>
      </c>
      <c r="AN474" s="72" t="str">
        <f>IF(AND(AK474&lt;&gt;"",CF474="Low Spike @ Uptrend"),AK474,"")</f>
        <v/>
      </c>
      <c r="AO474" s="72" t="str">
        <f t="shared" si="287"/>
        <v/>
      </c>
      <c r="AP474" s="71" t="str">
        <f t="shared" si="288"/>
        <v/>
      </c>
      <c r="AQ474" s="71" t="str">
        <f t="shared" si="289"/>
        <v/>
      </c>
      <c r="AR474" s="74" t="str">
        <f t="shared" si="290"/>
        <v/>
      </c>
      <c r="AS474" s="74" t="str">
        <f t="shared" si="291"/>
        <v/>
      </c>
      <c r="AT474" s="72" t="str">
        <f t="shared" ref="AT474:AU474" si="321">IFERROR(STANDARDIZE(AN474,AVERAGE(AN90:AN474),_xlfn.STDEV.P(AN90:AN474)),"")</f>
        <v/>
      </c>
      <c r="AU474" s="72" t="str">
        <f t="shared" si="321"/>
        <v/>
      </c>
      <c r="AV474" s="76" t="str">
        <f t="shared" si="293"/>
        <v/>
      </c>
      <c r="AW474" s="76" t="str">
        <f t="shared" si="294"/>
        <v/>
      </c>
      <c r="AX474" s="4"/>
      <c r="AY474" s="21" t="str">
        <f>IF(OR(Q474=0,Q474=""),"",((H474-Q474)/Q474))</f>
        <v/>
      </c>
      <c r="AZ474" s="15" t="str">
        <f t="shared" si="267"/>
        <v/>
      </c>
      <c r="BA474" s="15" t="str">
        <f t="shared" si="262"/>
        <v/>
      </c>
      <c r="BB474" s="22" t="str">
        <f t="shared" si="268"/>
        <v/>
      </c>
      <c r="BC474" s="22" t="str">
        <f t="shared" si="269"/>
        <v/>
      </c>
      <c r="BD474" s="24" t="str">
        <f>IF(OR(R474=0,R474=""),"",((H474-R474)/R474))</f>
        <v/>
      </c>
      <c r="BE474" s="23" t="str">
        <f t="shared" si="265"/>
        <v/>
      </c>
      <c r="BF474" s="23" t="str">
        <f t="shared" si="270"/>
        <v/>
      </c>
      <c r="BG474" s="25" t="str">
        <f t="shared" si="271"/>
        <v/>
      </c>
      <c r="BH474" s="25" t="str">
        <f t="shared" si="272"/>
        <v/>
      </c>
      <c r="BI474" s="29" t="str">
        <f>IF(OR(L474="",N474=""),"",IF(AND(L474=N474,L474&gt;0,N474&gt;0),"Important High",""))</f>
        <v/>
      </c>
      <c r="BJ474" s="29" t="str">
        <f>IF(OR(M474="",O474=""),"",IF(AND(M474=O474,M474&gt;0,O474&gt;0),"Important Low",""))</f>
        <v/>
      </c>
      <c r="BK474" s="37" t="str">
        <f>IFERROR(IF(ABS(U474)&lt;0.15%,"Equal High",""),"")</f>
        <v/>
      </c>
      <c r="BL474" s="37" t="str" cm="1">
        <f t="array" aca="1" ref="BL474" ca="1">_xlfn.LET(_xlpm.lookback,MIN(ROW()-ROW(BK$50),11),_xlpm.found,IFERROR(MATCH("Equal High",OFFSET(BK474,-_xlpm.lookback,0,_xlpm.lookback+1,1),0),-1),_xlpm.offset_rows,_xlpm.lookback-_xlpm.found+1,IF(_xlpm.found&gt;0,INDEX(E:E,ROW()-_xlpm.offset_rows),""))</f>
        <v/>
      </c>
      <c r="BM474" s="37" t="str">
        <f ca="1">IF(BL474&lt;&gt;"",H474,"")</f>
        <v/>
      </c>
      <c r="BN474" s="37" t="str">
        <f ca="1">IF(BL474&lt;&gt;"",I474,"")</f>
        <v/>
      </c>
      <c r="BO474" s="37" t="str">
        <f t="shared" ca="1" si="247"/>
        <v/>
      </c>
      <c r="BP474" s="37" t="str">
        <f>IFERROR(IF(ABS(V474)&lt;0.15%,"Equal Low",""),"")</f>
        <v/>
      </c>
      <c r="BQ474" s="37" t="str" cm="1">
        <f t="array" aca="1" ref="BQ474" ca="1">_xlfn.LET(_xlpm.lookback,MIN(ROW()-ROW(BP$50),11),_xlpm.found,IFERROR(MATCH("Equal Low",OFFSET(BP474,-_xlpm.lookback,0,_xlpm.lookback+1,1),0),-1),_xlpm.offset_rows,_xlpm.lookback-_xlpm.found+1,IF(_xlpm.found&gt;0,INDEX(F:F,ROW()-_xlpm.offset_rows),""))</f>
        <v/>
      </c>
      <c r="BR474" s="37" t="str">
        <f ca="1">IF(BQ474&lt;&gt;"",H474,"")</f>
        <v/>
      </c>
      <c r="BS474" s="37" t="str">
        <f ca="1">IF(BQ474&lt;&gt;"",I474,"")</f>
        <v/>
      </c>
      <c r="BT474" s="37" t="str">
        <f t="shared" ca="1" si="248"/>
        <v/>
      </c>
      <c r="BU474" s="37" t="str">
        <f t="shared" si="273"/>
        <v/>
      </c>
      <c r="BV474" s="29" t="str">
        <f t="shared" si="274"/>
        <v/>
      </c>
      <c r="BW474" s="37" t="str" cm="1">
        <f t="array" ref="BW474">IF(BV474&lt;&gt;1,"",_xlfn.IFS(OR(BC474="Above",BC474="Below"),BC474,OR(BH474="Above",BH474="Below"),BH474,TRUE,""))</f>
        <v/>
      </c>
      <c r="BX474" s="37" t="str">
        <f ca="1">_xlfn.LET(_xlpm.eqh,IFERROR(ABS((BM474-BL474)/BL474)&lt;0.15%,FALSE),_xlpm.eql,IFERROR(ABS((BR474-BQ474)/BQ474)&lt;0.15%,FALSE),IF(_xlpm.eqh,IF(_xlpm.eql,"Eqh Touch / Eql Touch","Eqh Touch"),IF(_xlpm.eql,"Eql Touch","")))</f>
        <v/>
      </c>
      <c r="BY474" s="37" t="str">
        <f>IF(AA474="","",IF(AA474&gt;0,"UP","DOWN"))</f>
        <v/>
      </c>
      <c r="BZ474" s="37" t="str">
        <f t="shared" si="275"/>
        <v/>
      </c>
      <c r="CA474" s="37" t="str">
        <f t="shared" si="276"/>
        <v/>
      </c>
      <c r="CB474" s="66" t="str">
        <f>IF(AS474="","",IF(AS474&gt;90%,"Sig High Spike @ Uptrend",""))</f>
        <v/>
      </c>
      <c r="CC474" s="69" t="str">
        <f t="shared" si="295"/>
        <v/>
      </c>
      <c r="CD474" s="66" t="str">
        <f t="shared" si="296"/>
        <v/>
      </c>
      <c r="CE474" s="66" t="str">
        <f t="shared" si="297"/>
        <v/>
      </c>
      <c r="CF474" s="66" t="str">
        <f>IF(AK474="","",IF(AND(AC474&gt;0,AK474&gt;0),"Low Spike @ Uptrend",""))</f>
        <v/>
      </c>
      <c r="CG474" s="66" t="str">
        <f>IF(AND(CF474="Low Spike @ Uptrend",AV474&gt;50%),"Sig Low Spike @ Uptrend","")</f>
        <v/>
      </c>
      <c r="CH474" s="30" t="str">
        <f>IFERROR(IF(Z474&gt;(AVERAGE(Z454:Z474)+(2*_xlfn.STDEV.P(Z454:Z474))),1,""),"")</f>
        <v/>
      </c>
      <c r="CI474" s="30" t="str">
        <f>IFERROR(IF(G474&gt;(AVERAGE(G454:G474)+(2*_xlfn.STDEV.P(G454:G474))),1,""),"")</f>
        <v/>
      </c>
      <c r="CJ474" s="30" t="str">
        <f>IF(P474="","",IF(P474=1,1,""))</f>
        <v/>
      </c>
      <c r="CK474" s="11" t="str">
        <f>IF(AND(CH474="",CC474="",CF474="",CI474="",CJ474=""),"",SUM(CH474:CJ474)/5)</f>
        <v/>
      </c>
      <c r="CL474" s="38" t="str">
        <f t="shared" si="319"/>
        <v/>
      </c>
      <c r="CM474" s="10" t="str">
        <f t="shared" si="320"/>
        <v/>
      </c>
      <c r="CR474" s="4"/>
      <c r="CS474" s="4"/>
    </row>
    <row r="475" spans="1:97" x14ac:dyDescent="0.55000000000000004">
      <c r="A475" t="str">
        <f>IF('Data Validation'!$K$2&lt;&gt;TRUE,"",'Data Validation'!A475)</f>
        <v/>
      </c>
      <c r="B475" s="4" t="str">
        <f>IF('Data Validation'!$K$2&lt;&gt;TRUE,"",'Data Validation'!C475)</f>
        <v/>
      </c>
      <c r="C475" s="4" t="str">
        <f>IF('Data Validation'!$K$2&lt;&gt;TRUE,"",'Data Validation'!E475)</f>
        <v/>
      </c>
      <c r="D475" s="4" t="str">
        <f>IF('Data Validation'!$K$2&lt;&gt;TRUE,"",'Data Validation'!G475)</f>
        <v/>
      </c>
      <c r="E475" s="4" t="str">
        <f>IF($C475&lt;&gt;"M5","",Price!F475)</f>
        <v/>
      </c>
      <c r="F475" s="4" t="str">
        <f>IF($C475&lt;&gt;"M5","",Price!G475)</f>
        <v/>
      </c>
      <c r="G475" s="4" t="str">
        <f>IF($C475&lt;&gt;"M5","",Price!H475)</f>
        <v/>
      </c>
      <c r="H475" s="57" t="str">
        <f>IF($C475&lt;&gt;"M5","",SSA!E475)</f>
        <v/>
      </c>
      <c r="I475" s="57" t="str">
        <f>IF($C475&lt;&gt;"M5","",SSA!F475)</f>
        <v/>
      </c>
      <c r="J475" s="58" t="str">
        <f>IF($C475&lt;&gt;"M5","",SSA!G475)</f>
        <v/>
      </c>
      <c r="K475" s="58" t="str">
        <f>IF($C475&lt;&gt;"M5","",SSA!H475)</f>
        <v/>
      </c>
      <c r="L475" s="5" t="str">
        <f>IF($C475&lt;&gt;"M5","",Trendlines!K475)</f>
        <v/>
      </c>
      <c r="M475" s="5" t="str">
        <f>IF($C475&lt;&gt;"M5","",Trendlines!L475)</f>
        <v/>
      </c>
      <c r="N475" s="5" t="str">
        <f>IF($C475&lt;&gt;"M5","",ZigZag!E475)</f>
        <v/>
      </c>
      <c r="O475" s="5" t="str">
        <f>IF($C475&lt;&gt;"M5","",ZigZag!F475)</f>
        <v/>
      </c>
      <c r="P475" s="5" t="str">
        <f>IF($C475&lt;&gt;"M5","",Pinbar!E475)</f>
        <v/>
      </c>
      <c r="Q475" s="57" t="str">
        <f>IF($C475&lt;&gt;"M5","",Trendlines!E475)</f>
        <v/>
      </c>
      <c r="R475" s="57" t="str">
        <f>IF($C475&lt;&gt;"M5","",Trendlines!H475)</f>
        <v/>
      </c>
      <c r="S475" s="36" t="str">
        <f>IF(N475=0,""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IF(N427&lt;&gt;0,N427,"")))))))))))))))))))))))))))))))))))))))))))))))))</f>
        <v/>
      </c>
      <c r="T475" s="36" t="str">
        <f>IF(O475=0,""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IF(O427&lt;&gt;0,O427,"")))))))))))))))))))))))))))))))))))))))))))))))))</f>
        <v/>
      </c>
      <c r="U475" s="36" t="str">
        <f>IFERROR(IF(S475="N/A","N/A",((N475-S475)/S475)),"")</f>
        <v/>
      </c>
      <c r="V475" s="36" t="str">
        <f>IFERROR(IF(T475="N/A","N/A",((O475-T475)/T475)),"")</f>
        <v/>
      </c>
      <c r="W475" t="str">
        <f>IFERROR(E475-F475,"")</f>
        <v/>
      </c>
      <c r="X475" t="str">
        <f>IFERROR(ABS(E475-D474),"")</f>
        <v/>
      </c>
      <c r="Y475" t="str">
        <f>IFERROR(ABS(F475-D474),"")</f>
        <v/>
      </c>
      <c r="Z475" t="str">
        <f t="shared" si="235"/>
        <v/>
      </c>
      <c r="AA475" s="36" t="str">
        <f>IFERROR(H475-I475,"")</f>
        <v/>
      </c>
      <c r="AB475" s="36" t="str">
        <f t="shared" si="278"/>
        <v/>
      </c>
      <c r="AC475" s="66" t="str" cm="1">
        <f t="array" ref="AC475">IFERROR((AB475=AB474,AC474+AB475,AB475),"")</f>
        <v/>
      </c>
      <c r="AD475" s="79" t="str">
        <f t="shared" si="279"/>
        <v/>
      </c>
      <c r="AE475" s="79" t="str">
        <f t="shared" si="280"/>
        <v/>
      </c>
      <c r="AF475" s="80" t="str">
        <f t="shared" si="281"/>
        <v/>
      </c>
      <c r="AG475" s="80" t="str">
        <f t="shared" si="282"/>
        <v/>
      </c>
      <c r="AH475" s="36" t="str">
        <f>IF(AND(H475&gt;I475,H474&lt;I474),"crossover","")</f>
        <v/>
      </c>
      <c r="AI475" s="36" t="str">
        <f>IF(AND(H475&lt;I475,H474&gt;I474),"crossunder","")</f>
        <v/>
      </c>
      <c r="AJ475" s="67" t="str">
        <f t="shared" si="283"/>
        <v/>
      </c>
      <c r="AK475" s="68" t="str">
        <f t="shared" si="284"/>
        <v/>
      </c>
      <c r="AL475" s="71" t="str">
        <f t="shared" si="285"/>
        <v/>
      </c>
      <c r="AM475" s="71" t="str">
        <f t="shared" si="286"/>
        <v/>
      </c>
      <c r="AN475" s="72" t="str">
        <f>IF(AND(AK475&lt;&gt;"",CF475="Low Spike @ Uptrend"),AK475,"")</f>
        <v/>
      </c>
      <c r="AO475" s="72" t="str">
        <f t="shared" si="287"/>
        <v/>
      </c>
      <c r="AP475" s="71" t="str">
        <f t="shared" si="288"/>
        <v/>
      </c>
      <c r="AQ475" s="71" t="str">
        <f t="shared" si="289"/>
        <v/>
      </c>
      <c r="AR475" s="74" t="str">
        <f t="shared" si="290"/>
        <v/>
      </c>
      <c r="AS475" s="74" t="str">
        <f t="shared" si="291"/>
        <v/>
      </c>
      <c r="AT475" s="72" t="str">
        <f t="shared" ref="AT475:AU475" si="322">IFERROR(STANDARDIZE(AN475,AVERAGE(AN91:AN475),_xlfn.STDEV.P(AN91:AN475)),"")</f>
        <v/>
      </c>
      <c r="AU475" s="72" t="str">
        <f t="shared" si="322"/>
        <v/>
      </c>
      <c r="AV475" s="76" t="str">
        <f t="shared" si="293"/>
        <v/>
      </c>
      <c r="AW475" s="76" t="str">
        <f t="shared" si="294"/>
        <v/>
      </c>
      <c r="AX475" s="4"/>
      <c r="AY475" s="21" t="str">
        <f>IF(OR(Q475=0,Q475=""),"",((H475-Q475)/Q475))</f>
        <v/>
      </c>
      <c r="AZ475" s="15" t="str">
        <f t="shared" si="267"/>
        <v/>
      </c>
      <c r="BA475" s="15" t="str">
        <f t="shared" si="262"/>
        <v/>
      </c>
      <c r="BB475" s="22" t="str">
        <f t="shared" si="268"/>
        <v/>
      </c>
      <c r="BC475" s="22" t="str">
        <f t="shared" si="269"/>
        <v/>
      </c>
      <c r="BD475" s="24" t="str">
        <f>IF(OR(R475=0,R475=""),"",((H475-R475)/R475))</f>
        <v/>
      </c>
      <c r="BE475" s="23" t="str">
        <f t="shared" si="265"/>
        <v/>
      </c>
      <c r="BF475" s="23" t="str">
        <f t="shared" si="270"/>
        <v/>
      </c>
      <c r="BG475" s="25" t="str">
        <f t="shared" si="271"/>
        <v/>
      </c>
      <c r="BH475" s="25" t="str">
        <f t="shared" si="272"/>
        <v/>
      </c>
      <c r="BI475" s="29" t="str">
        <f>IF(OR(L475="",N475=""),"",IF(AND(L475=N475,L475&gt;0,N475&gt;0),"Important High",""))</f>
        <v/>
      </c>
      <c r="BJ475" s="29" t="str">
        <f>IF(OR(M475="",O475=""),"",IF(AND(M475=O475,M475&gt;0,O475&gt;0),"Important Low",""))</f>
        <v/>
      </c>
      <c r="BK475" s="37" t="str">
        <f>IFERROR(IF(ABS(U475)&lt;0.15%,"Equal High",""),"")</f>
        <v/>
      </c>
      <c r="BL475" s="37" t="str" cm="1">
        <f t="array" aca="1" ref="BL475" ca="1">_xlfn.LET(_xlpm.lookback,MIN(ROW()-ROW(BK$50),11),_xlpm.found,IFERROR(MATCH("Equal High",OFFSET(BK475,-_xlpm.lookback,0,_xlpm.lookback+1,1),0),-1),_xlpm.offset_rows,_xlpm.lookback-_xlpm.found+1,IF(_xlpm.found&gt;0,INDEX(E:E,ROW()-_xlpm.offset_rows),""))</f>
        <v/>
      </c>
      <c r="BM475" s="37" t="str">
        <f ca="1">IF(BL475&lt;&gt;"",H475,"")</f>
        <v/>
      </c>
      <c r="BN475" s="37" t="str">
        <f ca="1">IF(BL475&lt;&gt;"",I475,"")</f>
        <v/>
      </c>
      <c r="BO475" s="37" t="str">
        <f t="shared" ca="1" si="247"/>
        <v/>
      </c>
      <c r="BP475" s="37" t="str">
        <f>IFERROR(IF(ABS(V475)&lt;0.15%,"Equal Low",""),"")</f>
        <v/>
      </c>
      <c r="BQ475" s="37" t="str" cm="1">
        <f t="array" aca="1" ref="BQ475" ca="1">_xlfn.LET(_xlpm.lookback,MIN(ROW()-ROW(BP$50),11),_xlpm.found,IFERROR(MATCH("Equal Low",OFFSET(BP475,-_xlpm.lookback,0,_xlpm.lookback+1,1),0),-1),_xlpm.offset_rows,_xlpm.lookback-_xlpm.found+1,IF(_xlpm.found&gt;0,INDEX(F:F,ROW()-_xlpm.offset_rows),""))</f>
        <v/>
      </c>
      <c r="BR475" s="37" t="str">
        <f ca="1">IF(BQ475&lt;&gt;"",H475,"")</f>
        <v/>
      </c>
      <c r="BS475" s="37" t="str">
        <f ca="1">IF(BQ475&lt;&gt;"",I475,"")</f>
        <v/>
      </c>
      <c r="BT475" s="37" t="str">
        <f t="shared" ca="1" si="248"/>
        <v/>
      </c>
      <c r="BU475" s="37" t="str">
        <f t="shared" si="273"/>
        <v/>
      </c>
      <c r="BV475" s="29" t="str">
        <f t="shared" si="274"/>
        <v/>
      </c>
      <c r="BW475" s="37" t="str" cm="1">
        <f t="array" ref="BW475">IF(BV475&lt;&gt;1,"",_xlfn.IFS(OR(BC475="Above",BC475="Below"),BC475,OR(BH475="Above",BH475="Below"),BH475,TRUE,""))</f>
        <v/>
      </c>
      <c r="BX475" s="37" t="str">
        <f ca="1">_xlfn.LET(_xlpm.eqh,IFERROR(ABS((BM475-BL475)/BL475)&lt;0.15%,FALSE),_xlpm.eql,IFERROR(ABS((BR475-BQ475)/BQ475)&lt;0.15%,FALSE),IF(_xlpm.eqh,IF(_xlpm.eql,"Eqh Touch / Eql Touch","Eqh Touch"),IF(_xlpm.eql,"Eql Touch","")))</f>
        <v/>
      </c>
      <c r="BY475" s="37" t="str">
        <f>IF(AA475="","",IF(AA475&gt;0,"UP","DOWN"))</f>
        <v/>
      </c>
      <c r="BZ475" s="37" t="str">
        <f t="shared" si="275"/>
        <v/>
      </c>
      <c r="CA475" s="37" t="str">
        <f t="shared" si="276"/>
        <v/>
      </c>
      <c r="CB475" s="66" t="str">
        <f>IF(AS475="","",IF(AS475&gt;90%,"Sig High Spike @ Uptrend",""))</f>
        <v/>
      </c>
      <c r="CC475" s="69" t="str">
        <f t="shared" si="295"/>
        <v/>
      </c>
      <c r="CD475" s="66" t="str">
        <f t="shared" si="296"/>
        <v/>
      </c>
      <c r="CE475" s="66" t="str">
        <f t="shared" si="297"/>
        <v/>
      </c>
      <c r="CF475" s="66" t="str">
        <f>IF(AK475="","",IF(AND(AC475&gt;0,AK475&gt;0),"Low Spike @ Uptrend",""))</f>
        <v/>
      </c>
      <c r="CG475" s="66" t="str">
        <f>IF(AND(CF475="Low Spike @ Uptrend",AV475&gt;50%),"Sig Low Spike @ Uptrend","")</f>
        <v/>
      </c>
      <c r="CH475" s="30" t="str">
        <f>IFERROR(IF(Z475&gt;(AVERAGE(Z455:Z475)+(2*_xlfn.STDEV.P(Z455:Z475))),1,""),"")</f>
        <v/>
      </c>
      <c r="CI475" s="30" t="str">
        <f>IFERROR(IF(G475&gt;(AVERAGE(G455:G475)+(2*_xlfn.STDEV.P(G455:G475))),1,""),"")</f>
        <v/>
      </c>
      <c r="CJ475" s="30" t="str">
        <f>IF(P475="","",IF(P475=1,1,""))</f>
        <v/>
      </c>
      <c r="CK475" s="11" t="str">
        <f>IF(AND(CH475="",CC475="",CF475="",CI475="",CJ475=""),"",SUM(CH475:CJ475)/5)</f>
        <v/>
      </c>
      <c r="CL475" s="38" t="str">
        <f t="shared" si="319"/>
        <v/>
      </c>
      <c r="CM475" s="10" t="str">
        <f t="shared" si="320"/>
        <v/>
      </c>
      <c r="CR475" s="4"/>
      <c r="CS475" s="4"/>
    </row>
    <row r="476" spans="1:97" x14ac:dyDescent="0.55000000000000004">
      <c r="A476" t="str">
        <f>IF('Data Validation'!$K$2&lt;&gt;TRUE,"",'Data Validation'!A476)</f>
        <v/>
      </c>
      <c r="B476" s="4" t="str">
        <f>IF('Data Validation'!$K$2&lt;&gt;TRUE,"",'Data Validation'!C476)</f>
        <v/>
      </c>
      <c r="C476" s="4" t="str">
        <f>IF('Data Validation'!$K$2&lt;&gt;TRUE,"",'Data Validation'!E476)</f>
        <v/>
      </c>
      <c r="D476" s="4" t="str">
        <f>IF('Data Validation'!$K$2&lt;&gt;TRUE,"",'Data Validation'!G476)</f>
        <v/>
      </c>
      <c r="E476" s="4" t="str">
        <f>IF($C476&lt;&gt;"M5","",Price!F476)</f>
        <v/>
      </c>
      <c r="F476" s="4" t="str">
        <f>IF($C476&lt;&gt;"M5","",Price!G476)</f>
        <v/>
      </c>
      <c r="G476" s="4" t="str">
        <f>IF($C476&lt;&gt;"M5","",Price!H476)</f>
        <v/>
      </c>
      <c r="H476" s="57" t="str">
        <f>IF($C476&lt;&gt;"M5","",SSA!E476)</f>
        <v/>
      </c>
      <c r="I476" s="57" t="str">
        <f>IF($C476&lt;&gt;"M5","",SSA!F476)</f>
        <v/>
      </c>
      <c r="J476" s="58" t="str">
        <f>IF($C476&lt;&gt;"M5","",SSA!G476)</f>
        <v/>
      </c>
      <c r="K476" s="58" t="str">
        <f>IF($C476&lt;&gt;"M5","",SSA!H476)</f>
        <v/>
      </c>
      <c r="L476" s="5" t="str">
        <f>IF($C476&lt;&gt;"M5","",Trendlines!K476)</f>
        <v/>
      </c>
      <c r="M476" s="5" t="str">
        <f>IF($C476&lt;&gt;"M5","",Trendlines!L476)</f>
        <v/>
      </c>
      <c r="N476" s="5" t="str">
        <f>IF($C476&lt;&gt;"M5","",ZigZag!E476)</f>
        <v/>
      </c>
      <c r="O476" s="5" t="str">
        <f>IF($C476&lt;&gt;"M5","",ZigZag!F476)</f>
        <v/>
      </c>
      <c r="P476" s="5" t="str">
        <f>IF($C476&lt;&gt;"M5","",Pinbar!E476)</f>
        <v/>
      </c>
      <c r="Q476" s="57" t="str">
        <f>IF($C476&lt;&gt;"M5","",Trendlines!E476)</f>
        <v/>
      </c>
      <c r="R476" s="57" t="str">
        <f>IF($C476&lt;&gt;"M5","",Trendlines!H476)</f>
        <v/>
      </c>
      <c r="S476" s="36" t="str">
        <f>IF(N476=0,""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IF(N428&lt;&gt;0,N428,"")))))))))))))))))))))))))))))))))))))))))))))))))</f>
        <v/>
      </c>
      <c r="T476" s="36" t="str">
        <f>IF(O476=0,""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IF(O428&lt;&gt;0,O428,"")))))))))))))))))))))))))))))))))))))))))))))))))</f>
        <v/>
      </c>
      <c r="U476" s="36" t="str">
        <f>IFERROR(IF(S476="N/A","N/A",((N476-S476)/S476)),"")</f>
        <v/>
      </c>
      <c r="V476" s="36" t="str">
        <f>IFERROR(IF(T476="N/A","N/A",((O476-T476)/T476)),"")</f>
        <v/>
      </c>
      <c r="W476" t="str">
        <f>IFERROR(E476-F476,"")</f>
        <v/>
      </c>
      <c r="X476" t="str">
        <f>IFERROR(ABS(E476-D475),"")</f>
        <v/>
      </c>
      <c r="Y476" t="str">
        <f>IFERROR(ABS(F476-D475),"")</f>
        <v/>
      </c>
      <c r="Z476" t="str">
        <f t="shared" si="235"/>
        <v/>
      </c>
      <c r="AA476" s="36" t="str">
        <f>IFERROR(H476-I476,"")</f>
        <v/>
      </c>
      <c r="AB476" s="36" t="str">
        <f t="shared" si="278"/>
        <v/>
      </c>
      <c r="AC476" s="66" t="str" cm="1">
        <f t="array" ref="AC476">IFERROR((AB476=AB475,AC475+AB476,AB476),"")</f>
        <v/>
      </c>
      <c r="AD476" s="79" t="str">
        <f t="shared" si="279"/>
        <v/>
      </c>
      <c r="AE476" s="79" t="str">
        <f t="shared" si="280"/>
        <v/>
      </c>
      <c r="AF476" s="80" t="str">
        <f t="shared" si="281"/>
        <v/>
      </c>
      <c r="AG476" s="80" t="str">
        <f t="shared" si="282"/>
        <v/>
      </c>
      <c r="AH476" s="36" t="str">
        <f>IF(AND(H476&gt;I476,H475&lt;I475),"crossover","")</f>
        <v/>
      </c>
      <c r="AI476" s="36" t="str">
        <f>IF(AND(H476&lt;I476,H475&gt;I475),"crossunder","")</f>
        <v/>
      </c>
      <c r="AJ476" s="67" t="str">
        <f t="shared" si="283"/>
        <v/>
      </c>
      <c r="AK476" s="68" t="str">
        <f t="shared" si="284"/>
        <v/>
      </c>
      <c r="AL476" s="71" t="str">
        <f t="shared" si="285"/>
        <v/>
      </c>
      <c r="AM476" s="71" t="str">
        <f t="shared" si="286"/>
        <v/>
      </c>
      <c r="AN476" s="72" t="str">
        <f>IF(AND(AK476&lt;&gt;"",CF476="Low Spike @ Uptrend"),AK476,"")</f>
        <v/>
      </c>
      <c r="AO476" s="72" t="str">
        <f t="shared" si="287"/>
        <v/>
      </c>
      <c r="AP476" s="71" t="str">
        <f t="shared" si="288"/>
        <v/>
      </c>
      <c r="AQ476" s="71" t="str">
        <f t="shared" si="289"/>
        <v/>
      </c>
      <c r="AR476" s="74" t="str">
        <f t="shared" si="290"/>
        <v/>
      </c>
      <c r="AS476" s="74" t="str">
        <f t="shared" si="291"/>
        <v/>
      </c>
      <c r="AT476" s="72" t="str">
        <f t="shared" ref="AT476:AU476" si="323">IFERROR(STANDARDIZE(AN476,AVERAGE(AN92:AN476),_xlfn.STDEV.P(AN92:AN476)),"")</f>
        <v/>
      </c>
      <c r="AU476" s="72" t="str">
        <f t="shared" si="323"/>
        <v/>
      </c>
      <c r="AV476" s="76" t="str">
        <f t="shared" si="293"/>
        <v/>
      </c>
      <c r="AW476" s="76" t="str">
        <f t="shared" si="294"/>
        <v/>
      </c>
      <c r="AX476" s="4"/>
      <c r="AY476" s="21" t="str">
        <f>IF(OR(Q476=0,Q476=""),"",((H476-Q476)/Q476))</f>
        <v/>
      </c>
      <c r="AZ476" s="15" t="str">
        <f t="shared" si="267"/>
        <v/>
      </c>
      <c r="BA476" s="15" t="str">
        <f t="shared" si="262"/>
        <v/>
      </c>
      <c r="BB476" s="22" t="str">
        <f t="shared" si="268"/>
        <v/>
      </c>
      <c r="BC476" s="22" t="str">
        <f t="shared" si="269"/>
        <v/>
      </c>
      <c r="BD476" s="24" t="str">
        <f>IF(OR(R476=0,R476=""),"",((H476-R476)/R476))</f>
        <v/>
      </c>
      <c r="BE476" s="23" t="str">
        <f t="shared" si="265"/>
        <v/>
      </c>
      <c r="BF476" s="23" t="str">
        <f t="shared" si="270"/>
        <v/>
      </c>
      <c r="BG476" s="25" t="str">
        <f t="shared" si="271"/>
        <v/>
      </c>
      <c r="BH476" s="25" t="str">
        <f t="shared" si="272"/>
        <v/>
      </c>
      <c r="BI476" s="29" t="str">
        <f>IF(OR(L476="",N476=""),"",IF(AND(L476=N476,L476&gt;0,N476&gt;0),"Important High",""))</f>
        <v/>
      </c>
      <c r="BJ476" s="29" t="str">
        <f>IF(OR(M476="",O476=""),"",IF(AND(M476=O476,M476&gt;0,O476&gt;0),"Important Low",""))</f>
        <v/>
      </c>
      <c r="BK476" s="37" t="str">
        <f>IFERROR(IF(ABS(U476)&lt;0.15%,"Equal High",""),"")</f>
        <v/>
      </c>
      <c r="BL476" s="37" t="str" cm="1">
        <f t="array" aca="1" ref="BL476" ca="1">_xlfn.LET(_xlpm.lookback,MIN(ROW()-ROW(BK$50),11),_xlpm.found,IFERROR(MATCH("Equal High",OFFSET(BK476,-_xlpm.lookback,0,_xlpm.lookback+1,1),0),-1),_xlpm.offset_rows,_xlpm.lookback-_xlpm.found+1,IF(_xlpm.found&gt;0,INDEX(E:E,ROW()-_xlpm.offset_rows),""))</f>
        <v/>
      </c>
      <c r="BM476" s="37" t="str">
        <f ca="1">IF(BL476&lt;&gt;"",H476,"")</f>
        <v/>
      </c>
      <c r="BN476" s="37" t="str">
        <f ca="1">IF(BL476&lt;&gt;"",I476,"")</f>
        <v/>
      </c>
      <c r="BO476" s="37" t="str">
        <f t="shared" ca="1" si="247"/>
        <v/>
      </c>
      <c r="BP476" s="37" t="str">
        <f>IFERROR(IF(ABS(V476)&lt;0.15%,"Equal Low",""),"")</f>
        <v/>
      </c>
      <c r="BQ476" s="37" t="str" cm="1">
        <f t="array" aca="1" ref="BQ476" ca="1">_xlfn.LET(_xlpm.lookback,MIN(ROW()-ROW(BP$50),11),_xlpm.found,IFERROR(MATCH("Equal Low",OFFSET(BP476,-_xlpm.lookback,0,_xlpm.lookback+1,1),0),-1),_xlpm.offset_rows,_xlpm.lookback-_xlpm.found+1,IF(_xlpm.found&gt;0,INDEX(F:F,ROW()-_xlpm.offset_rows),""))</f>
        <v/>
      </c>
      <c r="BR476" s="37" t="str">
        <f ca="1">IF(BQ476&lt;&gt;"",H476,"")</f>
        <v/>
      </c>
      <c r="BS476" s="37" t="str">
        <f ca="1">IF(BQ476&lt;&gt;"",I476,"")</f>
        <v/>
      </c>
      <c r="BT476" s="37" t="str">
        <f t="shared" ca="1" si="248"/>
        <v/>
      </c>
      <c r="BU476" s="37" t="str">
        <f t="shared" si="273"/>
        <v/>
      </c>
      <c r="BV476" s="29" t="str">
        <f t="shared" si="274"/>
        <v/>
      </c>
      <c r="BW476" s="37" t="str" cm="1">
        <f t="array" ref="BW476">IF(BV476&lt;&gt;1,"",_xlfn.IFS(OR(BC476="Above",BC476="Below"),BC476,OR(BH476="Above",BH476="Below"),BH476,TRUE,""))</f>
        <v/>
      </c>
      <c r="BX476" s="37" t="str">
        <f ca="1">_xlfn.LET(_xlpm.eqh,IFERROR(ABS((BM476-BL476)/BL476)&lt;0.15%,FALSE),_xlpm.eql,IFERROR(ABS((BR476-BQ476)/BQ476)&lt;0.15%,FALSE),IF(_xlpm.eqh,IF(_xlpm.eql,"Eqh Touch / Eql Touch","Eqh Touch"),IF(_xlpm.eql,"Eql Touch","")))</f>
        <v/>
      </c>
      <c r="BY476" s="37" t="str">
        <f>IF(AA476="","",IF(AA476&gt;0,"UP","DOWN"))</f>
        <v/>
      </c>
      <c r="BZ476" s="37" t="str">
        <f t="shared" si="275"/>
        <v/>
      </c>
      <c r="CA476" s="37" t="str">
        <f t="shared" si="276"/>
        <v/>
      </c>
      <c r="CB476" s="66" t="str">
        <f>IF(AS476="","",IF(AS476&gt;90%,"Sig High Spike @ Uptrend",""))</f>
        <v/>
      </c>
      <c r="CC476" s="69" t="str">
        <f t="shared" si="295"/>
        <v/>
      </c>
      <c r="CD476" s="66" t="str">
        <f t="shared" si="296"/>
        <v/>
      </c>
      <c r="CE476" s="66" t="str">
        <f t="shared" si="297"/>
        <v/>
      </c>
      <c r="CF476" s="66" t="str">
        <f>IF(AK476="","",IF(AND(AC476&gt;0,AK476&gt;0),"Low Spike @ Uptrend",""))</f>
        <v/>
      </c>
      <c r="CG476" s="66" t="str">
        <f>IF(AND(CF476="Low Spike @ Uptrend",AV476&gt;50%),"Sig Low Spike @ Uptrend","")</f>
        <v/>
      </c>
      <c r="CH476" s="30" t="str">
        <f>IFERROR(IF(Z476&gt;(AVERAGE(Z456:Z476)+(2*_xlfn.STDEV.P(Z456:Z476))),1,""),"")</f>
        <v/>
      </c>
      <c r="CI476" s="30" t="str">
        <f>IFERROR(IF(G476&gt;(AVERAGE(G456:G476)+(2*_xlfn.STDEV.P(G456:G476))),1,""),"")</f>
        <v/>
      </c>
      <c r="CJ476" s="30" t="str">
        <f>IF(P476="","",IF(P476=1,1,""))</f>
        <v/>
      </c>
      <c r="CK476" s="11" t="str">
        <f>IF(AND(CH476="",CC476="",CF476="",CI476="",CJ476=""),"",SUM(CH476:CJ476)/5)</f>
        <v/>
      </c>
      <c r="CL476" s="38" t="str">
        <f t="shared" si="319"/>
        <v/>
      </c>
      <c r="CM476" s="10" t="str">
        <f t="shared" si="320"/>
        <v/>
      </c>
      <c r="CR476" s="4"/>
      <c r="CS476" s="4"/>
    </row>
    <row r="477" spans="1:97" x14ac:dyDescent="0.55000000000000004">
      <c r="A477" t="str">
        <f>IF('Data Validation'!$K$2&lt;&gt;TRUE,"",'Data Validation'!A477)</f>
        <v/>
      </c>
      <c r="B477" s="4" t="str">
        <f>IF('Data Validation'!$K$2&lt;&gt;TRUE,"",'Data Validation'!C477)</f>
        <v/>
      </c>
      <c r="C477" s="4" t="str">
        <f>IF('Data Validation'!$K$2&lt;&gt;TRUE,"",'Data Validation'!E477)</f>
        <v/>
      </c>
      <c r="D477" s="4" t="str">
        <f>IF('Data Validation'!$K$2&lt;&gt;TRUE,"",'Data Validation'!G477)</f>
        <v/>
      </c>
      <c r="E477" s="4" t="str">
        <f>IF($C477&lt;&gt;"M5","",Price!F477)</f>
        <v/>
      </c>
      <c r="F477" s="4" t="str">
        <f>IF($C477&lt;&gt;"M5","",Price!G477)</f>
        <v/>
      </c>
      <c r="G477" s="4" t="str">
        <f>IF($C477&lt;&gt;"M5","",Price!H477)</f>
        <v/>
      </c>
      <c r="H477" s="57" t="str">
        <f>IF($C477&lt;&gt;"M5","",SSA!E477)</f>
        <v/>
      </c>
      <c r="I477" s="57" t="str">
        <f>IF($C477&lt;&gt;"M5","",SSA!F477)</f>
        <v/>
      </c>
      <c r="J477" s="58" t="str">
        <f>IF($C477&lt;&gt;"M5","",SSA!G477)</f>
        <v/>
      </c>
      <c r="K477" s="58" t="str">
        <f>IF($C477&lt;&gt;"M5","",SSA!H477)</f>
        <v/>
      </c>
      <c r="L477" s="5" t="str">
        <f>IF($C477&lt;&gt;"M5","",Trendlines!K477)</f>
        <v/>
      </c>
      <c r="M477" s="5" t="str">
        <f>IF($C477&lt;&gt;"M5","",Trendlines!L477)</f>
        <v/>
      </c>
      <c r="N477" s="5" t="str">
        <f>IF($C477&lt;&gt;"M5","",ZigZag!E477)</f>
        <v/>
      </c>
      <c r="O477" s="5" t="str">
        <f>IF($C477&lt;&gt;"M5","",ZigZag!F477)</f>
        <v/>
      </c>
      <c r="P477" s="5" t="str">
        <f>IF($C477&lt;&gt;"M5","",Pinbar!E477)</f>
        <v/>
      </c>
      <c r="Q477" s="57" t="str">
        <f>IF($C477&lt;&gt;"M5","",Trendlines!E477)</f>
        <v/>
      </c>
      <c r="R477" s="57" t="str">
        <f>IF($C477&lt;&gt;"M5","",Trendlines!H477)</f>
        <v/>
      </c>
      <c r="S477" s="36" t="str">
        <f>IF(N477=0,""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IF(N429&lt;&gt;0,N429,"")))))))))))))))))))))))))))))))))))))))))))))))))</f>
        <v/>
      </c>
      <c r="T477" s="36" t="str">
        <f>IF(O477=0,""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IF(O429&lt;&gt;0,O429,"")))))))))))))))))))))))))))))))))))))))))))))))))</f>
        <v/>
      </c>
      <c r="U477" s="36" t="str">
        <f>IFERROR(IF(S477="N/A","N/A",((N477-S477)/S477)),"")</f>
        <v/>
      </c>
      <c r="V477" s="36" t="str">
        <f>IFERROR(IF(T477="N/A","N/A",((O477-T477)/T477)),"")</f>
        <v/>
      </c>
      <c r="W477" t="str">
        <f>IFERROR(E477-F477,"")</f>
        <v/>
      </c>
      <c r="X477" t="str">
        <f>IFERROR(ABS(E477-D476),"")</f>
        <v/>
      </c>
      <c r="Y477" t="str">
        <f>IFERROR(ABS(F477-D476),"")</f>
        <v/>
      </c>
      <c r="Z477" t="str">
        <f t="shared" si="235"/>
        <v/>
      </c>
      <c r="AA477" s="36" t="str">
        <f>IFERROR(H477-I477,"")</f>
        <v/>
      </c>
      <c r="AB477" s="36" t="str">
        <f t="shared" si="278"/>
        <v/>
      </c>
      <c r="AC477" s="66" t="str" cm="1">
        <f t="array" ref="AC477">IFERROR((AB477=AB476,AC476+AB477,AB477),"")</f>
        <v/>
      </c>
      <c r="AD477" s="79" t="str">
        <f t="shared" si="279"/>
        <v/>
      </c>
      <c r="AE477" s="79" t="str">
        <f t="shared" si="280"/>
        <v/>
      </c>
      <c r="AF477" s="80" t="str">
        <f t="shared" si="281"/>
        <v/>
      </c>
      <c r="AG477" s="80" t="str">
        <f t="shared" si="282"/>
        <v/>
      </c>
      <c r="AH477" s="36" t="str">
        <f>IF(AND(H477&gt;I477,H476&lt;I476),"crossover","")</f>
        <v/>
      </c>
      <c r="AI477" s="36" t="str">
        <f>IF(AND(H477&lt;I477,H476&gt;I476),"crossunder","")</f>
        <v/>
      </c>
      <c r="AJ477" s="67" t="str">
        <f t="shared" si="283"/>
        <v/>
      </c>
      <c r="AK477" s="68" t="str">
        <f t="shared" si="284"/>
        <v/>
      </c>
      <c r="AL477" s="71" t="str">
        <f t="shared" si="285"/>
        <v/>
      </c>
      <c r="AM477" s="71" t="str">
        <f t="shared" si="286"/>
        <v/>
      </c>
      <c r="AN477" s="72" t="str">
        <f>IF(AND(AK477&lt;&gt;"",CF477="Low Spike @ Uptrend"),AK477,"")</f>
        <v/>
      </c>
      <c r="AO477" s="72" t="str">
        <f t="shared" si="287"/>
        <v/>
      </c>
      <c r="AP477" s="71" t="str">
        <f t="shared" si="288"/>
        <v/>
      </c>
      <c r="AQ477" s="71" t="str">
        <f t="shared" si="289"/>
        <v/>
      </c>
      <c r="AR477" s="74" t="str">
        <f t="shared" si="290"/>
        <v/>
      </c>
      <c r="AS477" s="74" t="str">
        <f t="shared" si="291"/>
        <v/>
      </c>
      <c r="AT477" s="72" t="str">
        <f t="shared" ref="AT477:AU477" si="324">IFERROR(STANDARDIZE(AN477,AVERAGE(AN93:AN477),_xlfn.STDEV.P(AN93:AN477)),"")</f>
        <v/>
      </c>
      <c r="AU477" s="72" t="str">
        <f t="shared" si="324"/>
        <v/>
      </c>
      <c r="AV477" s="76" t="str">
        <f t="shared" si="293"/>
        <v/>
      </c>
      <c r="AW477" s="76" t="str">
        <f t="shared" si="294"/>
        <v/>
      </c>
      <c r="AX477" s="4"/>
      <c r="AY477" s="21" t="str">
        <f>IF(OR(Q477=0,Q477=""),"",((H477-Q477)/Q477))</f>
        <v/>
      </c>
      <c r="AZ477" s="15" t="str">
        <f t="shared" si="267"/>
        <v/>
      </c>
      <c r="BA477" s="15" t="str">
        <f t="shared" si="262"/>
        <v/>
      </c>
      <c r="BB477" s="22" t="str">
        <f t="shared" si="268"/>
        <v/>
      </c>
      <c r="BC477" s="22" t="str">
        <f t="shared" si="269"/>
        <v/>
      </c>
      <c r="BD477" s="24" t="str">
        <f>IF(OR(R477=0,R477=""),"",((H477-R477)/R477))</f>
        <v/>
      </c>
      <c r="BE477" s="23" t="str">
        <f t="shared" si="265"/>
        <v/>
      </c>
      <c r="BF477" s="23" t="str">
        <f t="shared" si="270"/>
        <v/>
      </c>
      <c r="BG477" s="25" t="str">
        <f t="shared" si="271"/>
        <v/>
      </c>
      <c r="BH477" s="25" t="str">
        <f t="shared" si="272"/>
        <v/>
      </c>
      <c r="BI477" s="29" t="str">
        <f>IF(OR(L477="",N477=""),"",IF(AND(L477=N477,L477&gt;0,N477&gt;0),"Important High",""))</f>
        <v/>
      </c>
      <c r="BJ477" s="29" t="str">
        <f>IF(OR(M477="",O477=""),"",IF(AND(M477=O477,M477&gt;0,O477&gt;0),"Important Low",""))</f>
        <v/>
      </c>
      <c r="BK477" s="37" t="str">
        <f>IFERROR(IF(ABS(U477)&lt;0.15%,"Equal High",""),"")</f>
        <v/>
      </c>
      <c r="BL477" s="37" t="str" cm="1">
        <f t="array" aca="1" ref="BL477" ca="1">_xlfn.LET(_xlpm.lookback,MIN(ROW()-ROW(BK$50),11),_xlpm.found,IFERROR(MATCH("Equal High",OFFSET(BK477,-_xlpm.lookback,0,_xlpm.lookback+1,1),0),-1),_xlpm.offset_rows,_xlpm.lookback-_xlpm.found+1,IF(_xlpm.found&gt;0,INDEX(E:E,ROW()-_xlpm.offset_rows),""))</f>
        <v/>
      </c>
      <c r="BM477" s="37" t="str">
        <f ca="1">IF(BL477&lt;&gt;"",H477,"")</f>
        <v/>
      </c>
      <c r="BN477" s="37" t="str">
        <f ca="1">IF(BL477&lt;&gt;"",I477,"")</f>
        <v/>
      </c>
      <c r="BO477" s="37" t="str">
        <f t="shared" ca="1" si="247"/>
        <v/>
      </c>
      <c r="BP477" s="37" t="str">
        <f>IFERROR(IF(ABS(V477)&lt;0.15%,"Equal Low",""),"")</f>
        <v/>
      </c>
      <c r="BQ477" s="37" t="str" cm="1">
        <f t="array" aca="1" ref="BQ477" ca="1">_xlfn.LET(_xlpm.lookback,MIN(ROW()-ROW(BP$50),11),_xlpm.found,IFERROR(MATCH("Equal Low",OFFSET(BP477,-_xlpm.lookback,0,_xlpm.lookback+1,1),0),-1),_xlpm.offset_rows,_xlpm.lookback-_xlpm.found+1,IF(_xlpm.found&gt;0,INDEX(F:F,ROW()-_xlpm.offset_rows),""))</f>
        <v/>
      </c>
      <c r="BR477" s="37" t="str">
        <f ca="1">IF(BQ477&lt;&gt;"",H477,"")</f>
        <v/>
      </c>
      <c r="BS477" s="37" t="str">
        <f ca="1">IF(BQ477&lt;&gt;"",I477,"")</f>
        <v/>
      </c>
      <c r="BT477" s="37" t="str">
        <f t="shared" ca="1" si="248"/>
        <v/>
      </c>
      <c r="BU477" s="37" t="str">
        <f t="shared" si="273"/>
        <v/>
      </c>
      <c r="BV477" s="29" t="str">
        <f t="shared" si="274"/>
        <v/>
      </c>
      <c r="BW477" s="37" t="str" cm="1">
        <f t="array" ref="BW477">IF(BV477&lt;&gt;1,"",_xlfn.IFS(OR(BC477="Above",BC477="Below"),BC477,OR(BH477="Above",BH477="Below"),BH477,TRUE,""))</f>
        <v/>
      </c>
      <c r="BX477" s="37" t="str">
        <f ca="1">_xlfn.LET(_xlpm.eqh,IFERROR(ABS((BM477-BL477)/BL477)&lt;0.15%,FALSE),_xlpm.eql,IFERROR(ABS((BR477-BQ477)/BQ477)&lt;0.15%,FALSE),IF(_xlpm.eqh,IF(_xlpm.eql,"Eqh Touch / Eql Touch","Eqh Touch"),IF(_xlpm.eql,"Eql Touch","")))</f>
        <v/>
      </c>
      <c r="BY477" s="37" t="str">
        <f>IF(AA477="","",IF(AA477&gt;0,"UP","DOWN"))</f>
        <v/>
      </c>
      <c r="BZ477" s="37" t="str">
        <f t="shared" si="275"/>
        <v/>
      </c>
      <c r="CA477" s="37" t="str">
        <f t="shared" si="276"/>
        <v/>
      </c>
      <c r="CB477" s="66" t="str">
        <f>IF(AS477="","",IF(AS477&gt;90%,"Sig High Spike @ Uptrend",""))</f>
        <v/>
      </c>
      <c r="CC477" s="69" t="str">
        <f t="shared" si="295"/>
        <v/>
      </c>
      <c r="CD477" s="66" t="str">
        <f t="shared" si="296"/>
        <v/>
      </c>
      <c r="CE477" s="66" t="str">
        <f t="shared" si="297"/>
        <v/>
      </c>
      <c r="CF477" s="66" t="str">
        <f>IF(AK477="","",IF(AND(AC477&gt;0,AK477&gt;0),"Low Spike @ Uptrend",""))</f>
        <v/>
      </c>
      <c r="CG477" s="66" t="str">
        <f>IF(AND(CF477="Low Spike @ Uptrend",AV477&gt;50%),"Sig Low Spike @ Uptrend","")</f>
        <v/>
      </c>
      <c r="CH477" s="30" t="str">
        <f>IFERROR(IF(Z477&gt;(AVERAGE(Z457:Z477)+(2*_xlfn.STDEV.P(Z457:Z477))),1,""),"")</f>
        <v/>
      </c>
      <c r="CI477" s="30" t="str">
        <f>IFERROR(IF(G477&gt;(AVERAGE(G457:G477)+(2*_xlfn.STDEV.P(G457:G477))),1,""),"")</f>
        <v/>
      </c>
      <c r="CJ477" s="30" t="str">
        <f>IF(P477="","",IF(P477=1,1,""))</f>
        <v/>
      </c>
      <c r="CK477" s="11" t="str">
        <f>IF(AND(CH477="",CC477="",CF477="",CI477="",CJ477=""),"",SUM(CH477:CJ477)/5)</f>
        <v/>
      </c>
      <c r="CL477" s="38" t="str">
        <f t="shared" si="319"/>
        <v/>
      </c>
      <c r="CM477" s="10" t="str">
        <f t="shared" si="320"/>
        <v/>
      </c>
      <c r="CR477" s="4"/>
      <c r="CS477" s="4"/>
    </row>
    <row r="478" spans="1:97" x14ac:dyDescent="0.55000000000000004">
      <c r="A478" t="str">
        <f>IF('Data Validation'!$K$2&lt;&gt;TRUE,"",'Data Validation'!A478)</f>
        <v/>
      </c>
      <c r="B478" s="4" t="str">
        <f>IF('Data Validation'!$K$2&lt;&gt;TRUE,"",'Data Validation'!C478)</f>
        <v/>
      </c>
      <c r="C478" s="4" t="str">
        <f>IF('Data Validation'!$K$2&lt;&gt;TRUE,"",'Data Validation'!E478)</f>
        <v/>
      </c>
      <c r="D478" s="4" t="str">
        <f>IF('Data Validation'!$K$2&lt;&gt;TRUE,"",'Data Validation'!G478)</f>
        <v/>
      </c>
      <c r="E478" s="4" t="str">
        <f>IF($C478&lt;&gt;"M5","",Price!F478)</f>
        <v/>
      </c>
      <c r="F478" s="4" t="str">
        <f>IF($C478&lt;&gt;"M5","",Price!G478)</f>
        <v/>
      </c>
      <c r="G478" s="4" t="str">
        <f>IF($C478&lt;&gt;"M5","",Price!H478)</f>
        <v/>
      </c>
      <c r="H478" s="57" t="str">
        <f>IF($C478&lt;&gt;"M5","",SSA!E478)</f>
        <v/>
      </c>
      <c r="I478" s="57" t="str">
        <f>IF($C478&lt;&gt;"M5","",SSA!F478)</f>
        <v/>
      </c>
      <c r="J478" s="58" t="str">
        <f>IF($C478&lt;&gt;"M5","",SSA!G478)</f>
        <v/>
      </c>
      <c r="K478" s="58" t="str">
        <f>IF($C478&lt;&gt;"M5","",SSA!H478)</f>
        <v/>
      </c>
      <c r="L478" s="5" t="str">
        <f>IF($C478&lt;&gt;"M5","",Trendlines!K478)</f>
        <v/>
      </c>
      <c r="M478" s="5" t="str">
        <f>IF($C478&lt;&gt;"M5","",Trendlines!L478)</f>
        <v/>
      </c>
      <c r="N478" s="5" t="str">
        <f>IF($C478&lt;&gt;"M5","",ZigZag!E478)</f>
        <v/>
      </c>
      <c r="O478" s="5" t="str">
        <f>IF($C478&lt;&gt;"M5","",ZigZag!F478)</f>
        <v/>
      </c>
      <c r="P478" s="5" t="str">
        <f>IF($C478&lt;&gt;"M5","",Pinbar!E478)</f>
        <v/>
      </c>
      <c r="Q478" s="57" t="str">
        <f>IF($C478&lt;&gt;"M5","",Trendlines!E478)</f>
        <v/>
      </c>
      <c r="R478" s="57" t="str">
        <f>IF($C478&lt;&gt;"M5","",Trendlines!H478)</f>
        <v/>
      </c>
      <c r="S478" s="36" t="str">
        <f>IF(N478=0,""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IF(N430&lt;&gt;0,N430,"")))))))))))))))))))))))))))))))))))))))))))))))))</f>
        <v/>
      </c>
      <c r="T478" s="36" t="str">
        <f>IF(O478=0,""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IF(O430&lt;&gt;0,O430,"")))))))))))))))))))))))))))))))))))))))))))))))))</f>
        <v/>
      </c>
      <c r="U478" s="36" t="str">
        <f>IFERROR(IF(S478="N/A","N/A",((N478-S478)/S478)),"")</f>
        <v/>
      </c>
      <c r="V478" s="36" t="str">
        <f>IFERROR(IF(T478="N/A","N/A",((O478-T478)/T478)),"")</f>
        <v/>
      </c>
      <c r="W478" t="str">
        <f>IFERROR(E478-F478,"")</f>
        <v/>
      </c>
      <c r="X478" t="str">
        <f>IFERROR(ABS(E478-D477),"")</f>
        <v/>
      </c>
      <c r="Y478" t="str">
        <f>IFERROR(ABS(F478-D477),"")</f>
        <v/>
      </c>
      <c r="Z478" t="str">
        <f t="shared" si="235"/>
        <v/>
      </c>
      <c r="AA478" s="36" t="str">
        <f>IFERROR(H478-I478,"")</f>
        <v/>
      </c>
      <c r="AB478" s="36" t="str">
        <f t="shared" si="278"/>
        <v/>
      </c>
      <c r="AC478" s="66" t="str" cm="1">
        <f t="array" ref="AC478">IFERROR((AB478=AB477,AC477+AB478,AB478),"")</f>
        <v/>
      </c>
      <c r="AD478" s="79" t="str">
        <f t="shared" si="279"/>
        <v/>
      </c>
      <c r="AE478" s="79" t="str">
        <f t="shared" si="280"/>
        <v/>
      </c>
      <c r="AF478" s="80" t="str">
        <f t="shared" si="281"/>
        <v/>
      </c>
      <c r="AG478" s="80" t="str">
        <f t="shared" si="282"/>
        <v/>
      </c>
      <c r="AH478" s="36" t="str">
        <f>IF(AND(H478&gt;I478,H477&lt;I477),"crossover","")</f>
        <v/>
      </c>
      <c r="AI478" s="36" t="str">
        <f>IF(AND(H478&lt;I478,H477&gt;I477),"crossunder","")</f>
        <v/>
      </c>
      <c r="AJ478" s="67" t="str">
        <f t="shared" si="283"/>
        <v/>
      </c>
      <c r="AK478" s="68" t="str">
        <f t="shared" si="284"/>
        <v/>
      </c>
      <c r="AL478" s="71" t="str">
        <f t="shared" si="285"/>
        <v/>
      </c>
      <c r="AM478" s="71" t="str">
        <f t="shared" si="286"/>
        <v/>
      </c>
      <c r="AN478" s="72" t="str">
        <f>IF(AND(AK478&lt;&gt;"",CF478="Low Spike @ Uptrend"),AK478,"")</f>
        <v/>
      </c>
      <c r="AO478" s="72" t="str">
        <f t="shared" si="287"/>
        <v/>
      </c>
      <c r="AP478" s="71" t="str">
        <f t="shared" si="288"/>
        <v/>
      </c>
      <c r="AQ478" s="71" t="str">
        <f t="shared" si="289"/>
        <v/>
      </c>
      <c r="AR478" s="74" t="str">
        <f t="shared" si="290"/>
        <v/>
      </c>
      <c r="AS478" s="74" t="str">
        <f t="shared" si="291"/>
        <v/>
      </c>
      <c r="AT478" s="72" t="str">
        <f t="shared" ref="AT478:AU478" si="325">IFERROR(STANDARDIZE(AN478,AVERAGE(AN94:AN478),_xlfn.STDEV.P(AN94:AN478)),"")</f>
        <v/>
      </c>
      <c r="AU478" s="72" t="str">
        <f t="shared" si="325"/>
        <v/>
      </c>
      <c r="AV478" s="76" t="str">
        <f t="shared" si="293"/>
        <v/>
      </c>
      <c r="AW478" s="76" t="str">
        <f t="shared" si="294"/>
        <v/>
      </c>
      <c r="AX478" s="4"/>
      <c r="AY478" s="21" t="str">
        <f>IF(OR(Q478=0,Q478=""),"",((H478-Q478)/Q478))</f>
        <v/>
      </c>
      <c r="AZ478" s="15" t="str">
        <f t="shared" si="267"/>
        <v/>
      </c>
      <c r="BA478" s="15" t="str">
        <f t="shared" si="262"/>
        <v/>
      </c>
      <c r="BB478" s="22" t="str">
        <f t="shared" si="268"/>
        <v/>
      </c>
      <c r="BC478" s="22" t="str">
        <f t="shared" si="269"/>
        <v/>
      </c>
      <c r="BD478" s="24" t="str">
        <f>IF(OR(R478=0,R478=""),"",((H478-R478)/R478))</f>
        <v/>
      </c>
      <c r="BE478" s="23" t="str">
        <f t="shared" si="265"/>
        <v/>
      </c>
      <c r="BF478" s="23" t="str">
        <f t="shared" si="270"/>
        <v/>
      </c>
      <c r="BG478" s="25" t="str">
        <f t="shared" si="271"/>
        <v/>
      </c>
      <c r="BH478" s="25" t="str">
        <f t="shared" si="272"/>
        <v/>
      </c>
      <c r="BI478" s="29" t="str">
        <f>IF(OR(L478="",N478=""),"",IF(AND(L478=N478,L478&gt;0,N478&gt;0),"Important High",""))</f>
        <v/>
      </c>
      <c r="BJ478" s="29" t="str">
        <f>IF(OR(M478="",O478=""),"",IF(AND(M478=O478,M478&gt;0,O478&gt;0),"Important Low",""))</f>
        <v/>
      </c>
      <c r="BK478" s="37" t="str">
        <f>IFERROR(IF(ABS(U478)&lt;0.15%,"Equal High",""),"")</f>
        <v/>
      </c>
      <c r="BL478" s="37" t="str" cm="1">
        <f t="array" aca="1" ref="BL478" ca="1">_xlfn.LET(_xlpm.lookback,MIN(ROW()-ROW(BK$50),11),_xlpm.found,IFERROR(MATCH("Equal High",OFFSET(BK478,-_xlpm.lookback,0,_xlpm.lookback+1,1),0),-1),_xlpm.offset_rows,_xlpm.lookback-_xlpm.found+1,IF(_xlpm.found&gt;0,INDEX(E:E,ROW()-_xlpm.offset_rows),""))</f>
        <v/>
      </c>
      <c r="BM478" s="37" t="str">
        <f ca="1">IF(BL478&lt;&gt;"",H478,"")</f>
        <v/>
      </c>
      <c r="BN478" s="37" t="str">
        <f ca="1">IF(BL478&lt;&gt;"",I478,"")</f>
        <v/>
      </c>
      <c r="BO478" s="37" t="str">
        <f t="shared" ca="1" si="247"/>
        <v/>
      </c>
      <c r="BP478" s="37" t="str">
        <f>IFERROR(IF(ABS(V478)&lt;0.15%,"Equal Low",""),"")</f>
        <v/>
      </c>
      <c r="BQ478" s="37" t="str" cm="1">
        <f t="array" aca="1" ref="BQ478" ca="1">_xlfn.LET(_xlpm.lookback,MIN(ROW()-ROW(BP$50),11),_xlpm.found,IFERROR(MATCH("Equal Low",OFFSET(BP478,-_xlpm.lookback,0,_xlpm.lookback+1,1),0),-1),_xlpm.offset_rows,_xlpm.lookback-_xlpm.found+1,IF(_xlpm.found&gt;0,INDEX(F:F,ROW()-_xlpm.offset_rows),""))</f>
        <v/>
      </c>
      <c r="BR478" s="37" t="str">
        <f ca="1">IF(BQ478&lt;&gt;"",H478,"")</f>
        <v/>
      </c>
      <c r="BS478" s="37" t="str">
        <f ca="1">IF(BQ478&lt;&gt;"",I478,"")</f>
        <v/>
      </c>
      <c r="BT478" s="37" t="str">
        <f t="shared" ca="1" si="248"/>
        <v/>
      </c>
      <c r="BU478" s="37" t="str">
        <f t="shared" si="273"/>
        <v/>
      </c>
      <c r="BV478" s="29" t="str">
        <f t="shared" si="274"/>
        <v/>
      </c>
      <c r="BW478" s="37" t="str" cm="1">
        <f t="array" ref="BW478">IF(BV478&lt;&gt;1,"",_xlfn.IFS(OR(BC478="Above",BC478="Below"),BC478,OR(BH478="Above",BH478="Below"),BH478,TRUE,""))</f>
        <v/>
      </c>
      <c r="BX478" s="37" t="str">
        <f ca="1">_xlfn.LET(_xlpm.eqh,IFERROR(ABS((BM478-BL478)/BL478)&lt;0.15%,FALSE),_xlpm.eql,IFERROR(ABS((BR478-BQ478)/BQ478)&lt;0.15%,FALSE),IF(_xlpm.eqh,IF(_xlpm.eql,"Eqh Touch / Eql Touch","Eqh Touch"),IF(_xlpm.eql,"Eql Touch","")))</f>
        <v/>
      </c>
      <c r="BY478" s="37" t="str">
        <f>IF(AA478="","",IF(AA478&gt;0,"UP","DOWN"))</f>
        <v/>
      </c>
      <c r="BZ478" s="37" t="str">
        <f t="shared" si="275"/>
        <v/>
      </c>
      <c r="CA478" s="37" t="str">
        <f t="shared" si="276"/>
        <v/>
      </c>
      <c r="CB478" s="66" t="str">
        <f>IF(AS478="","",IF(AS478&gt;90%,"Sig High Spike @ Uptrend",""))</f>
        <v/>
      </c>
      <c r="CC478" s="69" t="str">
        <f t="shared" si="295"/>
        <v/>
      </c>
      <c r="CD478" s="66" t="str">
        <f t="shared" si="296"/>
        <v/>
      </c>
      <c r="CE478" s="66" t="str">
        <f t="shared" si="297"/>
        <v/>
      </c>
      <c r="CF478" s="66" t="str">
        <f>IF(AK478="","",IF(AND(AC478&gt;0,AK478&gt;0),"Low Spike @ Uptrend",""))</f>
        <v/>
      </c>
      <c r="CG478" s="66" t="str">
        <f>IF(AND(CF478="Low Spike @ Uptrend",AV478&gt;50%),"Sig Low Spike @ Uptrend","")</f>
        <v/>
      </c>
      <c r="CH478" s="30" t="str">
        <f>IFERROR(IF(Z478&gt;(AVERAGE(Z458:Z478)+(2*_xlfn.STDEV.P(Z458:Z478))),1,""),"")</f>
        <v/>
      </c>
      <c r="CI478" s="30" t="str">
        <f>IFERROR(IF(G478&gt;(AVERAGE(G458:G478)+(2*_xlfn.STDEV.P(G458:G478))),1,""),"")</f>
        <v/>
      </c>
      <c r="CJ478" s="30" t="str">
        <f>IF(P478="","",IF(P478=1,1,""))</f>
        <v/>
      </c>
      <c r="CK478" s="11" t="str">
        <f>IF(AND(CH478="",CC478="",CF478="",CI478="",CJ478=""),"",SUM(CH478:CJ478)/5)</f>
        <v/>
      </c>
      <c r="CL478" s="38" t="str">
        <f t="shared" si="319"/>
        <v/>
      </c>
      <c r="CM478" s="10" t="str">
        <f t="shared" si="320"/>
        <v/>
      </c>
      <c r="CR478" s="4"/>
      <c r="CS478" s="4"/>
    </row>
    <row r="479" spans="1:97" x14ac:dyDescent="0.55000000000000004">
      <c r="A479" t="str">
        <f>IF('Data Validation'!$K$2&lt;&gt;TRUE,"",'Data Validation'!A479)</f>
        <v/>
      </c>
      <c r="B479" s="4" t="str">
        <f>IF('Data Validation'!$K$2&lt;&gt;TRUE,"",'Data Validation'!C479)</f>
        <v/>
      </c>
      <c r="C479" s="4" t="str">
        <f>IF('Data Validation'!$K$2&lt;&gt;TRUE,"",'Data Validation'!E479)</f>
        <v/>
      </c>
      <c r="D479" s="4" t="str">
        <f>IF('Data Validation'!$K$2&lt;&gt;TRUE,"",'Data Validation'!G479)</f>
        <v/>
      </c>
      <c r="E479" s="4" t="str">
        <f>IF($C479&lt;&gt;"M5","",Price!F479)</f>
        <v/>
      </c>
      <c r="F479" s="4" t="str">
        <f>IF($C479&lt;&gt;"M5","",Price!G479)</f>
        <v/>
      </c>
      <c r="G479" s="4" t="str">
        <f>IF($C479&lt;&gt;"M5","",Price!H479)</f>
        <v/>
      </c>
      <c r="H479" s="57" t="str">
        <f>IF($C479&lt;&gt;"M5","",SSA!E479)</f>
        <v/>
      </c>
      <c r="I479" s="57" t="str">
        <f>IF($C479&lt;&gt;"M5","",SSA!F479)</f>
        <v/>
      </c>
      <c r="J479" s="58" t="str">
        <f>IF($C479&lt;&gt;"M5","",SSA!G479)</f>
        <v/>
      </c>
      <c r="K479" s="58" t="str">
        <f>IF($C479&lt;&gt;"M5","",SSA!H479)</f>
        <v/>
      </c>
      <c r="L479" s="5" t="str">
        <f>IF($C479&lt;&gt;"M5","",Trendlines!K479)</f>
        <v/>
      </c>
      <c r="M479" s="5" t="str">
        <f>IF($C479&lt;&gt;"M5","",Trendlines!L479)</f>
        <v/>
      </c>
      <c r="N479" s="5" t="str">
        <f>IF($C479&lt;&gt;"M5","",ZigZag!E479)</f>
        <v/>
      </c>
      <c r="O479" s="5" t="str">
        <f>IF($C479&lt;&gt;"M5","",ZigZag!F479)</f>
        <v/>
      </c>
      <c r="P479" s="5" t="str">
        <f>IF($C479&lt;&gt;"M5","",Pinbar!E479)</f>
        <v/>
      </c>
      <c r="Q479" s="57" t="str">
        <f>IF($C479&lt;&gt;"M5","",Trendlines!E479)</f>
        <v/>
      </c>
      <c r="R479" s="57" t="str">
        <f>IF($C479&lt;&gt;"M5","",Trendlines!H479)</f>
        <v/>
      </c>
      <c r="S479" s="36" t="str">
        <f>IF(N479=0,""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IF(N431&lt;&gt;0,N431,"")))))))))))))))))))))))))))))))))))))))))))))))))</f>
        <v/>
      </c>
      <c r="T479" s="36" t="str">
        <f>IF(O479=0,""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IF(O431&lt;&gt;0,O431,"")))))))))))))))))))))))))))))))))))))))))))))))))</f>
        <v/>
      </c>
      <c r="U479" s="36" t="str">
        <f>IFERROR(IF(S479="N/A","N/A",((N479-S479)/S479)),"")</f>
        <v/>
      </c>
      <c r="V479" s="36" t="str">
        <f>IFERROR(IF(T479="N/A","N/A",((O479-T479)/T479)),"")</f>
        <v/>
      </c>
      <c r="W479" t="str">
        <f>IFERROR(E479-F479,"")</f>
        <v/>
      </c>
      <c r="X479" t="str">
        <f>IFERROR(ABS(E479-D478),"")</f>
        <v/>
      </c>
      <c r="Y479" t="str">
        <f>IFERROR(ABS(F479-D478),"")</f>
        <v/>
      </c>
      <c r="Z479" t="str">
        <f t="shared" si="235"/>
        <v/>
      </c>
      <c r="AA479" s="36" t="str">
        <f>IFERROR(H479-I479,"")</f>
        <v/>
      </c>
      <c r="AB479" s="36" t="str">
        <f t="shared" si="278"/>
        <v/>
      </c>
      <c r="AC479" s="66" t="str" cm="1">
        <f t="array" ref="AC479">IFERROR((AB479=AB478,AC478+AB479,AB479),"")</f>
        <v/>
      </c>
      <c r="AD479" s="79" t="str">
        <f t="shared" si="279"/>
        <v/>
      </c>
      <c r="AE479" s="79" t="str">
        <f t="shared" si="280"/>
        <v/>
      </c>
      <c r="AF479" s="80" t="str">
        <f t="shared" si="281"/>
        <v/>
      </c>
      <c r="AG479" s="80" t="str">
        <f t="shared" si="282"/>
        <v/>
      </c>
      <c r="AH479" s="36" t="str">
        <f>IF(AND(H479&gt;I479,H478&lt;I478),"crossover","")</f>
        <v/>
      </c>
      <c r="AI479" s="36" t="str">
        <f>IF(AND(H479&lt;I479,H478&gt;I478),"crossunder","")</f>
        <v/>
      </c>
      <c r="AJ479" s="67" t="str">
        <f t="shared" si="283"/>
        <v/>
      </c>
      <c r="AK479" s="68" t="str">
        <f t="shared" si="284"/>
        <v/>
      </c>
      <c r="AL479" s="71" t="str">
        <f t="shared" si="285"/>
        <v/>
      </c>
      <c r="AM479" s="71" t="str">
        <f t="shared" si="286"/>
        <v/>
      </c>
      <c r="AN479" s="72" t="str">
        <f>IF(AND(AK479&lt;&gt;"",CF479="Low Spike @ Uptrend"),AK479,"")</f>
        <v/>
      </c>
      <c r="AO479" s="72" t="str">
        <f t="shared" si="287"/>
        <v/>
      </c>
      <c r="AP479" s="71" t="str">
        <f t="shared" si="288"/>
        <v/>
      </c>
      <c r="AQ479" s="71" t="str">
        <f t="shared" si="289"/>
        <v/>
      </c>
      <c r="AR479" s="74" t="str">
        <f t="shared" si="290"/>
        <v/>
      </c>
      <c r="AS479" s="74" t="str">
        <f t="shared" si="291"/>
        <v/>
      </c>
      <c r="AT479" s="72" t="str">
        <f t="shared" ref="AT479:AU479" si="326">IFERROR(STANDARDIZE(AN479,AVERAGE(AN95:AN479),_xlfn.STDEV.P(AN95:AN479)),"")</f>
        <v/>
      </c>
      <c r="AU479" s="72" t="str">
        <f t="shared" si="326"/>
        <v/>
      </c>
      <c r="AV479" s="76" t="str">
        <f t="shared" si="293"/>
        <v/>
      </c>
      <c r="AW479" s="76" t="str">
        <f t="shared" si="294"/>
        <v/>
      </c>
      <c r="AX479" s="4"/>
      <c r="AY479" s="21" t="str">
        <f>IF(OR(Q479=0,Q479=""),"",((H479-Q479)/Q479))</f>
        <v/>
      </c>
      <c r="AZ479" s="15" t="str">
        <f t="shared" si="267"/>
        <v/>
      </c>
      <c r="BA479" s="15" t="str">
        <f t="shared" si="262"/>
        <v/>
      </c>
      <c r="BB479" s="22" t="str">
        <f t="shared" si="268"/>
        <v/>
      </c>
      <c r="BC479" s="22" t="str">
        <f t="shared" si="269"/>
        <v/>
      </c>
      <c r="BD479" s="24" t="str">
        <f>IF(OR(R479=0,R479=""),"",((H479-R479)/R479))</f>
        <v/>
      </c>
      <c r="BE479" s="23" t="str">
        <f t="shared" si="265"/>
        <v/>
      </c>
      <c r="BF479" s="23" t="str">
        <f t="shared" si="270"/>
        <v/>
      </c>
      <c r="BG479" s="25" t="str">
        <f t="shared" si="271"/>
        <v/>
      </c>
      <c r="BH479" s="25" t="str">
        <f t="shared" si="272"/>
        <v/>
      </c>
      <c r="BI479" s="29" t="str">
        <f>IF(OR(L479="",N479=""),"",IF(AND(L479=N479,L479&gt;0,N479&gt;0),"Important High",""))</f>
        <v/>
      </c>
      <c r="BJ479" s="29" t="str">
        <f>IF(OR(M479="",O479=""),"",IF(AND(M479=O479,M479&gt;0,O479&gt;0),"Important Low",""))</f>
        <v/>
      </c>
      <c r="BK479" s="37" t="str">
        <f>IFERROR(IF(ABS(U479)&lt;0.15%,"Equal High",""),"")</f>
        <v/>
      </c>
      <c r="BL479" s="37" t="str" cm="1">
        <f t="array" aca="1" ref="BL479" ca="1">_xlfn.LET(_xlpm.lookback,MIN(ROW()-ROW(BK$50),11),_xlpm.found,IFERROR(MATCH("Equal High",OFFSET(BK479,-_xlpm.lookback,0,_xlpm.lookback+1,1),0),-1),_xlpm.offset_rows,_xlpm.lookback-_xlpm.found+1,IF(_xlpm.found&gt;0,INDEX(E:E,ROW()-_xlpm.offset_rows),""))</f>
        <v/>
      </c>
      <c r="BM479" s="37" t="str">
        <f ca="1">IF(BL479&lt;&gt;"",H479,"")</f>
        <v/>
      </c>
      <c r="BN479" s="37" t="str">
        <f ca="1">IF(BL479&lt;&gt;"",I479,"")</f>
        <v/>
      </c>
      <c r="BO479" s="37" t="str">
        <f t="shared" ca="1" si="247"/>
        <v/>
      </c>
      <c r="BP479" s="37" t="str">
        <f>IFERROR(IF(ABS(V479)&lt;0.15%,"Equal Low",""),"")</f>
        <v/>
      </c>
      <c r="BQ479" s="37" t="str" cm="1">
        <f t="array" aca="1" ref="BQ479" ca="1">_xlfn.LET(_xlpm.lookback,MIN(ROW()-ROW(BP$50),11),_xlpm.found,IFERROR(MATCH("Equal Low",OFFSET(BP479,-_xlpm.lookback,0,_xlpm.lookback+1,1),0),-1),_xlpm.offset_rows,_xlpm.lookback-_xlpm.found+1,IF(_xlpm.found&gt;0,INDEX(F:F,ROW()-_xlpm.offset_rows),""))</f>
        <v/>
      </c>
      <c r="BR479" s="37" t="str">
        <f ca="1">IF(BQ479&lt;&gt;"",H479,"")</f>
        <v/>
      </c>
      <c r="BS479" s="37" t="str">
        <f ca="1">IF(BQ479&lt;&gt;"",I479,"")</f>
        <v/>
      </c>
      <c r="BT479" s="37" t="str">
        <f t="shared" ca="1" si="248"/>
        <v/>
      </c>
      <c r="BU479" s="37" t="str">
        <f t="shared" si="273"/>
        <v/>
      </c>
      <c r="BV479" s="29" t="str">
        <f t="shared" si="274"/>
        <v/>
      </c>
      <c r="BW479" s="37" t="str" cm="1">
        <f t="array" ref="BW479">IF(BV479&lt;&gt;1,"",_xlfn.IFS(OR(BC479="Above",BC479="Below"),BC479,OR(BH479="Above",BH479="Below"),BH479,TRUE,""))</f>
        <v/>
      </c>
      <c r="BX479" s="37" t="str">
        <f ca="1">_xlfn.LET(_xlpm.eqh,IFERROR(ABS((BM479-BL479)/BL479)&lt;0.15%,FALSE),_xlpm.eql,IFERROR(ABS((BR479-BQ479)/BQ479)&lt;0.15%,FALSE),IF(_xlpm.eqh,IF(_xlpm.eql,"Eqh Touch / Eql Touch","Eqh Touch"),IF(_xlpm.eql,"Eql Touch","")))</f>
        <v/>
      </c>
      <c r="BY479" s="37" t="str">
        <f>IF(AA479="","",IF(AA479&gt;0,"UP","DOWN"))</f>
        <v/>
      </c>
      <c r="BZ479" s="37" t="str">
        <f t="shared" si="275"/>
        <v/>
      </c>
      <c r="CA479" s="37" t="str">
        <f t="shared" si="276"/>
        <v/>
      </c>
      <c r="CB479" s="66" t="str">
        <f>IF(AS479="","",IF(AS479&gt;90%,"Sig High Spike @ Uptrend",""))</f>
        <v/>
      </c>
      <c r="CC479" s="69" t="str">
        <f t="shared" si="295"/>
        <v/>
      </c>
      <c r="CD479" s="66" t="str">
        <f t="shared" si="296"/>
        <v/>
      </c>
      <c r="CE479" s="66" t="str">
        <f t="shared" si="297"/>
        <v/>
      </c>
      <c r="CF479" s="66" t="str">
        <f>IF(AK479="","",IF(AND(AC479&gt;0,AK479&gt;0),"Low Spike @ Uptrend",""))</f>
        <v/>
      </c>
      <c r="CG479" s="66" t="str">
        <f>IF(AND(CF479="Low Spike @ Uptrend",AV479&gt;50%),"Sig Low Spike @ Uptrend","")</f>
        <v/>
      </c>
      <c r="CH479" s="30" t="str">
        <f>IFERROR(IF(Z479&gt;(AVERAGE(Z459:Z479)+(2*_xlfn.STDEV.P(Z459:Z479))),1,""),"")</f>
        <v/>
      </c>
      <c r="CI479" s="30" t="str">
        <f>IFERROR(IF(G479&gt;(AVERAGE(G459:G479)+(2*_xlfn.STDEV.P(G459:G479))),1,""),"")</f>
        <v/>
      </c>
      <c r="CJ479" s="30" t="str">
        <f>IF(P479="","",IF(P479=1,1,""))</f>
        <v/>
      </c>
      <c r="CK479" s="11" t="str">
        <f>IF(AND(CH479="",CC479="",CF479="",CI479="",CJ479=""),"",SUM(CH479:CJ479)/5)</f>
        <v/>
      </c>
      <c r="CL479" s="38" t="str">
        <f t="shared" si="319"/>
        <v/>
      </c>
      <c r="CM479" s="10" t="str">
        <f t="shared" si="320"/>
        <v/>
      </c>
      <c r="CR479" s="4"/>
      <c r="CS479" s="4"/>
    </row>
    <row r="480" spans="1:97" x14ac:dyDescent="0.55000000000000004">
      <c r="A480" t="str">
        <f>IF('Data Validation'!$K$2&lt;&gt;TRUE,"",'Data Validation'!A480)</f>
        <v/>
      </c>
      <c r="B480" s="4" t="str">
        <f>IF('Data Validation'!$K$2&lt;&gt;TRUE,"",'Data Validation'!C480)</f>
        <v/>
      </c>
      <c r="C480" s="4" t="str">
        <f>IF('Data Validation'!$K$2&lt;&gt;TRUE,"",'Data Validation'!E480)</f>
        <v/>
      </c>
      <c r="D480" s="4" t="str">
        <f>IF('Data Validation'!$K$2&lt;&gt;TRUE,"",'Data Validation'!G480)</f>
        <v/>
      </c>
      <c r="E480" s="4" t="str">
        <f>IF($C480&lt;&gt;"M5","",Price!F480)</f>
        <v/>
      </c>
      <c r="F480" s="4" t="str">
        <f>IF($C480&lt;&gt;"M5","",Price!G480)</f>
        <v/>
      </c>
      <c r="G480" s="4" t="str">
        <f>IF($C480&lt;&gt;"M5","",Price!H480)</f>
        <v/>
      </c>
      <c r="H480" s="57" t="str">
        <f>IF($C480&lt;&gt;"M5","",SSA!E480)</f>
        <v/>
      </c>
      <c r="I480" s="57" t="str">
        <f>IF($C480&lt;&gt;"M5","",SSA!F480)</f>
        <v/>
      </c>
      <c r="J480" s="58" t="str">
        <f>IF($C480&lt;&gt;"M5","",SSA!G480)</f>
        <v/>
      </c>
      <c r="K480" s="58" t="str">
        <f>IF($C480&lt;&gt;"M5","",SSA!H480)</f>
        <v/>
      </c>
      <c r="L480" s="5" t="str">
        <f>IF($C480&lt;&gt;"M5","",Trendlines!K480)</f>
        <v/>
      </c>
      <c r="M480" s="5" t="str">
        <f>IF($C480&lt;&gt;"M5","",Trendlines!L480)</f>
        <v/>
      </c>
      <c r="N480" s="5" t="str">
        <f>IF($C480&lt;&gt;"M5","",ZigZag!E480)</f>
        <v/>
      </c>
      <c r="O480" s="5" t="str">
        <f>IF($C480&lt;&gt;"M5","",ZigZag!F480)</f>
        <v/>
      </c>
      <c r="P480" s="5" t="str">
        <f>IF($C480&lt;&gt;"M5","",Pinbar!E480)</f>
        <v/>
      </c>
      <c r="Q480" s="57" t="str">
        <f>IF($C480&lt;&gt;"M5","",Trendlines!E480)</f>
        <v/>
      </c>
      <c r="R480" s="57" t="str">
        <f>IF($C480&lt;&gt;"M5","",Trendlines!H480)</f>
        <v/>
      </c>
      <c r="S480" s="36" t="str">
        <f>IF(N480=0,""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IF(N432&lt;&gt;0,N432,"")))))))))))))))))))))))))))))))))))))))))))))))))</f>
        <v/>
      </c>
      <c r="T480" s="36" t="str">
        <f>IF(O480=0,""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IF(O432&lt;&gt;0,O432,"")))))))))))))))))))))))))))))))))))))))))))))))))</f>
        <v/>
      </c>
      <c r="U480" s="36" t="str">
        <f>IFERROR(IF(S480="N/A","N/A",((N480-S480)/S480)),"")</f>
        <v/>
      </c>
      <c r="V480" s="36" t="str">
        <f>IFERROR(IF(T480="N/A","N/A",((O480-T480)/T480)),"")</f>
        <v/>
      </c>
      <c r="W480" t="str">
        <f>IFERROR(E480-F480,"")</f>
        <v/>
      </c>
      <c r="X480" t="str">
        <f>IFERROR(ABS(E480-D479),"")</f>
        <v/>
      </c>
      <c r="Y480" t="str">
        <f>IFERROR(ABS(F480-D479),"")</f>
        <v/>
      </c>
      <c r="Z480" t="str">
        <f t="shared" si="235"/>
        <v/>
      </c>
      <c r="AA480" s="36" t="str">
        <f>IFERROR(H480-I480,"")</f>
        <v/>
      </c>
      <c r="AB480" s="36" t="str">
        <f t="shared" si="278"/>
        <v/>
      </c>
      <c r="AC480" s="66" t="str" cm="1">
        <f t="array" ref="AC480">IFERROR((AB480=AB479,AC479+AB480,AB480),"")</f>
        <v/>
      </c>
      <c r="AD480" s="79" t="str">
        <f t="shared" si="279"/>
        <v/>
      </c>
      <c r="AE480" s="79" t="str">
        <f t="shared" si="280"/>
        <v/>
      </c>
      <c r="AF480" s="80" t="str">
        <f t="shared" si="281"/>
        <v/>
      </c>
      <c r="AG480" s="80" t="str">
        <f t="shared" si="282"/>
        <v/>
      </c>
      <c r="AH480" s="36" t="str">
        <f>IF(AND(H480&gt;I480,H479&lt;I479),"crossover","")</f>
        <v/>
      </c>
      <c r="AI480" s="36" t="str">
        <f>IF(AND(H480&lt;I480,H479&gt;I479),"crossunder","")</f>
        <v/>
      </c>
      <c r="AJ480" s="67" t="str">
        <f t="shared" si="283"/>
        <v/>
      </c>
      <c r="AK480" s="68" t="str">
        <f t="shared" si="284"/>
        <v/>
      </c>
      <c r="AL480" s="71" t="str">
        <f t="shared" si="285"/>
        <v/>
      </c>
      <c r="AM480" s="71" t="str">
        <f t="shared" si="286"/>
        <v/>
      </c>
      <c r="AN480" s="72" t="str">
        <f>IF(AND(AK480&lt;&gt;"",CF480="Low Spike @ Uptrend"),AK480,"")</f>
        <v/>
      </c>
      <c r="AO480" s="72" t="str">
        <f t="shared" si="287"/>
        <v/>
      </c>
      <c r="AP480" s="71" t="str">
        <f t="shared" si="288"/>
        <v/>
      </c>
      <c r="AQ480" s="71" t="str">
        <f t="shared" si="289"/>
        <v/>
      </c>
      <c r="AR480" s="74" t="str">
        <f t="shared" si="290"/>
        <v/>
      </c>
      <c r="AS480" s="74" t="str">
        <f t="shared" si="291"/>
        <v/>
      </c>
      <c r="AT480" s="72" t="str">
        <f t="shared" ref="AT480:AU480" si="327">IFERROR(STANDARDIZE(AN480,AVERAGE(AN96:AN480),_xlfn.STDEV.P(AN96:AN480)),"")</f>
        <v/>
      </c>
      <c r="AU480" s="72" t="str">
        <f t="shared" si="327"/>
        <v/>
      </c>
      <c r="AV480" s="76" t="str">
        <f t="shared" si="293"/>
        <v/>
      </c>
      <c r="AW480" s="76" t="str">
        <f t="shared" si="294"/>
        <v/>
      </c>
      <c r="AX480" s="4"/>
      <c r="AY480" s="21" t="str">
        <f>IF(OR(Q480=0,Q480=""),"",((H480-Q480)/Q480))</f>
        <v/>
      </c>
      <c r="AZ480" s="15" t="str">
        <f t="shared" si="267"/>
        <v/>
      </c>
      <c r="BA480" s="15" t="str">
        <f t="shared" si="262"/>
        <v/>
      </c>
      <c r="BB480" s="22" t="str">
        <f t="shared" si="268"/>
        <v/>
      </c>
      <c r="BC480" s="22" t="str">
        <f t="shared" si="269"/>
        <v/>
      </c>
      <c r="BD480" s="24" t="str">
        <f>IF(OR(R480=0,R480=""),"",((H480-R480)/R480))</f>
        <v/>
      </c>
      <c r="BE480" s="23" t="str">
        <f t="shared" si="265"/>
        <v/>
      </c>
      <c r="BF480" s="23" t="str">
        <f t="shared" si="270"/>
        <v/>
      </c>
      <c r="BG480" s="25" t="str">
        <f t="shared" si="271"/>
        <v/>
      </c>
      <c r="BH480" s="25" t="str">
        <f t="shared" si="272"/>
        <v/>
      </c>
      <c r="BI480" s="29" t="str">
        <f>IF(OR(L480="",N480=""),"",IF(AND(L480=N480,L480&gt;0,N480&gt;0),"Important High",""))</f>
        <v/>
      </c>
      <c r="BJ480" s="29" t="str">
        <f>IF(OR(M480="",O480=""),"",IF(AND(M480=O480,M480&gt;0,O480&gt;0),"Important Low",""))</f>
        <v/>
      </c>
      <c r="BK480" s="37" t="str">
        <f>IFERROR(IF(ABS(U480)&lt;0.15%,"Equal High",""),"")</f>
        <v/>
      </c>
      <c r="BL480" s="37" t="str" cm="1">
        <f t="array" aca="1" ref="BL480" ca="1">_xlfn.LET(_xlpm.lookback,MIN(ROW()-ROW(BK$50),11),_xlpm.found,IFERROR(MATCH("Equal High",OFFSET(BK480,-_xlpm.lookback,0,_xlpm.lookback+1,1),0),-1),_xlpm.offset_rows,_xlpm.lookback-_xlpm.found+1,IF(_xlpm.found&gt;0,INDEX(E:E,ROW()-_xlpm.offset_rows),""))</f>
        <v/>
      </c>
      <c r="BM480" s="37" t="str">
        <f ca="1">IF(BL480&lt;&gt;"",H480,"")</f>
        <v/>
      </c>
      <c r="BN480" s="37" t="str">
        <f ca="1">IF(BL480&lt;&gt;"",I480,"")</f>
        <v/>
      </c>
      <c r="BO480" s="37" t="str">
        <f t="shared" ca="1" si="247"/>
        <v/>
      </c>
      <c r="BP480" s="37" t="str">
        <f>IFERROR(IF(ABS(V480)&lt;0.15%,"Equal Low",""),"")</f>
        <v/>
      </c>
      <c r="BQ480" s="37" t="str" cm="1">
        <f t="array" aca="1" ref="BQ480" ca="1">_xlfn.LET(_xlpm.lookback,MIN(ROW()-ROW(BP$50),11),_xlpm.found,IFERROR(MATCH("Equal Low",OFFSET(BP480,-_xlpm.lookback,0,_xlpm.lookback+1,1),0),-1),_xlpm.offset_rows,_xlpm.lookback-_xlpm.found+1,IF(_xlpm.found&gt;0,INDEX(F:F,ROW()-_xlpm.offset_rows),""))</f>
        <v/>
      </c>
      <c r="BR480" s="37" t="str">
        <f ca="1">IF(BQ480&lt;&gt;"",H480,"")</f>
        <v/>
      </c>
      <c r="BS480" s="37" t="str">
        <f ca="1">IF(BQ480&lt;&gt;"",I480,"")</f>
        <v/>
      </c>
      <c r="BT480" s="37" t="str">
        <f t="shared" ca="1" si="248"/>
        <v/>
      </c>
      <c r="BU480" s="37" t="str">
        <f t="shared" si="273"/>
        <v/>
      </c>
      <c r="BV480" s="29" t="str">
        <f t="shared" si="274"/>
        <v/>
      </c>
      <c r="BW480" s="37" t="str" cm="1">
        <f t="array" ref="BW480">IF(BV480&lt;&gt;1,"",_xlfn.IFS(OR(BC480="Above",BC480="Below"),BC480,OR(BH480="Above",BH480="Below"),BH480,TRUE,""))</f>
        <v/>
      </c>
      <c r="BX480" s="37" t="str">
        <f ca="1">_xlfn.LET(_xlpm.eqh,IFERROR(ABS((BM480-BL480)/BL480)&lt;0.15%,FALSE),_xlpm.eql,IFERROR(ABS((BR480-BQ480)/BQ480)&lt;0.15%,FALSE),IF(_xlpm.eqh,IF(_xlpm.eql,"Eqh Touch / Eql Touch","Eqh Touch"),IF(_xlpm.eql,"Eql Touch","")))</f>
        <v/>
      </c>
      <c r="BY480" s="37" t="str">
        <f>IF(AA480="","",IF(AA480&gt;0,"UP","DOWN"))</f>
        <v/>
      </c>
      <c r="BZ480" s="37" t="str">
        <f t="shared" si="275"/>
        <v/>
      </c>
      <c r="CA480" s="37" t="str">
        <f t="shared" si="276"/>
        <v/>
      </c>
      <c r="CB480" s="66" t="str">
        <f>IF(AS480="","",IF(AS480&gt;90%,"Sig High Spike @ Uptrend",""))</f>
        <v/>
      </c>
      <c r="CC480" s="69" t="str">
        <f t="shared" si="295"/>
        <v/>
      </c>
      <c r="CD480" s="66" t="str">
        <f t="shared" si="296"/>
        <v/>
      </c>
      <c r="CE480" s="66" t="str">
        <f t="shared" si="297"/>
        <v/>
      </c>
      <c r="CF480" s="66" t="str">
        <f>IF(AK480="","",IF(AND(AC480&gt;0,AK480&gt;0),"Low Spike @ Uptrend",""))</f>
        <v/>
      </c>
      <c r="CG480" s="66" t="str">
        <f>IF(AND(CF480="Low Spike @ Uptrend",AV480&gt;50%),"Sig Low Spike @ Uptrend","")</f>
        <v/>
      </c>
      <c r="CH480" s="30" t="str">
        <f>IFERROR(IF(Z480&gt;(AVERAGE(Z460:Z480)+(2*_xlfn.STDEV.P(Z460:Z480))),1,""),"")</f>
        <v/>
      </c>
      <c r="CI480" s="30" t="str">
        <f>IFERROR(IF(G480&gt;(AVERAGE(G460:G480)+(2*_xlfn.STDEV.P(G460:G480))),1,""),"")</f>
        <v/>
      </c>
      <c r="CJ480" s="30" t="str">
        <f>IF(P480="","",IF(P480=1,1,""))</f>
        <v/>
      </c>
      <c r="CK480" s="11" t="str">
        <f>IF(AND(CH480="",CC480="",CF480="",CI480="",CJ480=""),"",SUM(CH480:CJ480)/5)</f>
        <v/>
      </c>
      <c r="CL480" s="38" t="str">
        <f t="shared" si="319"/>
        <v/>
      </c>
      <c r="CM480" s="10" t="str">
        <f t="shared" si="320"/>
        <v/>
      </c>
      <c r="CR480" s="4"/>
      <c r="CS480" s="4"/>
    </row>
    <row r="481" spans="1:97" x14ac:dyDescent="0.55000000000000004">
      <c r="A481" t="str">
        <f>IF('Data Validation'!$K$2&lt;&gt;TRUE,"",'Data Validation'!A481)</f>
        <v/>
      </c>
      <c r="B481" s="4" t="str">
        <f>IF('Data Validation'!$K$2&lt;&gt;TRUE,"",'Data Validation'!C481)</f>
        <v/>
      </c>
      <c r="C481" s="4" t="str">
        <f>IF('Data Validation'!$K$2&lt;&gt;TRUE,"",'Data Validation'!E481)</f>
        <v/>
      </c>
      <c r="D481" s="4" t="str">
        <f>IF('Data Validation'!$K$2&lt;&gt;TRUE,"",'Data Validation'!G481)</f>
        <v/>
      </c>
      <c r="E481" s="4" t="str">
        <f>IF($C481&lt;&gt;"M5","",Price!F481)</f>
        <v/>
      </c>
      <c r="F481" s="4" t="str">
        <f>IF($C481&lt;&gt;"M5","",Price!G481)</f>
        <v/>
      </c>
      <c r="G481" s="4" t="str">
        <f>IF($C481&lt;&gt;"M5","",Price!H481)</f>
        <v/>
      </c>
      <c r="H481" s="57" t="str">
        <f>IF($C481&lt;&gt;"M5","",SSA!E481)</f>
        <v/>
      </c>
      <c r="I481" s="57" t="str">
        <f>IF($C481&lt;&gt;"M5","",SSA!F481)</f>
        <v/>
      </c>
      <c r="J481" s="58" t="str">
        <f>IF($C481&lt;&gt;"M5","",SSA!G481)</f>
        <v/>
      </c>
      <c r="K481" s="58" t="str">
        <f>IF($C481&lt;&gt;"M5","",SSA!H481)</f>
        <v/>
      </c>
      <c r="L481" s="5" t="str">
        <f>IF($C481&lt;&gt;"M5","",Trendlines!K481)</f>
        <v/>
      </c>
      <c r="M481" s="5" t="str">
        <f>IF($C481&lt;&gt;"M5","",Trendlines!L481)</f>
        <v/>
      </c>
      <c r="N481" s="5" t="str">
        <f>IF($C481&lt;&gt;"M5","",ZigZag!E481)</f>
        <v/>
      </c>
      <c r="O481" s="5" t="str">
        <f>IF($C481&lt;&gt;"M5","",ZigZag!F481)</f>
        <v/>
      </c>
      <c r="P481" s="5" t="str">
        <f>IF($C481&lt;&gt;"M5","",Pinbar!E481)</f>
        <v/>
      </c>
      <c r="Q481" s="57" t="str">
        <f>IF($C481&lt;&gt;"M5","",Trendlines!E481)</f>
        <v/>
      </c>
      <c r="R481" s="57" t="str">
        <f>IF($C481&lt;&gt;"M5","",Trendlines!H481)</f>
        <v/>
      </c>
      <c r="S481" s="36" t="str">
        <f>IF(N481=0,""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IF(N433&lt;&gt;0,N433,"")))))))))))))))))))))))))))))))))))))))))))))))))</f>
        <v/>
      </c>
      <c r="T481" s="36" t="str">
        <f>IF(O481=0,""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IF(O433&lt;&gt;0,O433,"")))))))))))))))))))))))))))))))))))))))))))))))))</f>
        <v/>
      </c>
      <c r="U481" s="36" t="str">
        <f>IFERROR(IF(S481="N/A","N/A",((N481-S481)/S481)),"")</f>
        <v/>
      </c>
      <c r="V481" s="36" t="str">
        <f>IFERROR(IF(T481="N/A","N/A",((O481-T481)/T481)),"")</f>
        <v/>
      </c>
      <c r="W481" t="str">
        <f>IFERROR(E481-F481,"")</f>
        <v/>
      </c>
      <c r="X481" t="str">
        <f>IFERROR(ABS(E481-D480),"")</f>
        <v/>
      </c>
      <c r="Y481" t="str">
        <f>IFERROR(ABS(F481-D480),"")</f>
        <v/>
      </c>
      <c r="Z481" t="str">
        <f t="shared" si="235"/>
        <v/>
      </c>
      <c r="AA481" s="36" t="str">
        <f>IFERROR(H481-I481,"")</f>
        <v/>
      </c>
      <c r="AB481" s="36" t="str">
        <f t="shared" si="278"/>
        <v/>
      </c>
      <c r="AC481" s="66" t="str" cm="1">
        <f t="array" ref="AC481">IFERROR((AB481=AB480,AC480+AB481,AB481),"")</f>
        <v/>
      </c>
      <c r="AD481" s="79" t="str">
        <f t="shared" si="279"/>
        <v/>
      </c>
      <c r="AE481" s="79" t="str">
        <f t="shared" si="280"/>
        <v/>
      </c>
      <c r="AF481" s="80" t="str">
        <f t="shared" si="281"/>
        <v/>
      </c>
      <c r="AG481" s="80" t="str">
        <f t="shared" si="282"/>
        <v/>
      </c>
      <c r="AH481" s="36" t="str">
        <f>IF(AND(H481&gt;I481,H480&lt;I480),"crossover","")</f>
        <v/>
      </c>
      <c r="AI481" s="36" t="str">
        <f>IF(AND(H481&lt;I481,H480&gt;I480),"crossunder","")</f>
        <v/>
      </c>
      <c r="AJ481" s="67" t="str">
        <f t="shared" si="283"/>
        <v/>
      </c>
      <c r="AK481" s="68" t="str">
        <f t="shared" si="284"/>
        <v/>
      </c>
      <c r="AL481" s="71" t="str">
        <f t="shared" si="285"/>
        <v/>
      </c>
      <c r="AM481" s="71" t="str">
        <f t="shared" si="286"/>
        <v/>
      </c>
      <c r="AN481" s="72" t="str">
        <f>IF(AND(AK481&lt;&gt;"",CF481="Low Spike @ Uptrend"),AK481,"")</f>
        <v/>
      </c>
      <c r="AO481" s="72" t="str">
        <f t="shared" si="287"/>
        <v/>
      </c>
      <c r="AP481" s="71" t="str">
        <f t="shared" si="288"/>
        <v/>
      </c>
      <c r="AQ481" s="71" t="str">
        <f t="shared" si="289"/>
        <v/>
      </c>
      <c r="AR481" s="74" t="str">
        <f t="shared" si="290"/>
        <v/>
      </c>
      <c r="AS481" s="74" t="str">
        <f t="shared" si="291"/>
        <v/>
      </c>
      <c r="AT481" s="72" t="str">
        <f t="shared" ref="AT481:AU481" si="328">IFERROR(STANDARDIZE(AN481,AVERAGE(AN97:AN481),_xlfn.STDEV.P(AN97:AN481)),"")</f>
        <v/>
      </c>
      <c r="AU481" s="72" t="str">
        <f t="shared" si="328"/>
        <v/>
      </c>
      <c r="AV481" s="76" t="str">
        <f t="shared" si="293"/>
        <v/>
      </c>
      <c r="AW481" s="76" t="str">
        <f t="shared" si="294"/>
        <v/>
      </c>
      <c r="AX481" s="4"/>
      <c r="AY481" s="21" t="str">
        <f>IF(OR(Q481=0,Q481=""),"",((H481-Q481)/Q481))</f>
        <v/>
      </c>
      <c r="AZ481" s="15" t="str">
        <f t="shared" si="267"/>
        <v/>
      </c>
      <c r="BA481" s="15" t="str">
        <f t="shared" si="262"/>
        <v/>
      </c>
      <c r="BB481" s="22" t="str">
        <f t="shared" si="268"/>
        <v/>
      </c>
      <c r="BC481" s="22" t="str">
        <f t="shared" si="269"/>
        <v/>
      </c>
      <c r="BD481" s="24" t="str">
        <f>IF(OR(R481=0,R481=""),"",((H481-R481)/R481))</f>
        <v/>
      </c>
      <c r="BE481" s="23" t="str">
        <f t="shared" si="265"/>
        <v/>
      </c>
      <c r="BF481" s="23" t="str">
        <f t="shared" si="270"/>
        <v/>
      </c>
      <c r="BG481" s="25" t="str">
        <f t="shared" si="271"/>
        <v/>
      </c>
      <c r="BH481" s="25" t="str">
        <f t="shared" si="272"/>
        <v/>
      </c>
      <c r="BI481" s="29" t="str">
        <f>IF(OR(L481="",N481=""),"",IF(AND(L481=N481,L481&gt;0,N481&gt;0),"Important High",""))</f>
        <v/>
      </c>
      <c r="BJ481" s="29" t="str">
        <f>IF(OR(M481="",O481=""),"",IF(AND(M481=O481,M481&gt;0,O481&gt;0),"Important Low",""))</f>
        <v/>
      </c>
      <c r="BK481" s="37" t="str">
        <f>IFERROR(IF(ABS(U481)&lt;0.15%,"Equal High",""),"")</f>
        <v/>
      </c>
      <c r="BL481" s="37" t="str" cm="1">
        <f t="array" aca="1" ref="BL481" ca="1">_xlfn.LET(_xlpm.lookback,MIN(ROW()-ROW(BK$50),11),_xlpm.found,IFERROR(MATCH("Equal High",OFFSET(BK481,-_xlpm.lookback,0,_xlpm.lookback+1,1),0),-1),_xlpm.offset_rows,_xlpm.lookback-_xlpm.found+1,IF(_xlpm.found&gt;0,INDEX(E:E,ROW()-_xlpm.offset_rows),""))</f>
        <v/>
      </c>
      <c r="BM481" s="37" t="str">
        <f ca="1">IF(BL481&lt;&gt;"",H481,"")</f>
        <v/>
      </c>
      <c r="BN481" s="37" t="str">
        <f ca="1">IF(BL481&lt;&gt;"",I481,"")</f>
        <v/>
      </c>
      <c r="BO481" s="37" t="str">
        <f t="shared" ca="1" si="247"/>
        <v/>
      </c>
      <c r="BP481" s="37" t="str">
        <f>IFERROR(IF(ABS(V481)&lt;0.15%,"Equal Low",""),"")</f>
        <v/>
      </c>
      <c r="BQ481" s="37" t="str" cm="1">
        <f t="array" aca="1" ref="BQ481" ca="1">_xlfn.LET(_xlpm.lookback,MIN(ROW()-ROW(BP$50),11),_xlpm.found,IFERROR(MATCH("Equal Low",OFFSET(BP481,-_xlpm.lookback,0,_xlpm.lookback+1,1),0),-1),_xlpm.offset_rows,_xlpm.lookback-_xlpm.found+1,IF(_xlpm.found&gt;0,INDEX(F:F,ROW()-_xlpm.offset_rows),""))</f>
        <v/>
      </c>
      <c r="BR481" s="37" t="str">
        <f ca="1">IF(BQ481&lt;&gt;"",H481,"")</f>
        <v/>
      </c>
      <c r="BS481" s="37" t="str">
        <f ca="1">IF(BQ481&lt;&gt;"",I481,"")</f>
        <v/>
      </c>
      <c r="BT481" s="37" t="str">
        <f t="shared" ca="1" si="248"/>
        <v/>
      </c>
      <c r="BU481" s="37" t="str">
        <f t="shared" si="273"/>
        <v/>
      </c>
      <c r="BV481" s="29" t="str">
        <f t="shared" si="274"/>
        <v/>
      </c>
      <c r="BW481" s="37" t="str" cm="1">
        <f t="array" ref="BW481">IF(BV481&lt;&gt;1,"",_xlfn.IFS(OR(BC481="Above",BC481="Below"),BC481,OR(BH481="Above",BH481="Below"),BH481,TRUE,""))</f>
        <v/>
      </c>
      <c r="BX481" s="37" t="str">
        <f ca="1">_xlfn.LET(_xlpm.eqh,IFERROR(ABS((BM481-BL481)/BL481)&lt;0.15%,FALSE),_xlpm.eql,IFERROR(ABS((BR481-BQ481)/BQ481)&lt;0.15%,FALSE),IF(_xlpm.eqh,IF(_xlpm.eql,"Eqh Touch / Eql Touch","Eqh Touch"),IF(_xlpm.eql,"Eql Touch","")))</f>
        <v/>
      </c>
      <c r="BY481" s="37" t="str">
        <f>IF(AA481="","",IF(AA481&gt;0,"UP","DOWN"))</f>
        <v/>
      </c>
      <c r="BZ481" s="37" t="str">
        <f t="shared" si="275"/>
        <v/>
      </c>
      <c r="CA481" s="37" t="str">
        <f t="shared" si="276"/>
        <v/>
      </c>
      <c r="CB481" s="66" t="str">
        <f>IF(AS481="","",IF(AS481&gt;90%,"Sig High Spike @ Uptrend",""))</f>
        <v/>
      </c>
      <c r="CC481" s="69" t="str">
        <f t="shared" si="295"/>
        <v/>
      </c>
      <c r="CD481" s="66" t="str">
        <f t="shared" si="296"/>
        <v/>
      </c>
      <c r="CE481" s="66" t="str">
        <f t="shared" si="297"/>
        <v/>
      </c>
      <c r="CF481" s="66" t="str">
        <f>IF(AK481="","",IF(AND(AC481&gt;0,AK481&gt;0),"Low Spike @ Uptrend",""))</f>
        <v/>
      </c>
      <c r="CG481" s="66" t="str">
        <f>IF(AND(CF481="Low Spike @ Uptrend",AV481&gt;50%),"Sig Low Spike @ Uptrend","")</f>
        <v/>
      </c>
      <c r="CH481" s="30" t="str">
        <f>IFERROR(IF(Z481&gt;(AVERAGE(Z461:Z481)+(2*_xlfn.STDEV.P(Z461:Z481))),1,""),"")</f>
        <v/>
      </c>
      <c r="CI481" s="30" t="str">
        <f>IFERROR(IF(G481&gt;(AVERAGE(G461:G481)+(2*_xlfn.STDEV.P(G461:G481))),1,""),"")</f>
        <v/>
      </c>
      <c r="CJ481" s="30" t="str">
        <f>IF(P481="","",IF(P481=1,1,""))</f>
        <v/>
      </c>
      <c r="CK481" s="11" t="str">
        <f>IF(AND(CH481="",CC481="",CF481="",CI481="",CJ481=""),"",SUM(CH481:CJ481)/5)</f>
        <v/>
      </c>
      <c r="CL481" s="38" t="str">
        <f t="shared" si="319"/>
        <v/>
      </c>
      <c r="CM481" s="10" t="str">
        <f t="shared" si="320"/>
        <v/>
      </c>
      <c r="CR481" s="4"/>
      <c r="CS481" s="4"/>
    </row>
    <row r="482" spans="1:97" x14ac:dyDescent="0.55000000000000004">
      <c r="A482" t="str">
        <f>IF('Data Validation'!$K$2&lt;&gt;TRUE,"",'Data Validation'!A482)</f>
        <v/>
      </c>
      <c r="B482" s="4" t="str">
        <f>IF('Data Validation'!$K$2&lt;&gt;TRUE,"",'Data Validation'!C482)</f>
        <v/>
      </c>
      <c r="C482" s="4" t="str">
        <f>IF('Data Validation'!$K$2&lt;&gt;TRUE,"",'Data Validation'!E482)</f>
        <v/>
      </c>
      <c r="D482" s="4" t="str">
        <f>IF('Data Validation'!$K$2&lt;&gt;TRUE,"",'Data Validation'!G482)</f>
        <v/>
      </c>
      <c r="E482" s="4" t="str">
        <f>IF($C482&lt;&gt;"M5","",Price!F482)</f>
        <v/>
      </c>
      <c r="F482" s="4" t="str">
        <f>IF($C482&lt;&gt;"M5","",Price!G482)</f>
        <v/>
      </c>
      <c r="G482" s="4" t="str">
        <f>IF($C482&lt;&gt;"M5","",Price!H482)</f>
        <v/>
      </c>
      <c r="H482" s="57" t="str">
        <f>IF($C482&lt;&gt;"M5","",SSA!E482)</f>
        <v/>
      </c>
      <c r="I482" s="57" t="str">
        <f>IF($C482&lt;&gt;"M5","",SSA!F482)</f>
        <v/>
      </c>
      <c r="J482" s="58" t="str">
        <f>IF($C482&lt;&gt;"M5","",SSA!G482)</f>
        <v/>
      </c>
      <c r="K482" s="58" t="str">
        <f>IF($C482&lt;&gt;"M5","",SSA!H482)</f>
        <v/>
      </c>
      <c r="L482" s="5" t="str">
        <f>IF($C482&lt;&gt;"M5","",Trendlines!K482)</f>
        <v/>
      </c>
      <c r="M482" s="5" t="str">
        <f>IF($C482&lt;&gt;"M5","",Trendlines!L482)</f>
        <v/>
      </c>
      <c r="N482" s="5" t="str">
        <f>IF($C482&lt;&gt;"M5","",ZigZag!E482)</f>
        <v/>
      </c>
      <c r="O482" s="5" t="str">
        <f>IF($C482&lt;&gt;"M5","",ZigZag!F482)</f>
        <v/>
      </c>
      <c r="P482" s="5" t="str">
        <f>IF($C482&lt;&gt;"M5","",Pinbar!E482)</f>
        <v/>
      </c>
      <c r="Q482" s="57" t="str">
        <f>IF($C482&lt;&gt;"M5","",Trendlines!E482)</f>
        <v/>
      </c>
      <c r="R482" s="57" t="str">
        <f>IF($C482&lt;&gt;"M5","",Trendlines!H482)</f>
        <v/>
      </c>
      <c r="S482" s="36" t="str">
        <f>IF(N482=0,""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IF(N434&lt;&gt;0,N434,"")))))))))))))))))))))))))))))))))))))))))))))))))</f>
        <v/>
      </c>
      <c r="T482" s="36" t="str">
        <f>IF(O482=0,""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IF(O434&lt;&gt;0,O434,"")))))))))))))))))))))))))))))))))))))))))))))))))</f>
        <v/>
      </c>
      <c r="U482" s="36" t="str">
        <f>IFERROR(IF(S482="N/A","N/A",((N482-S482)/S482)),"")</f>
        <v/>
      </c>
      <c r="V482" s="36" t="str">
        <f>IFERROR(IF(T482="N/A","N/A",((O482-T482)/T482)),"")</f>
        <v/>
      </c>
      <c r="W482" t="str">
        <f>IFERROR(E482-F482,"")</f>
        <v/>
      </c>
      <c r="X482" t="str">
        <f>IFERROR(ABS(E482-D481),"")</f>
        <v/>
      </c>
      <c r="Y482" t="str">
        <f>IFERROR(ABS(F482-D481),"")</f>
        <v/>
      </c>
      <c r="Z482" t="str">
        <f t="shared" si="235"/>
        <v/>
      </c>
      <c r="AA482" s="36" t="str">
        <f>IFERROR(H482-I482,"")</f>
        <v/>
      </c>
      <c r="AB482" s="36" t="str">
        <f t="shared" si="278"/>
        <v/>
      </c>
      <c r="AC482" s="66" t="str" cm="1">
        <f t="array" ref="AC482">IFERROR((AB482=AB481,AC481+AB482,AB482),"")</f>
        <v/>
      </c>
      <c r="AD482" s="79" t="str">
        <f t="shared" si="279"/>
        <v/>
      </c>
      <c r="AE482" s="79" t="str">
        <f t="shared" si="280"/>
        <v/>
      </c>
      <c r="AF482" s="80" t="str">
        <f t="shared" si="281"/>
        <v/>
      </c>
      <c r="AG482" s="80" t="str">
        <f t="shared" si="282"/>
        <v/>
      </c>
      <c r="AH482" s="36" t="str">
        <f>IF(AND(H482&gt;I482,H481&lt;I481),"crossover","")</f>
        <v/>
      </c>
      <c r="AI482" s="36" t="str">
        <f>IF(AND(H482&lt;I482,H481&gt;I481),"crossunder","")</f>
        <v/>
      </c>
      <c r="AJ482" s="67" t="str">
        <f t="shared" si="283"/>
        <v/>
      </c>
      <c r="AK482" s="68" t="str">
        <f t="shared" si="284"/>
        <v/>
      </c>
      <c r="AL482" s="71" t="str">
        <f t="shared" si="285"/>
        <v/>
      </c>
      <c r="AM482" s="71" t="str">
        <f t="shared" si="286"/>
        <v/>
      </c>
      <c r="AN482" s="72" t="str">
        <f>IF(AND(AK482&lt;&gt;"",CF482="Low Spike @ Uptrend"),AK482,"")</f>
        <v/>
      </c>
      <c r="AO482" s="72" t="str">
        <f t="shared" si="287"/>
        <v/>
      </c>
      <c r="AP482" s="71" t="str">
        <f t="shared" si="288"/>
        <v/>
      </c>
      <c r="AQ482" s="71" t="str">
        <f t="shared" si="289"/>
        <v/>
      </c>
      <c r="AR482" s="74" t="str">
        <f t="shared" si="290"/>
        <v/>
      </c>
      <c r="AS482" s="74" t="str">
        <f t="shared" si="291"/>
        <v/>
      </c>
      <c r="AT482" s="72" t="str">
        <f t="shared" ref="AT482:AU482" si="329">IFERROR(STANDARDIZE(AN482,AVERAGE(AN98:AN482),_xlfn.STDEV.P(AN98:AN482)),"")</f>
        <v/>
      </c>
      <c r="AU482" s="72" t="str">
        <f t="shared" si="329"/>
        <v/>
      </c>
      <c r="AV482" s="76" t="str">
        <f t="shared" si="293"/>
        <v/>
      </c>
      <c r="AW482" s="76" t="str">
        <f t="shared" si="294"/>
        <v/>
      </c>
      <c r="AX482" s="4"/>
      <c r="AY482" s="21" t="str">
        <f>IF(OR(Q482=0,Q482=""),"",((H482-Q482)/Q482))</f>
        <v/>
      </c>
      <c r="AZ482" s="15" t="str">
        <f t="shared" si="267"/>
        <v/>
      </c>
      <c r="BA482" s="15" t="str">
        <f t="shared" si="262"/>
        <v/>
      </c>
      <c r="BB482" s="22" t="str">
        <f t="shared" si="268"/>
        <v/>
      </c>
      <c r="BC482" s="22" t="str">
        <f t="shared" si="269"/>
        <v/>
      </c>
      <c r="BD482" s="24" t="str">
        <f>IF(OR(R482=0,R482=""),"",((H482-R482)/R482))</f>
        <v/>
      </c>
      <c r="BE482" s="23" t="str">
        <f t="shared" si="265"/>
        <v/>
      </c>
      <c r="BF482" s="23" t="str">
        <f t="shared" si="270"/>
        <v/>
      </c>
      <c r="BG482" s="25" t="str">
        <f t="shared" si="271"/>
        <v/>
      </c>
      <c r="BH482" s="25" t="str">
        <f t="shared" si="272"/>
        <v/>
      </c>
      <c r="BI482" s="29" t="str">
        <f>IF(OR(L482="",N482=""),"",IF(AND(L482=N482,L482&gt;0,N482&gt;0),"Important High",""))</f>
        <v/>
      </c>
      <c r="BJ482" s="29" t="str">
        <f>IF(OR(M482="",O482=""),"",IF(AND(M482=O482,M482&gt;0,O482&gt;0),"Important Low",""))</f>
        <v/>
      </c>
      <c r="BK482" s="37" t="str">
        <f>IFERROR(IF(ABS(U482)&lt;0.15%,"Equal High",""),"")</f>
        <v/>
      </c>
      <c r="BL482" s="37" t="str" cm="1">
        <f t="array" aca="1" ref="BL482" ca="1">_xlfn.LET(_xlpm.lookback,MIN(ROW()-ROW(BK$50),11),_xlpm.found,IFERROR(MATCH("Equal High",OFFSET(BK482,-_xlpm.lookback,0,_xlpm.lookback+1,1),0),-1),_xlpm.offset_rows,_xlpm.lookback-_xlpm.found+1,IF(_xlpm.found&gt;0,INDEX(E:E,ROW()-_xlpm.offset_rows),""))</f>
        <v/>
      </c>
      <c r="BM482" s="37" t="str">
        <f ca="1">IF(BL482&lt;&gt;"",H482,"")</f>
        <v/>
      </c>
      <c r="BN482" s="37" t="str">
        <f ca="1">IF(BL482&lt;&gt;"",I482,"")</f>
        <v/>
      </c>
      <c r="BO482" s="37" t="str">
        <f t="shared" ca="1" si="247"/>
        <v/>
      </c>
      <c r="BP482" s="37" t="str">
        <f>IFERROR(IF(ABS(V482)&lt;0.15%,"Equal Low",""),"")</f>
        <v/>
      </c>
      <c r="BQ482" s="37" t="str" cm="1">
        <f t="array" aca="1" ref="BQ482" ca="1">_xlfn.LET(_xlpm.lookback,MIN(ROW()-ROW(BP$50),11),_xlpm.found,IFERROR(MATCH("Equal Low",OFFSET(BP482,-_xlpm.lookback,0,_xlpm.lookback+1,1),0),-1),_xlpm.offset_rows,_xlpm.lookback-_xlpm.found+1,IF(_xlpm.found&gt;0,INDEX(F:F,ROW()-_xlpm.offset_rows),""))</f>
        <v/>
      </c>
      <c r="BR482" s="37" t="str">
        <f ca="1">IF(BQ482&lt;&gt;"",H482,"")</f>
        <v/>
      </c>
      <c r="BS482" s="37" t="str">
        <f ca="1">IF(BQ482&lt;&gt;"",I482,"")</f>
        <v/>
      </c>
      <c r="BT482" s="37" t="str">
        <f t="shared" ca="1" si="248"/>
        <v/>
      </c>
      <c r="BU482" s="37" t="str">
        <f t="shared" si="273"/>
        <v/>
      </c>
      <c r="BV482" s="29" t="str">
        <f t="shared" si="274"/>
        <v/>
      </c>
      <c r="BW482" s="37" t="str" cm="1">
        <f t="array" ref="BW482">IF(BV482&lt;&gt;1,"",_xlfn.IFS(OR(BC482="Above",BC482="Below"),BC482,OR(BH482="Above",BH482="Below"),BH482,TRUE,""))</f>
        <v/>
      </c>
      <c r="BX482" s="37" t="str">
        <f ca="1">_xlfn.LET(_xlpm.eqh,IFERROR(ABS((BM482-BL482)/BL482)&lt;0.15%,FALSE),_xlpm.eql,IFERROR(ABS((BR482-BQ482)/BQ482)&lt;0.15%,FALSE),IF(_xlpm.eqh,IF(_xlpm.eql,"Eqh Touch / Eql Touch","Eqh Touch"),IF(_xlpm.eql,"Eql Touch","")))</f>
        <v/>
      </c>
      <c r="BY482" s="37" t="str">
        <f>IF(AA482="","",IF(AA482&gt;0,"UP","DOWN"))</f>
        <v/>
      </c>
      <c r="BZ482" s="37" t="str">
        <f t="shared" si="275"/>
        <v/>
      </c>
      <c r="CA482" s="37" t="str">
        <f t="shared" si="276"/>
        <v/>
      </c>
      <c r="CB482" s="66" t="str">
        <f>IF(AS482="","",IF(AS482&gt;90%,"Sig High Spike @ Uptrend",""))</f>
        <v/>
      </c>
      <c r="CC482" s="69" t="str">
        <f t="shared" si="295"/>
        <v/>
      </c>
      <c r="CD482" s="66" t="str">
        <f t="shared" si="296"/>
        <v/>
      </c>
      <c r="CE482" s="66" t="str">
        <f t="shared" si="297"/>
        <v/>
      </c>
      <c r="CF482" s="66" t="str">
        <f>IF(AK482="","",IF(AND(AC482&gt;0,AK482&gt;0),"Low Spike @ Uptrend",""))</f>
        <v/>
      </c>
      <c r="CG482" s="66" t="str">
        <f>IF(AND(CF482="Low Spike @ Uptrend",AV482&gt;50%),"Sig Low Spike @ Uptrend","")</f>
        <v/>
      </c>
      <c r="CH482" s="30" t="str">
        <f>IFERROR(IF(Z482&gt;(AVERAGE(Z462:Z482)+(2*_xlfn.STDEV.P(Z462:Z482))),1,""),"")</f>
        <v/>
      </c>
      <c r="CI482" s="30" t="str">
        <f>IFERROR(IF(G482&gt;(AVERAGE(G462:G482)+(2*_xlfn.STDEV.P(G462:G482))),1,""),"")</f>
        <v/>
      </c>
      <c r="CJ482" s="30" t="str">
        <f>IF(P482="","",IF(P482=1,1,""))</f>
        <v/>
      </c>
      <c r="CK482" s="11" t="str">
        <f>IF(AND(CH482="",CC482="",CF482="",CI482="",CJ482=""),"",SUM(CH482:CJ482)/5)</f>
        <v/>
      </c>
      <c r="CL482" s="38" t="str">
        <f t="shared" si="319"/>
        <v/>
      </c>
      <c r="CM482" s="10" t="str">
        <f t="shared" si="320"/>
        <v/>
      </c>
      <c r="CR482" s="4"/>
      <c r="CS482" s="4"/>
    </row>
    <row r="483" spans="1:97" x14ac:dyDescent="0.55000000000000004">
      <c r="A483" t="str">
        <f>IF('Data Validation'!$K$2&lt;&gt;TRUE,"",'Data Validation'!A483)</f>
        <v/>
      </c>
      <c r="B483" s="4" t="str">
        <f>IF('Data Validation'!$K$2&lt;&gt;TRUE,"",'Data Validation'!C483)</f>
        <v/>
      </c>
      <c r="C483" s="4" t="str">
        <f>IF('Data Validation'!$K$2&lt;&gt;TRUE,"",'Data Validation'!E483)</f>
        <v/>
      </c>
      <c r="D483" s="4" t="str">
        <f>IF('Data Validation'!$K$2&lt;&gt;TRUE,"",'Data Validation'!G483)</f>
        <v/>
      </c>
      <c r="E483" s="4" t="str">
        <f>IF($C483&lt;&gt;"M5","",Price!F483)</f>
        <v/>
      </c>
      <c r="F483" s="4" t="str">
        <f>IF($C483&lt;&gt;"M5","",Price!G483)</f>
        <v/>
      </c>
      <c r="G483" s="4" t="str">
        <f>IF($C483&lt;&gt;"M5","",Price!H483)</f>
        <v/>
      </c>
      <c r="H483" s="57" t="str">
        <f>IF($C483&lt;&gt;"M5","",SSA!E483)</f>
        <v/>
      </c>
      <c r="I483" s="57" t="str">
        <f>IF($C483&lt;&gt;"M5","",SSA!F483)</f>
        <v/>
      </c>
      <c r="J483" s="58" t="str">
        <f>IF($C483&lt;&gt;"M5","",SSA!G483)</f>
        <v/>
      </c>
      <c r="K483" s="58" t="str">
        <f>IF($C483&lt;&gt;"M5","",SSA!H483)</f>
        <v/>
      </c>
      <c r="L483" s="5" t="str">
        <f>IF($C483&lt;&gt;"M5","",Trendlines!K483)</f>
        <v/>
      </c>
      <c r="M483" s="5" t="str">
        <f>IF($C483&lt;&gt;"M5","",Trendlines!L483)</f>
        <v/>
      </c>
      <c r="N483" s="5" t="str">
        <f>IF($C483&lt;&gt;"M5","",ZigZag!E483)</f>
        <v/>
      </c>
      <c r="O483" s="5" t="str">
        <f>IF($C483&lt;&gt;"M5","",ZigZag!F483)</f>
        <v/>
      </c>
      <c r="P483" s="5" t="str">
        <f>IF($C483&lt;&gt;"M5","",Pinbar!E483)</f>
        <v/>
      </c>
      <c r="Q483" s="57" t="str">
        <f>IF($C483&lt;&gt;"M5","",Trendlines!E483)</f>
        <v/>
      </c>
      <c r="R483" s="57" t="str">
        <f>IF($C483&lt;&gt;"M5","",Trendlines!H483)</f>
        <v/>
      </c>
      <c r="S483" s="36" t="str">
        <f>IF(N483=0,""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IF(N435&lt;&gt;0,N435,"")))))))))))))))))))))))))))))))))))))))))))))))))</f>
        <v/>
      </c>
      <c r="T483" s="36" t="str">
        <f>IF(O483=0,""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IF(O435&lt;&gt;0,O435,"")))))))))))))))))))))))))))))))))))))))))))))))))</f>
        <v/>
      </c>
      <c r="U483" s="36" t="str">
        <f>IFERROR(IF(S483="N/A","N/A",((N483-S483)/S483)),"")</f>
        <v/>
      </c>
      <c r="V483" s="36" t="str">
        <f>IFERROR(IF(T483="N/A","N/A",((O483-T483)/T483)),"")</f>
        <v/>
      </c>
      <c r="W483" t="str">
        <f>IFERROR(E483-F483,"")</f>
        <v/>
      </c>
      <c r="X483" t="str">
        <f>IFERROR(ABS(E483-D482),"")</f>
        <v/>
      </c>
      <c r="Y483" t="str">
        <f>IFERROR(ABS(F483-D482),"")</f>
        <v/>
      </c>
      <c r="Z483" t="str">
        <f t="shared" si="235"/>
        <v/>
      </c>
      <c r="AA483" s="36" t="str">
        <f>IFERROR(H483-I483,"")</f>
        <v/>
      </c>
      <c r="AB483" s="36" t="str">
        <f t="shared" si="278"/>
        <v/>
      </c>
      <c r="AC483" s="66" t="str" cm="1">
        <f t="array" ref="AC483">IFERROR((AB483=AB482,AC482+AB483,AB483),"")</f>
        <v/>
      </c>
      <c r="AD483" s="79" t="str">
        <f t="shared" si="279"/>
        <v/>
      </c>
      <c r="AE483" s="79" t="str">
        <f t="shared" si="280"/>
        <v/>
      </c>
      <c r="AF483" s="80" t="str">
        <f t="shared" si="281"/>
        <v/>
      </c>
      <c r="AG483" s="80" t="str">
        <f t="shared" si="282"/>
        <v/>
      </c>
      <c r="AH483" s="36" t="str">
        <f>IF(AND(H483&gt;I483,H482&lt;I482),"crossover","")</f>
        <v/>
      </c>
      <c r="AI483" s="36" t="str">
        <f>IF(AND(H483&lt;I483,H482&gt;I482),"crossunder","")</f>
        <v/>
      </c>
      <c r="AJ483" s="67" t="str">
        <f t="shared" si="283"/>
        <v/>
      </c>
      <c r="AK483" s="68" t="str">
        <f t="shared" si="284"/>
        <v/>
      </c>
      <c r="AL483" s="71" t="str">
        <f t="shared" si="285"/>
        <v/>
      </c>
      <c r="AM483" s="71" t="str">
        <f t="shared" si="286"/>
        <v/>
      </c>
      <c r="AN483" s="72" t="str">
        <f>IF(AND(AK483&lt;&gt;"",CF483="Low Spike @ Uptrend"),AK483,"")</f>
        <v/>
      </c>
      <c r="AO483" s="72" t="str">
        <f t="shared" si="287"/>
        <v/>
      </c>
      <c r="AP483" s="71" t="str">
        <f t="shared" si="288"/>
        <v/>
      </c>
      <c r="AQ483" s="71" t="str">
        <f t="shared" si="289"/>
        <v/>
      </c>
      <c r="AR483" s="74" t="str">
        <f t="shared" si="290"/>
        <v/>
      </c>
      <c r="AS483" s="74" t="str">
        <f t="shared" si="291"/>
        <v/>
      </c>
      <c r="AT483" s="72" t="str">
        <f t="shared" ref="AT483:AU483" si="330">IFERROR(STANDARDIZE(AN483,AVERAGE(AN99:AN483),_xlfn.STDEV.P(AN99:AN483)),"")</f>
        <v/>
      </c>
      <c r="AU483" s="72" t="str">
        <f t="shared" si="330"/>
        <v/>
      </c>
      <c r="AV483" s="76" t="str">
        <f t="shared" si="293"/>
        <v/>
      </c>
      <c r="AW483" s="76" t="str">
        <f t="shared" si="294"/>
        <v/>
      </c>
      <c r="AX483" s="4"/>
      <c r="AY483" s="21" t="str">
        <f>IF(OR(Q483=0,Q483=""),"",((H483-Q483)/Q483))</f>
        <v/>
      </c>
      <c r="AZ483" s="15" t="str">
        <f t="shared" si="267"/>
        <v/>
      </c>
      <c r="BA483" s="15" t="str">
        <f t="shared" si="262"/>
        <v/>
      </c>
      <c r="BB483" s="22" t="str">
        <f t="shared" si="268"/>
        <v/>
      </c>
      <c r="BC483" s="22" t="str">
        <f t="shared" si="269"/>
        <v/>
      </c>
      <c r="BD483" s="24" t="str">
        <f>IF(OR(R483=0,R483=""),"",((H483-R483)/R483))</f>
        <v/>
      </c>
      <c r="BE483" s="23" t="str">
        <f t="shared" si="265"/>
        <v/>
      </c>
      <c r="BF483" s="23" t="str">
        <f t="shared" si="270"/>
        <v/>
      </c>
      <c r="BG483" s="25" t="str">
        <f t="shared" si="271"/>
        <v/>
      </c>
      <c r="BH483" s="25" t="str">
        <f t="shared" si="272"/>
        <v/>
      </c>
      <c r="BI483" s="29" t="str">
        <f>IF(OR(L483="",N483=""),"",IF(AND(L483=N483,L483&gt;0,N483&gt;0),"Important High",""))</f>
        <v/>
      </c>
      <c r="BJ483" s="29" t="str">
        <f>IF(OR(M483="",O483=""),"",IF(AND(M483=O483,M483&gt;0,O483&gt;0),"Important Low",""))</f>
        <v/>
      </c>
      <c r="BK483" s="37" t="str">
        <f>IFERROR(IF(ABS(U483)&lt;0.15%,"Equal High",""),"")</f>
        <v/>
      </c>
      <c r="BL483" s="37" t="str" cm="1">
        <f t="array" aca="1" ref="BL483" ca="1">_xlfn.LET(_xlpm.lookback,MIN(ROW()-ROW(BK$50),11),_xlpm.found,IFERROR(MATCH("Equal High",OFFSET(BK483,-_xlpm.lookback,0,_xlpm.lookback+1,1),0),-1),_xlpm.offset_rows,_xlpm.lookback-_xlpm.found+1,IF(_xlpm.found&gt;0,INDEX(E:E,ROW()-_xlpm.offset_rows),""))</f>
        <v/>
      </c>
      <c r="BM483" s="37" t="str">
        <f ca="1">IF(BL483&lt;&gt;"",H483,"")</f>
        <v/>
      </c>
      <c r="BN483" s="37" t="str">
        <f ca="1">IF(BL483&lt;&gt;"",I483,"")</f>
        <v/>
      </c>
      <c r="BO483" s="37" t="str">
        <f t="shared" ca="1" si="247"/>
        <v/>
      </c>
      <c r="BP483" s="37" t="str">
        <f>IFERROR(IF(ABS(V483)&lt;0.15%,"Equal Low",""),"")</f>
        <v/>
      </c>
      <c r="BQ483" s="37" t="str" cm="1">
        <f t="array" aca="1" ref="BQ483" ca="1">_xlfn.LET(_xlpm.lookback,MIN(ROW()-ROW(BP$50),11),_xlpm.found,IFERROR(MATCH("Equal Low",OFFSET(BP483,-_xlpm.lookback,0,_xlpm.lookback+1,1),0),-1),_xlpm.offset_rows,_xlpm.lookback-_xlpm.found+1,IF(_xlpm.found&gt;0,INDEX(F:F,ROW()-_xlpm.offset_rows),""))</f>
        <v/>
      </c>
      <c r="BR483" s="37" t="str">
        <f ca="1">IF(BQ483&lt;&gt;"",H483,"")</f>
        <v/>
      </c>
      <c r="BS483" s="37" t="str">
        <f ca="1">IF(BQ483&lt;&gt;"",I483,"")</f>
        <v/>
      </c>
      <c r="BT483" s="37" t="str">
        <f t="shared" ca="1" si="248"/>
        <v/>
      </c>
      <c r="BU483" s="37" t="str">
        <f t="shared" si="273"/>
        <v/>
      </c>
      <c r="BV483" s="29" t="str">
        <f t="shared" si="274"/>
        <v/>
      </c>
      <c r="BW483" s="37" t="str" cm="1">
        <f t="array" ref="BW483">IF(BV483&lt;&gt;1,"",_xlfn.IFS(OR(BC483="Above",BC483="Below"),BC483,OR(BH483="Above",BH483="Below"),BH483,TRUE,""))</f>
        <v/>
      </c>
      <c r="BX483" s="37" t="str">
        <f ca="1">_xlfn.LET(_xlpm.eqh,IFERROR(ABS((BM483-BL483)/BL483)&lt;0.15%,FALSE),_xlpm.eql,IFERROR(ABS((BR483-BQ483)/BQ483)&lt;0.15%,FALSE),IF(_xlpm.eqh,IF(_xlpm.eql,"Eqh Touch / Eql Touch","Eqh Touch"),IF(_xlpm.eql,"Eql Touch","")))</f>
        <v/>
      </c>
      <c r="BY483" s="37" t="str">
        <f>IF(AA483="","",IF(AA483&gt;0,"UP","DOWN"))</f>
        <v/>
      </c>
      <c r="BZ483" s="37" t="str">
        <f t="shared" si="275"/>
        <v/>
      </c>
      <c r="CA483" s="37" t="str">
        <f t="shared" si="276"/>
        <v/>
      </c>
      <c r="CB483" s="66" t="str">
        <f>IF(AS483="","",IF(AS483&gt;90%,"Sig High Spike @ Uptrend",""))</f>
        <v/>
      </c>
      <c r="CC483" s="69" t="str">
        <f t="shared" si="295"/>
        <v/>
      </c>
      <c r="CD483" s="66" t="str">
        <f t="shared" si="296"/>
        <v/>
      </c>
      <c r="CE483" s="66" t="str">
        <f t="shared" si="297"/>
        <v/>
      </c>
      <c r="CF483" s="66" t="str">
        <f>IF(AK483="","",IF(AND(AC483&gt;0,AK483&gt;0),"Low Spike @ Uptrend",""))</f>
        <v/>
      </c>
      <c r="CG483" s="66" t="str">
        <f>IF(AND(CF483="Low Spike @ Uptrend",AV483&gt;50%),"Sig Low Spike @ Uptrend","")</f>
        <v/>
      </c>
      <c r="CH483" s="30" t="str">
        <f>IFERROR(IF(Z483&gt;(AVERAGE(Z463:Z483)+(2*_xlfn.STDEV.P(Z463:Z483))),1,""),"")</f>
        <v/>
      </c>
      <c r="CI483" s="30" t="str">
        <f>IFERROR(IF(G483&gt;(AVERAGE(G463:G483)+(2*_xlfn.STDEV.P(G463:G483))),1,""),"")</f>
        <v/>
      </c>
      <c r="CJ483" s="30" t="str">
        <f>IF(P483="","",IF(P483=1,1,""))</f>
        <v/>
      </c>
      <c r="CK483" s="11" t="str">
        <f>IF(AND(CH483="",CC483="",CF483="",CI483="",CJ483=""),"",SUM(CH483:CJ483)/5)</f>
        <v/>
      </c>
      <c r="CL483" s="38" t="str">
        <f t="shared" si="319"/>
        <v/>
      </c>
      <c r="CM483" s="10" t="str">
        <f t="shared" si="320"/>
        <v/>
      </c>
      <c r="CR483" s="4"/>
      <c r="CS483" s="4"/>
    </row>
    <row r="484" spans="1:97" x14ac:dyDescent="0.55000000000000004">
      <c r="A484" t="str">
        <f>IF('Data Validation'!$K$2&lt;&gt;TRUE,"",'Data Validation'!A484)</f>
        <v/>
      </c>
      <c r="B484" s="4" t="str">
        <f>IF('Data Validation'!$K$2&lt;&gt;TRUE,"",'Data Validation'!C484)</f>
        <v/>
      </c>
      <c r="C484" s="4" t="str">
        <f>IF('Data Validation'!$K$2&lt;&gt;TRUE,"",'Data Validation'!E484)</f>
        <v/>
      </c>
      <c r="D484" s="4" t="str">
        <f>IF('Data Validation'!$K$2&lt;&gt;TRUE,"",'Data Validation'!G484)</f>
        <v/>
      </c>
      <c r="E484" s="4" t="str">
        <f>IF($C484&lt;&gt;"M5","",Price!F484)</f>
        <v/>
      </c>
      <c r="F484" s="4" t="str">
        <f>IF($C484&lt;&gt;"M5","",Price!G484)</f>
        <v/>
      </c>
      <c r="G484" s="4" t="str">
        <f>IF($C484&lt;&gt;"M5","",Price!H484)</f>
        <v/>
      </c>
      <c r="H484" s="57" t="str">
        <f>IF($C484&lt;&gt;"M5","",SSA!E484)</f>
        <v/>
      </c>
      <c r="I484" s="57" t="str">
        <f>IF($C484&lt;&gt;"M5","",SSA!F484)</f>
        <v/>
      </c>
      <c r="J484" s="58" t="str">
        <f>IF($C484&lt;&gt;"M5","",SSA!G484)</f>
        <v/>
      </c>
      <c r="K484" s="58" t="str">
        <f>IF($C484&lt;&gt;"M5","",SSA!H484)</f>
        <v/>
      </c>
      <c r="L484" s="5" t="str">
        <f>IF($C484&lt;&gt;"M5","",Trendlines!K484)</f>
        <v/>
      </c>
      <c r="M484" s="5" t="str">
        <f>IF($C484&lt;&gt;"M5","",Trendlines!L484)</f>
        <v/>
      </c>
      <c r="N484" s="5" t="str">
        <f>IF($C484&lt;&gt;"M5","",ZigZag!E484)</f>
        <v/>
      </c>
      <c r="O484" s="5" t="str">
        <f>IF($C484&lt;&gt;"M5","",ZigZag!F484)</f>
        <v/>
      </c>
      <c r="P484" s="5" t="str">
        <f>IF($C484&lt;&gt;"M5","",Pinbar!E484)</f>
        <v/>
      </c>
      <c r="Q484" s="57" t="str">
        <f>IF($C484&lt;&gt;"M5","",Trendlines!E484)</f>
        <v/>
      </c>
      <c r="R484" s="57" t="str">
        <f>IF($C484&lt;&gt;"M5","",Trendlines!H484)</f>
        <v/>
      </c>
      <c r="S484" s="36" t="str">
        <f>IF(N484=0,""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IF(N436&lt;&gt;0,N436,"")))))))))))))))))))))))))))))))))))))))))))))))))</f>
        <v/>
      </c>
      <c r="T484" s="36" t="str">
        <f>IF(O484=0,""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IF(O436&lt;&gt;0,O436,"")))))))))))))))))))))))))))))))))))))))))))))))))</f>
        <v/>
      </c>
      <c r="U484" s="36" t="str">
        <f>IFERROR(IF(S484="N/A","N/A",((N484-S484)/S484)),"")</f>
        <v/>
      </c>
      <c r="V484" s="36" t="str">
        <f>IFERROR(IF(T484="N/A","N/A",((O484-T484)/T484)),"")</f>
        <v/>
      </c>
      <c r="W484" t="str">
        <f>IFERROR(E484-F484,"")</f>
        <v/>
      </c>
      <c r="X484" t="str">
        <f>IFERROR(ABS(E484-D483),"")</f>
        <v/>
      </c>
      <c r="Y484" t="str">
        <f>IFERROR(ABS(F484-D483),"")</f>
        <v/>
      </c>
      <c r="Z484" t="str">
        <f t="shared" si="235"/>
        <v/>
      </c>
      <c r="AA484" s="36" t="str">
        <f>IFERROR(H484-I484,"")</f>
        <v/>
      </c>
      <c r="AB484" s="36" t="str">
        <f t="shared" si="278"/>
        <v/>
      </c>
      <c r="AC484" s="66" t="str" cm="1">
        <f t="array" ref="AC484">IFERROR((AB484=AB483,AC483+AB484,AB484),"")</f>
        <v/>
      </c>
      <c r="AD484" s="79" t="str">
        <f t="shared" si="279"/>
        <v/>
      </c>
      <c r="AE484" s="79" t="str">
        <f t="shared" si="280"/>
        <v/>
      </c>
      <c r="AF484" s="80" t="str">
        <f t="shared" si="281"/>
        <v/>
      </c>
      <c r="AG484" s="80" t="str">
        <f t="shared" si="282"/>
        <v/>
      </c>
      <c r="AH484" s="36" t="str">
        <f>IF(AND(H484&gt;I484,H483&lt;I483),"crossover","")</f>
        <v/>
      </c>
      <c r="AI484" s="36" t="str">
        <f>IF(AND(H484&lt;I484,H483&gt;I483),"crossunder","")</f>
        <v/>
      </c>
      <c r="AJ484" s="67" t="str">
        <f t="shared" si="283"/>
        <v/>
      </c>
      <c r="AK484" s="68" t="str">
        <f t="shared" si="284"/>
        <v/>
      </c>
      <c r="AL484" s="71" t="str">
        <f t="shared" si="285"/>
        <v/>
      </c>
      <c r="AM484" s="71" t="str">
        <f t="shared" si="286"/>
        <v/>
      </c>
      <c r="AN484" s="72" t="str">
        <f>IF(AND(AK484&lt;&gt;"",CF484="Low Spike @ Uptrend"),AK484,"")</f>
        <v/>
      </c>
      <c r="AO484" s="72" t="str">
        <f t="shared" si="287"/>
        <v/>
      </c>
      <c r="AP484" s="71" t="str">
        <f t="shared" si="288"/>
        <v/>
      </c>
      <c r="AQ484" s="71" t="str">
        <f t="shared" si="289"/>
        <v/>
      </c>
      <c r="AR484" s="74" t="str">
        <f t="shared" si="290"/>
        <v/>
      </c>
      <c r="AS484" s="74" t="str">
        <f t="shared" si="291"/>
        <v/>
      </c>
      <c r="AT484" s="72" t="str">
        <f t="shared" ref="AT484:AU484" si="331">IFERROR(STANDARDIZE(AN484,AVERAGE(AN100:AN484),_xlfn.STDEV.P(AN100:AN484)),"")</f>
        <v/>
      </c>
      <c r="AU484" s="72" t="str">
        <f t="shared" si="331"/>
        <v/>
      </c>
      <c r="AV484" s="76" t="str">
        <f t="shared" si="293"/>
        <v/>
      </c>
      <c r="AW484" s="76" t="str">
        <f t="shared" si="294"/>
        <v/>
      </c>
      <c r="AX484" s="4"/>
      <c r="AY484" s="21" t="str">
        <f>IF(OR(Q484=0,Q484=""),"",((H484-Q484)/Q484))</f>
        <v/>
      </c>
      <c r="AZ484" s="15" t="str">
        <f t="shared" si="267"/>
        <v/>
      </c>
      <c r="BA484" s="15" t="str">
        <f t="shared" si="262"/>
        <v/>
      </c>
      <c r="BB484" s="22" t="str">
        <f t="shared" si="268"/>
        <v/>
      </c>
      <c r="BC484" s="22" t="str">
        <f t="shared" si="269"/>
        <v/>
      </c>
      <c r="BD484" s="24" t="str">
        <f>IF(OR(R484=0,R484=""),"",((H484-R484)/R484))</f>
        <v/>
      </c>
      <c r="BE484" s="23" t="str">
        <f t="shared" si="265"/>
        <v/>
      </c>
      <c r="BF484" s="23" t="str">
        <f t="shared" si="270"/>
        <v/>
      </c>
      <c r="BG484" s="25" t="str">
        <f t="shared" si="271"/>
        <v/>
      </c>
      <c r="BH484" s="25" t="str">
        <f t="shared" si="272"/>
        <v/>
      </c>
      <c r="BI484" s="29" t="str">
        <f>IF(OR(L484="",N484=""),"",IF(AND(L484=N484,L484&gt;0,N484&gt;0),"Important High",""))</f>
        <v/>
      </c>
      <c r="BJ484" s="29" t="str">
        <f>IF(OR(M484="",O484=""),"",IF(AND(M484=O484,M484&gt;0,O484&gt;0),"Important Low",""))</f>
        <v/>
      </c>
      <c r="BK484" s="37" t="str">
        <f>IFERROR(IF(ABS(U484)&lt;0.15%,"Equal High",""),"")</f>
        <v/>
      </c>
      <c r="BL484" s="37" t="str" cm="1">
        <f t="array" aca="1" ref="BL484" ca="1">_xlfn.LET(_xlpm.lookback,MIN(ROW()-ROW(BK$50),11),_xlpm.found,IFERROR(MATCH("Equal High",OFFSET(BK484,-_xlpm.lookback,0,_xlpm.lookback+1,1),0),-1),_xlpm.offset_rows,_xlpm.lookback-_xlpm.found+1,IF(_xlpm.found&gt;0,INDEX(E:E,ROW()-_xlpm.offset_rows),""))</f>
        <v/>
      </c>
      <c r="BM484" s="37" t="str">
        <f ca="1">IF(BL484&lt;&gt;"",H484,"")</f>
        <v/>
      </c>
      <c r="BN484" s="37" t="str">
        <f ca="1">IF(BL484&lt;&gt;"",I484,"")</f>
        <v/>
      </c>
      <c r="BO484" s="37" t="str">
        <f t="shared" ca="1" si="247"/>
        <v/>
      </c>
      <c r="BP484" s="37" t="str">
        <f>IFERROR(IF(ABS(V484)&lt;0.15%,"Equal Low",""),"")</f>
        <v/>
      </c>
      <c r="BQ484" s="37" t="str" cm="1">
        <f t="array" aca="1" ref="BQ484" ca="1">_xlfn.LET(_xlpm.lookback,MIN(ROW()-ROW(BP$50),11),_xlpm.found,IFERROR(MATCH("Equal Low",OFFSET(BP484,-_xlpm.lookback,0,_xlpm.lookback+1,1),0),-1),_xlpm.offset_rows,_xlpm.lookback-_xlpm.found+1,IF(_xlpm.found&gt;0,INDEX(F:F,ROW()-_xlpm.offset_rows),""))</f>
        <v/>
      </c>
      <c r="BR484" s="37" t="str">
        <f ca="1">IF(BQ484&lt;&gt;"",H484,"")</f>
        <v/>
      </c>
      <c r="BS484" s="37" t="str">
        <f ca="1">IF(BQ484&lt;&gt;"",I484,"")</f>
        <v/>
      </c>
      <c r="BT484" s="37" t="str">
        <f t="shared" ca="1" si="248"/>
        <v/>
      </c>
      <c r="BU484" s="37" t="str">
        <f t="shared" si="273"/>
        <v/>
      </c>
      <c r="BV484" s="29" t="str">
        <f t="shared" si="274"/>
        <v/>
      </c>
      <c r="BW484" s="37" t="str" cm="1">
        <f t="array" ref="BW484">IF(BV484&lt;&gt;1,"",_xlfn.IFS(OR(BC484="Above",BC484="Below"),BC484,OR(BH484="Above",BH484="Below"),BH484,TRUE,""))</f>
        <v/>
      </c>
      <c r="BX484" s="37" t="str">
        <f ca="1">_xlfn.LET(_xlpm.eqh,IFERROR(ABS((BM484-BL484)/BL484)&lt;0.15%,FALSE),_xlpm.eql,IFERROR(ABS((BR484-BQ484)/BQ484)&lt;0.15%,FALSE),IF(_xlpm.eqh,IF(_xlpm.eql,"Eqh Touch / Eql Touch","Eqh Touch"),IF(_xlpm.eql,"Eql Touch","")))</f>
        <v/>
      </c>
      <c r="BY484" s="37" t="str">
        <f>IF(AA484="","",IF(AA484&gt;0,"UP","DOWN"))</f>
        <v/>
      </c>
      <c r="BZ484" s="37" t="str">
        <f t="shared" si="275"/>
        <v/>
      </c>
      <c r="CA484" s="37" t="str">
        <f t="shared" si="276"/>
        <v/>
      </c>
      <c r="CB484" s="66" t="str">
        <f>IF(AS484="","",IF(AS484&gt;90%,"Sig High Spike @ Uptrend",""))</f>
        <v/>
      </c>
      <c r="CC484" s="69" t="str">
        <f t="shared" si="295"/>
        <v/>
      </c>
      <c r="CD484" s="66" t="str">
        <f t="shared" si="296"/>
        <v/>
      </c>
      <c r="CE484" s="66" t="str">
        <f t="shared" si="297"/>
        <v/>
      </c>
      <c r="CF484" s="66" t="str">
        <f>IF(AK484="","",IF(AND(AC484&gt;0,AK484&gt;0),"Low Spike @ Uptrend",""))</f>
        <v/>
      </c>
      <c r="CG484" s="66" t="str">
        <f>IF(AND(CF484="Low Spike @ Uptrend",AV484&gt;50%),"Sig Low Spike @ Uptrend","")</f>
        <v/>
      </c>
      <c r="CH484" s="30" t="str">
        <f>IFERROR(IF(Z484&gt;(AVERAGE(Z464:Z484)+(2*_xlfn.STDEV.P(Z464:Z484))),1,""),"")</f>
        <v/>
      </c>
      <c r="CI484" s="30" t="str">
        <f>IFERROR(IF(G484&gt;(AVERAGE(G464:G484)+(2*_xlfn.STDEV.P(G464:G484))),1,""),"")</f>
        <v/>
      </c>
      <c r="CJ484" s="30" t="str">
        <f>IF(P484="","",IF(P484=1,1,""))</f>
        <v/>
      </c>
      <c r="CK484" s="11" t="str">
        <f>IF(AND(CH484="",CC484="",CF484="",CI484="",CJ484=""),"",SUM(CH484:CJ484)/5)</f>
        <v/>
      </c>
      <c r="CL484" s="38" t="str">
        <f t="shared" si="319"/>
        <v/>
      </c>
      <c r="CM484" s="10" t="str">
        <f t="shared" si="320"/>
        <v/>
      </c>
      <c r="CR484" s="4"/>
      <c r="CS484" s="4"/>
    </row>
    <row r="485" spans="1:97" x14ac:dyDescent="0.55000000000000004">
      <c r="A485" t="str">
        <f>IF('Data Validation'!$K$2&lt;&gt;TRUE,"",'Data Validation'!A485)</f>
        <v/>
      </c>
      <c r="B485" s="4" t="str">
        <f>IF('Data Validation'!$K$2&lt;&gt;TRUE,"",'Data Validation'!C485)</f>
        <v/>
      </c>
      <c r="C485" s="4" t="str">
        <f>IF('Data Validation'!$K$2&lt;&gt;TRUE,"",'Data Validation'!E485)</f>
        <v/>
      </c>
      <c r="D485" s="4" t="str">
        <f>IF('Data Validation'!$K$2&lt;&gt;TRUE,"",'Data Validation'!G485)</f>
        <v/>
      </c>
      <c r="E485" s="4" t="str">
        <f>IF($C485&lt;&gt;"M5","",Price!F485)</f>
        <v/>
      </c>
      <c r="F485" s="4" t="str">
        <f>IF($C485&lt;&gt;"M5","",Price!G485)</f>
        <v/>
      </c>
      <c r="G485" s="4" t="str">
        <f>IF($C485&lt;&gt;"M5","",Price!H485)</f>
        <v/>
      </c>
      <c r="H485" s="57" t="str">
        <f>IF($C485&lt;&gt;"M5","",SSA!E485)</f>
        <v/>
      </c>
      <c r="I485" s="57" t="str">
        <f>IF($C485&lt;&gt;"M5","",SSA!F485)</f>
        <v/>
      </c>
      <c r="J485" s="58" t="str">
        <f>IF($C485&lt;&gt;"M5","",SSA!G485)</f>
        <v/>
      </c>
      <c r="K485" s="58" t="str">
        <f>IF($C485&lt;&gt;"M5","",SSA!H485)</f>
        <v/>
      </c>
      <c r="L485" s="5" t="str">
        <f>IF($C485&lt;&gt;"M5","",Trendlines!K485)</f>
        <v/>
      </c>
      <c r="M485" s="5" t="str">
        <f>IF($C485&lt;&gt;"M5","",Trendlines!L485)</f>
        <v/>
      </c>
      <c r="N485" s="5" t="str">
        <f>IF($C485&lt;&gt;"M5","",ZigZag!E485)</f>
        <v/>
      </c>
      <c r="O485" s="5" t="str">
        <f>IF($C485&lt;&gt;"M5","",ZigZag!F485)</f>
        <v/>
      </c>
      <c r="P485" s="5" t="str">
        <f>IF($C485&lt;&gt;"M5","",Pinbar!E485)</f>
        <v/>
      </c>
      <c r="Q485" s="57" t="str">
        <f>IF($C485&lt;&gt;"M5","",Trendlines!E485)</f>
        <v/>
      </c>
      <c r="R485" s="57" t="str">
        <f>IF($C485&lt;&gt;"M5","",Trendlines!H485)</f>
        <v/>
      </c>
      <c r="S485" s="36" t="str">
        <f>IF(N485=0,""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IF(N437&lt;&gt;0,N437,"")))))))))))))))))))))))))))))))))))))))))))))))))</f>
        <v/>
      </c>
      <c r="T485" s="36" t="str">
        <f>IF(O485=0,""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IF(O437&lt;&gt;0,O437,"")))))))))))))))))))))))))))))))))))))))))))))))))</f>
        <v/>
      </c>
      <c r="U485" s="36" t="str">
        <f>IFERROR(IF(S485="N/A","N/A",((N485-S485)/S485)),"")</f>
        <v/>
      </c>
      <c r="V485" s="36" t="str">
        <f>IFERROR(IF(T485="N/A","N/A",((O485-T485)/T485)),"")</f>
        <v/>
      </c>
      <c r="W485" t="str">
        <f>IFERROR(E485-F485,"")</f>
        <v/>
      </c>
      <c r="X485" t="str">
        <f>IFERROR(ABS(E485-D484),"")</f>
        <v/>
      </c>
      <c r="Y485" t="str">
        <f>IFERROR(ABS(F485-D484),"")</f>
        <v/>
      </c>
      <c r="Z485" t="str">
        <f t="shared" si="235"/>
        <v/>
      </c>
      <c r="AA485" s="36" t="str">
        <f>IFERROR(H485-I485,"")</f>
        <v/>
      </c>
      <c r="AB485" s="36" t="str">
        <f t="shared" si="278"/>
        <v/>
      </c>
      <c r="AC485" s="66" t="str" cm="1">
        <f t="array" ref="AC485">IFERROR((AB485=AB484,AC484+AB485,AB485),"")</f>
        <v/>
      </c>
      <c r="AD485" s="79" t="str">
        <f t="shared" si="279"/>
        <v/>
      </c>
      <c r="AE485" s="79" t="str">
        <f t="shared" si="280"/>
        <v/>
      </c>
      <c r="AF485" s="80" t="str">
        <f t="shared" si="281"/>
        <v/>
      </c>
      <c r="AG485" s="80" t="str">
        <f t="shared" si="282"/>
        <v/>
      </c>
      <c r="AH485" s="36" t="str">
        <f>IF(AND(H485&gt;I485,H484&lt;I484),"crossover","")</f>
        <v/>
      </c>
      <c r="AI485" s="36" t="str">
        <f>IF(AND(H485&lt;I485,H484&gt;I484),"crossunder","")</f>
        <v/>
      </c>
      <c r="AJ485" s="67" t="str">
        <f t="shared" si="283"/>
        <v/>
      </c>
      <c r="AK485" s="68" t="str">
        <f t="shared" si="284"/>
        <v/>
      </c>
      <c r="AL485" s="71" t="str">
        <f t="shared" si="285"/>
        <v/>
      </c>
      <c r="AM485" s="71" t="str">
        <f t="shared" si="286"/>
        <v/>
      </c>
      <c r="AN485" s="72" t="str">
        <f>IF(AND(AK485&lt;&gt;"",CF485="Low Spike @ Uptrend"),AK485,"")</f>
        <v/>
      </c>
      <c r="AO485" s="72" t="str">
        <f t="shared" si="287"/>
        <v/>
      </c>
      <c r="AP485" s="71" t="str">
        <f t="shared" si="288"/>
        <v/>
      </c>
      <c r="AQ485" s="71" t="str">
        <f t="shared" si="289"/>
        <v/>
      </c>
      <c r="AR485" s="74" t="str">
        <f t="shared" si="290"/>
        <v/>
      </c>
      <c r="AS485" s="74" t="str">
        <f t="shared" si="291"/>
        <v/>
      </c>
      <c r="AT485" s="72" t="str">
        <f t="shared" ref="AT485:AU485" si="332">IFERROR(STANDARDIZE(AN485,AVERAGE(AN101:AN485),_xlfn.STDEV.P(AN101:AN485)),"")</f>
        <v/>
      </c>
      <c r="AU485" s="72" t="str">
        <f t="shared" si="332"/>
        <v/>
      </c>
      <c r="AV485" s="76" t="str">
        <f t="shared" si="293"/>
        <v/>
      </c>
      <c r="AW485" s="76" t="str">
        <f t="shared" si="294"/>
        <v/>
      </c>
      <c r="AX485" s="4"/>
      <c r="AY485" s="21" t="str">
        <f>IF(OR(Q485=0,Q485=""),"",((H485-Q485)/Q485))</f>
        <v/>
      </c>
      <c r="AZ485" s="15" t="str">
        <f t="shared" si="267"/>
        <v/>
      </c>
      <c r="BA485" s="15" t="str">
        <f t="shared" si="262"/>
        <v/>
      </c>
      <c r="BB485" s="22" t="str">
        <f t="shared" si="268"/>
        <v/>
      </c>
      <c r="BC485" s="22" t="str">
        <f t="shared" si="269"/>
        <v/>
      </c>
      <c r="BD485" s="24" t="str">
        <f>IF(OR(R485=0,R485=""),"",((H485-R485)/R485))</f>
        <v/>
      </c>
      <c r="BE485" s="23" t="str">
        <f t="shared" si="265"/>
        <v/>
      </c>
      <c r="BF485" s="23" t="str">
        <f t="shared" si="270"/>
        <v/>
      </c>
      <c r="BG485" s="25" t="str">
        <f t="shared" si="271"/>
        <v/>
      </c>
      <c r="BH485" s="25" t="str">
        <f t="shared" si="272"/>
        <v/>
      </c>
      <c r="BI485" s="29" t="str">
        <f>IF(OR(L485="",N485=""),"",IF(AND(L485=N485,L485&gt;0,N485&gt;0),"Important High",""))</f>
        <v/>
      </c>
      <c r="BJ485" s="29" t="str">
        <f>IF(OR(M485="",O485=""),"",IF(AND(M485=O485,M485&gt;0,O485&gt;0),"Important Low",""))</f>
        <v/>
      </c>
      <c r="BK485" s="37" t="str">
        <f>IFERROR(IF(ABS(U485)&lt;0.15%,"Equal High",""),"")</f>
        <v/>
      </c>
      <c r="BL485" s="37" t="str" cm="1">
        <f t="array" aca="1" ref="BL485" ca="1">_xlfn.LET(_xlpm.lookback,MIN(ROW()-ROW(BK$50),11),_xlpm.found,IFERROR(MATCH("Equal High",OFFSET(BK485,-_xlpm.lookback,0,_xlpm.lookback+1,1),0),-1),_xlpm.offset_rows,_xlpm.lookback-_xlpm.found+1,IF(_xlpm.found&gt;0,INDEX(E:E,ROW()-_xlpm.offset_rows),""))</f>
        <v/>
      </c>
      <c r="BM485" s="37" t="str">
        <f ca="1">IF(BL485&lt;&gt;"",H485,"")</f>
        <v/>
      </c>
      <c r="BN485" s="37" t="str">
        <f ca="1">IF(BL485&lt;&gt;"",I485,"")</f>
        <v/>
      </c>
      <c r="BO485" s="37" t="str">
        <f t="shared" ca="1" si="247"/>
        <v/>
      </c>
      <c r="BP485" s="37" t="str">
        <f>IFERROR(IF(ABS(V485)&lt;0.15%,"Equal Low",""),"")</f>
        <v/>
      </c>
      <c r="BQ485" s="37" t="str" cm="1">
        <f t="array" aca="1" ref="BQ485" ca="1">_xlfn.LET(_xlpm.lookback,MIN(ROW()-ROW(BP$50),11),_xlpm.found,IFERROR(MATCH("Equal Low",OFFSET(BP485,-_xlpm.lookback,0,_xlpm.lookback+1,1),0),-1),_xlpm.offset_rows,_xlpm.lookback-_xlpm.found+1,IF(_xlpm.found&gt;0,INDEX(F:F,ROW()-_xlpm.offset_rows),""))</f>
        <v/>
      </c>
      <c r="BR485" s="37" t="str">
        <f ca="1">IF(BQ485&lt;&gt;"",H485,"")</f>
        <v/>
      </c>
      <c r="BS485" s="37" t="str">
        <f ca="1">IF(BQ485&lt;&gt;"",I485,"")</f>
        <v/>
      </c>
      <c r="BT485" s="37" t="str">
        <f t="shared" ca="1" si="248"/>
        <v/>
      </c>
      <c r="BU485" s="37" t="str">
        <f t="shared" si="273"/>
        <v/>
      </c>
      <c r="BV485" s="29" t="str">
        <f t="shared" si="274"/>
        <v/>
      </c>
      <c r="BW485" s="37" t="str" cm="1">
        <f t="array" ref="BW485">IF(BV485&lt;&gt;1,"",_xlfn.IFS(OR(BC485="Above",BC485="Below"),BC485,OR(BH485="Above",BH485="Below"),BH485,TRUE,""))</f>
        <v/>
      </c>
      <c r="BX485" s="37" t="str">
        <f ca="1">_xlfn.LET(_xlpm.eqh,IFERROR(ABS((BM485-BL485)/BL485)&lt;0.15%,FALSE),_xlpm.eql,IFERROR(ABS((BR485-BQ485)/BQ485)&lt;0.15%,FALSE),IF(_xlpm.eqh,IF(_xlpm.eql,"Eqh Touch / Eql Touch","Eqh Touch"),IF(_xlpm.eql,"Eql Touch","")))</f>
        <v/>
      </c>
      <c r="BY485" s="37" t="str">
        <f>IF(AA485="","",IF(AA485&gt;0,"UP","DOWN"))</f>
        <v/>
      </c>
      <c r="BZ485" s="37" t="str">
        <f t="shared" si="275"/>
        <v/>
      </c>
      <c r="CA485" s="37" t="str">
        <f t="shared" si="276"/>
        <v/>
      </c>
      <c r="CB485" s="66" t="str">
        <f>IF(AS485="","",IF(AS485&gt;90%,"Sig High Spike @ Uptrend",""))</f>
        <v/>
      </c>
      <c r="CC485" s="69" t="str">
        <f t="shared" si="295"/>
        <v/>
      </c>
      <c r="CD485" s="66" t="str">
        <f t="shared" si="296"/>
        <v/>
      </c>
      <c r="CE485" s="66" t="str">
        <f t="shared" si="297"/>
        <v/>
      </c>
      <c r="CF485" s="66" t="str">
        <f>IF(AK485="","",IF(AND(AC485&gt;0,AK485&gt;0),"Low Spike @ Uptrend",""))</f>
        <v/>
      </c>
      <c r="CG485" s="66" t="str">
        <f>IF(AND(CF485="Low Spike @ Uptrend",AV485&gt;50%),"Sig Low Spike @ Uptrend","")</f>
        <v/>
      </c>
      <c r="CH485" s="30" t="str">
        <f>IFERROR(IF(Z485&gt;(AVERAGE(Z465:Z485)+(2*_xlfn.STDEV.P(Z465:Z485))),1,""),"")</f>
        <v/>
      </c>
      <c r="CI485" s="30" t="str">
        <f>IFERROR(IF(G485&gt;(AVERAGE(G465:G485)+(2*_xlfn.STDEV.P(G465:G485))),1,""),"")</f>
        <v/>
      </c>
      <c r="CJ485" s="30" t="str">
        <f>IF(P485="","",IF(P485=1,1,""))</f>
        <v/>
      </c>
      <c r="CK485" s="11" t="str">
        <f>IF(AND(CH485="",CC485="",CF485="",CI485="",CJ485=""),"",SUM(CH485:CJ485)/5)</f>
        <v/>
      </c>
      <c r="CL485" s="38" t="str">
        <f t="shared" si="319"/>
        <v/>
      </c>
      <c r="CM485" s="10" t="str">
        <f t="shared" si="320"/>
        <v/>
      </c>
      <c r="CR485" s="4"/>
      <c r="CS485" s="4"/>
    </row>
    <row r="486" spans="1:97" x14ac:dyDescent="0.55000000000000004">
      <c r="A486" t="str">
        <f>IF('Data Validation'!$K$2&lt;&gt;TRUE,"",'Data Validation'!A486)</f>
        <v/>
      </c>
      <c r="B486" s="4" t="str">
        <f>IF('Data Validation'!$K$2&lt;&gt;TRUE,"",'Data Validation'!C486)</f>
        <v/>
      </c>
      <c r="C486" s="4" t="str">
        <f>IF('Data Validation'!$K$2&lt;&gt;TRUE,"",'Data Validation'!E486)</f>
        <v/>
      </c>
      <c r="D486" s="4" t="str">
        <f>IF('Data Validation'!$K$2&lt;&gt;TRUE,"",'Data Validation'!G486)</f>
        <v/>
      </c>
      <c r="E486" s="4" t="str">
        <f>IF($C486&lt;&gt;"M5","",Price!F486)</f>
        <v/>
      </c>
      <c r="F486" s="4" t="str">
        <f>IF($C486&lt;&gt;"M5","",Price!G486)</f>
        <v/>
      </c>
      <c r="G486" s="4" t="str">
        <f>IF($C486&lt;&gt;"M5","",Price!H486)</f>
        <v/>
      </c>
      <c r="H486" s="57" t="str">
        <f>IF($C486&lt;&gt;"M5","",SSA!E486)</f>
        <v/>
      </c>
      <c r="I486" s="57" t="str">
        <f>IF($C486&lt;&gt;"M5","",SSA!F486)</f>
        <v/>
      </c>
      <c r="J486" s="58" t="str">
        <f>IF($C486&lt;&gt;"M5","",SSA!G486)</f>
        <v/>
      </c>
      <c r="K486" s="58" t="str">
        <f>IF($C486&lt;&gt;"M5","",SSA!H486)</f>
        <v/>
      </c>
      <c r="L486" s="5" t="str">
        <f>IF($C486&lt;&gt;"M5","",Trendlines!K486)</f>
        <v/>
      </c>
      <c r="M486" s="5" t="str">
        <f>IF($C486&lt;&gt;"M5","",Trendlines!L486)</f>
        <v/>
      </c>
      <c r="N486" s="5" t="str">
        <f>IF($C486&lt;&gt;"M5","",ZigZag!E486)</f>
        <v/>
      </c>
      <c r="O486" s="5" t="str">
        <f>IF($C486&lt;&gt;"M5","",ZigZag!F486)</f>
        <v/>
      </c>
      <c r="P486" s="5" t="str">
        <f>IF($C486&lt;&gt;"M5","",Pinbar!E486)</f>
        <v/>
      </c>
      <c r="Q486" s="57" t="str">
        <f>IF($C486&lt;&gt;"M5","",Trendlines!E486)</f>
        <v/>
      </c>
      <c r="R486" s="57" t="str">
        <f>IF($C486&lt;&gt;"M5","",Trendlines!H486)</f>
        <v/>
      </c>
      <c r="S486" s="36" t="str">
        <f>IF(N486=0,""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IF(N438&lt;&gt;0,N438,"")))))))))))))))))))))))))))))))))))))))))))))))))</f>
        <v/>
      </c>
      <c r="T486" s="36" t="str">
        <f>IF(O486=0,""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IF(O438&lt;&gt;0,O438,"")))))))))))))))))))))))))))))))))))))))))))))))))</f>
        <v/>
      </c>
      <c r="U486" s="36" t="str">
        <f>IFERROR(IF(S486="N/A","N/A",((N486-S486)/S486)),"")</f>
        <v/>
      </c>
      <c r="V486" s="36" t="str">
        <f>IFERROR(IF(T486="N/A","N/A",((O486-T486)/T486)),"")</f>
        <v/>
      </c>
      <c r="W486" t="str">
        <f>IFERROR(E486-F486,"")</f>
        <v/>
      </c>
      <c r="X486" t="str">
        <f>IFERROR(ABS(E486-D485),"")</f>
        <v/>
      </c>
      <c r="Y486" t="str">
        <f>IFERROR(ABS(F486-D485),"")</f>
        <v/>
      </c>
      <c r="Z486" t="str">
        <f t="shared" si="235"/>
        <v/>
      </c>
      <c r="AA486" s="36" t="str">
        <f>IFERROR(H486-I486,"")</f>
        <v/>
      </c>
      <c r="AB486" s="36" t="str">
        <f t="shared" si="278"/>
        <v/>
      </c>
      <c r="AC486" s="66" t="str" cm="1">
        <f t="array" ref="AC486">IFERROR((AB486=AB485,AC485+AB486,AB486),"")</f>
        <v/>
      </c>
      <c r="AD486" s="79" t="str">
        <f t="shared" si="279"/>
        <v/>
      </c>
      <c r="AE486" s="79" t="str">
        <f t="shared" si="280"/>
        <v/>
      </c>
      <c r="AF486" s="80" t="str">
        <f t="shared" si="281"/>
        <v/>
      </c>
      <c r="AG486" s="80" t="str">
        <f t="shared" si="282"/>
        <v/>
      </c>
      <c r="AH486" s="36" t="str">
        <f>IF(AND(H486&gt;I486,H485&lt;I485),"crossover","")</f>
        <v/>
      </c>
      <c r="AI486" s="36" t="str">
        <f>IF(AND(H486&lt;I486,H485&gt;I485),"crossunder","")</f>
        <v/>
      </c>
      <c r="AJ486" s="67" t="str">
        <f t="shared" si="283"/>
        <v/>
      </c>
      <c r="AK486" s="68" t="str">
        <f t="shared" si="284"/>
        <v/>
      </c>
      <c r="AL486" s="71" t="str">
        <f t="shared" si="285"/>
        <v/>
      </c>
      <c r="AM486" s="71" t="str">
        <f t="shared" si="286"/>
        <v/>
      </c>
      <c r="AN486" s="72" t="str">
        <f>IF(AND(AK486&lt;&gt;"",CF486="Low Spike @ Uptrend"),AK486,"")</f>
        <v/>
      </c>
      <c r="AO486" s="72" t="str">
        <f t="shared" si="287"/>
        <v/>
      </c>
      <c r="AP486" s="71" t="str">
        <f t="shared" si="288"/>
        <v/>
      </c>
      <c r="AQ486" s="71" t="str">
        <f t="shared" si="289"/>
        <v/>
      </c>
      <c r="AR486" s="74" t="str">
        <f t="shared" si="290"/>
        <v/>
      </c>
      <c r="AS486" s="74" t="str">
        <f t="shared" si="291"/>
        <v/>
      </c>
      <c r="AT486" s="72" t="str">
        <f t="shared" ref="AT486:AU486" si="333">IFERROR(STANDARDIZE(AN486,AVERAGE(AN102:AN486),_xlfn.STDEV.P(AN102:AN486)),"")</f>
        <v/>
      </c>
      <c r="AU486" s="72" t="str">
        <f t="shared" si="333"/>
        <v/>
      </c>
      <c r="AV486" s="76" t="str">
        <f t="shared" si="293"/>
        <v/>
      </c>
      <c r="AW486" s="76" t="str">
        <f t="shared" si="294"/>
        <v/>
      </c>
      <c r="AX486" s="4"/>
      <c r="AY486" s="21" t="str">
        <f>IF(OR(Q486=0,Q486=""),"",((H486-Q486)/Q486))</f>
        <v/>
      </c>
      <c r="AZ486" s="15" t="str">
        <f t="shared" si="267"/>
        <v/>
      </c>
      <c r="BA486" s="15" t="str">
        <f t="shared" si="262"/>
        <v/>
      </c>
      <c r="BB486" s="22" t="str">
        <f t="shared" si="268"/>
        <v/>
      </c>
      <c r="BC486" s="22" t="str">
        <f t="shared" si="269"/>
        <v/>
      </c>
      <c r="BD486" s="24" t="str">
        <f>IF(OR(R486=0,R486=""),"",((H486-R486)/R486))</f>
        <v/>
      </c>
      <c r="BE486" s="23" t="str">
        <f t="shared" si="265"/>
        <v/>
      </c>
      <c r="BF486" s="23" t="str">
        <f t="shared" si="270"/>
        <v/>
      </c>
      <c r="BG486" s="25" t="str">
        <f t="shared" si="271"/>
        <v/>
      </c>
      <c r="BH486" s="25" t="str">
        <f t="shared" si="272"/>
        <v/>
      </c>
      <c r="BI486" s="29" t="str">
        <f>IF(OR(L486="",N486=""),"",IF(AND(L486=N486,L486&gt;0,N486&gt;0),"Important High",""))</f>
        <v/>
      </c>
      <c r="BJ486" s="29" t="str">
        <f>IF(OR(M486="",O486=""),"",IF(AND(M486=O486,M486&gt;0,O486&gt;0),"Important Low",""))</f>
        <v/>
      </c>
      <c r="BK486" s="37" t="str">
        <f>IFERROR(IF(ABS(U486)&lt;0.15%,"Equal High",""),"")</f>
        <v/>
      </c>
      <c r="BL486" s="37" t="str" cm="1">
        <f t="array" aca="1" ref="BL486" ca="1">_xlfn.LET(_xlpm.lookback,MIN(ROW()-ROW(BK$50),11),_xlpm.found,IFERROR(MATCH("Equal High",OFFSET(BK486,-_xlpm.lookback,0,_xlpm.lookback+1,1),0),-1),_xlpm.offset_rows,_xlpm.lookback-_xlpm.found+1,IF(_xlpm.found&gt;0,INDEX(E:E,ROW()-_xlpm.offset_rows),""))</f>
        <v/>
      </c>
      <c r="BM486" s="37" t="str">
        <f ca="1">IF(BL486&lt;&gt;"",H486,"")</f>
        <v/>
      </c>
      <c r="BN486" s="37" t="str">
        <f ca="1">IF(BL486&lt;&gt;"",I486,"")</f>
        <v/>
      </c>
      <c r="BO486" s="37" t="str">
        <f t="shared" ca="1" si="247"/>
        <v/>
      </c>
      <c r="BP486" s="37" t="str">
        <f>IFERROR(IF(ABS(V486)&lt;0.15%,"Equal Low",""),"")</f>
        <v/>
      </c>
      <c r="BQ486" s="37" t="str" cm="1">
        <f t="array" aca="1" ref="BQ486" ca="1">_xlfn.LET(_xlpm.lookback,MIN(ROW()-ROW(BP$50),11),_xlpm.found,IFERROR(MATCH("Equal Low",OFFSET(BP486,-_xlpm.lookback,0,_xlpm.lookback+1,1),0),-1),_xlpm.offset_rows,_xlpm.lookback-_xlpm.found+1,IF(_xlpm.found&gt;0,INDEX(F:F,ROW()-_xlpm.offset_rows),""))</f>
        <v/>
      </c>
      <c r="BR486" s="37" t="str">
        <f ca="1">IF(BQ486&lt;&gt;"",H486,"")</f>
        <v/>
      </c>
      <c r="BS486" s="37" t="str">
        <f ca="1">IF(BQ486&lt;&gt;"",I486,"")</f>
        <v/>
      </c>
      <c r="BT486" s="37" t="str">
        <f t="shared" ca="1" si="248"/>
        <v/>
      </c>
      <c r="BU486" s="37" t="str">
        <f t="shared" si="273"/>
        <v/>
      </c>
      <c r="BV486" s="29" t="str">
        <f t="shared" si="274"/>
        <v/>
      </c>
      <c r="BW486" s="37" t="str" cm="1">
        <f t="array" ref="BW486">IF(BV486&lt;&gt;1,"",_xlfn.IFS(OR(BC486="Above",BC486="Below"),BC486,OR(BH486="Above",BH486="Below"),BH486,TRUE,""))</f>
        <v/>
      </c>
      <c r="BX486" s="37" t="str">
        <f ca="1">_xlfn.LET(_xlpm.eqh,IFERROR(ABS((BM486-BL486)/BL486)&lt;0.15%,FALSE),_xlpm.eql,IFERROR(ABS((BR486-BQ486)/BQ486)&lt;0.15%,FALSE),IF(_xlpm.eqh,IF(_xlpm.eql,"Eqh Touch / Eql Touch","Eqh Touch"),IF(_xlpm.eql,"Eql Touch","")))</f>
        <v/>
      </c>
      <c r="BY486" s="37" t="str">
        <f>IF(AA486="","",IF(AA486&gt;0,"UP","DOWN"))</f>
        <v/>
      </c>
      <c r="BZ486" s="37" t="str">
        <f t="shared" si="275"/>
        <v/>
      </c>
      <c r="CA486" s="37" t="str">
        <f t="shared" si="276"/>
        <v/>
      </c>
      <c r="CB486" s="66" t="str">
        <f>IF(AS486="","",IF(AS486&gt;90%,"Sig High Spike @ Uptrend",""))</f>
        <v/>
      </c>
      <c r="CC486" s="69" t="str">
        <f t="shared" si="295"/>
        <v/>
      </c>
      <c r="CD486" s="66" t="str">
        <f t="shared" si="296"/>
        <v/>
      </c>
      <c r="CE486" s="66" t="str">
        <f t="shared" si="297"/>
        <v/>
      </c>
      <c r="CF486" s="66" t="str">
        <f>IF(AK486="","",IF(AND(AC486&gt;0,AK486&gt;0),"Low Spike @ Uptrend",""))</f>
        <v/>
      </c>
      <c r="CG486" s="66" t="str">
        <f>IF(AND(CF486="Low Spike @ Uptrend",AV486&gt;50%),"Sig Low Spike @ Uptrend","")</f>
        <v/>
      </c>
      <c r="CH486" s="30" t="str">
        <f>IFERROR(IF(Z486&gt;(AVERAGE(Z466:Z486)+(2*_xlfn.STDEV.P(Z466:Z486))),1,""),"")</f>
        <v/>
      </c>
      <c r="CI486" s="30" t="str">
        <f>IFERROR(IF(G486&gt;(AVERAGE(G466:G486)+(2*_xlfn.STDEV.P(G466:G486))),1,""),"")</f>
        <v/>
      </c>
      <c r="CJ486" s="30" t="str">
        <f>IF(P486="","",IF(P486=1,1,""))</f>
        <v/>
      </c>
      <c r="CK486" s="11" t="str">
        <f>IF(AND(CH486="",CC486="",CF486="",CI486="",CJ486=""),"",SUM(CH486:CJ486)/5)</f>
        <v/>
      </c>
      <c r="CL486" s="38" t="str">
        <f t="shared" si="319"/>
        <v/>
      </c>
      <c r="CM486" s="10" t="str">
        <f t="shared" si="320"/>
        <v/>
      </c>
      <c r="CR486" s="4"/>
      <c r="CS486" s="4"/>
    </row>
    <row r="487" spans="1:97" x14ac:dyDescent="0.55000000000000004">
      <c r="A487" t="str">
        <f>IF('Data Validation'!$K$2&lt;&gt;TRUE,"",'Data Validation'!A487)</f>
        <v/>
      </c>
      <c r="B487" s="4" t="str">
        <f>IF('Data Validation'!$K$2&lt;&gt;TRUE,"",'Data Validation'!C487)</f>
        <v/>
      </c>
      <c r="C487" s="4" t="str">
        <f>IF('Data Validation'!$K$2&lt;&gt;TRUE,"",'Data Validation'!E487)</f>
        <v/>
      </c>
      <c r="D487" s="4" t="str">
        <f>IF('Data Validation'!$K$2&lt;&gt;TRUE,"",'Data Validation'!G487)</f>
        <v/>
      </c>
      <c r="E487" s="4" t="str">
        <f>IF($C487&lt;&gt;"M5","",Price!F487)</f>
        <v/>
      </c>
      <c r="F487" s="4" t="str">
        <f>IF($C487&lt;&gt;"M5","",Price!G487)</f>
        <v/>
      </c>
      <c r="G487" s="4" t="str">
        <f>IF($C487&lt;&gt;"M5","",Price!H487)</f>
        <v/>
      </c>
      <c r="H487" s="57" t="str">
        <f>IF($C487&lt;&gt;"M5","",SSA!E487)</f>
        <v/>
      </c>
      <c r="I487" s="57" t="str">
        <f>IF($C487&lt;&gt;"M5","",SSA!F487)</f>
        <v/>
      </c>
      <c r="J487" s="58" t="str">
        <f>IF($C487&lt;&gt;"M5","",SSA!G487)</f>
        <v/>
      </c>
      <c r="K487" s="58" t="str">
        <f>IF($C487&lt;&gt;"M5","",SSA!H487)</f>
        <v/>
      </c>
      <c r="L487" s="5" t="str">
        <f>IF($C487&lt;&gt;"M5","",Trendlines!K487)</f>
        <v/>
      </c>
      <c r="M487" s="5" t="str">
        <f>IF($C487&lt;&gt;"M5","",Trendlines!L487)</f>
        <v/>
      </c>
      <c r="N487" s="5" t="str">
        <f>IF($C487&lt;&gt;"M5","",ZigZag!E487)</f>
        <v/>
      </c>
      <c r="O487" s="5" t="str">
        <f>IF($C487&lt;&gt;"M5","",ZigZag!F487)</f>
        <v/>
      </c>
      <c r="P487" s="5" t="str">
        <f>IF($C487&lt;&gt;"M5","",Pinbar!E487)</f>
        <v/>
      </c>
      <c r="Q487" s="57" t="str">
        <f>IF($C487&lt;&gt;"M5","",Trendlines!E487)</f>
        <v/>
      </c>
      <c r="R487" s="57" t="str">
        <f>IF($C487&lt;&gt;"M5","",Trendlines!H487)</f>
        <v/>
      </c>
      <c r="S487" s="36" t="str">
        <f>IF(N487=0,""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IF(N439&lt;&gt;0,N439,"")))))))))))))))))))))))))))))))))))))))))))))))))</f>
        <v/>
      </c>
      <c r="T487" s="36" t="str">
        <f>IF(O487=0,""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IF(O439&lt;&gt;0,O439,"")))))))))))))))))))))))))))))))))))))))))))))))))</f>
        <v/>
      </c>
      <c r="U487" s="36" t="str">
        <f>IFERROR(IF(S487="N/A","N/A",((N487-S487)/S487)),"")</f>
        <v/>
      </c>
      <c r="V487" s="36" t="str">
        <f>IFERROR(IF(T487="N/A","N/A",((O487-T487)/T487)),"")</f>
        <v/>
      </c>
      <c r="W487" t="str">
        <f>IFERROR(E487-F487,"")</f>
        <v/>
      </c>
      <c r="X487" t="str">
        <f>IFERROR(ABS(E487-D486),"")</f>
        <v/>
      </c>
      <c r="Y487" t="str">
        <f>IFERROR(ABS(F487-D486),"")</f>
        <v/>
      </c>
      <c r="Z487" t="str">
        <f t="shared" si="235"/>
        <v/>
      </c>
      <c r="AA487" s="36" t="str">
        <f>IFERROR(H487-I487,"")</f>
        <v/>
      </c>
      <c r="AB487" s="36" t="str">
        <f t="shared" si="278"/>
        <v/>
      </c>
      <c r="AC487" s="66" t="str" cm="1">
        <f t="array" ref="AC487">IFERROR((AB487=AB486,AC486+AB487,AB487),"")</f>
        <v/>
      </c>
      <c r="AD487" s="79" t="str">
        <f t="shared" si="279"/>
        <v/>
      </c>
      <c r="AE487" s="79" t="str">
        <f t="shared" si="280"/>
        <v/>
      </c>
      <c r="AF487" s="80" t="str">
        <f t="shared" si="281"/>
        <v/>
      </c>
      <c r="AG487" s="80" t="str">
        <f t="shared" si="282"/>
        <v/>
      </c>
      <c r="AH487" s="36" t="str">
        <f>IF(AND(H487&gt;I487,H486&lt;I486),"crossover","")</f>
        <v/>
      </c>
      <c r="AI487" s="36" t="str">
        <f>IF(AND(H487&lt;I487,H486&gt;I486),"crossunder","")</f>
        <v/>
      </c>
      <c r="AJ487" s="67" t="str">
        <f t="shared" si="283"/>
        <v/>
      </c>
      <c r="AK487" s="68" t="str">
        <f t="shared" si="284"/>
        <v/>
      </c>
      <c r="AL487" s="71" t="str">
        <f t="shared" si="285"/>
        <v/>
      </c>
      <c r="AM487" s="71" t="str">
        <f t="shared" si="286"/>
        <v/>
      </c>
      <c r="AN487" s="72" t="str">
        <f>IF(AND(AK487&lt;&gt;"",CF487="Low Spike @ Uptrend"),AK487,"")</f>
        <v/>
      </c>
      <c r="AO487" s="72" t="str">
        <f t="shared" si="287"/>
        <v/>
      </c>
      <c r="AP487" s="71" t="str">
        <f t="shared" si="288"/>
        <v/>
      </c>
      <c r="AQ487" s="71" t="str">
        <f t="shared" si="289"/>
        <v/>
      </c>
      <c r="AR487" s="74" t="str">
        <f t="shared" si="290"/>
        <v/>
      </c>
      <c r="AS487" s="74" t="str">
        <f t="shared" si="291"/>
        <v/>
      </c>
      <c r="AT487" s="72" t="str">
        <f t="shared" ref="AT487:AU487" si="334">IFERROR(STANDARDIZE(AN487,AVERAGE(AN103:AN487),_xlfn.STDEV.P(AN103:AN487)),"")</f>
        <v/>
      </c>
      <c r="AU487" s="72" t="str">
        <f t="shared" si="334"/>
        <v/>
      </c>
      <c r="AV487" s="76" t="str">
        <f t="shared" si="293"/>
        <v/>
      </c>
      <c r="AW487" s="76" t="str">
        <f t="shared" si="294"/>
        <v/>
      </c>
      <c r="AX487" s="4"/>
      <c r="AY487" s="21" t="str">
        <f>IF(OR(Q487=0,Q487=""),"",((H487-Q487)/Q487))</f>
        <v/>
      </c>
      <c r="AZ487" s="15" t="str">
        <f t="shared" si="267"/>
        <v/>
      </c>
      <c r="BA487" s="15" t="str">
        <f t="shared" si="262"/>
        <v/>
      </c>
      <c r="BB487" s="22" t="str">
        <f t="shared" si="268"/>
        <v/>
      </c>
      <c r="BC487" s="22" t="str">
        <f t="shared" si="269"/>
        <v/>
      </c>
      <c r="BD487" s="24" t="str">
        <f>IF(OR(R487=0,R487=""),"",((H487-R487)/R487))</f>
        <v/>
      </c>
      <c r="BE487" s="23" t="str">
        <f t="shared" si="265"/>
        <v/>
      </c>
      <c r="BF487" s="23" t="str">
        <f t="shared" si="270"/>
        <v/>
      </c>
      <c r="BG487" s="25" t="str">
        <f t="shared" si="271"/>
        <v/>
      </c>
      <c r="BH487" s="25" t="str">
        <f t="shared" si="272"/>
        <v/>
      </c>
      <c r="BI487" s="29" t="str">
        <f>IF(OR(L487="",N487=""),"",IF(AND(L487=N487,L487&gt;0,N487&gt;0),"Important High",""))</f>
        <v/>
      </c>
      <c r="BJ487" s="29" t="str">
        <f>IF(OR(M487="",O487=""),"",IF(AND(M487=O487,M487&gt;0,O487&gt;0),"Important Low",""))</f>
        <v/>
      </c>
      <c r="BK487" s="37" t="str">
        <f>IFERROR(IF(ABS(U487)&lt;0.15%,"Equal High",""),"")</f>
        <v/>
      </c>
      <c r="BL487" s="37" t="str" cm="1">
        <f t="array" aca="1" ref="BL487" ca="1">_xlfn.LET(_xlpm.lookback,MIN(ROW()-ROW(BK$50),11),_xlpm.found,IFERROR(MATCH("Equal High",OFFSET(BK487,-_xlpm.lookback,0,_xlpm.lookback+1,1),0),-1),_xlpm.offset_rows,_xlpm.lookback-_xlpm.found+1,IF(_xlpm.found&gt;0,INDEX(E:E,ROW()-_xlpm.offset_rows),""))</f>
        <v/>
      </c>
      <c r="BM487" s="37" t="str">
        <f ca="1">IF(BL487&lt;&gt;"",H487,"")</f>
        <v/>
      </c>
      <c r="BN487" s="37" t="str">
        <f ca="1">IF(BL487&lt;&gt;"",I487,"")</f>
        <v/>
      </c>
      <c r="BO487" s="37" t="str">
        <f t="shared" ca="1" si="247"/>
        <v/>
      </c>
      <c r="BP487" s="37" t="str">
        <f>IFERROR(IF(ABS(V487)&lt;0.15%,"Equal Low",""),"")</f>
        <v/>
      </c>
      <c r="BQ487" s="37" t="str" cm="1">
        <f t="array" aca="1" ref="BQ487" ca="1">_xlfn.LET(_xlpm.lookback,MIN(ROW()-ROW(BP$50),11),_xlpm.found,IFERROR(MATCH("Equal Low",OFFSET(BP487,-_xlpm.lookback,0,_xlpm.lookback+1,1),0),-1),_xlpm.offset_rows,_xlpm.lookback-_xlpm.found+1,IF(_xlpm.found&gt;0,INDEX(F:F,ROW()-_xlpm.offset_rows),""))</f>
        <v/>
      </c>
      <c r="BR487" s="37" t="str">
        <f ca="1">IF(BQ487&lt;&gt;"",H487,"")</f>
        <v/>
      </c>
      <c r="BS487" s="37" t="str">
        <f ca="1">IF(BQ487&lt;&gt;"",I487,"")</f>
        <v/>
      </c>
      <c r="BT487" s="37" t="str">
        <f t="shared" ca="1" si="248"/>
        <v/>
      </c>
      <c r="BU487" s="37" t="str">
        <f t="shared" si="273"/>
        <v/>
      </c>
      <c r="BV487" s="29" t="str">
        <f t="shared" si="274"/>
        <v/>
      </c>
      <c r="BW487" s="37" t="str" cm="1">
        <f t="array" ref="BW487">IF(BV487&lt;&gt;1,"",_xlfn.IFS(OR(BC487="Above",BC487="Below"),BC487,OR(BH487="Above",BH487="Below"),BH487,TRUE,""))</f>
        <v/>
      </c>
      <c r="BX487" s="37" t="str">
        <f ca="1">_xlfn.LET(_xlpm.eqh,IFERROR(ABS((BM487-BL487)/BL487)&lt;0.15%,FALSE),_xlpm.eql,IFERROR(ABS((BR487-BQ487)/BQ487)&lt;0.15%,FALSE),IF(_xlpm.eqh,IF(_xlpm.eql,"Eqh Touch / Eql Touch","Eqh Touch"),IF(_xlpm.eql,"Eql Touch","")))</f>
        <v/>
      </c>
      <c r="BY487" s="37" t="str">
        <f>IF(AA487="","",IF(AA487&gt;0,"UP","DOWN"))</f>
        <v/>
      </c>
      <c r="BZ487" s="37" t="str">
        <f t="shared" si="275"/>
        <v/>
      </c>
      <c r="CA487" s="37" t="str">
        <f t="shared" si="276"/>
        <v/>
      </c>
      <c r="CB487" s="66" t="str">
        <f>IF(AS487="","",IF(AS487&gt;90%,"Sig High Spike @ Uptrend",""))</f>
        <v/>
      </c>
      <c r="CC487" s="69" t="str">
        <f t="shared" si="295"/>
        <v/>
      </c>
      <c r="CD487" s="66" t="str">
        <f t="shared" si="296"/>
        <v/>
      </c>
      <c r="CE487" s="66" t="str">
        <f t="shared" si="297"/>
        <v/>
      </c>
      <c r="CF487" s="66" t="str">
        <f>IF(AK487="","",IF(AND(AC487&gt;0,AK487&gt;0),"Low Spike @ Uptrend",""))</f>
        <v/>
      </c>
      <c r="CG487" s="66" t="str">
        <f>IF(AND(CF487="Low Spike @ Uptrend",AV487&gt;50%),"Sig Low Spike @ Uptrend","")</f>
        <v/>
      </c>
      <c r="CH487" s="30" t="str">
        <f>IFERROR(IF(Z487&gt;(AVERAGE(Z467:Z487)+(2*_xlfn.STDEV.P(Z467:Z487))),1,""),"")</f>
        <v/>
      </c>
      <c r="CI487" s="30" t="str">
        <f>IFERROR(IF(G487&gt;(AVERAGE(G467:G487)+(2*_xlfn.STDEV.P(G467:G487))),1,""),"")</f>
        <v/>
      </c>
      <c r="CJ487" s="30" t="str">
        <f>IF(P487="","",IF(P487=1,1,""))</f>
        <v/>
      </c>
      <c r="CK487" s="11" t="str">
        <f>IF(AND(CH487="",CC487="",CF487="",CI487="",CJ487=""),"",SUM(CH487:CJ487)/5)</f>
        <v/>
      </c>
      <c r="CL487" s="38" t="str">
        <f t="shared" si="319"/>
        <v/>
      </c>
      <c r="CM487" s="10" t="str">
        <f t="shared" si="320"/>
        <v/>
      </c>
      <c r="CR487" s="4"/>
      <c r="CS487" s="4"/>
    </row>
    <row r="488" spans="1:97" x14ac:dyDescent="0.55000000000000004">
      <c r="A488" t="str">
        <f>IF('Data Validation'!$K$2&lt;&gt;TRUE,"",'Data Validation'!A488)</f>
        <v/>
      </c>
      <c r="B488" s="4" t="str">
        <f>IF('Data Validation'!$K$2&lt;&gt;TRUE,"",'Data Validation'!C488)</f>
        <v/>
      </c>
      <c r="C488" s="4" t="str">
        <f>IF('Data Validation'!$K$2&lt;&gt;TRUE,"",'Data Validation'!E488)</f>
        <v/>
      </c>
      <c r="D488" s="4" t="str">
        <f>IF('Data Validation'!$K$2&lt;&gt;TRUE,"",'Data Validation'!G488)</f>
        <v/>
      </c>
      <c r="E488" s="4" t="str">
        <f>IF($C488&lt;&gt;"M5","",Price!F488)</f>
        <v/>
      </c>
      <c r="F488" s="4" t="str">
        <f>IF($C488&lt;&gt;"M5","",Price!G488)</f>
        <v/>
      </c>
      <c r="G488" s="4" t="str">
        <f>IF($C488&lt;&gt;"M5","",Price!H488)</f>
        <v/>
      </c>
      <c r="H488" s="57" t="str">
        <f>IF($C488&lt;&gt;"M5","",SSA!E488)</f>
        <v/>
      </c>
      <c r="I488" s="57" t="str">
        <f>IF($C488&lt;&gt;"M5","",SSA!F488)</f>
        <v/>
      </c>
      <c r="J488" s="58" t="str">
        <f>IF($C488&lt;&gt;"M5","",SSA!G488)</f>
        <v/>
      </c>
      <c r="K488" s="58" t="str">
        <f>IF($C488&lt;&gt;"M5","",SSA!H488)</f>
        <v/>
      </c>
      <c r="L488" s="5" t="str">
        <f>IF($C488&lt;&gt;"M5","",Trendlines!K488)</f>
        <v/>
      </c>
      <c r="M488" s="5" t="str">
        <f>IF($C488&lt;&gt;"M5","",Trendlines!L488)</f>
        <v/>
      </c>
      <c r="N488" s="5" t="str">
        <f>IF($C488&lt;&gt;"M5","",ZigZag!E488)</f>
        <v/>
      </c>
      <c r="O488" s="5" t="str">
        <f>IF($C488&lt;&gt;"M5","",ZigZag!F488)</f>
        <v/>
      </c>
      <c r="P488" s="5" t="str">
        <f>IF($C488&lt;&gt;"M5","",Pinbar!E488)</f>
        <v/>
      </c>
      <c r="Q488" s="57" t="str">
        <f>IF($C488&lt;&gt;"M5","",Trendlines!E488)</f>
        <v/>
      </c>
      <c r="R488" s="57" t="str">
        <f>IF($C488&lt;&gt;"M5","",Trendlines!H488)</f>
        <v/>
      </c>
      <c r="S488" s="36" t="str">
        <f>IF(N488=0,""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IF(N440&lt;&gt;0,N440,"")))))))))))))))))))))))))))))))))))))))))))))))))</f>
        <v/>
      </c>
      <c r="T488" s="36" t="str">
        <f>IF(O488=0,""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IF(O440&lt;&gt;0,O440,"")))))))))))))))))))))))))))))))))))))))))))))))))</f>
        <v/>
      </c>
      <c r="U488" s="36" t="str">
        <f>IFERROR(IF(S488="N/A","N/A",((N488-S488)/S488)),"")</f>
        <v/>
      </c>
      <c r="V488" s="36" t="str">
        <f>IFERROR(IF(T488="N/A","N/A",((O488-T488)/T488)),"")</f>
        <v/>
      </c>
      <c r="W488" t="str">
        <f>IFERROR(E488-F488,"")</f>
        <v/>
      </c>
      <c r="X488" t="str">
        <f>IFERROR(ABS(E488-D487),"")</f>
        <v/>
      </c>
      <c r="Y488" t="str">
        <f>IFERROR(ABS(F488-D487),"")</f>
        <v/>
      </c>
      <c r="Z488" t="str">
        <f t="shared" si="235"/>
        <v/>
      </c>
      <c r="AA488" s="36" t="str">
        <f>IFERROR(H488-I488,"")</f>
        <v/>
      </c>
      <c r="AB488" s="36" t="str">
        <f t="shared" si="278"/>
        <v/>
      </c>
      <c r="AC488" s="66" t="str" cm="1">
        <f t="array" ref="AC488">IFERROR((AB488=AB487,AC487+AB488,AB488),"")</f>
        <v/>
      </c>
      <c r="AD488" s="79" t="str">
        <f t="shared" si="279"/>
        <v/>
      </c>
      <c r="AE488" s="79" t="str">
        <f t="shared" si="280"/>
        <v/>
      </c>
      <c r="AF488" s="80" t="str">
        <f t="shared" si="281"/>
        <v/>
      </c>
      <c r="AG488" s="80" t="str">
        <f t="shared" si="282"/>
        <v/>
      </c>
      <c r="AH488" s="36" t="str">
        <f>IF(AND(H488&gt;I488,H487&lt;I487),"crossover","")</f>
        <v/>
      </c>
      <c r="AI488" s="36" t="str">
        <f>IF(AND(H488&lt;I488,H487&gt;I487),"crossunder","")</f>
        <v/>
      </c>
      <c r="AJ488" s="67" t="str">
        <f t="shared" si="283"/>
        <v/>
      </c>
      <c r="AK488" s="68" t="str">
        <f t="shared" si="284"/>
        <v/>
      </c>
      <c r="AL488" s="71" t="str">
        <f t="shared" si="285"/>
        <v/>
      </c>
      <c r="AM488" s="71" t="str">
        <f t="shared" si="286"/>
        <v/>
      </c>
      <c r="AN488" s="72" t="str">
        <f>IF(AND(AK488&lt;&gt;"",CF488="Low Spike @ Uptrend"),AK488,"")</f>
        <v/>
      </c>
      <c r="AO488" s="72" t="str">
        <f t="shared" si="287"/>
        <v/>
      </c>
      <c r="AP488" s="71" t="str">
        <f t="shared" si="288"/>
        <v/>
      </c>
      <c r="AQ488" s="71" t="str">
        <f t="shared" si="289"/>
        <v/>
      </c>
      <c r="AR488" s="74" t="str">
        <f t="shared" si="290"/>
        <v/>
      </c>
      <c r="AS488" s="74" t="str">
        <f t="shared" si="291"/>
        <v/>
      </c>
      <c r="AT488" s="72" t="str">
        <f t="shared" ref="AT488:AU488" si="335">IFERROR(STANDARDIZE(AN488,AVERAGE(AN104:AN488),_xlfn.STDEV.P(AN104:AN488)),"")</f>
        <v/>
      </c>
      <c r="AU488" s="72" t="str">
        <f t="shared" si="335"/>
        <v/>
      </c>
      <c r="AV488" s="76" t="str">
        <f t="shared" si="293"/>
        <v/>
      </c>
      <c r="AW488" s="76" t="str">
        <f t="shared" si="294"/>
        <v/>
      </c>
      <c r="AX488" s="4"/>
      <c r="AY488" s="21" t="str">
        <f>IF(OR(Q488=0,Q488=""),"",((H488-Q488)/Q488))</f>
        <v/>
      </c>
      <c r="AZ488" s="15" t="str">
        <f t="shared" si="267"/>
        <v/>
      </c>
      <c r="BA488" s="15" t="str">
        <f t="shared" si="262"/>
        <v/>
      </c>
      <c r="BB488" s="22" t="str">
        <f t="shared" si="268"/>
        <v/>
      </c>
      <c r="BC488" s="22" t="str">
        <f t="shared" si="269"/>
        <v/>
      </c>
      <c r="BD488" s="24" t="str">
        <f>IF(OR(R488=0,R488=""),"",((H488-R488)/R488))</f>
        <v/>
      </c>
      <c r="BE488" s="23" t="str">
        <f t="shared" si="265"/>
        <v/>
      </c>
      <c r="BF488" s="23" t="str">
        <f t="shared" si="270"/>
        <v/>
      </c>
      <c r="BG488" s="25" t="str">
        <f t="shared" si="271"/>
        <v/>
      </c>
      <c r="BH488" s="25" t="str">
        <f t="shared" si="272"/>
        <v/>
      </c>
      <c r="BI488" s="29" t="str">
        <f>IF(OR(L488="",N488=""),"",IF(AND(L488=N488,L488&gt;0,N488&gt;0),"Important High",""))</f>
        <v/>
      </c>
      <c r="BJ488" s="29" t="str">
        <f>IF(OR(M488="",O488=""),"",IF(AND(M488=O488,M488&gt;0,O488&gt;0),"Important Low",""))</f>
        <v/>
      </c>
      <c r="BK488" s="37" t="str">
        <f>IFERROR(IF(ABS(U488)&lt;0.15%,"Equal High",""),"")</f>
        <v/>
      </c>
      <c r="BL488" s="37" t="str" cm="1">
        <f t="array" aca="1" ref="BL488" ca="1">_xlfn.LET(_xlpm.lookback,MIN(ROW()-ROW(BK$50),11),_xlpm.found,IFERROR(MATCH("Equal High",OFFSET(BK488,-_xlpm.lookback,0,_xlpm.lookback+1,1),0),-1),_xlpm.offset_rows,_xlpm.lookback-_xlpm.found+1,IF(_xlpm.found&gt;0,INDEX(E:E,ROW()-_xlpm.offset_rows),""))</f>
        <v/>
      </c>
      <c r="BM488" s="37" t="str">
        <f ca="1">IF(BL488&lt;&gt;"",H488,"")</f>
        <v/>
      </c>
      <c r="BN488" s="37" t="str">
        <f ca="1">IF(BL488&lt;&gt;"",I488,"")</f>
        <v/>
      </c>
      <c r="BO488" s="37" t="str">
        <f t="shared" ca="1" si="247"/>
        <v/>
      </c>
      <c r="BP488" s="37" t="str">
        <f>IFERROR(IF(ABS(V488)&lt;0.15%,"Equal Low",""),"")</f>
        <v/>
      </c>
      <c r="BQ488" s="37" t="str" cm="1">
        <f t="array" aca="1" ref="BQ488" ca="1">_xlfn.LET(_xlpm.lookback,MIN(ROW()-ROW(BP$50),11),_xlpm.found,IFERROR(MATCH("Equal Low",OFFSET(BP488,-_xlpm.lookback,0,_xlpm.lookback+1,1),0),-1),_xlpm.offset_rows,_xlpm.lookback-_xlpm.found+1,IF(_xlpm.found&gt;0,INDEX(F:F,ROW()-_xlpm.offset_rows),""))</f>
        <v/>
      </c>
      <c r="BR488" s="37" t="str">
        <f ca="1">IF(BQ488&lt;&gt;"",H488,"")</f>
        <v/>
      </c>
      <c r="BS488" s="37" t="str">
        <f ca="1">IF(BQ488&lt;&gt;"",I488,"")</f>
        <v/>
      </c>
      <c r="BT488" s="37" t="str">
        <f t="shared" ca="1" si="248"/>
        <v/>
      </c>
      <c r="BU488" s="37" t="str">
        <f t="shared" si="273"/>
        <v/>
      </c>
      <c r="BV488" s="29" t="str">
        <f t="shared" si="274"/>
        <v/>
      </c>
      <c r="BW488" s="37" t="str" cm="1">
        <f t="array" ref="BW488">IF(BV488&lt;&gt;1,"",_xlfn.IFS(OR(BC488="Above",BC488="Below"),BC488,OR(BH488="Above",BH488="Below"),BH488,TRUE,""))</f>
        <v/>
      </c>
      <c r="BX488" s="37" t="str">
        <f ca="1">_xlfn.LET(_xlpm.eqh,IFERROR(ABS((BM488-BL488)/BL488)&lt;0.15%,FALSE),_xlpm.eql,IFERROR(ABS((BR488-BQ488)/BQ488)&lt;0.15%,FALSE),IF(_xlpm.eqh,IF(_xlpm.eql,"Eqh Touch / Eql Touch","Eqh Touch"),IF(_xlpm.eql,"Eql Touch","")))</f>
        <v/>
      </c>
      <c r="BY488" s="37" t="str">
        <f>IF(AA488="","",IF(AA488&gt;0,"UP","DOWN"))</f>
        <v/>
      </c>
      <c r="BZ488" s="37" t="str">
        <f t="shared" si="275"/>
        <v/>
      </c>
      <c r="CA488" s="37" t="str">
        <f t="shared" si="276"/>
        <v/>
      </c>
      <c r="CB488" s="66" t="str">
        <f>IF(AS488="","",IF(AS488&gt;90%,"Sig High Spike @ Uptrend",""))</f>
        <v/>
      </c>
      <c r="CC488" s="69" t="str">
        <f t="shared" si="295"/>
        <v/>
      </c>
      <c r="CD488" s="66" t="str">
        <f t="shared" si="296"/>
        <v/>
      </c>
      <c r="CE488" s="66" t="str">
        <f t="shared" si="297"/>
        <v/>
      </c>
      <c r="CF488" s="66" t="str">
        <f>IF(AK488="","",IF(AND(AC488&gt;0,AK488&gt;0),"Low Spike @ Uptrend",""))</f>
        <v/>
      </c>
      <c r="CG488" s="66" t="str">
        <f>IF(AND(CF488="Low Spike @ Uptrend",AV488&gt;50%),"Sig Low Spike @ Uptrend","")</f>
        <v/>
      </c>
      <c r="CH488" s="30" t="str">
        <f>IFERROR(IF(Z488&gt;(AVERAGE(Z468:Z488)+(2*_xlfn.STDEV.P(Z468:Z488))),1,""),"")</f>
        <v/>
      </c>
      <c r="CI488" s="30" t="str">
        <f>IFERROR(IF(G488&gt;(AVERAGE(G468:G488)+(2*_xlfn.STDEV.P(G468:G488))),1,""),"")</f>
        <v/>
      </c>
      <c r="CJ488" s="30" t="str">
        <f>IF(P488="","",IF(P488=1,1,""))</f>
        <v/>
      </c>
      <c r="CK488" s="11" t="str">
        <f>IF(AND(CH488="",CC488="",CF488="",CI488="",CJ488=""),"",SUM(CH488:CJ488)/5)</f>
        <v/>
      </c>
      <c r="CL488" s="38" t="str">
        <f t="shared" si="319"/>
        <v/>
      </c>
      <c r="CM488" s="10" t="str">
        <f t="shared" si="320"/>
        <v/>
      </c>
      <c r="CR488" s="4"/>
      <c r="CS488" s="4"/>
    </row>
    <row r="489" spans="1:97" x14ac:dyDescent="0.55000000000000004">
      <c r="A489" t="str">
        <f>IF('Data Validation'!$K$2&lt;&gt;TRUE,"",'Data Validation'!A489)</f>
        <v/>
      </c>
      <c r="B489" s="4" t="str">
        <f>IF('Data Validation'!$K$2&lt;&gt;TRUE,"",'Data Validation'!C489)</f>
        <v/>
      </c>
      <c r="C489" s="4" t="str">
        <f>IF('Data Validation'!$K$2&lt;&gt;TRUE,"",'Data Validation'!E489)</f>
        <v/>
      </c>
      <c r="D489" s="4" t="str">
        <f>IF('Data Validation'!$K$2&lt;&gt;TRUE,"",'Data Validation'!G489)</f>
        <v/>
      </c>
      <c r="E489" s="4" t="str">
        <f>IF($C489&lt;&gt;"M5","",Price!F489)</f>
        <v/>
      </c>
      <c r="F489" s="4" t="str">
        <f>IF($C489&lt;&gt;"M5","",Price!G489)</f>
        <v/>
      </c>
      <c r="G489" s="4" t="str">
        <f>IF($C489&lt;&gt;"M5","",Price!H489)</f>
        <v/>
      </c>
      <c r="H489" s="57" t="str">
        <f>IF($C489&lt;&gt;"M5","",SSA!E489)</f>
        <v/>
      </c>
      <c r="I489" s="57" t="str">
        <f>IF($C489&lt;&gt;"M5","",SSA!F489)</f>
        <v/>
      </c>
      <c r="J489" s="58" t="str">
        <f>IF($C489&lt;&gt;"M5","",SSA!G489)</f>
        <v/>
      </c>
      <c r="K489" s="58" t="str">
        <f>IF($C489&lt;&gt;"M5","",SSA!H489)</f>
        <v/>
      </c>
      <c r="L489" s="5" t="str">
        <f>IF($C489&lt;&gt;"M5","",Trendlines!K489)</f>
        <v/>
      </c>
      <c r="M489" s="5" t="str">
        <f>IF($C489&lt;&gt;"M5","",Trendlines!L489)</f>
        <v/>
      </c>
      <c r="N489" s="5" t="str">
        <f>IF($C489&lt;&gt;"M5","",ZigZag!E489)</f>
        <v/>
      </c>
      <c r="O489" s="5" t="str">
        <f>IF($C489&lt;&gt;"M5","",ZigZag!F489)</f>
        <v/>
      </c>
      <c r="P489" s="5" t="str">
        <f>IF($C489&lt;&gt;"M5","",Pinbar!E489)</f>
        <v/>
      </c>
      <c r="Q489" s="57" t="str">
        <f>IF($C489&lt;&gt;"M5","",Trendlines!E489)</f>
        <v/>
      </c>
      <c r="R489" s="57" t="str">
        <f>IF($C489&lt;&gt;"M5","",Trendlines!H489)</f>
        <v/>
      </c>
      <c r="S489" s="36" t="str">
        <f>IF(N489=0,""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IF(N441&lt;&gt;0,N441,"")))))))))))))))))))))))))))))))))))))))))))))))))</f>
        <v/>
      </c>
      <c r="T489" s="36" t="str">
        <f>IF(O489=0,""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IF(O441&lt;&gt;0,O441,"")))))))))))))))))))))))))))))))))))))))))))))))))</f>
        <v/>
      </c>
      <c r="U489" s="36" t="str">
        <f>IFERROR(IF(S489="N/A","N/A",((N489-S489)/S489)),"")</f>
        <v/>
      </c>
      <c r="V489" s="36" t="str">
        <f>IFERROR(IF(T489="N/A","N/A",((O489-T489)/T489)),"")</f>
        <v/>
      </c>
      <c r="W489" t="str">
        <f>IFERROR(E489-F489,"")</f>
        <v/>
      </c>
      <c r="X489" t="str">
        <f>IFERROR(ABS(E489-D488),"")</f>
        <v/>
      </c>
      <c r="Y489" t="str">
        <f>IFERROR(ABS(F489-D488),"")</f>
        <v/>
      </c>
      <c r="Z489" t="str">
        <f t="shared" ref="Z489:Z500" si="336">IF(MAX(W489:Y489)=0,"",MAX(W489:Y489))</f>
        <v/>
      </c>
      <c r="AA489" s="36" t="str">
        <f>IFERROR(H489-I489,"")</f>
        <v/>
      </c>
      <c r="AB489" s="36" t="str">
        <f t="shared" si="278"/>
        <v/>
      </c>
      <c r="AC489" s="66" t="str" cm="1">
        <f t="array" ref="AC489">IFERROR((AB489=AB488,AC488+AB489,AB489),"")</f>
        <v/>
      </c>
      <c r="AD489" s="79" t="str">
        <f t="shared" si="279"/>
        <v/>
      </c>
      <c r="AE489" s="79" t="str">
        <f t="shared" si="280"/>
        <v/>
      </c>
      <c r="AF489" s="80" t="str">
        <f t="shared" si="281"/>
        <v/>
      </c>
      <c r="AG489" s="80" t="str">
        <f t="shared" si="282"/>
        <v/>
      </c>
      <c r="AH489" s="36" t="str">
        <f>IF(AND(H489&gt;I489,H488&lt;I488),"crossover","")</f>
        <v/>
      </c>
      <c r="AI489" s="36" t="str">
        <f>IF(AND(H489&lt;I489,H488&gt;I488),"crossunder","")</f>
        <v/>
      </c>
      <c r="AJ489" s="67" t="str">
        <f t="shared" si="283"/>
        <v/>
      </c>
      <c r="AK489" s="68" t="str">
        <f t="shared" si="284"/>
        <v/>
      </c>
      <c r="AL489" s="71" t="str">
        <f t="shared" si="285"/>
        <v/>
      </c>
      <c r="AM489" s="71" t="str">
        <f t="shared" si="286"/>
        <v/>
      </c>
      <c r="AN489" s="72" t="str">
        <f>IF(AND(AK489&lt;&gt;"",CF489="Low Spike @ Uptrend"),AK489,"")</f>
        <v/>
      </c>
      <c r="AO489" s="72" t="str">
        <f t="shared" si="287"/>
        <v/>
      </c>
      <c r="AP489" s="71" t="str">
        <f t="shared" si="288"/>
        <v/>
      </c>
      <c r="AQ489" s="71" t="str">
        <f t="shared" si="289"/>
        <v/>
      </c>
      <c r="AR489" s="74" t="str">
        <f t="shared" si="290"/>
        <v/>
      </c>
      <c r="AS489" s="74" t="str">
        <f t="shared" si="291"/>
        <v/>
      </c>
      <c r="AT489" s="72" t="str">
        <f t="shared" ref="AT489:AU489" si="337">IFERROR(STANDARDIZE(AN489,AVERAGE(AN105:AN489),_xlfn.STDEV.P(AN105:AN489)),"")</f>
        <v/>
      </c>
      <c r="AU489" s="72" t="str">
        <f t="shared" si="337"/>
        <v/>
      </c>
      <c r="AV489" s="76" t="str">
        <f t="shared" si="293"/>
        <v/>
      </c>
      <c r="AW489" s="76" t="str">
        <f t="shared" si="294"/>
        <v/>
      </c>
      <c r="AX489" s="4"/>
      <c r="AY489" s="21" t="str">
        <f>IF(OR(Q489=0,Q489=""),"",((H489-Q489)/Q489))</f>
        <v/>
      </c>
      <c r="AZ489" s="15" t="str">
        <f t="shared" si="267"/>
        <v/>
      </c>
      <c r="BA489" s="15" t="str">
        <f t="shared" si="262"/>
        <v/>
      </c>
      <c r="BB489" s="22" t="str">
        <f t="shared" si="268"/>
        <v/>
      </c>
      <c r="BC489" s="22" t="str">
        <f t="shared" si="269"/>
        <v/>
      </c>
      <c r="BD489" s="24" t="str">
        <f>IF(OR(R489=0,R489=""),"",((H489-R489)/R489))</f>
        <v/>
      </c>
      <c r="BE489" s="23" t="str">
        <f t="shared" si="265"/>
        <v/>
      </c>
      <c r="BF489" s="23" t="str">
        <f t="shared" si="270"/>
        <v/>
      </c>
      <c r="BG489" s="25" t="str">
        <f t="shared" si="271"/>
        <v/>
      </c>
      <c r="BH489" s="25" t="str">
        <f t="shared" si="272"/>
        <v/>
      </c>
      <c r="BI489" s="29" t="str">
        <f>IF(OR(L489="",N489=""),"",IF(AND(L489=N489,L489&gt;0,N489&gt;0),"Important High",""))</f>
        <v/>
      </c>
      <c r="BJ489" s="29" t="str">
        <f>IF(OR(M489="",O489=""),"",IF(AND(M489=O489,M489&gt;0,O489&gt;0),"Important Low",""))</f>
        <v/>
      </c>
      <c r="BK489" s="37" t="str">
        <f>IFERROR(IF(ABS(U489)&lt;0.15%,"Equal High",""),"")</f>
        <v/>
      </c>
      <c r="BL489" s="37" t="str" cm="1">
        <f t="array" aca="1" ref="BL489" ca="1">_xlfn.LET(_xlpm.lookback,MIN(ROW()-ROW(BK$50),11),_xlpm.found,IFERROR(MATCH("Equal High",OFFSET(BK489,-_xlpm.lookback,0,_xlpm.lookback+1,1),0),-1),_xlpm.offset_rows,_xlpm.lookback-_xlpm.found+1,IF(_xlpm.found&gt;0,INDEX(E:E,ROW()-_xlpm.offset_rows),""))</f>
        <v/>
      </c>
      <c r="BM489" s="37" t="str">
        <f ca="1">IF(BL489&lt;&gt;"",H489,"")</f>
        <v/>
      </c>
      <c r="BN489" s="37" t="str">
        <f ca="1">IF(BL489&lt;&gt;"",I489,"")</f>
        <v/>
      </c>
      <c r="BO489" s="37" t="str">
        <f t="shared" ca="1" si="247"/>
        <v/>
      </c>
      <c r="BP489" s="37" t="str">
        <f>IFERROR(IF(ABS(V489)&lt;0.15%,"Equal Low",""),"")</f>
        <v/>
      </c>
      <c r="BQ489" s="37" t="str" cm="1">
        <f t="array" aca="1" ref="BQ489" ca="1">_xlfn.LET(_xlpm.lookback,MIN(ROW()-ROW(BP$50),11),_xlpm.found,IFERROR(MATCH("Equal Low",OFFSET(BP489,-_xlpm.lookback,0,_xlpm.lookback+1,1),0),-1),_xlpm.offset_rows,_xlpm.lookback-_xlpm.found+1,IF(_xlpm.found&gt;0,INDEX(F:F,ROW()-_xlpm.offset_rows),""))</f>
        <v/>
      </c>
      <c r="BR489" s="37" t="str">
        <f ca="1">IF(BQ489&lt;&gt;"",H489,"")</f>
        <v/>
      </c>
      <c r="BS489" s="37" t="str">
        <f ca="1">IF(BQ489&lt;&gt;"",I489,"")</f>
        <v/>
      </c>
      <c r="BT489" s="37" t="str">
        <f t="shared" ca="1" si="248"/>
        <v/>
      </c>
      <c r="BU489" s="37" t="str">
        <f t="shared" si="273"/>
        <v/>
      </c>
      <c r="BV489" s="29" t="str">
        <f t="shared" si="274"/>
        <v/>
      </c>
      <c r="BW489" s="37" t="str" cm="1">
        <f t="array" ref="BW489">IF(BV489&lt;&gt;1,"",_xlfn.IFS(OR(BC489="Above",BC489="Below"),BC489,OR(BH489="Above",BH489="Below"),BH489,TRUE,""))</f>
        <v/>
      </c>
      <c r="BX489" s="37" t="str">
        <f ca="1">_xlfn.LET(_xlpm.eqh,IFERROR(ABS((BM489-BL489)/BL489)&lt;0.15%,FALSE),_xlpm.eql,IFERROR(ABS((BR489-BQ489)/BQ489)&lt;0.15%,FALSE),IF(_xlpm.eqh,IF(_xlpm.eql,"Eqh Touch / Eql Touch","Eqh Touch"),IF(_xlpm.eql,"Eql Touch","")))</f>
        <v/>
      </c>
      <c r="BY489" s="37" t="str">
        <f>IF(AA489="","",IF(AA489&gt;0,"UP","DOWN"))</f>
        <v/>
      </c>
      <c r="BZ489" s="37" t="str">
        <f t="shared" si="275"/>
        <v/>
      </c>
      <c r="CA489" s="37" t="str">
        <f t="shared" si="276"/>
        <v/>
      </c>
      <c r="CB489" s="66" t="str">
        <f>IF(AS489="","",IF(AS489&gt;90%,"Sig High Spike @ Uptrend",""))</f>
        <v/>
      </c>
      <c r="CC489" s="69" t="str">
        <f t="shared" si="295"/>
        <v/>
      </c>
      <c r="CD489" s="66" t="str">
        <f t="shared" si="296"/>
        <v/>
      </c>
      <c r="CE489" s="66" t="str">
        <f t="shared" si="297"/>
        <v/>
      </c>
      <c r="CF489" s="66" t="str">
        <f>IF(AK489="","",IF(AND(AC489&gt;0,AK489&gt;0),"Low Spike @ Uptrend",""))</f>
        <v/>
      </c>
      <c r="CG489" s="66" t="str">
        <f>IF(AND(CF489="Low Spike @ Uptrend",AV489&gt;50%),"Sig Low Spike @ Uptrend","")</f>
        <v/>
      </c>
      <c r="CH489" s="30" t="str">
        <f>IFERROR(IF(Z489&gt;(AVERAGE(Z469:Z489)+(2*_xlfn.STDEV.P(Z469:Z489))),1,""),"")</f>
        <v/>
      </c>
      <c r="CI489" s="30" t="str">
        <f>IFERROR(IF(G489&gt;(AVERAGE(G469:G489)+(2*_xlfn.STDEV.P(G469:G489))),1,""),"")</f>
        <v/>
      </c>
      <c r="CJ489" s="30" t="str">
        <f>IF(P489="","",IF(P489=1,1,""))</f>
        <v/>
      </c>
      <c r="CK489" s="11" t="str">
        <f>IF(AND(CH489="",CC489="",CF489="",CI489="",CJ489=""),"",SUM(CH489:CJ489)/5)</f>
        <v/>
      </c>
      <c r="CL489" s="38" t="str">
        <f t="shared" si="319"/>
        <v/>
      </c>
      <c r="CM489" s="10" t="str">
        <f t="shared" si="320"/>
        <v/>
      </c>
      <c r="CR489" s="4"/>
      <c r="CS489" s="4"/>
    </row>
    <row r="490" spans="1:97" x14ac:dyDescent="0.55000000000000004">
      <c r="A490" t="str">
        <f>IF('Data Validation'!$K$2&lt;&gt;TRUE,"",'Data Validation'!A490)</f>
        <v/>
      </c>
      <c r="B490" s="4" t="str">
        <f>IF('Data Validation'!$K$2&lt;&gt;TRUE,"",'Data Validation'!C490)</f>
        <v/>
      </c>
      <c r="C490" s="4" t="str">
        <f>IF('Data Validation'!$K$2&lt;&gt;TRUE,"",'Data Validation'!E490)</f>
        <v/>
      </c>
      <c r="D490" s="4" t="str">
        <f>IF('Data Validation'!$K$2&lt;&gt;TRUE,"",'Data Validation'!G490)</f>
        <v/>
      </c>
      <c r="E490" s="4" t="str">
        <f>IF($C490&lt;&gt;"M5","",Price!F490)</f>
        <v/>
      </c>
      <c r="F490" s="4" t="str">
        <f>IF($C490&lt;&gt;"M5","",Price!G490)</f>
        <v/>
      </c>
      <c r="G490" s="4" t="str">
        <f>IF($C490&lt;&gt;"M5","",Price!H490)</f>
        <v/>
      </c>
      <c r="H490" s="57" t="str">
        <f>IF($C490&lt;&gt;"M5","",SSA!E490)</f>
        <v/>
      </c>
      <c r="I490" s="57" t="str">
        <f>IF($C490&lt;&gt;"M5","",SSA!F490)</f>
        <v/>
      </c>
      <c r="J490" s="58" t="str">
        <f>IF($C490&lt;&gt;"M5","",SSA!G490)</f>
        <v/>
      </c>
      <c r="K490" s="58" t="str">
        <f>IF($C490&lt;&gt;"M5","",SSA!H490)</f>
        <v/>
      </c>
      <c r="L490" s="5" t="str">
        <f>IF($C490&lt;&gt;"M5","",Trendlines!K490)</f>
        <v/>
      </c>
      <c r="M490" s="5" t="str">
        <f>IF($C490&lt;&gt;"M5","",Trendlines!L490)</f>
        <v/>
      </c>
      <c r="N490" s="5" t="str">
        <f>IF($C490&lt;&gt;"M5","",ZigZag!E490)</f>
        <v/>
      </c>
      <c r="O490" s="5" t="str">
        <f>IF($C490&lt;&gt;"M5","",ZigZag!F490)</f>
        <v/>
      </c>
      <c r="P490" s="5" t="str">
        <f>IF($C490&lt;&gt;"M5","",Pinbar!E490)</f>
        <v/>
      </c>
      <c r="Q490" s="57" t="str">
        <f>IF($C490&lt;&gt;"M5","",Trendlines!E490)</f>
        <v/>
      </c>
      <c r="R490" s="57" t="str">
        <f>IF($C490&lt;&gt;"M5","",Trendlines!H490)</f>
        <v/>
      </c>
      <c r="S490" s="36" t="str">
        <f>IF(N490=0,""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IF(N442&lt;&gt;0,N442,"")))))))))))))))))))))))))))))))))))))))))))))))))</f>
        <v/>
      </c>
      <c r="T490" s="36" t="str">
        <f>IF(O490=0,""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IF(O442&lt;&gt;0,O442,"")))))))))))))))))))))))))))))))))))))))))))))))))</f>
        <v/>
      </c>
      <c r="U490" s="36" t="str">
        <f>IFERROR(IF(S490="N/A","N/A",((N490-S490)/S490)),"")</f>
        <v/>
      </c>
      <c r="V490" s="36" t="str">
        <f>IFERROR(IF(T490="N/A","N/A",((O490-T490)/T490)),"")</f>
        <v/>
      </c>
      <c r="W490" t="str">
        <f>IFERROR(E490-F490,"")</f>
        <v/>
      </c>
      <c r="X490" t="str">
        <f>IFERROR(ABS(E490-D489),"")</f>
        <v/>
      </c>
      <c r="Y490" t="str">
        <f>IFERROR(ABS(F490-D489),"")</f>
        <v/>
      </c>
      <c r="Z490" t="str">
        <f t="shared" si="336"/>
        <v/>
      </c>
      <c r="AA490" s="36" t="str">
        <f>IFERROR(H490-I490,"")</f>
        <v/>
      </c>
      <c r="AB490" s="36" t="str">
        <f t="shared" si="278"/>
        <v/>
      </c>
      <c r="AC490" s="66" t="str" cm="1">
        <f t="array" ref="AC490">IFERROR((AB490=AB489,AC489+AB490,AB490),"")</f>
        <v/>
      </c>
      <c r="AD490" s="79" t="str">
        <f t="shared" si="279"/>
        <v/>
      </c>
      <c r="AE490" s="79" t="str">
        <f t="shared" si="280"/>
        <v/>
      </c>
      <c r="AF490" s="80" t="str">
        <f t="shared" si="281"/>
        <v/>
      </c>
      <c r="AG490" s="80" t="str">
        <f t="shared" si="282"/>
        <v/>
      </c>
      <c r="AH490" s="36" t="str">
        <f>IF(AND(H490&gt;I490,H489&lt;I489),"crossover","")</f>
        <v/>
      </c>
      <c r="AI490" s="36" t="str">
        <f>IF(AND(H490&lt;I490,H489&gt;I489),"crossunder","")</f>
        <v/>
      </c>
      <c r="AJ490" s="67" t="str">
        <f t="shared" si="283"/>
        <v/>
      </c>
      <c r="AK490" s="68" t="str">
        <f t="shared" si="284"/>
        <v/>
      </c>
      <c r="AL490" s="71" t="str">
        <f t="shared" si="285"/>
        <v/>
      </c>
      <c r="AM490" s="71" t="str">
        <f t="shared" si="286"/>
        <v/>
      </c>
      <c r="AN490" s="72" t="str">
        <f>IF(AND(AK490&lt;&gt;"",CF490="Low Spike @ Uptrend"),AK490,"")</f>
        <v/>
      </c>
      <c r="AO490" s="72" t="str">
        <f t="shared" si="287"/>
        <v/>
      </c>
      <c r="AP490" s="71" t="str">
        <f t="shared" si="288"/>
        <v/>
      </c>
      <c r="AQ490" s="71" t="str">
        <f t="shared" si="289"/>
        <v/>
      </c>
      <c r="AR490" s="74" t="str">
        <f t="shared" si="290"/>
        <v/>
      </c>
      <c r="AS490" s="74" t="str">
        <f t="shared" si="291"/>
        <v/>
      </c>
      <c r="AT490" s="72" t="str">
        <f t="shared" ref="AT490:AU490" si="338">IFERROR(STANDARDIZE(AN490,AVERAGE(AN106:AN490),_xlfn.STDEV.P(AN106:AN490)),"")</f>
        <v/>
      </c>
      <c r="AU490" s="72" t="str">
        <f t="shared" si="338"/>
        <v/>
      </c>
      <c r="AV490" s="76" t="str">
        <f t="shared" si="293"/>
        <v/>
      </c>
      <c r="AW490" s="76" t="str">
        <f t="shared" si="294"/>
        <v/>
      </c>
      <c r="AX490" s="4"/>
      <c r="AY490" s="21" t="str">
        <f>IF(OR(Q490=0,Q490=""),"",((H490-Q490)/Q490))</f>
        <v/>
      </c>
      <c r="AZ490" s="15" t="str">
        <f t="shared" si="267"/>
        <v/>
      </c>
      <c r="BA490" s="15" t="str">
        <f t="shared" si="262"/>
        <v/>
      </c>
      <c r="BB490" s="22" t="str">
        <f t="shared" si="268"/>
        <v/>
      </c>
      <c r="BC490" s="22" t="str">
        <f t="shared" si="269"/>
        <v/>
      </c>
      <c r="BD490" s="24" t="str">
        <f>IF(OR(R490=0,R490=""),"",((H490-R490)/R490))</f>
        <v/>
      </c>
      <c r="BE490" s="23" t="str">
        <f t="shared" si="265"/>
        <v/>
      </c>
      <c r="BF490" s="23" t="str">
        <f t="shared" si="270"/>
        <v/>
      </c>
      <c r="BG490" s="25" t="str">
        <f t="shared" si="271"/>
        <v/>
      </c>
      <c r="BH490" s="25" t="str">
        <f t="shared" si="272"/>
        <v/>
      </c>
      <c r="BI490" s="29" t="str">
        <f>IF(OR(L490="",N490=""),"",IF(AND(L490=N490,L490&gt;0,N490&gt;0),"Important High",""))</f>
        <v/>
      </c>
      <c r="BJ490" s="29" t="str">
        <f>IF(OR(M490="",O490=""),"",IF(AND(M490=O490,M490&gt;0,O490&gt;0),"Important Low",""))</f>
        <v/>
      </c>
      <c r="BK490" s="37" t="str">
        <f>IFERROR(IF(ABS(U490)&lt;0.15%,"Equal High",""),"")</f>
        <v/>
      </c>
      <c r="BL490" s="37" t="str" cm="1">
        <f t="array" aca="1" ref="BL490" ca="1">_xlfn.LET(_xlpm.lookback,MIN(ROW()-ROW(BK$50),11),_xlpm.found,IFERROR(MATCH("Equal High",OFFSET(BK490,-_xlpm.lookback,0,_xlpm.lookback+1,1),0),-1),_xlpm.offset_rows,_xlpm.lookback-_xlpm.found+1,IF(_xlpm.found&gt;0,INDEX(E:E,ROW()-_xlpm.offset_rows),""))</f>
        <v/>
      </c>
      <c r="BM490" s="37" t="str">
        <f ca="1">IF(BL490&lt;&gt;"",H490,"")</f>
        <v/>
      </c>
      <c r="BN490" s="37" t="str">
        <f ca="1">IF(BL490&lt;&gt;"",I490,"")</f>
        <v/>
      </c>
      <c r="BO490" s="37" t="str">
        <f t="shared" ca="1" si="247"/>
        <v/>
      </c>
      <c r="BP490" s="37" t="str">
        <f>IFERROR(IF(ABS(V490)&lt;0.15%,"Equal Low",""),"")</f>
        <v/>
      </c>
      <c r="BQ490" s="37" t="str" cm="1">
        <f t="array" aca="1" ref="BQ490" ca="1">_xlfn.LET(_xlpm.lookback,MIN(ROW()-ROW(BP$50),11),_xlpm.found,IFERROR(MATCH("Equal Low",OFFSET(BP490,-_xlpm.lookback,0,_xlpm.lookback+1,1),0),-1),_xlpm.offset_rows,_xlpm.lookback-_xlpm.found+1,IF(_xlpm.found&gt;0,INDEX(F:F,ROW()-_xlpm.offset_rows),""))</f>
        <v/>
      </c>
      <c r="BR490" s="37" t="str">
        <f ca="1">IF(BQ490&lt;&gt;"",H490,"")</f>
        <v/>
      </c>
      <c r="BS490" s="37" t="str">
        <f ca="1">IF(BQ490&lt;&gt;"",I490,"")</f>
        <v/>
      </c>
      <c r="BT490" s="37" t="str">
        <f t="shared" ca="1" si="248"/>
        <v/>
      </c>
      <c r="BU490" s="37" t="str">
        <f t="shared" si="273"/>
        <v/>
      </c>
      <c r="BV490" s="29" t="str">
        <f t="shared" si="274"/>
        <v/>
      </c>
      <c r="BW490" s="37" t="str" cm="1">
        <f t="array" ref="BW490">IF(BV490&lt;&gt;1,"",_xlfn.IFS(OR(BC490="Above",BC490="Below"),BC490,OR(BH490="Above",BH490="Below"),BH490,TRUE,""))</f>
        <v/>
      </c>
      <c r="BX490" s="37" t="str">
        <f ca="1">_xlfn.LET(_xlpm.eqh,IFERROR(ABS((BM490-BL490)/BL490)&lt;0.15%,FALSE),_xlpm.eql,IFERROR(ABS((BR490-BQ490)/BQ490)&lt;0.15%,FALSE),IF(_xlpm.eqh,IF(_xlpm.eql,"Eqh Touch / Eql Touch","Eqh Touch"),IF(_xlpm.eql,"Eql Touch","")))</f>
        <v/>
      </c>
      <c r="BY490" s="37" t="str">
        <f>IF(AA490="","",IF(AA490&gt;0,"UP","DOWN"))</f>
        <v/>
      </c>
      <c r="BZ490" s="37" t="str">
        <f t="shared" si="275"/>
        <v/>
      </c>
      <c r="CA490" s="37" t="str">
        <f t="shared" si="276"/>
        <v/>
      </c>
      <c r="CB490" s="66" t="str">
        <f>IF(AS490="","",IF(AS490&gt;90%,"Sig High Spike @ Uptrend",""))</f>
        <v/>
      </c>
      <c r="CC490" s="69" t="str">
        <f t="shared" si="295"/>
        <v/>
      </c>
      <c r="CD490" s="66" t="str">
        <f t="shared" si="296"/>
        <v/>
      </c>
      <c r="CE490" s="66" t="str">
        <f t="shared" si="297"/>
        <v/>
      </c>
      <c r="CF490" s="66" t="str">
        <f>IF(AK490="","",IF(AND(AC490&gt;0,AK490&gt;0),"Low Spike @ Uptrend",""))</f>
        <v/>
      </c>
      <c r="CG490" s="66" t="str">
        <f>IF(AND(CF490="Low Spike @ Uptrend",AV490&gt;50%),"Sig Low Spike @ Uptrend","")</f>
        <v/>
      </c>
      <c r="CH490" s="30" t="str">
        <f>IFERROR(IF(Z490&gt;(AVERAGE(Z470:Z490)+(2*_xlfn.STDEV.P(Z470:Z490))),1,""),"")</f>
        <v/>
      </c>
      <c r="CI490" s="30" t="str">
        <f>IFERROR(IF(G490&gt;(AVERAGE(G470:G490)+(2*_xlfn.STDEV.P(G470:G490))),1,""),"")</f>
        <v/>
      </c>
      <c r="CJ490" s="30" t="str">
        <f>IF(P490="","",IF(P490=1,1,""))</f>
        <v/>
      </c>
      <c r="CK490" s="11" t="str">
        <f>IF(AND(CH490="",CC490="",CF490="",CI490="",CJ490=""),"",SUM(CH490:CJ490)/5)</f>
        <v/>
      </c>
      <c r="CL490" s="38" t="str">
        <f t="shared" si="319"/>
        <v/>
      </c>
      <c r="CM490" s="10" t="str">
        <f t="shared" si="320"/>
        <v/>
      </c>
      <c r="CR490" s="4"/>
      <c r="CS490" s="4"/>
    </row>
    <row r="491" spans="1:97" x14ac:dyDescent="0.55000000000000004">
      <c r="A491" t="str">
        <f>IF('Data Validation'!$K$2&lt;&gt;TRUE,"",'Data Validation'!A491)</f>
        <v/>
      </c>
      <c r="B491" s="4" t="str">
        <f>IF('Data Validation'!$K$2&lt;&gt;TRUE,"",'Data Validation'!C491)</f>
        <v/>
      </c>
      <c r="C491" s="4" t="str">
        <f>IF('Data Validation'!$K$2&lt;&gt;TRUE,"",'Data Validation'!E491)</f>
        <v/>
      </c>
      <c r="D491" s="4" t="str">
        <f>IF('Data Validation'!$K$2&lt;&gt;TRUE,"",'Data Validation'!G491)</f>
        <v/>
      </c>
      <c r="E491" s="4" t="str">
        <f>IF($C491&lt;&gt;"M5","",Price!F491)</f>
        <v/>
      </c>
      <c r="F491" s="4" t="str">
        <f>IF($C491&lt;&gt;"M5","",Price!G491)</f>
        <v/>
      </c>
      <c r="G491" s="4" t="str">
        <f>IF($C491&lt;&gt;"M5","",Price!H491)</f>
        <v/>
      </c>
      <c r="H491" s="57" t="str">
        <f>IF($C491&lt;&gt;"M5","",SSA!E491)</f>
        <v/>
      </c>
      <c r="I491" s="57" t="str">
        <f>IF($C491&lt;&gt;"M5","",SSA!F491)</f>
        <v/>
      </c>
      <c r="J491" s="58" t="str">
        <f>IF($C491&lt;&gt;"M5","",SSA!G491)</f>
        <v/>
      </c>
      <c r="K491" s="58" t="str">
        <f>IF($C491&lt;&gt;"M5","",SSA!H491)</f>
        <v/>
      </c>
      <c r="L491" s="5" t="str">
        <f>IF($C491&lt;&gt;"M5","",Trendlines!K491)</f>
        <v/>
      </c>
      <c r="M491" s="5" t="str">
        <f>IF($C491&lt;&gt;"M5","",Trendlines!L491)</f>
        <v/>
      </c>
      <c r="N491" s="5" t="str">
        <f>IF($C491&lt;&gt;"M5","",ZigZag!E491)</f>
        <v/>
      </c>
      <c r="O491" s="5" t="str">
        <f>IF($C491&lt;&gt;"M5","",ZigZag!F491)</f>
        <v/>
      </c>
      <c r="P491" s="5" t="str">
        <f>IF($C491&lt;&gt;"M5","",Pinbar!E491)</f>
        <v/>
      </c>
      <c r="Q491" s="57" t="str">
        <f>IF($C491&lt;&gt;"M5","",Trendlines!E491)</f>
        <v/>
      </c>
      <c r="R491" s="57" t="str">
        <f>IF($C491&lt;&gt;"M5","",Trendlines!H491)</f>
        <v/>
      </c>
      <c r="S491" s="36" t="str">
        <f>IF(N491=0,""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IF(N443&lt;&gt;0,N443,"")))))))))))))))))))))))))))))))))))))))))))))))))</f>
        <v/>
      </c>
      <c r="T491" s="36" t="str">
        <f>IF(O491=0,""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IF(O443&lt;&gt;0,O443,"")))))))))))))))))))))))))))))))))))))))))))))))))</f>
        <v/>
      </c>
      <c r="U491" s="36" t="str">
        <f>IFERROR(IF(S491="N/A","N/A",((N491-S491)/S491)),"")</f>
        <v/>
      </c>
      <c r="V491" s="36" t="str">
        <f>IFERROR(IF(T491="N/A","N/A",((O491-T491)/T491)),"")</f>
        <v/>
      </c>
      <c r="W491" t="str">
        <f>IFERROR(E491-F491,"")</f>
        <v/>
      </c>
      <c r="X491" t="str">
        <f>IFERROR(ABS(E491-D490),"")</f>
        <v/>
      </c>
      <c r="Y491" t="str">
        <f>IFERROR(ABS(F491-D490),"")</f>
        <v/>
      </c>
      <c r="Z491" t="str">
        <f t="shared" si="336"/>
        <v/>
      </c>
      <c r="AA491" s="36" t="str">
        <f>IFERROR(H491-I491,"")</f>
        <v/>
      </c>
      <c r="AB491" s="36" t="str">
        <f t="shared" si="278"/>
        <v/>
      </c>
      <c r="AC491" s="66" t="str" cm="1">
        <f t="array" ref="AC491">IFERROR((AB491=AB490,AC490+AB491,AB491),"")</f>
        <v/>
      </c>
      <c r="AD491" s="79" t="str">
        <f t="shared" si="279"/>
        <v/>
      </c>
      <c r="AE491" s="79" t="str">
        <f t="shared" si="280"/>
        <v/>
      </c>
      <c r="AF491" s="80" t="str">
        <f t="shared" si="281"/>
        <v/>
      </c>
      <c r="AG491" s="80" t="str">
        <f t="shared" si="282"/>
        <v/>
      </c>
      <c r="AH491" s="36" t="str">
        <f>IF(AND(H491&gt;I491,H490&lt;I490),"crossover","")</f>
        <v/>
      </c>
      <c r="AI491" s="36" t="str">
        <f>IF(AND(H491&lt;I491,H490&gt;I490),"crossunder","")</f>
        <v/>
      </c>
      <c r="AJ491" s="67" t="str">
        <f t="shared" si="283"/>
        <v/>
      </c>
      <c r="AK491" s="68" t="str">
        <f t="shared" si="284"/>
        <v/>
      </c>
      <c r="AL491" s="71" t="str">
        <f t="shared" si="285"/>
        <v/>
      </c>
      <c r="AM491" s="71" t="str">
        <f t="shared" si="286"/>
        <v/>
      </c>
      <c r="AN491" s="72" t="str">
        <f>IF(AND(AK491&lt;&gt;"",CF491="Low Spike @ Uptrend"),AK491,"")</f>
        <v/>
      </c>
      <c r="AO491" s="72" t="str">
        <f t="shared" si="287"/>
        <v/>
      </c>
      <c r="AP491" s="71" t="str">
        <f t="shared" si="288"/>
        <v/>
      </c>
      <c r="AQ491" s="71" t="str">
        <f t="shared" si="289"/>
        <v/>
      </c>
      <c r="AR491" s="74" t="str">
        <f t="shared" si="290"/>
        <v/>
      </c>
      <c r="AS491" s="74" t="str">
        <f t="shared" si="291"/>
        <v/>
      </c>
      <c r="AT491" s="72" t="str">
        <f t="shared" ref="AT491:AU491" si="339">IFERROR(STANDARDIZE(AN491,AVERAGE(AN107:AN491),_xlfn.STDEV.P(AN107:AN491)),"")</f>
        <v/>
      </c>
      <c r="AU491" s="72" t="str">
        <f t="shared" si="339"/>
        <v/>
      </c>
      <c r="AV491" s="76" t="str">
        <f t="shared" si="293"/>
        <v/>
      </c>
      <c r="AW491" s="76" t="str">
        <f t="shared" si="294"/>
        <v/>
      </c>
      <c r="AX491" s="4"/>
      <c r="AY491" s="21" t="str">
        <f>IF(OR(Q491=0,Q491=""),"",((H491-Q491)/Q491))</f>
        <v/>
      </c>
      <c r="AZ491" s="15" t="str">
        <f t="shared" si="267"/>
        <v/>
      </c>
      <c r="BA491" s="15" t="str">
        <f t="shared" si="262"/>
        <v/>
      </c>
      <c r="BB491" s="22" t="str">
        <f t="shared" si="268"/>
        <v/>
      </c>
      <c r="BC491" s="22" t="str">
        <f t="shared" si="269"/>
        <v/>
      </c>
      <c r="BD491" s="24" t="str">
        <f>IF(OR(R491=0,R491=""),"",((H491-R491)/R491))</f>
        <v/>
      </c>
      <c r="BE491" s="23" t="str">
        <f t="shared" si="265"/>
        <v/>
      </c>
      <c r="BF491" s="23" t="str">
        <f t="shared" si="270"/>
        <v/>
      </c>
      <c r="BG491" s="25" t="str">
        <f t="shared" si="271"/>
        <v/>
      </c>
      <c r="BH491" s="25" t="str">
        <f t="shared" si="272"/>
        <v/>
      </c>
      <c r="BI491" s="29" t="str">
        <f>IF(OR(L491="",N491=""),"",IF(AND(L491=N491,L491&gt;0,N491&gt;0),"Important High",""))</f>
        <v/>
      </c>
      <c r="BJ491" s="29" t="str">
        <f>IF(OR(M491="",O491=""),"",IF(AND(M491=O491,M491&gt;0,O491&gt;0),"Important Low",""))</f>
        <v/>
      </c>
      <c r="BK491" s="37" t="str">
        <f>IFERROR(IF(ABS(U491)&lt;0.15%,"Equal High",""),"")</f>
        <v/>
      </c>
      <c r="BL491" s="37" t="str" cm="1">
        <f t="array" aca="1" ref="BL491" ca="1">_xlfn.LET(_xlpm.lookback,MIN(ROW()-ROW(BK$50),11),_xlpm.found,IFERROR(MATCH("Equal High",OFFSET(BK491,-_xlpm.lookback,0,_xlpm.lookback+1,1),0),-1),_xlpm.offset_rows,_xlpm.lookback-_xlpm.found+1,IF(_xlpm.found&gt;0,INDEX(E:E,ROW()-_xlpm.offset_rows),""))</f>
        <v/>
      </c>
      <c r="BM491" s="37" t="str">
        <f ca="1">IF(BL491&lt;&gt;"",H491,"")</f>
        <v/>
      </c>
      <c r="BN491" s="37" t="str">
        <f ca="1">IF(BL491&lt;&gt;"",I491,"")</f>
        <v/>
      </c>
      <c r="BO491" s="37" t="str">
        <f t="shared" ca="1" si="247"/>
        <v/>
      </c>
      <c r="BP491" s="37" t="str">
        <f>IFERROR(IF(ABS(V491)&lt;0.15%,"Equal Low",""),"")</f>
        <v/>
      </c>
      <c r="BQ491" s="37" t="str" cm="1">
        <f t="array" aca="1" ref="BQ491" ca="1">_xlfn.LET(_xlpm.lookback,MIN(ROW()-ROW(BP$50),11),_xlpm.found,IFERROR(MATCH("Equal Low",OFFSET(BP491,-_xlpm.lookback,0,_xlpm.lookback+1,1),0),-1),_xlpm.offset_rows,_xlpm.lookback-_xlpm.found+1,IF(_xlpm.found&gt;0,INDEX(F:F,ROW()-_xlpm.offset_rows),""))</f>
        <v/>
      </c>
      <c r="BR491" s="37" t="str">
        <f ca="1">IF(BQ491&lt;&gt;"",H491,"")</f>
        <v/>
      </c>
      <c r="BS491" s="37" t="str">
        <f ca="1">IF(BQ491&lt;&gt;"",I491,"")</f>
        <v/>
      </c>
      <c r="BT491" s="37" t="str">
        <f t="shared" ca="1" si="248"/>
        <v/>
      </c>
      <c r="BU491" s="37" t="str">
        <f t="shared" si="273"/>
        <v/>
      </c>
      <c r="BV491" s="29" t="str">
        <f t="shared" si="274"/>
        <v/>
      </c>
      <c r="BW491" s="37" t="str" cm="1">
        <f t="array" ref="BW491">IF(BV491&lt;&gt;1,"",_xlfn.IFS(OR(BC491="Above",BC491="Below"),BC491,OR(BH491="Above",BH491="Below"),BH491,TRUE,""))</f>
        <v/>
      </c>
      <c r="BX491" s="37" t="str">
        <f ca="1">_xlfn.LET(_xlpm.eqh,IFERROR(ABS((BM491-BL491)/BL491)&lt;0.15%,FALSE),_xlpm.eql,IFERROR(ABS((BR491-BQ491)/BQ491)&lt;0.15%,FALSE),IF(_xlpm.eqh,IF(_xlpm.eql,"Eqh Touch / Eql Touch","Eqh Touch"),IF(_xlpm.eql,"Eql Touch","")))</f>
        <v/>
      </c>
      <c r="BY491" s="37" t="str">
        <f>IF(AA491="","",IF(AA491&gt;0,"UP","DOWN"))</f>
        <v/>
      </c>
      <c r="BZ491" s="37" t="str">
        <f t="shared" si="275"/>
        <v/>
      </c>
      <c r="CA491" s="37" t="str">
        <f t="shared" si="276"/>
        <v/>
      </c>
      <c r="CB491" s="66" t="str">
        <f>IF(AS491="","",IF(AS491&gt;90%,"Sig High Spike @ Uptrend",""))</f>
        <v/>
      </c>
      <c r="CC491" s="69" t="str">
        <f t="shared" si="295"/>
        <v/>
      </c>
      <c r="CD491" s="66" t="str">
        <f t="shared" si="296"/>
        <v/>
      </c>
      <c r="CE491" s="66" t="str">
        <f t="shared" si="297"/>
        <v/>
      </c>
      <c r="CF491" s="66" t="str">
        <f>IF(AK491="","",IF(AND(AC491&gt;0,AK491&gt;0),"Low Spike @ Uptrend",""))</f>
        <v/>
      </c>
      <c r="CG491" s="66" t="str">
        <f>IF(AND(CF491="Low Spike @ Uptrend",AV491&gt;50%),"Sig Low Spike @ Uptrend","")</f>
        <v/>
      </c>
      <c r="CH491" s="30" t="str">
        <f>IFERROR(IF(Z491&gt;(AVERAGE(Z471:Z491)+(2*_xlfn.STDEV.P(Z471:Z491))),1,""),"")</f>
        <v/>
      </c>
      <c r="CI491" s="30" t="str">
        <f>IFERROR(IF(G491&gt;(AVERAGE(G471:G491)+(2*_xlfn.STDEV.P(G471:G491))),1,""),"")</f>
        <v/>
      </c>
      <c r="CJ491" s="30" t="str">
        <f>IF(P491="","",IF(P491=1,1,""))</f>
        <v/>
      </c>
      <c r="CK491" s="11" t="str">
        <f>IF(AND(CH491="",CC491="",CF491="",CI491="",CJ491=""),"",SUM(CH491:CJ491)/5)</f>
        <v/>
      </c>
      <c r="CL491" s="38" t="str">
        <f t="shared" si="319"/>
        <v/>
      </c>
      <c r="CM491" s="10" t="str">
        <f t="shared" si="320"/>
        <v/>
      </c>
      <c r="CR491" s="4"/>
      <c r="CS491" s="4"/>
    </row>
    <row r="492" spans="1:97" x14ac:dyDescent="0.55000000000000004">
      <c r="A492" t="str">
        <f>IF('Data Validation'!$K$2&lt;&gt;TRUE,"",'Data Validation'!A492)</f>
        <v/>
      </c>
      <c r="B492" s="4" t="str">
        <f>IF('Data Validation'!$K$2&lt;&gt;TRUE,"",'Data Validation'!C492)</f>
        <v/>
      </c>
      <c r="C492" s="4" t="str">
        <f>IF('Data Validation'!$K$2&lt;&gt;TRUE,"",'Data Validation'!E492)</f>
        <v/>
      </c>
      <c r="D492" s="4" t="str">
        <f>IF('Data Validation'!$K$2&lt;&gt;TRUE,"",'Data Validation'!G492)</f>
        <v/>
      </c>
      <c r="E492" s="4" t="str">
        <f>IF($C492&lt;&gt;"M5","",Price!F492)</f>
        <v/>
      </c>
      <c r="F492" s="4" t="str">
        <f>IF($C492&lt;&gt;"M5","",Price!G492)</f>
        <v/>
      </c>
      <c r="G492" s="4" t="str">
        <f>IF($C492&lt;&gt;"M5","",Price!H492)</f>
        <v/>
      </c>
      <c r="H492" s="57" t="str">
        <f>IF($C492&lt;&gt;"M5","",SSA!E492)</f>
        <v/>
      </c>
      <c r="I492" s="57" t="str">
        <f>IF($C492&lt;&gt;"M5","",SSA!F492)</f>
        <v/>
      </c>
      <c r="J492" s="58" t="str">
        <f>IF($C492&lt;&gt;"M5","",SSA!G492)</f>
        <v/>
      </c>
      <c r="K492" s="58" t="str">
        <f>IF($C492&lt;&gt;"M5","",SSA!H492)</f>
        <v/>
      </c>
      <c r="L492" s="5" t="str">
        <f>IF($C492&lt;&gt;"M5","",Trendlines!K492)</f>
        <v/>
      </c>
      <c r="M492" s="5" t="str">
        <f>IF($C492&lt;&gt;"M5","",Trendlines!L492)</f>
        <v/>
      </c>
      <c r="N492" s="5" t="str">
        <f>IF($C492&lt;&gt;"M5","",ZigZag!E492)</f>
        <v/>
      </c>
      <c r="O492" s="5" t="str">
        <f>IF($C492&lt;&gt;"M5","",ZigZag!F492)</f>
        <v/>
      </c>
      <c r="P492" s="5" t="str">
        <f>IF($C492&lt;&gt;"M5","",Pinbar!E492)</f>
        <v/>
      </c>
      <c r="Q492" s="57" t="str">
        <f>IF($C492&lt;&gt;"M5","",Trendlines!E492)</f>
        <v/>
      </c>
      <c r="R492" s="57" t="str">
        <f>IF($C492&lt;&gt;"M5","",Trendlines!H492)</f>
        <v/>
      </c>
      <c r="S492" s="36" t="str">
        <f>IF(N492=0,""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IF(N444&lt;&gt;0,N444,"")))))))))))))))))))))))))))))))))))))))))))))))))</f>
        <v/>
      </c>
      <c r="T492" s="36" t="str">
        <f>IF(O492=0,""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IF(O444&lt;&gt;0,O444,"")))))))))))))))))))))))))))))))))))))))))))))))))</f>
        <v/>
      </c>
      <c r="U492" s="36" t="str">
        <f>IFERROR(IF(S492="N/A","N/A",((N492-S492)/S492)),"")</f>
        <v/>
      </c>
      <c r="V492" s="36" t="str">
        <f>IFERROR(IF(T492="N/A","N/A",((O492-T492)/T492)),"")</f>
        <v/>
      </c>
      <c r="W492" t="str">
        <f>IFERROR(E492-F492,"")</f>
        <v/>
      </c>
      <c r="X492" t="str">
        <f>IFERROR(ABS(E492-D491),"")</f>
        <v/>
      </c>
      <c r="Y492" t="str">
        <f>IFERROR(ABS(F492-D491),"")</f>
        <v/>
      </c>
      <c r="Z492" t="str">
        <f t="shared" si="336"/>
        <v/>
      </c>
      <c r="AA492" s="36" t="str">
        <f>IFERROR(H492-I492,"")</f>
        <v/>
      </c>
      <c r="AB492" s="36" t="str">
        <f t="shared" si="278"/>
        <v/>
      </c>
      <c r="AC492" s="66" t="str" cm="1">
        <f t="array" ref="AC492">IFERROR((AB492=AB491,AC491+AB492,AB492),"")</f>
        <v/>
      </c>
      <c r="AD492" s="79" t="str">
        <f t="shared" si="279"/>
        <v/>
      </c>
      <c r="AE492" s="79" t="str">
        <f t="shared" si="280"/>
        <v/>
      </c>
      <c r="AF492" s="80" t="str">
        <f t="shared" si="281"/>
        <v/>
      </c>
      <c r="AG492" s="80" t="str">
        <f t="shared" si="282"/>
        <v/>
      </c>
      <c r="AH492" s="36" t="str">
        <f>IF(AND(H492&gt;I492,H491&lt;I491),"crossover","")</f>
        <v/>
      </c>
      <c r="AI492" s="36" t="str">
        <f>IF(AND(H492&lt;I492,H491&gt;I491),"crossunder","")</f>
        <v/>
      </c>
      <c r="AJ492" s="67" t="str">
        <f t="shared" si="283"/>
        <v/>
      </c>
      <c r="AK492" s="68" t="str">
        <f t="shared" si="284"/>
        <v/>
      </c>
      <c r="AL492" s="71" t="str">
        <f t="shared" si="285"/>
        <v/>
      </c>
      <c r="AM492" s="71" t="str">
        <f t="shared" si="286"/>
        <v/>
      </c>
      <c r="AN492" s="72" t="str">
        <f>IF(AND(AK492&lt;&gt;"",CF492="Low Spike @ Uptrend"),AK492,"")</f>
        <v/>
      </c>
      <c r="AO492" s="72" t="str">
        <f t="shared" si="287"/>
        <v/>
      </c>
      <c r="AP492" s="71" t="str">
        <f t="shared" si="288"/>
        <v/>
      </c>
      <c r="AQ492" s="71" t="str">
        <f t="shared" si="289"/>
        <v/>
      </c>
      <c r="AR492" s="74" t="str">
        <f t="shared" si="290"/>
        <v/>
      </c>
      <c r="AS492" s="74" t="str">
        <f t="shared" si="291"/>
        <v/>
      </c>
      <c r="AT492" s="72" t="str">
        <f t="shared" ref="AT492:AU492" si="340">IFERROR(STANDARDIZE(AN492,AVERAGE(AN108:AN492),_xlfn.STDEV.P(AN108:AN492)),"")</f>
        <v/>
      </c>
      <c r="AU492" s="72" t="str">
        <f t="shared" si="340"/>
        <v/>
      </c>
      <c r="AV492" s="76" t="str">
        <f t="shared" si="293"/>
        <v/>
      </c>
      <c r="AW492" s="76" t="str">
        <f t="shared" si="294"/>
        <v/>
      </c>
      <c r="AX492" s="4"/>
      <c r="AY492" s="21" t="str">
        <f>IF(OR(Q492=0,Q492=""),"",((H492-Q492)/Q492))</f>
        <v/>
      </c>
      <c r="AZ492" s="15" t="str">
        <f t="shared" si="267"/>
        <v/>
      </c>
      <c r="BA492" s="15" t="str">
        <f t="shared" si="262"/>
        <v/>
      </c>
      <c r="BB492" s="22" t="str">
        <f t="shared" si="268"/>
        <v/>
      </c>
      <c r="BC492" s="22" t="str">
        <f t="shared" si="269"/>
        <v/>
      </c>
      <c r="BD492" s="24" t="str">
        <f>IF(OR(R492=0,R492=""),"",((H492-R492)/R492))</f>
        <v/>
      </c>
      <c r="BE492" s="23" t="str">
        <f t="shared" si="265"/>
        <v/>
      </c>
      <c r="BF492" s="23" t="str">
        <f t="shared" si="270"/>
        <v/>
      </c>
      <c r="BG492" s="25" t="str">
        <f t="shared" si="271"/>
        <v/>
      </c>
      <c r="BH492" s="25" t="str">
        <f t="shared" si="272"/>
        <v/>
      </c>
      <c r="BI492" s="29" t="str">
        <f>IF(OR(L492="",N492=""),"",IF(AND(L492=N492,L492&gt;0,N492&gt;0),"Important High",""))</f>
        <v/>
      </c>
      <c r="BJ492" s="29" t="str">
        <f>IF(OR(M492="",O492=""),"",IF(AND(M492=O492,M492&gt;0,O492&gt;0),"Important Low",""))</f>
        <v/>
      </c>
      <c r="BK492" s="37" t="str">
        <f>IFERROR(IF(ABS(U492)&lt;0.15%,"Equal High",""),"")</f>
        <v/>
      </c>
      <c r="BL492" s="37" t="str" cm="1">
        <f t="array" aca="1" ref="BL492" ca="1">_xlfn.LET(_xlpm.lookback,MIN(ROW()-ROW(BK$50),11),_xlpm.found,IFERROR(MATCH("Equal High",OFFSET(BK492,-_xlpm.lookback,0,_xlpm.lookback+1,1),0),-1),_xlpm.offset_rows,_xlpm.lookback-_xlpm.found+1,IF(_xlpm.found&gt;0,INDEX(E:E,ROW()-_xlpm.offset_rows),""))</f>
        <v/>
      </c>
      <c r="BM492" s="37" t="str">
        <f ca="1">IF(BL492&lt;&gt;"",H492,"")</f>
        <v/>
      </c>
      <c r="BN492" s="37" t="str">
        <f ca="1">IF(BL492&lt;&gt;"",I492,"")</f>
        <v/>
      </c>
      <c r="BO492" s="37" t="str">
        <f t="shared" ca="1" si="247"/>
        <v/>
      </c>
      <c r="BP492" s="37" t="str">
        <f>IFERROR(IF(ABS(V492)&lt;0.15%,"Equal Low",""),"")</f>
        <v/>
      </c>
      <c r="BQ492" s="37" t="str" cm="1">
        <f t="array" aca="1" ref="BQ492" ca="1">_xlfn.LET(_xlpm.lookback,MIN(ROW()-ROW(BP$50),11),_xlpm.found,IFERROR(MATCH("Equal Low",OFFSET(BP492,-_xlpm.lookback,0,_xlpm.lookback+1,1),0),-1),_xlpm.offset_rows,_xlpm.lookback-_xlpm.found+1,IF(_xlpm.found&gt;0,INDEX(F:F,ROW()-_xlpm.offset_rows),""))</f>
        <v/>
      </c>
      <c r="BR492" s="37" t="str">
        <f ca="1">IF(BQ492&lt;&gt;"",H492,"")</f>
        <v/>
      </c>
      <c r="BS492" s="37" t="str">
        <f ca="1">IF(BQ492&lt;&gt;"",I492,"")</f>
        <v/>
      </c>
      <c r="BT492" s="37" t="str">
        <f t="shared" ca="1" si="248"/>
        <v/>
      </c>
      <c r="BU492" s="37" t="str">
        <f t="shared" si="273"/>
        <v/>
      </c>
      <c r="BV492" s="29" t="str">
        <f t="shared" si="274"/>
        <v/>
      </c>
      <c r="BW492" s="37" t="str" cm="1">
        <f t="array" ref="BW492">IF(BV492&lt;&gt;1,"",_xlfn.IFS(OR(BC492="Above",BC492="Below"),BC492,OR(BH492="Above",BH492="Below"),BH492,TRUE,""))</f>
        <v/>
      </c>
      <c r="BX492" s="37" t="str">
        <f ca="1">_xlfn.LET(_xlpm.eqh,IFERROR(ABS((BM492-BL492)/BL492)&lt;0.15%,FALSE),_xlpm.eql,IFERROR(ABS((BR492-BQ492)/BQ492)&lt;0.15%,FALSE),IF(_xlpm.eqh,IF(_xlpm.eql,"Eqh Touch / Eql Touch","Eqh Touch"),IF(_xlpm.eql,"Eql Touch","")))</f>
        <v/>
      </c>
      <c r="BY492" s="37" t="str">
        <f>IF(AA492="","",IF(AA492&gt;0,"UP","DOWN"))</f>
        <v/>
      </c>
      <c r="BZ492" s="37" t="str">
        <f t="shared" si="275"/>
        <v/>
      </c>
      <c r="CA492" s="37" t="str">
        <f t="shared" si="276"/>
        <v/>
      </c>
      <c r="CB492" s="66" t="str">
        <f>IF(AS492="","",IF(AS492&gt;90%,"Sig High Spike @ Uptrend",""))</f>
        <v/>
      </c>
      <c r="CC492" s="69" t="str">
        <f t="shared" si="295"/>
        <v/>
      </c>
      <c r="CD492" s="66" t="str">
        <f t="shared" si="296"/>
        <v/>
      </c>
      <c r="CE492" s="66" t="str">
        <f t="shared" si="297"/>
        <v/>
      </c>
      <c r="CF492" s="66" t="str">
        <f>IF(AK492="","",IF(AND(AC492&gt;0,AK492&gt;0),"Low Spike @ Uptrend",""))</f>
        <v/>
      </c>
      <c r="CG492" s="66" t="str">
        <f>IF(AND(CF492="Low Spike @ Uptrend",AV492&gt;50%),"Sig Low Spike @ Uptrend","")</f>
        <v/>
      </c>
      <c r="CH492" s="30" t="str">
        <f>IFERROR(IF(Z492&gt;(AVERAGE(Z472:Z492)+(2*_xlfn.STDEV.P(Z472:Z492))),1,""),"")</f>
        <v/>
      </c>
      <c r="CI492" s="30" t="str">
        <f>IFERROR(IF(G492&gt;(AVERAGE(G472:G492)+(2*_xlfn.STDEV.P(G472:G492))),1,""),"")</f>
        <v/>
      </c>
      <c r="CJ492" s="30" t="str">
        <f>IF(P492="","",IF(P492=1,1,""))</f>
        <v/>
      </c>
      <c r="CK492" s="11" t="str">
        <f>IF(AND(CH492="",CC492="",CF492="",CI492="",CJ492=""),"",SUM(CH492:CJ492)/5)</f>
        <v/>
      </c>
      <c r="CL492" s="38" t="str">
        <f t="shared" si="319"/>
        <v/>
      </c>
      <c r="CM492" s="10" t="str">
        <f t="shared" si="320"/>
        <v/>
      </c>
      <c r="CR492" s="4"/>
      <c r="CS492" s="4"/>
    </row>
    <row r="493" spans="1:97" x14ac:dyDescent="0.55000000000000004">
      <c r="A493" t="str">
        <f>IF('Data Validation'!$K$2&lt;&gt;TRUE,"",'Data Validation'!A493)</f>
        <v/>
      </c>
      <c r="B493" s="4" t="str">
        <f>IF('Data Validation'!$K$2&lt;&gt;TRUE,"",'Data Validation'!C493)</f>
        <v/>
      </c>
      <c r="C493" s="4" t="str">
        <f>IF('Data Validation'!$K$2&lt;&gt;TRUE,"",'Data Validation'!E493)</f>
        <v/>
      </c>
      <c r="D493" s="4" t="str">
        <f>IF('Data Validation'!$K$2&lt;&gt;TRUE,"",'Data Validation'!G493)</f>
        <v/>
      </c>
      <c r="E493" s="4" t="str">
        <f>IF($C493&lt;&gt;"M5","",Price!F493)</f>
        <v/>
      </c>
      <c r="F493" s="4" t="str">
        <f>IF($C493&lt;&gt;"M5","",Price!G493)</f>
        <v/>
      </c>
      <c r="G493" s="4" t="str">
        <f>IF($C493&lt;&gt;"M5","",Price!H493)</f>
        <v/>
      </c>
      <c r="H493" s="57" t="str">
        <f>IF($C493&lt;&gt;"M5","",SSA!E493)</f>
        <v/>
      </c>
      <c r="I493" s="57" t="str">
        <f>IF($C493&lt;&gt;"M5","",SSA!F493)</f>
        <v/>
      </c>
      <c r="J493" s="58" t="str">
        <f>IF($C493&lt;&gt;"M5","",SSA!G493)</f>
        <v/>
      </c>
      <c r="K493" s="58" t="str">
        <f>IF($C493&lt;&gt;"M5","",SSA!H493)</f>
        <v/>
      </c>
      <c r="L493" s="5" t="str">
        <f>IF($C493&lt;&gt;"M5","",Trendlines!K493)</f>
        <v/>
      </c>
      <c r="M493" s="5" t="str">
        <f>IF($C493&lt;&gt;"M5","",Trendlines!L493)</f>
        <v/>
      </c>
      <c r="N493" s="5" t="str">
        <f>IF($C493&lt;&gt;"M5","",ZigZag!E493)</f>
        <v/>
      </c>
      <c r="O493" s="5" t="str">
        <f>IF($C493&lt;&gt;"M5","",ZigZag!F493)</f>
        <v/>
      </c>
      <c r="P493" s="5" t="str">
        <f>IF($C493&lt;&gt;"M5","",Pinbar!E493)</f>
        <v/>
      </c>
      <c r="Q493" s="57" t="str">
        <f>IF($C493&lt;&gt;"M5","",Trendlines!E493)</f>
        <v/>
      </c>
      <c r="R493" s="57" t="str">
        <f>IF($C493&lt;&gt;"M5","",Trendlines!H493)</f>
        <v/>
      </c>
      <c r="S493" s="36" t="str">
        <f>IF(N493=0,""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IF(N445&lt;&gt;0,N445,"")))))))))))))))))))))))))))))))))))))))))))))))))</f>
        <v/>
      </c>
      <c r="T493" s="36" t="str">
        <f>IF(O493=0,""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IF(O445&lt;&gt;0,O445,"")))))))))))))))))))))))))))))))))))))))))))))))))</f>
        <v/>
      </c>
      <c r="U493" s="36" t="str">
        <f>IFERROR(IF(S493="N/A","N/A",((N493-S493)/S493)),"")</f>
        <v/>
      </c>
      <c r="V493" s="36" t="str">
        <f>IFERROR(IF(T493="N/A","N/A",((O493-T493)/T493)),"")</f>
        <v/>
      </c>
      <c r="W493" t="str">
        <f>IFERROR(E493-F493,"")</f>
        <v/>
      </c>
      <c r="X493" t="str">
        <f>IFERROR(ABS(E493-D492),"")</f>
        <v/>
      </c>
      <c r="Y493" t="str">
        <f>IFERROR(ABS(F493-D492),"")</f>
        <v/>
      </c>
      <c r="Z493" t="str">
        <f t="shared" si="336"/>
        <v/>
      </c>
      <c r="AA493" s="36" t="str">
        <f>IFERROR(H493-I493,"")</f>
        <v/>
      </c>
      <c r="AB493" s="36" t="str">
        <f t="shared" si="278"/>
        <v/>
      </c>
      <c r="AC493" s="66" t="str" cm="1">
        <f t="array" ref="AC493">IFERROR((AB493=AB492,AC492+AB493,AB493),"")</f>
        <v/>
      </c>
      <c r="AD493" s="79" t="str">
        <f t="shared" si="279"/>
        <v/>
      </c>
      <c r="AE493" s="79" t="str">
        <f t="shared" si="280"/>
        <v/>
      </c>
      <c r="AF493" s="80" t="str">
        <f t="shared" si="281"/>
        <v/>
      </c>
      <c r="AG493" s="80" t="str">
        <f t="shared" si="282"/>
        <v/>
      </c>
      <c r="AH493" s="36" t="str">
        <f>IF(AND(H493&gt;I493,H492&lt;I492),"crossover","")</f>
        <v/>
      </c>
      <c r="AI493" s="36" t="str">
        <f>IF(AND(H493&lt;I493,H492&gt;I492),"crossunder","")</f>
        <v/>
      </c>
      <c r="AJ493" s="67" t="str">
        <f t="shared" si="283"/>
        <v/>
      </c>
      <c r="AK493" s="68" t="str">
        <f t="shared" si="284"/>
        <v/>
      </c>
      <c r="AL493" s="71" t="str">
        <f t="shared" si="285"/>
        <v/>
      </c>
      <c r="AM493" s="71" t="str">
        <f t="shared" si="286"/>
        <v/>
      </c>
      <c r="AN493" s="72" t="str">
        <f>IF(AND(AK493&lt;&gt;"",CF493="Low Spike @ Uptrend"),AK493,"")</f>
        <v/>
      </c>
      <c r="AO493" s="72" t="str">
        <f t="shared" si="287"/>
        <v/>
      </c>
      <c r="AP493" s="71" t="str">
        <f t="shared" si="288"/>
        <v/>
      </c>
      <c r="AQ493" s="71" t="str">
        <f t="shared" si="289"/>
        <v/>
      </c>
      <c r="AR493" s="74" t="str">
        <f t="shared" si="290"/>
        <v/>
      </c>
      <c r="AS493" s="74" t="str">
        <f t="shared" si="291"/>
        <v/>
      </c>
      <c r="AT493" s="72" t="str">
        <f t="shared" ref="AT493:AU493" si="341">IFERROR(STANDARDIZE(AN493,AVERAGE(AN109:AN493),_xlfn.STDEV.P(AN109:AN493)),"")</f>
        <v/>
      </c>
      <c r="AU493" s="72" t="str">
        <f t="shared" si="341"/>
        <v/>
      </c>
      <c r="AV493" s="76" t="str">
        <f t="shared" si="293"/>
        <v/>
      </c>
      <c r="AW493" s="76" t="str">
        <f t="shared" si="294"/>
        <v/>
      </c>
      <c r="AX493" s="4"/>
      <c r="AY493" s="21" t="str">
        <f>IF(OR(Q493=0,Q493=""),"",((H493-Q493)/Q493))</f>
        <v/>
      </c>
      <c r="AZ493" s="15" t="str">
        <f t="shared" si="267"/>
        <v/>
      </c>
      <c r="BA493" s="15" t="str">
        <f t="shared" si="262"/>
        <v/>
      </c>
      <c r="BB493" s="22" t="str">
        <f t="shared" si="268"/>
        <v/>
      </c>
      <c r="BC493" s="22" t="str">
        <f t="shared" si="269"/>
        <v/>
      </c>
      <c r="BD493" s="24" t="str">
        <f>IF(OR(R493=0,R493=""),"",((H493-R493)/R493))</f>
        <v/>
      </c>
      <c r="BE493" s="23" t="str">
        <f t="shared" si="265"/>
        <v/>
      </c>
      <c r="BF493" s="23" t="str">
        <f t="shared" si="270"/>
        <v/>
      </c>
      <c r="BG493" s="25" t="str">
        <f t="shared" si="271"/>
        <v/>
      </c>
      <c r="BH493" s="25" t="str">
        <f t="shared" si="272"/>
        <v/>
      </c>
      <c r="BI493" s="29" t="str">
        <f>IF(OR(L493="",N493=""),"",IF(AND(L493=N493,L493&gt;0,N493&gt;0),"Important High",""))</f>
        <v/>
      </c>
      <c r="BJ493" s="29" t="str">
        <f>IF(OR(M493="",O493=""),"",IF(AND(M493=O493,M493&gt;0,O493&gt;0),"Important Low",""))</f>
        <v/>
      </c>
      <c r="BK493" s="37" t="str">
        <f>IFERROR(IF(ABS(U493)&lt;0.15%,"Equal High",""),"")</f>
        <v/>
      </c>
      <c r="BL493" s="37" t="str" cm="1">
        <f t="array" aca="1" ref="BL493" ca="1">_xlfn.LET(_xlpm.lookback,MIN(ROW()-ROW(BK$50),11),_xlpm.found,IFERROR(MATCH("Equal High",OFFSET(BK493,-_xlpm.lookback,0,_xlpm.lookback+1,1),0),-1),_xlpm.offset_rows,_xlpm.lookback-_xlpm.found+1,IF(_xlpm.found&gt;0,INDEX(E:E,ROW()-_xlpm.offset_rows),""))</f>
        <v/>
      </c>
      <c r="BM493" s="37" t="str">
        <f ca="1">IF(BL493&lt;&gt;"",H493,"")</f>
        <v/>
      </c>
      <c r="BN493" s="37" t="str">
        <f ca="1">IF(BL493&lt;&gt;"",I493,"")</f>
        <v/>
      </c>
      <c r="BO493" s="37" t="str">
        <f t="shared" ca="1" si="247"/>
        <v/>
      </c>
      <c r="BP493" s="37" t="str">
        <f>IFERROR(IF(ABS(V493)&lt;0.15%,"Equal Low",""),"")</f>
        <v/>
      </c>
      <c r="BQ493" s="37" t="str" cm="1">
        <f t="array" aca="1" ref="BQ493" ca="1">_xlfn.LET(_xlpm.lookback,MIN(ROW()-ROW(BP$50),11),_xlpm.found,IFERROR(MATCH("Equal Low",OFFSET(BP493,-_xlpm.lookback,0,_xlpm.lookback+1,1),0),-1),_xlpm.offset_rows,_xlpm.lookback-_xlpm.found+1,IF(_xlpm.found&gt;0,INDEX(F:F,ROW()-_xlpm.offset_rows),""))</f>
        <v/>
      </c>
      <c r="BR493" s="37" t="str">
        <f ca="1">IF(BQ493&lt;&gt;"",H493,"")</f>
        <v/>
      </c>
      <c r="BS493" s="37" t="str">
        <f ca="1">IF(BQ493&lt;&gt;"",I493,"")</f>
        <v/>
      </c>
      <c r="BT493" s="37" t="str">
        <f t="shared" ca="1" si="248"/>
        <v/>
      </c>
      <c r="BU493" s="37" t="str">
        <f t="shared" si="273"/>
        <v/>
      </c>
      <c r="BV493" s="29" t="str">
        <f t="shared" si="274"/>
        <v/>
      </c>
      <c r="BW493" s="37" t="str" cm="1">
        <f t="array" ref="BW493">IF(BV493&lt;&gt;1,"",_xlfn.IFS(OR(BC493="Above",BC493="Below"),BC493,OR(BH493="Above",BH493="Below"),BH493,TRUE,""))</f>
        <v/>
      </c>
      <c r="BX493" s="37" t="str">
        <f ca="1">_xlfn.LET(_xlpm.eqh,IFERROR(ABS((BM493-BL493)/BL493)&lt;0.15%,FALSE),_xlpm.eql,IFERROR(ABS((BR493-BQ493)/BQ493)&lt;0.15%,FALSE),IF(_xlpm.eqh,IF(_xlpm.eql,"Eqh Touch / Eql Touch","Eqh Touch"),IF(_xlpm.eql,"Eql Touch","")))</f>
        <v/>
      </c>
      <c r="BY493" s="37" t="str">
        <f>IF(AA493="","",IF(AA493&gt;0,"UP","DOWN"))</f>
        <v/>
      </c>
      <c r="BZ493" s="37" t="str">
        <f t="shared" si="275"/>
        <v/>
      </c>
      <c r="CA493" s="37" t="str">
        <f t="shared" si="276"/>
        <v/>
      </c>
      <c r="CB493" s="66" t="str">
        <f>IF(AS493="","",IF(AS493&gt;90%,"Sig High Spike @ Uptrend",""))</f>
        <v/>
      </c>
      <c r="CC493" s="69" t="str">
        <f t="shared" si="295"/>
        <v/>
      </c>
      <c r="CD493" s="66" t="str">
        <f t="shared" si="296"/>
        <v/>
      </c>
      <c r="CE493" s="66" t="str">
        <f t="shared" si="297"/>
        <v/>
      </c>
      <c r="CF493" s="66" t="str">
        <f>IF(AK493="","",IF(AND(AC493&gt;0,AK493&gt;0),"Low Spike @ Uptrend",""))</f>
        <v/>
      </c>
      <c r="CG493" s="66" t="str">
        <f>IF(AND(CF493="Low Spike @ Uptrend",AV493&gt;50%),"Sig Low Spike @ Uptrend","")</f>
        <v/>
      </c>
      <c r="CH493" s="30" t="str">
        <f>IFERROR(IF(Z493&gt;(AVERAGE(Z473:Z493)+(2*_xlfn.STDEV.P(Z473:Z493))),1,""),"")</f>
        <v/>
      </c>
      <c r="CI493" s="30" t="str">
        <f>IFERROR(IF(G493&gt;(AVERAGE(G473:G493)+(2*_xlfn.STDEV.P(G473:G493))),1,""),"")</f>
        <v/>
      </c>
      <c r="CJ493" s="30" t="str">
        <f>IF(P493="","",IF(P493=1,1,""))</f>
        <v/>
      </c>
      <c r="CK493" s="11" t="str">
        <f>IF(AND(CH493="",CC493="",CF493="",CI493="",CJ493=""),"",SUM(CH493:CJ493)/5)</f>
        <v/>
      </c>
      <c r="CL493" s="38" t="str">
        <f t="shared" si="319"/>
        <v/>
      </c>
      <c r="CM493" s="10" t="str">
        <f t="shared" si="320"/>
        <v/>
      </c>
      <c r="CR493" s="4"/>
      <c r="CS493" s="4"/>
    </row>
    <row r="494" spans="1:97" x14ac:dyDescent="0.55000000000000004">
      <c r="A494" t="str">
        <f>IF('Data Validation'!$K$2&lt;&gt;TRUE,"",'Data Validation'!A494)</f>
        <v/>
      </c>
      <c r="B494" s="4" t="str">
        <f>IF('Data Validation'!$K$2&lt;&gt;TRUE,"",'Data Validation'!C494)</f>
        <v/>
      </c>
      <c r="C494" s="4" t="str">
        <f>IF('Data Validation'!$K$2&lt;&gt;TRUE,"",'Data Validation'!E494)</f>
        <v/>
      </c>
      <c r="D494" s="4" t="str">
        <f>IF('Data Validation'!$K$2&lt;&gt;TRUE,"",'Data Validation'!G494)</f>
        <v/>
      </c>
      <c r="E494" s="4" t="str">
        <f>IF($C494&lt;&gt;"M5","",Price!F494)</f>
        <v/>
      </c>
      <c r="F494" s="4" t="str">
        <f>IF($C494&lt;&gt;"M5","",Price!G494)</f>
        <v/>
      </c>
      <c r="G494" s="4" t="str">
        <f>IF($C494&lt;&gt;"M5","",Price!H494)</f>
        <v/>
      </c>
      <c r="H494" s="57" t="str">
        <f>IF($C494&lt;&gt;"M5","",SSA!E494)</f>
        <v/>
      </c>
      <c r="I494" s="57" t="str">
        <f>IF($C494&lt;&gt;"M5","",SSA!F494)</f>
        <v/>
      </c>
      <c r="J494" s="58" t="str">
        <f>IF($C494&lt;&gt;"M5","",SSA!G494)</f>
        <v/>
      </c>
      <c r="K494" s="58" t="str">
        <f>IF($C494&lt;&gt;"M5","",SSA!H494)</f>
        <v/>
      </c>
      <c r="L494" s="5" t="str">
        <f>IF($C494&lt;&gt;"M5","",Trendlines!K494)</f>
        <v/>
      </c>
      <c r="M494" s="5" t="str">
        <f>IF($C494&lt;&gt;"M5","",Trendlines!L494)</f>
        <v/>
      </c>
      <c r="N494" s="5" t="str">
        <f>IF($C494&lt;&gt;"M5","",ZigZag!E494)</f>
        <v/>
      </c>
      <c r="O494" s="5" t="str">
        <f>IF($C494&lt;&gt;"M5","",ZigZag!F494)</f>
        <v/>
      </c>
      <c r="P494" s="5" t="str">
        <f>IF($C494&lt;&gt;"M5","",Pinbar!E494)</f>
        <v/>
      </c>
      <c r="Q494" s="57" t="str">
        <f>IF($C494&lt;&gt;"M5","",Trendlines!E494)</f>
        <v/>
      </c>
      <c r="R494" s="57" t="str">
        <f>IF($C494&lt;&gt;"M5","",Trendlines!H494)</f>
        <v/>
      </c>
      <c r="S494" s="36" t="str">
        <f>IF(N494=0,""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IF(N446&lt;&gt;0,N446,"")))))))))))))))))))))))))))))))))))))))))))))))))</f>
        <v/>
      </c>
      <c r="T494" s="36" t="str">
        <f>IF(O494=0,""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IF(O446&lt;&gt;0,O446,"")))))))))))))))))))))))))))))))))))))))))))))))))</f>
        <v/>
      </c>
      <c r="U494" s="36" t="str">
        <f>IFERROR(IF(S494="N/A","N/A",((N494-S494)/S494)),"")</f>
        <v/>
      </c>
      <c r="V494" s="36" t="str">
        <f>IFERROR(IF(T494="N/A","N/A",((O494-T494)/T494)),"")</f>
        <v/>
      </c>
      <c r="W494" t="str">
        <f>IFERROR(E494-F494,"")</f>
        <v/>
      </c>
      <c r="X494" t="str">
        <f>IFERROR(ABS(E494-D493),"")</f>
        <v/>
      </c>
      <c r="Y494" t="str">
        <f>IFERROR(ABS(F494-D493),"")</f>
        <v/>
      </c>
      <c r="Z494" t="str">
        <f t="shared" si="336"/>
        <v/>
      </c>
      <c r="AA494" s="36" t="str">
        <f>IFERROR(H494-I494,"")</f>
        <v/>
      </c>
      <c r="AB494" s="36" t="str">
        <f t="shared" si="278"/>
        <v/>
      </c>
      <c r="AC494" s="66" t="str" cm="1">
        <f t="array" ref="AC494">IFERROR((AB494=AB493,AC493+AB494,AB494),"")</f>
        <v/>
      </c>
      <c r="AD494" s="79" t="str">
        <f t="shared" si="279"/>
        <v/>
      </c>
      <c r="AE494" s="79" t="str">
        <f t="shared" si="280"/>
        <v/>
      </c>
      <c r="AF494" s="80" t="str">
        <f t="shared" si="281"/>
        <v/>
      </c>
      <c r="AG494" s="80" t="str">
        <f t="shared" si="282"/>
        <v/>
      </c>
      <c r="AH494" s="36" t="str">
        <f>IF(AND(H494&gt;I494,H493&lt;I493),"crossover","")</f>
        <v/>
      </c>
      <c r="AI494" s="36" t="str">
        <f>IF(AND(H494&lt;I494,H493&gt;I493),"crossunder","")</f>
        <v/>
      </c>
      <c r="AJ494" s="67" t="str">
        <f t="shared" si="283"/>
        <v/>
      </c>
      <c r="AK494" s="68" t="str">
        <f t="shared" si="284"/>
        <v/>
      </c>
      <c r="AL494" s="71" t="str">
        <f t="shared" si="285"/>
        <v/>
      </c>
      <c r="AM494" s="71" t="str">
        <f t="shared" si="286"/>
        <v/>
      </c>
      <c r="AN494" s="72" t="str">
        <f>IF(AND(AK494&lt;&gt;"",CF494="Low Spike @ Uptrend"),AK494,"")</f>
        <v/>
      </c>
      <c r="AO494" s="72" t="str">
        <f t="shared" si="287"/>
        <v/>
      </c>
      <c r="AP494" s="71" t="str">
        <f t="shared" si="288"/>
        <v/>
      </c>
      <c r="AQ494" s="71" t="str">
        <f t="shared" si="289"/>
        <v/>
      </c>
      <c r="AR494" s="74" t="str">
        <f t="shared" si="290"/>
        <v/>
      </c>
      <c r="AS494" s="74" t="str">
        <f t="shared" si="291"/>
        <v/>
      </c>
      <c r="AT494" s="72" t="str">
        <f t="shared" ref="AT494:AU494" si="342">IFERROR(STANDARDIZE(AN494,AVERAGE(AN110:AN494),_xlfn.STDEV.P(AN110:AN494)),"")</f>
        <v/>
      </c>
      <c r="AU494" s="72" t="str">
        <f t="shared" si="342"/>
        <v/>
      </c>
      <c r="AV494" s="76" t="str">
        <f t="shared" si="293"/>
        <v/>
      </c>
      <c r="AW494" s="76" t="str">
        <f t="shared" si="294"/>
        <v/>
      </c>
      <c r="AX494" s="4"/>
      <c r="AY494" s="21" t="str">
        <f>IF(OR(Q494=0,Q494=""),"",((H494-Q494)/Q494))</f>
        <v/>
      </c>
      <c r="AZ494" s="15" t="str">
        <f t="shared" si="267"/>
        <v/>
      </c>
      <c r="BA494" s="15" t="str">
        <f t="shared" si="262"/>
        <v/>
      </c>
      <c r="BB494" s="22" t="str">
        <f t="shared" si="268"/>
        <v/>
      </c>
      <c r="BC494" s="22" t="str">
        <f t="shared" si="269"/>
        <v/>
      </c>
      <c r="BD494" s="24" t="str">
        <f>IF(OR(R494=0,R494=""),"",((H494-R494)/R494))</f>
        <v/>
      </c>
      <c r="BE494" s="23" t="str">
        <f t="shared" si="265"/>
        <v/>
      </c>
      <c r="BF494" s="23" t="str">
        <f t="shared" si="270"/>
        <v/>
      </c>
      <c r="BG494" s="25" t="str">
        <f t="shared" si="271"/>
        <v/>
      </c>
      <c r="BH494" s="25" t="str">
        <f t="shared" si="272"/>
        <v/>
      </c>
      <c r="BI494" s="29" t="str">
        <f>IF(OR(L494="",N494=""),"",IF(AND(L494=N494,L494&gt;0,N494&gt;0),"Important High",""))</f>
        <v/>
      </c>
      <c r="BJ494" s="29" t="str">
        <f>IF(OR(M494="",O494=""),"",IF(AND(M494=O494,M494&gt;0,O494&gt;0),"Important Low",""))</f>
        <v/>
      </c>
      <c r="BK494" s="37" t="str">
        <f>IFERROR(IF(ABS(U494)&lt;0.15%,"Equal High",""),"")</f>
        <v/>
      </c>
      <c r="BL494" s="37" t="str" cm="1">
        <f t="array" aca="1" ref="BL494" ca="1">_xlfn.LET(_xlpm.lookback,MIN(ROW()-ROW(BK$50),11),_xlpm.found,IFERROR(MATCH("Equal High",OFFSET(BK494,-_xlpm.lookback,0,_xlpm.lookback+1,1),0),-1),_xlpm.offset_rows,_xlpm.lookback-_xlpm.found+1,IF(_xlpm.found&gt;0,INDEX(E:E,ROW()-_xlpm.offset_rows),""))</f>
        <v/>
      </c>
      <c r="BM494" s="37" t="str">
        <f ca="1">IF(BL494&lt;&gt;"",H494,"")</f>
        <v/>
      </c>
      <c r="BN494" s="37" t="str">
        <f ca="1">IF(BL494&lt;&gt;"",I494,"")</f>
        <v/>
      </c>
      <c r="BO494" s="37" t="str">
        <f t="shared" ca="1" si="247"/>
        <v/>
      </c>
      <c r="BP494" s="37" t="str">
        <f>IFERROR(IF(ABS(V494)&lt;0.15%,"Equal Low",""),"")</f>
        <v/>
      </c>
      <c r="BQ494" s="37" t="str" cm="1">
        <f t="array" aca="1" ref="BQ494" ca="1">_xlfn.LET(_xlpm.lookback,MIN(ROW()-ROW(BP$50),11),_xlpm.found,IFERROR(MATCH("Equal Low",OFFSET(BP494,-_xlpm.lookback,0,_xlpm.lookback+1,1),0),-1),_xlpm.offset_rows,_xlpm.lookback-_xlpm.found+1,IF(_xlpm.found&gt;0,INDEX(F:F,ROW()-_xlpm.offset_rows),""))</f>
        <v/>
      </c>
      <c r="BR494" s="37" t="str">
        <f ca="1">IF(BQ494&lt;&gt;"",H494,"")</f>
        <v/>
      </c>
      <c r="BS494" s="37" t="str">
        <f ca="1">IF(BQ494&lt;&gt;"",I494,"")</f>
        <v/>
      </c>
      <c r="BT494" s="37" t="str">
        <f t="shared" ca="1" si="248"/>
        <v/>
      </c>
      <c r="BU494" s="37" t="str">
        <f t="shared" si="273"/>
        <v/>
      </c>
      <c r="BV494" s="29" t="str">
        <f t="shared" si="274"/>
        <v/>
      </c>
      <c r="BW494" s="37" t="str" cm="1">
        <f t="array" ref="BW494">IF(BV494&lt;&gt;1,"",_xlfn.IFS(OR(BC494="Above",BC494="Below"),BC494,OR(BH494="Above",BH494="Below"),BH494,TRUE,""))</f>
        <v/>
      </c>
      <c r="BX494" s="37" t="str">
        <f ca="1">_xlfn.LET(_xlpm.eqh,IFERROR(ABS((BM494-BL494)/BL494)&lt;0.15%,FALSE),_xlpm.eql,IFERROR(ABS((BR494-BQ494)/BQ494)&lt;0.15%,FALSE),IF(_xlpm.eqh,IF(_xlpm.eql,"Eqh Touch / Eql Touch","Eqh Touch"),IF(_xlpm.eql,"Eql Touch","")))</f>
        <v/>
      </c>
      <c r="BY494" s="37" t="str">
        <f>IF(AA494="","",IF(AA494&gt;0,"UP","DOWN"))</f>
        <v/>
      </c>
      <c r="BZ494" s="37" t="str">
        <f t="shared" si="275"/>
        <v/>
      </c>
      <c r="CA494" s="37" t="str">
        <f t="shared" si="276"/>
        <v/>
      </c>
      <c r="CB494" s="66" t="str">
        <f>IF(AS494="","",IF(AS494&gt;90%,"Sig High Spike @ Uptrend",""))</f>
        <v/>
      </c>
      <c r="CC494" s="69" t="str">
        <f t="shared" si="295"/>
        <v/>
      </c>
      <c r="CD494" s="66" t="str">
        <f t="shared" si="296"/>
        <v/>
      </c>
      <c r="CE494" s="66" t="str">
        <f t="shared" si="297"/>
        <v/>
      </c>
      <c r="CF494" s="66" t="str">
        <f>IF(AK494="","",IF(AND(AC494&gt;0,AK494&gt;0),"Low Spike @ Uptrend",""))</f>
        <v/>
      </c>
      <c r="CG494" s="66" t="str">
        <f>IF(AND(CF494="Low Spike @ Uptrend",AV494&gt;50%),"Sig Low Spike @ Uptrend","")</f>
        <v/>
      </c>
      <c r="CH494" s="30" t="str">
        <f>IFERROR(IF(Z494&gt;(AVERAGE(Z474:Z494)+(2*_xlfn.STDEV.P(Z474:Z494))),1,""),"")</f>
        <v/>
      </c>
      <c r="CI494" s="30" t="str">
        <f>IFERROR(IF(G494&gt;(AVERAGE(G474:G494)+(2*_xlfn.STDEV.P(G474:G494))),1,""),"")</f>
        <v/>
      </c>
      <c r="CJ494" s="30" t="str">
        <f>IF(P494="","",IF(P494=1,1,""))</f>
        <v/>
      </c>
      <c r="CK494" s="11" t="str">
        <f>IF(AND(CH494="",CC494="",CF494="",CI494="",CJ494=""),"",SUM(CH494:CJ494)/5)</f>
        <v/>
      </c>
      <c r="CL494" s="38" t="str">
        <f t="shared" si="319"/>
        <v/>
      </c>
      <c r="CM494" s="10" t="str">
        <f t="shared" si="320"/>
        <v/>
      </c>
      <c r="CR494" s="4"/>
      <c r="CS494" s="4"/>
    </row>
    <row r="495" spans="1:97" x14ac:dyDescent="0.55000000000000004">
      <c r="A495" t="str">
        <f>IF('Data Validation'!$K$2&lt;&gt;TRUE,"",'Data Validation'!A495)</f>
        <v/>
      </c>
      <c r="B495" s="4" t="str">
        <f>IF('Data Validation'!$K$2&lt;&gt;TRUE,"",'Data Validation'!C495)</f>
        <v/>
      </c>
      <c r="C495" s="4" t="str">
        <f>IF('Data Validation'!$K$2&lt;&gt;TRUE,"",'Data Validation'!E495)</f>
        <v/>
      </c>
      <c r="D495" s="4" t="str">
        <f>IF('Data Validation'!$K$2&lt;&gt;TRUE,"",'Data Validation'!G495)</f>
        <v/>
      </c>
      <c r="E495" s="4" t="str">
        <f>IF($C495&lt;&gt;"M5","",Price!F495)</f>
        <v/>
      </c>
      <c r="F495" s="4" t="str">
        <f>IF($C495&lt;&gt;"M5","",Price!G495)</f>
        <v/>
      </c>
      <c r="G495" s="4" t="str">
        <f>IF($C495&lt;&gt;"M5","",Price!H495)</f>
        <v/>
      </c>
      <c r="H495" s="57" t="str">
        <f>IF($C495&lt;&gt;"M5","",SSA!E495)</f>
        <v/>
      </c>
      <c r="I495" s="57" t="str">
        <f>IF($C495&lt;&gt;"M5","",SSA!F495)</f>
        <v/>
      </c>
      <c r="J495" s="58" t="str">
        <f>IF($C495&lt;&gt;"M5","",SSA!G495)</f>
        <v/>
      </c>
      <c r="K495" s="58" t="str">
        <f>IF($C495&lt;&gt;"M5","",SSA!H495)</f>
        <v/>
      </c>
      <c r="L495" s="5" t="str">
        <f>IF($C495&lt;&gt;"M5","",Trendlines!K495)</f>
        <v/>
      </c>
      <c r="M495" s="5" t="str">
        <f>IF($C495&lt;&gt;"M5","",Trendlines!L495)</f>
        <v/>
      </c>
      <c r="N495" s="5" t="str">
        <f>IF($C495&lt;&gt;"M5","",ZigZag!E495)</f>
        <v/>
      </c>
      <c r="O495" s="5" t="str">
        <f>IF($C495&lt;&gt;"M5","",ZigZag!F495)</f>
        <v/>
      </c>
      <c r="P495" s="5" t="str">
        <f>IF($C495&lt;&gt;"M5","",Pinbar!E495)</f>
        <v/>
      </c>
      <c r="Q495" s="57" t="str">
        <f>IF($C495&lt;&gt;"M5","",Trendlines!E495)</f>
        <v/>
      </c>
      <c r="R495" s="57" t="str">
        <f>IF($C495&lt;&gt;"M5","",Trendlines!H495)</f>
        <v/>
      </c>
      <c r="S495" s="36" t="str">
        <f>IF(N495=0,""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IF(N447&lt;&gt;0,N447,"")))))))))))))))))))))))))))))))))))))))))))))))))</f>
        <v/>
      </c>
      <c r="T495" s="36" t="str">
        <f>IF(O495=0,""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IF(O447&lt;&gt;0,O447,"")))))))))))))))))))))))))))))))))))))))))))))))))</f>
        <v/>
      </c>
      <c r="U495" s="36" t="str">
        <f>IFERROR(IF(S495="N/A","N/A",((N495-S495)/S495)),"")</f>
        <v/>
      </c>
      <c r="V495" s="36" t="str">
        <f>IFERROR(IF(T495="N/A","N/A",((O495-T495)/T495)),"")</f>
        <v/>
      </c>
      <c r="W495" t="str">
        <f>IFERROR(E495-F495,"")</f>
        <v/>
      </c>
      <c r="X495" t="str">
        <f>IFERROR(ABS(E495-D494),"")</f>
        <v/>
      </c>
      <c r="Y495" t="str">
        <f>IFERROR(ABS(F495-D494),"")</f>
        <v/>
      </c>
      <c r="Z495" t="str">
        <f t="shared" si="336"/>
        <v/>
      </c>
      <c r="AA495" s="36" t="str">
        <f>IFERROR(H495-I495,"")</f>
        <v/>
      </c>
      <c r="AB495" s="36" t="str">
        <f t="shared" si="278"/>
        <v/>
      </c>
      <c r="AC495" s="66" t="str" cm="1">
        <f t="array" ref="AC495">IFERROR((AB495=AB494,AC494+AB495,AB495),"")</f>
        <v/>
      </c>
      <c r="AD495" s="79" t="str">
        <f t="shared" si="279"/>
        <v/>
      </c>
      <c r="AE495" s="79" t="str">
        <f t="shared" si="280"/>
        <v/>
      </c>
      <c r="AF495" s="80" t="str">
        <f t="shared" si="281"/>
        <v/>
      </c>
      <c r="AG495" s="80" t="str">
        <f t="shared" si="282"/>
        <v/>
      </c>
      <c r="AH495" s="36" t="str">
        <f>IF(AND(H495&gt;I495,H494&lt;I494),"crossover","")</f>
        <v/>
      </c>
      <c r="AI495" s="36" t="str">
        <f>IF(AND(H495&lt;I495,H494&gt;I494),"crossunder","")</f>
        <v/>
      </c>
      <c r="AJ495" s="67" t="str">
        <f t="shared" si="283"/>
        <v/>
      </c>
      <c r="AK495" s="68" t="str">
        <f t="shared" si="284"/>
        <v/>
      </c>
      <c r="AL495" s="71" t="str">
        <f t="shared" si="285"/>
        <v/>
      </c>
      <c r="AM495" s="71" t="str">
        <f t="shared" si="286"/>
        <v/>
      </c>
      <c r="AN495" s="72" t="str">
        <f>IF(AND(AK495&lt;&gt;"",CF495="Low Spike @ Uptrend"),AK495,"")</f>
        <v/>
      </c>
      <c r="AO495" s="72" t="str">
        <f t="shared" si="287"/>
        <v/>
      </c>
      <c r="AP495" s="71" t="str">
        <f t="shared" si="288"/>
        <v/>
      </c>
      <c r="AQ495" s="71" t="str">
        <f t="shared" si="289"/>
        <v/>
      </c>
      <c r="AR495" s="74" t="str">
        <f t="shared" si="290"/>
        <v/>
      </c>
      <c r="AS495" s="74" t="str">
        <f t="shared" si="291"/>
        <v/>
      </c>
      <c r="AT495" s="72" t="str">
        <f t="shared" ref="AT495:AU495" si="343">IFERROR(STANDARDIZE(AN495,AVERAGE(AN111:AN495),_xlfn.STDEV.P(AN111:AN495)),"")</f>
        <v/>
      </c>
      <c r="AU495" s="72" t="str">
        <f t="shared" si="343"/>
        <v/>
      </c>
      <c r="AV495" s="76" t="str">
        <f t="shared" si="293"/>
        <v/>
      </c>
      <c r="AW495" s="76" t="str">
        <f t="shared" si="294"/>
        <v/>
      </c>
      <c r="AX495" s="4"/>
      <c r="AY495" s="21" t="str">
        <f>IF(OR(Q495=0,Q495=""),"",((H495-Q495)/Q495))</f>
        <v/>
      </c>
      <c r="AZ495" s="15" t="str">
        <f t="shared" si="267"/>
        <v/>
      </c>
      <c r="BA495" s="15" t="str">
        <f t="shared" si="262"/>
        <v/>
      </c>
      <c r="BB495" s="22" t="str">
        <f t="shared" si="268"/>
        <v/>
      </c>
      <c r="BC495" s="22" t="str">
        <f t="shared" si="269"/>
        <v/>
      </c>
      <c r="BD495" s="24" t="str">
        <f>IF(OR(R495=0,R495=""),"",((H495-R495)/R495))</f>
        <v/>
      </c>
      <c r="BE495" s="23" t="str">
        <f t="shared" si="265"/>
        <v/>
      </c>
      <c r="BF495" s="23" t="str">
        <f t="shared" si="270"/>
        <v/>
      </c>
      <c r="BG495" s="25" t="str">
        <f t="shared" si="271"/>
        <v/>
      </c>
      <c r="BH495" s="25" t="str">
        <f t="shared" si="272"/>
        <v/>
      </c>
      <c r="BI495" s="29" t="str">
        <f>IF(OR(L495="",N495=""),"",IF(AND(L495=N495,L495&gt;0,N495&gt;0),"Important High",""))</f>
        <v/>
      </c>
      <c r="BJ495" s="29" t="str">
        <f>IF(OR(M495="",O495=""),"",IF(AND(M495=O495,M495&gt;0,O495&gt;0),"Important Low",""))</f>
        <v/>
      </c>
      <c r="BK495" s="37" t="str">
        <f>IFERROR(IF(ABS(U495)&lt;0.15%,"Equal High",""),"")</f>
        <v/>
      </c>
      <c r="BL495" s="37" t="str" cm="1">
        <f t="array" aca="1" ref="BL495" ca="1">_xlfn.LET(_xlpm.lookback,MIN(ROW()-ROW(BK$50),11),_xlpm.found,IFERROR(MATCH("Equal High",OFFSET(BK495,-_xlpm.lookback,0,_xlpm.lookback+1,1),0),-1),_xlpm.offset_rows,_xlpm.lookback-_xlpm.found+1,IF(_xlpm.found&gt;0,INDEX(E:E,ROW()-_xlpm.offset_rows),""))</f>
        <v/>
      </c>
      <c r="BM495" s="37" t="str">
        <f ca="1">IF(BL495&lt;&gt;"",H495,"")</f>
        <v/>
      </c>
      <c r="BN495" s="37" t="str">
        <f ca="1">IF(BL495&lt;&gt;"",I495,"")</f>
        <v/>
      </c>
      <c r="BO495" s="37" t="str">
        <f t="shared" ca="1" si="247"/>
        <v/>
      </c>
      <c r="BP495" s="37" t="str">
        <f>IFERROR(IF(ABS(V495)&lt;0.15%,"Equal Low",""),"")</f>
        <v/>
      </c>
      <c r="BQ495" s="37" t="str" cm="1">
        <f t="array" aca="1" ref="BQ495" ca="1">_xlfn.LET(_xlpm.lookback,MIN(ROW()-ROW(BP$50),11),_xlpm.found,IFERROR(MATCH("Equal Low",OFFSET(BP495,-_xlpm.lookback,0,_xlpm.lookback+1,1),0),-1),_xlpm.offset_rows,_xlpm.lookback-_xlpm.found+1,IF(_xlpm.found&gt;0,INDEX(F:F,ROW()-_xlpm.offset_rows),""))</f>
        <v/>
      </c>
      <c r="BR495" s="37" t="str">
        <f ca="1">IF(BQ495&lt;&gt;"",H495,"")</f>
        <v/>
      </c>
      <c r="BS495" s="37" t="str">
        <f ca="1">IF(BQ495&lt;&gt;"",I495,"")</f>
        <v/>
      </c>
      <c r="BT495" s="37" t="str">
        <f t="shared" ca="1" si="248"/>
        <v/>
      </c>
      <c r="BU495" s="37" t="str">
        <f t="shared" si="273"/>
        <v/>
      </c>
      <c r="BV495" s="29" t="str">
        <f t="shared" si="274"/>
        <v/>
      </c>
      <c r="BW495" s="37" t="str" cm="1">
        <f t="array" ref="BW495">IF(BV495&lt;&gt;1,"",_xlfn.IFS(OR(BC495="Above",BC495="Below"),BC495,OR(BH495="Above",BH495="Below"),BH495,TRUE,""))</f>
        <v/>
      </c>
      <c r="BX495" s="37" t="str">
        <f ca="1">_xlfn.LET(_xlpm.eqh,IFERROR(ABS((BM495-BL495)/BL495)&lt;0.15%,FALSE),_xlpm.eql,IFERROR(ABS((BR495-BQ495)/BQ495)&lt;0.15%,FALSE),IF(_xlpm.eqh,IF(_xlpm.eql,"Eqh Touch / Eql Touch","Eqh Touch"),IF(_xlpm.eql,"Eql Touch","")))</f>
        <v/>
      </c>
      <c r="BY495" s="37" t="str">
        <f>IF(AA495="","",IF(AA495&gt;0,"UP","DOWN"))</f>
        <v/>
      </c>
      <c r="BZ495" s="37" t="str">
        <f t="shared" si="275"/>
        <v/>
      </c>
      <c r="CA495" s="37" t="str">
        <f t="shared" si="276"/>
        <v/>
      </c>
      <c r="CB495" s="66" t="str">
        <f>IF(AS495="","",IF(AS495&gt;90%,"Sig High Spike @ Uptrend",""))</f>
        <v/>
      </c>
      <c r="CC495" s="69" t="str">
        <f t="shared" si="295"/>
        <v/>
      </c>
      <c r="CD495" s="66" t="str">
        <f t="shared" si="296"/>
        <v/>
      </c>
      <c r="CE495" s="66" t="str">
        <f t="shared" si="297"/>
        <v/>
      </c>
      <c r="CF495" s="66" t="str">
        <f>IF(AK495="","",IF(AND(AC495&gt;0,AK495&gt;0),"Low Spike @ Uptrend",""))</f>
        <v/>
      </c>
      <c r="CG495" s="66" t="str">
        <f>IF(AND(CF495="Low Spike @ Uptrend",AV495&gt;50%),"Sig Low Spike @ Uptrend","")</f>
        <v/>
      </c>
      <c r="CH495" s="30" t="str">
        <f>IFERROR(IF(Z495&gt;(AVERAGE(Z475:Z495)+(2*_xlfn.STDEV.P(Z475:Z495))),1,""),"")</f>
        <v/>
      </c>
      <c r="CI495" s="30" t="str">
        <f>IFERROR(IF(G495&gt;(AVERAGE(G475:G495)+(2*_xlfn.STDEV.P(G475:G495))),1,""),"")</f>
        <v/>
      </c>
      <c r="CJ495" s="30" t="str">
        <f>IF(P495="","",IF(P495=1,1,""))</f>
        <v/>
      </c>
      <c r="CK495" s="11" t="str">
        <f>IF(AND(CH495="",CC495="",CF495="",CI495="",CJ495=""),"",SUM(CH495:CJ495)/5)</f>
        <v/>
      </c>
      <c r="CL495" s="38" t="str">
        <f t="shared" si="319"/>
        <v/>
      </c>
      <c r="CM495" s="10" t="str">
        <f t="shared" si="320"/>
        <v/>
      </c>
      <c r="CR495" s="4"/>
      <c r="CS495" s="4"/>
    </row>
    <row r="496" spans="1:97" x14ac:dyDescent="0.55000000000000004">
      <c r="A496" t="str">
        <f>IF('Data Validation'!$K$2&lt;&gt;TRUE,"",'Data Validation'!A496)</f>
        <v/>
      </c>
      <c r="B496" s="4" t="str">
        <f>IF('Data Validation'!$K$2&lt;&gt;TRUE,"",'Data Validation'!C496)</f>
        <v/>
      </c>
      <c r="C496" s="4" t="str">
        <f>IF('Data Validation'!$K$2&lt;&gt;TRUE,"",'Data Validation'!E496)</f>
        <v/>
      </c>
      <c r="D496" s="4" t="str">
        <f>IF('Data Validation'!$K$2&lt;&gt;TRUE,"",'Data Validation'!G496)</f>
        <v/>
      </c>
      <c r="E496" s="4" t="str">
        <f>IF($C496&lt;&gt;"M5","",Price!F496)</f>
        <v/>
      </c>
      <c r="F496" s="4" t="str">
        <f>IF($C496&lt;&gt;"M5","",Price!G496)</f>
        <v/>
      </c>
      <c r="G496" s="4" t="str">
        <f>IF($C496&lt;&gt;"M5","",Price!H496)</f>
        <v/>
      </c>
      <c r="H496" s="57" t="str">
        <f>IF($C496&lt;&gt;"M5","",SSA!E496)</f>
        <v/>
      </c>
      <c r="I496" s="57" t="str">
        <f>IF($C496&lt;&gt;"M5","",SSA!F496)</f>
        <v/>
      </c>
      <c r="J496" s="58" t="str">
        <f>IF($C496&lt;&gt;"M5","",SSA!G496)</f>
        <v/>
      </c>
      <c r="K496" s="58" t="str">
        <f>IF($C496&lt;&gt;"M5","",SSA!H496)</f>
        <v/>
      </c>
      <c r="L496" s="5" t="str">
        <f>IF($C496&lt;&gt;"M5","",Trendlines!K496)</f>
        <v/>
      </c>
      <c r="M496" s="5" t="str">
        <f>IF($C496&lt;&gt;"M5","",Trendlines!L496)</f>
        <v/>
      </c>
      <c r="N496" s="5" t="str">
        <f>IF($C496&lt;&gt;"M5","",ZigZag!E496)</f>
        <v/>
      </c>
      <c r="O496" s="5" t="str">
        <f>IF($C496&lt;&gt;"M5","",ZigZag!F496)</f>
        <v/>
      </c>
      <c r="P496" s="5" t="str">
        <f>IF($C496&lt;&gt;"M5","",Pinbar!E496)</f>
        <v/>
      </c>
      <c r="Q496" s="57" t="str">
        <f>IF($C496&lt;&gt;"M5","",Trendlines!E496)</f>
        <v/>
      </c>
      <c r="R496" s="57" t="str">
        <f>IF($C496&lt;&gt;"M5","",Trendlines!H496)</f>
        <v/>
      </c>
      <c r="S496" s="36" t="str">
        <f>IF(N496=0,""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IF(N448&lt;&gt;0,N448,"")))))))))))))))))))))))))))))))))))))))))))))))))</f>
        <v/>
      </c>
      <c r="T496" s="36" t="str">
        <f>IF(O496=0,""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IF(O448&lt;&gt;0,O448,"")))))))))))))))))))))))))))))))))))))))))))))))))</f>
        <v/>
      </c>
      <c r="U496" s="36" t="str">
        <f>IFERROR(IF(S496="N/A","N/A",((N496-S496)/S496)),"")</f>
        <v/>
      </c>
      <c r="V496" s="36" t="str">
        <f>IFERROR(IF(T496="N/A","N/A",((O496-T496)/T496)),"")</f>
        <v/>
      </c>
      <c r="W496" t="str">
        <f>IFERROR(E496-F496,"")</f>
        <v/>
      </c>
      <c r="X496" t="str">
        <f>IFERROR(ABS(E496-D495),"")</f>
        <v/>
      </c>
      <c r="Y496" t="str">
        <f>IFERROR(ABS(F496-D495),"")</f>
        <v/>
      </c>
      <c r="Z496" t="str">
        <f t="shared" si="336"/>
        <v/>
      </c>
      <c r="AA496" s="36" t="str">
        <f>IFERROR(H496-I496,"")</f>
        <v/>
      </c>
      <c r="AB496" s="36" t="str">
        <f t="shared" si="278"/>
        <v/>
      </c>
      <c r="AC496" s="66" t="str" cm="1">
        <f t="array" ref="AC496">IFERROR((AB496=AB495,AC495+AB496,AB496),"")</f>
        <v/>
      </c>
      <c r="AD496" s="79" t="str">
        <f t="shared" si="279"/>
        <v/>
      </c>
      <c r="AE496" s="79" t="str">
        <f t="shared" si="280"/>
        <v/>
      </c>
      <c r="AF496" s="80" t="str">
        <f t="shared" si="281"/>
        <v/>
      </c>
      <c r="AG496" s="80" t="str">
        <f t="shared" si="282"/>
        <v/>
      </c>
      <c r="AH496" s="36" t="str">
        <f>IF(AND(H496&gt;I496,H495&lt;I495),"crossover","")</f>
        <v/>
      </c>
      <c r="AI496" s="36" t="str">
        <f>IF(AND(H496&lt;I496,H495&gt;I495),"crossunder","")</f>
        <v/>
      </c>
      <c r="AJ496" s="67" t="str">
        <f t="shared" si="283"/>
        <v/>
      </c>
      <c r="AK496" s="68" t="str">
        <f t="shared" si="284"/>
        <v/>
      </c>
      <c r="AL496" s="71" t="str">
        <f t="shared" si="285"/>
        <v/>
      </c>
      <c r="AM496" s="71" t="str">
        <f t="shared" si="286"/>
        <v/>
      </c>
      <c r="AN496" s="72" t="str">
        <f>IF(AND(AK496&lt;&gt;"",CF496="Low Spike @ Uptrend"),AK496,"")</f>
        <v/>
      </c>
      <c r="AO496" s="72" t="str">
        <f t="shared" si="287"/>
        <v/>
      </c>
      <c r="AP496" s="71" t="str">
        <f t="shared" si="288"/>
        <v/>
      </c>
      <c r="AQ496" s="71" t="str">
        <f t="shared" si="289"/>
        <v/>
      </c>
      <c r="AR496" s="74" t="str">
        <f t="shared" si="290"/>
        <v/>
      </c>
      <c r="AS496" s="74" t="str">
        <f t="shared" si="291"/>
        <v/>
      </c>
      <c r="AT496" s="72" t="str">
        <f t="shared" ref="AT496:AU496" si="344">IFERROR(STANDARDIZE(AN496,AVERAGE(AN112:AN496),_xlfn.STDEV.P(AN112:AN496)),"")</f>
        <v/>
      </c>
      <c r="AU496" s="72" t="str">
        <f t="shared" si="344"/>
        <v/>
      </c>
      <c r="AV496" s="76" t="str">
        <f t="shared" si="293"/>
        <v/>
      </c>
      <c r="AW496" s="76" t="str">
        <f t="shared" si="294"/>
        <v/>
      </c>
      <c r="AX496" s="4"/>
      <c r="AY496" s="21" t="str">
        <f>IF(OR(Q496=0,Q496=""),"",((H496-Q496)/Q496))</f>
        <v/>
      </c>
      <c r="AZ496" s="15" t="str">
        <f t="shared" si="267"/>
        <v/>
      </c>
      <c r="BA496" s="15" t="str">
        <f t="shared" si="262"/>
        <v/>
      </c>
      <c r="BB496" s="22" t="str">
        <f t="shared" si="268"/>
        <v/>
      </c>
      <c r="BC496" s="22" t="str">
        <f t="shared" si="269"/>
        <v/>
      </c>
      <c r="BD496" s="24" t="str">
        <f>IF(OR(R496=0,R496=""),"",((H496-R496)/R496))</f>
        <v/>
      </c>
      <c r="BE496" s="23" t="str">
        <f t="shared" si="265"/>
        <v/>
      </c>
      <c r="BF496" s="23" t="str">
        <f t="shared" si="270"/>
        <v/>
      </c>
      <c r="BG496" s="25" t="str">
        <f t="shared" si="271"/>
        <v/>
      </c>
      <c r="BH496" s="25" t="str">
        <f t="shared" si="272"/>
        <v/>
      </c>
      <c r="BI496" s="29" t="str">
        <f>IF(OR(L496="",N496=""),"",IF(AND(L496=N496,L496&gt;0,N496&gt;0),"Important High",""))</f>
        <v/>
      </c>
      <c r="BJ496" s="29" t="str">
        <f>IF(OR(M496="",O496=""),"",IF(AND(M496=O496,M496&gt;0,O496&gt;0),"Important Low",""))</f>
        <v/>
      </c>
      <c r="BK496" s="37" t="str">
        <f>IFERROR(IF(ABS(U496)&lt;0.15%,"Equal High",""),"")</f>
        <v/>
      </c>
      <c r="BL496" s="37" t="str" cm="1">
        <f t="array" aca="1" ref="BL496" ca="1">_xlfn.LET(_xlpm.lookback,MIN(ROW()-ROW(BK$50),11),_xlpm.found,IFERROR(MATCH("Equal High",OFFSET(BK496,-_xlpm.lookback,0,_xlpm.lookback+1,1),0),-1),_xlpm.offset_rows,_xlpm.lookback-_xlpm.found+1,IF(_xlpm.found&gt;0,INDEX(E:E,ROW()-_xlpm.offset_rows),""))</f>
        <v/>
      </c>
      <c r="BM496" s="37" t="str">
        <f ca="1">IF(BL496&lt;&gt;"",H496,"")</f>
        <v/>
      </c>
      <c r="BN496" s="37" t="str">
        <f ca="1">IF(BL496&lt;&gt;"",I496,"")</f>
        <v/>
      </c>
      <c r="BO496" s="37" t="str">
        <f t="shared" ca="1" si="247"/>
        <v/>
      </c>
      <c r="BP496" s="37" t="str">
        <f>IFERROR(IF(ABS(V496)&lt;0.15%,"Equal Low",""),"")</f>
        <v/>
      </c>
      <c r="BQ496" s="37" t="str" cm="1">
        <f t="array" aca="1" ref="BQ496" ca="1">_xlfn.LET(_xlpm.lookback,MIN(ROW()-ROW(BP$50),11),_xlpm.found,IFERROR(MATCH("Equal Low",OFFSET(BP496,-_xlpm.lookback,0,_xlpm.lookback+1,1),0),-1),_xlpm.offset_rows,_xlpm.lookback-_xlpm.found+1,IF(_xlpm.found&gt;0,INDEX(F:F,ROW()-_xlpm.offset_rows),""))</f>
        <v/>
      </c>
      <c r="BR496" s="37" t="str">
        <f ca="1">IF(BQ496&lt;&gt;"",H496,"")</f>
        <v/>
      </c>
      <c r="BS496" s="37" t="str">
        <f ca="1">IF(BQ496&lt;&gt;"",I496,"")</f>
        <v/>
      </c>
      <c r="BT496" s="37" t="str">
        <f t="shared" ca="1" si="248"/>
        <v/>
      </c>
      <c r="BU496" s="37" t="str">
        <f t="shared" si="273"/>
        <v/>
      </c>
      <c r="BV496" s="29" t="str">
        <f t="shared" si="274"/>
        <v/>
      </c>
      <c r="BW496" s="37" t="str" cm="1">
        <f t="array" ref="BW496">IF(BV496&lt;&gt;1,"",_xlfn.IFS(OR(BC496="Above",BC496="Below"),BC496,OR(BH496="Above",BH496="Below"),BH496,TRUE,""))</f>
        <v/>
      </c>
      <c r="BX496" s="37" t="str">
        <f ca="1">_xlfn.LET(_xlpm.eqh,IFERROR(ABS((BM496-BL496)/BL496)&lt;0.15%,FALSE),_xlpm.eql,IFERROR(ABS((BR496-BQ496)/BQ496)&lt;0.15%,FALSE),IF(_xlpm.eqh,IF(_xlpm.eql,"Eqh Touch / Eql Touch","Eqh Touch"),IF(_xlpm.eql,"Eql Touch","")))</f>
        <v/>
      </c>
      <c r="BY496" s="37" t="str">
        <f>IF(AA496="","",IF(AA496&gt;0,"UP","DOWN"))</f>
        <v/>
      </c>
      <c r="BZ496" s="37" t="str">
        <f t="shared" si="275"/>
        <v/>
      </c>
      <c r="CA496" s="37" t="str">
        <f t="shared" si="276"/>
        <v/>
      </c>
      <c r="CB496" s="66" t="str">
        <f>IF(AS496="","",IF(AS496&gt;90%,"Sig High Spike @ Uptrend",""))</f>
        <v/>
      </c>
      <c r="CC496" s="69" t="str">
        <f t="shared" si="295"/>
        <v/>
      </c>
      <c r="CD496" s="66" t="str">
        <f t="shared" si="296"/>
        <v/>
      </c>
      <c r="CE496" s="66" t="str">
        <f t="shared" si="297"/>
        <v/>
      </c>
      <c r="CF496" s="66" t="str">
        <f>IF(AK496="","",IF(AND(AC496&gt;0,AK496&gt;0),"Low Spike @ Uptrend",""))</f>
        <v/>
      </c>
      <c r="CG496" s="66" t="str">
        <f>IF(AND(CF496="Low Spike @ Uptrend",AV496&gt;50%),"Sig Low Spike @ Uptrend","")</f>
        <v/>
      </c>
      <c r="CH496" s="30" t="str">
        <f>IFERROR(IF(Z496&gt;(AVERAGE(Z476:Z496)+(2*_xlfn.STDEV.P(Z476:Z496))),1,""),"")</f>
        <v/>
      </c>
      <c r="CI496" s="30" t="str">
        <f>IFERROR(IF(G496&gt;(AVERAGE(G476:G496)+(2*_xlfn.STDEV.P(G476:G496))),1,""),"")</f>
        <v/>
      </c>
      <c r="CJ496" s="30" t="str">
        <f>IF(P496="","",IF(P496=1,1,""))</f>
        <v/>
      </c>
      <c r="CK496" s="11" t="str">
        <f>IF(AND(CH496="",CC496="",CF496="",CI496="",CJ496=""),"",SUM(CH496:CJ496)/5)</f>
        <v/>
      </c>
      <c r="CL496" s="38" t="str">
        <f t="shared" si="319"/>
        <v/>
      </c>
      <c r="CM496" s="10" t="str">
        <f t="shared" si="320"/>
        <v/>
      </c>
      <c r="CR496" s="4"/>
      <c r="CS496" s="4"/>
    </row>
    <row r="497" spans="1:97" x14ac:dyDescent="0.55000000000000004">
      <c r="A497" t="str">
        <f>IF('Data Validation'!$K$2&lt;&gt;TRUE,"",'Data Validation'!A497)</f>
        <v/>
      </c>
      <c r="B497" s="4" t="str">
        <f>IF('Data Validation'!$K$2&lt;&gt;TRUE,"",'Data Validation'!C497)</f>
        <v/>
      </c>
      <c r="C497" s="4" t="str">
        <f>IF('Data Validation'!$K$2&lt;&gt;TRUE,"",'Data Validation'!E497)</f>
        <v/>
      </c>
      <c r="D497" s="4" t="str">
        <f>IF('Data Validation'!$K$2&lt;&gt;TRUE,"",'Data Validation'!G497)</f>
        <v/>
      </c>
      <c r="E497" s="4" t="str">
        <f>IF($C497&lt;&gt;"M5","",Price!F497)</f>
        <v/>
      </c>
      <c r="F497" s="4" t="str">
        <f>IF($C497&lt;&gt;"M5","",Price!G497)</f>
        <v/>
      </c>
      <c r="G497" s="4" t="str">
        <f>IF($C497&lt;&gt;"M5","",Price!H497)</f>
        <v/>
      </c>
      <c r="H497" s="57" t="str">
        <f>IF($C497&lt;&gt;"M5","",SSA!E497)</f>
        <v/>
      </c>
      <c r="I497" s="57" t="str">
        <f>IF($C497&lt;&gt;"M5","",SSA!F497)</f>
        <v/>
      </c>
      <c r="J497" s="58" t="str">
        <f>IF($C497&lt;&gt;"M5","",SSA!G497)</f>
        <v/>
      </c>
      <c r="K497" s="58" t="str">
        <f>IF($C497&lt;&gt;"M5","",SSA!H497)</f>
        <v/>
      </c>
      <c r="L497" s="5" t="str">
        <f>IF($C497&lt;&gt;"M5","",Trendlines!K497)</f>
        <v/>
      </c>
      <c r="M497" s="5" t="str">
        <f>IF($C497&lt;&gt;"M5","",Trendlines!L497)</f>
        <v/>
      </c>
      <c r="N497" s="5" t="str">
        <f>IF($C497&lt;&gt;"M5","",ZigZag!E497)</f>
        <v/>
      </c>
      <c r="O497" s="5" t="str">
        <f>IF($C497&lt;&gt;"M5","",ZigZag!F497)</f>
        <v/>
      </c>
      <c r="P497" s="5" t="str">
        <f>IF($C497&lt;&gt;"M5","",Pinbar!E497)</f>
        <v/>
      </c>
      <c r="Q497" s="57" t="str">
        <f>IF($C497&lt;&gt;"M5","",Trendlines!E497)</f>
        <v/>
      </c>
      <c r="R497" s="57" t="str">
        <f>IF($C497&lt;&gt;"M5","",Trendlines!H497)</f>
        <v/>
      </c>
      <c r="S497" s="36" t="str">
        <f>IF(N497=0,""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IF(N449&lt;&gt;0,N449,"")))))))))))))))))))))))))))))))))))))))))))))))))</f>
        <v/>
      </c>
      <c r="T497" s="36" t="str">
        <f>IF(O497=0,"",IF(O496&lt;&gt;0,O496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IF(O449&lt;&gt;0,O449,"")))))))))))))))))))))))))))))))))))))))))))))))))</f>
        <v/>
      </c>
      <c r="U497" s="36" t="str">
        <f>IFERROR(IF(S497="N/A","N/A",((N497-S497)/S497)),"")</f>
        <v/>
      </c>
      <c r="V497" s="36" t="str">
        <f>IFERROR(IF(T497="N/A","N/A",((O497-T497)/T497)),"")</f>
        <v/>
      </c>
      <c r="W497" t="str">
        <f>IFERROR(E497-F497,"")</f>
        <v/>
      </c>
      <c r="X497" t="str">
        <f>IFERROR(ABS(E497-D496),"")</f>
        <v/>
      </c>
      <c r="Y497" t="str">
        <f>IFERROR(ABS(F497-D496),"")</f>
        <v/>
      </c>
      <c r="Z497" t="str">
        <f t="shared" si="336"/>
        <v/>
      </c>
      <c r="AA497" s="36" t="str">
        <f>IFERROR(H497-I497,"")</f>
        <v/>
      </c>
      <c r="AB497" s="36" t="str">
        <f t="shared" si="278"/>
        <v/>
      </c>
      <c r="AC497" s="66" t="str" cm="1">
        <f t="array" ref="AC497">IFERROR((AB497=AB496,AC496+AB497,AB497),"")</f>
        <v/>
      </c>
      <c r="AD497" s="79" t="str">
        <f t="shared" si="279"/>
        <v/>
      </c>
      <c r="AE497" s="79" t="str">
        <f t="shared" si="280"/>
        <v/>
      </c>
      <c r="AF497" s="80" t="str">
        <f t="shared" si="281"/>
        <v/>
      </c>
      <c r="AG497" s="80" t="str">
        <f t="shared" si="282"/>
        <v/>
      </c>
      <c r="AH497" s="36" t="str">
        <f>IF(AND(H497&gt;I497,H496&lt;I496),"crossover","")</f>
        <v/>
      </c>
      <c r="AI497" s="36" t="str">
        <f>IF(AND(H497&lt;I497,H496&gt;I496),"crossunder","")</f>
        <v/>
      </c>
      <c r="AJ497" s="67" t="str">
        <f t="shared" si="283"/>
        <v/>
      </c>
      <c r="AK497" s="68" t="str">
        <f t="shared" si="284"/>
        <v/>
      </c>
      <c r="AL497" s="71" t="str">
        <f t="shared" si="285"/>
        <v/>
      </c>
      <c r="AM497" s="71" t="str">
        <f t="shared" si="286"/>
        <v/>
      </c>
      <c r="AN497" s="72" t="str">
        <f>IF(AND(AK497&lt;&gt;"",CF497="Low Spike @ Uptrend"),AK497,"")</f>
        <v/>
      </c>
      <c r="AO497" s="72" t="str">
        <f t="shared" si="287"/>
        <v/>
      </c>
      <c r="AP497" s="71" t="str">
        <f t="shared" si="288"/>
        <v/>
      </c>
      <c r="AQ497" s="71" t="str">
        <f t="shared" si="289"/>
        <v/>
      </c>
      <c r="AR497" s="74" t="str">
        <f t="shared" si="290"/>
        <v/>
      </c>
      <c r="AS497" s="74" t="str">
        <f t="shared" si="291"/>
        <v/>
      </c>
      <c r="AT497" s="72" t="str">
        <f t="shared" ref="AT497:AU497" si="345">IFERROR(STANDARDIZE(AN497,AVERAGE(AN113:AN497),_xlfn.STDEV.P(AN113:AN497)),"")</f>
        <v/>
      </c>
      <c r="AU497" s="72" t="str">
        <f t="shared" si="345"/>
        <v/>
      </c>
      <c r="AV497" s="76" t="str">
        <f t="shared" si="293"/>
        <v/>
      </c>
      <c r="AW497" s="76" t="str">
        <f t="shared" si="294"/>
        <v/>
      </c>
      <c r="AX497" s="4"/>
      <c r="AY497" s="21" t="str">
        <f>IF(OR(Q497=0,Q497=""),"",((H497-Q497)/Q497))</f>
        <v/>
      </c>
      <c r="AZ497" s="15" t="str">
        <f t="shared" si="267"/>
        <v/>
      </c>
      <c r="BA497" s="15" t="str">
        <f t="shared" si="262"/>
        <v/>
      </c>
      <c r="BB497" s="22" t="str">
        <f t="shared" si="268"/>
        <v/>
      </c>
      <c r="BC497" s="22" t="str">
        <f t="shared" si="269"/>
        <v/>
      </c>
      <c r="BD497" s="24" t="str">
        <f>IF(OR(R497=0,R497=""),"",((H497-R497)/R497))</f>
        <v/>
      </c>
      <c r="BE497" s="23" t="str">
        <f t="shared" si="265"/>
        <v/>
      </c>
      <c r="BF497" s="23" t="str">
        <f t="shared" si="270"/>
        <v/>
      </c>
      <c r="BG497" s="25" t="str">
        <f t="shared" si="271"/>
        <v/>
      </c>
      <c r="BH497" s="25" t="str">
        <f t="shared" si="272"/>
        <v/>
      </c>
      <c r="BI497" s="29" t="str">
        <f>IF(OR(L497="",N497=""),"",IF(AND(L497=N497,L497&gt;0,N497&gt;0),"Important High",""))</f>
        <v/>
      </c>
      <c r="BJ497" s="29" t="str">
        <f>IF(OR(M497="",O497=""),"",IF(AND(M497=O497,M497&gt;0,O497&gt;0),"Important Low",""))</f>
        <v/>
      </c>
      <c r="BK497" s="37" t="str">
        <f>IFERROR(IF(ABS(U497)&lt;0.15%,"Equal High",""),"")</f>
        <v/>
      </c>
      <c r="BL497" s="37" t="str" cm="1">
        <f t="array" aca="1" ref="BL497" ca="1">_xlfn.LET(_xlpm.lookback,MIN(ROW()-ROW(BK$50),11),_xlpm.found,IFERROR(MATCH("Equal High",OFFSET(BK497,-_xlpm.lookback,0,_xlpm.lookback+1,1),0),-1),_xlpm.offset_rows,_xlpm.lookback-_xlpm.found+1,IF(_xlpm.found&gt;0,INDEX(E:E,ROW()-_xlpm.offset_rows),""))</f>
        <v/>
      </c>
      <c r="BM497" s="37" t="str">
        <f ca="1">IF(BL497&lt;&gt;"",H497,"")</f>
        <v/>
      </c>
      <c r="BN497" s="37" t="str">
        <f ca="1">IF(BL497&lt;&gt;"",I497,"")</f>
        <v/>
      </c>
      <c r="BO497" s="37" t="str">
        <f t="shared" ca="1" si="247"/>
        <v/>
      </c>
      <c r="BP497" s="37" t="str">
        <f>IFERROR(IF(ABS(V497)&lt;0.15%,"Equal Low",""),"")</f>
        <v/>
      </c>
      <c r="BQ497" s="37" t="str" cm="1">
        <f t="array" aca="1" ref="BQ497" ca="1">_xlfn.LET(_xlpm.lookback,MIN(ROW()-ROW(BP$50),11),_xlpm.found,IFERROR(MATCH("Equal Low",OFFSET(BP497,-_xlpm.lookback,0,_xlpm.lookback+1,1),0),-1),_xlpm.offset_rows,_xlpm.lookback-_xlpm.found+1,IF(_xlpm.found&gt;0,INDEX(F:F,ROW()-_xlpm.offset_rows),""))</f>
        <v/>
      </c>
      <c r="BR497" s="37" t="str">
        <f ca="1">IF(BQ497&lt;&gt;"",H497,"")</f>
        <v/>
      </c>
      <c r="BS497" s="37" t="str">
        <f ca="1">IF(BQ497&lt;&gt;"",I497,"")</f>
        <v/>
      </c>
      <c r="BT497" s="37" t="str">
        <f t="shared" ca="1" si="248"/>
        <v/>
      </c>
      <c r="BU497" s="37" t="str">
        <f t="shared" si="273"/>
        <v/>
      </c>
      <c r="BV497" s="29" t="str">
        <f t="shared" si="274"/>
        <v/>
      </c>
      <c r="BW497" s="37" t="str" cm="1">
        <f t="array" ref="BW497">IF(BV497&lt;&gt;1,"",_xlfn.IFS(OR(BC497="Above",BC497="Below"),BC497,OR(BH497="Above",BH497="Below"),BH497,TRUE,""))</f>
        <v/>
      </c>
      <c r="BX497" s="37" t="str">
        <f ca="1">_xlfn.LET(_xlpm.eqh,IFERROR(ABS((BM497-BL497)/BL497)&lt;0.15%,FALSE),_xlpm.eql,IFERROR(ABS((BR497-BQ497)/BQ497)&lt;0.15%,FALSE),IF(_xlpm.eqh,IF(_xlpm.eql,"Eqh Touch / Eql Touch","Eqh Touch"),IF(_xlpm.eql,"Eql Touch","")))</f>
        <v/>
      </c>
      <c r="BY497" s="37" t="str">
        <f>IF(AA497="","",IF(AA497&gt;0,"UP","DOWN"))</f>
        <v/>
      </c>
      <c r="BZ497" s="37" t="str">
        <f t="shared" si="275"/>
        <v/>
      </c>
      <c r="CA497" s="37" t="str">
        <f t="shared" si="276"/>
        <v/>
      </c>
      <c r="CB497" s="66" t="str">
        <f>IF(AS497="","",IF(AS497&gt;90%,"Sig High Spike @ Uptrend",""))</f>
        <v/>
      </c>
      <c r="CC497" s="69" t="str">
        <f t="shared" si="295"/>
        <v/>
      </c>
      <c r="CD497" s="66" t="str">
        <f t="shared" si="296"/>
        <v/>
      </c>
      <c r="CE497" s="66" t="str">
        <f t="shared" si="297"/>
        <v/>
      </c>
      <c r="CF497" s="66" t="str">
        <f>IF(AK497="","",IF(AND(AC497&gt;0,AK497&gt;0),"Low Spike @ Uptrend",""))</f>
        <v/>
      </c>
      <c r="CG497" s="66" t="str">
        <f>IF(AND(CF497="Low Spike @ Uptrend",AV497&gt;50%),"Sig Low Spike @ Uptrend","")</f>
        <v/>
      </c>
      <c r="CH497" s="30" t="str">
        <f>IFERROR(IF(Z497&gt;(AVERAGE(Z477:Z497)+(2*_xlfn.STDEV.P(Z477:Z497))),1,""),"")</f>
        <v/>
      </c>
      <c r="CI497" s="30" t="str">
        <f>IFERROR(IF(G497&gt;(AVERAGE(G477:G497)+(2*_xlfn.STDEV.P(G477:G497))),1,""),"")</f>
        <v/>
      </c>
      <c r="CJ497" s="30" t="str">
        <f>IF(P497="","",IF(P497=1,1,""))</f>
        <v/>
      </c>
      <c r="CK497" s="11" t="str">
        <f>IF(AND(CH497="",CC497="",CF497="",CI497="",CJ497=""),"",SUM(CH497:CJ497)/5)</f>
        <v/>
      </c>
      <c r="CL497" s="38" t="str">
        <f t="shared" si="319"/>
        <v/>
      </c>
      <c r="CM497" s="10" t="str">
        <f t="shared" si="320"/>
        <v/>
      </c>
      <c r="CR497" s="4"/>
      <c r="CS497" s="4"/>
    </row>
    <row r="498" spans="1:97" x14ac:dyDescent="0.55000000000000004">
      <c r="A498" t="str">
        <f>IF('Data Validation'!$K$2&lt;&gt;TRUE,"",'Data Validation'!A498)</f>
        <v/>
      </c>
      <c r="B498" s="4" t="str">
        <f>IF('Data Validation'!$K$2&lt;&gt;TRUE,"",'Data Validation'!C498)</f>
        <v/>
      </c>
      <c r="C498" s="4" t="str">
        <f>IF('Data Validation'!$K$2&lt;&gt;TRUE,"",'Data Validation'!E498)</f>
        <v/>
      </c>
      <c r="D498" s="4" t="str">
        <f>IF('Data Validation'!$K$2&lt;&gt;TRUE,"",'Data Validation'!G498)</f>
        <v/>
      </c>
      <c r="E498" s="4" t="str">
        <f>IF($C498&lt;&gt;"M5","",Price!F498)</f>
        <v/>
      </c>
      <c r="F498" s="4" t="str">
        <f>IF($C498&lt;&gt;"M5","",Price!G498)</f>
        <v/>
      </c>
      <c r="G498" s="4" t="str">
        <f>IF($C498&lt;&gt;"M5","",Price!H498)</f>
        <v/>
      </c>
      <c r="H498" s="57" t="str">
        <f>IF($C498&lt;&gt;"M5","",SSA!E498)</f>
        <v/>
      </c>
      <c r="I498" s="57" t="str">
        <f>IF($C498&lt;&gt;"M5","",SSA!F498)</f>
        <v/>
      </c>
      <c r="J498" s="58" t="str">
        <f>IF($C498&lt;&gt;"M5","",SSA!G498)</f>
        <v/>
      </c>
      <c r="K498" s="58" t="str">
        <f>IF($C498&lt;&gt;"M5","",SSA!H498)</f>
        <v/>
      </c>
      <c r="L498" s="5" t="str">
        <f>IF($C498&lt;&gt;"M5","",Trendlines!K498)</f>
        <v/>
      </c>
      <c r="M498" s="5" t="str">
        <f>IF($C498&lt;&gt;"M5","",Trendlines!L498)</f>
        <v/>
      </c>
      <c r="N498" s="5" t="str">
        <f>IF($C498&lt;&gt;"M5","",ZigZag!E498)</f>
        <v/>
      </c>
      <c r="O498" s="5" t="str">
        <f>IF($C498&lt;&gt;"M5","",ZigZag!F498)</f>
        <v/>
      </c>
      <c r="P498" s="5" t="str">
        <f>IF($C498&lt;&gt;"M5","",Pinbar!E498)</f>
        <v/>
      </c>
      <c r="Q498" s="57" t="str">
        <f>IF($C498&lt;&gt;"M5","",Trendlines!E498)</f>
        <v/>
      </c>
      <c r="R498" s="57" t="str">
        <f>IF($C498&lt;&gt;"M5","",Trendlines!H498)</f>
        <v/>
      </c>
      <c r="S498" s="36" t="str">
        <f>IF(N498=0,"",IF(N497&lt;&gt;0,N497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"")))))))))))))))))))))))))))))))))))))))))))))))))</f>
        <v/>
      </c>
      <c r="T498" s="36" t="str">
        <f>IF(O498=0,"",IF(O497&lt;&gt;0,O497,IF(O496&lt;&gt;0,O496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"")))))))))))))))))))))))))))))))))))))))))))))))))</f>
        <v/>
      </c>
      <c r="U498" s="36" t="str">
        <f>IFERROR(IF(S498="N/A","N/A",((N498-S498)/S498)),"")</f>
        <v/>
      </c>
      <c r="V498" s="36" t="str">
        <f>IFERROR(IF(T498="N/A","N/A",((O498-T498)/T498)),"")</f>
        <v/>
      </c>
      <c r="W498" t="str">
        <f>IFERROR(E498-F498,"")</f>
        <v/>
      </c>
      <c r="X498" t="str">
        <f>IFERROR(ABS(E498-D497),"")</f>
        <v/>
      </c>
      <c r="Y498" t="str">
        <f>IFERROR(ABS(F498-D497),"")</f>
        <v/>
      </c>
      <c r="Z498" t="str">
        <f t="shared" si="336"/>
        <v/>
      </c>
      <c r="AA498" s="36" t="str">
        <f>IFERROR(H498-I498,"")</f>
        <v/>
      </c>
      <c r="AB498" s="36" t="str">
        <f t="shared" si="278"/>
        <v/>
      </c>
      <c r="AC498" s="66" t="str" cm="1">
        <f t="array" ref="AC498">IFERROR((AB498=AB497,AC497+AB498,AB498),"")</f>
        <v/>
      </c>
      <c r="AD498" s="79" t="str">
        <f t="shared" si="279"/>
        <v/>
      </c>
      <c r="AE498" s="79" t="str">
        <f t="shared" si="280"/>
        <v/>
      </c>
      <c r="AF498" s="80" t="str">
        <f t="shared" si="281"/>
        <v/>
      </c>
      <c r="AG498" s="80" t="str">
        <f t="shared" si="282"/>
        <v/>
      </c>
      <c r="AH498" s="36" t="str">
        <f>IF(AND(H498&gt;I498,H497&lt;I497),"crossover","")</f>
        <v/>
      </c>
      <c r="AI498" s="36" t="str">
        <f>IF(AND(H498&lt;I498,H497&gt;I497),"crossunder","")</f>
        <v/>
      </c>
      <c r="AJ498" s="67" t="str">
        <f t="shared" si="283"/>
        <v/>
      </c>
      <c r="AK498" s="68" t="str">
        <f t="shared" si="284"/>
        <v/>
      </c>
      <c r="AL498" s="71" t="str">
        <f t="shared" si="285"/>
        <v/>
      </c>
      <c r="AM498" s="71" t="str">
        <f t="shared" si="286"/>
        <v/>
      </c>
      <c r="AN498" s="72" t="str">
        <f>IF(AND(AK498&lt;&gt;"",CF498="Low Spike @ Uptrend"),AK498,"")</f>
        <v/>
      </c>
      <c r="AO498" s="72" t="str">
        <f t="shared" si="287"/>
        <v/>
      </c>
      <c r="AP498" s="71" t="str">
        <f t="shared" si="288"/>
        <v/>
      </c>
      <c r="AQ498" s="71" t="str">
        <f t="shared" si="289"/>
        <v/>
      </c>
      <c r="AR498" s="74" t="str">
        <f t="shared" si="290"/>
        <v/>
      </c>
      <c r="AS498" s="74" t="str">
        <f t="shared" si="291"/>
        <v/>
      </c>
      <c r="AT498" s="72" t="str">
        <f t="shared" ref="AT498:AU498" si="346">IFERROR(STANDARDIZE(AN498,AVERAGE(AN114:AN498),_xlfn.STDEV.P(AN114:AN498)),"")</f>
        <v/>
      </c>
      <c r="AU498" s="72" t="str">
        <f t="shared" si="346"/>
        <v/>
      </c>
      <c r="AV498" s="76" t="str">
        <f t="shared" si="293"/>
        <v/>
      </c>
      <c r="AW498" s="76" t="str">
        <f t="shared" si="294"/>
        <v/>
      </c>
      <c r="AX498" s="4"/>
      <c r="AY498" s="21" t="str">
        <f>IF(OR(Q498=0,Q498=""),"",((H498-Q498)/Q498))</f>
        <v/>
      </c>
      <c r="AZ498" s="15" t="str">
        <f t="shared" si="267"/>
        <v/>
      </c>
      <c r="BA498" s="15" t="str">
        <f t="shared" si="262"/>
        <v/>
      </c>
      <c r="BB498" s="22" t="str">
        <f t="shared" si="268"/>
        <v/>
      </c>
      <c r="BC498" s="22" t="str">
        <f t="shared" si="269"/>
        <v/>
      </c>
      <c r="BD498" s="24" t="str">
        <f>IF(OR(R498=0,R498=""),"",((H498-R498)/R498))</f>
        <v/>
      </c>
      <c r="BE498" s="23" t="str">
        <f t="shared" si="265"/>
        <v/>
      </c>
      <c r="BF498" s="23" t="str">
        <f t="shared" si="270"/>
        <v/>
      </c>
      <c r="BG498" s="25" t="str">
        <f t="shared" si="271"/>
        <v/>
      </c>
      <c r="BH498" s="25" t="str">
        <f t="shared" si="272"/>
        <v/>
      </c>
      <c r="BI498" s="29" t="str">
        <f>IF(OR(L498="",N498=""),"",IF(AND(L498=N498,L498&gt;0,N498&gt;0),"Important High",""))</f>
        <v/>
      </c>
      <c r="BJ498" s="29" t="str">
        <f>IF(OR(M498="",O498=""),"",IF(AND(M498=O498,M498&gt;0,O498&gt;0),"Important Low",""))</f>
        <v/>
      </c>
      <c r="BK498" s="37" t="str">
        <f>IFERROR(IF(ABS(U498)&lt;0.15%,"Equal High",""),"")</f>
        <v/>
      </c>
      <c r="BL498" s="37" t="str" cm="1">
        <f t="array" aca="1" ref="BL498" ca="1">_xlfn.LET(_xlpm.lookback,MIN(ROW()-ROW(BK$50),11),_xlpm.found,IFERROR(MATCH("Equal High",OFFSET(BK498,-_xlpm.lookback,0,_xlpm.lookback+1,1),0),-1),_xlpm.offset_rows,_xlpm.lookback-_xlpm.found+1,IF(_xlpm.found&gt;0,INDEX(E:E,ROW()-_xlpm.offset_rows),""))</f>
        <v/>
      </c>
      <c r="BM498" s="37" t="str">
        <f ca="1">IF(BL498&lt;&gt;"",H498,"")</f>
        <v/>
      </c>
      <c r="BN498" s="37" t="str">
        <f ca="1">IF(BL498&lt;&gt;"",I498,"")</f>
        <v/>
      </c>
      <c r="BO498" s="37" t="str">
        <f t="shared" ca="1" si="247"/>
        <v/>
      </c>
      <c r="BP498" s="37" t="str">
        <f>IFERROR(IF(ABS(V498)&lt;0.15%,"Equal Low",""),"")</f>
        <v/>
      </c>
      <c r="BQ498" s="37" t="str" cm="1">
        <f t="array" aca="1" ref="BQ498" ca="1">_xlfn.LET(_xlpm.lookback,MIN(ROW()-ROW(BP$50),11),_xlpm.found,IFERROR(MATCH("Equal Low",OFFSET(BP498,-_xlpm.lookback,0,_xlpm.lookback+1,1),0),-1),_xlpm.offset_rows,_xlpm.lookback-_xlpm.found+1,IF(_xlpm.found&gt;0,INDEX(F:F,ROW()-_xlpm.offset_rows),""))</f>
        <v/>
      </c>
      <c r="BR498" s="37" t="str">
        <f ca="1">IF(BQ498&lt;&gt;"",H498,"")</f>
        <v/>
      </c>
      <c r="BS498" s="37" t="str">
        <f ca="1">IF(BQ498&lt;&gt;"",I498,"")</f>
        <v/>
      </c>
      <c r="BT498" s="37" t="str">
        <f t="shared" ca="1" si="248"/>
        <v/>
      </c>
      <c r="BU498" s="37" t="str">
        <f t="shared" si="273"/>
        <v/>
      </c>
      <c r="BV498" s="29" t="str">
        <f t="shared" si="274"/>
        <v/>
      </c>
      <c r="BW498" s="37" t="str" cm="1">
        <f t="array" ref="BW498">IF(BV498&lt;&gt;1,"",_xlfn.IFS(OR(BC498="Above",BC498="Below"),BC498,OR(BH498="Above",BH498="Below"),BH498,TRUE,""))</f>
        <v/>
      </c>
      <c r="BX498" s="37" t="str">
        <f ca="1">_xlfn.LET(_xlpm.eqh,IFERROR(ABS((BM498-BL498)/BL498)&lt;0.15%,FALSE),_xlpm.eql,IFERROR(ABS((BR498-BQ498)/BQ498)&lt;0.15%,FALSE),IF(_xlpm.eqh,IF(_xlpm.eql,"Eqh Touch / Eql Touch","Eqh Touch"),IF(_xlpm.eql,"Eql Touch","")))</f>
        <v/>
      </c>
      <c r="BY498" s="37" t="str">
        <f>IF(AA498="","",IF(AA498&gt;0,"UP","DOWN"))</f>
        <v/>
      </c>
      <c r="BZ498" s="37" t="str">
        <f t="shared" si="275"/>
        <v/>
      </c>
      <c r="CA498" s="37" t="str">
        <f t="shared" si="276"/>
        <v/>
      </c>
      <c r="CB498" s="66" t="str">
        <f>IF(AS498="","",IF(AS498&gt;90%,"Sig High Spike @ Uptrend",""))</f>
        <v/>
      </c>
      <c r="CC498" s="69" t="str">
        <f t="shared" si="295"/>
        <v/>
      </c>
      <c r="CD498" s="66" t="str">
        <f t="shared" si="296"/>
        <v/>
      </c>
      <c r="CE498" s="66" t="str">
        <f t="shared" si="297"/>
        <v/>
      </c>
      <c r="CF498" s="66" t="str">
        <f>IF(AK498="","",IF(AND(AC498&gt;0,AK498&gt;0),"Low Spike @ Uptrend",""))</f>
        <v/>
      </c>
      <c r="CG498" s="66" t="str">
        <f>IF(AND(CF498="Low Spike @ Uptrend",AV498&gt;50%),"Sig Low Spike @ Uptrend","")</f>
        <v/>
      </c>
      <c r="CH498" s="30" t="str">
        <f>IFERROR(IF(Z498&gt;(AVERAGE(Z478:Z498)+(2*_xlfn.STDEV.P(Z478:Z498))),1,""),"")</f>
        <v/>
      </c>
      <c r="CI498" s="30" t="str">
        <f>IFERROR(IF(G498&gt;(AVERAGE(G478:G498)+(2*_xlfn.STDEV.P(G478:G498))),1,""),"")</f>
        <v/>
      </c>
      <c r="CJ498" s="30" t="str">
        <f>IF(P498="","",IF(P498=1,1,""))</f>
        <v/>
      </c>
      <c r="CK498" s="11" t="str">
        <f>IF(AND(CH498="",CC498="",CF498="",CI498="",CJ498=""),"",SUM(CH498:CJ498)/5)</f>
        <v/>
      </c>
      <c r="CL498" s="38" t="str">
        <f t="shared" si="319"/>
        <v/>
      </c>
      <c r="CM498" s="10" t="str">
        <f t="shared" si="320"/>
        <v/>
      </c>
      <c r="CR498" s="4"/>
      <c r="CS498" s="4"/>
    </row>
    <row r="499" spans="1:97" x14ac:dyDescent="0.55000000000000004">
      <c r="A499" t="str">
        <f>IF('Data Validation'!$K$2&lt;&gt;TRUE,"",'Data Validation'!A499)</f>
        <v/>
      </c>
      <c r="B499" s="4" t="str">
        <f>IF('Data Validation'!$K$2&lt;&gt;TRUE,"",'Data Validation'!C499)</f>
        <v/>
      </c>
      <c r="C499" s="4" t="str">
        <f>IF('Data Validation'!$K$2&lt;&gt;TRUE,"",'Data Validation'!E499)</f>
        <v/>
      </c>
      <c r="D499" s="4" t="str">
        <f>IF('Data Validation'!$K$2&lt;&gt;TRUE,"",'Data Validation'!G499)</f>
        <v/>
      </c>
      <c r="E499" s="4" t="str">
        <f>IF($C499&lt;&gt;"M5","",Price!F499)</f>
        <v/>
      </c>
      <c r="F499" s="4" t="str">
        <f>IF($C499&lt;&gt;"M5","",Price!G499)</f>
        <v/>
      </c>
      <c r="G499" s="4" t="str">
        <f>IF($C499&lt;&gt;"M5","",Price!H499)</f>
        <v/>
      </c>
      <c r="H499" s="57" t="str">
        <f>IF($C499&lt;&gt;"M5","",SSA!E499)</f>
        <v/>
      </c>
      <c r="I499" s="57" t="str">
        <f>IF($C499&lt;&gt;"M5","",SSA!F499)</f>
        <v/>
      </c>
      <c r="J499" s="58" t="str">
        <f>IF($C499&lt;&gt;"M5","",SSA!G499)</f>
        <v/>
      </c>
      <c r="K499" s="58" t="str">
        <f>IF($C499&lt;&gt;"M5","",SSA!H499)</f>
        <v/>
      </c>
      <c r="L499" s="5" t="str">
        <f>IF($C499&lt;&gt;"M5","",Trendlines!K499)</f>
        <v/>
      </c>
      <c r="M499" s="5" t="str">
        <f>IF($C499&lt;&gt;"M5","",Trendlines!L499)</f>
        <v/>
      </c>
      <c r="N499" s="5" t="str">
        <f>IF($C499&lt;&gt;"M5","",ZigZag!E499)</f>
        <v/>
      </c>
      <c r="O499" s="5" t="str">
        <f>IF($C499&lt;&gt;"M5","",ZigZag!F499)</f>
        <v/>
      </c>
      <c r="P499" s="5" t="str">
        <f>IF($C499&lt;&gt;"M5","",Pinbar!E499)</f>
        <v/>
      </c>
      <c r="Q499" s="57" t="str">
        <f>IF($C499&lt;&gt;"M5","",Trendlines!E499)</f>
        <v/>
      </c>
      <c r="R499" s="57" t="str">
        <f>IF($C499&lt;&gt;"M5","",Trendlines!H499)</f>
        <v/>
      </c>
      <c r="S499" s="36" t="str">
        <f>IF(N499=0,"",IF(N498&lt;&gt;0,N498,IF(N497&lt;&gt;0,N497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"")))))))))))))))))))))))))))))))))))))))))))))))))</f>
        <v/>
      </c>
      <c r="T499" s="36" t="str">
        <f>IF(O499=0,"",IF(O498&lt;&gt;0,O498,IF(O497&lt;&gt;0,O497,IF(O496&lt;&gt;0,O496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"")))))))))))))))))))))))))))))))))))))))))))))))))</f>
        <v/>
      </c>
      <c r="U499" s="36" t="str">
        <f>IFERROR(IF(S499="N/A","N/A",((N499-S499)/S499)),"")</f>
        <v/>
      </c>
      <c r="V499" s="36" t="str">
        <f>IFERROR(IF(T499="N/A","N/A",((O499-T499)/T499)),"")</f>
        <v/>
      </c>
      <c r="W499" t="str">
        <f>IFERROR(E499-F499,"")</f>
        <v/>
      </c>
      <c r="X499" t="str">
        <f>IFERROR(ABS(E499-D498),"")</f>
        <v/>
      </c>
      <c r="Y499" t="str">
        <f>IFERROR(ABS(F499-D498),"")</f>
        <v/>
      </c>
      <c r="Z499" t="str">
        <f t="shared" si="336"/>
        <v/>
      </c>
      <c r="AA499" s="36" t="str">
        <f>IFERROR(H499-I499,"")</f>
        <v/>
      </c>
      <c r="AB499" s="36" t="str">
        <f t="shared" si="278"/>
        <v/>
      </c>
      <c r="AC499" s="66" t="str" cm="1">
        <f t="array" ref="AC499">IFERROR((AB499=AB498,AC498+AB499,AB499),"")</f>
        <v/>
      </c>
      <c r="AD499" s="79" t="str">
        <f t="shared" si="279"/>
        <v/>
      </c>
      <c r="AE499" s="79" t="str">
        <f t="shared" si="280"/>
        <v/>
      </c>
      <c r="AF499" s="80" t="str">
        <f t="shared" si="281"/>
        <v/>
      </c>
      <c r="AG499" s="80" t="str">
        <f t="shared" si="282"/>
        <v/>
      </c>
      <c r="AH499" s="36" t="str">
        <f>IF(AND(H499&gt;I499,H498&lt;I498),"crossover","")</f>
        <v/>
      </c>
      <c r="AI499" s="36" t="str">
        <f>IF(AND(H499&lt;I499,H498&gt;I498),"crossunder","")</f>
        <v/>
      </c>
      <c r="AJ499" s="67" t="str">
        <f t="shared" si="283"/>
        <v/>
      </c>
      <c r="AK499" s="68" t="str">
        <f t="shared" si="284"/>
        <v/>
      </c>
      <c r="AL499" s="71" t="str">
        <f t="shared" si="285"/>
        <v/>
      </c>
      <c r="AM499" s="71" t="str">
        <f t="shared" si="286"/>
        <v/>
      </c>
      <c r="AN499" s="72" t="str">
        <f>IF(AND(AK499&lt;&gt;"",CF499="Low Spike @ Uptrend"),AK499,"")</f>
        <v/>
      </c>
      <c r="AO499" s="72" t="str">
        <f t="shared" si="287"/>
        <v/>
      </c>
      <c r="AP499" s="71" t="str">
        <f t="shared" si="288"/>
        <v/>
      </c>
      <c r="AQ499" s="71" t="str">
        <f t="shared" si="289"/>
        <v/>
      </c>
      <c r="AR499" s="74" t="str">
        <f t="shared" si="290"/>
        <v/>
      </c>
      <c r="AS499" s="74" t="str">
        <f t="shared" si="291"/>
        <v/>
      </c>
      <c r="AT499" s="72" t="str">
        <f t="shared" ref="AT499:AU499" si="347">IFERROR(STANDARDIZE(AN499,AVERAGE(AN115:AN499),_xlfn.STDEV.P(AN115:AN499)),"")</f>
        <v/>
      </c>
      <c r="AU499" s="72" t="str">
        <f t="shared" si="347"/>
        <v/>
      </c>
      <c r="AV499" s="76" t="str">
        <f t="shared" si="293"/>
        <v/>
      </c>
      <c r="AW499" s="76" t="str">
        <f t="shared" si="294"/>
        <v/>
      </c>
      <c r="AX499" s="4"/>
      <c r="AY499" s="21" t="str">
        <f>IF(OR(Q499=0,Q499=""),"",((H499-Q499)/Q499))</f>
        <v/>
      </c>
      <c r="AZ499" s="15" t="str">
        <f t="shared" si="267"/>
        <v/>
      </c>
      <c r="BA499" s="15" t="str">
        <f t="shared" si="262"/>
        <v/>
      </c>
      <c r="BB499" s="22" t="str">
        <f t="shared" si="268"/>
        <v/>
      </c>
      <c r="BC499" s="22" t="str">
        <f t="shared" si="269"/>
        <v/>
      </c>
      <c r="BD499" s="24" t="str">
        <f>IF(OR(R499=0,R499=""),"",((H499-R499)/R499))</f>
        <v/>
      </c>
      <c r="BE499" s="23" t="str">
        <f t="shared" si="265"/>
        <v/>
      </c>
      <c r="BF499" s="23" t="str">
        <f t="shared" si="270"/>
        <v/>
      </c>
      <c r="BG499" s="25" t="str">
        <f t="shared" si="271"/>
        <v/>
      </c>
      <c r="BH499" s="25" t="str">
        <f t="shared" si="272"/>
        <v/>
      </c>
      <c r="BI499" s="29" t="str">
        <f>IF(OR(L499="",N499=""),"",IF(AND(L499=N499,L499&gt;0,N499&gt;0),"Important High",""))</f>
        <v/>
      </c>
      <c r="BJ499" s="29" t="str">
        <f>IF(OR(M499="",O499=""),"",IF(AND(M499=O499,M499&gt;0,O499&gt;0),"Important Low",""))</f>
        <v/>
      </c>
      <c r="BK499" s="37" t="str">
        <f>IFERROR(IF(ABS(U499)&lt;0.15%,"Equal High",""),"")</f>
        <v/>
      </c>
      <c r="BL499" s="37" t="str" cm="1">
        <f t="array" aca="1" ref="BL499" ca="1">_xlfn.LET(_xlpm.lookback,MIN(ROW()-ROW(BK$50),11),_xlpm.found,IFERROR(MATCH("Equal High",OFFSET(BK499,-_xlpm.lookback,0,_xlpm.lookback+1,1),0),-1),_xlpm.offset_rows,_xlpm.lookback-_xlpm.found+1,IF(_xlpm.found&gt;0,INDEX(E:E,ROW()-_xlpm.offset_rows),""))</f>
        <v/>
      </c>
      <c r="BM499" s="37" t="str">
        <f ca="1">IF(BL499&lt;&gt;"",H499,"")</f>
        <v/>
      </c>
      <c r="BN499" s="37" t="str">
        <f ca="1">IF(BL499&lt;&gt;"",I499,"")</f>
        <v/>
      </c>
      <c r="BO499" s="37" t="str">
        <f t="shared" ref="BO499:BO500" ca="1" si="348">IFERROR(IF(ABS((BM499-BL499)/BL499)&lt;0.15%,"Eqh Touch",""),"")</f>
        <v/>
      </c>
      <c r="BP499" s="37" t="str">
        <f>IFERROR(IF(ABS(V499)&lt;0.15%,"Equal Low",""),"")</f>
        <v/>
      </c>
      <c r="BQ499" s="37" t="str" cm="1">
        <f t="array" aca="1" ref="BQ499" ca="1">_xlfn.LET(_xlpm.lookback,MIN(ROW()-ROW(BP$50),11),_xlpm.found,IFERROR(MATCH("Equal Low",OFFSET(BP499,-_xlpm.lookback,0,_xlpm.lookback+1,1),0),-1),_xlpm.offset_rows,_xlpm.lookback-_xlpm.found+1,IF(_xlpm.found&gt;0,INDEX(F:F,ROW()-_xlpm.offset_rows),""))</f>
        <v/>
      </c>
      <c r="BR499" s="37" t="str">
        <f ca="1">IF(BQ499&lt;&gt;"",H499,"")</f>
        <v/>
      </c>
      <c r="BS499" s="37" t="str">
        <f ca="1">IF(BQ499&lt;&gt;"",I499,"")</f>
        <v/>
      </c>
      <c r="BT499" s="37" t="str">
        <f t="shared" ref="BT499:BT500" ca="1" si="349">IFERROR(IF(ABS((BR499-BQ499)/BQ499)&lt;0.15%,"Eql Touch",""),"")</f>
        <v/>
      </c>
      <c r="BU499" s="37" t="str">
        <f t="shared" si="273"/>
        <v/>
      </c>
      <c r="BV499" s="29" t="str">
        <f t="shared" si="274"/>
        <v/>
      </c>
      <c r="BW499" s="37" t="str" cm="1">
        <f t="array" ref="BW499">IF(BV499&lt;&gt;1,"",_xlfn.IFS(OR(BC499="Above",BC499="Below"),BC499,OR(BH499="Above",BH499="Below"),BH499,TRUE,""))</f>
        <v/>
      </c>
      <c r="BX499" s="37" t="str">
        <f t="shared" ref="BX499:BX500" ca="1" si="350">_xlfn.LET(_xlpm.eqh,IFERROR(ABS((BM499-BL499)/BL499)&lt;0.15%,FALSE),_xlpm.eql,IFERROR(ABS((BR499-BQ499)/BQ499)&lt;0.15%,FALSE),IF(_xlpm.eqh,IF(_xlpm.eql,"Eqh Touch / Eql Touch","Eqh Touch"),IF(_xlpm.eql,"Eql Touch","")))</f>
        <v/>
      </c>
      <c r="BY499" s="37" t="str">
        <f>IF(AA499="","",IF(AA499&gt;0,"UP","DOWN"))</f>
        <v/>
      </c>
      <c r="BZ499" s="37" t="str">
        <f t="shared" si="275"/>
        <v/>
      </c>
      <c r="CA499" s="37" t="str">
        <f t="shared" si="276"/>
        <v/>
      </c>
      <c r="CB499" s="66" t="str">
        <f>IF(AS499="","",IF(AS499&gt;90%,"Sig High Spike @ Uptrend",""))</f>
        <v/>
      </c>
      <c r="CC499" s="69" t="str">
        <f t="shared" si="295"/>
        <v/>
      </c>
      <c r="CD499" s="66" t="str">
        <f t="shared" si="296"/>
        <v/>
      </c>
      <c r="CE499" s="66" t="str">
        <f t="shared" si="297"/>
        <v/>
      </c>
      <c r="CF499" s="66" t="str">
        <f>IF(AK499="","",IF(AND(AC499&gt;0,AK499&gt;0),"Low Spike @ Uptrend",""))</f>
        <v/>
      </c>
      <c r="CG499" s="66" t="str">
        <f>IF(AND(CF499="Low Spike @ Uptrend",AV499&gt;50%),"Sig Low Spike @ Uptrend","")</f>
        <v/>
      </c>
      <c r="CH499" s="30" t="str">
        <f>IFERROR(IF(Z499&gt;(AVERAGE(Z479:Z499)+(2*_xlfn.STDEV.P(Z479:Z499))),1,""),"")</f>
        <v/>
      </c>
      <c r="CI499" s="30" t="str">
        <f>IFERROR(IF(G499&gt;(AVERAGE(G479:G499)+(2*_xlfn.STDEV.P(G479:G499))),1,""),"")</f>
        <v/>
      </c>
      <c r="CJ499" s="30" t="str">
        <f>IF(P499="","",IF(P499=1,1,""))</f>
        <v/>
      </c>
      <c r="CK499" s="11" t="str">
        <f>IF(AND(CH499="",CC499="",CF499="",CI499="",CJ499=""),"",SUM(CH499:CJ499)/5)</f>
        <v/>
      </c>
      <c r="CL499" s="38" t="str">
        <f t="shared" si="319"/>
        <v/>
      </c>
      <c r="CM499" s="10" t="str">
        <f t="shared" si="320"/>
        <v/>
      </c>
      <c r="CR499" s="4"/>
      <c r="CS499" s="4"/>
    </row>
    <row r="500" spans="1:97" x14ac:dyDescent="0.55000000000000004">
      <c r="A500" t="str">
        <f>IF('Data Validation'!$K$2&lt;&gt;TRUE,"",'Data Validation'!A500)</f>
        <v/>
      </c>
      <c r="B500" s="4" t="str">
        <f>IF('Data Validation'!$K$2&lt;&gt;TRUE,"",'Data Validation'!C500)</f>
        <v/>
      </c>
      <c r="C500" s="4" t="str">
        <f>IF('Data Validation'!$K$2&lt;&gt;TRUE,"",'Data Validation'!E500)</f>
        <v/>
      </c>
      <c r="D500" s="4" t="str">
        <f>IF('Data Validation'!$K$2&lt;&gt;TRUE,"",'Data Validation'!G500)</f>
        <v/>
      </c>
      <c r="E500" s="4" t="str">
        <f>IF($C500&lt;&gt;"M5","",Price!F500)</f>
        <v/>
      </c>
      <c r="F500" s="4" t="str">
        <f>IF($C500&lt;&gt;"M5","",Price!G500)</f>
        <v/>
      </c>
      <c r="G500" s="4" t="str">
        <f>IF($C500&lt;&gt;"M5","",Price!H500)</f>
        <v/>
      </c>
      <c r="H500" s="57" t="str">
        <f>IF($C500&lt;&gt;"M5","",SSA!E500)</f>
        <v/>
      </c>
      <c r="I500" s="57" t="str">
        <f>IF($C500&lt;&gt;"M5","",SSA!F500)</f>
        <v/>
      </c>
      <c r="J500" s="58" t="str">
        <f>IF($C500&lt;&gt;"M5","",SSA!G500)</f>
        <v/>
      </c>
      <c r="K500" s="58" t="str">
        <f>IF($C500&lt;&gt;"M5","",SSA!H500)</f>
        <v/>
      </c>
      <c r="L500" s="5" t="str">
        <f>IF($C500&lt;&gt;"M5","",Trendlines!K500)</f>
        <v/>
      </c>
      <c r="M500" s="5" t="str">
        <f>IF($C500&lt;&gt;"M5","",Trendlines!L500)</f>
        <v/>
      </c>
      <c r="N500" s="5" t="str">
        <f>IF($C500&lt;&gt;"M5","",ZigZag!E500)</f>
        <v/>
      </c>
      <c r="O500" s="5" t="str">
        <f>IF($C500&lt;&gt;"M5","",ZigZag!F500)</f>
        <v/>
      </c>
      <c r="P500" s="5" t="str">
        <f>IF($C500&lt;&gt;"M5","",Pinbar!E500)</f>
        <v/>
      </c>
      <c r="Q500" s="57" t="str">
        <f>IF($C500&lt;&gt;"M5","",Trendlines!E500)</f>
        <v/>
      </c>
      <c r="R500" s="57" t="str">
        <f>IF($C500&lt;&gt;"M5","",Trendlines!H500)</f>
        <v/>
      </c>
      <c r="S500" s="36" t="str">
        <f t="shared" ref="S500:T500" si="351">IF(N500=0,"",IF(N499&lt;&gt;0,N499,IF(N498&lt;&gt;0,N498,IF(N497&lt;&gt;0,N497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"")))))))))))))))))))))))))))))))))))))))))))))))))</f>
        <v/>
      </c>
      <c r="T500" s="36" t="str">
        <f t="shared" si="351"/>
        <v/>
      </c>
      <c r="U500" s="36" t="str">
        <f>IFERROR(IF(S500="N/A","N/A",((N500-S500)/S500)),"")</f>
        <v/>
      </c>
      <c r="V500" s="36" t="str">
        <f>IFERROR(IF(T500="N/A","N/A",((O500-T500)/T500)),"")</f>
        <v/>
      </c>
      <c r="W500" t="str">
        <f>IFERROR(E500-F500,"")</f>
        <v/>
      </c>
      <c r="X500" t="str">
        <f>IFERROR(ABS(E500-D499),"")</f>
        <v/>
      </c>
      <c r="Y500" t="str">
        <f>IFERROR(ABS(F500-D499),"")</f>
        <v/>
      </c>
      <c r="Z500" t="str">
        <f t="shared" si="336"/>
        <v/>
      </c>
      <c r="AA500" s="36" t="str">
        <f>IFERROR(H500-I500,"")</f>
        <v/>
      </c>
      <c r="AB500" s="36" t="str">
        <f t="shared" si="278"/>
        <v/>
      </c>
      <c r="AC500" s="66" t="str" cm="1">
        <f t="array" ref="AC500">IFERROR((AB500=AB499,AC499+AB500,AB500),"")</f>
        <v/>
      </c>
      <c r="AD500" s="79" t="str">
        <f t="shared" si="279"/>
        <v/>
      </c>
      <c r="AE500" s="79" t="str">
        <f t="shared" si="280"/>
        <v/>
      </c>
      <c r="AF500" s="80" t="str">
        <f t="shared" si="281"/>
        <v/>
      </c>
      <c r="AG500" s="80" t="str">
        <f t="shared" si="282"/>
        <v/>
      </c>
      <c r="AH500" s="36" t="str">
        <f>IF(AND(H500&gt;I500,H499&lt;I499),"crossover","")</f>
        <v/>
      </c>
      <c r="AI500" s="36" t="str">
        <f>IF(AND(H500&lt;I500,H499&gt;I499),"crossunder","")</f>
        <v/>
      </c>
      <c r="AJ500" s="67" t="str">
        <f t="shared" si="283"/>
        <v/>
      </c>
      <c r="AK500" s="68" t="str">
        <f t="shared" si="284"/>
        <v/>
      </c>
      <c r="AL500" s="71" t="str">
        <f t="shared" si="285"/>
        <v/>
      </c>
      <c r="AM500" s="71" t="str">
        <f t="shared" si="286"/>
        <v/>
      </c>
      <c r="AN500" s="72" t="str">
        <f>IF(AND(AK500&lt;&gt;"",CF500="Low Spike @ Uptrend"),AK500,"")</f>
        <v/>
      </c>
      <c r="AO500" s="72" t="str">
        <f t="shared" si="287"/>
        <v/>
      </c>
      <c r="AP500" s="71" t="str">
        <f t="shared" si="288"/>
        <v/>
      </c>
      <c r="AQ500" s="71" t="str">
        <f t="shared" si="289"/>
        <v/>
      </c>
      <c r="AR500" s="74" t="str">
        <f t="shared" si="290"/>
        <v/>
      </c>
      <c r="AS500" s="74" t="str">
        <f t="shared" si="291"/>
        <v/>
      </c>
      <c r="AT500" s="72" t="str">
        <f t="shared" ref="AT500:AU500" si="352">IFERROR(STANDARDIZE(AN500,AVERAGE(AN116:AN500),_xlfn.STDEV.P(AN116:AN500)),"")</f>
        <v/>
      </c>
      <c r="AU500" s="72" t="str">
        <f t="shared" si="352"/>
        <v/>
      </c>
      <c r="AV500" s="76" t="str">
        <f t="shared" si="293"/>
        <v/>
      </c>
      <c r="AW500" s="76" t="str">
        <f t="shared" si="294"/>
        <v/>
      </c>
      <c r="AX500" s="4"/>
      <c r="AY500" s="21" t="str">
        <f>IF(OR(Q500=0,Q500=""),"",((H500-Q500)/Q500))</f>
        <v/>
      </c>
      <c r="AZ500" s="15" t="str">
        <f t="shared" si="267"/>
        <v/>
      </c>
      <c r="BA500" s="15" t="str">
        <f t="shared" si="262"/>
        <v/>
      </c>
      <c r="BB500" s="22" t="str">
        <f t="shared" si="268"/>
        <v/>
      </c>
      <c r="BC500" s="22" t="str">
        <f t="shared" si="269"/>
        <v/>
      </c>
      <c r="BD500" s="24" t="str">
        <f>IF(OR(R500=0,R500=""),"",((H500-R500)/R500))</f>
        <v/>
      </c>
      <c r="BE500" s="23" t="str">
        <f t="shared" si="265"/>
        <v/>
      </c>
      <c r="BF500" s="23" t="str">
        <f t="shared" si="270"/>
        <v/>
      </c>
      <c r="BG500" s="25" t="str">
        <f t="shared" si="271"/>
        <v/>
      </c>
      <c r="BH500" s="25" t="str">
        <f t="shared" si="272"/>
        <v/>
      </c>
      <c r="BI500" s="29" t="str">
        <f>IF(OR(L500="",N500=""),"",IF(AND(L500=N500,L500&gt;0,N500&gt;0),"Important High",""))</f>
        <v/>
      </c>
      <c r="BJ500" s="29" t="str">
        <f>IF(OR(M500="",O500=""),"",IF(AND(M500=O500,M500&gt;0,O500&gt;0),"Important Low",""))</f>
        <v/>
      </c>
      <c r="BK500" s="37" t="str">
        <f>IFERROR(IF(ABS(U500)&lt;0.15%,"Equal High",""),"")</f>
        <v/>
      </c>
      <c r="BL500" s="37" t="str" cm="1">
        <f t="array" aca="1" ref="BL500" ca="1">_xlfn.LET(_xlpm.lookback,MIN(ROW()-ROW(BK$50),11),_xlpm.found,IFERROR(MATCH("Equal High",OFFSET(BK500,-_xlpm.lookback,0,_xlpm.lookback+1,1),0),-1),_xlpm.offset_rows,_xlpm.lookback-_xlpm.found+1,IF(_xlpm.found&gt;0,INDEX(E:E,ROW()-_xlpm.offset_rows),""))</f>
        <v/>
      </c>
      <c r="BM500" s="37" t="str">
        <f ca="1">IF(BL500&lt;&gt;"",H500,"")</f>
        <v/>
      </c>
      <c r="BN500" s="37" t="str">
        <f ca="1">IF(BL500&lt;&gt;"",I500,"")</f>
        <v/>
      </c>
      <c r="BO500" s="37" t="str">
        <f t="shared" ca="1" si="348"/>
        <v/>
      </c>
      <c r="BP500" s="37" t="str">
        <f>IFERROR(IF(ABS(V500)&lt;0.15%,"Equal Low",""),"")</f>
        <v/>
      </c>
      <c r="BQ500" s="37" t="str" cm="1">
        <f t="array" aca="1" ref="BQ500" ca="1">_xlfn.LET(_xlpm.lookback,MIN(ROW()-ROW(BP$50),11),_xlpm.found,IFERROR(MATCH("Equal Low",OFFSET(BP500,-_xlpm.lookback,0,_xlpm.lookback+1,1),0),-1),_xlpm.offset_rows,_xlpm.lookback-_xlpm.found+1,IF(_xlpm.found&gt;0,INDEX(F:F,ROW()-_xlpm.offset_rows),""))</f>
        <v/>
      </c>
      <c r="BR500" s="37" t="str">
        <f ca="1">IF(BQ500&lt;&gt;"",H500,"")</f>
        <v/>
      </c>
      <c r="BS500" s="37" t="str">
        <f ca="1">IF(BQ500&lt;&gt;"",I500,"")</f>
        <v/>
      </c>
      <c r="BT500" s="37" t="str">
        <f t="shared" ca="1" si="349"/>
        <v/>
      </c>
      <c r="BU500" s="37" t="str">
        <f t="shared" si="273"/>
        <v/>
      </c>
      <c r="BV500" s="29" t="str">
        <f t="shared" si="274"/>
        <v/>
      </c>
      <c r="BW500" s="37" t="str" cm="1">
        <f t="array" ref="BW500">IF(BV500&lt;&gt;1,"",_xlfn.IFS(OR(BC500="Above",BC500="Below"),BC500,OR(BH500="Above",BH500="Below"),BH500,TRUE,""))</f>
        <v/>
      </c>
      <c r="BX500" s="37" t="str">
        <f t="shared" ca="1" si="350"/>
        <v/>
      </c>
      <c r="BY500" s="37" t="str">
        <f>IF(AA500="","",IF(AA500&gt;0,"UP","DOWN"))</f>
        <v/>
      </c>
      <c r="BZ500" s="37" t="str">
        <f t="shared" si="275"/>
        <v/>
      </c>
      <c r="CA500" s="37" t="str">
        <f t="shared" si="276"/>
        <v/>
      </c>
      <c r="CB500" s="66" t="str">
        <f>IF(AS500="","",IF(AS500&gt;90%,"Sig High Spike @ Uptrend",""))</f>
        <v/>
      </c>
      <c r="CC500" s="69" t="str">
        <f t="shared" si="295"/>
        <v/>
      </c>
      <c r="CD500" s="66" t="str">
        <f t="shared" si="296"/>
        <v/>
      </c>
      <c r="CE500" s="66" t="str">
        <f t="shared" si="297"/>
        <v/>
      </c>
      <c r="CF500" s="66" t="str">
        <f>IF(AK500="","",IF(AND(AC500&gt;0,AK500&gt;0),"Low Spike @ Uptrend",""))</f>
        <v/>
      </c>
      <c r="CG500" s="66" t="str">
        <f>IF(AND(CF500="Low Spike @ Uptrend",AV500&gt;50%),"Sig Low Spike @ Uptrend","")</f>
        <v/>
      </c>
      <c r="CH500" s="30" t="str">
        <f>IFERROR(IF(Z500&gt;(AVERAGE(Z480:Z500)+(2*_xlfn.STDEV.P(Z480:Z500))),1,""),"")</f>
        <v/>
      </c>
      <c r="CI500" s="30" t="str">
        <f>IFERROR(IF(G500&gt;(AVERAGE(G480:G500)+(2*_xlfn.STDEV.P(G480:G500))),1,""),"")</f>
        <v/>
      </c>
      <c r="CJ500" s="30" t="str">
        <f>IF(P500="","",IF(P500=1,1,""))</f>
        <v/>
      </c>
      <c r="CK500" s="11" t="str">
        <f>IF(AND(CH500="",CC500="",CF500="",CI500="",CJ500=""),"",SUM(CH500:CJ500)/5)</f>
        <v/>
      </c>
      <c r="CL500" s="38" t="str">
        <f t="shared" si="319"/>
        <v/>
      </c>
      <c r="CM500" s="10" t="str">
        <f t="shared" si="320"/>
        <v/>
      </c>
      <c r="CR500" s="4"/>
      <c r="CS500" s="4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642E-F7AC-4192-A73C-AD64E1A50937}">
  <sheetPr>
    <tabColor rgb="FF92D050"/>
  </sheetPr>
  <dimension ref="A1:AO500"/>
  <sheetViews>
    <sheetView topLeftCell="W1" zoomScale="70" zoomScaleNormal="70" workbookViewId="0">
      <pane ySplit="1" topLeftCell="A373" activePane="bottomLeft" state="frozen"/>
      <selection pane="bottomLeft" activeCell="AB394" sqref="AB394"/>
    </sheetView>
  </sheetViews>
  <sheetFormatPr defaultRowHeight="14.4" x14ac:dyDescent="0.55000000000000004"/>
  <cols>
    <col min="1" max="1" width="17.578125" bestFit="1" customWidth="1"/>
    <col min="2" max="2" width="7.734375" bestFit="1" customWidth="1"/>
    <col min="3" max="3" width="9.3125" bestFit="1" customWidth="1"/>
    <col min="4" max="4" width="6.68359375" bestFit="1" customWidth="1"/>
    <col min="5" max="8" width="8.83984375" customWidth="1"/>
    <col min="9" max="9" width="13.9453125" bestFit="1" customWidth="1"/>
    <col min="10" max="10" width="13.3671875" bestFit="1" customWidth="1"/>
    <col min="11" max="11" width="8.83984375" customWidth="1"/>
    <col min="12" max="12" width="11.68359375" bestFit="1" customWidth="1"/>
    <col min="13" max="13" width="16.734375" bestFit="1" customWidth="1"/>
    <col min="14" max="14" width="16.734375" customWidth="1"/>
    <col min="15" max="15" width="16.578125" bestFit="1" customWidth="1"/>
    <col min="16" max="16" width="15.47265625" bestFit="1" customWidth="1"/>
    <col min="17" max="22" width="15.47265625" customWidth="1"/>
    <col min="23" max="23" width="13.15625" customWidth="1"/>
    <col min="24" max="24" width="17.3671875" customWidth="1"/>
    <col min="25" max="25" width="29.1015625" bestFit="1" customWidth="1"/>
    <col min="26" max="26" width="28" bestFit="1" customWidth="1"/>
    <col min="27" max="27" width="16.3125" bestFit="1" customWidth="1"/>
    <col min="28" max="28" width="18.83984375" bestFit="1" customWidth="1"/>
    <col min="29" max="29" width="18.41796875" bestFit="1" customWidth="1"/>
    <col min="30" max="30" width="17.05078125" bestFit="1" customWidth="1"/>
    <col min="31" max="31" width="14.05078125" customWidth="1"/>
    <col min="32" max="32" width="17.20703125" bestFit="1" customWidth="1"/>
    <col min="33" max="33" width="3.7890625" customWidth="1"/>
    <col min="34" max="34" width="12.1015625" customWidth="1"/>
    <col min="35" max="39" width="11.89453125" customWidth="1"/>
    <col min="40" max="40" width="16.578125" bestFit="1" customWidth="1"/>
    <col min="41" max="41" width="14.05078125" bestFit="1" customWidth="1"/>
  </cols>
  <sheetData>
    <row r="1" spans="1:41" x14ac:dyDescent="0.55000000000000004">
      <c r="A1" s="8" t="str">
        <f>'Data Validation'!A1</f>
        <v>timestamp_adjusted</v>
      </c>
      <c r="B1" s="8" t="str">
        <f>'Data Validation'!C1</f>
        <v>symbol</v>
      </c>
      <c r="C1" s="8" t="str">
        <f>'Data Validation'!E1</f>
        <v>timeframe</v>
      </c>
      <c r="D1" s="8" t="str">
        <f>'Data Validation'!G1</f>
        <v>close</v>
      </c>
      <c r="E1" s="7" t="str">
        <f>Price!F1</f>
        <v>high</v>
      </c>
      <c r="F1" s="34" t="str">
        <f>Price!G1</f>
        <v>low</v>
      </c>
      <c r="G1" s="7" t="str">
        <f>SSA!E1</f>
        <v>ssa</v>
      </c>
      <c r="H1" s="7" t="str">
        <f>SSA!F1</f>
        <v>ema_ssa</v>
      </c>
      <c r="I1" s="34" t="str">
        <f>SSA!G1</f>
        <v>ssa_high</v>
      </c>
      <c r="J1" s="34" t="str">
        <f>SSA!H1</f>
        <v>ssa_low</v>
      </c>
      <c r="L1" s="19" t="s">
        <v>81</v>
      </c>
      <c r="M1" s="20" t="s">
        <v>82</v>
      </c>
      <c r="N1" s="33" t="s">
        <v>65</v>
      </c>
      <c r="O1" s="35" t="s">
        <v>116</v>
      </c>
      <c r="P1" s="35" t="s">
        <v>117</v>
      </c>
      <c r="Q1" s="35"/>
      <c r="R1" s="35"/>
      <c r="S1" s="35"/>
      <c r="T1" s="35"/>
      <c r="U1" s="35"/>
      <c r="V1" s="35"/>
      <c r="W1" s="20" t="s">
        <v>83</v>
      </c>
      <c r="X1" s="20" t="s">
        <v>84</v>
      </c>
      <c r="Y1" s="20" t="s">
        <v>85</v>
      </c>
      <c r="Z1" s="20" t="s">
        <v>86</v>
      </c>
      <c r="AA1" s="20" t="s">
        <v>87</v>
      </c>
      <c r="AB1" s="20" t="s">
        <v>88</v>
      </c>
      <c r="AC1" s="20" t="s">
        <v>89</v>
      </c>
      <c r="AD1" s="20" t="s">
        <v>90</v>
      </c>
      <c r="AE1" s="20" t="s">
        <v>91</v>
      </c>
      <c r="AF1" s="20" t="s">
        <v>92</v>
      </c>
      <c r="AG1" s="9"/>
      <c r="AN1" s="9"/>
      <c r="AO1" s="9"/>
    </row>
    <row r="2" spans="1:41" x14ac:dyDescent="0.55000000000000004">
      <c r="A2" s="5" t="str">
        <f>IF('Data Validation'!$K$2&lt;&gt;TRUE,"",'Data Validation'!A2)</f>
        <v/>
      </c>
      <c r="B2" s="5" t="str">
        <f>IF('Data Validation'!$K$2&lt;&gt;TRUE,"",'Data Validation'!C2)</f>
        <v/>
      </c>
      <c r="C2" s="5" t="str">
        <f>IF('Data Validation'!$K$2&lt;&gt;TRUE,"",'Data Validation'!E2)</f>
        <v/>
      </c>
      <c r="D2" s="5" t="str">
        <f>IF('Data Validation'!$K$2&lt;&gt;TRUE,"",'Data Validation'!G2)</f>
        <v/>
      </c>
      <c r="E2" s="5" t="str">
        <f>IF($C2&lt;&gt;"M5","",Price!F2)</f>
        <v/>
      </c>
      <c r="F2" s="6" t="str">
        <f>IF($C2&lt;&gt;"M5","",Price!G2)</f>
        <v/>
      </c>
      <c r="G2" s="57" t="str">
        <f>IF($C2&lt;&gt;"M5","",SSA!E2)</f>
        <v/>
      </c>
      <c r="H2" s="57" t="str">
        <f>IF($C2&lt;&gt;"M5","",SSA!F2)</f>
        <v/>
      </c>
      <c r="I2" s="57" t="str">
        <f>IF($C2&lt;&gt;"M5","",SSA!G2)</f>
        <v/>
      </c>
      <c r="J2" s="57" t="str">
        <f>IF($C2&lt;&gt;"M5","",SSA!H2)</f>
        <v/>
      </c>
      <c r="N2" s="59" t="str">
        <f t="shared" ref="N2:N66" si="0">IFERROR(G2-H2,"")</f>
        <v/>
      </c>
      <c r="O2" s="60" t="str">
        <f>IFERROR(IF(N2&gt;0,((E2-I2)/I2),""),"")</f>
        <v/>
      </c>
      <c r="P2" s="61" t="str">
        <f>IFERROR(IF(N2&lt;0,((F2-J2)/J2),""),"")</f>
        <v/>
      </c>
      <c r="Q2" s="62"/>
      <c r="R2" s="62"/>
      <c r="S2" s="62"/>
      <c r="T2" s="62"/>
      <c r="U2" s="62"/>
      <c r="V2" s="62"/>
      <c r="AA2" s="47"/>
      <c r="AB2" s="47"/>
      <c r="AC2" s="47"/>
      <c r="AD2" s="47"/>
      <c r="AE2" s="47"/>
      <c r="AF2" s="47"/>
    </row>
    <row r="3" spans="1:41" x14ac:dyDescent="0.55000000000000004">
      <c r="A3" s="5" t="str">
        <f>IF('Data Validation'!$K$2&lt;&gt;TRUE,"",'Data Validation'!A3)</f>
        <v/>
      </c>
      <c r="B3" s="5" t="str">
        <f>IF('Data Validation'!$K$2&lt;&gt;TRUE,"",'Data Validation'!C3)</f>
        <v/>
      </c>
      <c r="C3" s="5" t="str">
        <f>IF('Data Validation'!$K$2&lt;&gt;TRUE,"",'Data Validation'!E3)</f>
        <v/>
      </c>
      <c r="D3" s="5" t="str">
        <f>IF('Data Validation'!$K$2&lt;&gt;TRUE,"",'Data Validation'!G3)</f>
        <v/>
      </c>
      <c r="E3" s="5" t="str">
        <f>IF($C3&lt;&gt;"M5","",Price!F3)</f>
        <v/>
      </c>
      <c r="F3" s="6" t="str">
        <f>IF($C3&lt;&gt;"M5","",Price!G3)</f>
        <v/>
      </c>
      <c r="G3" s="57" t="str">
        <f>IF($C3&lt;&gt;"M5","",SSA!E3)</f>
        <v/>
      </c>
      <c r="H3" s="57" t="str">
        <f>IF($C3&lt;&gt;"M5","",SSA!F3)</f>
        <v/>
      </c>
      <c r="I3" s="57" t="str">
        <f>IF($C3&lt;&gt;"M5","",SSA!G3)</f>
        <v/>
      </c>
      <c r="J3" s="57" t="str">
        <f>IF($C3&lt;&gt;"M5","",SSA!H3)</f>
        <v/>
      </c>
      <c r="N3" s="59" t="str">
        <f t="shared" si="0"/>
        <v/>
      </c>
      <c r="O3" s="60" t="str">
        <f t="shared" ref="O3:O66" si="1">IFERROR(IF(N3&gt;0,((E3-I3)/I3),""),"")</f>
        <v/>
      </c>
      <c r="P3" s="61" t="str">
        <f t="shared" ref="P3:P66" si="2">IFERROR(IF(N3&lt;0,((F3-J3)/J3),""),"")</f>
        <v/>
      </c>
      <c r="Q3" s="62"/>
      <c r="R3" s="62"/>
      <c r="S3" s="62"/>
      <c r="T3" s="62"/>
      <c r="U3" s="62"/>
      <c r="V3" s="62"/>
      <c r="AA3" s="47"/>
      <c r="AB3" s="47"/>
      <c r="AC3" s="47"/>
      <c r="AD3" s="47"/>
      <c r="AE3" s="47"/>
      <c r="AF3" s="47"/>
    </row>
    <row r="4" spans="1:41" x14ac:dyDescent="0.55000000000000004">
      <c r="A4" s="5" t="str">
        <f>IF('Data Validation'!$K$2&lt;&gt;TRUE,"",'Data Validation'!A4)</f>
        <v/>
      </c>
      <c r="B4" s="5" t="str">
        <f>IF('Data Validation'!$K$2&lt;&gt;TRUE,"",'Data Validation'!C4)</f>
        <v/>
      </c>
      <c r="C4" s="5" t="str">
        <f>IF('Data Validation'!$K$2&lt;&gt;TRUE,"",'Data Validation'!E4)</f>
        <v/>
      </c>
      <c r="D4" s="5" t="str">
        <f>IF('Data Validation'!$K$2&lt;&gt;TRUE,"",'Data Validation'!G4)</f>
        <v/>
      </c>
      <c r="E4" s="5" t="str">
        <f>IF($C4&lt;&gt;"M5","",Price!F4)</f>
        <v/>
      </c>
      <c r="F4" s="6" t="str">
        <f>IF($C4&lt;&gt;"M5","",Price!G4)</f>
        <v/>
      </c>
      <c r="G4" s="57" t="str">
        <f>IF($C4&lt;&gt;"M5","",SSA!E4)</f>
        <v/>
      </c>
      <c r="H4" s="57" t="str">
        <f>IF($C4&lt;&gt;"M5","",SSA!F4)</f>
        <v/>
      </c>
      <c r="I4" s="57" t="str">
        <f>IF($C4&lt;&gt;"M5","",SSA!G4)</f>
        <v/>
      </c>
      <c r="J4" s="57" t="str">
        <f>IF($C4&lt;&gt;"M5","",SSA!H4)</f>
        <v/>
      </c>
      <c r="N4" s="59" t="str">
        <f t="shared" si="0"/>
        <v/>
      </c>
      <c r="O4" s="60" t="str">
        <f t="shared" si="1"/>
        <v/>
      </c>
      <c r="P4" s="61" t="str">
        <f t="shared" si="2"/>
        <v/>
      </c>
      <c r="Q4" s="62"/>
      <c r="R4" s="62"/>
      <c r="S4" s="62"/>
      <c r="T4" s="62"/>
      <c r="U4" s="62"/>
      <c r="V4" s="62"/>
      <c r="AA4" s="47"/>
      <c r="AB4" s="47"/>
      <c r="AC4" s="47"/>
      <c r="AD4" s="47"/>
      <c r="AE4" s="47"/>
      <c r="AF4" s="47"/>
    </row>
    <row r="5" spans="1:41" x14ac:dyDescent="0.55000000000000004">
      <c r="A5" s="5" t="str">
        <f>IF('Data Validation'!$K$2&lt;&gt;TRUE,"",'Data Validation'!A5)</f>
        <v/>
      </c>
      <c r="B5" s="5" t="str">
        <f>IF('Data Validation'!$K$2&lt;&gt;TRUE,"",'Data Validation'!C5)</f>
        <v/>
      </c>
      <c r="C5" s="5" t="str">
        <f>IF('Data Validation'!$K$2&lt;&gt;TRUE,"",'Data Validation'!E5)</f>
        <v/>
      </c>
      <c r="D5" s="5" t="str">
        <f>IF('Data Validation'!$K$2&lt;&gt;TRUE,"",'Data Validation'!G5)</f>
        <v/>
      </c>
      <c r="E5" s="5" t="str">
        <f>IF($C5&lt;&gt;"M5","",Price!F5)</f>
        <v/>
      </c>
      <c r="F5" s="6" t="str">
        <f>IF($C5&lt;&gt;"M5","",Price!G5)</f>
        <v/>
      </c>
      <c r="G5" s="57" t="str">
        <f>IF($C5&lt;&gt;"M5","",SSA!E5)</f>
        <v/>
      </c>
      <c r="H5" s="57" t="str">
        <f>IF($C5&lt;&gt;"M5","",SSA!F5)</f>
        <v/>
      </c>
      <c r="I5" s="57" t="str">
        <f>IF($C5&lt;&gt;"M5","",SSA!G5)</f>
        <v/>
      </c>
      <c r="J5" s="57" t="str">
        <f>IF($C5&lt;&gt;"M5","",SSA!H5)</f>
        <v/>
      </c>
      <c r="N5" s="59" t="str">
        <f t="shared" si="0"/>
        <v/>
      </c>
      <c r="O5" s="60" t="str">
        <f t="shared" si="1"/>
        <v/>
      </c>
      <c r="P5" s="61" t="str">
        <f t="shared" si="2"/>
        <v/>
      </c>
      <c r="Q5" s="62"/>
      <c r="R5" s="62"/>
      <c r="S5" s="62"/>
      <c r="T5" s="62"/>
      <c r="U5" s="62"/>
      <c r="V5" s="62"/>
      <c r="AA5" s="47"/>
      <c r="AB5" s="47"/>
      <c r="AC5" s="47"/>
      <c r="AD5" s="47"/>
      <c r="AE5" s="47"/>
      <c r="AF5" s="47"/>
    </row>
    <row r="6" spans="1:41" x14ac:dyDescent="0.55000000000000004">
      <c r="A6" s="5" t="str">
        <f>IF('Data Validation'!$K$2&lt;&gt;TRUE,"",'Data Validation'!A6)</f>
        <v/>
      </c>
      <c r="B6" s="5" t="str">
        <f>IF('Data Validation'!$K$2&lt;&gt;TRUE,"",'Data Validation'!C6)</f>
        <v/>
      </c>
      <c r="C6" s="5" t="str">
        <f>IF('Data Validation'!$K$2&lt;&gt;TRUE,"",'Data Validation'!E6)</f>
        <v/>
      </c>
      <c r="D6" s="5" t="str">
        <f>IF('Data Validation'!$K$2&lt;&gt;TRUE,"",'Data Validation'!G6)</f>
        <v/>
      </c>
      <c r="E6" s="5" t="str">
        <f>IF($C6&lt;&gt;"M5","",Price!F6)</f>
        <v/>
      </c>
      <c r="F6" s="6" t="str">
        <f>IF($C6&lt;&gt;"M5","",Price!G6)</f>
        <v/>
      </c>
      <c r="G6" s="57" t="str">
        <f>IF($C6&lt;&gt;"M5","",SSA!E6)</f>
        <v/>
      </c>
      <c r="H6" s="57" t="str">
        <f>IF($C6&lt;&gt;"M5","",SSA!F6)</f>
        <v/>
      </c>
      <c r="I6" s="57" t="str">
        <f>IF($C6&lt;&gt;"M5","",SSA!G6)</f>
        <v/>
      </c>
      <c r="J6" s="57" t="str">
        <f>IF($C6&lt;&gt;"M5","",SSA!H6)</f>
        <v/>
      </c>
      <c r="N6" s="59" t="str">
        <f t="shared" si="0"/>
        <v/>
      </c>
      <c r="O6" s="60" t="str">
        <f t="shared" si="1"/>
        <v/>
      </c>
      <c r="P6" s="61" t="str">
        <f t="shared" si="2"/>
        <v/>
      </c>
      <c r="Q6" s="62"/>
      <c r="R6" s="62"/>
      <c r="S6" s="62"/>
      <c r="T6" s="62"/>
      <c r="U6" s="62"/>
      <c r="V6" s="62"/>
      <c r="AA6" s="47"/>
      <c r="AB6" s="47"/>
      <c r="AC6" s="47"/>
      <c r="AD6" s="47"/>
      <c r="AE6" s="47"/>
      <c r="AF6" s="47"/>
    </row>
    <row r="7" spans="1:41" x14ac:dyDescent="0.55000000000000004">
      <c r="A7" s="5" t="str">
        <f>IF('Data Validation'!$K$2&lt;&gt;TRUE,"",'Data Validation'!A7)</f>
        <v/>
      </c>
      <c r="B7" s="5" t="str">
        <f>IF('Data Validation'!$K$2&lt;&gt;TRUE,"",'Data Validation'!C7)</f>
        <v/>
      </c>
      <c r="C7" s="5" t="str">
        <f>IF('Data Validation'!$K$2&lt;&gt;TRUE,"",'Data Validation'!E7)</f>
        <v/>
      </c>
      <c r="D7" s="5" t="str">
        <f>IF('Data Validation'!$K$2&lt;&gt;TRUE,"",'Data Validation'!G7)</f>
        <v/>
      </c>
      <c r="E7" s="5" t="str">
        <f>IF($C7&lt;&gt;"M5","",Price!F7)</f>
        <v/>
      </c>
      <c r="F7" s="6" t="str">
        <f>IF($C7&lt;&gt;"M5","",Price!G7)</f>
        <v/>
      </c>
      <c r="G7" s="57" t="str">
        <f>IF($C7&lt;&gt;"M5","",SSA!E7)</f>
        <v/>
      </c>
      <c r="H7" s="57" t="str">
        <f>IF($C7&lt;&gt;"M5","",SSA!F7)</f>
        <v/>
      </c>
      <c r="I7" s="57" t="str">
        <f>IF($C7&lt;&gt;"M5","",SSA!G7)</f>
        <v/>
      </c>
      <c r="J7" s="57" t="str">
        <f>IF($C7&lt;&gt;"M5","",SSA!H7)</f>
        <v/>
      </c>
      <c r="N7" s="59" t="str">
        <f t="shared" si="0"/>
        <v/>
      </c>
      <c r="O7" s="60" t="str">
        <f t="shared" si="1"/>
        <v/>
      </c>
      <c r="P7" s="61" t="str">
        <f t="shared" si="2"/>
        <v/>
      </c>
      <c r="Q7" s="62"/>
      <c r="R7" s="62"/>
      <c r="S7" s="62"/>
      <c r="T7" s="62"/>
      <c r="U7" s="62"/>
      <c r="V7" s="62"/>
      <c r="AA7" s="47"/>
      <c r="AB7" s="47"/>
      <c r="AC7" s="47"/>
      <c r="AD7" s="47"/>
      <c r="AE7" s="47"/>
      <c r="AF7" s="47"/>
    </row>
    <row r="8" spans="1:41" x14ac:dyDescent="0.55000000000000004">
      <c r="A8" s="5" t="str">
        <f>IF('Data Validation'!$K$2&lt;&gt;TRUE,"",'Data Validation'!A8)</f>
        <v/>
      </c>
      <c r="B8" s="5" t="str">
        <f>IF('Data Validation'!$K$2&lt;&gt;TRUE,"",'Data Validation'!C8)</f>
        <v/>
      </c>
      <c r="C8" s="5" t="str">
        <f>IF('Data Validation'!$K$2&lt;&gt;TRUE,"",'Data Validation'!E8)</f>
        <v/>
      </c>
      <c r="D8" s="5" t="str">
        <f>IF('Data Validation'!$K$2&lt;&gt;TRUE,"",'Data Validation'!G8)</f>
        <v/>
      </c>
      <c r="E8" s="5" t="str">
        <f>IF($C8&lt;&gt;"M5","",Price!F8)</f>
        <v/>
      </c>
      <c r="F8" s="6" t="str">
        <f>IF($C8&lt;&gt;"M5","",Price!G8)</f>
        <v/>
      </c>
      <c r="G8" s="57" t="str">
        <f>IF($C8&lt;&gt;"M5","",SSA!E8)</f>
        <v/>
      </c>
      <c r="H8" s="57" t="str">
        <f>IF($C8&lt;&gt;"M5","",SSA!F8)</f>
        <v/>
      </c>
      <c r="I8" s="57" t="str">
        <f>IF($C8&lt;&gt;"M5","",SSA!G8)</f>
        <v/>
      </c>
      <c r="J8" s="57" t="str">
        <f>IF($C8&lt;&gt;"M5","",SSA!H8)</f>
        <v/>
      </c>
      <c r="N8" s="59" t="str">
        <f t="shared" si="0"/>
        <v/>
      </c>
      <c r="O8" s="60" t="str">
        <f t="shared" si="1"/>
        <v/>
      </c>
      <c r="P8" s="61" t="str">
        <f t="shared" si="2"/>
        <v/>
      </c>
      <c r="Q8" s="62"/>
      <c r="R8" s="62"/>
      <c r="S8" s="62"/>
      <c r="T8" s="62"/>
      <c r="U8" s="62"/>
      <c r="V8" s="62"/>
      <c r="AA8" s="47"/>
      <c r="AB8" s="47"/>
      <c r="AC8" s="47"/>
      <c r="AD8" s="47"/>
      <c r="AE8" s="47"/>
      <c r="AF8" s="47"/>
    </row>
    <row r="9" spans="1:41" x14ac:dyDescent="0.55000000000000004">
      <c r="A9" s="5" t="str">
        <f>IF('Data Validation'!$K$2&lt;&gt;TRUE,"",'Data Validation'!A9)</f>
        <v/>
      </c>
      <c r="B9" s="5" t="str">
        <f>IF('Data Validation'!$K$2&lt;&gt;TRUE,"",'Data Validation'!C9)</f>
        <v/>
      </c>
      <c r="C9" s="5" t="str">
        <f>IF('Data Validation'!$K$2&lt;&gt;TRUE,"",'Data Validation'!E9)</f>
        <v/>
      </c>
      <c r="D9" s="5" t="str">
        <f>IF('Data Validation'!$K$2&lt;&gt;TRUE,"",'Data Validation'!G9)</f>
        <v/>
      </c>
      <c r="E9" s="5" t="str">
        <f>IF($C9&lt;&gt;"M5","",Price!F9)</f>
        <v/>
      </c>
      <c r="F9" s="6" t="str">
        <f>IF($C9&lt;&gt;"M5","",Price!G9)</f>
        <v/>
      </c>
      <c r="G9" s="57" t="str">
        <f>IF($C9&lt;&gt;"M5","",SSA!E9)</f>
        <v/>
      </c>
      <c r="H9" s="57" t="str">
        <f>IF($C9&lt;&gt;"M5","",SSA!F9)</f>
        <v/>
      </c>
      <c r="I9" s="57" t="str">
        <f>IF($C9&lt;&gt;"M5","",SSA!G9)</f>
        <v/>
      </c>
      <c r="J9" s="57" t="str">
        <f>IF($C9&lt;&gt;"M5","",SSA!H9)</f>
        <v/>
      </c>
      <c r="N9" s="59" t="str">
        <f t="shared" si="0"/>
        <v/>
      </c>
      <c r="O9" s="60" t="str">
        <f t="shared" si="1"/>
        <v/>
      </c>
      <c r="P9" s="61" t="str">
        <f t="shared" si="2"/>
        <v/>
      </c>
      <c r="Q9" s="62"/>
      <c r="R9" s="62"/>
      <c r="S9" s="62"/>
      <c r="T9" s="62"/>
      <c r="U9" s="62"/>
      <c r="V9" s="62"/>
      <c r="AA9" s="47"/>
      <c r="AB9" s="47"/>
      <c r="AC9" s="47"/>
      <c r="AD9" s="47"/>
      <c r="AE9" s="47"/>
      <c r="AF9" s="47"/>
    </row>
    <row r="10" spans="1:41" x14ac:dyDescent="0.55000000000000004">
      <c r="A10" s="5" t="str">
        <f>IF('Data Validation'!$K$2&lt;&gt;TRUE,"",'Data Validation'!A10)</f>
        <v/>
      </c>
      <c r="B10" s="5" t="str">
        <f>IF('Data Validation'!$K$2&lt;&gt;TRUE,"",'Data Validation'!C10)</f>
        <v/>
      </c>
      <c r="C10" s="5" t="str">
        <f>IF('Data Validation'!$K$2&lt;&gt;TRUE,"",'Data Validation'!E10)</f>
        <v/>
      </c>
      <c r="D10" s="5" t="str">
        <f>IF('Data Validation'!$K$2&lt;&gt;TRUE,"",'Data Validation'!G10)</f>
        <v/>
      </c>
      <c r="E10" s="5" t="str">
        <f>IF($C10&lt;&gt;"M5","",Price!F10)</f>
        <v/>
      </c>
      <c r="F10" s="6" t="str">
        <f>IF($C10&lt;&gt;"M5","",Price!G10)</f>
        <v/>
      </c>
      <c r="G10" s="57" t="str">
        <f>IF($C10&lt;&gt;"M5","",SSA!E10)</f>
        <v/>
      </c>
      <c r="H10" s="57" t="str">
        <f>IF($C10&lt;&gt;"M5","",SSA!F10)</f>
        <v/>
      </c>
      <c r="I10" s="57" t="str">
        <f>IF($C10&lt;&gt;"M5","",SSA!G10)</f>
        <v/>
      </c>
      <c r="J10" s="57" t="str">
        <f>IF($C10&lt;&gt;"M5","",SSA!H10)</f>
        <v/>
      </c>
      <c r="N10" s="59" t="str">
        <f t="shared" si="0"/>
        <v/>
      </c>
      <c r="O10" s="60" t="str">
        <f t="shared" si="1"/>
        <v/>
      </c>
      <c r="P10" s="61" t="str">
        <f t="shared" si="2"/>
        <v/>
      </c>
      <c r="Q10" s="62"/>
      <c r="R10" s="62"/>
      <c r="S10" s="62"/>
      <c r="T10" s="62"/>
      <c r="U10" s="62"/>
      <c r="V10" s="62"/>
      <c r="AA10" s="47"/>
      <c r="AB10" s="47"/>
      <c r="AC10" s="47"/>
      <c r="AD10" s="47"/>
      <c r="AE10" s="47"/>
      <c r="AF10" s="47"/>
    </row>
    <row r="11" spans="1:41" x14ac:dyDescent="0.55000000000000004">
      <c r="A11" s="5" t="str">
        <f>IF('Data Validation'!$K$2&lt;&gt;TRUE,"",'Data Validation'!A11)</f>
        <v/>
      </c>
      <c r="B11" s="5" t="str">
        <f>IF('Data Validation'!$K$2&lt;&gt;TRUE,"",'Data Validation'!C11)</f>
        <v/>
      </c>
      <c r="C11" s="5" t="str">
        <f>IF('Data Validation'!$K$2&lt;&gt;TRUE,"",'Data Validation'!E11)</f>
        <v/>
      </c>
      <c r="D11" s="5" t="str">
        <f>IF('Data Validation'!$K$2&lt;&gt;TRUE,"",'Data Validation'!G11)</f>
        <v/>
      </c>
      <c r="E11" s="5" t="str">
        <f>IF($C11&lt;&gt;"M5","",Price!F11)</f>
        <v/>
      </c>
      <c r="F11" s="6" t="str">
        <f>IF($C11&lt;&gt;"M5","",Price!G11)</f>
        <v/>
      </c>
      <c r="G11" s="57" t="str">
        <f>IF($C11&lt;&gt;"M5","",SSA!E11)</f>
        <v/>
      </c>
      <c r="H11" s="57" t="str">
        <f>IF($C11&lt;&gt;"M5","",SSA!F11)</f>
        <v/>
      </c>
      <c r="I11" s="57" t="str">
        <f>IF($C11&lt;&gt;"M5","",SSA!G11)</f>
        <v/>
      </c>
      <c r="J11" s="57" t="str">
        <f>IF($C11&lt;&gt;"M5","",SSA!H11)</f>
        <v/>
      </c>
      <c r="N11" s="59" t="str">
        <f t="shared" si="0"/>
        <v/>
      </c>
      <c r="O11" s="60" t="str">
        <f t="shared" si="1"/>
        <v/>
      </c>
      <c r="P11" s="61" t="str">
        <f t="shared" si="2"/>
        <v/>
      </c>
      <c r="Q11" s="62"/>
      <c r="R11" s="62"/>
      <c r="S11" s="62"/>
      <c r="T11" s="62"/>
      <c r="U11" s="62"/>
      <c r="V11" s="62"/>
      <c r="AA11" s="47"/>
      <c r="AB11" s="47"/>
      <c r="AC11" s="47"/>
      <c r="AD11" s="47"/>
      <c r="AE11" s="47"/>
      <c r="AF11" s="47"/>
    </row>
    <row r="12" spans="1:41" x14ac:dyDescent="0.55000000000000004">
      <c r="A12" s="5" t="str">
        <f>IF('Data Validation'!$K$2&lt;&gt;TRUE,"",'Data Validation'!A12)</f>
        <v/>
      </c>
      <c r="B12" s="5" t="str">
        <f>IF('Data Validation'!$K$2&lt;&gt;TRUE,"",'Data Validation'!C12)</f>
        <v/>
      </c>
      <c r="C12" s="5" t="str">
        <f>IF('Data Validation'!$K$2&lt;&gt;TRUE,"",'Data Validation'!E12)</f>
        <v/>
      </c>
      <c r="D12" s="5" t="str">
        <f>IF('Data Validation'!$K$2&lt;&gt;TRUE,"",'Data Validation'!G12)</f>
        <v/>
      </c>
      <c r="E12" s="5" t="str">
        <f>IF($C12&lt;&gt;"M5","",Price!F12)</f>
        <v/>
      </c>
      <c r="F12" s="6" t="str">
        <f>IF($C12&lt;&gt;"M5","",Price!G12)</f>
        <v/>
      </c>
      <c r="G12" s="57" t="str">
        <f>IF($C12&lt;&gt;"M5","",SSA!E12)</f>
        <v/>
      </c>
      <c r="H12" s="57" t="str">
        <f>IF($C12&lt;&gt;"M5","",SSA!F12)</f>
        <v/>
      </c>
      <c r="I12" s="57" t="str">
        <f>IF($C12&lt;&gt;"M5","",SSA!G12)</f>
        <v/>
      </c>
      <c r="J12" s="57" t="str">
        <f>IF($C12&lt;&gt;"M5","",SSA!H12)</f>
        <v/>
      </c>
      <c r="N12" s="59" t="str">
        <f t="shared" si="0"/>
        <v/>
      </c>
      <c r="O12" s="60" t="str">
        <f t="shared" si="1"/>
        <v/>
      </c>
      <c r="P12" s="61" t="str">
        <f t="shared" si="2"/>
        <v/>
      </c>
      <c r="Q12" s="62"/>
      <c r="R12" s="62"/>
      <c r="S12" s="62"/>
      <c r="T12" s="62"/>
      <c r="U12" s="62"/>
      <c r="V12" s="62"/>
      <c r="AA12" s="47"/>
      <c r="AB12" s="47"/>
      <c r="AC12" s="47"/>
      <c r="AD12" s="47"/>
      <c r="AE12" s="47"/>
      <c r="AF12" s="47"/>
    </row>
    <row r="13" spans="1:41" x14ac:dyDescent="0.55000000000000004">
      <c r="A13" s="5" t="str">
        <f>IF('Data Validation'!$K$2&lt;&gt;TRUE,"",'Data Validation'!A13)</f>
        <v/>
      </c>
      <c r="B13" s="5" t="str">
        <f>IF('Data Validation'!$K$2&lt;&gt;TRUE,"",'Data Validation'!C13)</f>
        <v/>
      </c>
      <c r="C13" s="5" t="str">
        <f>IF('Data Validation'!$K$2&lt;&gt;TRUE,"",'Data Validation'!E13)</f>
        <v/>
      </c>
      <c r="D13" s="5" t="str">
        <f>IF('Data Validation'!$K$2&lt;&gt;TRUE,"",'Data Validation'!G13)</f>
        <v/>
      </c>
      <c r="E13" s="5" t="str">
        <f>IF($C13&lt;&gt;"M5","",Price!F13)</f>
        <v/>
      </c>
      <c r="F13" s="6" t="str">
        <f>IF($C13&lt;&gt;"M5","",Price!G13)</f>
        <v/>
      </c>
      <c r="G13" s="57" t="str">
        <f>IF($C13&lt;&gt;"M5","",SSA!E13)</f>
        <v/>
      </c>
      <c r="H13" s="57" t="str">
        <f>IF($C13&lt;&gt;"M5","",SSA!F13)</f>
        <v/>
      </c>
      <c r="I13" s="57" t="str">
        <f>IF($C13&lt;&gt;"M5","",SSA!G13)</f>
        <v/>
      </c>
      <c r="J13" s="57" t="str">
        <f>IF($C13&lt;&gt;"M5","",SSA!H13)</f>
        <v/>
      </c>
      <c r="N13" s="59" t="str">
        <f t="shared" si="0"/>
        <v/>
      </c>
      <c r="O13" s="60" t="str">
        <f t="shared" si="1"/>
        <v/>
      </c>
      <c r="P13" s="61" t="str">
        <f t="shared" si="2"/>
        <v/>
      </c>
      <c r="Q13" s="62"/>
      <c r="R13" s="62"/>
      <c r="S13" s="62"/>
      <c r="T13" s="62"/>
      <c r="U13" s="62"/>
      <c r="V13" s="62"/>
      <c r="AA13" s="47"/>
      <c r="AB13" s="47"/>
      <c r="AC13" s="47"/>
      <c r="AD13" s="47"/>
      <c r="AE13" s="47"/>
      <c r="AF13" s="47"/>
    </row>
    <row r="14" spans="1:41" x14ac:dyDescent="0.55000000000000004">
      <c r="A14" s="5" t="str">
        <f>IF('Data Validation'!$K$2&lt;&gt;TRUE,"",'Data Validation'!A14)</f>
        <v/>
      </c>
      <c r="B14" s="5" t="str">
        <f>IF('Data Validation'!$K$2&lt;&gt;TRUE,"",'Data Validation'!C14)</f>
        <v/>
      </c>
      <c r="C14" s="5" t="str">
        <f>IF('Data Validation'!$K$2&lt;&gt;TRUE,"",'Data Validation'!E14)</f>
        <v/>
      </c>
      <c r="D14" s="5" t="str">
        <f>IF('Data Validation'!$K$2&lt;&gt;TRUE,"",'Data Validation'!G14)</f>
        <v/>
      </c>
      <c r="E14" s="5" t="str">
        <f>IF($C14&lt;&gt;"M5","",Price!F14)</f>
        <v/>
      </c>
      <c r="F14" s="6" t="str">
        <f>IF($C14&lt;&gt;"M5","",Price!G14)</f>
        <v/>
      </c>
      <c r="G14" s="57" t="str">
        <f>IF($C14&lt;&gt;"M5","",SSA!E14)</f>
        <v/>
      </c>
      <c r="H14" s="57" t="str">
        <f>IF($C14&lt;&gt;"M5","",SSA!F14)</f>
        <v/>
      </c>
      <c r="I14" s="57" t="str">
        <f>IF($C14&lt;&gt;"M5","",SSA!G14)</f>
        <v/>
      </c>
      <c r="J14" s="57" t="str">
        <f>IF($C14&lt;&gt;"M5","",SSA!H14)</f>
        <v/>
      </c>
      <c r="N14" s="59" t="str">
        <f t="shared" si="0"/>
        <v/>
      </c>
      <c r="O14" s="60" t="str">
        <f t="shared" si="1"/>
        <v/>
      </c>
      <c r="P14" s="61" t="str">
        <f t="shared" si="2"/>
        <v/>
      </c>
      <c r="Q14" s="62"/>
      <c r="R14" s="62"/>
      <c r="S14" s="62"/>
      <c r="T14" s="62"/>
      <c r="U14" s="62"/>
      <c r="V14" s="62"/>
      <c r="AA14" s="47"/>
      <c r="AB14" s="47"/>
      <c r="AC14" s="47"/>
      <c r="AD14" s="47"/>
      <c r="AE14" s="47"/>
      <c r="AF14" s="47"/>
    </row>
    <row r="15" spans="1:41" x14ac:dyDescent="0.55000000000000004">
      <c r="A15" s="5" t="str">
        <f>IF('Data Validation'!$K$2&lt;&gt;TRUE,"",'Data Validation'!A15)</f>
        <v/>
      </c>
      <c r="B15" s="5" t="str">
        <f>IF('Data Validation'!$K$2&lt;&gt;TRUE,"",'Data Validation'!C15)</f>
        <v/>
      </c>
      <c r="C15" s="5" t="str">
        <f>IF('Data Validation'!$K$2&lt;&gt;TRUE,"",'Data Validation'!E15)</f>
        <v/>
      </c>
      <c r="D15" s="5" t="str">
        <f>IF('Data Validation'!$K$2&lt;&gt;TRUE,"",'Data Validation'!G15)</f>
        <v/>
      </c>
      <c r="E15" s="5" t="str">
        <f>IF($C15&lt;&gt;"M5","",Price!F15)</f>
        <v/>
      </c>
      <c r="F15" s="6" t="str">
        <f>IF($C15&lt;&gt;"M5","",Price!G15)</f>
        <v/>
      </c>
      <c r="G15" s="57" t="str">
        <f>IF($C15&lt;&gt;"M5","",SSA!E15)</f>
        <v/>
      </c>
      <c r="H15" s="57" t="str">
        <f>IF($C15&lt;&gt;"M5","",SSA!F15)</f>
        <v/>
      </c>
      <c r="I15" s="57" t="str">
        <f>IF($C15&lt;&gt;"M5","",SSA!G15)</f>
        <v/>
      </c>
      <c r="J15" s="57" t="str">
        <f>IF($C15&lt;&gt;"M5","",SSA!H15)</f>
        <v/>
      </c>
      <c r="N15" s="59" t="str">
        <f t="shared" si="0"/>
        <v/>
      </c>
      <c r="O15" s="60" t="str">
        <f t="shared" si="1"/>
        <v/>
      </c>
      <c r="P15" s="61" t="str">
        <f t="shared" si="2"/>
        <v/>
      </c>
      <c r="Q15" s="62"/>
      <c r="R15" s="62"/>
      <c r="S15" s="62"/>
      <c r="T15" s="62"/>
      <c r="U15" s="62"/>
      <c r="V15" s="62"/>
      <c r="AA15" s="47"/>
      <c r="AB15" s="47"/>
      <c r="AC15" s="47"/>
      <c r="AD15" s="47"/>
      <c r="AE15" s="47"/>
      <c r="AF15" s="47"/>
    </row>
    <row r="16" spans="1:41" x14ac:dyDescent="0.55000000000000004">
      <c r="A16" s="5" t="str">
        <f>IF('Data Validation'!$K$2&lt;&gt;TRUE,"",'Data Validation'!A16)</f>
        <v/>
      </c>
      <c r="B16" s="5" t="str">
        <f>IF('Data Validation'!$K$2&lt;&gt;TRUE,"",'Data Validation'!C16)</f>
        <v/>
      </c>
      <c r="C16" s="5" t="str">
        <f>IF('Data Validation'!$K$2&lt;&gt;TRUE,"",'Data Validation'!E16)</f>
        <v/>
      </c>
      <c r="D16" s="5" t="str">
        <f>IF('Data Validation'!$K$2&lt;&gt;TRUE,"",'Data Validation'!G16)</f>
        <v/>
      </c>
      <c r="E16" s="5" t="str">
        <f>IF($C16&lt;&gt;"M5","",Price!F16)</f>
        <v/>
      </c>
      <c r="F16" s="6" t="str">
        <f>IF($C16&lt;&gt;"M5","",Price!G16)</f>
        <v/>
      </c>
      <c r="G16" s="57" t="str">
        <f>IF($C16&lt;&gt;"M5","",SSA!E16)</f>
        <v/>
      </c>
      <c r="H16" s="57" t="str">
        <f>IF($C16&lt;&gt;"M5","",SSA!F16)</f>
        <v/>
      </c>
      <c r="I16" s="57" t="str">
        <f>IF($C16&lt;&gt;"M5","",SSA!G16)</f>
        <v/>
      </c>
      <c r="J16" s="57" t="str">
        <f>IF($C16&lt;&gt;"M5","",SSA!H16)</f>
        <v/>
      </c>
      <c r="N16" s="59" t="str">
        <f t="shared" si="0"/>
        <v/>
      </c>
      <c r="O16" s="60" t="str">
        <f t="shared" si="1"/>
        <v/>
      </c>
      <c r="P16" s="61" t="str">
        <f t="shared" si="2"/>
        <v/>
      </c>
      <c r="Q16" s="62"/>
      <c r="R16" s="62"/>
      <c r="S16" s="62"/>
      <c r="T16" s="62"/>
      <c r="U16" s="62"/>
      <c r="V16" s="62"/>
      <c r="AA16" s="47"/>
      <c r="AB16" s="47"/>
      <c r="AC16" s="47"/>
      <c r="AD16" s="47"/>
      <c r="AE16" s="47"/>
      <c r="AF16" s="47"/>
    </row>
    <row r="17" spans="1:32" x14ac:dyDescent="0.55000000000000004">
      <c r="A17" s="5" t="str">
        <f>IF('Data Validation'!$K$2&lt;&gt;TRUE,"",'Data Validation'!A17)</f>
        <v/>
      </c>
      <c r="B17" s="5" t="str">
        <f>IF('Data Validation'!$K$2&lt;&gt;TRUE,"",'Data Validation'!C17)</f>
        <v/>
      </c>
      <c r="C17" s="5" t="str">
        <f>IF('Data Validation'!$K$2&lt;&gt;TRUE,"",'Data Validation'!E17)</f>
        <v/>
      </c>
      <c r="D17" s="5" t="str">
        <f>IF('Data Validation'!$K$2&lt;&gt;TRUE,"",'Data Validation'!G17)</f>
        <v/>
      </c>
      <c r="E17" s="5" t="str">
        <f>IF($C17&lt;&gt;"M5","",Price!F17)</f>
        <v/>
      </c>
      <c r="F17" s="6" t="str">
        <f>IF($C17&lt;&gt;"M5","",Price!G17)</f>
        <v/>
      </c>
      <c r="G17" s="57" t="str">
        <f>IF($C17&lt;&gt;"M5","",SSA!E17)</f>
        <v/>
      </c>
      <c r="H17" s="57" t="str">
        <f>IF($C17&lt;&gt;"M5","",SSA!F17)</f>
        <v/>
      </c>
      <c r="I17" s="57" t="str">
        <f>IF($C17&lt;&gt;"M5","",SSA!G17)</f>
        <v/>
      </c>
      <c r="J17" s="57" t="str">
        <f>IF($C17&lt;&gt;"M5","",SSA!H17)</f>
        <v/>
      </c>
      <c r="N17" s="59" t="str">
        <f t="shared" si="0"/>
        <v/>
      </c>
      <c r="O17" s="60" t="str">
        <f t="shared" si="1"/>
        <v/>
      </c>
      <c r="P17" s="61" t="str">
        <f t="shared" si="2"/>
        <v/>
      </c>
      <c r="Q17" s="62"/>
      <c r="R17" s="62"/>
      <c r="S17" s="62"/>
      <c r="T17" s="62"/>
      <c r="U17" s="62"/>
      <c r="V17" s="62"/>
      <c r="AA17" s="47"/>
      <c r="AB17" s="47"/>
      <c r="AC17" s="47"/>
      <c r="AD17" s="47"/>
      <c r="AE17" s="47"/>
      <c r="AF17" s="47"/>
    </row>
    <row r="18" spans="1:32" x14ac:dyDescent="0.55000000000000004">
      <c r="A18" s="5" t="str">
        <f>IF('Data Validation'!$K$2&lt;&gt;TRUE,"",'Data Validation'!A18)</f>
        <v/>
      </c>
      <c r="B18" s="5" t="str">
        <f>IF('Data Validation'!$K$2&lt;&gt;TRUE,"",'Data Validation'!C18)</f>
        <v/>
      </c>
      <c r="C18" s="5" t="str">
        <f>IF('Data Validation'!$K$2&lt;&gt;TRUE,"",'Data Validation'!E18)</f>
        <v/>
      </c>
      <c r="D18" s="5" t="str">
        <f>IF('Data Validation'!$K$2&lt;&gt;TRUE,"",'Data Validation'!G18)</f>
        <v/>
      </c>
      <c r="E18" s="5" t="str">
        <f>IF($C18&lt;&gt;"M5","",Price!F18)</f>
        <v/>
      </c>
      <c r="F18" s="6" t="str">
        <f>IF($C18&lt;&gt;"M5","",Price!G18)</f>
        <v/>
      </c>
      <c r="G18" s="57" t="str">
        <f>IF($C18&lt;&gt;"M5","",SSA!E18)</f>
        <v/>
      </c>
      <c r="H18" s="57" t="str">
        <f>IF($C18&lt;&gt;"M5","",SSA!F18)</f>
        <v/>
      </c>
      <c r="I18" s="57" t="str">
        <f>IF($C18&lt;&gt;"M5","",SSA!G18)</f>
        <v/>
      </c>
      <c r="J18" s="57" t="str">
        <f>IF($C18&lt;&gt;"M5","",SSA!H18)</f>
        <v/>
      </c>
      <c r="N18" s="59" t="str">
        <f t="shared" si="0"/>
        <v/>
      </c>
      <c r="O18" s="60" t="str">
        <f t="shared" si="1"/>
        <v/>
      </c>
      <c r="P18" s="61" t="str">
        <f t="shared" si="2"/>
        <v/>
      </c>
      <c r="Q18" s="62"/>
      <c r="R18" s="62"/>
      <c r="S18" s="62"/>
      <c r="T18" s="62"/>
      <c r="U18" s="62"/>
      <c r="V18" s="62"/>
      <c r="AA18" s="47"/>
      <c r="AB18" s="47"/>
      <c r="AC18" s="47"/>
      <c r="AD18" s="47"/>
      <c r="AE18" s="47"/>
      <c r="AF18" s="47"/>
    </row>
    <row r="19" spans="1:32" x14ac:dyDescent="0.55000000000000004">
      <c r="A19" s="5" t="str">
        <f>IF('Data Validation'!$K$2&lt;&gt;TRUE,"",'Data Validation'!A19)</f>
        <v/>
      </c>
      <c r="B19" s="5" t="str">
        <f>IF('Data Validation'!$K$2&lt;&gt;TRUE,"",'Data Validation'!C19)</f>
        <v/>
      </c>
      <c r="C19" s="5" t="str">
        <f>IF('Data Validation'!$K$2&lt;&gt;TRUE,"",'Data Validation'!E19)</f>
        <v/>
      </c>
      <c r="D19" s="5" t="str">
        <f>IF('Data Validation'!$K$2&lt;&gt;TRUE,"",'Data Validation'!G19)</f>
        <v/>
      </c>
      <c r="E19" s="5" t="str">
        <f>IF($C19&lt;&gt;"M5","",Price!F19)</f>
        <v/>
      </c>
      <c r="F19" s="6" t="str">
        <f>IF($C19&lt;&gt;"M5","",Price!G19)</f>
        <v/>
      </c>
      <c r="G19" s="57" t="str">
        <f>IF($C19&lt;&gt;"M5","",SSA!E19)</f>
        <v/>
      </c>
      <c r="H19" s="57" t="str">
        <f>IF($C19&lt;&gt;"M5","",SSA!F19)</f>
        <v/>
      </c>
      <c r="I19" s="57" t="str">
        <f>IF($C19&lt;&gt;"M5","",SSA!G19)</f>
        <v/>
      </c>
      <c r="J19" s="57" t="str">
        <f>IF($C19&lt;&gt;"M5","",SSA!H19)</f>
        <v/>
      </c>
      <c r="N19" s="59" t="str">
        <f t="shared" si="0"/>
        <v/>
      </c>
      <c r="O19" s="60" t="str">
        <f t="shared" si="1"/>
        <v/>
      </c>
      <c r="P19" s="61" t="str">
        <f t="shared" si="2"/>
        <v/>
      </c>
      <c r="Q19" s="62"/>
      <c r="R19" s="62"/>
      <c r="S19" s="62"/>
      <c r="T19" s="62"/>
      <c r="U19" s="62"/>
      <c r="V19" s="62"/>
      <c r="AA19" s="47"/>
      <c r="AB19" s="47"/>
      <c r="AC19" s="47"/>
      <c r="AD19" s="47"/>
      <c r="AE19" s="47"/>
      <c r="AF19" s="47"/>
    </row>
    <row r="20" spans="1:32" x14ac:dyDescent="0.55000000000000004">
      <c r="A20" s="5" t="str">
        <f>IF('Data Validation'!$K$2&lt;&gt;TRUE,"",'Data Validation'!A20)</f>
        <v/>
      </c>
      <c r="B20" s="5" t="str">
        <f>IF('Data Validation'!$K$2&lt;&gt;TRUE,"",'Data Validation'!C20)</f>
        <v/>
      </c>
      <c r="C20" s="5" t="str">
        <f>IF('Data Validation'!$K$2&lt;&gt;TRUE,"",'Data Validation'!E20)</f>
        <v/>
      </c>
      <c r="D20" s="5" t="str">
        <f>IF('Data Validation'!$K$2&lt;&gt;TRUE,"",'Data Validation'!G20)</f>
        <v/>
      </c>
      <c r="E20" s="5" t="str">
        <f>IF($C20&lt;&gt;"M5","",Price!F20)</f>
        <v/>
      </c>
      <c r="F20" s="6" t="str">
        <f>IF($C20&lt;&gt;"M5","",Price!G20)</f>
        <v/>
      </c>
      <c r="G20" s="57" t="str">
        <f>IF($C20&lt;&gt;"M5","",SSA!E20)</f>
        <v/>
      </c>
      <c r="H20" s="57" t="str">
        <f>IF($C20&lt;&gt;"M5","",SSA!F20)</f>
        <v/>
      </c>
      <c r="I20" s="57" t="str">
        <f>IF($C20&lt;&gt;"M5","",SSA!G20)</f>
        <v/>
      </c>
      <c r="J20" s="57" t="str">
        <f>IF($C20&lt;&gt;"M5","",SSA!H20)</f>
        <v/>
      </c>
      <c r="N20" s="59" t="str">
        <f t="shared" si="0"/>
        <v/>
      </c>
      <c r="O20" s="60" t="str">
        <f t="shared" si="1"/>
        <v/>
      </c>
      <c r="P20" s="61" t="str">
        <f t="shared" si="2"/>
        <v/>
      </c>
      <c r="Q20" s="62"/>
      <c r="R20" s="62"/>
      <c r="S20" s="62"/>
      <c r="T20" s="62"/>
      <c r="U20" s="62"/>
      <c r="V20" s="62"/>
      <c r="AA20" s="47"/>
      <c r="AB20" s="47"/>
      <c r="AC20" s="47"/>
      <c r="AD20" s="47"/>
      <c r="AE20" s="47"/>
      <c r="AF20" s="47"/>
    </row>
    <row r="21" spans="1:32" x14ac:dyDescent="0.55000000000000004">
      <c r="A21" s="5" t="str">
        <f>IF('Data Validation'!$K$2&lt;&gt;TRUE,"",'Data Validation'!A21)</f>
        <v/>
      </c>
      <c r="B21" s="5" t="str">
        <f>IF('Data Validation'!$K$2&lt;&gt;TRUE,"",'Data Validation'!C21)</f>
        <v/>
      </c>
      <c r="C21" s="5" t="str">
        <f>IF('Data Validation'!$K$2&lt;&gt;TRUE,"",'Data Validation'!E21)</f>
        <v/>
      </c>
      <c r="D21" s="5" t="str">
        <f>IF('Data Validation'!$K$2&lt;&gt;TRUE,"",'Data Validation'!G21)</f>
        <v/>
      </c>
      <c r="E21" s="5" t="str">
        <f>IF($C21&lt;&gt;"M5","",Price!F21)</f>
        <v/>
      </c>
      <c r="F21" s="6" t="str">
        <f>IF($C21&lt;&gt;"M5","",Price!G21)</f>
        <v/>
      </c>
      <c r="G21" s="57" t="str">
        <f>IF($C21&lt;&gt;"M5","",SSA!E21)</f>
        <v/>
      </c>
      <c r="H21" s="57" t="str">
        <f>IF($C21&lt;&gt;"M5","",SSA!F21)</f>
        <v/>
      </c>
      <c r="I21" s="57" t="str">
        <f>IF($C21&lt;&gt;"M5","",SSA!G21)</f>
        <v/>
      </c>
      <c r="J21" s="57" t="str">
        <f>IF($C21&lt;&gt;"M5","",SSA!H21)</f>
        <v/>
      </c>
      <c r="N21" s="59" t="str">
        <f t="shared" si="0"/>
        <v/>
      </c>
      <c r="O21" s="60" t="str">
        <f t="shared" si="1"/>
        <v/>
      </c>
      <c r="P21" s="61" t="str">
        <f t="shared" si="2"/>
        <v/>
      </c>
      <c r="Q21" s="62"/>
      <c r="R21" s="62"/>
      <c r="S21" s="62"/>
      <c r="T21" s="62"/>
      <c r="U21" s="62"/>
      <c r="V21" s="62"/>
      <c r="AA21" s="47"/>
      <c r="AB21" s="47"/>
      <c r="AC21" s="47"/>
      <c r="AD21" s="47"/>
      <c r="AE21" s="47"/>
      <c r="AF21" s="47"/>
    </row>
    <row r="22" spans="1:32" x14ac:dyDescent="0.55000000000000004">
      <c r="A22" s="5" t="str">
        <f>IF('Data Validation'!$K$2&lt;&gt;TRUE,"",'Data Validation'!A22)</f>
        <v/>
      </c>
      <c r="B22" s="5" t="str">
        <f>IF('Data Validation'!$K$2&lt;&gt;TRUE,"",'Data Validation'!C22)</f>
        <v/>
      </c>
      <c r="C22" s="5" t="str">
        <f>IF('Data Validation'!$K$2&lt;&gt;TRUE,"",'Data Validation'!E22)</f>
        <v/>
      </c>
      <c r="D22" s="5" t="str">
        <f>IF('Data Validation'!$K$2&lt;&gt;TRUE,"",'Data Validation'!G22)</f>
        <v/>
      </c>
      <c r="E22" s="5" t="str">
        <f>IF($C22&lt;&gt;"M5","",Price!F22)</f>
        <v/>
      </c>
      <c r="F22" s="6" t="str">
        <f>IF($C22&lt;&gt;"M5","",Price!G22)</f>
        <v/>
      </c>
      <c r="G22" s="57" t="str">
        <f>IF($C22&lt;&gt;"M5","",SSA!E22)</f>
        <v/>
      </c>
      <c r="H22" s="57" t="str">
        <f>IF($C22&lt;&gt;"M5","",SSA!F22)</f>
        <v/>
      </c>
      <c r="I22" s="57" t="str">
        <f>IF($C22&lt;&gt;"M5","",SSA!G22)</f>
        <v/>
      </c>
      <c r="J22" s="57" t="str">
        <f>IF($C22&lt;&gt;"M5","",SSA!H22)</f>
        <v/>
      </c>
      <c r="N22" s="59" t="str">
        <f t="shared" si="0"/>
        <v/>
      </c>
      <c r="O22" s="60" t="str">
        <f t="shared" si="1"/>
        <v/>
      </c>
      <c r="P22" s="61" t="str">
        <f t="shared" si="2"/>
        <v/>
      </c>
      <c r="Q22" s="62"/>
      <c r="R22" s="62"/>
      <c r="S22" s="62"/>
      <c r="T22" s="62"/>
      <c r="U22" s="62"/>
      <c r="V22" s="62"/>
      <c r="AA22" s="47"/>
      <c r="AB22" s="47"/>
      <c r="AC22" s="47"/>
      <c r="AD22" s="47"/>
      <c r="AE22" s="47"/>
      <c r="AF22" s="47"/>
    </row>
    <row r="23" spans="1:32" x14ac:dyDescent="0.55000000000000004">
      <c r="A23" s="5" t="str">
        <f>IF('Data Validation'!$K$2&lt;&gt;TRUE,"",'Data Validation'!A23)</f>
        <v/>
      </c>
      <c r="B23" s="5" t="str">
        <f>IF('Data Validation'!$K$2&lt;&gt;TRUE,"",'Data Validation'!C23)</f>
        <v/>
      </c>
      <c r="C23" s="5" t="str">
        <f>IF('Data Validation'!$K$2&lt;&gt;TRUE,"",'Data Validation'!E23)</f>
        <v/>
      </c>
      <c r="D23" s="5" t="str">
        <f>IF('Data Validation'!$K$2&lt;&gt;TRUE,"",'Data Validation'!G23)</f>
        <v/>
      </c>
      <c r="E23" s="5" t="str">
        <f>IF($C23&lt;&gt;"M5","",Price!F23)</f>
        <v/>
      </c>
      <c r="F23" s="6" t="str">
        <f>IF($C23&lt;&gt;"M5","",Price!G23)</f>
        <v/>
      </c>
      <c r="G23" s="57" t="str">
        <f>IF($C23&lt;&gt;"M5","",SSA!E23)</f>
        <v/>
      </c>
      <c r="H23" s="57" t="str">
        <f>IF($C23&lt;&gt;"M5","",SSA!F23)</f>
        <v/>
      </c>
      <c r="I23" s="57" t="str">
        <f>IF($C23&lt;&gt;"M5","",SSA!G23)</f>
        <v/>
      </c>
      <c r="J23" s="57" t="str">
        <f>IF($C23&lt;&gt;"M5","",SSA!H23)</f>
        <v/>
      </c>
      <c r="N23" s="59" t="str">
        <f t="shared" si="0"/>
        <v/>
      </c>
      <c r="O23" s="60" t="str">
        <f t="shared" si="1"/>
        <v/>
      </c>
      <c r="P23" s="61" t="str">
        <f t="shared" si="2"/>
        <v/>
      </c>
      <c r="Q23" s="62"/>
      <c r="R23" s="62"/>
      <c r="S23" s="62"/>
      <c r="T23" s="62"/>
      <c r="U23" s="62"/>
      <c r="V23" s="62"/>
      <c r="AA23" s="47"/>
      <c r="AB23" s="47"/>
      <c r="AC23" s="47"/>
      <c r="AD23" s="47"/>
      <c r="AE23" s="47"/>
      <c r="AF23" s="47"/>
    </row>
    <row r="24" spans="1:32" x14ac:dyDescent="0.55000000000000004">
      <c r="A24" s="5" t="str">
        <f>IF('Data Validation'!$K$2&lt;&gt;TRUE,"",'Data Validation'!A24)</f>
        <v/>
      </c>
      <c r="B24" s="5" t="str">
        <f>IF('Data Validation'!$K$2&lt;&gt;TRUE,"",'Data Validation'!C24)</f>
        <v/>
      </c>
      <c r="C24" s="5" t="str">
        <f>IF('Data Validation'!$K$2&lt;&gt;TRUE,"",'Data Validation'!E24)</f>
        <v/>
      </c>
      <c r="D24" s="5" t="str">
        <f>IF('Data Validation'!$K$2&lt;&gt;TRUE,"",'Data Validation'!G24)</f>
        <v/>
      </c>
      <c r="E24" s="5" t="str">
        <f>IF($C24&lt;&gt;"M5","",Price!F24)</f>
        <v/>
      </c>
      <c r="F24" s="6" t="str">
        <f>IF($C24&lt;&gt;"M5","",Price!G24)</f>
        <v/>
      </c>
      <c r="G24" s="57" t="str">
        <f>IF($C24&lt;&gt;"M5","",SSA!E24)</f>
        <v/>
      </c>
      <c r="H24" s="57" t="str">
        <f>IF($C24&lt;&gt;"M5","",SSA!F24)</f>
        <v/>
      </c>
      <c r="I24" s="57" t="str">
        <f>IF($C24&lt;&gt;"M5","",SSA!G24)</f>
        <v/>
      </c>
      <c r="J24" s="57" t="str">
        <f>IF($C24&lt;&gt;"M5","",SSA!H24)</f>
        <v/>
      </c>
      <c r="N24" s="59" t="str">
        <f t="shared" si="0"/>
        <v/>
      </c>
      <c r="O24" s="60" t="str">
        <f t="shared" si="1"/>
        <v/>
      </c>
      <c r="P24" s="61" t="str">
        <f t="shared" si="2"/>
        <v/>
      </c>
      <c r="Q24" s="62"/>
      <c r="R24" s="62"/>
      <c r="S24" s="62"/>
      <c r="T24" s="62"/>
      <c r="U24" s="62"/>
      <c r="V24" s="62"/>
      <c r="AA24" s="47"/>
      <c r="AB24" s="47"/>
      <c r="AC24" s="47"/>
      <c r="AD24" s="47"/>
      <c r="AE24" s="47"/>
      <c r="AF24" s="47"/>
    </row>
    <row r="25" spans="1:32" x14ac:dyDescent="0.55000000000000004">
      <c r="A25" s="5" t="str">
        <f>IF('Data Validation'!$K$2&lt;&gt;TRUE,"",'Data Validation'!A25)</f>
        <v/>
      </c>
      <c r="B25" s="5" t="str">
        <f>IF('Data Validation'!$K$2&lt;&gt;TRUE,"",'Data Validation'!C25)</f>
        <v/>
      </c>
      <c r="C25" s="5" t="str">
        <f>IF('Data Validation'!$K$2&lt;&gt;TRUE,"",'Data Validation'!E25)</f>
        <v/>
      </c>
      <c r="D25" s="5" t="str">
        <f>IF('Data Validation'!$K$2&lt;&gt;TRUE,"",'Data Validation'!G25)</f>
        <v/>
      </c>
      <c r="E25" s="5" t="str">
        <f>IF($C25&lt;&gt;"M5","",Price!F25)</f>
        <v/>
      </c>
      <c r="F25" s="6" t="str">
        <f>IF($C25&lt;&gt;"M5","",Price!G25)</f>
        <v/>
      </c>
      <c r="G25" s="57" t="str">
        <f>IF($C25&lt;&gt;"M5","",SSA!E25)</f>
        <v/>
      </c>
      <c r="H25" s="57" t="str">
        <f>IF($C25&lt;&gt;"M5","",SSA!F25)</f>
        <v/>
      </c>
      <c r="I25" s="57" t="str">
        <f>IF($C25&lt;&gt;"M5","",SSA!G25)</f>
        <v/>
      </c>
      <c r="J25" s="57" t="str">
        <f>IF($C25&lt;&gt;"M5","",SSA!H25)</f>
        <v/>
      </c>
      <c r="N25" s="59" t="str">
        <f t="shared" si="0"/>
        <v/>
      </c>
      <c r="O25" s="60" t="str">
        <f t="shared" si="1"/>
        <v/>
      </c>
      <c r="P25" s="61" t="str">
        <f t="shared" si="2"/>
        <v/>
      </c>
      <c r="Q25" s="62"/>
      <c r="R25" s="62"/>
      <c r="S25" s="62"/>
      <c r="T25" s="62"/>
      <c r="U25" s="62"/>
      <c r="V25" s="62"/>
      <c r="AA25" s="47"/>
      <c r="AB25" s="47"/>
      <c r="AC25" s="47"/>
      <c r="AD25" s="47"/>
      <c r="AE25" s="47"/>
      <c r="AF25" s="47"/>
    </row>
    <row r="26" spans="1:32" x14ac:dyDescent="0.55000000000000004">
      <c r="A26" s="5" t="str">
        <f>IF('Data Validation'!$K$2&lt;&gt;TRUE,"",'Data Validation'!A26)</f>
        <v/>
      </c>
      <c r="B26" s="5" t="str">
        <f>IF('Data Validation'!$K$2&lt;&gt;TRUE,"",'Data Validation'!C26)</f>
        <v/>
      </c>
      <c r="C26" s="5" t="str">
        <f>IF('Data Validation'!$K$2&lt;&gt;TRUE,"",'Data Validation'!E26)</f>
        <v/>
      </c>
      <c r="D26" s="5" t="str">
        <f>IF('Data Validation'!$K$2&lt;&gt;TRUE,"",'Data Validation'!G26)</f>
        <v/>
      </c>
      <c r="E26" s="5" t="str">
        <f>IF($C26&lt;&gt;"M5","",Price!F26)</f>
        <v/>
      </c>
      <c r="F26" s="6" t="str">
        <f>IF($C26&lt;&gt;"M5","",Price!G26)</f>
        <v/>
      </c>
      <c r="G26" s="57" t="str">
        <f>IF($C26&lt;&gt;"M5","",SSA!E26)</f>
        <v/>
      </c>
      <c r="H26" s="57" t="str">
        <f>IF($C26&lt;&gt;"M5","",SSA!F26)</f>
        <v/>
      </c>
      <c r="I26" s="57" t="str">
        <f>IF($C26&lt;&gt;"M5","",SSA!G26)</f>
        <v/>
      </c>
      <c r="J26" s="57" t="str">
        <f>IF($C26&lt;&gt;"M5","",SSA!H26)</f>
        <v/>
      </c>
      <c r="N26" s="59" t="str">
        <f t="shared" si="0"/>
        <v/>
      </c>
      <c r="O26" s="60" t="str">
        <f t="shared" si="1"/>
        <v/>
      </c>
      <c r="P26" s="61" t="str">
        <f t="shared" si="2"/>
        <v/>
      </c>
      <c r="Q26" s="62"/>
      <c r="R26" s="62"/>
      <c r="S26" s="62"/>
      <c r="T26" s="62"/>
      <c r="U26" s="62"/>
      <c r="V26" s="62"/>
      <c r="AA26" s="47"/>
      <c r="AB26" s="47"/>
      <c r="AC26" s="47"/>
      <c r="AD26" s="47"/>
      <c r="AE26" s="47"/>
      <c r="AF26" s="47"/>
    </row>
    <row r="27" spans="1:32" x14ac:dyDescent="0.55000000000000004">
      <c r="A27" s="5" t="str">
        <f>IF('Data Validation'!$K$2&lt;&gt;TRUE,"",'Data Validation'!A27)</f>
        <v/>
      </c>
      <c r="B27" s="5" t="str">
        <f>IF('Data Validation'!$K$2&lt;&gt;TRUE,"",'Data Validation'!C27)</f>
        <v/>
      </c>
      <c r="C27" s="5" t="str">
        <f>IF('Data Validation'!$K$2&lt;&gt;TRUE,"",'Data Validation'!E27)</f>
        <v/>
      </c>
      <c r="D27" s="5" t="str">
        <f>IF('Data Validation'!$K$2&lt;&gt;TRUE,"",'Data Validation'!G27)</f>
        <v/>
      </c>
      <c r="E27" s="5" t="str">
        <f>IF($C27&lt;&gt;"M5","",Price!F27)</f>
        <v/>
      </c>
      <c r="F27" s="6" t="str">
        <f>IF($C27&lt;&gt;"M5","",Price!G27)</f>
        <v/>
      </c>
      <c r="G27" s="57" t="str">
        <f>IF($C27&lt;&gt;"M5","",SSA!E27)</f>
        <v/>
      </c>
      <c r="H27" s="57" t="str">
        <f>IF($C27&lt;&gt;"M5","",SSA!F27)</f>
        <v/>
      </c>
      <c r="I27" s="57" t="str">
        <f>IF($C27&lt;&gt;"M5","",SSA!G27)</f>
        <v/>
      </c>
      <c r="J27" s="57" t="str">
        <f>IF($C27&lt;&gt;"M5","",SSA!H27)</f>
        <v/>
      </c>
      <c r="N27" s="59" t="str">
        <f t="shared" si="0"/>
        <v/>
      </c>
      <c r="O27" s="60" t="str">
        <f t="shared" si="1"/>
        <v/>
      </c>
      <c r="P27" s="61" t="str">
        <f t="shared" si="2"/>
        <v/>
      </c>
      <c r="Q27" s="62"/>
      <c r="R27" s="62"/>
      <c r="S27" s="62"/>
      <c r="T27" s="62"/>
      <c r="U27" s="62"/>
      <c r="V27" s="62"/>
      <c r="AA27" s="47"/>
      <c r="AB27" s="47"/>
      <c r="AC27" s="47"/>
      <c r="AD27" s="47"/>
      <c r="AE27" s="47"/>
      <c r="AF27" s="47"/>
    </row>
    <row r="28" spans="1:32" x14ac:dyDescent="0.55000000000000004">
      <c r="A28" s="5" t="str">
        <f>IF('Data Validation'!$K$2&lt;&gt;TRUE,"",'Data Validation'!A28)</f>
        <v/>
      </c>
      <c r="B28" s="5" t="str">
        <f>IF('Data Validation'!$K$2&lt;&gt;TRUE,"",'Data Validation'!C28)</f>
        <v/>
      </c>
      <c r="C28" s="5" t="str">
        <f>IF('Data Validation'!$K$2&lt;&gt;TRUE,"",'Data Validation'!E28)</f>
        <v/>
      </c>
      <c r="D28" s="5" t="str">
        <f>IF('Data Validation'!$K$2&lt;&gt;TRUE,"",'Data Validation'!G28)</f>
        <v/>
      </c>
      <c r="E28" s="5" t="str">
        <f>IF($C28&lt;&gt;"M5","",Price!F28)</f>
        <v/>
      </c>
      <c r="F28" s="6" t="str">
        <f>IF($C28&lt;&gt;"M5","",Price!G28)</f>
        <v/>
      </c>
      <c r="G28" s="57" t="str">
        <f>IF($C28&lt;&gt;"M5","",SSA!E28)</f>
        <v/>
      </c>
      <c r="H28" s="57" t="str">
        <f>IF($C28&lt;&gt;"M5","",SSA!F28)</f>
        <v/>
      </c>
      <c r="I28" s="57" t="str">
        <f>IF($C28&lt;&gt;"M5","",SSA!G28)</f>
        <v/>
      </c>
      <c r="J28" s="57" t="str">
        <f>IF($C28&lt;&gt;"M5","",SSA!H28)</f>
        <v/>
      </c>
      <c r="N28" s="59" t="str">
        <f t="shared" si="0"/>
        <v/>
      </c>
      <c r="O28" s="60" t="str">
        <f t="shared" si="1"/>
        <v/>
      </c>
      <c r="P28" s="61" t="str">
        <f t="shared" si="2"/>
        <v/>
      </c>
      <c r="Q28" s="62"/>
      <c r="R28" s="62"/>
      <c r="S28" s="62"/>
      <c r="T28" s="62"/>
      <c r="U28" s="62"/>
      <c r="V28" s="62"/>
      <c r="AA28" s="47"/>
      <c r="AB28" s="47"/>
      <c r="AC28" s="47"/>
      <c r="AD28" s="47"/>
      <c r="AE28" s="47"/>
      <c r="AF28" s="47"/>
    </row>
    <row r="29" spans="1:32" x14ac:dyDescent="0.55000000000000004">
      <c r="A29" s="5" t="str">
        <f>IF('Data Validation'!$K$2&lt;&gt;TRUE,"",'Data Validation'!A29)</f>
        <v/>
      </c>
      <c r="B29" s="5" t="str">
        <f>IF('Data Validation'!$K$2&lt;&gt;TRUE,"",'Data Validation'!C29)</f>
        <v/>
      </c>
      <c r="C29" s="5" t="str">
        <f>IF('Data Validation'!$K$2&lt;&gt;TRUE,"",'Data Validation'!E29)</f>
        <v/>
      </c>
      <c r="D29" s="5" t="str">
        <f>IF('Data Validation'!$K$2&lt;&gt;TRUE,"",'Data Validation'!G29)</f>
        <v/>
      </c>
      <c r="E29" s="5" t="str">
        <f>IF($C29&lt;&gt;"M5","",Price!F29)</f>
        <v/>
      </c>
      <c r="F29" s="6" t="str">
        <f>IF($C29&lt;&gt;"M5","",Price!G29)</f>
        <v/>
      </c>
      <c r="G29" s="57" t="str">
        <f>IF($C29&lt;&gt;"M5","",SSA!E29)</f>
        <v/>
      </c>
      <c r="H29" s="57" t="str">
        <f>IF($C29&lt;&gt;"M5","",SSA!F29)</f>
        <v/>
      </c>
      <c r="I29" s="57" t="str">
        <f>IF($C29&lt;&gt;"M5","",SSA!G29)</f>
        <v/>
      </c>
      <c r="J29" s="57" t="str">
        <f>IF($C29&lt;&gt;"M5","",SSA!H29)</f>
        <v/>
      </c>
      <c r="N29" s="59" t="str">
        <f t="shared" si="0"/>
        <v/>
      </c>
      <c r="O29" s="60" t="str">
        <f t="shared" si="1"/>
        <v/>
      </c>
      <c r="P29" s="61" t="str">
        <f t="shared" si="2"/>
        <v/>
      </c>
      <c r="Q29" s="62"/>
      <c r="R29" s="62"/>
      <c r="S29" s="62"/>
      <c r="T29" s="62"/>
      <c r="U29" s="62"/>
      <c r="V29" s="62"/>
      <c r="AA29" s="47"/>
      <c r="AB29" s="47"/>
      <c r="AC29" s="47"/>
      <c r="AD29" s="47"/>
      <c r="AE29" s="47"/>
      <c r="AF29" s="47"/>
    </row>
    <row r="30" spans="1:32" x14ac:dyDescent="0.55000000000000004">
      <c r="A30" s="5" t="str">
        <f>IF('Data Validation'!$K$2&lt;&gt;TRUE,"",'Data Validation'!A30)</f>
        <v/>
      </c>
      <c r="B30" s="5" t="str">
        <f>IF('Data Validation'!$K$2&lt;&gt;TRUE,"",'Data Validation'!C30)</f>
        <v/>
      </c>
      <c r="C30" s="5" t="str">
        <f>IF('Data Validation'!$K$2&lt;&gt;TRUE,"",'Data Validation'!E30)</f>
        <v/>
      </c>
      <c r="D30" s="5" t="str">
        <f>IF('Data Validation'!$K$2&lt;&gt;TRUE,"",'Data Validation'!G30)</f>
        <v/>
      </c>
      <c r="E30" s="5" t="str">
        <f>IF($C30&lt;&gt;"M5","",Price!F30)</f>
        <v/>
      </c>
      <c r="F30" s="6" t="str">
        <f>IF($C30&lt;&gt;"M5","",Price!G30)</f>
        <v/>
      </c>
      <c r="G30" s="57" t="str">
        <f>IF($C30&lt;&gt;"M5","",SSA!E30)</f>
        <v/>
      </c>
      <c r="H30" s="57" t="str">
        <f>IF($C30&lt;&gt;"M5","",SSA!F30)</f>
        <v/>
      </c>
      <c r="I30" s="57" t="str">
        <f>IF($C30&lt;&gt;"M5","",SSA!G30)</f>
        <v/>
      </c>
      <c r="J30" s="57" t="str">
        <f>IF($C30&lt;&gt;"M5","",SSA!H30)</f>
        <v/>
      </c>
      <c r="N30" s="59" t="str">
        <f t="shared" si="0"/>
        <v/>
      </c>
      <c r="O30" s="60" t="str">
        <f t="shared" si="1"/>
        <v/>
      </c>
      <c r="P30" s="61" t="str">
        <f t="shared" si="2"/>
        <v/>
      </c>
      <c r="Q30" s="62"/>
      <c r="R30" s="62"/>
      <c r="S30" s="62"/>
      <c r="T30" s="62"/>
      <c r="U30" s="62"/>
      <c r="V30" s="62"/>
      <c r="AA30" s="47"/>
      <c r="AB30" s="47"/>
      <c r="AC30" s="47"/>
      <c r="AD30" s="47"/>
      <c r="AE30" s="47"/>
      <c r="AF30" s="47"/>
    </row>
    <row r="31" spans="1:32" x14ac:dyDescent="0.55000000000000004">
      <c r="A31" s="5" t="str">
        <f>IF('Data Validation'!$K$2&lt;&gt;TRUE,"",'Data Validation'!A31)</f>
        <v/>
      </c>
      <c r="B31" s="5" t="str">
        <f>IF('Data Validation'!$K$2&lt;&gt;TRUE,"",'Data Validation'!C31)</f>
        <v/>
      </c>
      <c r="C31" s="5" t="str">
        <f>IF('Data Validation'!$K$2&lt;&gt;TRUE,"",'Data Validation'!E31)</f>
        <v/>
      </c>
      <c r="D31" s="5" t="str">
        <f>IF('Data Validation'!$K$2&lt;&gt;TRUE,"",'Data Validation'!G31)</f>
        <v/>
      </c>
      <c r="E31" s="5" t="str">
        <f>IF($C31&lt;&gt;"M5","",Price!F31)</f>
        <v/>
      </c>
      <c r="F31" s="6" t="str">
        <f>IF($C31&lt;&gt;"M5","",Price!G31)</f>
        <v/>
      </c>
      <c r="G31" s="57" t="str">
        <f>IF($C31&lt;&gt;"M5","",SSA!E31)</f>
        <v/>
      </c>
      <c r="H31" s="57" t="str">
        <f>IF($C31&lt;&gt;"M5","",SSA!F31)</f>
        <v/>
      </c>
      <c r="I31" s="57" t="str">
        <f>IF($C31&lt;&gt;"M5","",SSA!G31)</f>
        <v/>
      </c>
      <c r="J31" s="57" t="str">
        <f>IF($C31&lt;&gt;"M5","",SSA!H31)</f>
        <v/>
      </c>
      <c r="N31" s="59" t="str">
        <f t="shared" si="0"/>
        <v/>
      </c>
      <c r="O31" s="60" t="str">
        <f t="shared" si="1"/>
        <v/>
      </c>
      <c r="P31" s="61" t="str">
        <f t="shared" si="2"/>
        <v/>
      </c>
      <c r="Q31" s="62"/>
      <c r="R31" s="62"/>
      <c r="S31" s="62"/>
      <c r="T31" s="62"/>
      <c r="U31" s="62"/>
      <c r="V31" s="62"/>
      <c r="AA31" s="47"/>
      <c r="AB31" s="47"/>
      <c r="AC31" s="47"/>
      <c r="AD31" s="47"/>
      <c r="AE31" s="47"/>
      <c r="AF31" s="47"/>
    </row>
    <row r="32" spans="1:32" x14ac:dyDescent="0.55000000000000004">
      <c r="A32" s="5" t="str">
        <f>IF('Data Validation'!$K$2&lt;&gt;TRUE,"",'Data Validation'!A32)</f>
        <v/>
      </c>
      <c r="B32" s="5" t="str">
        <f>IF('Data Validation'!$K$2&lt;&gt;TRUE,"",'Data Validation'!C32)</f>
        <v/>
      </c>
      <c r="C32" s="5" t="str">
        <f>IF('Data Validation'!$K$2&lt;&gt;TRUE,"",'Data Validation'!E32)</f>
        <v/>
      </c>
      <c r="D32" s="5" t="str">
        <f>IF('Data Validation'!$K$2&lt;&gt;TRUE,"",'Data Validation'!G32)</f>
        <v/>
      </c>
      <c r="E32" s="5" t="str">
        <f>IF($C32&lt;&gt;"M5","",Price!F32)</f>
        <v/>
      </c>
      <c r="F32" s="6" t="str">
        <f>IF($C32&lt;&gt;"M5","",Price!G32)</f>
        <v/>
      </c>
      <c r="G32" s="57" t="str">
        <f>IF($C32&lt;&gt;"M5","",SSA!E32)</f>
        <v/>
      </c>
      <c r="H32" s="57" t="str">
        <f>IF($C32&lt;&gt;"M5","",SSA!F32)</f>
        <v/>
      </c>
      <c r="I32" s="57" t="str">
        <f>IF($C32&lt;&gt;"M5","",SSA!G32)</f>
        <v/>
      </c>
      <c r="J32" s="57" t="str">
        <f>IF($C32&lt;&gt;"M5","",SSA!H32)</f>
        <v/>
      </c>
      <c r="N32" s="59" t="str">
        <f t="shared" si="0"/>
        <v/>
      </c>
      <c r="O32" s="60" t="str">
        <f t="shared" si="1"/>
        <v/>
      </c>
      <c r="P32" s="61" t="str">
        <f t="shared" si="2"/>
        <v/>
      </c>
      <c r="Q32" s="62"/>
      <c r="R32" s="62"/>
      <c r="S32" s="62"/>
      <c r="T32" s="62"/>
      <c r="U32" s="62"/>
      <c r="V32" s="62"/>
      <c r="AA32" s="47"/>
      <c r="AB32" s="47"/>
      <c r="AC32" s="47"/>
      <c r="AD32" s="47"/>
      <c r="AE32" s="47"/>
      <c r="AF32" s="47"/>
    </row>
    <row r="33" spans="1:32" x14ac:dyDescent="0.55000000000000004">
      <c r="A33" s="5" t="str">
        <f>IF('Data Validation'!$K$2&lt;&gt;TRUE,"",'Data Validation'!A33)</f>
        <v/>
      </c>
      <c r="B33" s="5" t="str">
        <f>IF('Data Validation'!$K$2&lt;&gt;TRUE,"",'Data Validation'!C33)</f>
        <v/>
      </c>
      <c r="C33" s="5" t="str">
        <f>IF('Data Validation'!$K$2&lt;&gt;TRUE,"",'Data Validation'!E33)</f>
        <v/>
      </c>
      <c r="D33" s="5" t="str">
        <f>IF('Data Validation'!$K$2&lt;&gt;TRUE,"",'Data Validation'!G33)</f>
        <v/>
      </c>
      <c r="E33" s="5" t="str">
        <f>IF($C33&lt;&gt;"M5","",Price!F33)</f>
        <v/>
      </c>
      <c r="F33" s="6" t="str">
        <f>IF($C33&lt;&gt;"M5","",Price!G33)</f>
        <v/>
      </c>
      <c r="G33" s="57" t="str">
        <f>IF($C33&lt;&gt;"M5","",SSA!E33)</f>
        <v/>
      </c>
      <c r="H33" s="57" t="str">
        <f>IF($C33&lt;&gt;"M5","",SSA!F33)</f>
        <v/>
      </c>
      <c r="I33" s="57" t="str">
        <f>IF($C33&lt;&gt;"M5","",SSA!G33)</f>
        <v/>
      </c>
      <c r="J33" s="57" t="str">
        <f>IF($C33&lt;&gt;"M5","",SSA!H33)</f>
        <v/>
      </c>
      <c r="N33" s="59" t="str">
        <f t="shared" si="0"/>
        <v/>
      </c>
      <c r="O33" s="60" t="str">
        <f t="shared" si="1"/>
        <v/>
      </c>
      <c r="P33" s="61" t="str">
        <f t="shared" si="2"/>
        <v/>
      </c>
      <c r="Q33" s="62"/>
      <c r="R33" s="62"/>
      <c r="S33" s="62"/>
      <c r="T33" s="62"/>
      <c r="U33" s="62"/>
      <c r="V33" s="62"/>
      <c r="AA33" s="47"/>
      <c r="AB33" s="47"/>
      <c r="AC33" s="47"/>
      <c r="AD33" s="47"/>
      <c r="AE33" s="47"/>
      <c r="AF33" s="47"/>
    </row>
    <row r="34" spans="1:32" x14ac:dyDescent="0.55000000000000004">
      <c r="A34" s="5" t="str">
        <f>IF('Data Validation'!$K$2&lt;&gt;TRUE,"",'Data Validation'!A34)</f>
        <v/>
      </c>
      <c r="B34" s="5" t="str">
        <f>IF('Data Validation'!$K$2&lt;&gt;TRUE,"",'Data Validation'!C34)</f>
        <v/>
      </c>
      <c r="C34" s="5" t="str">
        <f>IF('Data Validation'!$K$2&lt;&gt;TRUE,"",'Data Validation'!E34)</f>
        <v/>
      </c>
      <c r="D34" s="5" t="str">
        <f>IF('Data Validation'!$K$2&lt;&gt;TRUE,"",'Data Validation'!G34)</f>
        <v/>
      </c>
      <c r="E34" s="5" t="str">
        <f>IF($C34&lt;&gt;"M5","",Price!F34)</f>
        <v/>
      </c>
      <c r="F34" s="6" t="str">
        <f>IF($C34&lt;&gt;"M5","",Price!G34)</f>
        <v/>
      </c>
      <c r="G34" s="57" t="str">
        <f>IF($C34&lt;&gt;"M5","",SSA!E34)</f>
        <v/>
      </c>
      <c r="H34" s="57" t="str">
        <f>IF($C34&lt;&gt;"M5","",SSA!F34)</f>
        <v/>
      </c>
      <c r="I34" s="57" t="str">
        <f>IF($C34&lt;&gt;"M5","",SSA!G34)</f>
        <v/>
      </c>
      <c r="J34" s="57" t="str">
        <f>IF($C34&lt;&gt;"M5","",SSA!H34)</f>
        <v/>
      </c>
      <c r="N34" s="59" t="str">
        <f t="shared" si="0"/>
        <v/>
      </c>
      <c r="O34" s="60" t="str">
        <f t="shared" si="1"/>
        <v/>
      </c>
      <c r="P34" s="61" t="str">
        <f t="shared" si="2"/>
        <v/>
      </c>
      <c r="Q34" s="62"/>
      <c r="R34" s="62"/>
      <c r="S34" s="62"/>
      <c r="T34" s="62"/>
      <c r="U34" s="62"/>
      <c r="V34" s="62"/>
      <c r="AA34" s="47"/>
      <c r="AB34" s="47"/>
      <c r="AC34" s="47"/>
      <c r="AD34" s="47"/>
      <c r="AE34" s="47"/>
      <c r="AF34" s="47"/>
    </row>
    <row r="35" spans="1:32" x14ac:dyDescent="0.55000000000000004">
      <c r="A35" s="5" t="str">
        <f>IF('Data Validation'!$K$2&lt;&gt;TRUE,"",'Data Validation'!A35)</f>
        <v/>
      </c>
      <c r="B35" s="5" t="str">
        <f>IF('Data Validation'!$K$2&lt;&gt;TRUE,"",'Data Validation'!C35)</f>
        <v/>
      </c>
      <c r="C35" s="5" t="str">
        <f>IF('Data Validation'!$K$2&lt;&gt;TRUE,"",'Data Validation'!E35)</f>
        <v/>
      </c>
      <c r="D35" s="5" t="str">
        <f>IF('Data Validation'!$K$2&lt;&gt;TRUE,"",'Data Validation'!G35)</f>
        <v/>
      </c>
      <c r="E35" s="5" t="str">
        <f>IF($C35&lt;&gt;"M5","",Price!F35)</f>
        <v/>
      </c>
      <c r="F35" s="6" t="str">
        <f>IF($C35&lt;&gt;"M5","",Price!G35)</f>
        <v/>
      </c>
      <c r="G35" s="57" t="str">
        <f>IF($C35&lt;&gt;"M5","",SSA!E35)</f>
        <v/>
      </c>
      <c r="H35" s="57" t="str">
        <f>IF($C35&lt;&gt;"M5","",SSA!F35)</f>
        <v/>
      </c>
      <c r="I35" s="57" t="str">
        <f>IF($C35&lt;&gt;"M5","",SSA!G35)</f>
        <v/>
      </c>
      <c r="J35" s="57" t="str">
        <f>IF($C35&lt;&gt;"M5","",SSA!H35)</f>
        <v/>
      </c>
      <c r="N35" s="59" t="str">
        <f t="shared" si="0"/>
        <v/>
      </c>
      <c r="O35" s="60" t="str">
        <f t="shared" si="1"/>
        <v/>
      </c>
      <c r="P35" s="61" t="str">
        <f t="shared" si="2"/>
        <v/>
      </c>
      <c r="Q35" s="62"/>
      <c r="R35" s="62"/>
      <c r="S35" s="62"/>
      <c r="T35" s="62"/>
      <c r="U35" s="62"/>
      <c r="V35" s="62"/>
      <c r="AA35" s="47"/>
      <c r="AB35" s="47"/>
      <c r="AC35" s="47"/>
      <c r="AD35" s="47"/>
      <c r="AE35" s="47"/>
      <c r="AF35" s="47"/>
    </row>
    <row r="36" spans="1:32" x14ac:dyDescent="0.55000000000000004">
      <c r="A36" s="5" t="str">
        <f>IF('Data Validation'!$K$2&lt;&gt;TRUE,"",'Data Validation'!A36)</f>
        <v/>
      </c>
      <c r="B36" s="5" t="str">
        <f>IF('Data Validation'!$K$2&lt;&gt;TRUE,"",'Data Validation'!C36)</f>
        <v/>
      </c>
      <c r="C36" s="5" t="str">
        <f>IF('Data Validation'!$K$2&lt;&gt;TRUE,"",'Data Validation'!E36)</f>
        <v/>
      </c>
      <c r="D36" s="5" t="str">
        <f>IF('Data Validation'!$K$2&lt;&gt;TRUE,"",'Data Validation'!G36)</f>
        <v/>
      </c>
      <c r="E36" s="5" t="str">
        <f>IF($C36&lt;&gt;"M5","",Price!F36)</f>
        <v/>
      </c>
      <c r="F36" s="6" t="str">
        <f>IF($C36&lt;&gt;"M5","",Price!G36)</f>
        <v/>
      </c>
      <c r="G36" s="57" t="str">
        <f>IF($C36&lt;&gt;"M5","",SSA!E36)</f>
        <v/>
      </c>
      <c r="H36" s="57" t="str">
        <f>IF($C36&lt;&gt;"M5","",SSA!F36)</f>
        <v/>
      </c>
      <c r="I36" s="57" t="str">
        <f>IF($C36&lt;&gt;"M5","",SSA!G36)</f>
        <v/>
      </c>
      <c r="J36" s="57" t="str">
        <f>IF($C36&lt;&gt;"M5","",SSA!H36)</f>
        <v/>
      </c>
      <c r="N36" s="59" t="str">
        <f t="shared" si="0"/>
        <v/>
      </c>
      <c r="O36" s="60" t="str">
        <f t="shared" si="1"/>
        <v/>
      </c>
      <c r="P36" s="61" t="str">
        <f t="shared" si="2"/>
        <v/>
      </c>
      <c r="Q36" s="62"/>
      <c r="R36" s="62"/>
      <c r="S36" s="62"/>
      <c r="T36" s="62"/>
      <c r="U36" s="62"/>
      <c r="V36" s="62"/>
      <c r="AA36" s="47"/>
      <c r="AB36" s="47"/>
      <c r="AC36" s="47"/>
      <c r="AD36" s="47"/>
      <c r="AE36" s="47"/>
      <c r="AF36" s="47"/>
    </row>
    <row r="37" spans="1:32" x14ac:dyDescent="0.55000000000000004">
      <c r="A37" s="5" t="str">
        <f>IF('Data Validation'!$K$2&lt;&gt;TRUE,"",'Data Validation'!A37)</f>
        <v/>
      </c>
      <c r="B37" s="5" t="str">
        <f>IF('Data Validation'!$K$2&lt;&gt;TRUE,"",'Data Validation'!C37)</f>
        <v/>
      </c>
      <c r="C37" s="5" t="str">
        <f>IF('Data Validation'!$K$2&lt;&gt;TRUE,"",'Data Validation'!E37)</f>
        <v/>
      </c>
      <c r="D37" s="5" t="str">
        <f>IF('Data Validation'!$K$2&lt;&gt;TRUE,"",'Data Validation'!G37)</f>
        <v/>
      </c>
      <c r="E37" s="5" t="str">
        <f>IF($C37&lt;&gt;"M5","",Price!F37)</f>
        <v/>
      </c>
      <c r="F37" s="6" t="str">
        <f>IF($C37&lt;&gt;"M5","",Price!G37)</f>
        <v/>
      </c>
      <c r="G37" s="57" t="str">
        <f>IF($C37&lt;&gt;"M5","",SSA!E37)</f>
        <v/>
      </c>
      <c r="H37" s="57" t="str">
        <f>IF($C37&lt;&gt;"M5","",SSA!F37)</f>
        <v/>
      </c>
      <c r="I37" s="57" t="str">
        <f>IF($C37&lt;&gt;"M5","",SSA!G37)</f>
        <v/>
      </c>
      <c r="J37" s="57" t="str">
        <f>IF($C37&lt;&gt;"M5","",SSA!H37)</f>
        <v/>
      </c>
      <c r="N37" s="59" t="str">
        <f t="shared" si="0"/>
        <v/>
      </c>
      <c r="O37" s="60" t="str">
        <f t="shared" si="1"/>
        <v/>
      </c>
      <c r="P37" s="61" t="str">
        <f t="shared" si="2"/>
        <v/>
      </c>
      <c r="Q37" s="62"/>
      <c r="R37" s="62"/>
      <c r="S37" s="62"/>
      <c r="T37" s="62"/>
      <c r="U37" s="62"/>
      <c r="V37" s="62"/>
      <c r="AA37" s="47"/>
      <c r="AB37" s="47"/>
      <c r="AC37" s="47"/>
      <c r="AD37" s="47"/>
      <c r="AE37" s="47"/>
      <c r="AF37" s="47"/>
    </row>
    <row r="38" spans="1:32" x14ac:dyDescent="0.55000000000000004">
      <c r="A38" s="5" t="str">
        <f>IF('Data Validation'!$K$2&lt;&gt;TRUE,"",'Data Validation'!A38)</f>
        <v/>
      </c>
      <c r="B38" s="5" t="str">
        <f>IF('Data Validation'!$K$2&lt;&gt;TRUE,"",'Data Validation'!C38)</f>
        <v/>
      </c>
      <c r="C38" s="5" t="str">
        <f>IF('Data Validation'!$K$2&lt;&gt;TRUE,"",'Data Validation'!E38)</f>
        <v/>
      </c>
      <c r="D38" s="5" t="str">
        <f>IF('Data Validation'!$K$2&lt;&gt;TRUE,"",'Data Validation'!G38)</f>
        <v/>
      </c>
      <c r="E38" s="5" t="str">
        <f>IF($C38&lt;&gt;"M5","",Price!F38)</f>
        <v/>
      </c>
      <c r="F38" s="6" t="str">
        <f>IF($C38&lt;&gt;"M5","",Price!G38)</f>
        <v/>
      </c>
      <c r="G38" s="57" t="str">
        <f>IF($C38&lt;&gt;"M5","",SSA!E38)</f>
        <v/>
      </c>
      <c r="H38" s="57" t="str">
        <f>IF($C38&lt;&gt;"M5","",SSA!F38)</f>
        <v/>
      </c>
      <c r="I38" s="57" t="str">
        <f>IF($C38&lt;&gt;"M5","",SSA!G38)</f>
        <v/>
      </c>
      <c r="J38" s="57" t="str">
        <f>IF($C38&lt;&gt;"M5","",SSA!H38)</f>
        <v/>
      </c>
      <c r="N38" s="59" t="str">
        <f t="shared" si="0"/>
        <v/>
      </c>
      <c r="O38" s="60" t="str">
        <f t="shared" si="1"/>
        <v/>
      </c>
      <c r="P38" s="61" t="str">
        <f t="shared" si="2"/>
        <v/>
      </c>
      <c r="Q38" s="62"/>
      <c r="R38" s="62"/>
      <c r="S38" s="62"/>
      <c r="T38" s="62"/>
      <c r="U38" s="62"/>
      <c r="V38" s="62"/>
      <c r="AA38" s="47"/>
      <c r="AB38" s="47"/>
      <c r="AC38" s="47"/>
      <c r="AD38" s="47"/>
      <c r="AE38" s="47"/>
      <c r="AF38" s="47"/>
    </row>
    <row r="39" spans="1:32" x14ac:dyDescent="0.55000000000000004">
      <c r="A39" s="5" t="str">
        <f>IF('Data Validation'!$K$2&lt;&gt;TRUE,"",'Data Validation'!A39)</f>
        <v/>
      </c>
      <c r="B39" s="5" t="str">
        <f>IF('Data Validation'!$K$2&lt;&gt;TRUE,"",'Data Validation'!C39)</f>
        <v/>
      </c>
      <c r="C39" s="5" t="str">
        <f>IF('Data Validation'!$K$2&lt;&gt;TRUE,"",'Data Validation'!E39)</f>
        <v/>
      </c>
      <c r="D39" s="5" t="str">
        <f>IF('Data Validation'!$K$2&lt;&gt;TRUE,"",'Data Validation'!G39)</f>
        <v/>
      </c>
      <c r="E39" s="5" t="str">
        <f>IF($C39&lt;&gt;"M5","",Price!F39)</f>
        <v/>
      </c>
      <c r="F39" s="6" t="str">
        <f>IF($C39&lt;&gt;"M5","",Price!G39)</f>
        <v/>
      </c>
      <c r="G39" s="57" t="str">
        <f>IF($C39&lt;&gt;"M5","",SSA!E39)</f>
        <v/>
      </c>
      <c r="H39" s="57" t="str">
        <f>IF($C39&lt;&gt;"M5","",SSA!F39)</f>
        <v/>
      </c>
      <c r="I39" s="57" t="str">
        <f>IF($C39&lt;&gt;"M5","",SSA!G39)</f>
        <v/>
      </c>
      <c r="J39" s="57" t="str">
        <f>IF($C39&lt;&gt;"M5","",SSA!H39)</f>
        <v/>
      </c>
      <c r="N39" s="59" t="str">
        <f t="shared" si="0"/>
        <v/>
      </c>
      <c r="O39" s="60" t="str">
        <f t="shared" si="1"/>
        <v/>
      </c>
      <c r="P39" s="61" t="str">
        <f t="shared" si="2"/>
        <v/>
      </c>
      <c r="Q39" s="62"/>
      <c r="R39" s="62"/>
      <c r="S39" s="62"/>
      <c r="T39" s="62"/>
      <c r="U39" s="62"/>
      <c r="V39" s="62"/>
      <c r="AA39" s="47"/>
      <c r="AB39" s="47"/>
      <c r="AC39" s="47"/>
      <c r="AD39" s="47"/>
      <c r="AE39" s="47"/>
      <c r="AF39" s="47"/>
    </row>
    <row r="40" spans="1:32" x14ac:dyDescent="0.55000000000000004">
      <c r="A40" s="5" t="str">
        <f>IF('Data Validation'!$K$2&lt;&gt;TRUE,"",'Data Validation'!A40)</f>
        <v/>
      </c>
      <c r="B40" s="5" t="str">
        <f>IF('Data Validation'!$K$2&lt;&gt;TRUE,"",'Data Validation'!C40)</f>
        <v/>
      </c>
      <c r="C40" s="5" t="str">
        <f>IF('Data Validation'!$K$2&lt;&gt;TRUE,"",'Data Validation'!E40)</f>
        <v/>
      </c>
      <c r="D40" s="5" t="str">
        <f>IF('Data Validation'!$K$2&lt;&gt;TRUE,"",'Data Validation'!G40)</f>
        <v/>
      </c>
      <c r="E40" s="5" t="str">
        <f>IF($C40&lt;&gt;"M5","",Price!F40)</f>
        <v/>
      </c>
      <c r="F40" s="6" t="str">
        <f>IF($C40&lt;&gt;"M5","",Price!G40)</f>
        <v/>
      </c>
      <c r="G40" s="57" t="str">
        <f>IF($C40&lt;&gt;"M5","",SSA!E40)</f>
        <v/>
      </c>
      <c r="H40" s="57" t="str">
        <f>IF($C40&lt;&gt;"M5","",SSA!F40)</f>
        <v/>
      </c>
      <c r="I40" s="57" t="str">
        <f>IF($C40&lt;&gt;"M5","",SSA!G40)</f>
        <v/>
      </c>
      <c r="J40" s="57" t="str">
        <f>IF($C40&lt;&gt;"M5","",SSA!H40)</f>
        <v/>
      </c>
      <c r="N40" s="59" t="str">
        <f t="shared" si="0"/>
        <v/>
      </c>
      <c r="O40" s="60" t="str">
        <f t="shared" si="1"/>
        <v/>
      </c>
      <c r="P40" s="61" t="str">
        <f t="shared" si="2"/>
        <v/>
      </c>
      <c r="Q40" s="62"/>
      <c r="R40" s="62"/>
      <c r="S40" s="62"/>
      <c r="T40" s="62"/>
      <c r="U40" s="62"/>
      <c r="V40" s="62"/>
      <c r="AA40" s="47"/>
      <c r="AB40" s="47"/>
      <c r="AC40" s="47"/>
      <c r="AD40" s="47"/>
      <c r="AE40" s="47"/>
      <c r="AF40" s="47"/>
    </row>
    <row r="41" spans="1:32" x14ac:dyDescent="0.55000000000000004">
      <c r="A41" s="5" t="str">
        <f>IF('Data Validation'!$K$2&lt;&gt;TRUE,"",'Data Validation'!A41)</f>
        <v/>
      </c>
      <c r="B41" s="5" t="str">
        <f>IF('Data Validation'!$K$2&lt;&gt;TRUE,"",'Data Validation'!C41)</f>
        <v/>
      </c>
      <c r="C41" s="5" t="str">
        <f>IF('Data Validation'!$K$2&lt;&gt;TRUE,"",'Data Validation'!E41)</f>
        <v/>
      </c>
      <c r="D41" s="5" t="str">
        <f>IF('Data Validation'!$K$2&lt;&gt;TRUE,"",'Data Validation'!G41)</f>
        <v/>
      </c>
      <c r="E41" s="5" t="str">
        <f>IF($C41&lt;&gt;"M5","",Price!F41)</f>
        <v/>
      </c>
      <c r="F41" s="6" t="str">
        <f>IF($C41&lt;&gt;"M5","",Price!G41)</f>
        <v/>
      </c>
      <c r="G41" s="57" t="str">
        <f>IF($C41&lt;&gt;"M5","",SSA!E41)</f>
        <v/>
      </c>
      <c r="H41" s="57" t="str">
        <f>IF($C41&lt;&gt;"M5","",SSA!F41)</f>
        <v/>
      </c>
      <c r="I41" s="57" t="str">
        <f>IF($C41&lt;&gt;"M5","",SSA!G41)</f>
        <v/>
      </c>
      <c r="J41" s="57" t="str">
        <f>IF($C41&lt;&gt;"M5","",SSA!H41)</f>
        <v/>
      </c>
      <c r="N41" s="59" t="str">
        <f t="shared" si="0"/>
        <v/>
      </c>
      <c r="O41" s="60" t="str">
        <f t="shared" si="1"/>
        <v/>
      </c>
      <c r="P41" s="61" t="str">
        <f t="shared" si="2"/>
        <v/>
      </c>
      <c r="Q41" s="62"/>
      <c r="R41" s="62"/>
      <c r="S41" s="62"/>
      <c r="T41" s="62"/>
      <c r="U41" s="62"/>
      <c r="V41" s="62"/>
      <c r="AA41" s="47"/>
      <c r="AB41" s="47"/>
      <c r="AC41" s="47"/>
      <c r="AD41" s="47"/>
      <c r="AE41" s="47"/>
      <c r="AF41" s="47"/>
    </row>
    <row r="42" spans="1:32" x14ac:dyDescent="0.55000000000000004">
      <c r="A42" s="5" t="str">
        <f>IF('Data Validation'!$K$2&lt;&gt;TRUE,"",'Data Validation'!A42)</f>
        <v/>
      </c>
      <c r="B42" s="5" t="str">
        <f>IF('Data Validation'!$K$2&lt;&gt;TRUE,"",'Data Validation'!C42)</f>
        <v/>
      </c>
      <c r="C42" s="5" t="str">
        <f>IF('Data Validation'!$K$2&lt;&gt;TRUE,"",'Data Validation'!E42)</f>
        <v/>
      </c>
      <c r="D42" s="5" t="str">
        <f>IF('Data Validation'!$K$2&lt;&gt;TRUE,"",'Data Validation'!G42)</f>
        <v/>
      </c>
      <c r="E42" s="5" t="str">
        <f>IF($C42&lt;&gt;"M5","",Price!F42)</f>
        <v/>
      </c>
      <c r="F42" s="6" t="str">
        <f>IF($C42&lt;&gt;"M5","",Price!G42)</f>
        <v/>
      </c>
      <c r="G42" s="57" t="str">
        <f>IF($C42&lt;&gt;"M5","",SSA!E42)</f>
        <v/>
      </c>
      <c r="H42" s="57" t="str">
        <f>IF($C42&lt;&gt;"M5","",SSA!F42)</f>
        <v/>
      </c>
      <c r="I42" s="57" t="str">
        <f>IF($C42&lt;&gt;"M5","",SSA!G42)</f>
        <v/>
      </c>
      <c r="J42" s="57" t="str">
        <f>IF($C42&lt;&gt;"M5","",SSA!H42)</f>
        <v/>
      </c>
      <c r="N42" s="59" t="str">
        <f t="shared" si="0"/>
        <v/>
      </c>
      <c r="O42" s="60" t="str">
        <f t="shared" si="1"/>
        <v/>
      </c>
      <c r="P42" s="61" t="str">
        <f t="shared" si="2"/>
        <v/>
      </c>
      <c r="Q42" s="62"/>
      <c r="R42" s="62"/>
      <c r="S42" s="62"/>
      <c r="T42" s="62"/>
      <c r="U42" s="62"/>
      <c r="V42" s="62"/>
      <c r="AA42" s="47"/>
      <c r="AB42" s="47"/>
      <c r="AC42" s="47"/>
      <c r="AD42" s="47"/>
      <c r="AE42" s="47"/>
      <c r="AF42" s="47"/>
    </row>
    <row r="43" spans="1:32" x14ac:dyDescent="0.55000000000000004">
      <c r="A43" s="5" t="str">
        <f>IF('Data Validation'!$K$2&lt;&gt;TRUE,"",'Data Validation'!A43)</f>
        <v/>
      </c>
      <c r="B43" s="5" t="str">
        <f>IF('Data Validation'!$K$2&lt;&gt;TRUE,"",'Data Validation'!C43)</f>
        <v/>
      </c>
      <c r="C43" s="5" t="str">
        <f>IF('Data Validation'!$K$2&lt;&gt;TRUE,"",'Data Validation'!E43)</f>
        <v/>
      </c>
      <c r="D43" s="5" t="str">
        <f>IF('Data Validation'!$K$2&lt;&gt;TRUE,"",'Data Validation'!G43)</f>
        <v/>
      </c>
      <c r="E43" s="5" t="str">
        <f>IF($C43&lt;&gt;"M5","",Price!F43)</f>
        <v/>
      </c>
      <c r="F43" s="6" t="str">
        <f>IF($C43&lt;&gt;"M5","",Price!G43)</f>
        <v/>
      </c>
      <c r="G43" s="57" t="str">
        <f>IF($C43&lt;&gt;"M5","",SSA!E43)</f>
        <v/>
      </c>
      <c r="H43" s="57" t="str">
        <f>IF($C43&lt;&gt;"M5","",SSA!F43)</f>
        <v/>
      </c>
      <c r="I43" s="57" t="str">
        <f>IF($C43&lt;&gt;"M5","",SSA!G43)</f>
        <v/>
      </c>
      <c r="J43" s="57" t="str">
        <f>IF($C43&lt;&gt;"M5","",SSA!H43)</f>
        <v/>
      </c>
      <c r="N43" s="59" t="str">
        <f t="shared" si="0"/>
        <v/>
      </c>
      <c r="O43" s="60" t="str">
        <f t="shared" si="1"/>
        <v/>
      </c>
      <c r="P43" s="61" t="str">
        <f t="shared" si="2"/>
        <v/>
      </c>
      <c r="Q43" s="62"/>
      <c r="R43" s="62"/>
      <c r="S43" s="62"/>
      <c r="T43" s="62"/>
      <c r="U43" s="62"/>
      <c r="V43" s="62"/>
      <c r="AA43" s="47"/>
      <c r="AB43" s="47"/>
      <c r="AC43" s="47"/>
      <c r="AD43" s="47"/>
      <c r="AE43" s="47"/>
      <c r="AF43" s="47"/>
    </row>
    <row r="44" spans="1:32" x14ac:dyDescent="0.55000000000000004">
      <c r="A44" s="5" t="str">
        <f>IF('Data Validation'!$K$2&lt;&gt;TRUE,"",'Data Validation'!A44)</f>
        <v/>
      </c>
      <c r="B44" s="5" t="str">
        <f>IF('Data Validation'!$K$2&lt;&gt;TRUE,"",'Data Validation'!C44)</f>
        <v/>
      </c>
      <c r="C44" s="5" t="str">
        <f>IF('Data Validation'!$K$2&lt;&gt;TRUE,"",'Data Validation'!E44)</f>
        <v/>
      </c>
      <c r="D44" s="5" t="str">
        <f>IF('Data Validation'!$K$2&lt;&gt;TRUE,"",'Data Validation'!G44)</f>
        <v/>
      </c>
      <c r="E44" s="5" t="str">
        <f>IF($C44&lt;&gt;"M5","",Price!F44)</f>
        <v/>
      </c>
      <c r="F44" s="6" t="str">
        <f>IF($C44&lt;&gt;"M5","",Price!G44)</f>
        <v/>
      </c>
      <c r="G44" s="57" t="str">
        <f>IF($C44&lt;&gt;"M5","",SSA!E44)</f>
        <v/>
      </c>
      <c r="H44" s="57" t="str">
        <f>IF($C44&lt;&gt;"M5","",SSA!F44)</f>
        <v/>
      </c>
      <c r="I44" s="57" t="str">
        <f>IF($C44&lt;&gt;"M5","",SSA!G44)</f>
        <v/>
      </c>
      <c r="J44" s="57" t="str">
        <f>IF($C44&lt;&gt;"M5","",SSA!H44)</f>
        <v/>
      </c>
      <c r="N44" s="59" t="str">
        <f t="shared" si="0"/>
        <v/>
      </c>
      <c r="O44" s="60" t="str">
        <f t="shared" si="1"/>
        <v/>
      </c>
      <c r="P44" s="61" t="str">
        <f t="shared" si="2"/>
        <v/>
      </c>
      <c r="Q44" s="62"/>
      <c r="R44" s="62"/>
      <c r="S44" s="62"/>
      <c r="T44" s="62"/>
      <c r="U44" s="62"/>
      <c r="V44" s="62"/>
      <c r="AA44" s="47"/>
      <c r="AB44" s="47"/>
      <c r="AC44" s="47"/>
      <c r="AD44" s="47"/>
      <c r="AE44" s="47"/>
      <c r="AF44" s="47"/>
    </row>
    <row r="45" spans="1:32" x14ac:dyDescent="0.55000000000000004">
      <c r="A45" s="5" t="str">
        <f>IF('Data Validation'!$K$2&lt;&gt;TRUE,"",'Data Validation'!A45)</f>
        <v/>
      </c>
      <c r="B45" s="5" t="str">
        <f>IF('Data Validation'!$K$2&lt;&gt;TRUE,"",'Data Validation'!C45)</f>
        <v/>
      </c>
      <c r="C45" s="5" t="str">
        <f>IF('Data Validation'!$K$2&lt;&gt;TRUE,"",'Data Validation'!E45)</f>
        <v/>
      </c>
      <c r="D45" s="5" t="str">
        <f>IF('Data Validation'!$K$2&lt;&gt;TRUE,"",'Data Validation'!G45)</f>
        <v/>
      </c>
      <c r="E45" s="5" t="str">
        <f>IF($C45&lt;&gt;"M5","",Price!F45)</f>
        <v/>
      </c>
      <c r="F45" s="6" t="str">
        <f>IF($C45&lt;&gt;"M5","",Price!G45)</f>
        <v/>
      </c>
      <c r="G45" s="57" t="str">
        <f>IF($C45&lt;&gt;"M5","",SSA!E45)</f>
        <v/>
      </c>
      <c r="H45" s="57" t="str">
        <f>IF($C45&lt;&gt;"M5","",SSA!F45)</f>
        <v/>
      </c>
      <c r="I45" s="57" t="str">
        <f>IF($C45&lt;&gt;"M5","",SSA!G45)</f>
        <v/>
      </c>
      <c r="J45" s="57" t="str">
        <f>IF($C45&lt;&gt;"M5","",SSA!H45)</f>
        <v/>
      </c>
      <c r="N45" s="59" t="str">
        <f t="shared" si="0"/>
        <v/>
      </c>
      <c r="O45" s="60" t="str">
        <f t="shared" si="1"/>
        <v/>
      </c>
      <c r="P45" s="61" t="str">
        <f t="shared" si="2"/>
        <v/>
      </c>
      <c r="Q45" s="62"/>
      <c r="R45" s="62"/>
      <c r="S45" s="62"/>
      <c r="T45" s="62"/>
      <c r="U45" s="62"/>
      <c r="V45" s="62"/>
      <c r="AA45" s="47"/>
      <c r="AB45" s="47"/>
      <c r="AC45" s="47"/>
      <c r="AD45" s="47"/>
      <c r="AE45" s="47"/>
      <c r="AF45" s="47"/>
    </row>
    <row r="46" spans="1:32" x14ac:dyDescent="0.55000000000000004">
      <c r="A46" s="5" t="str">
        <f>IF('Data Validation'!$K$2&lt;&gt;TRUE,"",'Data Validation'!A46)</f>
        <v/>
      </c>
      <c r="B46" s="5" t="str">
        <f>IF('Data Validation'!$K$2&lt;&gt;TRUE,"",'Data Validation'!C46)</f>
        <v/>
      </c>
      <c r="C46" s="5" t="str">
        <f>IF('Data Validation'!$K$2&lt;&gt;TRUE,"",'Data Validation'!E46)</f>
        <v/>
      </c>
      <c r="D46" s="5" t="str">
        <f>IF('Data Validation'!$K$2&lt;&gt;TRUE,"",'Data Validation'!G46)</f>
        <v/>
      </c>
      <c r="E46" s="5" t="str">
        <f>IF($C46&lt;&gt;"M5","",Price!F46)</f>
        <v/>
      </c>
      <c r="F46" s="6" t="str">
        <f>IF($C46&lt;&gt;"M5","",Price!G46)</f>
        <v/>
      </c>
      <c r="G46" s="57" t="str">
        <f>IF($C46&lt;&gt;"M5","",SSA!E46)</f>
        <v/>
      </c>
      <c r="H46" s="57" t="str">
        <f>IF($C46&lt;&gt;"M5","",SSA!F46)</f>
        <v/>
      </c>
      <c r="I46" s="57" t="str">
        <f>IF($C46&lt;&gt;"M5","",SSA!G46)</f>
        <v/>
      </c>
      <c r="J46" s="57" t="str">
        <f>IF($C46&lt;&gt;"M5","",SSA!H46)</f>
        <v/>
      </c>
      <c r="N46" s="59" t="str">
        <f t="shared" si="0"/>
        <v/>
      </c>
      <c r="O46" s="60" t="str">
        <f t="shared" si="1"/>
        <v/>
      </c>
      <c r="P46" s="61" t="str">
        <f t="shared" si="2"/>
        <v/>
      </c>
      <c r="Q46" s="62"/>
      <c r="R46" s="62"/>
      <c r="S46" s="62"/>
      <c r="T46" s="62"/>
      <c r="U46" s="62"/>
      <c r="V46" s="62"/>
      <c r="AA46" s="47"/>
      <c r="AB46" s="47"/>
      <c r="AC46" s="47"/>
      <c r="AD46" s="47"/>
      <c r="AE46" s="47"/>
      <c r="AF46" s="47"/>
    </row>
    <row r="47" spans="1:32" x14ac:dyDescent="0.55000000000000004">
      <c r="A47" s="5" t="str">
        <f>IF('Data Validation'!$K$2&lt;&gt;TRUE,"",'Data Validation'!A47)</f>
        <v/>
      </c>
      <c r="B47" s="5" t="str">
        <f>IF('Data Validation'!$K$2&lt;&gt;TRUE,"",'Data Validation'!C47)</f>
        <v/>
      </c>
      <c r="C47" s="5" t="str">
        <f>IF('Data Validation'!$K$2&lt;&gt;TRUE,"",'Data Validation'!E47)</f>
        <v/>
      </c>
      <c r="D47" s="5" t="str">
        <f>IF('Data Validation'!$K$2&lt;&gt;TRUE,"",'Data Validation'!G47)</f>
        <v/>
      </c>
      <c r="E47" s="5" t="str">
        <f>IF($C47&lt;&gt;"M5","",Price!F47)</f>
        <v/>
      </c>
      <c r="F47" s="6" t="str">
        <f>IF($C47&lt;&gt;"M5","",Price!G47)</f>
        <v/>
      </c>
      <c r="G47" s="57" t="str">
        <f>IF($C47&lt;&gt;"M5","",SSA!E47)</f>
        <v/>
      </c>
      <c r="H47" s="57" t="str">
        <f>IF($C47&lt;&gt;"M5","",SSA!F47)</f>
        <v/>
      </c>
      <c r="I47" s="57" t="str">
        <f>IF($C47&lt;&gt;"M5","",SSA!G47)</f>
        <v/>
      </c>
      <c r="J47" s="57" t="str">
        <f>IF($C47&lt;&gt;"M5","",SSA!H47)</f>
        <v/>
      </c>
      <c r="N47" s="59" t="str">
        <f t="shared" si="0"/>
        <v/>
      </c>
      <c r="O47" s="60" t="str">
        <f t="shared" si="1"/>
        <v/>
      </c>
      <c r="P47" s="61" t="str">
        <f t="shared" si="2"/>
        <v/>
      </c>
      <c r="Q47" s="62"/>
      <c r="R47" s="62"/>
      <c r="S47" s="62"/>
      <c r="T47" s="62"/>
      <c r="U47" s="62"/>
      <c r="V47" s="62"/>
      <c r="AA47" s="47"/>
      <c r="AB47" s="47"/>
      <c r="AC47" s="47"/>
      <c r="AD47" s="47"/>
      <c r="AE47" s="47"/>
      <c r="AF47" s="47"/>
    </row>
    <row r="48" spans="1:32" x14ac:dyDescent="0.55000000000000004">
      <c r="A48" s="5" t="str">
        <f>IF('Data Validation'!$K$2&lt;&gt;TRUE,"",'Data Validation'!A48)</f>
        <v/>
      </c>
      <c r="B48" s="5" t="str">
        <f>IF('Data Validation'!$K$2&lt;&gt;TRUE,"",'Data Validation'!C48)</f>
        <v/>
      </c>
      <c r="C48" s="5" t="str">
        <f>IF('Data Validation'!$K$2&lt;&gt;TRUE,"",'Data Validation'!E48)</f>
        <v/>
      </c>
      <c r="D48" s="5" t="str">
        <f>IF('Data Validation'!$K$2&lt;&gt;TRUE,"",'Data Validation'!G48)</f>
        <v/>
      </c>
      <c r="E48" s="5" t="str">
        <f>IF($C48&lt;&gt;"M5","",Price!F48)</f>
        <v/>
      </c>
      <c r="F48" s="6" t="str">
        <f>IF($C48&lt;&gt;"M5","",Price!G48)</f>
        <v/>
      </c>
      <c r="G48" s="57" t="str">
        <f>IF($C48&lt;&gt;"M5","",SSA!E48)</f>
        <v/>
      </c>
      <c r="H48" s="57" t="str">
        <f>IF($C48&lt;&gt;"M5","",SSA!F48)</f>
        <v/>
      </c>
      <c r="I48" s="57" t="str">
        <f>IF($C48&lt;&gt;"M5","",SSA!G48)</f>
        <v/>
      </c>
      <c r="J48" s="57" t="str">
        <f>IF($C48&lt;&gt;"M5","",SSA!H48)</f>
        <v/>
      </c>
      <c r="N48" s="59" t="str">
        <f t="shared" si="0"/>
        <v/>
      </c>
      <c r="O48" s="60" t="str">
        <f t="shared" si="1"/>
        <v/>
      </c>
      <c r="P48" s="61" t="str">
        <f t="shared" si="2"/>
        <v/>
      </c>
      <c r="Q48" s="62"/>
      <c r="R48" s="62"/>
      <c r="S48" s="62"/>
      <c r="T48" s="62"/>
      <c r="U48" s="62"/>
      <c r="V48" s="62"/>
      <c r="AA48" s="47"/>
      <c r="AB48" s="47"/>
      <c r="AC48" s="47"/>
      <c r="AD48" s="47"/>
      <c r="AE48" s="47"/>
      <c r="AF48" s="47"/>
    </row>
    <row r="49" spans="1:32" x14ac:dyDescent="0.55000000000000004">
      <c r="A49" s="5" t="str">
        <f>IF('Data Validation'!$K$2&lt;&gt;TRUE,"",'Data Validation'!A49)</f>
        <v/>
      </c>
      <c r="B49" s="5" t="str">
        <f>IF('Data Validation'!$K$2&lt;&gt;TRUE,"",'Data Validation'!C49)</f>
        <v/>
      </c>
      <c r="C49" s="5" t="str">
        <f>IF('Data Validation'!$K$2&lt;&gt;TRUE,"",'Data Validation'!E49)</f>
        <v/>
      </c>
      <c r="D49" s="5" t="str">
        <f>IF('Data Validation'!$K$2&lt;&gt;TRUE,"",'Data Validation'!G49)</f>
        <v/>
      </c>
      <c r="E49" s="5" t="str">
        <f>IF($C49&lt;&gt;"M5","",Price!F49)</f>
        <v/>
      </c>
      <c r="F49" s="6" t="str">
        <f>IF($C49&lt;&gt;"M5","",Price!G49)</f>
        <v/>
      </c>
      <c r="G49" s="57" t="str">
        <f>IF($C49&lt;&gt;"M5","",SSA!E49)</f>
        <v/>
      </c>
      <c r="H49" s="57" t="str">
        <f>IF($C49&lt;&gt;"M5","",SSA!F49)</f>
        <v/>
      </c>
      <c r="I49" s="57" t="str">
        <f>IF($C49&lt;&gt;"M5","",SSA!G49)</f>
        <v/>
      </c>
      <c r="J49" s="57" t="str">
        <f>IF($C49&lt;&gt;"M5","",SSA!H49)</f>
        <v/>
      </c>
      <c r="N49" s="59" t="str">
        <f t="shared" si="0"/>
        <v/>
      </c>
      <c r="O49" s="60" t="str">
        <f t="shared" si="1"/>
        <v/>
      </c>
      <c r="P49" s="61" t="str">
        <f t="shared" si="2"/>
        <v/>
      </c>
      <c r="Q49" s="62"/>
      <c r="R49" s="62"/>
      <c r="S49" s="62"/>
      <c r="T49" s="62"/>
      <c r="U49" s="62"/>
      <c r="V49" s="62"/>
      <c r="AA49" s="47"/>
      <c r="AB49" s="47"/>
      <c r="AC49" s="47"/>
      <c r="AD49" s="47"/>
      <c r="AE49" s="47"/>
      <c r="AF49" s="47"/>
    </row>
    <row r="50" spans="1:32" x14ac:dyDescent="0.55000000000000004">
      <c r="A50" s="5" t="str">
        <f>IF('Data Validation'!$K$2&lt;&gt;TRUE,"",'Data Validation'!A50)</f>
        <v/>
      </c>
      <c r="B50" s="5" t="str">
        <f>IF('Data Validation'!$K$2&lt;&gt;TRUE,"",'Data Validation'!C50)</f>
        <v/>
      </c>
      <c r="C50" s="5" t="str">
        <f>IF('Data Validation'!$K$2&lt;&gt;TRUE,"",'Data Validation'!E50)</f>
        <v/>
      </c>
      <c r="D50" s="5" t="str">
        <f>IF('Data Validation'!$K$2&lt;&gt;TRUE,"",'Data Validation'!G50)</f>
        <v/>
      </c>
      <c r="E50" s="5" t="str">
        <f>IF($C50&lt;&gt;"M5","",Price!F50)</f>
        <v/>
      </c>
      <c r="F50" s="6" t="str">
        <f>IF($C50&lt;&gt;"M5","",Price!G50)</f>
        <v/>
      </c>
      <c r="G50" s="57" t="str">
        <f>IF($C50&lt;&gt;"M5","",SSA!E50)</f>
        <v/>
      </c>
      <c r="H50" s="57" t="str">
        <f>IF($C50&lt;&gt;"M5","",SSA!F50)</f>
        <v/>
      </c>
      <c r="I50" s="57" t="str">
        <f>IF($C50&lt;&gt;"M5","",SSA!G50)</f>
        <v/>
      </c>
      <c r="J50" s="57" t="str">
        <f>IF($C50&lt;&gt;"M5","",SSA!H50)</f>
        <v/>
      </c>
      <c r="N50" s="59" t="str">
        <f t="shared" si="0"/>
        <v/>
      </c>
      <c r="O50" s="60" t="str">
        <f t="shared" si="1"/>
        <v/>
      </c>
      <c r="P50" s="61" t="str">
        <f t="shared" si="2"/>
        <v/>
      </c>
      <c r="Q50" s="62"/>
      <c r="R50" s="62"/>
      <c r="S50" s="62"/>
      <c r="T50" s="62"/>
      <c r="U50" s="62"/>
      <c r="V50" s="62"/>
      <c r="AA50" s="47"/>
      <c r="AB50" s="47"/>
      <c r="AC50" s="47"/>
      <c r="AD50" s="47"/>
      <c r="AE50" s="47"/>
      <c r="AF50" s="47"/>
    </row>
    <row r="51" spans="1:32" x14ac:dyDescent="0.55000000000000004">
      <c r="A51" s="5" t="str">
        <f>IF('Data Validation'!$K$2&lt;&gt;TRUE,"",'Data Validation'!A51)</f>
        <v/>
      </c>
      <c r="B51" s="5" t="str">
        <f>IF('Data Validation'!$K$2&lt;&gt;TRUE,"",'Data Validation'!C51)</f>
        <v/>
      </c>
      <c r="C51" s="5" t="str">
        <f>IF('Data Validation'!$K$2&lt;&gt;TRUE,"",'Data Validation'!E51)</f>
        <v/>
      </c>
      <c r="D51" s="5" t="str">
        <f>IF('Data Validation'!$K$2&lt;&gt;TRUE,"",'Data Validation'!G51)</f>
        <v/>
      </c>
      <c r="E51" s="5" t="str">
        <f>IF($C51&lt;&gt;"M5","",Price!F51)</f>
        <v/>
      </c>
      <c r="F51" s="6" t="str">
        <f>IF($C51&lt;&gt;"M5","",Price!G51)</f>
        <v/>
      </c>
      <c r="G51" s="57" t="str">
        <f>IF($C51&lt;&gt;"M5","",SSA!E51)</f>
        <v/>
      </c>
      <c r="H51" s="57" t="str">
        <f>IF($C51&lt;&gt;"M5","",SSA!F51)</f>
        <v/>
      </c>
      <c r="I51" s="57" t="str">
        <f>IF($C51&lt;&gt;"M5","",SSA!G51)</f>
        <v/>
      </c>
      <c r="J51" s="57" t="str">
        <f>IF($C51&lt;&gt;"M5","",SSA!H51)</f>
        <v/>
      </c>
      <c r="N51" s="59" t="str">
        <f t="shared" si="0"/>
        <v/>
      </c>
      <c r="O51" s="60" t="str">
        <f t="shared" si="1"/>
        <v/>
      </c>
      <c r="P51" s="61" t="str">
        <f t="shared" si="2"/>
        <v/>
      </c>
      <c r="Q51" s="62"/>
      <c r="R51" s="62"/>
      <c r="S51" s="62"/>
      <c r="T51" s="62"/>
      <c r="U51" s="62"/>
      <c r="V51" s="62"/>
      <c r="AA51" s="47"/>
      <c r="AB51" s="47"/>
      <c r="AC51" s="47"/>
      <c r="AD51" s="47"/>
      <c r="AE51" s="47"/>
      <c r="AF51" s="47"/>
    </row>
    <row r="52" spans="1:32" x14ac:dyDescent="0.55000000000000004">
      <c r="A52" s="5" t="str">
        <f>IF('Data Validation'!$K$2&lt;&gt;TRUE,"",'Data Validation'!A52)</f>
        <v/>
      </c>
      <c r="B52" s="5" t="str">
        <f>IF('Data Validation'!$K$2&lt;&gt;TRUE,"",'Data Validation'!C52)</f>
        <v/>
      </c>
      <c r="C52" s="5" t="str">
        <f>IF('Data Validation'!$K$2&lt;&gt;TRUE,"",'Data Validation'!E52)</f>
        <v/>
      </c>
      <c r="D52" s="5" t="str">
        <f>IF('Data Validation'!$K$2&lt;&gt;TRUE,"",'Data Validation'!G52)</f>
        <v/>
      </c>
      <c r="E52" s="5" t="str">
        <f>IF($C52&lt;&gt;"M5","",Price!F52)</f>
        <v/>
      </c>
      <c r="F52" s="6" t="str">
        <f>IF($C52&lt;&gt;"M5","",Price!G52)</f>
        <v/>
      </c>
      <c r="G52" s="57" t="str">
        <f>IF($C52&lt;&gt;"M5","",SSA!E52)</f>
        <v/>
      </c>
      <c r="H52" s="57" t="str">
        <f>IF($C52&lt;&gt;"M5","",SSA!F52)</f>
        <v/>
      </c>
      <c r="I52" s="57" t="str">
        <f>IF($C52&lt;&gt;"M5","",SSA!G52)</f>
        <v/>
      </c>
      <c r="J52" s="57" t="str">
        <f>IF($C52&lt;&gt;"M5","",SSA!H52)</f>
        <v/>
      </c>
      <c r="N52" s="59" t="str">
        <f t="shared" si="0"/>
        <v/>
      </c>
      <c r="O52" s="60" t="str">
        <f t="shared" si="1"/>
        <v/>
      </c>
      <c r="P52" s="61" t="str">
        <f t="shared" si="2"/>
        <v/>
      </c>
      <c r="Q52" s="62"/>
      <c r="R52" s="62"/>
      <c r="S52" s="62"/>
      <c r="T52" s="62"/>
      <c r="U52" s="62"/>
      <c r="V52" s="62"/>
      <c r="AA52" s="47"/>
      <c r="AB52" s="47"/>
      <c r="AC52" s="47"/>
      <c r="AD52" s="47"/>
      <c r="AE52" s="47"/>
      <c r="AF52" s="47"/>
    </row>
    <row r="53" spans="1:32" x14ac:dyDescent="0.55000000000000004">
      <c r="A53" s="5" t="str">
        <f>IF('Data Validation'!$K$2&lt;&gt;TRUE,"",'Data Validation'!A53)</f>
        <v/>
      </c>
      <c r="B53" s="5" t="str">
        <f>IF('Data Validation'!$K$2&lt;&gt;TRUE,"",'Data Validation'!C53)</f>
        <v/>
      </c>
      <c r="C53" s="5" t="str">
        <f>IF('Data Validation'!$K$2&lt;&gt;TRUE,"",'Data Validation'!E53)</f>
        <v/>
      </c>
      <c r="D53" s="5" t="str">
        <f>IF('Data Validation'!$K$2&lt;&gt;TRUE,"",'Data Validation'!G53)</f>
        <v/>
      </c>
      <c r="E53" s="5" t="str">
        <f>IF($C53&lt;&gt;"M5","",Price!F53)</f>
        <v/>
      </c>
      <c r="F53" s="6" t="str">
        <f>IF($C53&lt;&gt;"M5","",Price!G53)</f>
        <v/>
      </c>
      <c r="G53" s="57" t="str">
        <f>IF($C53&lt;&gt;"M5","",SSA!E53)</f>
        <v/>
      </c>
      <c r="H53" s="57" t="str">
        <f>IF($C53&lt;&gt;"M5","",SSA!F53)</f>
        <v/>
      </c>
      <c r="I53" s="57" t="str">
        <f>IF($C53&lt;&gt;"M5","",SSA!G53)</f>
        <v/>
      </c>
      <c r="J53" s="57" t="str">
        <f>IF($C53&lt;&gt;"M5","",SSA!H53)</f>
        <v/>
      </c>
      <c r="N53" s="59" t="str">
        <f t="shared" si="0"/>
        <v/>
      </c>
      <c r="O53" s="60" t="str">
        <f t="shared" si="1"/>
        <v/>
      </c>
      <c r="P53" s="61" t="str">
        <f t="shared" si="2"/>
        <v/>
      </c>
      <c r="Q53" s="62"/>
      <c r="R53" s="62"/>
      <c r="S53" s="62"/>
      <c r="T53" s="62"/>
      <c r="U53" s="62"/>
      <c r="V53" s="62"/>
      <c r="AA53" s="47"/>
      <c r="AB53" s="47"/>
      <c r="AC53" s="47"/>
      <c r="AD53" s="47"/>
      <c r="AE53" s="47"/>
      <c r="AF53" s="47"/>
    </row>
    <row r="54" spans="1:32" x14ac:dyDescent="0.55000000000000004">
      <c r="A54" s="5" t="str">
        <f>IF('Data Validation'!$K$2&lt;&gt;TRUE,"",'Data Validation'!A54)</f>
        <v/>
      </c>
      <c r="B54" s="5" t="str">
        <f>IF('Data Validation'!$K$2&lt;&gt;TRUE,"",'Data Validation'!C54)</f>
        <v/>
      </c>
      <c r="C54" s="5" t="str">
        <f>IF('Data Validation'!$K$2&lt;&gt;TRUE,"",'Data Validation'!E54)</f>
        <v/>
      </c>
      <c r="D54" s="5" t="str">
        <f>IF('Data Validation'!$K$2&lt;&gt;TRUE,"",'Data Validation'!G54)</f>
        <v/>
      </c>
      <c r="E54" s="5" t="str">
        <f>IF($C54&lt;&gt;"M5","",Price!F54)</f>
        <v/>
      </c>
      <c r="F54" s="6" t="str">
        <f>IF($C54&lt;&gt;"M5","",Price!G54)</f>
        <v/>
      </c>
      <c r="G54" s="57" t="str">
        <f>IF($C54&lt;&gt;"M5","",SSA!E54)</f>
        <v/>
      </c>
      <c r="H54" s="57" t="str">
        <f>IF($C54&lt;&gt;"M5","",SSA!F54)</f>
        <v/>
      </c>
      <c r="I54" s="57" t="str">
        <f>IF($C54&lt;&gt;"M5","",SSA!G54)</f>
        <v/>
      </c>
      <c r="J54" s="57" t="str">
        <f>IF($C54&lt;&gt;"M5","",SSA!H54)</f>
        <v/>
      </c>
      <c r="N54" s="59" t="str">
        <f t="shared" si="0"/>
        <v/>
      </c>
      <c r="O54" s="60" t="str">
        <f t="shared" si="1"/>
        <v/>
      </c>
      <c r="P54" s="61" t="str">
        <f t="shared" si="2"/>
        <v/>
      </c>
      <c r="Q54" s="62"/>
      <c r="R54" s="62"/>
      <c r="S54" s="62"/>
      <c r="T54" s="62"/>
      <c r="U54" s="62"/>
      <c r="V54" s="62"/>
      <c r="AA54" s="47"/>
      <c r="AB54" s="47"/>
      <c r="AC54" s="47"/>
      <c r="AD54" s="47"/>
      <c r="AE54" s="47"/>
      <c r="AF54" s="47"/>
    </row>
    <row r="55" spans="1:32" x14ac:dyDescent="0.55000000000000004">
      <c r="A55" s="5" t="str">
        <f>IF('Data Validation'!$K$2&lt;&gt;TRUE,"",'Data Validation'!A55)</f>
        <v/>
      </c>
      <c r="B55" s="5" t="str">
        <f>IF('Data Validation'!$K$2&lt;&gt;TRUE,"",'Data Validation'!C55)</f>
        <v/>
      </c>
      <c r="C55" s="5" t="str">
        <f>IF('Data Validation'!$K$2&lt;&gt;TRUE,"",'Data Validation'!E55)</f>
        <v/>
      </c>
      <c r="D55" s="5" t="str">
        <f>IF('Data Validation'!$K$2&lt;&gt;TRUE,"",'Data Validation'!G55)</f>
        <v/>
      </c>
      <c r="E55" s="5" t="str">
        <f>IF($C55&lt;&gt;"M5","",Price!F55)</f>
        <v/>
      </c>
      <c r="F55" s="6" t="str">
        <f>IF($C55&lt;&gt;"M5","",Price!G55)</f>
        <v/>
      </c>
      <c r="G55" s="57" t="str">
        <f>IF($C55&lt;&gt;"M5","",SSA!E55)</f>
        <v/>
      </c>
      <c r="H55" s="57" t="str">
        <f>IF($C55&lt;&gt;"M5","",SSA!F55)</f>
        <v/>
      </c>
      <c r="I55" s="57" t="str">
        <f>IF($C55&lt;&gt;"M5","",SSA!G55)</f>
        <v/>
      </c>
      <c r="J55" s="57" t="str">
        <f>IF($C55&lt;&gt;"M5","",SSA!H55)</f>
        <v/>
      </c>
      <c r="N55" s="59" t="str">
        <f t="shared" si="0"/>
        <v/>
      </c>
      <c r="O55" s="60" t="str">
        <f t="shared" si="1"/>
        <v/>
      </c>
      <c r="P55" s="61" t="str">
        <f t="shared" si="2"/>
        <v/>
      </c>
      <c r="Q55" s="62"/>
      <c r="R55" s="62"/>
      <c r="S55" s="62"/>
      <c r="T55" s="62"/>
      <c r="U55" s="62"/>
      <c r="V55" s="62"/>
      <c r="AA55" s="47"/>
      <c r="AB55" s="47"/>
      <c r="AC55" s="47"/>
      <c r="AD55" s="47"/>
      <c r="AE55" s="47"/>
      <c r="AF55" s="47"/>
    </row>
    <row r="56" spans="1:32" x14ac:dyDescent="0.55000000000000004">
      <c r="A56" s="5" t="str">
        <f>IF('Data Validation'!$K$2&lt;&gt;TRUE,"",'Data Validation'!A56)</f>
        <v/>
      </c>
      <c r="B56" s="5" t="str">
        <f>IF('Data Validation'!$K$2&lt;&gt;TRUE,"",'Data Validation'!C56)</f>
        <v/>
      </c>
      <c r="C56" s="5" t="str">
        <f>IF('Data Validation'!$K$2&lt;&gt;TRUE,"",'Data Validation'!E56)</f>
        <v/>
      </c>
      <c r="D56" s="5" t="str">
        <f>IF('Data Validation'!$K$2&lt;&gt;TRUE,"",'Data Validation'!G56)</f>
        <v/>
      </c>
      <c r="E56" s="5" t="str">
        <f>IF($C56&lt;&gt;"M5","",Price!F56)</f>
        <v/>
      </c>
      <c r="F56" s="6" t="str">
        <f>IF($C56&lt;&gt;"M5","",Price!G56)</f>
        <v/>
      </c>
      <c r="G56" s="57" t="str">
        <f>IF($C56&lt;&gt;"M5","",SSA!E56)</f>
        <v/>
      </c>
      <c r="H56" s="57" t="str">
        <f>IF($C56&lt;&gt;"M5","",SSA!F56)</f>
        <v/>
      </c>
      <c r="I56" s="57" t="str">
        <f>IF($C56&lt;&gt;"M5","",SSA!G56)</f>
        <v/>
      </c>
      <c r="J56" s="57" t="str">
        <f>IF($C56&lt;&gt;"M5","",SSA!H56)</f>
        <v/>
      </c>
      <c r="N56" s="59" t="str">
        <f t="shared" si="0"/>
        <v/>
      </c>
      <c r="O56" s="60" t="str">
        <f t="shared" si="1"/>
        <v/>
      </c>
      <c r="P56" s="61" t="str">
        <f t="shared" si="2"/>
        <v/>
      </c>
      <c r="Q56" s="62"/>
      <c r="R56" s="62"/>
      <c r="S56" s="62"/>
      <c r="T56" s="62"/>
      <c r="U56" s="62"/>
      <c r="V56" s="62"/>
      <c r="AA56" s="47"/>
      <c r="AB56" s="47"/>
      <c r="AC56" s="47"/>
      <c r="AD56" s="47"/>
      <c r="AE56" s="47"/>
      <c r="AF56" s="47"/>
    </row>
    <row r="57" spans="1:32" x14ac:dyDescent="0.55000000000000004">
      <c r="A57" s="5" t="str">
        <f>IF('Data Validation'!$K$2&lt;&gt;TRUE,"",'Data Validation'!A57)</f>
        <v/>
      </c>
      <c r="B57" s="5" t="str">
        <f>IF('Data Validation'!$K$2&lt;&gt;TRUE,"",'Data Validation'!C57)</f>
        <v/>
      </c>
      <c r="C57" s="5" t="str">
        <f>IF('Data Validation'!$K$2&lt;&gt;TRUE,"",'Data Validation'!E57)</f>
        <v/>
      </c>
      <c r="D57" s="5" t="str">
        <f>IF('Data Validation'!$K$2&lt;&gt;TRUE,"",'Data Validation'!G57)</f>
        <v/>
      </c>
      <c r="E57" s="5" t="str">
        <f>IF($C57&lt;&gt;"M5","",Price!F57)</f>
        <v/>
      </c>
      <c r="F57" s="6" t="str">
        <f>IF($C57&lt;&gt;"M5","",Price!G57)</f>
        <v/>
      </c>
      <c r="G57" s="57" t="str">
        <f>IF($C57&lt;&gt;"M5","",SSA!E57)</f>
        <v/>
      </c>
      <c r="H57" s="57" t="str">
        <f>IF($C57&lt;&gt;"M5","",SSA!F57)</f>
        <v/>
      </c>
      <c r="I57" s="57" t="str">
        <f>IF($C57&lt;&gt;"M5","",SSA!G57)</f>
        <v/>
      </c>
      <c r="J57" s="57" t="str">
        <f>IF($C57&lt;&gt;"M5","",SSA!H57)</f>
        <v/>
      </c>
      <c r="N57" s="59" t="str">
        <f t="shared" si="0"/>
        <v/>
      </c>
      <c r="O57" s="60" t="str">
        <f t="shared" si="1"/>
        <v/>
      </c>
      <c r="P57" s="61" t="str">
        <f t="shared" si="2"/>
        <v/>
      </c>
      <c r="Q57" s="62"/>
      <c r="R57" s="62"/>
      <c r="S57" s="62"/>
      <c r="T57" s="62"/>
      <c r="U57" s="62"/>
      <c r="V57" s="62"/>
      <c r="AA57" s="47"/>
      <c r="AB57" s="47"/>
      <c r="AC57" s="47"/>
      <c r="AD57" s="47"/>
      <c r="AE57" s="47"/>
      <c r="AF57" s="47"/>
    </row>
    <row r="58" spans="1:32" x14ac:dyDescent="0.55000000000000004">
      <c r="A58" s="5" t="str">
        <f>IF('Data Validation'!$K$2&lt;&gt;TRUE,"",'Data Validation'!A58)</f>
        <v/>
      </c>
      <c r="B58" s="5" t="str">
        <f>IF('Data Validation'!$K$2&lt;&gt;TRUE,"",'Data Validation'!C58)</f>
        <v/>
      </c>
      <c r="C58" s="5" t="str">
        <f>IF('Data Validation'!$K$2&lt;&gt;TRUE,"",'Data Validation'!E58)</f>
        <v/>
      </c>
      <c r="D58" s="5" t="str">
        <f>IF('Data Validation'!$K$2&lt;&gt;TRUE,"",'Data Validation'!G58)</f>
        <v/>
      </c>
      <c r="E58" s="5" t="str">
        <f>IF($C58&lt;&gt;"M5","",Price!F58)</f>
        <v/>
      </c>
      <c r="F58" s="6" t="str">
        <f>IF($C58&lt;&gt;"M5","",Price!G58)</f>
        <v/>
      </c>
      <c r="G58" s="57" t="str">
        <f>IF($C58&lt;&gt;"M5","",SSA!E58)</f>
        <v/>
      </c>
      <c r="H58" s="57" t="str">
        <f>IF($C58&lt;&gt;"M5","",SSA!F58)</f>
        <v/>
      </c>
      <c r="I58" s="57" t="str">
        <f>IF($C58&lt;&gt;"M5","",SSA!G58)</f>
        <v/>
      </c>
      <c r="J58" s="57" t="str">
        <f>IF($C58&lt;&gt;"M5","",SSA!H58)</f>
        <v/>
      </c>
      <c r="N58" s="59" t="str">
        <f t="shared" si="0"/>
        <v/>
      </c>
      <c r="O58" s="60" t="str">
        <f t="shared" si="1"/>
        <v/>
      </c>
      <c r="P58" s="61" t="str">
        <f t="shared" si="2"/>
        <v/>
      </c>
      <c r="Q58" s="62"/>
      <c r="R58" s="62"/>
      <c r="S58" s="62"/>
      <c r="T58" s="62"/>
      <c r="U58" s="62"/>
      <c r="V58" s="62"/>
      <c r="AA58" s="47"/>
      <c r="AB58" s="47"/>
      <c r="AC58" s="47"/>
      <c r="AD58" s="47"/>
      <c r="AE58" s="47"/>
      <c r="AF58" s="47"/>
    </row>
    <row r="59" spans="1:32" x14ac:dyDescent="0.55000000000000004">
      <c r="A59" s="5" t="str">
        <f>IF('Data Validation'!$K$2&lt;&gt;TRUE,"",'Data Validation'!A59)</f>
        <v/>
      </c>
      <c r="B59" s="5" t="str">
        <f>IF('Data Validation'!$K$2&lt;&gt;TRUE,"",'Data Validation'!C59)</f>
        <v/>
      </c>
      <c r="C59" s="5" t="str">
        <f>IF('Data Validation'!$K$2&lt;&gt;TRUE,"",'Data Validation'!E59)</f>
        <v/>
      </c>
      <c r="D59" s="5" t="str">
        <f>IF('Data Validation'!$K$2&lt;&gt;TRUE,"",'Data Validation'!G59)</f>
        <v/>
      </c>
      <c r="E59" s="5" t="str">
        <f>IF($C59&lt;&gt;"M5","",Price!F59)</f>
        <v/>
      </c>
      <c r="F59" s="6" t="str">
        <f>IF($C59&lt;&gt;"M5","",Price!G59)</f>
        <v/>
      </c>
      <c r="G59" s="57" t="str">
        <f>IF($C59&lt;&gt;"M5","",SSA!E59)</f>
        <v/>
      </c>
      <c r="H59" s="57" t="str">
        <f>IF($C59&lt;&gt;"M5","",SSA!F59)</f>
        <v/>
      </c>
      <c r="I59" s="57" t="str">
        <f>IF($C59&lt;&gt;"M5","",SSA!G59)</f>
        <v/>
      </c>
      <c r="J59" s="57" t="str">
        <f>IF($C59&lt;&gt;"M5","",SSA!H59)</f>
        <v/>
      </c>
      <c r="N59" s="59" t="str">
        <f t="shared" si="0"/>
        <v/>
      </c>
      <c r="O59" s="60" t="str">
        <f t="shared" si="1"/>
        <v/>
      </c>
      <c r="P59" s="61" t="str">
        <f t="shared" si="2"/>
        <v/>
      </c>
      <c r="Q59" s="62"/>
      <c r="R59" s="62"/>
      <c r="S59" s="62"/>
      <c r="T59" s="62"/>
      <c r="U59" s="62"/>
      <c r="V59" s="62"/>
      <c r="AA59" s="47"/>
      <c r="AB59" s="47"/>
      <c r="AC59" s="47"/>
      <c r="AD59" s="47"/>
      <c r="AE59" s="47"/>
      <c r="AF59" s="47"/>
    </row>
    <row r="60" spans="1:32" x14ac:dyDescent="0.55000000000000004">
      <c r="A60" s="5" t="str">
        <f>IF('Data Validation'!$K$2&lt;&gt;TRUE,"",'Data Validation'!A60)</f>
        <v/>
      </c>
      <c r="B60" s="5" t="str">
        <f>IF('Data Validation'!$K$2&lt;&gt;TRUE,"",'Data Validation'!C60)</f>
        <v/>
      </c>
      <c r="C60" s="5" t="str">
        <f>IF('Data Validation'!$K$2&lt;&gt;TRUE,"",'Data Validation'!E60)</f>
        <v/>
      </c>
      <c r="D60" s="5" t="str">
        <f>IF('Data Validation'!$K$2&lt;&gt;TRUE,"",'Data Validation'!G60)</f>
        <v/>
      </c>
      <c r="E60" s="5" t="str">
        <f>IF($C60&lt;&gt;"M5","",Price!F60)</f>
        <v/>
      </c>
      <c r="F60" s="6" t="str">
        <f>IF($C60&lt;&gt;"M5","",Price!G60)</f>
        <v/>
      </c>
      <c r="G60" s="57" t="str">
        <f>IF($C60&lt;&gt;"M5","",SSA!E60)</f>
        <v/>
      </c>
      <c r="H60" s="57" t="str">
        <f>IF($C60&lt;&gt;"M5","",SSA!F60)</f>
        <v/>
      </c>
      <c r="I60" s="57" t="str">
        <f>IF($C60&lt;&gt;"M5","",SSA!G60)</f>
        <v/>
      </c>
      <c r="J60" s="57" t="str">
        <f>IF($C60&lt;&gt;"M5","",SSA!H60)</f>
        <v/>
      </c>
      <c r="N60" s="59" t="str">
        <f t="shared" si="0"/>
        <v/>
      </c>
      <c r="O60" s="60" t="str">
        <f t="shared" si="1"/>
        <v/>
      </c>
      <c r="P60" s="61" t="str">
        <f t="shared" si="2"/>
        <v/>
      </c>
      <c r="Q60" s="62"/>
      <c r="R60" s="62"/>
      <c r="S60" s="62"/>
      <c r="T60" s="62"/>
      <c r="U60" s="62"/>
      <c r="V60" s="62"/>
      <c r="AA60" s="47"/>
      <c r="AB60" s="47"/>
      <c r="AC60" s="47"/>
      <c r="AD60" s="47"/>
      <c r="AE60" s="47"/>
      <c r="AF60" s="47"/>
    </row>
    <row r="61" spans="1:32" x14ac:dyDescent="0.55000000000000004">
      <c r="A61" s="5" t="str">
        <f>IF('Data Validation'!$K$2&lt;&gt;TRUE,"",'Data Validation'!A61)</f>
        <v/>
      </c>
      <c r="B61" s="5" t="str">
        <f>IF('Data Validation'!$K$2&lt;&gt;TRUE,"",'Data Validation'!C61)</f>
        <v/>
      </c>
      <c r="C61" s="5" t="str">
        <f>IF('Data Validation'!$K$2&lt;&gt;TRUE,"",'Data Validation'!E61)</f>
        <v/>
      </c>
      <c r="D61" s="5" t="str">
        <f>IF('Data Validation'!$K$2&lt;&gt;TRUE,"",'Data Validation'!G61)</f>
        <v/>
      </c>
      <c r="E61" s="5" t="str">
        <f>IF($C61&lt;&gt;"M5","",Price!F61)</f>
        <v/>
      </c>
      <c r="F61" s="6" t="str">
        <f>IF($C61&lt;&gt;"M5","",Price!G61)</f>
        <v/>
      </c>
      <c r="G61" s="57" t="str">
        <f>IF($C61&lt;&gt;"M5","",SSA!E61)</f>
        <v/>
      </c>
      <c r="H61" s="57" t="str">
        <f>IF($C61&lt;&gt;"M5","",SSA!F61)</f>
        <v/>
      </c>
      <c r="I61" s="57" t="str">
        <f>IF($C61&lt;&gt;"M5","",SSA!G61)</f>
        <v/>
      </c>
      <c r="J61" s="57" t="str">
        <f>IF($C61&lt;&gt;"M5","",SSA!H61)</f>
        <v/>
      </c>
      <c r="N61" s="59" t="str">
        <f t="shared" si="0"/>
        <v/>
      </c>
      <c r="O61" s="60" t="str">
        <f t="shared" si="1"/>
        <v/>
      </c>
      <c r="P61" s="61" t="str">
        <f t="shared" si="2"/>
        <v/>
      </c>
      <c r="Q61" s="62"/>
      <c r="R61" s="62"/>
      <c r="S61" s="62"/>
      <c r="T61" s="62"/>
      <c r="U61" s="62"/>
      <c r="V61" s="62"/>
      <c r="AA61" s="47"/>
      <c r="AB61" s="47"/>
      <c r="AC61" s="47"/>
      <c r="AD61" s="47"/>
      <c r="AE61" s="47"/>
      <c r="AF61" s="47"/>
    </row>
    <row r="62" spans="1:32" x14ac:dyDescent="0.55000000000000004">
      <c r="A62" s="5" t="str">
        <f>IF('Data Validation'!$K$2&lt;&gt;TRUE,"",'Data Validation'!A62)</f>
        <v/>
      </c>
      <c r="B62" s="5" t="str">
        <f>IF('Data Validation'!$K$2&lt;&gt;TRUE,"",'Data Validation'!C62)</f>
        <v/>
      </c>
      <c r="C62" s="5" t="str">
        <f>IF('Data Validation'!$K$2&lt;&gt;TRUE,"",'Data Validation'!E62)</f>
        <v/>
      </c>
      <c r="D62" s="5" t="str">
        <f>IF('Data Validation'!$K$2&lt;&gt;TRUE,"",'Data Validation'!G62)</f>
        <v/>
      </c>
      <c r="E62" s="5" t="str">
        <f>IF($C62&lt;&gt;"M5","",Price!F62)</f>
        <v/>
      </c>
      <c r="F62" s="6" t="str">
        <f>IF($C62&lt;&gt;"M5","",Price!G62)</f>
        <v/>
      </c>
      <c r="G62" s="57" t="str">
        <f>IF($C62&lt;&gt;"M5","",SSA!E62)</f>
        <v/>
      </c>
      <c r="H62" s="57" t="str">
        <f>IF($C62&lt;&gt;"M5","",SSA!F62)</f>
        <v/>
      </c>
      <c r="I62" s="57" t="str">
        <f>IF($C62&lt;&gt;"M5","",SSA!G62)</f>
        <v/>
      </c>
      <c r="J62" s="57" t="str">
        <f>IF($C62&lt;&gt;"M5","",SSA!H62)</f>
        <v/>
      </c>
      <c r="N62" s="59" t="str">
        <f t="shared" si="0"/>
        <v/>
      </c>
      <c r="O62" s="60" t="str">
        <f t="shared" si="1"/>
        <v/>
      </c>
      <c r="P62" s="61" t="str">
        <f t="shared" si="2"/>
        <v/>
      </c>
      <c r="Q62" s="62"/>
      <c r="R62" s="62"/>
      <c r="S62" s="62"/>
      <c r="T62" s="62"/>
      <c r="U62" s="62"/>
      <c r="V62" s="62"/>
      <c r="AA62" s="47"/>
      <c r="AB62" s="47"/>
      <c r="AC62" s="47"/>
      <c r="AD62" s="47"/>
      <c r="AE62" s="47"/>
      <c r="AF62" s="47"/>
    </row>
    <row r="63" spans="1:32" x14ac:dyDescent="0.55000000000000004">
      <c r="A63" s="5" t="str">
        <f>IF('Data Validation'!$K$2&lt;&gt;TRUE,"",'Data Validation'!A63)</f>
        <v/>
      </c>
      <c r="B63" s="5" t="str">
        <f>IF('Data Validation'!$K$2&lt;&gt;TRUE,"",'Data Validation'!C63)</f>
        <v/>
      </c>
      <c r="C63" s="5" t="str">
        <f>IF('Data Validation'!$K$2&lt;&gt;TRUE,"",'Data Validation'!E63)</f>
        <v/>
      </c>
      <c r="D63" s="5" t="str">
        <f>IF('Data Validation'!$K$2&lt;&gt;TRUE,"",'Data Validation'!G63)</f>
        <v/>
      </c>
      <c r="E63" s="5" t="str">
        <f>IF($C63&lt;&gt;"M5","",Price!F63)</f>
        <v/>
      </c>
      <c r="F63" s="6" t="str">
        <f>IF($C63&lt;&gt;"M5","",Price!G63)</f>
        <v/>
      </c>
      <c r="G63" s="57" t="str">
        <f>IF($C63&lt;&gt;"M5","",SSA!E63)</f>
        <v/>
      </c>
      <c r="H63" s="57" t="str">
        <f>IF($C63&lt;&gt;"M5","",SSA!F63)</f>
        <v/>
      </c>
      <c r="I63" s="57" t="str">
        <f>IF($C63&lt;&gt;"M5","",SSA!G63)</f>
        <v/>
      </c>
      <c r="J63" s="57" t="str">
        <f>IF($C63&lt;&gt;"M5","",SSA!H63)</f>
        <v/>
      </c>
      <c r="N63" s="59" t="str">
        <f t="shared" si="0"/>
        <v/>
      </c>
      <c r="O63" s="60" t="str">
        <f t="shared" si="1"/>
        <v/>
      </c>
      <c r="P63" s="61" t="str">
        <f t="shared" si="2"/>
        <v/>
      </c>
      <c r="Q63" s="62"/>
      <c r="R63" s="62"/>
      <c r="S63" s="62"/>
      <c r="T63" s="62"/>
      <c r="U63" s="62"/>
      <c r="V63" s="62"/>
      <c r="AA63" s="47"/>
      <c r="AB63" s="47"/>
      <c r="AC63" s="47"/>
      <c r="AD63" s="47"/>
      <c r="AE63" s="47"/>
      <c r="AF63" s="47"/>
    </row>
    <row r="64" spans="1:32" x14ac:dyDescent="0.55000000000000004">
      <c r="A64" s="5" t="str">
        <f>IF('Data Validation'!$K$2&lt;&gt;TRUE,"",'Data Validation'!A64)</f>
        <v/>
      </c>
      <c r="B64" s="5" t="str">
        <f>IF('Data Validation'!$K$2&lt;&gt;TRUE,"",'Data Validation'!C64)</f>
        <v/>
      </c>
      <c r="C64" s="5" t="str">
        <f>IF('Data Validation'!$K$2&lt;&gt;TRUE,"",'Data Validation'!E64)</f>
        <v/>
      </c>
      <c r="D64" s="5" t="str">
        <f>IF('Data Validation'!$K$2&lt;&gt;TRUE,"",'Data Validation'!G64)</f>
        <v/>
      </c>
      <c r="E64" s="5" t="str">
        <f>IF($C64&lt;&gt;"M5","",Price!F64)</f>
        <v/>
      </c>
      <c r="F64" s="6" t="str">
        <f>IF($C64&lt;&gt;"M5","",Price!G64)</f>
        <v/>
      </c>
      <c r="G64" s="57" t="str">
        <f>IF($C64&lt;&gt;"M5","",SSA!E64)</f>
        <v/>
      </c>
      <c r="H64" s="57" t="str">
        <f>IF($C64&lt;&gt;"M5","",SSA!F64)</f>
        <v/>
      </c>
      <c r="I64" s="57" t="str">
        <f>IF($C64&lt;&gt;"M5","",SSA!G64)</f>
        <v/>
      </c>
      <c r="J64" s="57" t="str">
        <f>IF($C64&lt;&gt;"M5","",SSA!H64)</f>
        <v/>
      </c>
      <c r="N64" s="59" t="str">
        <f t="shared" si="0"/>
        <v/>
      </c>
      <c r="O64" s="60" t="str">
        <f t="shared" si="1"/>
        <v/>
      </c>
      <c r="P64" s="61" t="str">
        <f t="shared" si="2"/>
        <v/>
      </c>
      <c r="Q64" s="62"/>
      <c r="R64" s="62"/>
      <c r="S64" s="62"/>
      <c r="T64" s="62"/>
      <c r="U64" s="62"/>
      <c r="V64" s="62"/>
      <c r="AA64" s="47"/>
      <c r="AB64" s="47"/>
      <c r="AC64" s="47"/>
      <c r="AD64" s="47"/>
      <c r="AE64" s="47"/>
      <c r="AF64" s="47"/>
    </row>
    <row r="65" spans="1:32" x14ac:dyDescent="0.55000000000000004">
      <c r="A65" s="5" t="str">
        <f>IF('Data Validation'!$K$2&lt;&gt;TRUE,"",'Data Validation'!A65)</f>
        <v/>
      </c>
      <c r="B65" s="5" t="str">
        <f>IF('Data Validation'!$K$2&lt;&gt;TRUE,"",'Data Validation'!C65)</f>
        <v/>
      </c>
      <c r="C65" s="5" t="str">
        <f>IF('Data Validation'!$K$2&lt;&gt;TRUE,"",'Data Validation'!E65)</f>
        <v/>
      </c>
      <c r="D65" s="5" t="str">
        <f>IF('Data Validation'!$K$2&lt;&gt;TRUE,"",'Data Validation'!G65)</f>
        <v/>
      </c>
      <c r="E65" s="5" t="str">
        <f>IF($C65&lt;&gt;"M5","",Price!F65)</f>
        <v/>
      </c>
      <c r="F65" s="6" t="str">
        <f>IF($C65&lt;&gt;"M5","",Price!G65)</f>
        <v/>
      </c>
      <c r="G65" s="57" t="str">
        <f>IF($C65&lt;&gt;"M5","",SSA!E65)</f>
        <v/>
      </c>
      <c r="H65" s="57" t="str">
        <f>IF($C65&lt;&gt;"M5","",SSA!F65)</f>
        <v/>
      </c>
      <c r="I65" s="57" t="str">
        <f>IF($C65&lt;&gt;"M5","",SSA!G65)</f>
        <v/>
      </c>
      <c r="J65" s="57" t="str">
        <f>IF($C65&lt;&gt;"M5","",SSA!H65)</f>
        <v/>
      </c>
      <c r="N65" s="59" t="str">
        <f t="shared" si="0"/>
        <v/>
      </c>
      <c r="O65" s="60" t="str">
        <f t="shared" si="1"/>
        <v/>
      </c>
      <c r="P65" s="61" t="str">
        <f t="shared" si="2"/>
        <v/>
      </c>
      <c r="Q65" s="62"/>
      <c r="R65" s="62"/>
      <c r="S65" s="62"/>
      <c r="T65" s="62"/>
      <c r="U65" s="62"/>
      <c r="V65" s="62"/>
      <c r="AA65" s="47"/>
      <c r="AB65" s="47"/>
      <c r="AC65" s="47"/>
      <c r="AD65" s="47"/>
      <c r="AE65" s="47"/>
      <c r="AF65" s="47"/>
    </row>
    <row r="66" spans="1:32" x14ac:dyDescent="0.55000000000000004">
      <c r="A66" s="5" t="str">
        <f>IF('Data Validation'!$K$2&lt;&gt;TRUE,"",'Data Validation'!A66)</f>
        <v/>
      </c>
      <c r="B66" s="5" t="str">
        <f>IF('Data Validation'!$K$2&lt;&gt;TRUE,"",'Data Validation'!C66)</f>
        <v/>
      </c>
      <c r="C66" s="5" t="str">
        <f>IF('Data Validation'!$K$2&lt;&gt;TRUE,"",'Data Validation'!E66)</f>
        <v/>
      </c>
      <c r="D66" s="5" t="str">
        <f>IF('Data Validation'!$K$2&lt;&gt;TRUE,"",'Data Validation'!G66)</f>
        <v/>
      </c>
      <c r="E66" s="5" t="str">
        <f>IF($C66&lt;&gt;"M5","",Price!F66)</f>
        <v/>
      </c>
      <c r="F66" s="6" t="str">
        <f>IF($C66&lt;&gt;"M5","",Price!G66)</f>
        <v/>
      </c>
      <c r="G66" s="57" t="str">
        <f>IF($C66&lt;&gt;"M5","",SSA!E66)</f>
        <v/>
      </c>
      <c r="H66" s="57" t="str">
        <f>IF($C66&lt;&gt;"M5","",SSA!F66)</f>
        <v/>
      </c>
      <c r="I66" s="57" t="str">
        <f>IF($C66&lt;&gt;"M5","",SSA!G66)</f>
        <v/>
      </c>
      <c r="J66" s="57" t="str">
        <f>IF($C66&lt;&gt;"M5","",SSA!H66)</f>
        <v/>
      </c>
      <c r="N66" s="59" t="str">
        <f t="shared" si="0"/>
        <v/>
      </c>
      <c r="O66" s="60" t="str">
        <f t="shared" si="1"/>
        <v/>
      </c>
      <c r="P66" s="61" t="str">
        <f t="shared" si="2"/>
        <v/>
      </c>
      <c r="Q66" s="62"/>
      <c r="R66" s="62"/>
      <c r="S66" s="62"/>
      <c r="T66" s="62"/>
      <c r="U66" s="62"/>
      <c r="V66" s="62"/>
      <c r="AA66" s="47"/>
      <c r="AB66" s="47"/>
      <c r="AC66" s="47"/>
      <c r="AD66" s="47"/>
      <c r="AE66" s="47"/>
      <c r="AF66" s="47"/>
    </row>
    <row r="67" spans="1:32" x14ac:dyDescent="0.55000000000000004">
      <c r="A67" s="5" t="str">
        <f>IF('Data Validation'!$K$2&lt;&gt;TRUE,"",'Data Validation'!A67)</f>
        <v/>
      </c>
      <c r="B67" s="5" t="str">
        <f>IF('Data Validation'!$K$2&lt;&gt;TRUE,"",'Data Validation'!C67)</f>
        <v/>
      </c>
      <c r="C67" s="5" t="str">
        <f>IF('Data Validation'!$K$2&lt;&gt;TRUE,"",'Data Validation'!E67)</f>
        <v/>
      </c>
      <c r="D67" s="5" t="str">
        <f>IF('Data Validation'!$K$2&lt;&gt;TRUE,"",'Data Validation'!G67)</f>
        <v/>
      </c>
      <c r="E67" s="5" t="str">
        <f>IF($C67&lt;&gt;"M5","",Price!F67)</f>
        <v/>
      </c>
      <c r="F67" s="6" t="str">
        <f>IF($C67&lt;&gt;"M5","",Price!G67)</f>
        <v/>
      </c>
      <c r="G67" s="57" t="str">
        <f>IF($C67&lt;&gt;"M5","",SSA!E67)</f>
        <v/>
      </c>
      <c r="H67" s="57" t="str">
        <f>IF($C67&lt;&gt;"M5","",SSA!F67)</f>
        <v/>
      </c>
      <c r="I67" s="57" t="str">
        <f>IF($C67&lt;&gt;"M5","",SSA!G67)</f>
        <v/>
      </c>
      <c r="J67" s="57" t="str">
        <f>IF($C67&lt;&gt;"M5","",SSA!H67)</f>
        <v/>
      </c>
      <c r="N67" s="59" t="str">
        <f t="shared" ref="N67:N130" si="3">IFERROR(G67-H67,"")</f>
        <v/>
      </c>
      <c r="O67" s="60" t="str">
        <f t="shared" ref="O67:O130" si="4">IFERROR(IF(N67&gt;0,((E67-I67)/I67),""),"")</f>
        <v/>
      </c>
      <c r="P67" s="61" t="str">
        <f t="shared" ref="P67:P130" si="5">IFERROR(IF(N67&lt;0,((F67-J67)/J67),""),"")</f>
        <v/>
      </c>
      <c r="Q67" s="62"/>
      <c r="R67" s="62"/>
      <c r="S67" s="62"/>
      <c r="T67" s="62"/>
      <c r="U67" s="62"/>
      <c r="V67" s="62"/>
      <c r="AA67" s="47"/>
      <c r="AB67" s="47"/>
      <c r="AC67" s="47"/>
      <c r="AD67" s="47"/>
      <c r="AE67" s="47"/>
      <c r="AF67" s="47"/>
    </row>
    <row r="68" spans="1:32" x14ac:dyDescent="0.55000000000000004">
      <c r="A68" s="5" t="str">
        <f>IF('Data Validation'!$K$2&lt;&gt;TRUE,"",'Data Validation'!A68)</f>
        <v/>
      </c>
      <c r="B68" s="5" t="str">
        <f>IF('Data Validation'!$K$2&lt;&gt;TRUE,"",'Data Validation'!C68)</f>
        <v/>
      </c>
      <c r="C68" s="5" t="str">
        <f>IF('Data Validation'!$K$2&lt;&gt;TRUE,"",'Data Validation'!E68)</f>
        <v/>
      </c>
      <c r="D68" s="5" t="str">
        <f>IF('Data Validation'!$K$2&lt;&gt;TRUE,"",'Data Validation'!G68)</f>
        <v/>
      </c>
      <c r="E68" s="5" t="str">
        <f>IF($C68&lt;&gt;"M5","",Price!F68)</f>
        <v/>
      </c>
      <c r="F68" s="6" t="str">
        <f>IF($C68&lt;&gt;"M5","",Price!G68)</f>
        <v/>
      </c>
      <c r="G68" s="57" t="str">
        <f>IF($C68&lt;&gt;"M5","",SSA!E68)</f>
        <v/>
      </c>
      <c r="H68" s="57" t="str">
        <f>IF($C68&lt;&gt;"M5","",SSA!F68)</f>
        <v/>
      </c>
      <c r="I68" s="57" t="str">
        <f>IF($C68&lt;&gt;"M5","",SSA!G68)</f>
        <v/>
      </c>
      <c r="J68" s="57" t="str">
        <f>IF($C68&lt;&gt;"M5","",SSA!H68)</f>
        <v/>
      </c>
      <c r="N68" s="59" t="str">
        <f t="shared" si="3"/>
        <v/>
      </c>
      <c r="O68" s="60" t="str">
        <f t="shared" si="4"/>
        <v/>
      </c>
      <c r="P68" s="61" t="str">
        <f t="shared" si="5"/>
        <v/>
      </c>
      <c r="Q68" s="62"/>
      <c r="R68" s="62"/>
      <c r="S68" s="62"/>
      <c r="T68" s="62"/>
      <c r="U68" s="62"/>
      <c r="V68" s="62"/>
      <c r="AA68" s="47"/>
      <c r="AB68" s="47"/>
      <c r="AC68" s="47"/>
      <c r="AD68" s="47"/>
      <c r="AE68" s="47"/>
      <c r="AF68" s="47"/>
    </row>
    <row r="69" spans="1:32" x14ac:dyDescent="0.55000000000000004">
      <c r="A69" s="5" t="str">
        <f>IF('Data Validation'!$K$2&lt;&gt;TRUE,"",'Data Validation'!A69)</f>
        <v/>
      </c>
      <c r="B69" s="5" t="str">
        <f>IF('Data Validation'!$K$2&lt;&gt;TRUE,"",'Data Validation'!C69)</f>
        <v/>
      </c>
      <c r="C69" s="5" t="str">
        <f>IF('Data Validation'!$K$2&lt;&gt;TRUE,"",'Data Validation'!E69)</f>
        <v/>
      </c>
      <c r="D69" s="5" t="str">
        <f>IF('Data Validation'!$K$2&lt;&gt;TRUE,"",'Data Validation'!G69)</f>
        <v/>
      </c>
      <c r="E69" s="5" t="str">
        <f>IF($C69&lt;&gt;"M5","",Price!F69)</f>
        <v/>
      </c>
      <c r="F69" s="6" t="str">
        <f>IF($C69&lt;&gt;"M5","",Price!G69)</f>
        <v/>
      </c>
      <c r="G69" s="57" t="str">
        <f>IF($C69&lt;&gt;"M5","",SSA!E69)</f>
        <v/>
      </c>
      <c r="H69" s="57" t="str">
        <f>IF($C69&lt;&gt;"M5","",SSA!F69)</f>
        <v/>
      </c>
      <c r="I69" s="57" t="str">
        <f>IF($C69&lt;&gt;"M5","",SSA!G69)</f>
        <v/>
      </c>
      <c r="J69" s="57" t="str">
        <f>IF($C69&lt;&gt;"M5","",SSA!H69)</f>
        <v/>
      </c>
      <c r="N69" s="59" t="str">
        <f t="shared" si="3"/>
        <v/>
      </c>
      <c r="O69" s="60" t="str">
        <f t="shared" si="4"/>
        <v/>
      </c>
      <c r="P69" s="61" t="str">
        <f t="shared" si="5"/>
        <v/>
      </c>
      <c r="Q69" s="62"/>
      <c r="R69" s="62"/>
      <c r="S69" s="62"/>
      <c r="T69" s="62"/>
      <c r="U69" s="62"/>
      <c r="V69" s="62"/>
      <c r="AA69" s="47"/>
      <c r="AB69" s="47"/>
      <c r="AC69" s="47"/>
      <c r="AD69" s="47"/>
      <c r="AE69" s="47"/>
      <c r="AF69" s="47"/>
    </row>
    <row r="70" spans="1:32" x14ac:dyDescent="0.55000000000000004">
      <c r="A70" s="5" t="str">
        <f>IF('Data Validation'!$K$2&lt;&gt;TRUE,"",'Data Validation'!A70)</f>
        <v/>
      </c>
      <c r="B70" s="5" t="str">
        <f>IF('Data Validation'!$K$2&lt;&gt;TRUE,"",'Data Validation'!C70)</f>
        <v/>
      </c>
      <c r="C70" s="5" t="str">
        <f>IF('Data Validation'!$K$2&lt;&gt;TRUE,"",'Data Validation'!E70)</f>
        <v/>
      </c>
      <c r="D70" s="5" t="str">
        <f>IF('Data Validation'!$K$2&lt;&gt;TRUE,"",'Data Validation'!G70)</f>
        <v/>
      </c>
      <c r="E70" s="5" t="str">
        <f>IF($C70&lt;&gt;"M5","",Price!F70)</f>
        <v/>
      </c>
      <c r="F70" s="6" t="str">
        <f>IF($C70&lt;&gt;"M5","",Price!G70)</f>
        <v/>
      </c>
      <c r="G70" s="57" t="str">
        <f>IF($C70&lt;&gt;"M5","",SSA!E70)</f>
        <v/>
      </c>
      <c r="H70" s="57" t="str">
        <f>IF($C70&lt;&gt;"M5","",SSA!F70)</f>
        <v/>
      </c>
      <c r="I70" s="57" t="str">
        <f>IF($C70&lt;&gt;"M5","",SSA!G70)</f>
        <v/>
      </c>
      <c r="J70" s="57" t="str">
        <f>IF($C70&lt;&gt;"M5","",SSA!H70)</f>
        <v/>
      </c>
      <c r="N70" s="59" t="str">
        <f t="shared" si="3"/>
        <v/>
      </c>
      <c r="O70" s="60" t="str">
        <f t="shared" si="4"/>
        <v/>
      </c>
      <c r="P70" s="61" t="str">
        <f t="shared" si="5"/>
        <v/>
      </c>
      <c r="Q70" s="62"/>
      <c r="R70" s="62"/>
      <c r="S70" s="62"/>
      <c r="T70" s="62"/>
      <c r="U70" s="62"/>
      <c r="V70" s="62"/>
      <c r="AA70" s="47"/>
      <c r="AB70" s="47"/>
      <c r="AC70" s="47"/>
      <c r="AD70" s="47"/>
      <c r="AE70" s="47"/>
      <c r="AF70" s="47"/>
    </row>
    <row r="71" spans="1:32" x14ac:dyDescent="0.55000000000000004">
      <c r="A71" s="5" t="str">
        <f>IF('Data Validation'!$K$2&lt;&gt;TRUE,"",'Data Validation'!A71)</f>
        <v/>
      </c>
      <c r="B71" s="5" t="str">
        <f>IF('Data Validation'!$K$2&lt;&gt;TRUE,"",'Data Validation'!C71)</f>
        <v/>
      </c>
      <c r="C71" s="5" t="str">
        <f>IF('Data Validation'!$K$2&lt;&gt;TRUE,"",'Data Validation'!E71)</f>
        <v/>
      </c>
      <c r="D71" s="5" t="str">
        <f>IF('Data Validation'!$K$2&lt;&gt;TRUE,"",'Data Validation'!G71)</f>
        <v/>
      </c>
      <c r="E71" s="5" t="str">
        <f>IF($C71&lt;&gt;"M5","",Price!F71)</f>
        <v/>
      </c>
      <c r="F71" s="6" t="str">
        <f>IF($C71&lt;&gt;"M5","",Price!G71)</f>
        <v/>
      </c>
      <c r="G71" s="57" t="str">
        <f>IF($C71&lt;&gt;"M5","",SSA!E71)</f>
        <v/>
      </c>
      <c r="H71" s="57" t="str">
        <f>IF($C71&lt;&gt;"M5","",SSA!F71)</f>
        <v/>
      </c>
      <c r="I71" s="57" t="str">
        <f>IF($C71&lt;&gt;"M5","",SSA!G71)</f>
        <v/>
      </c>
      <c r="J71" s="57" t="str">
        <f>IF($C71&lt;&gt;"M5","",SSA!H71)</f>
        <v/>
      </c>
      <c r="N71" s="59" t="str">
        <f t="shared" si="3"/>
        <v/>
      </c>
      <c r="O71" s="60" t="str">
        <f t="shared" si="4"/>
        <v/>
      </c>
      <c r="P71" s="61" t="str">
        <f t="shared" si="5"/>
        <v/>
      </c>
      <c r="Q71" s="62"/>
      <c r="R71" s="62"/>
      <c r="S71" s="62"/>
      <c r="T71" s="62"/>
      <c r="U71" s="62"/>
      <c r="V71" s="62"/>
      <c r="AA71" s="47"/>
      <c r="AB71" s="47"/>
      <c r="AC71" s="47"/>
      <c r="AD71" s="47"/>
      <c r="AE71" s="47"/>
      <c r="AF71" s="47"/>
    </row>
    <row r="72" spans="1:32" x14ac:dyDescent="0.55000000000000004">
      <c r="A72" s="5" t="str">
        <f>IF('Data Validation'!$K$2&lt;&gt;TRUE,"",'Data Validation'!A72)</f>
        <v/>
      </c>
      <c r="B72" s="5" t="str">
        <f>IF('Data Validation'!$K$2&lt;&gt;TRUE,"",'Data Validation'!C72)</f>
        <v/>
      </c>
      <c r="C72" s="5" t="str">
        <f>IF('Data Validation'!$K$2&lt;&gt;TRUE,"",'Data Validation'!E72)</f>
        <v/>
      </c>
      <c r="D72" s="5" t="str">
        <f>IF('Data Validation'!$K$2&lt;&gt;TRUE,"",'Data Validation'!G72)</f>
        <v/>
      </c>
      <c r="E72" s="5" t="str">
        <f>IF($C72&lt;&gt;"M5","",Price!F72)</f>
        <v/>
      </c>
      <c r="F72" s="6" t="str">
        <f>IF($C72&lt;&gt;"M5","",Price!G72)</f>
        <v/>
      </c>
      <c r="G72" s="57" t="str">
        <f>IF($C72&lt;&gt;"M5","",SSA!E72)</f>
        <v/>
      </c>
      <c r="H72" s="57" t="str">
        <f>IF($C72&lt;&gt;"M5","",SSA!F72)</f>
        <v/>
      </c>
      <c r="I72" s="57" t="str">
        <f>IF($C72&lt;&gt;"M5","",SSA!G72)</f>
        <v/>
      </c>
      <c r="J72" s="57" t="str">
        <f>IF($C72&lt;&gt;"M5","",SSA!H72)</f>
        <v/>
      </c>
      <c r="N72" s="59" t="str">
        <f t="shared" si="3"/>
        <v/>
      </c>
      <c r="O72" s="60" t="str">
        <f t="shared" si="4"/>
        <v/>
      </c>
      <c r="P72" s="61" t="str">
        <f t="shared" si="5"/>
        <v/>
      </c>
      <c r="Q72" s="62"/>
      <c r="R72" s="62"/>
      <c r="S72" s="62"/>
      <c r="T72" s="62"/>
      <c r="U72" s="62"/>
      <c r="V72" s="62"/>
      <c r="AA72" s="47"/>
      <c r="AB72" s="47"/>
      <c r="AC72" s="47"/>
      <c r="AD72" s="47"/>
      <c r="AE72" s="47"/>
      <c r="AF72" s="47"/>
    </row>
    <row r="73" spans="1:32" x14ac:dyDescent="0.55000000000000004">
      <c r="A73" s="5" t="str">
        <f>IF('Data Validation'!$K$2&lt;&gt;TRUE,"",'Data Validation'!A73)</f>
        <v/>
      </c>
      <c r="B73" s="5" t="str">
        <f>IF('Data Validation'!$K$2&lt;&gt;TRUE,"",'Data Validation'!C73)</f>
        <v/>
      </c>
      <c r="C73" s="5" t="str">
        <f>IF('Data Validation'!$K$2&lt;&gt;TRUE,"",'Data Validation'!E73)</f>
        <v/>
      </c>
      <c r="D73" s="5" t="str">
        <f>IF('Data Validation'!$K$2&lt;&gt;TRUE,"",'Data Validation'!G73)</f>
        <v/>
      </c>
      <c r="E73" s="5" t="str">
        <f>IF($C73&lt;&gt;"M5","",Price!F73)</f>
        <v/>
      </c>
      <c r="F73" s="6" t="str">
        <f>IF($C73&lt;&gt;"M5","",Price!G73)</f>
        <v/>
      </c>
      <c r="G73" s="57" t="str">
        <f>IF($C73&lt;&gt;"M5","",SSA!E73)</f>
        <v/>
      </c>
      <c r="H73" s="57" t="str">
        <f>IF($C73&lt;&gt;"M5","",SSA!F73)</f>
        <v/>
      </c>
      <c r="I73" s="57" t="str">
        <f>IF($C73&lt;&gt;"M5","",SSA!G73)</f>
        <v/>
      </c>
      <c r="J73" s="57" t="str">
        <f>IF($C73&lt;&gt;"M5","",SSA!H73)</f>
        <v/>
      </c>
      <c r="N73" s="59" t="str">
        <f t="shared" si="3"/>
        <v/>
      </c>
      <c r="O73" s="60" t="str">
        <f t="shared" si="4"/>
        <v/>
      </c>
      <c r="P73" s="61" t="str">
        <f t="shared" si="5"/>
        <v/>
      </c>
      <c r="Q73" s="62"/>
      <c r="R73" s="62"/>
      <c r="S73" s="62"/>
      <c r="T73" s="62"/>
      <c r="U73" s="62"/>
      <c r="V73" s="62"/>
      <c r="AA73" s="47"/>
      <c r="AB73" s="47"/>
      <c r="AC73" s="47"/>
      <c r="AD73" s="47"/>
      <c r="AE73" s="47"/>
      <c r="AF73" s="47"/>
    </row>
    <row r="74" spans="1:32" x14ac:dyDescent="0.55000000000000004">
      <c r="A74" s="5" t="str">
        <f>IF('Data Validation'!$K$2&lt;&gt;TRUE,"",'Data Validation'!A74)</f>
        <v/>
      </c>
      <c r="B74" s="5" t="str">
        <f>IF('Data Validation'!$K$2&lt;&gt;TRUE,"",'Data Validation'!C74)</f>
        <v/>
      </c>
      <c r="C74" s="5" t="str">
        <f>IF('Data Validation'!$K$2&lt;&gt;TRUE,"",'Data Validation'!E74)</f>
        <v/>
      </c>
      <c r="D74" s="5" t="str">
        <f>IF('Data Validation'!$K$2&lt;&gt;TRUE,"",'Data Validation'!G74)</f>
        <v/>
      </c>
      <c r="E74" s="5" t="str">
        <f>IF($C74&lt;&gt;"M5","",Price!F74)</f>
        <v/>
      </c>
      <c r="F74" s="6" t="str">
        <f>IF($C74&lt;&gt;"M5","",Price!G74)</f>
        <v/>
      </c>
      <c r="G74" s="57" t="str">
        <f>IF($C74&lt;&gt;"M5","",SSA!E74)</f>
        <v/>
      </c>
      <c r="H74" s="57" t="str">
        <f>IF($C74&lt;&gt;"M5","",SSA!F74)</f>
        <v/>
      </c>
      <c r="I74" s="57" t="str">
        <f>IF($C74&lt;&gt;"M5","",SSA!G74)</f>
        <v/>
      </c>
      <c r="J74" s="57" t="str">
        <f>IF($C74&lt;&gt;"M5","",SSA!H74)</f>
        <v/>
      </c>
      <c r="N74" s="59" t="str">
        <f t="shared" si="3"/>
        <v/>
      </c>
      <c r="O74" s="60" t="str">
        <f t="shared" si="4"/>
        <v/>
      </c>
      <c r="P74" s="61" t="str">
        <f t="shared" si="5"/>
        <v/>
      </c>
      <c r="Q74" s="62"/>
      <c r="R74" s="62"/>
      <c r="S74" s="62"/>
      <c r="T74" s="62"/>
      <c r="U74" s="62"/>
      <c r="V74" s="62"/>
      <c r="AA74" s="47"/>
      <c r="AB74" s="47"/>
      <c r="AC74" s="47"/>
      <c r="AD74" s="47"/>
      <c r="AE74" s="47"/>
      <c r="AF74" s="47"/>
    </row>
    <row r="75" spans="1:32" x14ac:dyDescent="0.55000000000000004">
      <c r="A75" s="5" t="str">
        <f>IF('Data Validation'!$K$2&lt;&gt;TRUE,"",'Data Validation'!A75)</f>
        <v/>
      </c>
      <c r="B75" s="5" t="str">
        <f>IF('Data Validation'!$K$2&lt;&gt;TRUE,"",'Data Validation'!C75)</f>
        <v/>
      </c>
      <c r="C75" s="5" t="str">
        <f>IF('Data Validation'!$K$2&lt;&gt;TRUE,"",'Data Validation'!E75)</f>
        <v/>
      </c>
      <c r="D75" s="5" t="str">
        <f>IF('Data Validation'!$K$2&lt;&gt;TRUE,"",'Data Validation'!G75)</f>
        <v/>
      </c>
      <c r="E75" s="5" t="str">
        <f>IF($C75&lt;&gt;"M5","",Price!F75)</f>
        <v/>
      </c>
      <c r="F75" s="6" t="str">
        <f>IF($C75&lt;&gt;"M5","",Price!G75)</f>
        <v/>
      </c>
      <c r="G75" s="57" t="str">
        <f>IF($C75&lt;&gt;"M5","",SSA!E75)</f>
        <v/>
      </c>
      <c r="H75" s="57" t="str">
        <f>IF($C75&lt;&gt;"M5","",SSA!F75)</f>
        <v/>
      </c>
      <c r="I75" s="57" t="str">
        <f>IF($C75&lt;&gt;"M5","",SSA!G75)</f>
        <v/>
      </c>
      <c r="J75" s="57" t="str">
        <f>IF($C75&lt;&gt;"M5","",SSA!H75)</f>
        <v/>
      </c>
      <c r="N75" s="59" t="str">
        <f t="shared" si="3"/>
        <v/>
      </c>
      <c r="O75" s="60" t="str">
        <f t="shared" si="4"/>
        <v/>
      </c>
      <c r="P75" s="61" t="str">
        <f t="shared" si="5"/>
        <v/>
      </c>
      <c r="Q75" s="62"/>
      <c r="R75" s="62"/>
      <c r="S75" s="62"/>
      <c r="T75" s="62"/>
      <c r="U75" s="62"/>
      <c r="V75" s="62"/>
      <c r="AA75" s="47"/>
      <c r="AB75" s="47"/>
      <c r="AC75" s="47"/>
      <c r="AD75" s="47"/>
      <c r="AE75" s="47"/>
      <c r="AF75" s="47"/>
    </row>
    <row r="76" spans="1:32" x14ac:dyDescent="0.55000000000000004">
      <c r="A76" s="5" t="str">
        <f>IF('Data Validation'!$K$2&lt;&gt;TRUE,"",'Data Validation'!A76)</f>
        <v/>
      </c>
      <c r="B76" s="5" t="str">
        <f>IF('Data Validation'!$K$2&lt;&gt;TRUE,"",'Data Validation'!C76)</f>
        <v/>
      </c>
      <c r="C76" s="5" t="str">
        <f>IF('Data Validation'!$K$2&lt;&gt;TRUE,"",'Data Validation'!E76)</f>
        <v/>
      </c>
      <c r="D76" s="5" t="str">
        <f>IF('Data Validation'!$K$2&lt;&gt;TRUE,"",'Data Validation'!G76)</f>
        <v/>
      </c>
      <c r="E76" s="5" t="str">
        <f>IF($C76&lt;&gt;"M5","",Price!F76)</f>
        <v/>
      </c>
      <c r="F76" s="6" t="str">
        <f>IF($C76&lt;&gt;"M5","",Price!G76)</f>
        <v/>
      </c>
      <c r="G76" s="57" t="str">
        <f>IF($C76&lt;&gt;"M5","",SSA!E76)</f>
        <v/>
      </c>
      <c r="H76" s="57" t="str">
        <f>IF($C76&lt;&gt;"M5","",SSA!F76)</f>
        <v/>
      </c>
      <c r="I76" s="57" t="str">
        <f>IF($C76&lt;&gt;"M5","",SSA!G76)</f>
        <v/>
      </c>
      <c r="J76" s="57" t="str">
        <f>IF($C76&lt;&gt;"M5","",SSA!H76)</f>
        <v/>
      </c>
      <c r="N76" s="59" t="str">
        <f t="shared" si="3"/>
        <v/>
      </c>
      <c r="O76" s="60" t="str">
        <f t="shared" si="4"/>
        <v/>
      </c>
      <c r="P76" s="61" t="str">
        <f t="shared" si="5"/>
        <v/>
      </c>
      <c r="Q76" s="62"/>
      <c r="R76" s="62"/>
      <c r="S76" s="62"/>
      <c r="T76" s="62"/>
      <c r="U76" s="62"/>
      <c r="V76" s="62"/>
      <c r="AA76" s="47"/>
      <c r="AB76" s="47"/>
      <c r="AC76" s="47"/>
      <c r="AD76" s="47"/>
      <c r="AE76" s="47"/>
      <c r="AF76" s="47"/>
    </row>
    <row r="77" spans="1:32" x14ac:dyDescent="0.55000000000000004">
      <c r="A77" s="5" t="str">
        <f>IF('Data Validation'!$K$2&lt;&gt;TRUE,"",'Data Validation'!A77)</f>
        <v/>
      </c>
      <c r="B77" s="5" t="str">
        <f>IF('Data Validation'!$K$2&lt;&gt;TRUE,"",'Data Validation'!C77)</f>
        <v/>
      </c>
      <c r="C77" s="5" t="str">
        <f>IF('Data Validation'!$K$2&lt;&gt;TRUE,"",'Data Validation'!E77)</f>
        <v/>
      </c>
      <c r="D77" s="5" t="str">
        <f>IF('Data Validation'!$K$2&lt;&gt;TRUE,"",'Data Validation'!G77)</f>
        <v/>
      </c>
      <c r="E77" s="5" t="str">
        <f>IF($C77&lt;&gt;"M5","",Price!F77)</f>
        <v/>
      </c>
      <c r="F77" s="6" t="str">
        <f>IF($C77&lt;&gt;"M5","",Price!G77)</f>
        <v/>
      </c>
      <c r="G77" s="57" t="str">
        <f>IF($C77&lt;&gt;"M5","",SSA!E77)</f>
        <v/>
      </c>
      <c r="H77" s="57" t="str">
        <f>IF($C77&lt;&gt;"M5","",SSA!F77)</f>
        <v/>
      </c>
      <c r="I77" s="57" t="str">
        <f>IF($C77&lt;&gt;"M5","",SSA!G77)</f>
        <v/>
      </c>
      <c r="J77" s="57" t="str">
        <f>IF($C77&lt;&gt;"M5","",SSA!H77)</f>
        <v/>
      </c>
      <c r="N77" s="59" t="str">
        <f t="shared" si="3"/>
        <v/>
      </c>
      <c r="O77" s="60" t="str">
        <f t="shared" si="4"/>
        <v/>
      </c>
      <c r="P77" s="61" t="str">
        <f t="shared" si="5"/>
        <v/>
      </c>
      <c r="Q77" s="62"/>
      <c r="R77" s="62"/>
      <c r="S77" s="62"/>
      <c r="T77" s="62"/>
      <c r="U77" s="62"/>
      <c r="V77" s="62"/>
      <c r="AA77" s="47"/>
      <c r="AB77" s="47"/>
      <c r="AC77" s="47"/>
      <c r="AD77" s="47"/>
      <c r="AE77" s="47"/>
      <c r="AF77" s="47"/>
    </row>
    <row r="78" spans="1:32" x14ac:dyDescent="0.55000000000000004">
      <c r="A78" s="5" t="str">
        <f>IF('Data Validation'!$K$2&lt;&gt;TRUE,"",'Data Validation'!A78)</f>
        <v/>
      </c>
      <c r="B78" s="5" t="str">
        <f>IF('Data Validation'!$K$2&lt;&gt;TRUE,"",'Data Validation'!C78)</f>
        <v/>
      </c>
      <c r="C78" s="5" t="str">
        <f>IF('Data Validation'!$K$2&lt;&gt;TRUE,"",'Data Validation'!E78)</f>
        <v/>
      </c>
      <c r="D78" s="5" t="str">
        <f>IF('Data Validation'!$K$2&lt;&gt;TRUE,"",'Data Validation'!G78)</f>
        <v/>
      </c>
      <c r="E78" s="5" t="str">
        <f>IF($C78&lt;&gt;"M5","",Price!F78)</f>
        <v/>
      </c>
      <c r="F78" s="6" t="str">
        <f>IF($C78&lt;&gt;"M5","",Price!G78)</f>
        <v/>
      </c>
      <c r="G78" s="57" t="str">
        <f>IF($C78&lt;&gt;"M5","",SSA!E78)</f>
        <v/>
      </c>
      <c r="H78" s="57" t="str">
        <f>IF($C78&lt;&gt;"M5","",SSA!F78)</f>
        <v/>
      </c>
      <c r="I78" s="57" t="str">
        <f>IF($C78&lt;&gt;"M5","",SSA!G78)</f>
        <v/>
      </c>
      <c r="J78" s="57" t="str">
        <f>IF($C78&lt;&gt;"M5","",SSA!H78)</f>
        <v/>
      </c>
      <c r="N78" s="59" t="str">
        <f t="shared" si="3"/>
        <v/>
      </c>
      <c r="O78" s="60" t="str">
        <f t="shared" si="4"/>
        <v/>
      </c>
      <c r="P78" s="61" t="str">
        <f t="shared" si="5"/>
        <v/>
      </c>
      <c r="Q78" s="62"/>
      <c r="R78" s="62"/>
      <c r="S78" s="62"/>
      <c r="T78" s="62"/>
      <c r="U78" s="62"/>
      <c r="V78" s="62"/>
      <c r="AA78" s="47"/>
      <c r="AB78" s="47"/>
      <c r="AC78" s="47"/>
      <c r="AD78" s="47"/>
      <c r="AE78" s="47"/>
      <c r="AF78" s="47"/>
    </row>
    <row r="79" spans="1:32" x14ac:dyDescent="0.55000000000000004">
      <c r="A79" s="5" t="str">
        <f>IF('Data Validation'!$K$2&lt;&gt;TRUE,"",'Data Validation'!A79)</f>
        <v/>
      </c>
      <c r="B79" s="5" t="str">
        <f>IF('Data Validation'!$K$2&lt;&gt;TRUE,"",'Data Validation'!C79)</f>
        <v/>
      </c>
      <c r="C79" s="5" t="str">
        <f>IF('Data Validation'!$K$2&lt;&gt;TRUE,"",'Data Validation'!E79)</f>
        <v/>
      </c>
      <c r="D79" s="5" t="str">
        <f>IF('Data Validation'!$K$2&lt;&gt;TRUE,"",'Data Validation'!G79)</f>
        <v/>
      </c>
      <c r="E79" s="5" t="str">
        <f>IF($C79&lt;&gt;"M5","",Price!F79)</f>
        <v/>
      </c>
      <c r="F79" s="6" t="str">
        <f>IF($C79&lt;&gt;"M5","",Price!G79)</f>
        <v/>
      </c>
      <c r="G79" s="57" t="str">
        <f>IF($C79&lt;&gt;"M5","",SSA!E79)</f>
        <v/>
      </c>
      <c r="H79" s="57" t="str">
        <f>IF($C79&lt;&gt;"M5","",SSA!F79)</f>
        <v/>
      </c>
      <c r="I79" s="57" t="str">
        <f>IF($C79&lt;&gt;"M5","",SSA!G79)</f>
        <v/>
      </c>
      <c r="J79" s="57" t="str">
        <f>IF($C79&lt;&gt;"M5","",SSA!H79)</f>
        <v/>
      </c>
      <c r="N79" s="59" t="str">
        <f t="shared" si="3"/>
        <v/>
      </c>
      <c r="O79" s="60" t="str">
        <f t="shared" si="4"/>
        <v/>
      </c>
      <c r="P79" s="61" t="str">
        <f t="shared" si="5"/>
        <v/>
      </c>
      <c r="Q79" s="62"/>
      <c r="R79" s="62"/>
      <c r="S79" s="62"/>
      <c r="T79" s="62"/>
      <c r="U79" s="62"/>
      <c r="V79" s="62"/>
      <c r="AA79" s="47"/>
      <c r="AB79" s="47"/>
      <c r="AC79" s="47"/>
      <c r="AD79" s="47"/>
      <c r="AE79" s="47"/>
      <c r="AF79" s="47"/>
    </row>
    <row r="80" spans="1:32" x14ac:dyDescent="0.55000000000000004">
      <c r="A80" s="5" t="str">
        <f>IF('Data Validation'!$K$2&lt;&gt;TRUE,"",'Data Validation'!A80)</f>
        <v/>
      </c>
      <c r="B80" s="5" t="str">
        <f>IF('Data Validation'!$K$2&lt;&gt;TRUE,"",'Data Validation'!C80)</f>
        <v/>
      </c>
      <c r="C80" s="5" t="str">
        <f>IF('Data Validation'!$K$2&lt;&gt;TRUE,"",'Data Validation'!E80)</f>
        <v/>
      </c>
      <c r="D80" s="5" t="str">
        <f>IF('Data Validation'!$K$2&lt;&gt;TRUE,"",'Data Validation'!G80)</f>
        <v/>
      </c>
      <c r="E80" s="5" t="str">
        <f>IF($C80&lt;&gt;"M5","",Price!F80)</f>
        <v/>
      </c>
      <c r="F80" s="6" t="str">
        <f>IF($C80&lt;&gt;"M5","",Price!G80)</f>
        <v/>
      </c>
      <c r="G80" s="57" t="str">
        <f>IF($C80&lt;&gt;"M5","",SSA!E80)</f>
        <v/>
      </c>
      <c r="H80" s="57" t="str">
        <f>IF($C80&lt;&gt;"M5","",SSA!F80)</f>
        <v/>
      </c>
      <c r="I80" s="57" t="str">
        <f>IF($C80&lt;&gt;"M5","",SSA!G80)</f>
        <v/>
      </c>
      <c r="J80" s="57" t="str">
        <f>IF($C80&lt;&gt;"M5","",SSA!H80)</f>
        <v/>
      </c>
      <c r="N80" s="59" t="str">
        <f t="shared" si="3"/>
        <v/>
      </c>
      <c r="O80" s="60" t="str">
        <f t="shared" si="4"/>
        <v/>
      </c>
      <c r="P80" s="61" t="str">
        <f t="shared" si="5"/>
        <v/>
      </c>
      <c r="Q80" s="62"/>
      <c r="R80" s="62"/>
      <c r="S80" s="62"/>
      <c r="T80" s="62"/>
      <c r="U80" s="62"/>
      <c r="V80" s="62"/>
      <c r="AA80" s="47"/>
      <c r="AB80" s="47"/>
      <c r="AC80" s="47"/>
      <c r="AD80" s="47"/>
      <c r="AE80" s="47"/>
      <c r="AF80" s="47"/>
    </row>
    <row r="81" spans="1:32" x14ac:dyDescent="0.55000000000000004">
      <c r="A81" s="5" t="str">
        <f>IF('Data Validation'!$K$2&lt;&gt;TRUE,"",'Data Validation'!A81)</f>
        <v/>
      </c>
      <c r="B81" s="5" t="str">
        <f>IF('Data Validation'!$K$2&lt;&gt;TRUE,"",'Data Validation'!C81)</f>
        <v/>
      </c>
      <c r="C81" s="5" t="str">
        <f>IF('Data Validation'!$K$2&lt;&gt;TRUE,"",'Data Validation'!E81)</f>
        <v/>
      </c>
      <c r="D81" s="5" t="str">
        <f>IF('Data Validation'!$K$2&lt;&gt;TRUE,"",'Data Validation'!G81)</f>
        <v/>
      </c>
      <c r="E81" s="5" t="str">
        <f>IF($C81&lt;&gt;"M5","",Price!F81)</f>
        <v/>
      </c>
      <c r="F81" s="6" t="str">
        <f>IF($C81&lt;&gt;"M5","",Price!G81)</f>
        <v/>
      </c>
      <c r="G81" s="57" t="str">
        <f>IF($C81&lt;&gt;"M5","",SSA!E81)</f>
        <v/>
      </c>
      <c r="H81" s="57" t="str">
        <f>IF($C81&lt;&gt;"M5","",SSA!F81)</f>
        <v/>
      </c>
      <c r="I81" s="57" t="str">
        <f>IF($C81&lt;&gt;"M5","",SSA!G81)</f>
        <v/>
      </c>
      <c r="J81" s="57" t="str">
        <f>IF($C81&lt;&gt;"M5","",SSA!H81)</f>
        <v/>
      </c>
      <c r="N81" s="59" t="str">
        <f t="shared" si="3"/>
        <v/>
      </c>
      <c r="O81" s="60" t="str">
        <f t="shared" si="4"/>
        <v/>
      </c>
      <c r="P81" s="61" t="str">
        <f t="shared" si="5"/>
        <v/>
      </c>
      <c r="Q81" s="62"/>
      <c r="R81" s="62"/>
      <c r="S81" s="62"/>
      <c r="T81" s="62"/>
      <c r="U81" s="62"/>
      <c r="V81" s="62"/>
      <c r="AA81" s="47"/>
      <c r="AB81" s="47"/>
      <c r="AC81" s="47"/>
      <c r="AD81" s="47"/>
      <c r="AE81" s="47"/>
      <c r="AF81" s="47"/>
    </row>
    <row r="82" spans="1:32" x14ac:dyDescent="0.55000000000000004">
      <c r="A82" s="5" t="str">
        <f>IF('Data Validation'!$K$2&lt;&gt;TRUE,"",'Data Validation'!A82)</f>
        <v/>
      </c>
      <c r="B82" s="5" t="str">
        <f>IF('Data Validation'!$K$2&lt;&gt;TRUE,"",'Data Validation'!C82)</f>
        <v/>
      </c>
      <c r="C82" s="5" t="str">
        <f>IF('Data Validation'!$K$2&lt;&gt;TRUE,"",'Data Validation'!E82)</f>
        <v/>
      </c>
      <c r="D82" s="5" t="str">
        <f>IF('Data Validation'!$K$2&lt;&gt;TRUE,"",'Data Validation'!G82)</f>
        <v/>
      </c>
      <c r="E82" s="5" t="str">
        <f>IF($C82&lt;&gt;"M5","",Price!F82)</f>
        <v/>
      </c>
      <c r="F82" s="6" t="str">
        <f>IF($C82&lt;&gt;"M5","",Price!G82)</f>
        <v/>
      </c>
      <c r="G82" s="57" t="str">
        <f>IF($C82&lt;&gt;"M5","",SSA!E82)</f>
        <v/>
      </c>
      <c r="H82" s="57" t="str">
        <f>IF($C82&lt;&gt;"M5","",SSA!F82)</f>
        <v/>
      </c>
      <c r="I82" s="57" t="str">
        <f>IF($C82&lt;&gt;"M5","",SSA!G82)</f>
        <v/>
      </c>
      <c r="J82" s="57" t="str">
        <f>IF($C82&lt;&gt;"M5","",SSA!H82)</f>
        <v/>
      </c>
      <c r="N82" s="59" t="str">
        <f t="shared" si="3"/>
        <v/>
      </c>
      <c r="O82" s="60" t="str">
        <f t="shared" si="4"/>
        <v/>
      </c>
      <c r="P82" s="61" t="str">
        <f t="shared" si="5"/>
        <v/>
      </c>
      <c r="Q82" s="62"/>
      <c r="R82" s="62"/>
      <c r="S82" s="62"/>
      <c r="T82" s="62"/>
      <c r="U82" s="62"/>
      <c r="V82" s="62"/>
      <c r="AA82" s="47"/>
      <c r="AB82" s="47"/>
      <c r="AC82" s="47"/>
      <c r="AD82" s="47"/>
      <c r="AE82" s="47"/>
      <c r="AF82" s="47"/>
    </row>
    <row r="83" spans="1:32" x14ac:dyDescent="0.55000000000000004">
      <c r="A83" s="5" t="str">
        <f>IF('Data Validation'!$K$2&lt;&gt;TRUE,"",'Data Validation'!A83)</f>
        <v/>
      </c>
      <c r="B83" s="5" t="str">
        <f>IF('Data Validation'!$K$2&lt;&gt;TRUE,"",'Data Validation'!C83)</f>
        <v/>
      </c>
      <c r="C83" s="5" t="str">
        <f>IF('Data Validation'!$K$2&lt;&gt;TRUE,"",'Data Validation'!E83)</f>
        <v/>
      </c>
      <c r="D83" s="5" t="str">
        <f>IF('Data Validation'!$K$2&lt;&gt;TRUE,"",'Data Validation'!G83)</f>
        <v/>
      </c>
      <c r="E83" s="5" t="str">
        <f>IF($C83&lt;&gt;"M5","",Price!F83)</f>
        <v/>
      </c>
      <c r="F83" s="6" t="str">
        <f>IF($C83&lt;&gt;"M5","",Price!G83)</f>
        <v/>
      </c>
      <c r="G83" s="57" t="str">
        <f>IF($C83&lt;&gt;"M5","",SSA!E83)</f>
        <v/>
      </c>
      <c r="H83" s="57" t="str">
        <f>IF($C83&lt;&gt;"M5","",SSA!F83)</f>
        <v/>
      </c>
      <c r="I83" s="57" t="str">
        <f>IF($C83&lt;&gt;"M5","",SSA!G83)</f>
        <v/>
      </c>
      <c r="J83" s="57" t="str">
        <f>IF($C83&lt;&gt;"M5","",SSA!H83)</f>
        <v/>
      </c>
      <c r="N83" s="59" t="str">
        <f t="shared" si="3"/>
        <v/>
      </c>
      <c r="O83" s="60" t="str">
        <f t="shared" si="4"/>
        <v/>
      </c>
      <c r="P83" s="61" t="str">
        <f t="shared" si="5"/>
        <v/>
      </c>
      <c r="Q83" s="62"/>
      <c r="R83" s="62"/>
      <c r="S83" s="62"/>
      <c r="T83" s="62"/>
      <c r="U83" s="62"/>
      <c r="V83" s="62"/>
      <c r="AA83" s="47"/>
      <c r="AB83" s="47"/>
      <c r="AC83" s="47"/>
      <c r="AD83" s="47"/>
      <c r="AE83" s="47"/>
      <c r="AF83" s="47"/>
    </row>
    <row r="84" spans="1:32" x14ac:dyDescent="0.55000000000000004">
      <c r="A84" s="5" t="str">
        <f>IF('Data Validation'!$K$2&lt;&gt;TRUE,"",'Data Validation'!A84)</f>
        <v/>
      </c>
      <c r="B84" s="5" t="str">
        <f>IF('Data Validation'!$K$2&lt;&gt;TRUE,"",'Data Validation'!C84)</f>
        <v/>
      </c>
      <c r="C84" s="5" t="str">
        <f>IF('Data Validation'!$K$2&lt;&gt;TRUE,"",'Data Validation'!E84)</f>
        <v/>
      </c>
      <c r="D84" s="5" t="str">
        <f>IF('Data Validation'!$K$2&lt;&gt;TRUE,"",'Data Validation'!G84)</f>
        <v/>
      </c>
      <c r="E84" s="5" t="str">
        <f>IF($C84&lt;&gt;"M5","",Price!F84)</f>
        <v/>
      </c>
      <c r="F84" s="6" t="str">
        <f>IF($C84&lt;&gt;"M5","",Price!G84)</f>
        <v/>
      </c>
      <c r="G84" s="57" t="str">
        <f>IF($C84&lt;&gt;"M5","",SSA!E84)</f>
        <v/>
      </c>
      <c r="H84" s="57" t="str">
        <f>IF($C84&lt;&gt;"M5","",SSA!F84)</f>
        <v/>
      </c>
      <c r="I84" s="57" t="str">
        <f>IF($C84&lt;&gt;"M5","",SSA!G84)</f>
        <v/>
      </c>
      <c r="J84" s="57" t="str">
        <f>IF($C84&lt;&gt;"M5","",SSA!H84)</f>
        <v/>
      </c>
      <c r="N84" s="59" t="str">
        <f t="shared" si="3"/>
        <v/>
      </c>
      <c r="O84" s="60" t="str">
        <f t="shared" si="4"/>
        <v/>
      </c>
      <c r="P84" s="61" t="str">
        <f t="shared" si="5"/>
        <v/>
      </c>
      <c r="Q84" s="62"/>
      <c r="R84" s="62"/>
      <c r="S84" s="62"/>
      <c r="T84" s="62"/>
      <c r="U84" s="62"/>
      <c r="V84" s="62"/>
      <c r="AA84" s="47"/>
      <c r="AB84" s="47"/>
      <c r="AC84" s="47"/>
      <c r="AD84" s="47"/>
      <c r="AE84" s="47"/>
      <c r="AF84" s="47"/>
    </row>
    <row r="85" spans="1:32" x14ac:dyDescent="0.55000000000000004">
      <c r="A85" s="5" t="str">
        <f>IF('Data Validation'!$K$2&lt;&gt;TRUE,"",'Data Validation'!A85)</f>
        <v/>
      </c>
      <c r="B85" s="5" t="str">
        <f>IF('Data Validation'!$K$2&lt;&gt;TRUE,"",'Data Validation'!C85)</f>
        <v/>
      </c>
      <c r="C85" s="5" t="str">
        <f>IF('Data Validation'!$K$2&lt;&gt;TRUE,"",'Data Validation'!E85)</f>
        <v/>
      </c>
      <c r="D85" s="5" t="str">
        <f>IF('Data Validation'!$K$2&lt;&gt;TRUE,"",'Data Validation'!G85)</f>
        <v/>
      </c>
      <c r="E85" s="5" t="str">
        <f>IF($C85&lt;&gt;"M5","",Price!F85)</f>
        <v/>
      </c>
      <c r="F85" s="6" t="str">
        <f>IF($C85&lt;&gt;"M5","",Price!G85)</f>
        <v/>
      </c>
      <c r="G85" s="57" t="str">
        <f>IF($C85&lt;&gt;"M5","",SSA!E85)</f>
        <v/>
      </c>
      <c r="H85" s="57" t="str">
        <f>IF($C85&lt;&gt;"M5","",SSA!F85)</f>
        <v/>
      </c>
      <c r="I85" s="57" t="str">
        <f>IF($C85&lt;&gt;"M5","",SSA!G85)</f>
        <v/>
      </c>
      <c r="J85" s="57" t="str">
        <f>IF($C85&lt;&gt;"M5","",SSA!H85)</f>
        <v/>
      </c>
      <c r="N85" s="59" t="str">
        <f t="shared" si="3"/>
        <v/>
      </c>
      <c r="O85" s="60" t="str">
        <f t="shared" si="4"/>
        <v/>
      </c>
      <c r="P85" s="61" t="str">
        <f t="shared" si="5"/>
        <v/>
      </c>
      <c r="Q85" s="62"/>
      <c r="R85" s="62"/>
      <c r="S85" s="62"/>
      <c r="T85" s="62"/>
      <c r="U85" s="62"/>
      <c r="V85" s="62"/>
      <c r="AA85" s="47"/>
      <c r="AB85" s="47"/>
      <c r="AC85" s="47"/>
      <c r="AD85" s="47"/>
      <c r="AE85" s="47"/>
      <c r="AF85" s="47"/>
    </row>
    <row r="86" spans="1:32" x14ac:dyDescent="0.55000000000000004">
      <c r="A86" s="5" t="str">
        <f>IF('Data Validation'!$K$2&lt;&gt;TRUE,"",'Data Validation'!A86)</f>
        <v/>
      </c>
      <c r="B86" s="5" t="str">
        <f>IF('Data Validation'!$K$2&lt;&gt;TRUE,"",'Data Validation'!C86)</f>
        <v/>
      </c>
      <c r="C86" s="5" t="str">
        <f>IF('Data Validation'!$K$2&lt;&gt;TRUE,"",'Data Validation'!E86)</f>
        <v/>
      </c>
      <c r="D86" s="5" t="str">
        <f>IF('Data Validation'!$K$2&lt;&gt;TRUE,"",'Data Validation'!G86)</f>
        <v/>
      </c>
      <c r="E86" s="5" t="str">
        <f>IF($C86&lt;&gt;"M5","",Price!F86)</f>
        <v/>
      </c>
      <c r="F86" s="6" t="str">
        <f>IF($C86&lt;&gt;"M5","",Price!G86)</f>
        <v/>
      </c>
      <c r="G86" s="57" t="str">
        <f>IF($C86&lt;&gt;"M5","",SSA!E86)</f>
        <v/>
      </c>
      <c r="H86" s="57" t="str">
        <f>IF($C86&lt;&gt;"M5","",SSA!F86)</f>
        <v/>
      </c>
      <c r="I86" s="57" t="str">
        <f>IF($C86&lt;&gt;"M5","",SSA!G86)</f>
        <v/>
      </c>
      <c r="J86" s="57" t="str">
        <f>IF($C86&lt;&gt;"M5","",SSA!H86)</f>
        <v/>
      </c>
      <c r="N86" s="59" t="str">
        <f t="shared" si="3"/>
        <v/>
      </c>
      <c r="O86" s="60" t="str">
        <f t="shared" si="4"/>
        <v/>
      </c>
      <c r="P86" s="61" t="str">
        <f t="shared" si="5"/>
        <v/>
      </c>
      <c r="Q86" s="62"/>
      <c r="R86" s="62"/>
      <c r="S86" s="62"/>
      <c r="T86" s="62"/>
      <c r="U86" s="62"/>
      <c r="V86" s="62"/>
      <c r="AA86" s="47"/>
      <c r="AB86" s="47"/>
      <c r="AC86" s="47"/>
      <c r="AD86" s="47"/>
      <c r="AE86" s="47"/>
      <c r="AF86" s="47"/>
    </row>
    <row r="87" spans="1:32" x14ac:dyDescent="0.55000000000000004">
      <c r="A87" s="5" t="str">
        <f>IF('Data Validation'!$K$2&lt;&gt;TRUE,"",'Data Validation'!A87)</f>
        <v/>
      </c>
      <c r="B87" s="5" t="str">
        <f>IF('Data Validation'!$K$2&lt;&gt;TRUE,"",'Data Validation'!C87)</f>
        <v/>
      </c>
      <c r="C87" s="5" t="str">
        <f>IF('Data Validation'!$K$2&lt;&gt;TRUE,"",'Data Validation'!E87)</f>
        <v/>
      </c>
      <c r="D87" s="5" t="str">
        <f>IF('Data Validation'!$K$2&lt;&gt;TRUE,"",'Data Validation'!G87)</f>
        <v/>
      </c>
      <c r="E87" s="5" t="str">
        <f>IF($C87&lt;&gt;"M5","",Price!F87)</f>
        <v/>
      </c>
      <c r="F87" s="6" t="str">
        <f>IF($C87&lt;&gt;"M5","",Price!G87)</f>
        <v/>
      </c>
      <c r="G87" s="57" t="str">
        <f>IF($C87&lt;&gt;"M5","",SSA!E87)</f>
        <v/>
      </c>
      <c r="H87" s="57" t="str">
        <f>IF($C87&lt;&gt;"M5","",SSA!F87)</f>
        <v/>
      </c>
      <c r="I87" s="57" t="str">
        <f>IF($C87&lt;&gt;"M5","",SSA!G87)</f>
        <v/>
      </c>
      <c r="J87" s="57" t="str">
        <f>IF($C87&lt;&gt;"M5","",SSA!H87)</f>
        <v/>
      </c>
      <c r="N87" s="59" t="str">
        <f t="shared" si="3"/>
        <v/>
      </c>
      <c r="O87" s="60" t="str">
        <f t="shared" si="4"/>
        <v/>
      </c>
      <c r="P87" s="61" t="str">
        <f t="shared" si="5"/>
        <v/>
      </c>
      <c r="Q87" s="62"/>
      <c r="R87" s="62"/>
      <c r="S87" s="62"/>
      <c r="T87" s="62"/>
      <c r="U87" s="62"/>
      <c r="V87" s="62"/>
      <c r="AA87" s="47"/>
      <c r="AB87" s="47"/>
      <c r="AC87" s="47"/>
      <c r="AD87" s="47"/>
      <c r="AE87" s="47"/>
      <c r="AF87" s="47"/>
    </row>
    <row r="88" spans="1:32" x14ac:dyDescent="0.55000000000000004">
      <c r="A88" s="5" t="str">
        <f>IF('Data Validation'!$K$2&lt;&gt;TRUE,"",'Data Validation'!A88)</f>
        <v/>
      </c>
      <c r="B88" s="5" t="str">
        <f>IF('Data Validation'!$K$2&lt;&gt;TRUE,"",'Data Validation'!C88)</f>
        <v/>
      </c>
      <c r="C88" s="5" t="str">
        <f>IF('Data Validation'!$K$2&lt;&gt;TRUE,"",'Data Validation'!E88)</f>
        <v/>
      </c>
      <c r="D88" s="5" t="str">
        <f>IF('Data Validation'!$K$2&lt;&gt;TRUE,"",'Data Validation'!G88)</f>
        <v/>
      </c>
      <c r="E88" s="5" t="str">
        <f>IF($C88&lt;&gt;"M5","",Price!F88)</f>
        <v/>
      </c>
      <c r="F88" s="6" t="str">
        <f>IF($C88&lt;&gt;"M5","",Price!G88)</f>
        <v/>
      </c>
      <c r="G88" s="57" t="str">
        <f>IF($C88&lt;&gt;"M5","",SSA!E88)</f>
        <v/>
      </c>
      <c r="H88" s="57" t="str">
        <f>IF($C88&lt;&gt;"M5","",SSA!F88)</f>
        <v/>
      </c>
      <c r="I88" s="57" t="str">
        <f>IF($C88&lt;&gt;"M5","",SSA!G88)</f>
        <v/>
      </c>
      <c r="J88" s="57" t="str">
        <f>IF($C88&lt;&gt;"M5","",SSA!H88)</f>
        <v/>
      </c>
      <c r="N88" s="59" t="str">
        <f t="shared" si="3"/>
        <v/>
      </c>
      <c r="O88" s="60" t="str">
        <f t="shared" si="4"/>
        <v/>
      </c>
      <c r="P88" s="61" t="str">
        <f t="shared" si="5"/>
        <v/>
      </c>
      <c r="Q88" s="62"/>
      <c r="R88" s="62"/>
      <c r="S88" s="62"/>
      <c r="T88" s="62"/>
      <c r="U88" s="62"/>
      <c r="V88" s="62"/>
      <c r="AA88" s="47"/>
      <c r="AB88" s="47"/>
      <c r="AC88" s="47"/>
      <c r="AD88" s="47"/>
      <c r="AE88" s="47"/>
      <c r="AF88" s="47"/>
    </row>
    <row r="89" spans="1:32" x14ac:dyDescent="0.55000000000000004">
      <c r="A89" s="5" t="str">
        <f>IF('Data Validation'!$K$2&lt;&gt;TRUE,"",'Data Validation'!A89)</f>
        <v/>
      </c>
      <c r="B89" s="5" t="str">
        <f>IF('Data Validation'!$K$2&lt;&gt;TRUE,"",'Data Validation'!C89)</f>
        <v/>
      </c>
      <c r="C89" s="5" t="str">
        <f>IF('Data Validation'!$K$2&lt;&gt;TRUE,"",'Data Validation'!E89)</f>
        <v/>
      </c>
      <c r="D89" s="5" t="str">
        <f>IF('Data Validation'!$K$2&lt;&gt;TRUE,"",'Data Validation'!G89)</f>
        <v/>
      </c>
      <c r="E89" s="5" t="str">
        <f>IF($C89&lt;&gt;"M5","",Price!F89)</f>
        <v/>
      </c>
      <c r="F89" s="6" t="str">
        <f>IF($C89&lt;&gt;"M5","",Price!G89)</f>
        <v/>
      </c>
      <c r="G89" s="57" t="str">
        <f>IF($C89&lt;&gt;"M5","",SSA!E89)</f>
        <v/>
      </c>
      <c r="H89" s="57" t="str">
        <f>IF($C89&lt;&gt;"M5","",SSA!F89)</f>
        <v/>
      </c>
      <c r="I89" s="57" t="str">
        <f>IF($C89&lt;&gt;"M5","",SSA!G89)</f>
        <v/>
      </c>
      <c r="J89" s="57" t="str">
        <f>IF($C89&lt;&gt;"M5","",SSA!H89)</f>
        <v/>
      </c>
      <c r="N89" s="59" t="str">
        <f t="shared" si="3"/>
        <v/>
      </c>
      <c r="O89" s="60" t="str">
        <f t="shared" si="4"/>
        <v/>
      </c>
      <c r="P89" s="61" t="str">
        <f t="shared" si="5"/>
        <v/>
      </c>
      <c r="Q89" s="62"/>
      <c r="R89" s="62"/>
      <c r="S89" s="62"/>
      <c r="T89" s="62"/>
      <c r="U89" s="62"/>
      <c r="V89" s="62"/>
      <c r="AA89" s="47"/>
      <c r="AB89" s="47"/>
      <c r="AC89" s="47"/>
      <c r="AD89" s="47"/>
      <c r="AE89" s="47"/>
      <c r="AF89" s="47"/>
    </row>
    <row r="90" spans="1:32" x14ac:dyDescent="0.55000000000000004">
      <c r="A90" s="5" t="str">
        <f>IF('Data Validation'!$K$2&lt;&gt;TRUE,"",'Data Validation'!A90)</f>
        <v/>
      </c>
      <c r="B90" s="5" t="str">
        <f>IF('Data Validation'!$K$2&lt;&gt;TRUE,"",'Data Validation'!C90)</f>
        <v/>
      </c>
      <c r="C90" s="5" t="str">
        <f>IF('Data Validation'!$K$2&lt;&gt;TRUE,"",'Data Validation'!E90)</f>
        <v/>
      </c>
      <c r="D90" s="5" t="str">
        <f>IF('Data Validation'!$K$2&lt;&gt;TRUE,"",'Data Validation'!G90)</f>
        <v/>
      </c>
      <c r="E90" s="5" t="str">
        <f>IF($C90&lt;&gt;"M5","",Price!F90)</f>
        <v/>
      </c>
      <c r="F90" s="6" t="str">
        <f>IF($C90&lt;&gt;"M5","",Price!G90)</f>
        <v/>
      </c>
      <c r="G90" s="57" t="str">
        <f>IF($C90&lt;&gt;"M5","",SSA!E90)</f>
        <v/>
      </c>
      <c r="H90" s="57" t="str">
        <f>IF($C90&lt;&gt;"M5","",SSA!F90)</f>
        <v/>
      </c>
      <c r="I90" s="57" t="str">
        <f>IF($C90&lt;&gt;"M5","",SSA!G90)</f>
        <v/>
      </c>
      <c r="J90" s="57" t="str">
        <f>IF($C90&lt;&gt;"M5","",SSA!H90)</f>
        <v/>
      </c>
      <c r="N90" s="59" t="str">
        <f t="shared" si="3"/>
        <v/>
      </c>
      <c r="O90" s="60" t="str">
        <f t="shared" si="4"/>
        <v/>
      </c>
      <c r="P90" s="61" t="str">
        <f t="shared" si="5"/>
        <v/>
      </c>
      <c r="Q90" s="62"/>
      <c r="R90" s="62"/>
      <c r="S90" s="62"/>
      <c r="T90" s="62"/>
      <c r="U90" s="62"/>
      <c r="V90" s="62"/>
      <c r="AA90" s="47"/>
      <c r="AB90" s="47"/>
      <c r="AC90" s="47"/>
      <c r="AD90" s="47"/>
      <c r="AE90" s="47"/>
      <c r="AF90" s="47"/>
    </row>
    <row r="91" spans="1:32" x14ac:dyDescent="0.55000000000000004">
      <c r="A91" s="5" t="str">
        <f>IF('Data Validation'!$K$2&lt;&gt;TRUE,"",'Data Validation'!A91)</f>
        <v/>
      </c>
      <c r="B91" s="5" t="str">
        <f>IF('Data Validation'!$K$2&lt;&gt;TRUE,"",'Data Validation'!C91)</f>
        <v/>
      </c>
      <c r="C91" s="5" t="str">
        <f>IF('Data Validation'!$K$2&lt;&gt;TRUE,"",'Data Validation'!E91)</f>
        <v/>
      </c>
      <c r="D91" s="5" t="str">
        <f>IF('Data Validation'!$K$2&lt;&gt;TRUE,"",'Data Validation'!G91)</f>
        <v/>
      </c>
      <c r="E91" s="5" t="str">
        <f>IF($C91&lt;&gt;"M5","",Price!F91)</f>
        <v/>
      </c>
      <c r="F91" s="6" t="str">
        <f>IF($C91&lt;&gt;"M5","",Price!G91)</f>
        <v/>
      </c>
      <c r="G91" s="57" t="str">
        <f>IF($C91&lt;&gt;"M5","",SSA!E91)</f>
        <v/>
      </c>
      <c r="H91" s="57" t="str">
        <f>IF($C91&lt;&gt;"M5","",SSA!F91)</f>
        <v/>
      </c>
      <c r="I91" s="57" t="str">
        <f>IF($C91&lt;&gt;"M5","",SSA!G91)</f>
        <v/>
      </c>
      <c r="J91" s="57" t="str">
        <f>IF($C91&lt;&gt;"M5","",SSA!H91)</f>
        <v/>
      </c>
      <c r="N91" s="59" t="str">
        <f t="shared" si="3"/>
        <v/>
      </c>
      <c r="O91" s="60" t="str">
        <f t="shared" si="4"/>
        <v/>
      </c>
      <c r="P91" s="61" t="str">
        <f t="shared" si="5"/>
        <v/>
      </c>
      <c r="Q91" s="62"/>
      <c r="R91" s="62"/>
      <c r="S91" s="62"/>
      <c r="T91" s="62"/>
      <c r="U91" s="62"/>
      <c r="V91" s="62"/>
      <c r="AA91" s="47"/>
      <c r="AB91" s="47"/>
      <c r="AC91" s="47"/>
      <c r="AD91" s="47"/>
      <c r="AE91" s="47"/>
      <c r="AF91" s="47"/>
    </row>
    <row r="92" spans="1:32" x14ac:dyDescent="0.55000000000000004">
      <c r="A92" s="5" t="str">
        <f>IF('Data Validation'!$K$2&lt;&gt;TRUE,"",'Data Validation'!A92)</f>
        <v/>
      </c>
      <c r="B92" s="5" t="str">
        <f>IF('Data Validation'!$K$2&lt;&gt;TRUE,"",'Data Validation'!C92)</f>
        <v/>
      </c>
      <c r="C92" s="5" t="str">
        <f>IF('Data Validation'!$K$2&lt;&gt;TRUE,"",'Data Validation'!E92)</f>
        <v/>
      </c>
      <c r="D92" s="5" t="str">
        <f>IF('Data Validation'!$K$2&lt;&gt;TRUE,"",'Data Validation'!G92)</f>
        <v/>
      </c>
      <c r="E92" s="5" t="str">
        <f>IF($C92&lt;&gt;"M5","",Price!F92)</f>
        <v/>
      </c>
      <c r="F92" s="6" t="str">
        <f>IF($C92&lt;&gt;"M5","",Price!G92)</f>
        <v/>
      </c>
      <c r="G92" s="57" t="str">
        <f>IF($C92&lt;&gt;"M5","",SSA!E92)</f>
        <v/>
      </c>
      <c r="H92" s="57" t="str">
        <f>IF($C92&lt;&gt;"M5","",SSA!F92)</f>
        <v/>
      </c>
      <c r="I92" s="57" t="str">
        <f>IF($C92&lt;&gt;"M5","",SSA!G92)</f>
        <v/>
      </c>
      <c r="J92" s="57" t="str">
        <f>IF($C92&lt;&gt;"M5","",SSA!H92)</f>
        <v/>
      </c>
      <c r="N92" s="59" t="str">
        <f t="shared" si="3"/>
        <v/>
      </c>
      <c r="O92" s="60" t="str">
        <f t="shared" si="4"/>
        <v/>
      </c>
      <c r="P92" s="61" t="str">
        <f t="shared" si="5"/>
        <v/>
      </c>
      <c r="Q92" s="62"/>
      <c r="R92" s="62"/>
      <c r="S92" s="62"/>
      <c r="T92" s="62"/>
      <c r="U92" s="62"/>
      <c r="V92" s="62"/>
      <c r="AA92" s="47"/>
      <c r="AB92" s="47"/>
      <c r="AC92" s="47"/>
      <c r="AD92" s="47"/>
      <c r="AE92" s="47"/>
      <c r="AF92" s="47"/>
    </row>
    <row r="93" spans="1:32" x14ac:dyDescent="0.55000000000000004">
      <c r="A93" s="5" t="str">
        <f>IF('Data Validation'!$K$2&lt;&gt;TRUE,"",'Data Validation'!A93)</f>
        <v/>
      </c>
      <c r="B93" s="5" t="str">
        <f>IF('Data Validation'!$K$2&lt;&gt;TRUE,"",'Data Validation'!C93)</f>
        <v/>
      </c>
      <c r="C93" s="5" t="str">
        <f>IF('Data Validation'!$K$2&lt;&gt;TRUE,"",'Data Validation'!E93)</f>
        <v/>
      </c>
      <c r="D93" s="5" t="str">
        <f>IF('Data Validation'!$K$2&lt;&gt;TRUE,"",'Data Validation'!G93)</f>
        <v/>
      </c>
      <c r="E93" s="5" t="str">
        <f>IF($C93&lt;&gt;"M5","",Price!F93)</f>
        <v/>
      </c>
      <c r="F93" s="6" t="str">
        <f>IF($C93&lt;&gt;"M5","",Price!G93)</f>
        <v/>
      </c>
      <c r="G93" s="57" t="str">
        <f>IF($C93&lt;&gt;"M5","",SSA!E93)</f>
        <v/>
      </c>
      <c r="H93" s="57" t="str">
        <f>IF($C93&lt;&gt;"M5","",SSA!F93)</f>
        <v/>
      </c>
      <c r="I93" s="57" t="str">
        <f>IF($C93&lt;&gt;"M5","",SSA!G93)</f>
        <v/>
      </c>
      <c r="J93" s="57" t="str">
        <f>IF($C93&lt;&gt;"M5","",SSA!H93)</f>
        <v/>
      </c>
      <c r="N93" s="59" t="str">
        <f t="shared" si="3"/>
        <v/>
      </c>
      <c r="O93" s="60" t="str">
        <f t="shared" si="4"/>
        <v/>
      </c>
      <c r="P93" s="61" t="str">
        <f t="shared" si="5"/>
        <v/>
      </c>
      <c r="Q93" s="62"/>
      <c r="R93" s="62"/>
      <c r="S93" s="62"/>
      <c r="T93" s="62"/>
      <c r="U93" s="62"/>
      <c r="V93" s="62"/>
      <c r="AA93" s="47"/>
      <c r="AB93" s="47"/>
      <c r="AC93" s="47"/>
      <c r="AD93" s="47"/>
      <c r="AE93" s="47"/>
      <c r="AF93" s="47"/>
    </row>
    <row r="94" spans="1:32" x14ac:dyDescent="0.55000000000000004">
      <c r="A94" s="5" t="str">
        <f>IF('Data Validation'!$K$2&lt;&gt;TRUE,"",'Data Validation'!A94)</f>
        <v/>
      </c>
      <c r="B94" s="5" t="str">
        <f>IF('Data Validation'!$K$2&lt;&gt;TRUE,"",'Data Validation'!C94)</f>
        <v/>
      </c>
      <c r="C94" s="5" t="str">
        <f>IF('Data Validation'!$K$2&lt;&gt;TRUE,"",'Data Validation'!E94)</f>
        <v/>
      </c>
      <c r="D94" s="5" t="str">
        <f>IF('Data Validation'!$K$2&lt;&gt;TRUE,"",'Data Validation'!G94)</f>
        <v/>
      </c>
      <c r="E94" s="5" t="str">
        <f>IF($C94&lt;&gt;"M5","",Price!F94)</f>
        <v/>
      </c>
      <c r="F94" s="6" t="str">
        <f>IF($C94&lt;&gt;"M5","",Price!G94)</f>
        <v/>
      </c>
      <c r="G94" s="57" t="str">
        <f>IF($C94&lt;&gt;"M5","",SSA!E94)</f>
        <v/>
      </c>
      <c r="H94" s="57" t="str">
        <f>IF($C94&lt;&gt;"M5","",SSA!F94)</f>
        <v/>
      </c>
      <c r="I94" s="57" t="str">
        <f>IF($C94&lt;&gt;"M5","",SSA!G94)</f>
        <v/>
      </c>
      <c r="J94" s="57" t="str">
        <f>IF($C94&lt;&gt;"M5","",SSA!H94)</f>
        <v/>
      </c>
      <c r="N94" s="59" t="str">
        <f t="shared" si="3"/>
        <v/>
      </c>
      <c r="O94" s="60" t="str">
        <f t="shared" si="4"/>
        <v/>
      </c>
      <c r="P94" s="61" t="str">
        <f t="shared" si="5"/>
        <v/>
      </c>
      <c r="Q94" s="62"/>
      <c r="R94" s="62"/>
      <c r="S94" s="62"/>
      <c r="T94" s="62"/>
      <c r="U94" s="62"/>
      <c r="V94" s="62"/>
      <c r="AA94" s="47"/>
      <c r="AB94" s="47"/>
      <c r="AC94" s="47"/>
      <c r="AD94" s="47"/>
      <c r="AE94" s="47"/>
      <c r="AF94" s="47"/>
    </row>
    <row r="95" spans="1:32" x14ac:dyDescent="0.55000000000000004">
      <c r="A95" s="5" t="str">
        <f>IF('Data Validation'!$K$2&lt;&gt;TRUE,"",'Data Validation'!A95)</f>
        <v/>
      </c>
      <c r="B95" s="5" t="str">
        <f>IF('Data Validation'!$K$2&lt;&gt;TRUE,"",'Data Validation'!C95)</f>
        <v/>
      </c>
      <c r="C95" s="5" t="str">
        <f>IF('Data Validation'!$K$2&lt;&gt;TRUE,"",'Data Validation'!E95)</f>
        <v/>
      </c>
      <c r="D95" s="5" t="str">
        <f>IF('Data Validation'!$K$2&lt;&gt;TRUE,"",'Data Validation'!G95)</f>
        <v/>
      </c>
      <c r="E95" s="5" t="str">
        <f>IF($C95&lt;&gt;"M5","",Price!F95)</f>
        <v/>
      </c>
      <c r="F95" s="6" t="str">
        <f>IF($C95&lt;&gt;"M5","",Price!G95)</f>
        <v/>
      </c>
      <c r="G95" s="57" t="str">
        <f>IF($C95&lt;&gt;"M5","",SSA!E95)</f>
        <v/>
      </c>
      <c r="H95" s="57" t="str">
        <f>IF($C95&lt;&gt;"M5","",SSA!F95)</f>
        <v/>
      </c>
      <c r="I95" s="57" t="str">
        <f>IF($C95&lt;&gt;"M5","",SSA!G95)</f>
        <v/>
      </c>
      <c r="J95" s="57" t="str">
        <f>IF($C95&lt;&gt;"M5","",SSA!H95)</f>
        <v/>
      </c>
      <c r="N95" s="59" t="str">
        <f t="shared" si="3"/>
        <v/>
      </c>
      <c r="O95" s="60" t="str">
        <f t="shared" si="4"/>
        <v/>
      </c>
      <c r="P95" s="61" t="str">
        <f t="shared" si="5"/>
        <v/>
      </c>
      <c r="Q95" s="62"/>
      <c r="R95" s="62"/>
      <c r="S95" s="62"/>
      <c r="T95" s="62"/>
      <c r="U95" s="62"/>
      <c r="V95" s="62"/>
      <c r="AA95" s="47"/>
      <c r="AB95" s="47"/>
      <c r="AC95" s="47"/>
      <c r="AD95" s="47"/>
      <c r="AE95" s="47"/>
      <c r="AF95" s="47"/>
    </row>
    <row r="96" spans="1:32" x14ac:dyDescent="0.55000000000000004">
      <c r="A96" s="5" t="str">
        <f>IF('Data Validation'!$K$2&lt;&gt;TRUE,"",'Data Validation'!A96)</f>
        <v/>
      </c>
      <c r="B96" s="5" t="str">
        <f>IF('Data Validation'!$K$2&lt;&gt;TRUE,"",'Data Validation'!C96)</f>
        <v/>
      </c>
      <c r="C96" s="5" t="str">
        <f>IF('Data Validation'!$K$2&lt;&gt;TRUE,"",'Data Validation'!E96)</f>
        <v/>
      </c>
      <c r="D96" s="5" t="str">
        <f>IF('Data Validation'!$K$2&lt;&gt;TRUE,"",'Data Validation'!G96)</f>
        <v/>
      </c>
      <c r="E96" s="5" t="str">
        <f>IF($C96&lt;&gt;"M5","",Price!F96)</f>
        <v/>
      </c>
      <c r="F96" s="6" t="str">
        <f>IF($C96&lt;&gt;"M5","",Price!G96)</f>
        <v/>
      </c>
      <c r="G96" s="57" t="str">
        <f>IF($C96&lt;&gt;"M5","",SSA!E96)</f>
        <v/>
      </c>
      <c r="H96" s="57" t="str">
        <f>IF($C96&lt;&gt;"M5","",SSA!F96)</f>
        <v/>
      </c>
      <c r="I96" s="57" t="str">
        <f>IF($C96&lt;&gt;"M5","",SSA!G96)</f>
        <v/>
      </c>
      <c r="J96" s="57" t="str">
        <f>IF($C96&lt;&gt;"M5","",SSA!H96)</f>
        <v/>
      </c>
      <c r="N96" s="59" t="str">
        <f t="shared" si="3"/>
        <v/>
      </c>
      <c r="O96" s="60" t="str">
        <f t="shared" si="4"/>
        <v/>
      </c>
      <c r="P96" s="61" t="str">
        <f t="shared" si="5"/>
        <v/>
      </c>
      <c r="Q96" s="62"/>
      <c r="R96" s="62"/>
      <c r="S96" s="62"/>
      <c r="T96" s="62"/>
      <c r="U96" s="62"/>
      <c r="V96" s="62"/>
      <c r="AA96" s="47"/>
      <c r="AB96" s="47"/>
      <c r="AC96" s="47"/>
      <c r="AD96" s="47"/>
      <c r="AE96" s="47"/>
      <c r="AF96" s="47"/>
    </row>
    <row r="97" spans="1:32" x14ac:dyDescent="0.55000000000000004">
      <c r="A97" s="5" t="str">
        <f>IF('Data Validation'!$K$2&lt;&gt;TRUE,"",'Data Validation'!A97)</f>
        <v/>
      </c>
      <c r="B97" s="5" t="str">
        <f>IF('Data Validation'!$K$2&lt;&gt;TRUE,"",'Data Validation'!C97)</f>
        <v/>
      </c>
      <c r="C97" s="5" t="str">
        <f>IF('Data Validation'!$K$2&lt;&gt;TRUE,"",'Data Validation'!E97)</f>
        <v/>
      </c>
      <c r="D97" s="5" t="str">
        <f>IF('Data Validation'!$K$2&lt;&gt;TRUE,"",'Data Validation'!G97)</f>
        <v/>
      </c>
      <c r="E97" s="5" t="str">
        <f>IF($C97&lt;&gt;"M5","",Price!F97)</f>
        <v/>
      </c>
      <c r="F97" s="6" t="str">
        <f>IF($C97&lt;&gt;"M5","",Price!G97)</f>
        <v/>
      </c>
      <c r="G97" s="57" t="str">
        <f>IF($C97&lt;&gt;"M5","",SSA!E97)</f>
        <v/>
      </c>
      <c r="H97" s="57" t="str">
        <f>IF($C97&lt;&gt;"M5","",SSA!F97)</f>
        <v/>
      </c>
      <c r="I97" s="57" t="str">
        <f>IF($C97&lt;&gt;"M5","",SSA!G97)</f>
        <v/>
      </c>
      <c r="J97" s="57" t="str">
        <f>IF($C97&lt;&gt;"M5","",SSA!H97)</f>
        <v/>
      </c>
      <c r="N97" s="59" t="str">
        <f t="shared" si="3"/>
        <v/>
      </c>
      <c r="O97" s="60" t="str">
        <f t="shared" si="4"/>
        <v/>
      </c>
      <c r="P97" s="61" t="str">
        <f t="shared" si="5"/>
        <v/>
      </c>
      <c r="Q97" s="62"/>
      <c r="R97" s="62"/>
      <c r="S97" s="62"/>
      <c r="T97" s="62"/>
      <c r="U97" s="62"/>
      <c r="V97" s="62"/>
      <c r="AA97" s="47"/>
      <c r="AB97" s="47"/>
      <c r="AC97" s="47"/>
      <c r="AD97" s="47"/>
      <c r="AE97" s="47"/>
      <c r="AF97" s="47"/>
    </row>
    <row r="98" spans="1:32" x14ac:dyDescent="0.55000000000000004">
      <c r="A98" s="5" t="str">
        <f>IF('Data Validation'!$K$2&lt;&gt;TRUE,"",'Data Validation'!A98)</f>
        <v/>
      </c>
      <c r="B98" s="5" t="str">
        <f>IF('Data Validation'!$K$2&lt;&gt;TRUE,"",'Data Validation'!C98)</f>
        <v/>
      </c>
      <c r="C98" s="5" t="str">
        <f>IF('Data Validation'!$K$2&lt;&gt;TRUE,"",'Data Validation'!E98)</f>
        <v/>
      </c>
      <c r="D98" s="5" t="str">
        <f>IF('Data Validation'!$K$2&lt;&gt;TRUE,"",'Data Validation'!G98)</f>
        <v/>
      </c>
      <c r="E98" s="5" t="str">
        <f>IF($C98&lt;&gt;"M5","",Price!F98)</f>
        <v/>
      </c>
      <c r="F98" s="6" t="str">
        <f>IF($C98&lt;&gt;"M5","",Price!G98)</f>
        <v/>
      </c>
      <c r="G98" s="57" t="str">
        <f>IF($C98&lt;&gt;"M5","",SSA!E98)</f>
        <v/>
      </c>
      <c r="H98" s="57" t="str">
        <f>IF($C98&lt;&gt;"M5","",SSA!F98)</f>
        <v/>
      </c>
      <c r="I98" s="57" t="str">
        <f>IF($C98&lt;&gt;"M5","",SSA!G98)</f>
        <v/>
      </c>
      <c r="J98" s="57" t="str">
        <f>IF($C98&lt;&gt;"M5","",SSA!H98)</f>
        <v/>
      </c>
      <c r="N98" s="59" t="str">
        <f t="shared" si="3"/>
        <v/>
      </c>
      <c r="O98" s="60" t="str">
        <f t="shared" si="4"/>
        <v/>
      </c>
      <c r="P98" s="61" t="str">
        <f t="shared" si="5"/>
        <v/>
      </c>
      <c r="Q98" s="62"/>
      <c r="R98" s="62"/>
      <c r="S98" s="62"/>
      <c r="T98" s="62"/>
      <c r="U98" s="62"/>
      <c r="V98" s="62"/>
      <c r="AA98" s="47"/>
      <c r="AB98" s="47"/>
      <c r="AC98" s="47"/>
      <c r="AD98" s="47"/>
      <c r="AE98" s="47"/>
      <c r="AF98" s="47"/>
    </row>
    <row r="99" spans="1:32" x14ac:dyDescent="0.55000000000000004">
      <c r="A99" s="5" t="str">
        <f>IF('Data Validation'!$K$2&lt;&gt;TRUE,"",'Data Validation'!A99)</f>
        <v/>
      </c>
      <c r="B99" s="5" t="str">
        <f>IF('Data Validation'!$K$2&lt;&gt;TRUE,"",'Data Validation'!C99)</f>
        <v/>
      </c>
      <c r="C99" s="5" t="str">
        <f>IF('Data Validation'!$K$2&lt;&gt;TRUE,"",'Data Validation'!E99)</f>
        <v/>
      </c>
      <c r="D99" s="5" t="str">
        <f>IF('Data Validation'!$K$2&lt;&gt;TRUE,"",'Data Validation'!G99)</f>
        <v/>
      </c>
      <c r="E99" s="5" t="str">
        <f>IF($C99&lt;&gt;"M5","",Price!F99)</f>
        <v/>
      </c>
      <c r="F99" s="6" t="str">
        <f>IF($C99&lt;&gt;"M5","",Price!G99)</f>
        <v/>
      </c>
      <c r="G99" s="57" t="str">
        <f>IF($C99&lt;&gt;"M5","",SSA!E99)</f>
        <v/>
      </c>
      <c r="H99" s="57" t="str">
        <f>IF($C99&lt;&gt;"M5","",SSA!F99)</f>
        <v/>
      </c>
      <c r="I99" s="57" t="str">
        <f>IF($C99&lt;&gt;"M5","",SSA!G99)</f>
        <v/>
      </c>
      <c r="J99" s="57" t="str">
        <f>IF($C99&lt;&gt;"M5","",SSA!H99)</f>
        <v/>
      </c>
      <c r="N99" s="59" t="str">
        <f t="shared" si="3"/>
        <v/>
      </c>
      <c r="O99" s="60" t="str">
        <f t="shared" si="4"/>
        <v/>
      </c>
      <c r="P99" s="61" t="str">
        <f t="shared" si="5"/>
        <v/>
      </c>
      <c r="Q99" s="62"/>
      <c r="R99" s="62"/>
      <c r="S99" s="62"/>
      <c r="T99" s="62"/>
      <c r="U99" s="62"/>
      <c r="V99" s="62"/>
      <c r="AA99" s="47"/>
      <c r="AB99" s="47"/>
      <c r="AC99" s="47"/>
      <c r="AD99" s="47"/>
      <c r="AE99" s="47"/>
      <c r="AF99" s="47"/>
    </row>
    <row r="100" spans="1:32" x14ac:dyDescent="0.55000000000000004">
      <c r="A100" s="5" t="str">
        <f>IF('Data Validation'!$K$2&lt;&gt;TRUE,"",'Data Validation'!A100)</f>
        <v/>
      </c>
      <c r="B100" s="5" t="str">
        <f>IF('Data Validation'!$K$2&lt;&gt;TRUE,"",'Data Validation'!C100)</f>
        <v/>
      </c>
      <c r="C100" s="5" t="str">
        <f>IF('Data Validation'!$K$2&lt;&gt;TRUE,"",'Data Validation'!E100)</f>
        <v/>
      </c>
      <c r="D100" s="5" t="str">
        <f>IF('Data Validation'!$K$2&lt;&gt;TRUE,"",'Data Validation'!G100)</f>
        <v/>
      </c>
      <c r="E100" s="5" t="str">
        <f>IF($C100&lt;&gt;"M5","",Price!F100)</f>
        <v/>
      </c>
      <c r="F100" s="6" t="str">
        <f>IF($C100&lt;&gt;"M5","",Price!G100)</f>
        <v/>
      </c>
      <c r="G100" s="57" t="str">
        <f>IF($C100&lt;&gt;"M5","",SSA!E100)</f>
        <v/>
      </c>
      <c r="H100" s="57" t="str">
        <f>IF($C100&lt;&gt;"M5","",SSA!F100)</f>
        <v/>
      </c>
      <c r="I100" s="57" t="str">
        <f>IF($C100&lt;&gt;"M5","",SSA!G100)</f>
        <v/>
      </c>
      <c r="J100" s="57" t="str">
        <f>IF($C100&lt;&gt;"M5","",SSA!H100)</f>
        <v/>
      </c>
      <c r="N100" s="59" t="str">
        <f t="shared" si="3"/>
        <v/>
      </c>
      <c r="O100" s="60" t="str">
        <f t="shared" si="4"/>
        <v/>
      </c>
      <c r="P100" s="61" t="str">
        <f t="shared" si="5"/>
        <v/>
      </c>
      <c r="Q100" s="62"/>
      <c r="R100" s="62"/>
      <c r="S100" s="62"/>
      <c r="T100" s="62"/>
      <c r="U100" s="62"/>
      <c r="V100" s="62"/>
      <c r="AA100" s="47"/>
      <c r="AB100" s="47"/>
      <c r="AC100" s="47"/>
      <c r="AD100" s="47"/>
      <c r="AE100" s="47"/>
      <c r="AF100" s="47"/>
    </row>
    <row r="101" spans="1:32" x14ac:dyDescent="0.55000000000000004">
      <c r="A101" s="5" t="str">
        <f>IF('Data Validation'!$K$2&lt;&gt;TRUE,"",'Data Validation'!A101)</f>
        <v/>
      </c>
      <c r="B101" s="5" t="str">
        <f>IF('Data Validation'!$K$2&lt;&gt;TRUE,"",'Data Validation'!C101)</f>
        <v/>
      </c>
      <c r="C101" s="5" t="str">
        <f>IF('Data Validation'!$K$2&lt;&gt;TRUE,"",'Data Validation'!E101)</f>
        <v/>
      </c>
      <c r="D101" s="5" t="str">
        <f>IF('Data Validation'!$K$2&lt;&gt;TRUE,"",'Data Validation'!G101)</f>
        <v/>
      </c>
      <c r="E101" s="5" t="str">
        <f>IF($C101&lt;&gt;"M5","",Price!F101)</f>
        <v/>
      </c>
      <c r="F101" s="6" t="str">
        <f>IF($C101&lt;&gt;"M5","",Price!G101)</f>
        <v/>
      </c>
      <c r="G101" s="57" t="str">
        <f>IF($C101&lt;&gt;"M5","",SSA!E101)</f>
        <v/>
      </c>
      <c r="H101" s="57" t="str">
        <f>IF($C101&lt;&gt;"M5","",SSA!F101)</f>
        <v/>
      </c>
      <c r="I101" s="57" t="str">
        <f>IF($C101&lt;&gt;"M5","",SSA!G101)</f>
        <v/>
      </c>
      <c r="J101" s="57" t="str">
        <f>IF($C101&lt;&gt;"M5","",SSA!H101)</f>
        <v/>
      </c>
      <c r="N101" s="59" t="str">
        <f t="shared" si="3"/>
        <v/>
      </c>
      <c r="O101" s="60" t="str">
        <f t="shared" si="4"/>
        <v/>
      </c>
      <c r="P101" s="61" t="str">
        <f t="shared" si="5"/>
        <v/>
      </c>
      <c r="Q101" s="62"/>
      <c r="R101" s="62"/>
      <c r="S101" s="62"/>
      <c r="T101" s="62"/>
      <c r="U101" s="62"/>
      <c r="V101" s="62"/>
      <c r="AA101" s="47"/>
      <c r="AB101" s="47"/>
      <c r="AC101" s="47"/>
      <c r="AD101" s="47"/>
      <c r="AE101" s="47"/>
      <c r="AF101" s="47"/>
    </row>
    <row r="102" spans="1:32" x14ac:dyDescent="0.55000000000000004">
      <c r="A102" s="5" t="str">
        <f>IF('Data Validation'!$K$2&lt;&gt;TRUE,"",'Data Validation'!A102)</f>
        <v/>
      </c>
      <c r="B102" s="5" t="str">
        <f>IF('Data Validation'!$K$2&lt;&gt;TRUE,"",'Data Validation'!C102)</f>
        <v/>
      </c>
      <c r="C102" s="5" t="str">
        <f>IF('Data Validation'!$K$2&lt;&gt;TRUE,"",'Data Validation'!E102)</f>
        <v/>
      </c>
      <c r="D102" s="5" t="str">
        <f>IF('Data Validation'!$K$2&lt;&gt;TRUE,"",'Data Validation'!G102)</f>
        <v/>
      </c>
      <c r="E102" s="5" t="str">
        <f>IF($C102&lt;&gt;"M5","",Price!F102)</f>
        <v/>
      </c>
      <c r="F102" s="6" t="str">
        <f>IF($C102&lt;&gt;"M5","",Price!G102)</f>
        <v/>
      </c>
      <c r="G102" s="57" t="str">
        <f>IF($C102&lt;&gt;"M5","",SSA!E102)</f>
        <v/>
      </c>
      <c r="H102" s="57" t="str">
        <f>IF($C102&lt;&gt;"M5","",SSA!F102)</f>
        <v/>
      </c>
      <c r="I102" s="57" t="str">
        <f>IF($C102&lt;&gt;"M5","",SSA!G102)</f>
        <v/>
      </c>
      <c r="J102" s="57" t="str">
        <f>IF($C102&lt;&gt;"M5","",SSA!H102)</f>
        <v/>
      </c>
      <c r="N102" s="59" t="str">
        <f t="shared" si="3"/>
        <v/>
      </c>
      <c r="O102" s="60" t="str">
        <f t="shared" si="4"/>
        <v/>
      </c>
      <c r="P102" s="61" t="str">
        <f t="shared" si="5"/>
        <v/>
      </c>
      <c r="Q102" s="62"/>
      <c r="R102" s="62"/>
      <c r="S102" s="62"/>
      <c r="T102" s="62"/>
      <c r="U102" s="62"/>
      <c r="V102" s="62"/>
      <c r="AA102" s="47"/>
      <c r="AB102" s="47"/>
      <c r="AC102" s="47"/>
      <c r="AD102" s="47"/>
      <c r="AE102" s="47"/>
      <c r="AF102" s="47"/>
    </row>
    <row r="103" spans="1:32" x14ac:dyDescent="0.55000000000000004">
      <c r="A103" s="5" t="str">
        <f>IF('Data Validation'!$K$2&lt;&gt;TRUE,"",'Data Validation'!A103)</f>
        <v/>
      </c>
      <c r="B103" s="5" t="str">
        <f>IF('Data Validation'!$K$2&lt;&gt;TRUE,"",'Data Validation'!C103)</f>
        <v/>
      </c>
      <c r="C103" s="5" t="str">
        <f>IF('Data Validation'!$K$2&lt;&gt;TRUE,"",'Data Validation'!E103)</f>
        <v/>
      </c>
      <c r="D103" s="5" t="str">
        <f>IF('Data Validation'!$K$2&lt;&gt;TRUE,"",'Data Validation'!G103)</f>
        <v/>
      </c>
      <c r="E103" s="5" t="str">
        <f>IF($C103&lt;&gt;"M5","",Price!F103)</f>
        <v/>
      </c>
      <c r="F103" s="6" t="str">
        <f>IF($C103&lt;&gt;"M5","",Price!G103)</f>
        <v/>
      </c>
      <c r="G103" s="57" t="str">
        <f>IF($C103&lt;&gt;"M5","",SSA!E103)</f>
        <v/>
      </c>
      <c r="H103" s="57" t="str">
        <f>IF($C103&lt;&gt;"M5","",SSA!F103)</f>
        <v/>
      </c>
      <c r="I103" s="57" t="str">
        <f>IF($C103&lt;&gt;"M5","",SSA!G103)</f>
        <v/>
      </c>
      <c r="J103" s="57" t="str">
        <f>IF($C103&lt;&gt;"M5","",SSA!H103)</f>
        <v/>
      </c>
      <c r="N103" s="59" t="str">
        <f t="shared" si="3"/>
        <v/>
      </c>
      <c r="O103" s="60" t="str">
        <f t="shared" si="4"/>
        <v/>
      </c>
      <c r="P103" s="61" t="str">
        <f t="shared" si="5"/>
        <v/>
      </c>
      <c r="Q103" s="62"/>
      <c r="R103" s="62"/>
      <c r="S103" s="62"/>
      <c r="T103" s="62"/>
      <c r="U103" s="62"/>
      <c r="V103" s="62"/>
      <c r="AA103" s="47"/>
      <c r="AB103" s="47"/>
      <c r="AC103" s="47"/>
      <c r="AD103" s="47"/>
      <c r="AE103" s="47"/>
      <c r="AF103" s="47"/>
    </row>
    <row r="104" spans="1:32" x14ac:dyDescent="0.55000000000000004">
      <c r="A104" s="5" t="str">
        <f>IF('Data Validation'!$K$2&lt;&gt;TRUE,"",'Data Validation'!A104)</f>
        <v/>
      </c>
      <c r="B104" s="5" t="str">
        <f>IF('Data Validation'!$K$2&lt;&gt;TRUE,"",'Data Validation'!C104)</f>
        <v/>
      </c>
      <c r="C104" s="5" t="str">
        <f>IF('Data Validation'!$K$2&lt;&gt;TRUE,"",'Data Validation'!E104)</f>
        <v/>
      </c>
      <c r="D104" s="5" t="str">
        <f>IF('Data Validation'!$K$2&lt;&gt;TRUE,"",'Data Validation'!G104)</f>
        <v/>
      </c>
      <c r="E104" s="5" t="str">
        <f>IF($C104&lt;&gt;"M5","",Price!F104)</f>
        <v/>
      </c>
      <c r="F104" s="6" t="str">
        <f>IF($C104&lt;&gt;"M5","",Price!G104)</f>
        <v/>
      </c>
      <c r="G104" s="57" t="str">
        <f>IF($C104&lt;&gt;"M5","",SSA!E104)</f>
        <v/>
      </c>
      <c r="H104" s="57" t="str">
        <f>IF($C104&lt;&gt;"M5","",SSA!F104)</f>
        <v/>
      </c>
      <c r="I104" s="57" t="str">
        <f>IF($C104&lt;&gt;"M5","",SSA!G104)</f>
        <v/>
      </c>
      <c r="J104" s="57" t="str">
        <f>IF($C104&lt;&gt;"M5","",SSA!H104)</f>
        <v/>
      </c>
      <c r="N104" s="59" t="str">
        <f t="shared" si="3"/>
        <v/>
      </c>
      <c r="O104" s="60" t="str">
        <f t="shared" si="4"/>
        <v/>
      </c>
      <c r="P104" s="61" t="str">
        <f t="shared" si="5"/>
        <v/>
      </c>
      <c r="Q104" s="62"/>
      <c r="R104" s="62"/>
      <c r="S104" s="62"/>
      <c r="T104" s="62"/>
      <c r="U104" s="62"/>
      <c r="V104" s="62"/>
      <c r="AA104" s="47"/>
      <c r="AB104" s="47"/>
      <c r="AC104" s="47"/>
      <c r="AD104" s="47"/>
      <c r="AE104" s="47"/>
      <c r="AF104" s="47"/>
    </row>
    <row r="105" spans="1:32" x14ac:dyDescent="0.55000000000000004">
      <c r="A105" s="5" t="str">
        <f>IF('Data Validation'!$K$2&lt;&gt;TRUE,"",'Data Validation'!A105)</f>
        <v/>
      </c>
      <c r="B105" s="5" t="str">
        <f>IF('Data Validation'!$K$2&lt;&gt;TRUE,"",'Data Validation'!C105)</f>
        <v/>
      </c>
      <c r="C105" s="5" t="str">
        <f>IF('Data Validation'!$K$2&lt;&gt;TRUE,"",'Data Validation'!E105)</f>
        <v/>
      </c>
      <c r="D105" s="5" t="str">
        <f>IF('Data Validation'!$K$2&lt;&gt;TRUE,"",'Data Validation'!G105)</f>
        <v/>
      </c>
      <c r="E105" s="5" t="str">
        <f>IF($C105&lt;&gt;"M5","",Price!F105)</f>
        <v/>
      </c>
      <c r="F105" s="6" t="str">
        <f>IF($C105&lt;&gt;"M5","",Price!G105)</f>
        <v/>
      </c>
      <c r="G105" s="57" t="str">
        <f>IF($C105&lt;&gt;"M5","",SSA!E105)</f>
        <v/>
      </c>
      <c r="H105" s="57" t="str">
        <f>IF($C105&lt;&gt;"M5","",SSA!F105)</f>
        <v/>
      </c>
      <c r="I105" s="57" t="str">
        <f>IF($C105&lt;&gt;"M5","",SSA!G105)</f>
        <v/>
      </c>
      <c r="J105" s="57" t="str">
        <f>IF($C105&lt;&gt;"M5","",SSA!H105)</f>
        <v/>
      </c>
      <c r="N105" s="59" t="str">
        <f t="shared" si="3"/>
        <v/>
      </c>
      <c r="O105" s="60" t="str">
        <f t="shared" si="4"/>
        <v/>
      </c>
      <c r="P105" s="61" t="str">
        <f t="shared" si="5"/>
        <v/>
      </c>
      <c r="Q105" s="62"/>
      <c r="R105" s="62"/>
      <c r="S105" s="62"/>
      <c r="T105" s="62"/>
      <c r="U105" s="62"/>
      <c r="V105" s="62"/>
      <c r="AA105" s="47"/>
      <c r="AB105" s="47"/>
      <c r="AC105" s="47"/>
      <c r="AD105" s="47"/>
      <c r="AE105" s="47"/>
      <c r="AF105" s="47"/>
    </row>
    <row r="106" spans="1:32" x14ac:dyDescent="0.55000000000000004">
      <c r="A106" s="5" t="str">
        <f>IF('Data Validation'!$K$2&lt;&gt;TRUE,"",'Data Validation'!A106)</f>
        <v/>
      </c>
      <c r="B106" s="5" t="str">
        <f>IF('Data Validation'!$K$2&lt;&gt;TRUE,"",'Data Validation'!C106)</f>
        <v/>
      </c>
      <c r="C106" s="5" t="str">
        <f>IF('Data Validation'!$K$2&lt;&gt;TRUE,"",'Data Validation'!E106)</f>
        <v/>
      </c>
      <c r="D106" s="5" t="str">
        <f>IF('Data Validation'!$K$2&lt;&gt;TRUE,"",'Data Validation'!G106)</f>
        <v/>
      </c>
      <c r="E106" s="5" t="str">
        <f>IF($C106&lt;&gt;"M5","",Price!F106)</f>
        <v/>
      </c>
      <c r="F106" s="6" t="str">
        <f>IF($C106&lt;&gt;"M5","",Price!G106)</f>
        <v/>
      </c>
      <c r="G106" s="57" t="str">
        <f>IF($C106&lt;&gt;"M5","",SSA!E106)</f>
        <v/>
      </c>
      <c r="H106" s="57" t="str">
        <f>IF($C106&lt;&gt;"M5","",SSA!F106)</f>
        <v/>
      </c>
      <c r="I106" s="57" t="str">
        <f>IF($C106&lt;&gt;"M5","",SSA!G106)</f>
        <v/>
      </c>
      <c r="J106" s="57" t="str">
        <f>IF($C106&lt;&gt;"M5","",SSA!H106)</f>
        <v/>
      </c>
      <c r="N106" s="59" t="str">
        <f t="shared" si="3"/>
        <v/>
      </c>
      <c r="O106" s="60" t="str">
        <f t="shared" si="4"/>
        <v/>
      </c>
      <c r="P106" s="61" t="str">
        <f t="shared" si="5"/>
        <v/>
      </c>
      <c r="Q106" s="62"/>
      <c r="R106" s="62"/>
      <c r="S106" s="62"/>
      <c r="T106" s="62"/>
      <c r="U106" s="62"/>
      <c r="V106" s="62"/>
      <c r="AA106" s="47"/>
      <c r="AB106" s="47"/>
      <c r="AC106" s="47"/>
      <c r="AD106" s="47"/>
      <c r="AE106" s="47"/>
      <c r="AF106" s="47"/>
    </row>
    <row r="107" spans="1:32" x14ac:dyDescent="0.55000000000000004">
      <c r="A107" s="5" t="str">
        <f>IF('Data Validation'!$K$2&lt;&gt;TRUE,"",'Data Validation'!A107)</f>
        <v/>
      </c>
      <c r="B107" s="5" t="str">
        <f>IF('Data Validation'!$K$2&lt;&gt;TRUE,"",'Data Validation'!C107)</f>
        <v/>
      </c>
      <c r="C107" s="5" t="str">
        <f>IF('Data Validation'!$K$2&lt;&gt;TRUE,"",'Data Validation'!E107)</f>
        <v/>
      </c>
      <c r="D107" s="5" t="str">
        <f>IF('Data Validation'!$K$2&lt;&gt;TRUE,"",'Data Validation'!G107)</f>
        <v/>
      </c>
      <c r="E107" s="5" t="str">
        <f>IF($C107&lt;&gt;"M5","",Price!F107)</f>
        <v/>
      </c>
      <c r="F107" s="6" t="str">
        <f>IF($C107&lt;&gt;"M5","",Price!G107)</f>
        <v/>
      </c>
      <c r="G107" s="57" t="str">
        <f>IF($C107&lt;&gt;"M5","",SSA!E107)</f>
        <v/>
      </c>
      <c r="H107" s="57" t="str">
        <f>IF($C107&lt;&gt;"M5","",SSA!F107)</f>
        <v/>
      </c>
      <c r="I107" s="57" t="str">
        <f>IF($C107&lt;&gt;"M5","",SSA!G107)</f>
        <v/>
      </c>
      <c r="J107" s="57" t="str">
        <f>IF($C107&lt;&gt;"M5","",SSA!H107)</f>
        <v/>
      </c>
      <c r="N107" s="59" t="str">
        <f t="shared" si="3"/>
        <v/>
      </c>
      <c r="O107" s="60" t="str">
        <f t="shared" si="4"/>
        <v/>
      </c>
      <c r="P107" s="61" t="str">
        <f t="shared" si="5"/>
        <v/>
      </c>
      <c r="Q107" s="62"/>
      <c r="R107" s="62"/>
      <c r="S107" s="62"/>
      <c r="T107" s="62"/>
      <c r="U107" s="62"/>
      <c r="V107" s="62"/>
      <c r="AA107" s="47"/>
      <c r="AB107" s="47"/>
      <c r="AC107" s="47"/>
      <c r="AD107" s="47"/>
      <c r="AE107" s="47"/>
      <c r="AF107" s="47"/>
    </row>
    <row r="108" spans="1:32" x14ac:dyDescent="0.55000000000000004">
      <c r="A108" s="5" t="str">
        <f>IF('Data Validation'!$K$2&lt;&gt;TRUE,"",'Data Validation'!A108)</f>
        <v/>
      </c>
      <c r="B108" s="5" t="str">
        <f>IF('Data Validation'!$K$2&lt;&gt;TRUE,"",'Data Validation'!C108)</f>
        <v/>
      </c>
      <c r="C108" s="5" t="str">
        <f>IF('Data Validation'!$K$2&lt;&gt;TRUE,"",'Data Validation'!E108)</f>
        <v/>
      </c>
      <c r="D108" s="5" t="str">
        <f>IF('Data Validation'!$K$2&lt;&gt;TRUE,"",'Data Validation'!G108)</f>
        <v/>
      </c>
      <c r="E108" s="5" t="str">
        <f>IF($C108&lt;&gt;"M5","",Price!F108)</f>
        <v/>
      </c>
      <c r="F108" s="6" t="str">
        <f>IF($C108&lt;&gt;"M5","",Price!G108)</f>
        <v/>
      </c>
      <c r="G108" s="57" t="str">
        <f>IF($C108&lt;&gt;"M5","",SSA!E108)</f>
        <v/>
      </c>
      <c r="H108" s="57" t="str">
        <f>IF($C108&lt;&gt;"M5","",SSA!F108)</f>
        <v/>
      </c>
      <c r="I108" s="57" t="str">
        <f>IF($C108&lt;&gt;"M5","",SSA!G108)</f>
        <v/>
      </c>
      <c r="J108" s="57" t="str">
        <f>IF($C108&lt;&gt;"M5","",SSA!H108)</f>
        <v/>
      </c>
      <c r="N108" s="59" t="str">
        <f t="shared" si="3"/>
        <v/>
      </c>
      <c r="O108" s="60" t="str">
        <f t="shared" si="4"/>
        <v/>
      </c>
      <c r="P108" s="61" t="str">
        <f t="shared" si="5"/>
        <v/>
      </c>
      <c r="Q108" s="62"/>
      <c r="R108" s="62"/>
      <c r="S108" s="62"/>
      <c r="T108" s="62"/>
      <c r="U108" s="62"/>
      <c r="V108" s="62"/>
      <c r="AA108" s="47"/>
      <c r="AB108" s="47"/>
      <c r="AC108" s="47"/>
      <c r="AD108" s="47"/>
      <c r="AE108" s="47"/>
      <c r="AF108" s="47"/>
    </row>
    <row r="109" spans="1:32" x14ac:dyDescent="0.55000000000000004">
      <c r="A109" s="5" t="str">
        <f>IF('Data Validation'!$K$2&lt;&gt;TRUE,"",'Data Validation'!A109)</f>
        <v/>
      </c>
      <c r="B109" s="5" t="str">
        <f>IF('Data Validation'!$K$2&lt;&gt;TRUE,"",'Data Validation'!C109)</f>
        <v/>
      </c>
      <c r="C109" s="5" t="str">
        <f>IF('Data Validation'!$K$2&lt;&gt;TRUE,"",'Data Validation'!E109)</f>
        <v/>
      </c>
      <c r="D109" s="5" t="str">
        <f>IF('Data Validation'!$K$2&lt;&gt;TRUE,"",'Data Validation'!G109)</f>
        <v/>
      </c>
      <c r="E109" s="5" t="str">
        <f>IF($C109&lt;&gt;"M5","",Price!F109)</f>
        <v/>
      </c>
      <c r="F109" s="6" t="str">
        <f>IF($C109&lt;&gt;"M5","",Price!G109)</f>
        <v/>
      </c>
      <c r="G109" s="57" t="str">
        <f>IF($C109&lt;&gt;"M5","",SSA!E109)</f>
        <v/>
      </c>
      <c r="H109" s="57" t="str">
        <f>IF($C109&lt;&gt;"M5","",SSA!F109)</f>
        <v/>
      </c>
      <c r="I109" s="57" t="str">
        <f>IF($C109&lt;&gt;"M5","",SSA!G109)</f>
        <v/>
      </c>
      <c r="J109" s="57" t="str">
        <f>IF($C109&lt;&gt;"M5","",SSA!H109)</f>
        <v/>
      </c>
      <c r="N109" s="59" t="str">
        <f t="shared" si="3"/>
        <v/>
      </c>
      <c r="O109" s="60" t="str">
        <f t="shared" si="4"/>
        <v/>
      </c>
      <c r="P109" s="61" t="str">
        <f t="shared" si="5"/>
        <v/>
      </c>
      <c r="Q109" s="62"/>
      <c r="R109" s="62"/>
      <c r="S109" s="62"/>
      <c r="T109" s="62"/>
      <c r="U109" s="62"/>
      <c r="V109" s="62"/>
      <c r="AA109" s="47"/>
      <c r="AB109" s="47"/>
      <c r="AC109" s="47"/>
      <c r="AD109" s="47"/>
      <c r="AE109" s="47"/>
      <c r="AF109" s="47"/>
    </row>
    <row r="110" spans="1:32" x14ac:dyDescent="0.55000000000000004">
      <c r="A110" s="5" t="str">
        <f>IF('Data Validation'!$K$2&lt;&gt;TRUE,"",'Data Validation'!A110)</f>
        <v/>
      </c>
      <c r="B110" s="5" t="str">
        <f>IF('Data Validation'!$K$2&lt;&gt;TRUE,"",'Data Validation'!C110)</f>
        <v/>
      </c>
      <c r="C110" s="5" t="str">
        <f>IF('Data Validation'!$K$2&lt;&gt;TRUE,"",'Data Validation'!E110)</f>
        <v/>
      </c>
      <c r="D110" s="5" t="str">
        <f>IF('Data Validation'!$K$2&lt;&gt;TRUE,"",'Data Validation'!G110)</f>
        <v/>
      </c>
      <c r="E110" s="5" t="str">
        <f>IF($C110&lt;&gt;"M5","",Price!F110)</f>
        <v/>
      </c>
      <c r="F110" s="6" t="str">
        <f>IF($C110&lt;&gt;"M5","",Price!G110)</f>
        <v/>
      </c>
      <c r="G110" s="57" t="str">
        <f>IF($C110&lt;&gt;"M5","",SSA!E110)</f>
        <v/>
      </c>
      <c r="H110" s="57" t="str">
        <f>IF($C110&lt;&gt;"M5","",SSA!F110)</f>
        <v/>
      </c>
      <c r="I110" s="57" t="str">
        <f>IF($C110&lt;&gt;"M5","",SSA!G110)</f>
        <v/>
      </c>
      <c r="J110" s="57" t="str">
        <f>IF($C110&lt;&gt;"M5","",SSA!H110)</f>
        <v/>
      </c>
      <c r="N110" s="59" t="str">
        <f t="shared" si="3"/>
        <v/>
      </c>
      <c r="O110" s="60" t="str">
        <f t="shared" si="4"/>
        <v/>
      </c>
      <c r="P110" s="61" t="str">
        <f t="shared" si="5"/>
        <v/>
      </c>
      <c r="Q110" s="62"/>
      <c r="R110" s="62"/>
      <c r="S110" s="62"/>
      <c r="T110" s="62"/>
      <c r="U110" s="62"/>
      <c r="V110" s="62"/>
      <c r="AA110" s="47"/>
      <c r="AB110" s="47"/>
      <c r="AC110" s="47"/>
      <c r="AD110" s="47"/>
      <c r="AE110" s="47"/>
      <c r="AF110" s="47"/>
    </row>
    <row r="111" spans="1:32" x14ac:dyDescent="0.55000000000000004">
      <c r="A111" s="5" t="str">
        <f>IF('Data Validation'!$K$2&lt;&gt;TRUE,"",'Data Validation'!A111)</f>
        <v/>
      </c>
      <c r="B111" s="5" t="str">
        <f>IF('Data Validation'!$K$2&lt;&gt;TRUE,"",'Data Validation'!C111)</f>
        <v/>
      </c>
      <c r="C111" s="5" t="str">
        <f>IF('Data Validation'!$K$2&lt;&gt;TRUE,"",'Data Validation'!E111)</f>
        <v/>
      </c>
      <c r="D111" s="5" t="str">
        <f>IF('Data Validation'!$K$2&lt;&gt;TRUE,"",'Data Validation'!G111)</f>
        <v/>
      </c>
      <c r="E111" s="5" t="str">
        <f>IF($C111&lt;&gt;"M5","",Price!F111)</f>
        <v/>
      </c>
      <c r="F111" s="6" t="str">
        <f>IF($C111&lt;&gt;"M5","",Price!G111)</f>
        <v/>
      </c>
      <c r="G111" s="57" t="str">
        <f>IF($C111&lt;&gt;"M5","",SSA!E111)</f>
        <v/>
      </c>
      <c r="H111" s="57" t="str">
        <f>IF($C111&lt;&gt;"M5","",SSA!F111)</f>
        <v/>
      </c>
      <c r="I111" s="57" t="str">
        <f>IF($C111&lt;&gt;"M5","",SSA!G111)</f>
        <v/>
      </c>
      <c r="J111" s="57" t="str">
        <f>IF($C111&lt;&gt;"M5","",SSA!H111)</f>
        <v/>
      </c>
      <c r="N111" s="59" t="str">
        <f t="shared" si="3"/>
        <v/>
      </c>
      <c r="O111" s="60" t="str">
        <f t="shared" si="4"/>
        <v/>
      </c>
      <c r="P111" s="61" t="str">
        <f t="shared" si="5"/>
        <v/>
      </c>
      <c r="Q111" s="62"/>
      <c r="R111" s="62"/>
      <c r="S111" s="62"/>
      <c r="T111" s="62"/>
      <c r="U111" s="62"/>
      <c r="V111" s="62"/>
      <c r="AA111" s="47"/>
      <c r="AB111" s="47"/>
      <c r="AC111" s="47"/>
      <c r="AD111" s="47"/>
      <c r="AE111" s="47"/>
      <c r="AF111" s="47"/>
    </row>
    <row r="112" spans="1:32" x14ac:dyDescent="0.55000000000000004">
      <c r="A112" s="5" t="str">
        <f>IF('Data Validation'!$K$2&lt;&gt;TRUE,"",'Data Validation'!A112)</f>
        <v/>
      </c>
      <c r="B112" s="5" t="str">
        <f>IF('Data Validation'!$K$2&lt;&gt;TRUE,"",'Data Validation'!C112)</f>
        <v/>
      </c>
      <c r="C112" s="5" t="str">
        <f>IF('Data Validation'!$K$2&lt;&gt;TRUE,"",'Data Validation'!E112)</f>
        <v/>
      </c>
      <c r="D112" s="5" t="str">
        <f>IF('Data Validation'!$K$2&lt;&gt;TRUE,"",'Data Validation'!G112)</f>
        <v/>
      </c>
      <c r="E112" s="5" t="str">
        <f>IF($C112&lt;&gt;"M5","",Price!F112)</f>
        <v/>
      </c>
      <c r="F112" s="6" t="str">
        <f>IF($C112&lt;&gt;"M5","",Price!G112)</f>
        <v/>
      </c>
      <c r="G112" s="57" t="str">
        <f>IF($C112&lt;&gt;"M5","",SSA!E112)</f>
        <v/>
      </c>
      <c r="H112" s="57" t="str">
        <f>IF($C112&lt;&gt;"M5","",SSA!F112)</f>
        <v/>
      </c>
      <c r="I112" s="57" t="str">
        <f>IF($C112&lt;&gt;"M5","",SSA!G112)</f>
        <v/>
      </c>
      <c r="J112" s="57" t="str">
        <f>IF($C112&lt;&gt;"M5","",SSA!H112)</f>
        <v/>
      </c>
      <c r="N112" s="59" t="str">
        <f t="shared" si="3"/>
        <v/>
      </c>
      <c r="O112" s="60" t="str">
        <f t="shared" si="4"/>
        <v/>
      </c>
      <c r="P112" s="61" t="str">
        <f t="shared" si="5"/>
        <v/>
      </c>
      <c r="Q112" s="62"/>
      <c r="R112" s="62"/>
      <c r="S112" s="62"/>
      <c r="T112" s="62"/>
      <c r="U112" s="62"/>
      <c r="V112" s="62"/>
      <c r="AA112" s="47"/>
      <c r="AB112" s="47"/>
      <c r="AC112" s="47"/>
      <c r="AD112" s="47"/>
      <c r="AE112" s="47"/>
      <c r="AF112" s="47"/>
    </row>
    <row r="113" spans="1:32" x14ac:dyDescent="0.55000000000000004">
      <c r="A113" s="5" t="str">
        <f>IF('Data Validation'!$K$2&lt;&gt;TRUE,"",'Data Validation'!A113)</f>
        <v/>
      </c>
      <c r="B113" s="5" t="str">
        <f>IF('Data Validation'!$K$2&lt;&gt;TRUE,"",'Data Validation'!C113)</f>
        <v/>
      </c>
      <c r="C113" s="5" t="str">
        <f>IF('Data Validation'!$K$2&lt;&gt;TRUE,"",'Data Validation'!E113)</f>
        <v/>
      </c>
      <c r="D113" s="5" t="str">
        <f>IF('Data Validation'!$K$2&lt;&gt;TRUE,"",'Data Validation'!G113)</f>
        <v/>
      </c>
      <c r="E113" s="5" t="str">
        <f>IF($C113&lt;&gt;"M5","",Price!F113)</f>
        <v/>
      </c>
      <c r="F113" s="6" t="str">
        <f>IF($C113&lt;&gt;"M5","",Price!G113)</f>
        <v/>
      </c>
      <c r="G113" s="57" t="str">
        <f>IF($C113&lt;&gt;"M5","",SSA!E113)</f>
        <v/>
      </c>
      <c r="H113" s="57" t="str">
        <f>IF($C113&lt;&gt;"M5","",SSA!F113)</f>
        <v/>
      </c>
      <c r="I113" s="57" t="str">
        <f>IF($C113&lt;&gt;"M5","",SSA!G113)</f>
        <v/>
      </c>
      <c r="J113" s="57" t="str">
        <f>IF($C113&lt;&gt;"M5","",SSA!H113)</f>
        <v/>
      </c>
      <c r="N113" s="59" t="str">
        <f t="shared" si="3"/>
        <v/>
      </c>
      <c r="O113" s="60" t="str">
        <f t="shared" si="4"/>
        <v/>
      </c>
      <c r="P113" s="61" t="str">
        <f t="shared" si="5"/>
        <v/>
      </c>
      <c r="Q113" s="62"/>
      <c r="R113" s="62"/>
      <c r="S113" s="62"/>
      <c r="T113" s="62"/>
      <c r="U113" s="62"/>
      <c r="V113" s="62"/>
      <c r="AA113" s="47"/>
      <c r="AB113" s="47"/>
      <c r="AC113" s="47"/>
      <c r="AD113" s="47"/>
      <c r="AE113" s="47"/>
      <c r="AF113" s="47"/>
    </row>
    <row r="114" spans="1:32" x14ac:dyDescent="0.55000000000000004">
      <c r="A114" s="5" t="str">
        <f>IF('Data Validation'!$K$2&lt;&gt;TRUE,"",'Data Validation'!A114)</f>
        <v/>
      </c>
      <c r="B114" s="5" t="str">
        <f>IF('Data Validation'!$K$2&lt;&gt;TRUE,"",'Data Validation'!C114)</f>
        <v/>
      </c>
      <c r="C114" s="5" t="str">
        <f>IF('Data Validation'!$K$2&lt;&gt;TRUE,"",'Data Validation'!E114)</f>
        <v/>
      </c>
      <c r="D114" s="5" t="str">
        <f>IF('Data Validation'!$K$2&lt;&gt;TRUE,"",'Data Validation'!G114)</f>
        <v/>
      </c>
      <c r="E114" s="5" t="str">
        <f>IF($C114&lt;&gt;"M5","",Price!F114)</f>
        <v/>
      </c>
      <c r="F114" s="6" t="str">
        <f>IF($C114&lt;&gt;"M5","",Price!G114)</f>
        <v/>
      </c>
      <c r="G114" s="57" t="str">
        <f>IF($C114&lt;&gt;"M5","",SSA!E114)</f>
        <v/>
      </c>
      <c r="H114" s="57" t="str">
        <f>IF($C114&lt;&gt;"M5","",SSA!F114)</f>
        <v/>
      </c>
      <c r="I114" s="57" t="str">
        <f>IF($C114&lt;&gt;"M5","",SSA!G114)</f>
        <v/>
      </c>
      <c r="J114" s="57" t="str">
        <f>IF($C114&lt;&gt;"M5","",SSA!H114)</f>
        <v/>
      </c>
      <c r="N114" s="59" t="str">
        <f t="shared" si="3"/>
        <v/>
      </c>
      <c r="O114" s="60" t="str">
        <f t="shared" si="4"/>
        <v/>
      </c>
      <c r="P114" s="61" t="str">
        <f t="shared" si="5"/>
        <v/>
      </c>
      <c r="Q114" s="62"/>
      <c r="R114" s="62"/>
      <c r="S114" s="62"/>
      <c r="T114" s="62"/>
      <c r="U114" s="62"/>
      <c r="V114" s="62"/>
      <c r="AA114" s="47"/>
      <c r="AB114" s="47"/>
      <c r="AC114" s="47"/>
      <c r="AD114" s="47"/>
      <c r="AE114" s="47"/>
      <c r="AF114" s="47"/>
    </row>
    <row r="115" spans="1:32" x14ac:dyDescent="0.55000000000000004">
      <c r="A115" s="5" t="str">
        <f>IF('Data Validation'!$K$2&lt;&gt;TRUE,"",'Data Validation'!A115)</f>
        <v/>
      </c>
      <c r="B115" s="5" t="str">
        <f>IF('Data Validation'!$K$2&lt;&gt;TRUE,"",'Data Validation'!C115)</f>
        <v/>
      </c>
      <c r="C115" s="5" t="str">
        <f>IF('Data Validation'!$K$2&lt;&gt;TRUE,"",'Data Validation'!E115)</f>
        <v/>
      </c>
      <c r="D115" s="5" t="str">
        <f>IF('Data Validation'!$K$2&lt;&gt;TRUE,"",'Data Validation'!G115)</f>
        <v/>
      </c>
      <c r="E115" s="5" t="str">
        <f>IF($C115&lt;&gt;"M5","",Price!F115)</f>
        <v/>
      </c>
      <c r="F115" s="6" t="str">
        <f>IF($C115&lt;&gt;"M5","",Price!G115)</f>
        <v/>
      </c>
      <c r="G115" s="57" t="str">
        <f>IF($C115&lt;&gt;"M5","",SSA!E115)</f>
        <v/>
      </c>
      <c r="H115" s="57" t="str">
        <f>IF($C115&lt;&gt;"M5","",SSA!F115)</f>
        <v/>
      </c>
      <c r="I115" s="57" t="str">
        <f>IF($C115&lt;&gt;"M5","",SSA!G115)</f>
        <v/>
      </c>
      <c r="J115" s="57" t="str">
        <f>IF($C115&lt;&gt;"M5","",SSA!H115)</f>
        <v/>
      </c>
      <c r="N115" s="59" t="str">
        <f t="shared" si="3"/>
        <v/>
      </c>
      <c r="O115" s="60" t="str">
        <f t="shared" si="4"/>
        <v/>
      </c>
      <c r="P115" s="61" t="str">
        <f t="shared" si="5"/>
        <v/>
      </c>
      <c r="Q115" s="62"/>
      <c r="R115" s="62"/>
      <c r="S115" s="62"/>
      <c r="T115" s="62"/>
      <c r="U115" s="62"/>
      <c r="V115" s="62"/>
      <c r="AA115" s="47"/>
      <c r="AB115" s="47"/>
      <c r="AC115" s="47"/>
      <c r="AD115" s="47"/>
      <c r="AE115" s="47"/>
      <c r="AF115" s="47"/>
    </row>
    <row r="116" spans="1:32" x14ac:dyDescent="0.55000000000000004">
      <c r="A116" s="5" t="str">
        <f>IF('Data Validation'!$K$2&lt;&gt;TRUE,"",'Data Validation'!A116)</f>
        <v/>
      </c>
      <c r="B116" s="5" t="str">
        <f>IF('Data Validation'!$K$2&lt;&gt;TRUE,"",'Data Validation'!C116)</f>
        <v/>
      </c>
      <c r="C116" s="5" t="str">
        <f>IF('Data Validation'!$K$2&lt;&gt;TRUE,"",'Data Validation'!E116)</f>
        <v/>
      </c>
      <c r="D116" s="5" t="str">
        <f>IF('Data Validation'!$K$2&lt;&gt;TRUE,"",'Data Validation'!G116)</f>
        <v/>
      </c>
      <c r="E116" s="5" t="str">
        <f>IF($C116&lt;&gt;"M5","",Price!F116)</f>
        <v/>
      </c>
      <c r="F116" s="6" t="str">
        <f>IF($C116&lt;&gt;"M5","",Price!G116)</f>
        <v/>
      </c>
      <c r="G116" s="57" t="str">
        <f>IF($C116&lt;&gt;"M5","",SSA!E116)</f>
        <v/>
      </c>
      <c r="H116" s="57" t="str">
        <f>IF($C116&lt;&gt;"M5","",SSA!F116)</f>
        <v/>
      </c>
      <c r="I116" s="57" t="str">
        <f>IF($C116&lt;&gt;"M5","",SSA!G116)</f>
        <v/>
      </c>
      <c r="J116" s="57" t="str">
        <f>IF($C116&lt;&gt;"M5","",SSA!H116)</f>
        <v/>
      </c>
      <c r="N116" s="59" t="str">
        <f t="shared" si="3"/>
        <v/>
      </c>
      <c r="O116" s="60" t="str">
        <f t="shared" si="4"/>
        <v/>
      </c>
      <c r="P116" s="61" t="str">
        <f t="shared" si="5"/>
        <v/>
      </c>
      <c r="Q116" s="62"/>
      <c r="R116" s="62"/>
      <c r="S116" s="62"/>
      <c r="T116" s="62"/>
      <c r="U116" s="62"/>
      <c r="V116" s="62"/>
      <c r="AA116" s="47"/>
      <c r="AB116" s="47"/>
      <c r="AC116" s="47"/>
      <c r="AD116" s="47"/>
      <c r="AE116" s="47"/>
      <c r="AF116" s="47"/>
    </row>
    <row r="117" spans="1:32" x14ac:dyDescent="0.55000000000000004">
      <c r="A117" s="5" t="str">
        <f>IF('Data Validation'!$K$2&lt;&gt;TRUE,"",'Data Validation'!A117)</f>
        <v/>
      </c>
      <c r="B117" s="5" t="str">
        <f>IF('Data Validation'!$K$2&lt;&gt;TRUE,"",'Data Validation'!C117)</f>
        <v/>
      </c>
      <c r="C117" s="5" t="str">
        <f>IF('Data Validation'!$K$2&lt;&gt;TRUE,"",'Data Validation'!E117)</f>
        <v/>
      </c>
      <c r="D117" s="5" t="str">
        <f>IF('Data Validation'!$K$2&lt;&gt;TRUE,"",'Data Validation'!G117)</f>
        <v/>
      </c>
      <c r="E117" s="5" t="str">
        <f>IF($C117&lt;&gt;"M5","",Price!F117)</f>
        <v/>
      </c>
      <c r="F117" s="6" t="str">
        <f>IF($C117&lt;&gt;"M5","",Price!G117)</f>
        <v/>
      </c>
      <c r="G117" s="57" t="str">
        <f>IF($C117&lt;&gt;"M5","",SSA!E117)</f>
        <v/>
      </c>
      <c r="H117" s="57" t="str">
        <f>IF($C117&lt;&gt;"M5","",SSA!F117)</f>
        <v/>
      </c>
      <c r="I117" s="57" t="str">
        <f>IF($C117&lt;&gt;"M5","",SSA!G117)</f>
        <v/>
      </c>
      <c r="J117" s="57" t="str">
        <f>IF($C117&lt;&gt;"M5","",SSA!H117)</f>
        <v/>
      </c>
      <c r="N117" s="59" t="str">
        <f t="shared" si="3"/>
        <v/>
      </c>
      <c r="O117" s="60" t="str">
        <f t="shared" si="4"/>
        <v/>
      </c>
      <c r="P117" s="61" t="str">
        <f t="shared" si="5"/>
        <v/>
      </c>
      <c r="Q117" s="62"/>
      <c r="R117" s="62"/>
      <c r="S117" s="62"/>
      <c r="T117" s="62"/>
      <c r="U117" s="62"/>
      <c r="V117" s="62"/>
      <c r="AA117" s="47"/>
      <c r="AB117" s="47"/>
      <c r="AC117" s="47"/>
      <c r="AD117" s="47"/>
      <c r="AE117" s="47"/>
      <c r="AF117" s="47"/>
    </row>
    <row r="118" spans="1:32" x14ac:dyDescent="0.55000000000000004">
      <c r="A118" s="5" t="str">
        <f>IF('Data Validation'!$K$2&lt;&gt;TRUE,"",'Data Validation'!A118)</f>
        <v/>
      </c>
      <c r="B118" s="5" t="str">
        <f>IF('Data Validation'!$K$2&lt;&gt;TRUE,"",'Data Validation'!C118)</f>
        <v/>
      </c>
      <c r="C118" s="5" t="str">
        <f>IF('Data Validation'!$K$2&lt;&gt;TRUE,"",'Data Validation'!E118)</f>
        <v/>
      </c>
      <c r="D118" s="5" t="str">
        <f>IF('Data Validation'!$K$2&lt;&gt;TRUE,"",'Data Validation'!G118)</f>
        <v/>
      </c>
      <c r="E118" s="5" t="str">
        <f>IF($C118&lt;&gt;"M5","",Price!F118)</f>
        <v/>
      </c>
      <c r="F118" s="6" t="str">
        <f>IF($C118&lt;&gt;"M5","",Price!G118)</f>
        <v/>
      </c>
      <c r="G118" s="57" t="str">
        <f>IF($C118&lt;&gt;"M5","",SSA!E118)</f>
        <v/>
      </c>
      <c r="H118" s="57" t="str">
        <f>IF($C118&lt;&gt;"M5","",SSA!F118)</f>
        <v/>
      </c>
      <c r="I118" s="57" t="str">
        <f>IF($C118&lt;&gt;"M5","",SSA!G118)</f>
        <v/>
      </c>
      <c r="J118" s="57" t="str">
        <f>IF($C118&lt;&gt;"M5","",SSA!H118)</f>
        <v/>
      </c>
      <c r="N118" s="59" t="str">
        <f t="shared" si="3"/>
        <v/>
      </c>
      <c r="O118" s="60" t="str">
        <f t="shared" si="4"/>
        <v/>
      </c>
      <c r="P118" s="61" t="str">
        <f t="shared" si="5"/>
        <v/>
      </c>
      <c r="Q118" s="62"/>
      <c r="R118" s="62"/>
      <c r="S118" s="62"/>
      <c r="T118" s="62"/>
      <c r="U118" s="62"/>
      <c r="V118" s="62"/>
      <c r="AA118" s="47"/>
      <c r="AB118" s="47"/>
      <c r="AC118" s="47"/>
      <c r="AD118" s="47"/>
      <c r="AE118" s="47"/>
      <c r="AF118" s="47"/>
    </row>
    <row r="119" spans="1:32" x14ac:dyDescent="0.55000000000000004">
      <c r="A119" s="5" t="str">
        <f>IF('Data Validation'!$K$2&lt;&gt;TRUE,"",'Data Validation'!A119)</f>
        <v/>
      </c>
      <c r="B119" s="5" t="str">
        <f>IF('Data Validation'!$K$2&lt;&gt;TRUE,"",'Data Validation'!C119)</f>
        <v/>
      </c>
      <c r="C119" s="5" t="str">
        <f>IF('Data Validation'!$K$2&lt;&gt;TRUE,"",'Data Validation'!E119)</f>
        <v/>
      </c>
      <c r="D119" s="5" t="str">
        <f>IF('Data Validation'!$K$2&lt;&gt;TRUE,"",'Data Validation'!G119)</f>
        <v/>
      </c>
      <c r="E119" s="5" t="str">
        <f>IF($C119&lt;&gt;"M5","",Price!F119)</f>
        <v/>
      </c>
      <c r="F119" s="6" t="str">
        <f>IF($C119&lt;&gt;"M5","",Price!G119)</f>
        <v/>
      </c>
      <c r="G119" s="57" t="str">
        <f>IF($C119&lt;&gt;"M5","",SSA!E119)</f>
        <v/>
      </c>
      <c r="H119" s="57" t="str">
        <f>IF($C119&lt;&gt;"M5","",SSA!F119)</f>
        <v/>
      </c>
      <c r="I119" s="57" t="str">
        <f>IF($C119&lt;&gt;"M5","",SSA!G119)</f>
        <v/>
      </c>
      <c r="J119" s="57" t="str">
        <f>IF($C119&lt;&gt;"M5","",SSA!H119)</f>
        <v/>
      </c>
      <c r="N119" s="59" t="str">
        <f t="shared" si="3"/>
        <v/>
      </c>
      <c r="O119" s="60" t="str">
        <f t="shared" si="4"/>
        <v/>
      </c>
      <c r="P119" s="61" t="str">
        <f t="shared" si="5"/>
        <v/>
      </c>
      <c r="Q119" s="62"/>
      <c r="R119" s="62"/>
      <c r="S119" s="62"/>
      <c r="T119" s="62"/>
      <c r="U119" s="62"/>
      <c r="V119" s="62"/>
      <c r="AA119" s="47"/>
      <c r="AB119" s="47"/>
      <c r="AC119" s="47"/>
      <c r="AD119" s="47"/>
      <c r="AE119" s="47"/>
      <c r="AF119" s="47"/>
    </row>
    <row r="120" spans="1:32" x14ac:dyDescent="0.55000000000000004">
      <c r="A120" s="5" t="str">
        <f>IF('Data Validation'!$K$2&lt;&gt;TRUE,"",'Data Validation'!A120)</f>
        <v/>
      </c>
      <c r="B120" s="5" t="str">
        <f>IF('Data Validation'!$K$2&lt;&gt;TRUE,"",'Data Validation'!C120)</f>
        <v/>
      </c>
      <c r="C120" s="5" t="str">
        <f>IF('Data Validation'!$K$2&lt;&gt;TRUE,"",'Data Validation'!E120)</f>
        <v/>
      </c>
      <c r="D120" s="5" t="str">
        <f>IF('Data Validation'!$K$2&lt;&gt;TRUE,"",'Data Validation'!G120)</f>
        <v/>
      </c>
      <c r="E120" s="5" t="str">
        <f>IF($C120&lt;&gt;"M5","",Price!F120)</f>
        <v/>
      </c>
      <c r="F120" s="6" t="str">
        <f>IF($C120&lt;&gt;"M5","",Price!G120)</f>
        <v/>
      </c>
      <c r="G120" s="57" t="str">
        <f>IF($C120&lt;&gt;"M5","",SSA!E120)</f>
        <v/>
      </c>
      <c r="H120" s="57" t="str">
        <f>IF($C120&lt;&gt;"M5","",SSA!F120)</f>
        <v/>
      </c>
      <c r="I120" s="57" t="str">
        <f>IF($C120&lt;&gt;"M5","",SSA!G120)</f>
        <v/>
      </c>
      <c r="J120" s="57" t="str">
        <f>IF($C120&lt;&gt;"M5","",SSA!H120)</f>
        <v/>
      </c>
      <c r="N120" s="59" t="str">
        <f t="shared" si="3"/>
        <v/>
      </c>
      <c r="O120" s="60" t="str">
        <f t="shared" si="4"/>
        <v/>
      </c>
      <c r="P120" s="61" t="str">
        <f t="shared" si="5"/>
        <v/>
      </c>
      <c r="Q120" s="62"/>
      <c r="R120" s="62"/>
      <c r="S120" s="62"/>
      <c r="T120" s="62"/>
      <c r="U120" s="62"/>
      <c r="V120" s="62"/>
      <c r="AA120" s="47"/>
      <c r="AB120" s="47"/>
      <c r="AC120" s="47"/>
      <c r="AD120" s="47"/>
      <c r="AE120" s="47"/>
      <c r="AF120" s="47"/>
    </row>
    <row r="121" spans="1:32" x14ac:dyDescent="0.55000000000000004">
      <c r="A121" s="5" t="str">
        <f>IF('Data Validation'!$K$2&lt;&gt;TRUE,"",'Data Validation'!A121)</f>
        <v/>
      </c>
      <c r="B121" s="5" t="str">
        <f>IF('Data Validation'!$K$2&lt;&gt;TRUE,"",'Data Validation'!C121)</f>
        <v/>
      </c>
      <c r="C121" s="5" t="str">
        <f>IF('Data Validation'!$K$2&lt;&gt;TRUE,"",'Data Validation'!E121)</f>
        <v/>
      </c>
      <c r="D121" s="5" t="str">
        <f>IF('Data Validation'!$K$2&lt;&gt;TRUE,"",'Data Validation'!G121)</f>
        <v/>
      </c>
      <c r="E121" s="5" t="str">
        <f>IF($C121&lt;&gt;"M5","",Price!F121)</f>
        <v/>
      </c>
      <c r="F121" s="6" t="str">
        <f>IF($C121&lt;&gt;"M5","",Price!G121)</f>
        <v/>
      </c>
      <c r="G121" s="57" t="str">
        <f>IF($C121&lt;&gt;"M5","",SSA!E121)</f>
        <v/>
      </c>
      <c r="H121" s="57" t="str">
        <f>IF($C121&lt;&gt;"M5","",SSA!F121)</f>
        <v/>
      </c>
      <c r="I121" s="57" t="str">
        <f>IF($C121&lt;&gt;"M5","",SSA!G121)</f>
        <v/>
      </c>
      <c r="J121" s="57" t="str">
        <f>IF($C121&lt;&gt;"M5","",SSA!H121)</f>
        <v/>
      </c>
      <c r="N121" s="59" t="str">
        <f t="shared" si="3"/>
        <v/>
      </c>
      <c r="O121" s="60" t="str">
        <f t="shared" si="4"/>
        <v/>
      </c>
      <c r="P121" s="61" t="str">
        <f t="shared" si="5"/>
        <v/>
      </c>
      <c r="Q121" s="62"/>
      <c r="R121" s="62"/>
      <c r="S121" s="62"/>
      <c r="T121" s="62"/>
      <c r="U121" s="62"/>
      <c r="V121" s="62"/>
      <c r="AA121" s="47"/>
      <c r="AB121" s="47"/>
      <c r="AC121" s="47"/>
      <c r="AD121" s="47"/>
      <c r="AE121" s="47"/>
      <c r="AF121" s="47"/>
    </row>
    <row r="122" spans="1:32" x14ac:dyDescent="0.55000000000000004">
      <c r="A122" s="5" t="str">
        <f>IF('Data Validation'!$K$2&lt;&gt;TRUE,"",'Data Validation'!A122)</f>
        <v/>
      </c>
      <c r="B122" s="5" t="str">
        <f>IF('Data Validation'!$K$2&lt;&gt;TRUE,"",'Data Validation'!C122)</f>
        <v/>
      </c>
      <c r="C122" s="5" t="str">
        <f>IF('Data Validation'!$K$2&lt;&gt;TRUE,"",'Data Validation'!E122)</f>
        <v/>
      </c>
      <c r="D122" s="5" t="str">
        <f>IF('Data Validation'!$K$2&lt;&gt;TRUE,"",'Data Validation'!G122)</f>
        <v/>
      </c>
      <c r="E122" s="5" t="str">
        <f>IF($C122&lt;&gt;"M5","",Price!F122)</f>
        <v/>
      </c>
      <c r="F122" s="6" t="str">
        <f>IF($C122&lt;&gt;"M5","",Price!G122)</f>
        <v/>
      </c>
      <c r="G122" s="57" t="str">
        <f>IF($C122&lt;&gt;"M5","",SSA!E122)</f>
        <v/>
      </c>
      <c r="H122" s="57" t="str">
        <f>IF($C122&lt;&gt;"M5","",SSA!F122)</f>
        <v/>
      </c>
      <c r="I122" s="57" t="str">
        <f>IF($C122&lt;&gt;"M5","",SSA!G122)</f>
        <v/>
      </c>
      <c r="J122" s="57" t="str">
        <f>IF($C122&lt;&gt;"M5","",SSA!H122)</f>
        <v/>
      </c>
      <c r="N122" s="59" t="str">
        <f t="shared" si="3"/>
        <v/>
      </c>
      <c r="O122" s="60" t="str">
        <f t="shared" si="4"/>
        <v/>
      </c>
      <c r="P122" s="61" t="str">
        <f t="shared" si="5"/>
        <v/>
      </c>
      <c r="Q122" s="62"/>
      <c r="R122" s="62"/>
      <c r="S122" s="62"/>
      <c r="T122" s="62"/>
      <c r="U122" s="62"/>
      <c r="V122" s="62"/>
      <c r="AA122" s="47"/>
      <c r="AB122" s="47"/>
      <c r="AC122" s="47"/>
      <c r="AD122" s="47"/>
      <c r="AE122" s="47"/>
      <c r="AF122" s="47"/>
    </row>
    <row r="123" spans="1:32" x14ac:dyDescent="0.55000000000000004">
      <c r="A123" s="5" t="str">
        <f>IF('Data Validation'!$K$2&lt;&gt;TRUE,"",'Data Validation'!A123)</f>
        <v/>
      </c>
      <c r="B123" s="5" t="str">
        <f>IF('Data Validation'!$K$2&lt;&gt;TRUE,"",'Data Validation'!C123)</f>
        <v/>
      </c>
      <c r="C123" s="5" t="str">
        <f>IF('Data Validation'!$K$2&lt;&gt;TRUE,"",'Data Validation'!E123)</f>
        <v/>
      </c>
      <c r="D123" s="5" t="str">
        <f>IF('Data Validation'!$K$2&lt;&gt;TRUE,"",'Data Validation'!G123)</f>
        <v/>
      </c>
      <c r="E123" s="5" t="str">
        <f>IF($C123&lt;&gt;"M5","",Price!F123)</f>
        <v/>
      </c>
      <c r="F123" s="6" t="str">
        <f>IF($C123&lt;&gt;"M5","",Price!G123)</f>
        <v/>
      </c>
      <c r="G123" s="57" t="str">
        <f>IF($C123&lt;&gt;"M5","",SSA!E123)</f>
        <v/>
      </c>
      <c r="H123" s="57" t="str">
        <f>IF($C123&lt;&gt;"M5","",SSA!F123)</f>
        <v/>
      </c>
      <c r="I123" s="57" t="str">
        <f>IF($C123&lt;&gt;"M5","",SSA!G123)</f>
        <v/>
      </c>
      <c r="J123" s="57" t="str">
        <f>IF($C123&lt;&gt;"M5","",SSA!H123)</f>
        <v/>
      </c>
      <c r="N123" s="59" t="str">
        <f t="shared" si="3"/>
        <v/>
      </c>
      <c r="O123" s="60" t="str">
        <f t="shared" si="4"/>
        <v/>
      </c>
      <c r="P123" s="61" t="str">
        <f t="shared" si="5"/>
        <v/>
      </c>
      <c r="Q123" s="62"/>
      <c r="R123" s="62"/>
      <c r="S123" s="62"/>
      <c r="T123" s="62"/>
      <c r="U123" s="62"/>
      <c r="V123" s="62"/>
      <c r="AA123" s="47"/>
      <c r="AB123" s="47"/>
      <c r="AC123" s="47"/>
      <c r="AD123" s="47"/>
      <c r="AE123" s="47"/>
      <c r="AF123" s="47"/>
    </row>
    <row r="124" spans="1:32" x14ac:dyDescent="0.55000000000000004">
      <c r="A124" s="5" t="str">
        <f>IF('Data Validation'!$K$2&lt;&gt;TRUE,"",'Data Validation'!A124)</f>
        <v/>
      </c>
      <c r="B124" s="5" t="str">
        <f>IF('Data Validation'!$K$2&lt;&gt;TRUE,"",'Data Validation'!C124)</f>
        <v/>
      </c>
      <c r="C124" s="5" t="str">
        <f>IF('Data Validation'!$K$2&lt;&gt;TRUE,"",'Data Validation'!E124)</f>
        <v/>
      </c>
      <c r="D124" s="5" t="str">
        <f>IF('Data Validation'!$K$2&lt;&gt;TRUE,"",'Data Validation'!G124)</f>
        <v/>
      </c>
      <c r="E124" s="5" t="str">
        <f>IF($C124&lt;&gt;"M5","",Price!F124)</f>
        <v/>
      </c>
      <c r="F124" s="6" t="str">
        <f>IF($C124&lt;&gt;"M5","",Price!G124)</f>
        <v/>
      </c>
      <c r="G124" s="57" t="str">
        <f>IF($C124&lt;&gt;"M5","",SSA!E124)</f>
        <v/>
      </c>
      <c r="H124" s="57" t="str">
        <f>IF($C124&lt;&gt;"M5","",SSA!F124)</f>
        <v/>
      </c>
      <c r="I124" s="57" t="str">
        <f>IF($C124&lt;&gt;"M5","",SSA!G124)</f>
        <v/>
      </c>
      <c r="J124" s="57" t="str">
        <f>IF($C124&lt;&gt;"M5","",SSA!H124)</f>
        <v/>
      </c>
      <c r="N124" s="59" t="str">
        <f t="shared" si="3"/>
        <v/>
      </c>
      <c r="O124" s="60" t="str">
        <f t="shared" si="4"/>
        <v/>
      </c>
      <c r="P124" s="61" t="str">
        <f t="shared" si="5"/>
        <v/>
      </c>
      <c r="Q124" s="62"/>
      <c r="R124" s="62"/>
      <c r="S124" s="62"/>
      <c r="T124" s="62"/>
      <c r="U124" s="62"/>
      <c r="V124" s="62"/>
      <c r="AA124" s="47"/>
      <c r="AB124" s="47"/>
      <c r="AC124" s="47"/>
      <c r="AD124" s="47"/>
      <c r="AE124" s="47"/>
      <c r="AF124" s="47"/>
    </row>
    <row r="125" spans="1:32" x14ac:dyDescent="0.55000000000000004">
      <c r="A125" s="5" t="str">
        <f>IF('Data Validation'!$K$2&lt;&gt;TRUE,"",'Data Validation'!A125)</f>
        <v/>
      </c>
      <c r="B125" s="5" t="str">
        <f>IF('Data Validation'!$K$2&lt;&gt;TRUE,"",'Data Validation'!C125)</f>
        <v/>
      </c>
      <c r="C125" s="5" t="str">
        <f>IF('Data Validation'!$K$2&lt;&gt;TRUE,"",'Data Validation'!E125)</f>
        <v/>
      </c>
      <c r="D125" s="5" t="str">
        <f>IF('Data Validation'!$K$2&lt;&gt;TRUE,"",'Data Validation'!G125)</f>
        <v/>
      </c>
      <c r="E125" s="5" t="str">
        <f>IF($C125&lt;&gt;"M5","",Price!F125)</f>
        <v/>
      </c>
      <c r="F125" s="6" t="str">
        <f>IF($C125&lt;&gt;"M5","",Price!G125)</f>
        <v/>
      </c>
      <c r="G125" s="57" t="str">
        <f>IF($C125&lt;&gt;"M5","",SSA!E125)</f>
        <v/>
      </c>
      <c r="H125" s="57" t="str">
        <f>IF($C125&lt;&gt;"M5","",SSA!F125)</f>
        <v/>
      </c>
      <c r="I125" s="57" t="str">
        <f>IF($C125&lt;&gt;"M5","",SSA!G125)</f>
        <v/>
      </c>
      <c r="J125" s="57" t="str">
        <f>IF($C125&lt;&gt;"M5","",SSA!H125)</f>
        <v/>
      </c>
      <c r="N125" s="59" t="str">
        <f t="shared" si="3"/>
        <v/>
      </c>
      <c r="O125" s="60" t="str">
        <f t="shared" si="4"/>
        <v/>
      </c>
      <c r="P125" s="61" t="str">
        <f t="shared" si="5"/>
        <v/>
      </c>
      <c r="Q125" s="62"/>
      <c r="R125" s="62"/>
      <c r="S125" s="62"/>
      <c r="T125" s="62"/>
      <c r="U125" s="62"/>
      <c r="V125" s="62"/>
      <c r="AA125" s="47"/>
      <c r="AB125" s="47"/>
      <c r="AC125" s="47"/>
      <c r="AD125" s="47"/>
      <c r="AE125" s="47"/>
      <c r="AF125" s="47"/>
    </row>
    <row r="126" spans="1:32" x14ac:dyDescent="0.55000000000000004">
      <c r="A126" s="5" t="str">
        <f>IF('Data Validation'!$K$2&lt;&gt;TRUE,"",'Data Validation'!A126)</f>
        <v/>
      </c>
      <c r="B126" s="5" t="str">
        <f>IF('Data Validation'!$K$2&lt;&gt;TRUE,"",'Data Validation'!C126)</f>
        <v/>
      </c>
      <c r="C126" s="5" t="str">
        <f>IF('Data Validation'!$K$2&lt;&gt;TRUE,"",'Data Validation'!E126)</f>
        <v/>
      </c>
      <c r="D126" s="5" t="str">
        <f>IF('Data Validation'!$K$2&lt;&gt;TRUE,"",'Data Validation'!G126)</f>
        <v/>
      </c>
      <c r="E126" s="5" t="str">
        <f>IF($C126&lt;&gt;"M5","",Price!F126)</f>
        <v/>
      </c>
      <c r="F126" s="6" t="str">
        <f>IF($C126&lt;&gt;"M5","",Price!G126)</f>
        <v/>
      </c>
      <c r="G126" s="57" t="str">
        <f>IF($C126&lt;&gt;"M5","",SSA!E126)</f>
        <v/>
      </c>
      <c r="H126" s="57" t="str">
        <f>IF($C126&lt;&gt;"M5","",SSA!F126)</f>
        <v/>
      </c>
      <c r="I126" s="57" t="str">
        <f>IF($C126&lt;&gt;"M5","",SSA!G126)</f>
        <v/>
      </c>
      <c r="J126" s="57" t="str">
        <f>IF($C126&lt;&gt;"M5","",SSA!H126)</f>
        <v/>
      </c>
      <c r="N126" s="59" t="str">
        <f t="shared" si="3"/>
        <v/>
      </c>
      <c r="O126" s="60" t="str">
        <f t="shared" si="4"/>
        <v/>
      </c>
      <c r="P126" s="61" t="str">
        <f t="shared" si="5"/>
        <v/>
      </c>
      <c r="Q126" s="62"/>
      <c r="R126" s="62"/>
      <c r="S126" s="62"/>
      <c r="T126" s="62"/>
      <c r="U126" s="62"/>
      <c r="V126" s="62"/>
      <c r="AA126" s="47"/>
      <c r="AB126" s="47"/>
      <c r="AC126" s="47"/>
      <c r="AD126" s="47"/>
      <c r="AE126" s="47"/>
      <c r="AF126" s="47"/>
    </row>
    <row r="127" spans="1:32" x14ac:dyDescent="0.55000000000000004">
      <c r="A127" s="5" t="str">
        <f>IF('Data Validation'!$K$2&lt;&gt;TRUE,"",'Data Validation'!A127)</f>
        <v/>
      </c>
      <c r="B127" s="5" t="str">
        <f>IF('Data Validation'!$K$2&lt;&gt;TRUE,"",'Data Validation'!C127)</f>
        <v/>
      </c>
      <c r="C127" s="5" t="str">
        <f>IF('Data Validation'!$K$2&lt;&gt;TRUE,"",'Data Validation'!E127)</f>
        <v/>
      </c>
      <c r="D127" s="5" t="str">
        <f>IF('Data Validation'!$K$2&lt;&gt;TRUE,"",'Data Validation'!G127)</f>
        <v/>
      </c>
      <c r="E127" s="5" t="str">
        <f>IF($C127&lt;&gt;"M5","",Price!F127)</f>
        <v/>
      </c>
      <c r="F127" s="6" t="str">
        <f>IF($C127&lt;&gt;"M5","",Price!G127)</f>
        <v/>
      </c>
      <c r="G127" s="57" t="str">
        <f>IF($C127&lt;&gt;"M5","",SSA!E127)</f>
        <v/>
      </c>
      <c r="H127" s="57" t="str">
        <f>IF($C127&lt;&gt;"M5","",SSA!F127)</f>
        <v/>
      </c>
      <c r="I127" s="57" t="str">
        <f>IF($C127&lt;&gt;"M5","",SSA!G127)</f>
        <v/>
      </c>
      <c r="J127" s="57" t="str">
        <f>IF($C127&lt;&gt;"M5","",SSA!H127)</f>
        <v/>
      </c>
      <c r="N127" s="59" t="str">
        <f t="shared" si="3"/>
        <v/>
      </c>
      <c r="O127" s="60" t="str">
        <f t="shared" si="4"/>
        <v/>
      </c>
      <c r="P127" s="61" t="str">
        <f t="shared" si="5"/>
        <v/>
      </c>
      <c r="Q127" s="62"/>
      <c r="R127" s="62"/>
      <c r="S127" s="62"/>
      <c r="T127" s="62"/>
      <c r="U127" s="62"/>
      <c r="V127" s="62"/>
      <c r="AA127" s="47"/>
      <c r="AB127" s="47"/>
      <c r="AC127" s="47"/>
      <c r="AD127" s="47"/>
      <c r="AE127" s="47"/>
      <c r="AF127" s="47"/>
    </row>
    <row r="128" spans="1:32" x14ac:dyDescent="0.55000000000000004">
      <c r="A128" s="5" t="str">
        <f>IF('Data Validation'!$K$2&lt;&gt;TRUE,"",'Data Validation'!A128)</f>
        <v/>
      </c>
      <c r="B128" s="5" t="str">
        <f>IF('Data Validation'!$K$2&lt;&gt;TRUE,"",'Data Validation'!C128)</f>
        <v/>
      </c>
      <c r="C128" s="5" t="str">
        <f>IF('Data Validation'!$K$2&lt;&gt;TRUE,"",'Data Validation'!E128)</f>
        <v/>
      </c>
      <c r="D128" s="5" t="str">
        <f>IF('Data Validation'!$K$2&lt;&gt;TRUE,"",'Data Validation'!G128)</f>
        <v/>
      </c>
      <c r="E128" s="5" t="str">
        <f>IF($C128&lt;&gt;"M5","",Price!F128)</f>
        <v/>
      </c>
      <c r="F128" s="6" t="str">
        <f>IF($C128&lt;&gt;"M5","",Price!G128)</f>
        <v/>
      </c>
      <c r="G128" s="57" t="str">
        <f>IF($C128&lt;&gt;"M5","",SSA!E128)</f>
        <v/>
      </c>
      <c r="H128" s="57" t="str">
        <f>IF($C128&lt;&gt;"M5","",SSA!F128)</f>
        <v/>
      </c>
      <c r="I128" s="57" t="str">
        <f>IF($C128&lt;&gt;"M5","",SSA!G128)</f>
        <v/>
      </c>
      <c r="J128" s="57" t="str">
        <f>IF($C128&lt;&gt;"M5","",SSA!H128)</f>
        <v/>
      </c>
      <c r="N128" s="59" t="str">
        <f t="shared" si="3"/>
        <v/>
      </c>
      <c r="O128" s="60" t="str">
        <f t="shared" si="4"/>
        <v/>
      </c>
      <c r="P128" s="61" t="str">
        <f t="shared" si="5"/>
        <v/>
      </c>
      <c r="Q128" s="62"/>
      <c r="R128" s="62"/>
      <c r="S128" s="62"/>
      <c r="T128" s="62"/>
      <c r="U128" s="62"/>
      <c r="V128" s="62"/>
      <c r="AA128" s="47"/>
      <c r="AB128" s="47"/>
      <c r="AC128" s="47"/>
      <c r="AD128" s="47"/>
      <c r="AE128" s="47"/>
      <c r="AF128" s="47"/>
    </row>
    <row r="129" spans="1:32" x14ac:dyDescent="0.55000000000000004">
      <c r="A129" s="5" t="str">
        <f>IF('Data Validation'!$K$2&lt;&gt;TRUE,"",'Data Validation'!A129)</f>
        <v/>
      </c>
      <c r="B129" s="5" t="str">
        <f>IF('Data Validation'!$K$2&lt;&gt;TRUE,"",'Data Validation'!C129)</f>
        <v/>
      </c>
      <c r="C129" s="5" t="str">
        <f>IF('Data Validation'!$K$2&lt;&gt;TRUE,"",'Data Validation'!E129)</f>
        <v/>
      </c>
      <c r="D129" s="5" t="str">
        <f>IF('Data Validation'!$K$2&lt;&gt;TRUE,"",'Data Validation'!G129)</f>
        <v/>
      </c>
      <c r="E129" s="5" t="str">
        <f>IF($C129&lt;&gt;"M5","",Price!F129)</f>
        <v/>
      </c>
      <c r="F129" s="6" t="str">
        <f>IF($C129&lt;&gt;"M5","",Price!G129)</f>
        <v/>
      </c>
      <c r="G129" s="57" t="str">
        <f>IF($C129&lt;&gt;"M5","",SSA!E129)</f>
        <v/>
      </c>
      <c r="H129" s="57" t="str">
        <f>IF($C129&lt;&gt;"M5","",SSA!F129)</f>
        <v/>
      </c>
      <c r="I129" s="57" t="str">
        <f>IF($C129&lt;&gt;"M5","",SSA!G129)</f>
        <v/>
      </c>
      <c r="J129" s="57" t="str">
        <f>IF($C129&lt;&gt;"M5","",SSA!H129)</f>
        <v/>
      </c>
      <c r="N129" s="59" t="str">
        <f t="shared" si="3"/>
        <v/>
      </c>
      <c r="O129" s="60" t="str">
        <f t="shared" si="4"/>
        <v/>
      </c>
      <c r="P129" s="61" t="str">
        <f t="shared" si="5"/>
        <v/>
      </c>
      <c r="Q129" s="62"/>
      <c r="R129" s="62"/>
      <c r="S129" s="62"/>
      <c r="T129" s="62"/>
      <c r="U129" s="62"/>
      <c r="V129" s="62"/>
      <c r="AA129" s="47"/>
      <c r="AB129" s="47"/>
      <c r="AC129" s="47"/>
      <c r="AD129" s="47"/>
      <c r="AE129" s="47"/>
      <c r="AF129" s="47"/>
    </row>
    <row r="130" spans="1:32" x14ac:dyDescent="0.55000000000000004">
      <c r="A130" s="5" t="str">
        <f>IF('Data Validation'!$K$2&lt;&gt;TRUE,"",'Data Validation'!A130)</f>
        <v/>
      </c>
      <c r="B130" s="5" t="str">
        <f>IF('Data Validation'!$K$2&lt;&gt;TRUE,"",'Data Validation'!C130)</f>
        <v/>
      </c>
      <c r="C130" s="5" t="str">
        <f>IF('Data Validation'!$K$2&lt;&gt;TRUE,"",'Data Validation'!E130)</f>
        <v/>
      </c>
      <c r="D130" s="5" t="str">
        <f>IF('Data Validation'!$K$2&lt;&gt;TRUE,"",'Data Validation'!G130)</f>
        <v/>
      </c>
      <c r="E130" s="5" t="str">
        <f>IF($C130&lt;&gt;"M5","",Price!F130)</f>
        <v/>
      </c>
      <c r="F130" s="6" t="str">
        <f>IF($C130&lt;&gt;"M5","",Price!G130)</f>
        <v/>
      </c>
      <c r="G130" s="57" t="str">
        <f>IF($C130&lt;&gt;"M5","",SSA!E130)</f>
        <v/>
      </c>
      <c r="H130" s="57" t="str">
        <f>IF($C130&lt;&gt;"M5","",SSA!F130)</f>
        <v/>
      </c>
      <c r="I130" s="57" t="str">
        <f>IF($C130&lt;&gt;"M5","",SSA!G130)</f>
        <v/>
      </c>
      <c r="J130" s="57" t="str">
        <f>IF($C130&lt;&gt;"M5","",SSA!H130)</f>
        <v/>
      </c>
      <c r="N130" s="59" t="str">
        <f t="shared" si="3"/>
        <v/>
      </c>
      <c r="O130" s="60" t="str">
        <f t="shared" si="4"/>
        <v/>
      </c>
      <c r="P130" s="61" t="str">
        <f t="shared" si="5"/>
        <v/>
      </c>
      <c r="Q130" s="62"/>
      <c r="R130" s="62"/>
      <c r="S130" s="62"/>
      <c r="T130" s="62"/>
      <c r="U130" s="62"/>
      <c r="V130" s="62"/>
      <c r="AA130" s="47"/>
      <c r="AB130" s="47"/>
      <c r="AC130" s="47"/>
      <c r="AD130" s="47"/>
      <c r="AE130" s="47"/>
      <c r="AF130" s="47"/>
    </row>
    <row r="131" spans="1:32" x14ac:dyDescent="0.55000000000000004">
      <c r="A131" s="5" t="str">
        <f>IF('Data Validation'!$K$2&lt;&gt;TRUE,"",'Data Validation'!A131)</f>
        <v/>
      </c>
      <c r="B131" s="5" t="str">
        <f>IF('Data Validation'!$K$2&lt;&gt;TRUE,"",'Data Validation'!C131)</f>
        <v/>
      </c>
      <c r="C131" s="5" t="str">
        <f>IF('Data Validation'!$K$2&lt;&gt;TRUE,"",'Data Validation'!E131)</f>
        <v/>
      </c>
      <c r="D131" s="5" t="str">
        <f>IF('Data Validation'!$K$2&lt;&gt;TRUE,"",'Data Validation'!G131)</f>
        <v/>
      </c>
      <c r="E131" s="5" t="str">
        <f>IF($C131&lt;&gt;"M5","",Price!F131)</f>
        <v/>
      </c>
      <c r="F131" s="6" t="str">
        <f>IF($C131&lt;&gt;"M5","",Price!G131)</f>
        <v/>
      </c>
      <c r="G131" s="57" t="str">
        <f>IF($C131&lt;&gt;"M5","",SSA!E131)</f>
        <v/>
      </c>
      <c r="H131" s="57" t="str">
        <f>IF($C131&lt;&gt;"M5","",SSA!F131)</f>
        <v/>
      </c>
      <c r="I131" s="57" t="str">
        <f>IF($C131&lt;&gt;"M5","",SSA!G131)</f>
        <v/>
      </c>
      <c r="J131" s="57" t="str">
        <f>IF($C131&lt;&gt;"M5","",SSA!H131)</f>
        <v/>
      </c>
      <c r="N131" s="59" t="str">
        <f t="shared" ref="N131:N151" si="6">IFERROR(G131-H131,"")</f>
        <v/>
      </c>
      <c r="O131" s="60" t="str">
        <f t="shared" ref="O131:O194" si="7">IFERROR(IF(N131&gt;0,((E131-I131)/I131),""),"")</f>
        <v/>
      </c>
      <c r="P131" s="61" t="str">
        <f t="shared" ref="P131:P194" si="8">IFERROR(IF(N131&lt;0,((F131-J131)/J131),""),"")</f>
        <v/>
      </c>
      <c r="Q131" s="62"/>
      <c r="R131" s="62"/>
      <c r="S131" s="62"/>
      <c r="T131" s="62"/>
      <c r="U131" s="62"/>
      <c r="V131" s="62"/>
      <c r="AA131" s="47"/>
      <c r="AB131" s="47"/>
      <c r="AC131" s="47"/>
      <c r="AD131" s="47"/>
      <c r="AE131" s="47"/>
      <c r="AF131" s="47"/>
    </row>
    <row r="132" spans="1:32" x14ac:dyDescent="0.55000000000000004">
      <c r="A132" s="5" t="str">
        <f>IF('Data Validation'!$K$2&lt;&gt;TRUE,"",'Data Validation'!A132)</f>
        <v/>
      </c>
      <c r="B132" s="5" t="str">
        <f>IF('Data Validation'!$K$2&lt;&gt;TRUE,"",'Data Validation'!C132)</f>
        <v/>
      </c>
      <c r="C132" s="5" t="str">
        <f>IF('Data Validation'!$K$2&lt;&gt;TRUE,"",'Data Validation'!E132)</f>
        <v/>
      </c>
      <c r="D132" s="5" t="str">
        <f>IF('Data Validation'!$K$2&lt;&gt;TRUE,"",'Data Validation'!G132)</f>
        <v/>
      </c>
      <c r="E132" s="5" t="str">
        <f>IF($C132&lt;&gt;"M5","",Price!F132)</f>
        <v/>
      </c>
      <c r="F132" s="6" t="str">
        <f>IF($C132&lt;&gt;"M5","",Price!G132)</f>
        <v/>
      </c>
      <c r="G132" s="57" t="str">
        <f>IF($C132&lt;&gt;"M5","",SSA!E132)</f>
        <v/>
      </c>
      <c r="H132" s="57" t="str">
        <f>IF($C132&lt;&gt;"M5","",SSA!F132)</f>
        <v/>
      </c>
      <c r="I132" s="57" t="str">
        <f>IF($C132&lt;&gt;"M5","",SSA!G132)</f>
        <v/>
      </c>
      <c r="J132" s="57" t="str">
        <f>IF($C132&lt;&gt;"M5","",SSA!H132)</f>
        <v/>
      </c>
      <c r="N132" s="59" t="str">
        <f t="shared" si="6"/>
        <v/>
      </c>
      <c r="O132" s="60" t="str">
        <f t="shared" si="7"/>
        <v/>
      </c>
      <c r="P132" s="61" t="str">
        <f t="shared" si="8"/>
        <v/>
      </c>
      <c r="Q132" s="62"/>
      <c r="R132" s="62"/>
      <c r="S132" s="62"/>
      <c r="T132" s="62"/>
      <c r="U132" s="62"/>
      <c r="V132" s="62"/>
      <c r="AA132" s="47"/>
      <c r="AB132" s="47"/>
      <c r="AC132" s="47"/>
      <c r="AD132" s="47"/>
      <c r="AE132" s="47"/>
      <c r="AF132" s="47"/>
    </row>
    <row r="133" spans="1:32" x14ac:dyDescent="0.55000000000000004">
      <c r="A133" s="5" t="str">
        <f>IF('Data Validation'!$K$2&lt;&gt;TRUE,"",'Data Validation'!A133)</f>
        <v/>
      </c>
      <c r="B133" s="5" t="str">
        <f>IF('Data Validation'!$K$2&lt;&gt;TRUE,"",'Data Validation'!C133)</f>
        <v/>
      </c>
      <c r="C133" s="5" t="str">
        <f>IF('Data Validation'!$K$2&lt;&gt;TRUE,"",'Data Validation'!E133)</f>
        <v/>
      </c>
      <c r="D133" s="5" t="str">
        <f>IF('Data Validation'!$K$2&lt;&gt;TRUE,"",'Data Validation'!G133)</f>
        <v/>
      </c>
      <c r="E133" s="5" t="str">
        <f>IF($C133&lt;&gt;"M5","",Price!F133)</f>
        <v/>
      </c>
      <c r="F133" s="6" t="str">
        <f>IF($C133&lt;&gt;"M5","",Price!G133)</f>
        <v/>
      </c>
      <c r="G133" s="57" t="str">
        <f>IF($C133&lt;&gt;"M5","",SSA!E133)</f>
        <v/>
      </c>
      <c r="H133" s="57" t="str">
        <f>IF($C133&lt;&gt;"M5","",SSA!F133)</f>
        <v/>
      </c>
      <c r="I133" s="57" t="str">
        <f>IF($C133&lt;&gt;"M5","",SSA!G133)</f>
        <v/>
      </c>
      <c r="J133" s="57" t="str">
        <f>IF($C133&lt;&gt;"M5","",SSA!H133)</f>
        <v/>
      </c>
      <c r="N133" s="59" t="str">
        <f t="shared" si="6"/>
        <v/>
      </c>
      <c r="O133" s="60" t="str">
        <f t="shared" si="7"/>
        <v/>
      </c>
      <c r="P133" s="61" t="str">
        <f t="shared" si="8"/>
        <v/>
      </c>
      <c r="Q133" s="62"/>
      <c r="R133" s="62"/>
      <c r="S133" s="62"/>
      <c r="T133" s="62"/>
      <c r="U133" s="62"/>
      <c r="V133" s="62"/>
      <c r="AA133" s="47"/>
      <c r="AB133" s="47"/>
      <c r="AC133" s="47"/>
      <c r="AD133" s="47"/>
      <c r="AE133" s="47"/>
      <c r="AF133" s="47"/>
    </row>
    <row r="134" spans="1:32" x14ac:dyDescent="0.55000000000000004">
      <c r="A134" s="5" t="str">
        <f>IF('Data Validation'!$K$2&lt;&gt;TRUE,"",'Data Validation'!A134)</f>
        <v/>
      </c>
      <c r="B134" s="5" t="str">
        <f>IF('Data Validation'!$K$2&lt;&gt;TRUE,"",'Data Validation'!C134)</f>
        <v/>
      </c>
      <c r="C134" s="5" t="str">
        <f>IF('Data Validation'!$K$2&lt;&gt;TRUE,"",'Data Validation'!E134)</f>
        <v/>
      </c>
      <c r="D134" s="5" t="str">
        <f>IF('Data Validation'!$K$2&lt;&gt;TRUE,"",'Data Validation'!G134)</f>
        <v/>
      </c>
      <c r="E134" s="5" t="str">
        <f>IF($C134&lt;&gt;"M5","",Price!F134)</f>
        <v/>
      </c>
      <c r="F134" s="6" t="str">
        <f>IF($C134&lt;&gt;"M5","",Price!G134)</f>
        <v/>
      </c>
      <c r="G134" s="57" t="str">
        <f>IF($C134&lt;&gt;"M5","",SSA!E134)</f>
        <v/>
      </c>
      <c r="H134" s="57" t="str">
        <f>IF($C134&lt;&gt;"M5","",SSA!F134)</f>
        <v/>
      </c>
      <c r="I134" s="57" t="str">
        <f>IF($C134&lt;&gt;"M5","",SSA!G134)</f>
        <v/>
      </c>
      <c r="J134" s="57" t="str">
        <f>IF($C134&lt;&gt;"M5","",SSA!H134)</f>
        <v/>
      </c>
      <c r="N134" s="59" t="str">
        <f t="shared" si="6"/>
        <v/>
      </c>
      <c r="O134" s="60" t="str">
        <f t="shared" si="7"/>
        <v/>
      </c>
      <c r="P134" s="61" t="str">
        <f t="shared" si="8"/>
        <v/>
      </c>
      <c r="Q134" s="62"/>
      <c r="R134" s="62"/>
      <c r="S134" s="62"/>
      <c r="T134" s="62"/>
      <c r="U134" s="62"/>
      <c r="V134" s="62"/>
      <c r="AA134" s="47"/>
      <c r="AB134" s="47"/>
      <c r="AC134" s="47"/>
      <c r="AD134" s="47"/>
      <c r="AE134" s="47"/>
      <c r="AF134" s="47"/>
    </row>
    <row r="135" spans="1:32" x14ac:dyDescent="0.55000000000000004">
      <c r="A135" s="5" t="str">
        <f>IF('Data Validation'!$K$2&lt;&gt;TRUE,"",'Data Validation'!A135)</f>
        <v/>
      </c>
      <c r="B135" s="5" t="str">
        <f>IF('Data Validation'!$K$2&lt;&gt;TRUE,"",'Data Validation'!C135)</f>
        <v/>
      </c>
      <c r="C135" s="5" t="str">
        <f>IF('Data Validation'!$K$2&lt;&gt;TRUE,"",'Data Validation'!E135)</f>
        <v/>
      </c>
      <c r="D135" s="5" t="str">
        <f>IF('Data Validation'!$K$2&lt;&gt;TRUE,"",'Data Validation'!G135)</f>
        <v/>
      </c>
      <c r="E135" s="5" t="str">
        <f>IF($C135&lt;&gt;"M5","",Price!F135)</f>
        <v/>
      </c>
      <c r="F135" s="6" t="str">
        <f>IF($C135&lt;&gt;"M5","",Price!G135)</f>
        <v/>
      </c>
      <c r="G135" s="57" t="str">
        <f>IF($C135&lt;&gt;"M5","",SSA!E135)</f>
        <v/>
      </c>
      <c r="H135" s="57" t="str">
        <f>IF($C135&lt;&gt;"M5","",SSA!F135)</f>
        <v/>
      </c>
      <c r="I135" s="57" t="str">
        <f>IF($C135&lt;&gt;"M5","",SSA!G135)</f>
        <v/>
      </c>
      <c r="J135" s="57" t="str">
        <f>IF($C135&lt;&gt;"M5","",SSA!H135)</f>
        <v/>
      </c>
      <c r="N135" s="59" t="str">
        <f t="shared" si="6"/>
        <v/>
      </c>
      <c r="O135" s="60" t="str">
        <f t="shared" si="7"/>
        <v/>
      </c>
      <c r="P135" s="61" t="str">
        <f t="shared" si="8"/>
        <v/>
      </c>
      <c r="Q135" s="62"/>
      <c r="R135" s="62"/>
      <c r="S135" s="62"/>
      <c r="T135" s="62"/>
      <c r="U135" s="62"/>
      <c r="V135" s="62"/>
      <c r="AA135" s="47"/>
      <c r="AB135" s="47"/>
      <c r="AC135" s="47"/>
      <c r="AD135" s="47"/>
      <c r="AE135" s="47"/>
      <c r="AF135" s="47"/>
    </row>
    <row r="136" spans="1:32" x14ac:dyDescent="0.55000000000000004">
      <c r="A136" s="5" t="str">
        <f>IF('Data Validation'!$K$2&lt;&gt;TRUE,"",'Data Validation'!A136)</f>
        <v/>
      </c>
      <c r="B136" s="5" t="str">
        <f>IF('Data Validation'!$K$2&lt;&gt;TRUE,"",'Data Validation'!C136)</f>
        <v/>
      </c>
      <c r="C136" s="5" t="str">
        <f>IF('Data Validation'!$K$2&lt;&gt;TRUE,"",'Data Validation'!E136)</f>
        <v/>
      </c>
      <c r="D136" s="5" t="str">
        <f>IF('Data Validation'!$K$2&lt;&gt;TRUE,"",'Data Validation'!G136)</f>
        <v/>
      </c>
      <c r="E136" s="5" t="str">
        <f>IF($C136&lt;&gt;"M5","",Price!F136)</f>
        <v/>
      </c>
      <c r="F136" s="6" t="str">
        <f>IF($C136&lt;&gt;"M5","",Price!G136)</f>
        <v/>
      </c>
      <c r="G136" s="57" t="str">
        <f>IF($C136&lt;&gt;"M5","",SSA!E136)</f>
        <v/>
      </c>
      <c r="H136" s="57" t="str">
        <f>IF($C136&lt;&gt;"M5","",SSA!F136)</f>
        <v/>
      </c>
      <c r="I136" s="57" t="str">
        <f>IF($C136&lt;&gt;"M5","",SSA!G136)</f>
        <v/>
      </c>
      <c r="J136" s="57" t="str">
        <f>IF($C136&lt;&gt;"M5","",SSA!H136)</f>
        <v/>
      </c>
      <c r="N136" s="59" t="str">
        <f t="shared" si="6"/>
        <v/>
      </c>
      <c r="O136" s="60" t="str">
        <f t="shared" si="7"/>
        <v/>
      </c>
      <c r="P136" s="61" t="str">
        <f t="shared" si="8"/>
        <v/>
      </c>
      <c r="Q136" s="62"/>
      <c r="R136" s="62"/>
      <c r="S136" s="62"/>
      <c r="T136" s="62"/>
      <c r="U136" s="62"/>
      <c r="V136" s="62"/>
      <c r="AA136" s="47"/>
      <c r="AB136" s="47"/>
      <c r="AC136" s="47"/>
      <c r="AD136" s="47"/>
      <c r="AE136" s="47"/>
      <c r="AF136" s="47"/>
    </row>
    <row r="137" spans="1:32" x14ac:dyDescent="0.55000000000000004">
      <c r="A137" s="5" t="str">
        <f>IF('Data Validation'!$K$2&lt;&gt;TRUE,"",'Data Validation'!A137)</f>
        <v/>
      </c>
      <c r="B137" s="5" t="str">
        <f>IF('Data Validation'!$K$2&lt;&gt;TRUE,"",'Data Validation'!C137)</f>
        <v/>
      </c>
      <c r="C137" s="5" t="str">
        <f>IF('Data Validation'!$K$2&lt;&gt;TRUE,"",'Data Validation'!E137)</f>
        <v/>
      </c>
      <c r="D137" s="5" t="str">
        <f>IF('Data Validation'!$K$2&lt;&gt;TRUE,"",'Data Validation'!G137)</f>
        <v/>
      </c>
      <c r="E137" s="5" t="str">
        <f>IF($C137&lt;&gt;"M5","",Price!F137)</f>
        <v/>
      </c>
      <c r="F137" s="6" t="str">
        <f>IF($C137&lt;&gt;"M5","",Price!G137)</f>
        <v/>
      </c>
      <c r="G137" s="57" t="str">
        <f>IF($C137&lt;&gt;"M5","",SSA!E137)</f>
        <v/>
      </c>
      <c r="H137" s="57" t="str">
        <f>IF($C137&lt;&gt;"M5","",SSA!F137)</f>
        <v/>
      </c>
      <c r="I137" s="57" t="str">
        <f>IF($C137&lt;&gt;"M5","",SSA!G137)</f>
        <v/>
      </c>
      <c r="J137" s="57" t="str">
        <f>IF($C137&lt;&gt;"M5","",SSA!H137)</f>
        <v/>
      </c>
      <c r="N137" s="59" t="str">
        <f t="shared" si="6"/>
        <v/>
      </c>
      <c r="O137" s="60" t="str">
        <f t="shared" si="7"/>
        <v/>
      </c>
      <c r="P137" s="61" t="str">
        <f t="shared" si="8"/>
        <v/>
      </c>
      <c r="Q137" s="62"/>
      <c r="R137" s="62"/>
      <c r="S137" s="62"/>
      <c r="T137" s="62"/>
      <c r="U137" s="62"/>
      <c r="V137" s="62"/>
      <c r="AA137" s="47"/>
      <c r="AB137" s="47"/>
      <c r="AC137" s="47"/>
      <c r="AD137" s="47"/>
      <c r="AE137" s="47"/>
      <c r="AF137" s="47"/>
    </row>
    <row r="138" spans="1:32" x14ac:dyDescent="0.55000000000000004">
      <c r="A138" s="5" t="str">
        <f>IF('Data Validation'!$K$2&lt;&gt;TRUE,"",'Data Validation'!A138)</f>
        <v/>
      </c>
      <c r="B138" s="5" t="str">
        <f>IF('Data Validation'!$K$2&lt;&gt;TRUE,"",'Data Validation'!C138)</f>
        <v/>
      </c>
      <c r="C138" s="5" t="str">
        <f>IF('Data Validation'!$K$2&lt;&gt;TRUE,"",'Data Validation'!E138)</f>
        <v/>
      </c>
      <c r="D138" s="5" t="str">
        <f>IF('Data Validation'!$K$2&lt;&gt;TRUE,"",'Data Validation'!G138)</f>
        <v/>
      </c>
      <c r="E138" s="5" t="str">
        <f>IF($C138&lt;&gt;"M5","",Price!F138)</f>
        <v/>
      </c>
      <c r="F138" s="6" t="str">
        <f>IF($C138&lt;&gt;"M5","",Price!G138)</f>
        <v/>
      </c>
      <c r="G138" s="57" t="str">
        <f>IF($C138&lt;&gt;"M5","",SSA!E138)</f>
        <v/>
      </c>
      <c r="H138" s="57" t="str">
        <f>IF($C138&lt;&gt;"M5","",SSA!F138)</f>
        <v/>
      </c>
      <c r="I138" s="57" t="str">
        <f>IF($C138&lt;&gt;"M5","",SSA!G138)</f>
        <v/>
      </c>
      <c r="J138" s="57" t="str">
        <f>IF($C138&lt;&gt;"M5","",SSA!H138)</f>
        <v/>
      </c>
      <c r="N138" s="59" t="str">
        <f t="shared" si="6"/>
        <v/>
      </c>
      <c r="O138" s="60" t="str">
        <f t="shared" si="7"/>
        <v/>
      </c>
      <c r="P138" s="61" t="str">
        <f t="shared" si="8"/>
        <v/>
      </c>
      <c r="Q138" s="62"/>
      <c r="R138" s="62"/>
      <c r="S138" s="62"/>
      <c r="T138" s="62"/>
      <c r="U138" s="62"/>
      <c r="V138" s="62"/>
      <c r="AA138" s="47"/>
      <c r="AB138" s="47"/>
      <c r="AC138" s="47"/>
      <c r="AD138" s="47"/>
      <c r="AE138" s="47"/>
      <c r="AF138" s="47"/>
    </row>
    <row r="139" spans="1:32" x14ac:dyDescent="0.55000000000000004">
      <c r="A139" s="5" t="str">
        <f>IF('Data Validation'!$K$2&lt;&gt;TRUE,"",'Data Validation'!A139)</f>
        <v/>
      </c>
      <c r="B139" s="5" t="str">
        <f>IF('Data Validation'!$K$2&lt;&gt;TRUE,"",'Data Validation'!C139)</f>
        <v/>
      </c>
      <c r="C139" s="5" t="str">
        <f>IF('Data Validation'!$K$2&lt;&gt;TRUE,"",'Data Validation'!E139)</f>
        <v/>
      </c>
      <c r="D139" s="5" t="str">
        <f>IF('Data Validation'!$K$2&lt;&gt;TRUE,"",'Data Validation'!G139)</f>
        <v/>
      </c>
      <c r="E139" s="5" t="str">
        <f>IF($C139&lt;&gt;"M5","",Price!F139)</f>
        <v/>
      </c>
      <c r="F139" s="6" t="str">
        <f>IF($C139&lt;&gt;"M5","",Price!G139)</f>
        <v/>
      </c>
      <c r="G139" s="57" t="str">
        <f>IF($C139&lt;&gt;"M5","",SSA!E139)</f>
        <v/>
      </c>
      <c r="H139" s="57" t="str">
        <f>IF($C139&lt;&gt;"M5","",SSA!F139)</f>
        <v/>
      </c>
      <c r="I139" s="57" t="str">
        <f>IF($C139&lt;&gt;"M5","",SSA!G139)</f>
        <v/>
      </c>
      <c r="J139" s="57" t="str">
        <f>IF($C139&lt;&gt;"M5","",SSA!H139)</f>
        <v/>
      </c>
      <c r="N139" s="59" t="str">
        <f t="shared" si="6"/>
        <v/>
      </c>
      <c r="O139" s="60" t="str">
        <f t="shared" si="7"/>
        <v/>
      </c>
      <c r="P139" s="61" t="str">
        <f t="shared" si="8"/>
        <v/>
      </c>
      <c r="Q139" s="62"/>
      <c r="R139" s="62"/>
      <c r="S139" s="62"/>
      <c r="T139" s="62"/>
      <c r="U139" s="62"/>
      <c r="V139" s="62"/>
      <c r="AA139" s="47"/>
      <c r="AB139" s="47"/>
      <c r="AC139" s="47"/>
      <c r="AD139" s="47"/>
      <c r="AE139" s="47"/>
      <c r="AF139" s="47"/>
    </row>
    <row r="140" spans="1:32" x14ac:dyDescent="0.55000000000000004">
      <c r="A140" s="5" t="str">
        <f>IF('Data Validation'!$K$2&lt;&gt;TRUE,"",'Data Validation'!A140)</f>
        <v/>
      </c>
      <c r="B140" s="5" t="str">
        <f>IF('Data Validation'!$K$2&lt;&gt;TRUE,"",'Data Validation'!C140)</f>
        <v/>
      </c>
      <c r="C140" s="5" t="str">
        <f>IF('Data Validation'!$K$2&lt;&gt;TRUE,"",'Data Validation'!E140)</f>
        <v/>
      </c>
      <c r="D140" s="5" t="str">
        <f>IF('Data Validation'!$K$2&lt;&gt;TRUE,"",'Data Validation'!G140)</f>
        <v/>
      </c>
      <c r="E140" s="5" t="str">
        <f>IF($C140&lt;&gt;"M5","",Price!F140)</f>
        <v/>
      </c>
      <c r="F140" s="6" t="str">
        <f>IF($C140&lt;&gt;"M5","",Price!G140)</f>
        <v/>
      </c>
      <c r="G140" s="57" t="str">
        <f>IF($C140&lt;&gt;"M5","",SSA!E140)</f>
        <v/>
      </c>
      <c r="H140" s="57" t="str">
        <f>IF($C140&lt;&gt;"M5","",SSA!F140)</f>
        <v/>
      </c>
      <c r="I140" s="57" t="str">
        <f>IF($C140&lt;&gt;"M5","",SSA!G140)</f>
        <v/>
      </c>
      <c r="J140" s="57" t="str">
        <f>IF($C140&lt;&gt;"M5","",SSA!H140)</f>
        <v/>
      </c>
      <c r="N140" s="59" t="str">
        <f t="shared" si="6"/>
        <v/>
      </c>
      <c r="O140" s="60" t="str">
        <f t="shared" si="7"/>
        <v/>
      </c>
      <c r="P140" s="61" t="str">
        <f t="shared" si="8"/>
        <v/>
      </c>
      <c r="Q140" s="62"/>
      <c r="R140" s="62"/>
      <c r="S140" s="62"/>
      <c r="T140" s="62"/>
      <c r="U140" s="62"/>
      <c r="V140" s="62"/>
      <c r="AA140" s="47"/>
      <c r="AB140" s="47"/>
      <c r="AC140" s="47"/>
      <c r="AD140" s="47"/>
      <c r="AE140" s="47"/>
      <c r="AF140" s="47"/>
    </row>
    <row r="141" spans="1:32" x14ac:dyDescent="0.55000000000000004">
      <c r="A141" s="5" t="str">
        <f>IF('Data Validation'!$K$2&lt;&gt;TRUE,"",'Data Validation'!A141)</f>
        <v/>
      </c>
      <c r="B141" s="5" t="str">
        <f>IF('Data Validation'!$K$2&lt;&gt;TRUE,"",'Data Validation'!C141)</f>
        <v/>
      </c>
      <c r="C141" s="5" t="str">
        <f>IF('Data Validation'!$K$2&lt;&gt;TRUE,"",'Data Validation'!E141)</f>
        <v/>
      </c>
      <c r="D141" s="5" t="str">
        <f>IF('Data Validation'!$K$2&lt;&gt;TRUE,"",'Data Validation'!G141)</f>
        <v/>
      </c>
      <c r="E141" s="5" t="str">
        <f>IF($C141&lt;&gt;"M5","",Price!F141)</f>
        <v/>
      </c>
      <c r="F141" s="6" t="str">
        <f>IF($C141&lt;&gt;"M5","",Price!G141)</f>
        <v/>
      </c>
      <c r="G141" s="57" t="str">
        <f>IF($C141&lt;&gt;"M5","",SSA!E141)</f>
        <v/>
      </c>
      <c r="H141" s="57" t="str">
        <f>IF($C141&lt;&gt;"M5","",SSA!F141)</f>
        <v/>
      </c>
      <c r="I141" s="57" t="str">
        <f>IF($C141&lt;&gt;"M5","",SSA!G141)</f>
        <v/>
      </c>
      <c r="J141" s="57" t="str">
        <f>IF($C141&lt;&gt;"M5","",SSA!H141)</f>
        <v/>
      </c>
      <c r="N141" s="59" t="str">
        <f t="shared" si="6"/>
        <v/>
      </c>
      <c r="O141" s="60" t="str">
        <f t="shared" si="7"/>
        <v/>
      </c>
      <c r="P141" s="61" t="str">
        <f t="shared" si="8"/>
        <v/>
      </c>
      <c r="Q141" s="62"/>
      <c r="R141" s="62"/>
      <c r="S141" s="62"/>
      <c r="T141" s="62"/>
      <c r="U141" s="62"/>
      <c r="V141" s="62"/>
      <c r="AA141" s="47"/>
      <c r="AB141" s="47"/>
      <c r="AC141" s="47"/>
      <c r="AD141" s="47"/>
      <c r="AE141" s="47"/>
      <c r="AF141" s="47"/>
    </row>
    <row r="142" spans="1:32" x14ac:dyDescent="0.55000000000000004">
      <c r="A142" s="5" t="str">
        <f>IF('Data Validation'!$K$2&lt;&gt;TRUE,"",'Data Validation'!A142)</f>
        <v/>
      </c>
      <c r="B142" s="5" t="str">
        <f>IF('Data Validation'!$K$2&lt;&gt;TRUE,"",'Data Validation'!C142)</f>
        <v/>
      </c>
      <c r="C142" s="5" t="str">
        <f>IF('Data Validation'!$K$2&lt;&gt;TRUE,"",'Data Validation'!E142)</f>
        <v/>
      </c>
      <c r="D142" s="5" t="str">
        <f>IF('Data Validation'!$K$2&lt;&gt;TRUE,"",'Data Validation'!G142)</f>
        <v/>
      </c>
      <c r="E142" s="5" t="str">
        <f>IF($C142&lt;&gt;"M5","",Price!F142)</f>
        <v/>
      </c>
      <c r="F142" s="6" t="str">
        <f>IF($C142&lt;&gt;"M5","",Price!G142)</f>
        <v/>
      </c>
      <c r="G142" s="57" t="str">
        <f>IF($C142&lt;&gt;"M5","",SSA!E142)</f>
        <v/>
      </c>
      <c r="H142" s="57" t="str">
        <f>IF($C142&lt;&gt;"M5","",SSA!F142)</f>
        <v/>
      </c>
      <c r="I142" s="57" t="str">
        <f>IF($C142&lt;&gt;"M5","",SSA!G142)</f>
        <v/>
      </c>
      <c r="J142" s="57" t="str">
        <f>IF($C142&lt;&gt;"M5","",SSA!H142)</f>
        <v/>
      </c>
      <c r="N142" s="59" t="str">
        <f t="shared" si="6"/>
        <v/>
      </c>
      <c r="O142" s="60" t="str">
        <f t="shared" si="7"/>
        <v/>
      </c>
      <c r="P142" s="61" t="str">
        <f t="shared" si="8"/>
        <v/>
      </c>
      <c r="Q142" s="62"/>
      <c r="R142" s="62"/>
      <c r="S142" s="62"/>
      <c r="T142" s="62"/>
      <c r="U142" s="62"/>
      <c r="V142" s="62"/>
      <c r="AA142" s="47"/>
      <c r="AB142" s="47"/>
      <c r="AC142" s="47"/>
      <c r="AD142" s="47"/>
      <c r="AE142" s="47"/>
      <c r="AF142" s="47"/>
    </row>
    <row r="143" spans="1:32" x14ac:dyDescent="0.55000000000000004">
      <c r="A143" s="5" t="str">
        <f>IF('Data Validation'!$K$2&lt;&gt;TRUE,"",'Data Validation'!A143)</f>
        <v/>
      </c>
      <c r="B143" s="5" t="str">
        <f>IF('Data Validation'!$K$2&lt;&gt;TRUE,"",'Data Validation'!C143)</f>
        <v/>
      </c>
      <c r="C143" s="5" t="str">
        <f>IF('Data Validation'!$K$2&lt;&gt;TRUE,"",'Data Validation'!E143)</f>
        <v/>
      </c>
      <c r="D143" s="5" t="str">
        <f>IF('Data Validation'!$K$2&lt;&gt;TRUE,"",'Data Validation'!G143)</f>
        <v/>
      </c>
      <c r="E143" s="5" t="str">
        <f>IF($C143&lt;&gt;"M5","",Price!F143)</f>
        <v/>
      </c>
      <c r="F143" s="6" t="str">
        <f>IF($C143&lt;&gt;"M5","",Price!G143)</f>
        <v/>
      </c>
      <c r="G143" s="57" t="str">
        <f>IF($C143&lt;&gt;"M5","",SSA!E143)</f>
        <v/>
      </c>
      <c r="H143" s="57" t="str">
        <f>IF($C143&lt;&gt;"M5","",SSA!F143)</f>
        <v/>
      </c>
      <c r="I143" s="57" t="str">
        <f>IF($C143&lt;&gt;"M5","",SSA!G143)</f>
        <v/>
      </c>
      <c r="J143" s="57" t="str">
        <f>IF($C143&lt;&gt;"M5","",SSA!H143)</f>
        <v/>
      </c>
      <c r="N143" s="59" t="str">
        <f t="shared" si="6"/>
        <v/>
      </c>
      <c r="O143" s="60" t="str">
        <f t="shared" si="7"/>
        <v/>
      </c>
      <c r="P143" s="61" t="str">
        <f t="shared" si="8"/>
        <v/>
      </c>
      <c r="Q143" s="62"/>
      <c r="R143" s="62"/>
      <c r="S143" s="62"/>
      <c r="T143" s="62"/>
      <c r="U143" s="62"/>
      <c r="V143" s="62"/>
      <c r="AA143" s="47"/>
      <c r="AB143" s="47"/>
      <c r="AC143" s="47"/>
      <c r="AD143" s="47"/>
      <c r="AE143" s="47"/>
      <c r="AF143" s="47"/>
    </row>
    <row r="144" spans="1:32" x14ac:dyDescent="0.55000000000000004">
      <c r="A144" s="5" t="str">
        <f>IF('Data Validation'!$K$2&lt;&gt;TRUE,"",'Data Validation'!A144)</f>
        <v/>
      </c>
      <c r="B144" s="5" t="str">
        <f>IF('Data Validation'!$K$2&lt;&gt;TRUE,"",'Data Validation'!C144)</f>
        <v/>
      </c>
      <c r="C144" s="5" t="str">
        <f>IF('Data Validation'!$K$2&lt;&gt;TRUE,"",'Data Validation'!E144)</f>
        <v/>
      </c>
      <c r="D144" s="5" t="str">
        <f>IF('Data Validation'!$K$2&lt;&gt;TRUE,"",'Data Validation'!G144)</f>
        <v/>
      </c>
      <c r="E144" s="5" t="str">
        <f>IF($C144&lt;&gt;"M5","",Price!F144)</f>
        <v/>
      </c>
      <c r="F144" s="6" t="str">
        <f>IF($C144&lt;&gt;"M5","",Price!G144)</f>
        <v/>
      </c>
      <c r="G144" s="57" t="str">
        <f>IF($C144&lt;&gt;"M5","",SSA!E144)</f>
        <v/>
      </c>
      <c r="H144" s="57" t="str">
        <f>IF($C144&lt;&gt;"M5","",SSA!F144)</f>
        <v/>
      </c>
      <c r="I144" s="57" t="str">
        <f>IF($C144&lt;&gt;"M5","",SSA!G144)</f>
        <v/>
      </c>
      <c r="J144" s="57" t="str">
        <f>IF($C144&lt;&gt;"M5","",SSA!H144)</f>
        <v/>
      </c>
      <c r="N144" s="59" t="str">
        <f t="shared" si="6"/>
        <v/>
      </c>
      <c r="O144" s="60" t="str">
        <f t="shared" si="7"/>
        <v/>
      </c>
      <c r="P144" s="61" t="str">
        <f t="shared" si="8"/>
        <v/>
      </c>
      <c r="Q144" s="62"/>
      <c r="R144" s="62"/>
      <c r="S144" s="62"/>
      <c r="T144" s="62"/>
      <c r="U144" s="62"/>
      <c r="V144" s="62"/>
      <c r="AA144" s="47"/>
      <c r="AB144" s="47"/>
      <c r="AC144" s="47"/>
      <c r="AD144" s="47"/>
      <c r="AE144" s="47"/>
      <c r="AF144" s="47"/>
    </row>
    <row r="145" spans="1:32" x14ac:dyDescent="0.55000000000000004">
      <c r="A145" s="5" t="str">
        <f>IF('Data Validation'!$K$2&lt;&gt;TRUE,"",'Data Validation'!A145)</f>
        <v/>
      </c>
      <c r="B145" s="5" t="str">
        <f>IF('Data Validation'!$K$2&lt;&gt;TRUE,"",'Data Validation'!C145)</f>
        <v/>
      </c>
      <c r="C145" s="5" t="str">
        <f>IF('Data Validation'!$K$2&lt;&gt;TRUE,"",'Data Validation'!E145)</f>
        <v/>
      </c>
      <c r="D145" s="5" t="str">
        <f>IF('Data Validation'!$K$2&lt;&gt;TRUE,"",'Data Validation'!G145)</f>
        <v/>
      </c>
      <c r="E145" s="5" t="str">
        <f>IF($C145&lt;&gt;"M5","",Price!F145)</f>
        <v/>
      </c>
      <c r="F145" s="6" t="str">
        <f>IF($C145&lt;&gt;"M5","",Price!G145)</f>
        <v/>
      </c>
      <c r="G145" s="57" t="str">
        <f>IF($C145&lt;&gt;"M5","",SSA!E145)</f>
        <v/>
      </c>
      <c r="H145" s="57" t="str">
        <f>IF($C145&lt;&gt;"M5","",SSA!F145)</f>
        <v/>
      </c>
      <c r="I145" s="57" t="str">
        <f>IF($C145&lt;&gt;"M5","",SSA!G145)</f>
        <v/>
      </c>
      <c r="J145" s="57" t="str">
        <f>IF($C145&lt;&gt;"M5","",SSA!H145)</f>
        <v/>
      </c>
      <c r="N145" s="59" t="str">
        <f t="shared" si="6"/>
        <v/>
      </c>
      <c r="O145" s="60" t="str">
        <f t="shared" si="7"/>
        <v/>
      </c>
      <c r="P145" s="61" t="str">
        <f t="shared" si="8"/>
        <v/>
      </c>
      <c r="Q145" s="62"/>
      <c r="R145" s="62"/>
      <c r="S145" s="62"/>
      <c r="T145" s="62"/>
      <c r="U145" s="62"/>
      <c r="V145" s="62"/>
      <c r="AA145" s="47"/>
      <c r="AB145" s="47"/>
      <c r="AC145" s="47"/>
      <c r="AD145" s="47"/>
      <c r="AE145" s="47"/>
      <c r="AF145" s="47"/>
    </row>
    <row r="146" spans="1:32" x14ac:dyDescent="0.55000000000000004">
      <c r="A146" s="5" t="str">
        <f>IF('Data Validation'!$K$2&lt;&gt;TRUE,"",'Data Validation'!A146)</f>
        <v/>
      </c>
      <c r="B146" s="5" t="str">
        <f>IF('Data Validation'!$K$2&lt;&gt;TRUE,"",'Data Validation'!C146)</f>
        <v/>
      </c>
      <c r="C146" s="5" t="str">
        <f>IF('Data Validation'!$K$2&lt;&gt;TRUE,"",'Data Validation'!E146)</f>
        <v/>
      </c>
      <c r="D146" s="5" t="str">
        <f>IF('Data Validation'!$K$2&lt;&gt;TRUE,"",'Data Validation'!G146)</f>
        <v/>
      </c>
      <c r="E146" s="5" t="str">
        <f>IF($C146&lt;&gt;"M5","",Price!F146)</f>
        <v/>
      </c>
      <c r="F146" s="6" t="str">
        <f>IF($C146&lt;&gt;"M5","",Price!G146)</f>
        <v/>
      </c>
      <c r="G146" s="57" t="str">
        <f>IF($C146&lt;&gt;"M5","",SSA!E146)</f>
        <v/>
      </c>
      <c r="H146" s="57" t="str">
        <f>IF($C146&lt;&gt;"M5","",SSA!F146)</f>
        <v/>
      </c>
      <c r="I146" s="57" t="str">
        <f>IF($C146&lt;&gt;"M5","",SSA!G146)</f>
        <v/>
      </c>
      <c r="J146" s="57" t="str">
        <f>IF($C146&lt;&gt;"M5","",SSA!H146)</f>
        <v/>
      </c>
      <c r="N146" s="59" t="str">
        <f t="shared" si="6"/>
        <v/>
      </c>
      <c r="O146" s="60" t="str">
        <f t="shared" si="7"/>
        <v/>
      </c>
      <c r="P146" s="61" t="str">
        <f t="shared" si="8"/>
        <v/>
      </c>
      <c r="Q146" s="62"/>
      <c r="R146" s="62"/>
      <c r="S146" s="62"/>
      <c r="T146" s="62"/>
      <c r="U146" s="62"/>
      <c r="V146" s="62"/>
      <c r="AA146" s="47"/>
      <c r="AB146" s="47"/>
      <c r="AC146" s="47"/>
      <c r="AD146" s="47"/>
      <c r="AE146" s="47"/>
      <c r="AF146" s="47"/>
    </row>
    <row r="147" spans="1:32" x14ac:dyDescent="0.55000000000000004">
      <c r="A147" s="5" t="str">
        <f>IF('Data Validation'!$K$2&lt;&gt;TRUE,"",'Data Validation'!A147)</f>
        <v/>
      </c>
      <c r="B147" s="5" t="str">
        <f>IF('Data Validation'!$K$2&lt;&gt;TRUE,"",'Data Validation'!C147)</f>
        <v/>
      </c>
      <c r="C147" s="5" t="str">
        <f>IF('Data Validation'!$K$2&lt;&gt;TRUE,"",'Data Validation'!E147)</f>
        <v/>
      </c>
      <c r="D147" s="5" t="str">
        <f>IF('Data Validation'!$K$2&lt;&gt;TRUE,"",'Data Validation'!G147)</f>
        <v/>
      </c>
      <c r="E147" s="5" t="str">
        <f>IF($C147&lt;&gt;"M5","",Price!F147)</f>
        <v/>
      </c>
      <c r="F147" s="6" t="str">
        <f>IF($C147&lt;&gt;"M5","",Price!G147)</f>
        <v/>
      </c>
      <c r="G147" s="57" t="str">
        <f>IF($C147&lt;&gt;"M5","",SSA!E147)</f>
        <v/>
      </c>
      <c r="H147" s="57" t="str">
        <f>IF($C147&lt;&gt;"M5","",SSA!F147)</f>
        <v/>
      </c>
      <c r="I147" s="57" t="str">
        <f>IF($C147&lt;&gt;"M5","",SSA!G147)</f>
        <v/>
      </c>
      <c r="J147" s="57" t="str">
        <f>IF($C147&lt;&gt;"M5","",SSA!H147)</f>
        <v/>
      </c>
      <c r="N147" s="59" t="str">
        <f t="shared" si="6"/>
        <v/>
      </c>
      <c r="O147" s="60" t="str">
        <f t="shared" si="7"/>
        <v/>
      </c>
      <c r="P147" s="61" t="str">
        <f t="shared" si="8"/>
        <v/>
      </c>
      <c r="Q147" s="62"/>
      <c r="R147" s="62"/>
      <c r="S147" s="62"/>
      <c r="T147" s="62"/>
      <c r="U147" s="62"/>
      <c r="V147" s="62"/>
      <c r="AA147" s="47"/>
      <c r="AB147" s="47"/>
      <c r="AC147" s="47"/>
      <c r="AD147" s="47"/>
      <c r="AE147" s="47"/>
      <c r="AF147" s="47"/>
    </row>
    <row r="148" spans="1:32" x14ac:dyDescent="0.55000000000000004">
      <c r="A148" s="5" t="str">
        <f>IF('Data Validation'!$K$2&lt;&gt;TRUE,"",'Data Validation'!A148)</f>
        <v/>
      </c>
      <c r="B148" s="5" t="str">
        <f>IF('Data Validation'!$K$2&lt;&gt;TRUE,"",'Data Validation'!C148)</f>
        <v/>
      </c>
      <c r="C148" s="5" t="str">
        <f>IF('Data Validation'!$K$2&lt;&gt;TRUE,"",'Data Validation'!E148)</f>
        <v/>
      </c>
      <c r="D148" s="5" t="str">
        <f>IF('Data Validation'!$K$2&lt;&gt;TRUE,"",'Data Validation'!G148)</f>
        <v/>
      </c>
      <c r="E148" s="5" t="str">
        <f>IF($C148&lt;&gt;"M5","",Price!F148)</f>
        <v/>
      </c>
      <c r="F148" s="6" t="str">
        <f>IF($C148&lt;&gt;"M5","",Price!G148)</f>
        <v/>
      </c>
      <c r="G148" s="57" t="str">
        <f>IF($C148&lt;&gt;"M5","",SSA!E148)</f>
        <v/>
      </c>
      <c r="H148" s="57" t="str">
        <f>IF($C148&lt;&gt;"M5","",SSA!F148)</f>
        <v/>
      </c>
      <c r="I148" s="57" t="str">
        <f>IF($C148&lt;&gt;"M5","",SSA!G148)</f>
        <v/>
      </c>
      <c r="J148" s="57" t="str">
        <f>IF($C148&lt;&gt;"M5","",SSA!H148)</f>
        <v/>
      </c>
      <c r="N148" s="59" t="str">
        <f t="shared" si="6"/>
        <v/>
      </c>
      <c r="O148" s="60" t="str">
        <f t="shared" si="7"/>
        <v/>
      </c>
      <c r="P148" s="61" t="str">
        <f t="shared" si="8"/>
        <v/>
      </c>
      <c r="Q148" s="62"/>
      <c r="R148" s="62"/>
      <c r="S148" s="62"/>
      <c r="T148" s="62"/>
      <c r="U148" s="62"/>
      <c r="V148" s="62"/>
      <c r="AA148" s="47"/>
      <c r="AB148" s="47"/>
      <c r="AC148" s="47"/>
      <c r="AD148" s="47"/>
      <c r="AE148" s="47"/>
      <c r="AF148" s="47"/>
    </row>
    <row r="149" spans="1:32" x14ac:dyDescent="0.55000000000000004">
      <c r="A149" s="5" t="str">
        <f>IF('Data Validation'!$K$2&lt;&gt;TRUE,"",'Data Validation'!A149)</f>
        <v/>
      </c>
      <c r="B149" s="5" t="str">
        <f>IF('Data Validation'!$K$2&lt;&gt;TRUE,"",'Data Validation'!C149)</f>
        <v/>
      </c>
      <c r="C149" s="5" t="str">
        <f>IF('Data Validation'!$K$2&lt;&gt;TRUE,"",'Data Validation'!E149)</f>
        <v/>
      </c>
      <c r="D149" s="5" t="str">
        <f>IF('Data Validation'!$K$2&lt;&gt;TRUE,"",'Data Validation'!G149)</f>
        <v/>
      </c>
      <c r="E149" s="5" t="str">
        <f>IF($C149&lt;&gt;"M5","",Price!F149)</f>
        <v/>
      </c>
      <c r="F149" s="6" t="str">
        <f>IF($C149&lt;&gt;"M5","",Price!G149)</f>
        <v/>
      </c>
      <c r="G149" s="57" t="str">
        <f>IF($C149&lt;&gt;"M5","",SSA!E149)</f>
        <v/>
      </c>
      <c r="H149" s="57" t="str">
        <f>IF($C149&lt;&gt;"M5","",SSA!F149)</f>
        <v/>
      </c>
      <c r="I149" s="57" t="str">
        <f>IF($C149&lt;&gt;"M5","",SSA!G149)</f>
        <v/>
      </c>
      <c r="J149" s="57" t="str">
        <f>IF($C149&lt;&gt;"M5","",SSA!H149)</f>
        <v/>
      </c>
      <c r="N149" s="59" t="str">
        <f t="shared" si="6"/>
        <v/>
      </c>
      <c r="O149" s="60" t="str">
        <f t="shared" si="7"/>
        <v/>
      </c>
      <c r="P149" s="61" t="str">
        <f t="shared" si="8"/>
        <v/>
      </c>
      <c r="Q149" s="62"/>
      <c r="R149" s="62"/>
      <c r="S149" s="62"/>
      <c r="T149" s="62"/>
      <c r="U149" s="62"/>
      <c r="V149" s="62"/>
      <c r="AA149" s="47"/>
      <c r="AB149" s="47"/>
      <c r="AC149" s="47"/>
      <c r="AD149" s="47"/>
      <c r="AE149" s="47"/>
      <c r="AF149" s="47"/>
    </row>
    <row r="150" spans="1:32" x14ac:dyDescent="0.55000000000000004">
      <c r="A150" s="5" t="str">
        <f>IF('Data Validation'!$K$2&lt;&gt;TRUE,"",'Data Validation'!A150)</f>
        <v/>
      </c>
      <c r="B150" s="5" t="str">
        <f>IF('Data Validation'!$K$2&lt;&gt;TRUE,"",'Data Validation'!C150)</f>
        <v/>
      </c>
      <c r="C150" s="5" t="str">
        <f>IF('Data Validation'!$K$2&lt;&gt;TRUE,"",'Data Validation'!E150)</f>
        <v/>
      </c>
      <c r="D150" s="5" t="str">
        <f>IF('Data Validation'!$K$2&lt;&gt;TRUE,"",'Data Validation'!G150)</f>
        <v/>
      </c>
      <c r="E150" s="5" t="str">
        <f>IF($C150&lt;&gt;"M5","",Price!F150)</f>
        <v/>
      </c>
      <c r="F150" s="6" t="str">
        <f>IF($C150&lt;&gt;"M5","",Price!G150)</f>
        <v/>
      </c>
      <c r="G150" s="57" t="str">
        <f>IF($C150&lt;&gt;"M5","",SSA!E150)</f>
        <v/>
      </c>
      <c r="H150" s="57" t="str">
        <f>IF($C150&lt;&gt;"M5","",SSA!F150)</f>
        <v/>
      </c>
      <c r="I150" s="57" t="str">
        <f>IF($C150&lt;&gt;"M5","",SSA!G150)</f>
        <v/>
      </c>
      <c r="J150" s="57" t="str">
        <f>IF($C150&lt;&gt;"M5","",SSA!H150)</f>
        <v/>
      </c>
      <c r="N150" s="59" t="str">
        <f t="shared" si="6"/>
        <v/>
      </c>
      <c r="O150" s="60" t="str">
        <f t="shared" si="7"/>
        <v/>
      </c>
      <c r="P150" s="61" t="str">
        <f t="shared" si="8"/>
        <v/>
      </c>
      <c r="Q150" s="62"/>
      <c r="R150" s="62"/>
      <c r="S150" s="62"/>
      <c r="T150" s="62"/>
      <c r="U150" s="62"/>
      <c r="V150" s="62"/>
      <c r="AA150" s="47"/>
      <c r="AB150" s="47"/>
      <c r="AC150" s="47"/>
      <c r="AD150" s="47"/>
      <c r="AE150" s="47"/>
      <c r="AF150" s="47"/>
    </row>
    <row r="151" spans="1:32" x14ac:dyDescent="0.55000000000000004">
      <c r="A151" s="5" t="str">
        <f>IF('Data Validation'!$K$2&lt;&gt;TRUE,"",'Data Validation'!A151)</f>
        <v/>
      </c>
      <c r="B151" s="5" t="str">
        <f>IF('Data Validation'!$K$2&lt;&gt;TRUE,"",'Data Validation'!C151)</f>
        <v/>
      </c>
      <c r="C151" s="5" t="str">
        <f>IF('Data Validation'!$K$2&lt;&gt;TRUE,"",'Data Validation'!E151)</f>
        <v/>
      </c>
      <c r="D151" s="5" t="str">
        <f>IF('Data Validation'!$K$2&lt;&gt;TRUE,"",'Data Validation'!G151)</f>
        <v/>
      </c>
      <c r="E151" s="5" t="str">
        <f>IF($C151&lt;&gt;"M5","",Price!F151)</f>
        <v/>
      </c>
      <c r="F151" s="6" t="str">
        <f>IF($C151&lt;&gt;"M5","",Price!G151)</f>
        <v/>
      </c>
      <c r="G151" s="57" t="str">
        <f>IF($C151&lt;&gt;"M5","",SSA!E151)</f>
        <v/>
      </c>
      <c r="H151" s="57" t="str">
        <f>IF($C151&lt;&gt;"M5","",SSA!F151)</f>
        <v/>
      </c>
      <c r="I151" s="57" t="str">
        <f>IF($C151&lt;&gt;"M5","",SSA!G151)</f>
        <v/>
      </c>
      <c r="J151" s="57" t="str">
        <f>IF($C151&lt;&gt;"M5","",SSA!H151)</f>
        <v/>
      </c>
      <c r="N151" s="59" t="str">
        <f t="shared" si="6"/>
        <v/>
      </c>
      <c r="O151" s="60" t="str">
        <f t="shared" si="7"/>
        <v/>
      </c>
      <c r="P151" s="61" t="str">
        <f t="shared" si="8"/>
        <v/>
      </c>
      <c r="Q151" s="62"/>
      <c r="R151" s="62"/>
      <c r="S151" s="62"/>
      <c r="T151" s="62"/>
      <c r="U151" s="62"/>
      <c r="V151" s="62"/>
      <c r="AA151" s="47"/>
      <c r="AB151" s="47"/>
      <c r="AC151" s="47"/>
      <c r="AD151" s="47"/>
      <c r="AE151" s="47"/>
      <c r="AF151" s="47"/>
    </row>
    <row r="152" spans="1:32" x14ac:dyDescent="0.55000000000000004">
      <c r="A152" s="5" t="str">
        <f>IF('Data Validation'!$K$2&lt;&gt;TRUE,"",'Data Validation'!A152)</f>
        <v/>
      </c>
      <c r="B152" s="5" t="str">
        <f>IF('Data Validation'!$K$2&lt;&gt;TRUE,"",'Data Validation'!C152)</f>
        <v/>
      </c>
      <c r="C152" s="5" t="str">
        <f>IF('Data Validation'!$K$2&lt;&gt;TRUE,"",'Data Validation'!E152)</f>
        <v/>
      </c>
      <c r="D152" s="5" t="str">
        <f>IF('Data Validation'!$K$2&lt;&gt;TRUE,"",'Data Validation'!G152)</f>
        <v/>
      </c>
      <c r="E152" s="5" t="str">
        <f>IF($C152&lt;&gt;"M5","",Price!F152)</f>
        <v/>
      </c>
      <c r="F152" s="6" t="str">
        <f>IF($C152&lt;&gt;"M5","",Price!G152)</f>
        <v/>
      </c>
      <c r="G152" s="57" t="str">
        <f>IF($C152&lt;&gt;"M5","",SSA!E152)</f>
        <v/>
      </c>
      <c r="H152" s="57" t="str">
        <f>IF($C152&lt;&gt;"M5","",SSA!F152)</f>
        <v/>
      </c>
      <c r="I152" s="57" t="str">
        <f>IF($C152&lt;&gt;"M5","",SSA!G152)</f>
        <v/>
      </c>
      <c r="J152" s="57" t="str">
        <f>IF($C152&lt;&gt;"M5","",SSA!H152)</f>
        <v/>
      </c>
      <c r="L152" s="15" t="str">
        <f>IFERROR(AVERAGE(G117:G152),"")</f>
        <v/>
      </c>
      <c r="M152" s="41" t="str">
        <f>IF(L152="","",L152)</f>
        <v/>
      </c>
      <c r="N152" s="59" t="str">
        <f>IFERROR(G152-H152,"")</f>
        <v/>
      </c>
      <c r="O152" s="60" t="str">
        <f t="shared" si="7"/>
        <v/>
      </c>
      <c r="P152" s="61" t="str">
        <f t="shared" si="8"/>
        <v/>
      </c>
      <c r="Q152" s="62"/>
      <c r="R152" s="62"/>
      <c r="S152" s="62"/>
      <c r="T152" s="62"/>
      <c r="U152" s="62"/>
      <c r="V152" s="62"/>
      <c r="AA152" s="47"/>
      <c r="AB152" s="47"/>
      <c r="AC152" s="47"/>
      <c r="AD152" s="47"/>
      <c r="AE152" s="47"/>
      <c r="AF152" s="47"/>
    </row>
    <row r="153" spans="1:32" x14ac:dyDescent="0.55000000000000004">
      <c r="A153" s="5" t="str">
        <f>IF('Data Validation'!$K$2&lt;&gt;TRUE,"",'Data Validation'!A153)</f>
        <v/>
      </c>
      <c r="B153" s="5" t="str">
        <f>IF('Data Validation'!$K$2&lt;&gt;TRUE,"",'Data Validation'!C153)</f>
        <v/>
      </c>
      <c r="C153" s="5" t="str">
        <f>IF('Data Validation'!$K$2&lt;&gt;TRUE,"",'Data Validation'!E153)</f>
        <v/>
      </c>
      <c r="D153" s="5" t="str">
        <f>IF('Data Validation'!$K$2&lt;&gt;TRUE,"",'Data Validation'!G153)</f>
        <v/>
      </c>
      <c r="E153" s="5" t="str">
        <f>IF($C153&lt;&gt;"M5","",Price!F153)</f>
        <v/>
      </c>
      <c r="F153" s="6" t="str">
        <f>IF($C153&lt;&gt;"M5","",Price!G153)</f>
        <v/>
      </c>
      <c r="G153" s="57" t="str">
        <f>IF($C153&lt;&gt;"M5","",SSA!E153)</f>
        <v/>
      </c>
      <c r="H153" s="57" t="str">
        <f>IF($C153&lt;&gt;"M5","",SSA!F153)</f>
        <v/>
      </c>
      <c r="I153" s="57" t="str">
        <f>IF($C153&lt;&gt;"M5","",SSA!G153)</f>
        <v/>
      </c>
      <c r="J153" s="57" t="str">
        <f>IF($C153&lt;&gt;"M5","",SSA!H153)</f>
        <v/>
      </c>
      <c r="L153" s="15" t="str">
        <f>IFERROR(AVERAGE(G118:G153),"")</f>
        <v/>
      </c>
      <c r="M153" s="15" t="str">
        <f>IF(L153="","",L153*0.2+M152*0.8)</f>
        <v/>
      </c>
      <c r="N153" s="59" t="str">
        <f t="shared" ref="N153:N216" si="9">IFERROR(G153-H153,"")</f>
        <v/>
      </c>
      <c r="O153" s="60" t="str">
        <f t="shared" si="7"/>
        <v/>
      </c>
      <c r="P153" s="61" t="str">
        <f t="shared" si="8"/>
        <v/>
      </c>
      <c r="Q153" s="62"/>
      <c r="R153" s="62"/>
      <c r="S153" s="62"/>
      <c r="T153" s="62"/>
      <c r="U153" s="62"/>
      <c r="V153" s="62"/>
      <c r="X153" s="48" t="str">
        <f>IFERROR(L153-M153,"")</f>
        <v/>
      </c>
      <c r="Y153" s="49" t="str">
        <f>IF(X153="","",IF(X153&gt;=0,1,-1))</f>
        <v/>
      </c>
      <c r="Z153" s="41">
        <v>0</v>
      </c>
      <c r="AA153" s="47"/>
      <c r="AB153" s="47"/>
      <c r="AC153" s="47"/>
      <c r="AD153" s="47"/>
      <c r="AE153" s="47"/>
      <c r="AF153" s="47"/>
    </row>
    <row r="154" spans="1:32" x14ac:dyDescent="0.55000000000000004">
      <c r="A154" s="5" t="str">
        <f>IF('Data Validation'!$K$2&lt;&gt;TRUE,"",'Data Validation'!A154)</f>
        <v/>
      </c>
      <c r="B154" s="5" t="str">
        <f>IF('Data Validation'!$K$2&lt;&gt;TRUE,"",'Data Validation'!C154)</f>
        <v/>
      </c>
      <c r="C154" s="5" t="str">
        <f>IF('Data Validation'!$K$2&lt;&gt;TRUE,"",'Data Validation'!E154)</f>
        <v/>
      </c>
      <c r="D154" s="5" t="str">
        <f>IF('Data Validation'!$K$2&lt;&gt;TRUE,"",'Data Validation'!G154)</f>
        <v/>
      </c>
      <c r="E154" s="5" t="str">
        <f>IF($C154&lt;&gt;"M5","",Price!F154)</f>
        <v/>
      </c>
      <c r="F154" s="6" t="str">
        <f>IF($C154&lt;&gt;"M5","",Price!G154)</f>
        <v/>
      </c>
      <c r="G154" s="57" t="str">
        <f>IF($C154&lt;&gt;"M5","",SSA!E154)</f>
        <v/>
      </c>
      <c r="H154" s="57" t="str">
        <f>IF($C154&lt;&gt;"M5","",SSA!F154)</f>
        <v/>
      </c>
      <c r="I154" s="57" t="str">
        <f>IF($C154&lt;&gt;"M5","",SSA!G154)</f>
        <v/>
      </c>
      <c r="J154" s="57" t="str">
        <f>IF($C154&lt;&gt;"M5","",SSA!H154)</f>
        <v/>
      </c>
      <c r="L154" s="15" t="str">
        <f>IFERROR(AVERAGE(G119:G154),"")</f>
        <v/>
      </c>
      <c r="M154" s="15" t="str">
        <f t="shared" ref="M154:M217" si="10">IF(L154="","",L154*0.2+M153*0.8)</f>
        <v/>
      </c>
      <c r="N154" s="59" t="str">
        <f t="shared" si="9"/>
        <v/>
      </c>
      <c r="O154" s="60" t="str">
        <f t="shared" si="7"/>
        <v/>
      </c>
      <c r="P154" s="61" t="str">
        <f t="shared" si="8"/>
        <v/>
      </c>
      <c r="Q154" s="62"/>
      <c r="R154" s="62"/>
      <c r="S154" s="62"/>
      <c r="T154" s="62"/>
      <c r="U154" s="62"/>
      <c r="V154" s="62"/>
      <c r="X154" s="48" t="str">
        <f>IFERROR(L154-M154,"")</f>
        <v/>
      </c>
      <c r="Y154" s="49" t="str">
        <f t="shared" ref="Y154:Y217" si="11">IF(X154="","",IF(X154&gt;=0,1,-1))</f>
        <v/>
      </c>
      <c r="Z154" s="28" t="str">
        <f>IFERROR(IF(Y154=Y153,Z153+Y154,Y154),"")</f>
        <v/>
      </c>
      <c r="AA154" s="47"/>
      <c r="AB154" s="47"/>
      <c r="AC154" s="47"/>
      <c r="AD154" s="47"/>
      <c r="AE154" s="47"/>
      <c r="AF154" s="47"/>
    </row>
    <row r="155" spans="1:32" x14ac:dyDescent="0.55000000000000004">
      <c r="A155" s="5" t="str">
        <f>IF('Data Validation'!$K$2&lt;&gt;TRUE,"",'Data Validation'!A155)</f>
        <v/>
      </c>
      <c r="B155" s="5" t="str">
        <f>IF('Data Validation'!$K$2&lt;&gt;TRUE,"",'Data Validation'!C155)</f>
        <v/>
      </c>
      <c r="C155" s="5" t="str">
        <f>IF('Data Validation'!$K$2&lt;&gt;TRUE,"",'Data Validation'!E155)</f>
        <v/>
      </c>
      <c r="D155" s="5" t="str">
        <f>IF('Data Validation'!$K$2&lt;&gt;TRUE,"",'Data Validation'!G155)</f>
        <v/>
      </c>
      <c r="E155" s="5" t="str">
        <f>IF($C155&lt;&gt;"M5","",Price!F155)</f>
        <v/>
      </c>
      <c r="F155" s="6" t="str">
        <f>IF($C155&lt;&gt;"M5","",Price!G155)</f>
        <v/>
      </c>
      <c r="G155" s="57" t="str">
        <f>IF($C155&lt;&gt;"M5","",SSA!E155)</f>
        <v/>
      </c>
      <c r="H155" s="57" t="str">
        <f>IF($C155&lt;&gt;"M5","",SSA!F155)</f>
        <v/>
      </c>
      <c r="I155" s="57" t="str">
        <f>IF($C155&lt;&gt;"M5","",SSA!G155)</f>
        <v/>
      </c>
      <c r="J155" s="57" t="str">
        <f>IF($C155&lt;&gt;"M5","",SSA!H155)</f>
        <v/>
      </c>
      <c r="L155" s="15" t="str">
        <f>IFERROR(AVERAGE(G120:G155),"")</f>
        <v/>
      </c>
      <c r="M155" s="15" t="str">
        <f t="shared" si="10"/>
        <v/>
      </c>
      <c r="N155" s="59" t="str">
        <f t="shared" si="9"/>
        <v/>
      </c>
      <c r="O155" s="60" t="str">
        <f t="shared" si="7"/>
        <v/>
      </c>
      <c r="P155" s="61" t="str">
        <f t="shared" si="8"/>
        <v/>
      </c>
      <c r="Q155" s="62"/>
      <c r="R155" s="62"/>
      <c r="S155" s="62"/>
      <c r="T155" s="62"/>
      <c r="U155" s="62"/>
      <c r="V155" s="62"/>
      <c r="X155" s="48" t="str">
        <f>IFERROR(L155-M155,"")</f>
        <v/>
      </c>
      <c r="Y155" s="49" t="str">
        <f t="shared" si="11"/>
        <v/>
      </c>
      <c r="Z155" s="28" t="str">
        <f t="shared" ref="Z155:Z218" si="12">IFERROR(IF(Y155=Y154,Z154+Y155,Y155),"")</f>
        <v/>
      </c>
      <c r="AA155" s="47"/>
      <c r="AB155" s="47"/>
      <c r="AC155" s="47"/>
      <c r="AD155" s="47"/>
      <c r="AE155" s="47"/>
      <c r="AF155" s="47"/>
    </row>
    <row r="156" spans="1:32" x14ac:dyDescent="0.55000000000000004">
      <c r="A156" s="5" t="str">
        <f>IF('Data Validation'!$K$2&lt;&gt;TRUE,"",'Data Validation'!A156)</f>
        <v/>
      </c>
      <c r="B156" s="5" t="str">
        <f>IF('Data Validation'!$K$2&lt;&gt;TRUE,"",'Data Validation'!C156)</f>
        <v/>
      </c>
      <c r="C156" s="5" t="str">
        <f>IF('Data Validation'!$K$2&lt;&gt;TRUE,"",'Data Validation'!E156)</f>
        <v/>
      </c>
      <c r="D156" s="5" t="str">
        <f>IF('Data Validation'!$K$2&lt;&gt;TRUE,"",'Data Validation'!G156)</f>
        <v/>
      </c>
      <c r="E156" s="5" t="str">
        <f>IF($C156&lt;&gt;"M5","",Price!F156)</f>
        <v/>
      </c>
      <c r="F156" s="6" t="str">
        <f>IF($C156&lt;&gt;"M5","",Price!G156)</f>
        <v/>
      </c>
      <c r="G156" s="57" t="str">
        <f>IF($C156&lt;&gt;"M5","",SSA!E156)</f>
        <v/>
      </c>
      <c r="H156" s="57" t="str">
        <f>IF($C156&lt;&gt;"M5","",SSA!F156)</f>
        <v/>
      </c>
      <c r="I156" s="57" t="str">
        <f>IF($C156&lt;&gt;"M5","",SSA!G156)</f>
        <v/>
      </c>
      <c r="J156" s="57" t="str">
        <f>IF($C156&lt;&gt;"M5","",SSA!H156)</f>
        <v/>
      </c>
      <c r="L156" s="15" t="str">
        <f>IFERROR(AVERAGE(G121:G156),"")</f>
        <v/>
      </c>
      <c r="M156" s="15" t="str">
        <f t="shared" si="10"/>
        <v/>
      </c>
      <c r="N156" s="59" t="str">
        <f t="shared" si="9"/>
        <v/>
      </c>
      <c r="O156" s="60" t="str">
        <f t="shared" si="7"/>
        <v/>
      </c>
      <c r="P156" s="61" t="str">
        <f t="shared" si="8"/>
        <v/>
      </c>
      <c r="Q156" s="62"/>
      <c r="R156" s="62"/>
      <c r="S156" s="62"/>
      <c r="T156" s="62"/>
      <c r="U156" s="62"/>
      <c r="V156" s="62"/>
      <c r="X156" s="48" t="str">
        <f>IFERROR(L156-M156,"")</f>
        <v/>
      </c>
      <c r="Y156" s="49" t="str">
        <f t="shared" si="11"/>
        <v/>
      </c>
      <c r="Z156" s="28" t="str">
        <f t="shared" si="12"/>
        <v/>
      </c>
      <c r="AA156" s="47"/>
      <c r="AB156" s="47"/>
      <c r="AC156" s="47"/>
      <c r="AD156" s="47"/>
      <c r="AE156" s="47"/>
      <c r="AF156" s="47"/>
    </row>
    <row r="157" spans="1:32" x14ac:dyDescent="0.55000000000000004">
      <c r="A157" s="5" t="str">
        <f>IF('Data Validation'!$K$2&lt;&gt;TRUE,"",'Data Validation'!A157)</f>
        <v/>
      </c>
      <c r="B157" s="5" t="str">
        <f>IF('Data Validation'!$K$2&lt;&gt;TRUE,"",'Data Validation'!C157)</f>
        <v/>
      </c>
      <c r="C157" s="5" t="str">
        <f>IF('Data Validation'!$K$2&lt;&gt;TRUE,"",'Data Validation'!E157)</f>
        <v/>
      </c>
      <c r="D157" s="5" t="str">
        <f>IF('Data Validation'!$K$2&lt;&gt;TRUE,"",'Data Validation'!G157)</f>
        <v/>
      </c>
      <c r="E157" s="5" t="str">
        <f>IF($C157&lt;&gt;"M5","",Price!F157)</f>
        <v/>
      </c>
      <c r="F157" s="6" t="str">
        <f>IF($C157&lt;&gt;"M5","",Price!G157)</f>
        <v/>
      </c>
      <c r="G157" s="57" t="str">
        <f>IF($C157&lt;&gt;"M5","",SSA!E157)</f>
        <v/>
      </c>
      <c r="H157" s="57" t="str">
        <f>IF($C157&lt;&gt;"M5","",SSA!F157)</f>
        <v/>
      </c>
      <c r="I157" s="57" t="str">
        <f>IF($C157&lt;&gt;"M5","",SSA!G157)</f>
        <v/>
      </c>
      <c r="J157" s="57" t="str">
        <f>IF($C157&lt;&gt;"M5","",SSA!H157)</f>
        <v/>
      </c>
      <c r="L157" s="15" t="str">
        <f>IFERROR(AVERAGE(G122:G157),"")</f>
        <v/>
      </c>
      <c r="M157" s="15" t="str">
        <f t="shared" si="10"/>
        <v/>
      </c>
      <c r="N157" s="59" t="str">
        <f t="shared" si="9"/>
        <v/>
      </c>
      <c r="O157" s="60" t="str">
        <f t="shared" si="7"/>
        <v/>
      </c>
      <c r="P157" s="61" t="str">
        <f t="shared" si="8"/>
        <v/>
      </c>
      <c r="Q157" s="62"/>
      <c r="R157" s="62"/>
      <c r="S157" s="62"/>
      <c r="T157" s="62"/>
      <c r="U157" s="62"/>
      <c r="V157" s="62"/>
      <c r="X157" s="48" t="str">
        <f>IFERROR(L157-M157,"")</f>
        <v/>
      </c>
      <c r="Y157" s="49" t="str">
        <f t="shared" si="11"/>
        <v/>
      </c>
      <c r="Z157" s="28" t="str">
        <f t="shared" si="12"/>
        <v/>
      </c>
      <c r="AA157" s="47"/>
      <c r="AB157" s="47"/>
      <c r="AC157" s="47"/>
      <c r="AD157" s="47"/>
      <c r="AE157" s="47"/>
      <c r="AF157" s="47"/>
    </row>
    <row r="158" spans="1:32" x14ac:dyDescent="0.55000000000000004">
      <c r="A158" s="5" t="str">
        <f>IF('Data Validation'!$K$2&lt;&gt;TRUE,"",'Data Validation'!A158)</f>
        <v/>
      </c>
      <c r="B158" s="5" t="str">
        <f>IF('Data Validation'!$K$2&lt;&gt;TRUE,"",'Data Validation'!C158)</f>
        <v/>
      </c>
      <c r="C158" s="5" t="str">
        <f>IF('Data Validation'!$K$2&lt;&gt;TRUE,"",'Data Validation'!E158)</f>
        <v/>
      </c>
      <c r="D158" s="5" t="str">
        <f>IF('Data Validation'!$K$2&lt;&gt;TRUE,"",'Data Validation'!G158)</f>
        <v/>
      </c>
      <c r="E158" s="5" t="str">
        <f>IF($C158&lt;&gt;"M5","",Price!F158)</f>
        <v/>
      </c>
      <c r="F158" s="6" t="str">
        <f>IF($C158&lt;&gt;"M5","",Price!G158)</f>
        <v/>
      </c>
      <c r="G158" s="57" t="str">
        <f>IF($C158&lt;&gt;"M5","",SSA!E158)</f>
        <v/>
      </c>
      <c r="H158" s="57" t="str">
        <f>IF($C158&lt;&gt;"M5","",SSA!F158)</f>
        <v/>
      </c>
      <c r="I158" s="57" t="str">
        <f>IF($C158&lt;&gt;"M5","",SSA!G158)</f>
        <v/>
      </c>
      <c r="J158" s="57" t="str">
        <f>IF($C158&lt;&gt;"M5","",SSA!H158)</f>
        <v/>
      </c>
      <c r="L158" s="15" t="str">
        <f>IFERROR(AVERAGE(G123:G158),"")</f>
        <v/>
      </c>
      <c r="M158" s="15" t="str">
        <f t="shared" si="10"/>
        <v/>
      </c>
      <c r="N158" s="59" t="str">
        <f t="shared" si="9"/>
        <v/>
      </c>
      <c r="O158" s="60" t="str">
        <f t="shared" si="7"/>
        <v/>
      </c>
      <c r="P158" s="61" t="str">
        <f t="shared" si="8"/>
        <v/>
      </c>
      <c r="Q158" s="62"/>
      <c r="R158" s="62"/>
      <c r="S158" s="62"/>
      <c r="T158" s="62"/>
      <c r="U158" s="62"/>
      <c r="V158" s="62"/>
      <c r="X158" s="48" t="str">
        <f>IFERROR(L158-M158,"")</f>
        <v/>
      </c>
      <c r="Y158" s="49" t="str">
        <f t="shared" si="11"/>
        <v/>
      </c>
      <c r="Z158" s="28" t="str">
        <f t="shared" si="12"/>
        <v/>
      </c>
      <c r="AA158" s="47"/>
      <c r="AB158" s="47"/>
      <c r="AC158" s="47"/>
      <c r="AD158" s="47"/>
      <c r="AE158" s="47"/>
      <c r="AF158" s="47"/>
    </row>
    <row r="159" spans="1:32" x14ac:dyDescent="0.55000000000000004">
      <c r="A159" s="5" t="str">
        <f>IF('Data Validation'!$K$2&lt;&gt;TRUE,"",'Data Validation'!A159)</f>
        <v/>
      </c>
      <c r="B159" s="5" t="str">
        <f>IF('Data Validation'!$K$2&lt;&gt;TRUE,"",'Data Validation'!C159)</f>
        <v/>
      </c>
      <c r="C159" s="5" t="str">
        <f>IF('Data Validation'!$K$2&lt;&gt;TRUE,"",'Data Validation'!E159)</f>
        <v/>
      </c>
      <c r="D159" s="5" t="str">
        <f>IF('Data Validation'!$K$2&lt;&gt;TRUE,"",'Data Validation'!G159)</f>
        <v/>
      </c>
      <c r="E159" s="5" t="str">
        <f>IF($C159&lt;&gt;"M5","",Price!F159)</f>
        <v/>
      </c>
      <c r="F159" s="6" t="str">
        <f>IF($C159&lt;&gt;"M5","",Price!G159)</f>
        <v/>
      </c>
      <c r="G159" s="57" t="str">
        <f>IF($C159&lt;&gt;"M5","",SSA!E159)</f>
        <v/>
      </c>
      <c r="H159" s="57" t="str">
        <f>IF($C159&lt;&gt;"M5","",SSA!F159)</f>
        <v/>
      </c>
      <c r="I159" s="57" t="str">
        <f>IF($C159&lt;&gt;"M5","",SSA!G159)</f>
        <v/>
      </c>
      <c r="J159" s="57" t="str">
        <f>IF($C159&lt;&gt;"M5","",SSA!H159)</f>
        <v/>
      </c>
      <c r="L159" s="15" t="str">
        <f>IFERROR(AVERAGE(G124:G159),"")</f>
        <v/>
      </c>
      <c r="M159" s="15" t="str">
        <f t="shared" si="10"/>
        <v/>
      </c>
      <c r="N159" s="59" t="str">
        <f t="shared" si="9"/>
        <v/>
      </c>
      <c r="O159" s="60" t="str">
        <f t="shared" si="7"/>
        <v/>
      </c>
      <c r="P159" s="61" t="str">
        <f t="shared" si="8"/>
        <v/>
      </c>
      <c r="Q159" s="62"/>
      <c r="R159" s="62"/>
      <c r="S159" s="62"/>
      <c r="T159" s="62"/>
      <c r="U159" s="62"/>
      <c r="V159" s="62"/>
      <c r="X159" s="48" t="str">
        <f>IFERROR(L159-M159,"")</f>
        <v/>
      </c>
      <c r="Y159" s="49" t="str">
        <f t="shared" si="11"/>
        <v/>
      </c>
      <c r="Z159" s="28" t="str">
        <f t="shared" si="12"/>
        <v/>
      </c>
      <c r="AA159" s="47"/>
      <c r="AB159" s="47"/>
      <c r="AC159" s="47"/>
      <c r="AD159" s="47"/>
      <c r="AE159" s="47"/>
      <c r="AF159" s="47"/>
    </row>
    <row r="160" spans="1:32" x14ac:dyDescent="0.55000000000000004">
      <c r="A160" s="5" t="str">
        <f>IF('Data Validation'!$K$2&lt;&gt;TRUE,"",'Data Validation'!A160)</f>
        <v/>
      </c>
      <c r="B160" s="5" t="str">
        <f>IF('Data Validation'!$K$2&lt;&gt;TRUE,"",'Data Validation'!C160)</f>
        <v/>
      </c>
      <c r="C160" s="5" t="str">
        <f>IF('Data Validation'!$K$2&lt;&gt;TRUE,"",'Data Validation'!E160)</f>
        <v/>
      </c>
      <c r="D160" s="5" t="str">
        <f>IF('Data Validation'!$K$2&lt;&gt;TRUE,"",'Data Validation'!G160)</f>
        <v/>
      </c>
      <c r="E160" s="5" t="str">
        <f>IF($C160&lt;&gt;"M5","",Price!F160)</f>
        <v/>
      </c>
      <c r="F160" s="6" t="str">
        <f>IF($C160&lt;&gt;"M5","",Price!G160)</f>
        <v/>
      </c>
      <c r="G160" s="57" t="str">
        <f>IF($C160&lt;&gt;"M5","",SSA!E160)</f>
        <v/>
      </c>
      <c r="H160" s="57" t="str">
        <f>IF($C160&lt;&gt;"M5","",SSA!F160)</f>
        <v/>
      </c>
      <c r="I160" s="57" t="str">
        <f>IF($C160&lt;&gt;"M5","",SSA!G160)</f>
        <v/>
      </c>
      <c r="J160" s="57" t="str">
        <f>IF($C160&lt;&gt;"M5","",SSA!H160)</f>
        <v/>
      </c>
      <c r="L160" s="15" t="str">
        <f>IFERROR(AVERAGE(G125:G160),"")</f>
        <v/>
      </c>
      <c r="M160" s="15" t="str">
        <f t="shared" si="10"/>
        <v/>
      </c>
      <c r="N160" s="59" t="str">
        <f t="shared" si="9"/>
        <v/>
      </c>
      <c r="O160" s="60" t="str">
        <f t="shared" si="7"/>
        <v/>
      </c>
      <c r="P160" s="61" t="str">
        <f t="shared" si="8"/>
        <v/>
      </c>
      <c r="Q160" s="62"/>
      <c r="R160" s="62"/>
      <c r="S160" s="62"/>
      <c r="T160" s="62"/>
      <c r="U160" s="62"/>
      <c r="V160" s="62"/>
      <c r="X160" s="48" t="str">
        <f>IFERROR(L160-M160,"")</f>
        <v/>
      </c>
      <c r="Y160" s="49" t="str">
        <f t="shared" si="11"/>
        <v/>
      </c>
      <c r="Z160" s="28" t="str">
        <f t="shared" si="12"/>
        <v/>
      </c>
      <c r="AA160" s="47"/>
      <c r="AB160" s="47"/>
      <c r="AC160" s="47"/>
      <c r="AD160" s="47"/>
      <c r="AE160" s="47"/>
      <c r="AF160" s="47"/>
    </row>
    <row r="161" spans="1:33" x14ac:dyDescent="0.55000000000000004">
      <c r="A161" s="5" t="str">
        <f>IF('Data Validation'!$K$2&lt;&gt;TRUE,"",'Data Validation'!A161)</f>
        <v/>
      </c>
      <c r="B161" s="5" t="str">
        <f>IF('Data Validation'!$K$2&lt;&gt;TRUE,"",'Data Validation'!C161)</f>
        <v/>
      </c>
      <c r="C161" s="5" t="str">
        <f>IF('Data Validation'!$K$2&lt;&gt;TRUE,"",'Data Validation'!E161)</f>
        <v/>
      </c>
      <c r="D161" s="5" t="str">
        <f>IF('Data Validation'!$K$2&lt;&gt;TRUE,"",'Data Validation'!G161)</f>
        <v/>
      </c>
      <c r="E161" s="5" t="str">
        <f>IF($C161&lt;&gt;"M5","",Price!F161)</f>
        <v/>
      </c>
      <c r="F161" s="6" t="str">
        <f>IF($C161&lt;&gt;"M5","",Price!G161)</f>
        <v/>
      </c>
      <c r="G161" s="57" t="str">
        <f>IF($C161&lt;&gt;"M5","",SSA!E161)</f>
        <v/>
      </c>
      <c r="H161" s="57" t="str">
        <f>IF($C161&lt;&gt;"M5","",SSA!F161)</f>
        <v/>
      </c>
      <c r="I161" s="57" t="str">
        <f>IF($C161&lt;&gt;"M5","",SSA!G161)</f>
        <v/>
      </c>
      <c r="J161" s="57" t="str">
        <f>IF($C161&lt;&gt;"M5","",SSA!H161)</f>
        <v/>
      </c>
      <c r="L161" s="15" t="str">
        <f>IFERROR(AVERAGE(G126:G161),"")</f>
        <v/>
      </c>
      <c r="M161" s="15" t="str">
        <f t="shared" si="10"/>
        <v/>
      </c>
      <c r="N161" s="59" t="str">
        <f t="shared" si="9"/>
        <v/>
      </c>
      <c r="O161" s="60" t="str">
        <f t="shared" si="7"/>
        <v/>
      </c>
      <c r="P161" s="61" t="str">
        <f t="shared" si="8"/>
        <v/>
      </c>
      <c r="Q161" s="62"/>
      <c r="R161" s="62"/>
      <c r="S161" s="62"/>
      <c r="T161" s="62"/>
      <c r="U161" s="62"/>
      <c r="V161" s="62"/>
      <c r="X161" s="48" t="str">
        <f>IFERROR(L161-M161,"")</f>
        <v/>
      </c>
      <c r="Y161" s="49" t="str">
        <f t="shared" si="11"/>
        <v/>
      </c>
      <c r="Z161" s="28" t="str">
        <f t="shared" si="12"/>
        <v/>
      </c>
      <c r="AA161" s="47"/>
      <c r="AB161" s="47"/>
      <c r="AC161" s="47"/>
      <c r="AD161" s="47"/>
      <c r="AE161" s="47"/>
      <c r="AF161" s="47"/>
    </row>
    <row r="162" spans="1:33" x14ac:dyDescent="0.55000000000000004">
      <c r="A162" s="5" t="str">
        <f>IF('Data Validation'!$K$2&lt;&gt;TRUE,"",'Data Validation'!A162)</f>
        <v/>
      </c>
      <c r="B162" s="5" t="str">
        <f>IF('Data Validation'!$K$2&lt;&gt;TRUE,"",'Data Validation'!C162)</f>
        <v/>
      </c>
      <c r="C162" s="5" t="str">
        <f>IF('Data Validation'!$K$2&lt;&gt;TRUE,"",'Data Validation'!E162)</f>
        <v/>
      </c>
      <c r="D162" s="5" t="str">
        <f>IF('Data Validation'!$K$2&lt;&gt;TRUE,"",'Data Validation'!G162)</f>
        <v/>
      </c>
      <c r="E162" s="5" t="str">
        <f>IF($C162&lt;&gt;"M5","",Price!F162)</f>
        <v/>
      </c>
      <c r="F162" s="6" t="str">
        <f>IF($C162&lt;&gt;"M5","",Price!G162)</f>
        <v/>
      </c>
      <c r="G162" s="57" t="str">
        <f>IF($C162&lt;&gt;"M5","",SSA!E162)</f>
        <v/>
      </c>
      <c r="H162" s="57" t="str">
        <f>IF($C162&lt;&gt;"M5","",SSA!F162)</f>
        <v/>
      </c>
      <c r="I162" s="57" t="str">
        <f>IF($C162&lt;&gt;"M5","",SSA!G162)</f>
        <v/>
      </c>
      <c r="J162" s="57" t="str">
        <f>IF($C162&lt;&gt;"M5","",SSA!H162)</f>
        <v/>
      </c>
      <c r="L162" s="15" t="str">
        <f>IFERROR(AVERAGE(G127:G162),"")</f>
        <v/>
      </c>
      <c r="M162" s="15" t="str">
        <f t="shared" si="10"/>
        <v/>
      </c>
      <c r="N162" s="59" t="str">
        <f t="shared" si="9"/>
        <v/>
      </c>
      <c r="O162" s="60" t="str">
        <f t="shared" si="7"/>
        <v/>
      </c>
      <c r="P162" s="61" t="str">
        <f t="shared" si="8"/>
        <v/>
      </c>
      <c r="Q162" s="62"/>
      <c r="R162" s="62"/>
      <c r="S162" s="62"/>
      <c r="T162" s="62"/>
      <c r="U162" s="62"/>
      <c r="V162" s="62"/>
      <c r="X162" s="48" t="str">
        <f>IFERROR(L162-M162,"")</f>
        <v/>
      </c>
      <c r="Y162" s="49" t="str">
        <f t="shared" si="11"/>
        <v/>
      </c>
      <c r="Z162" s="28" t="str">
        <f t="shared" si="12"/>
        <v/>
      </c>
      <c r="AA162" s="47"/>
      <c r="AB162" s="47"/>
      <c r="AC162" s="47"/>
      <c r="AD162" s="47"/>
      <c r="AE162" s="47"/>
      <c r="AF162" s="47"/>
    </row>
    <row r="163" spans="1:33" x14ac:dyDescent="0.55000000000000004">
      <c r="A163" s="5" t="str">
        <f>IF('Data Validation'!$K$2&lt;&gt;TRUE,"",'Data Validation'!A163)</f>
        <v/>
      </c>
      <c r="B163" s="5" t="str">
        <f>IF('Data Validation'!$K$2&lt;&gt;TRUE,"",'Data Validation'!C163)</f>
        <v/>
      </c>
      <c r="C163" s="5" t="str">
        <f>IF('Data Validation'!$K$2&lt;&gt;TRUE,"",'Data Validation'!E163)</f>
        <v/>
      </c>
      <c r="D163" s="5" t="str">
        <f>IF('Data Validation'!$K$2&lt;&gt;TRUE,"",'Data Validation'!G163)</f>
        <v/>
      </c>
      <c r="E163" s="5" t="str">
        <f>IF($C163&lt;&gt;"M5","",Price!F163)</f>
        <v/>
      </c>
      <c r="F163" s="6" t="str">
        <f>IF($C163&lt;&gt;"M5","",Price!G163)</f>
        <v/>
      </c>
      <c r="G163" s="57" t="str">
        <f>IF($C163&lt;&gt;"M5","",SSA!E163)</f>
        <v/>
      </c>
      <c r="H163" s="57" t="str">
        <f>IF($C163&lt;&gt;"M5","",SSA!F163)</f>
        <v/>
      </c>
      <c r="I163" s="57" t="str">
        <f>IF($C163&lt;&gt;"M5","",SSA!G163)</f>
        <v/>
      </c>
      <c r="J163" s="57" t="str">
        <f>IF($C163&lt;&gt;"M5","",SSA!H163)</f>
        <v/>
      </c>
      <c r="L163" s="15" t="str">
        <f>IFERROR(AVERAGE(G128:G163),"")</f>
        <v/>
      </c>
      <c r="M163" s="15" t="str">
        <f t="shared" si="10"/>
        <v/>
      </c>
      <c r="N163" s="59" t="str">
        <f t="shared" si="9"/>
        <v/>
      </c>
      <c r="O163" s="60" t="str">
        <f t="shared" si="7"/>
        <v/>
      </c>
      <c r="P163" s="61" t="str">
        <f t="shared" si="8"/>
        <v/>
      </c>
      <c r="Q163" s="62"/>
      <c r="R163" s="62"/>
      <c r="S163" s="62"/>
      <c r="T163" s="62"/>
      <c r="U163" s="62"/>
      <c r="V163" s="62"/>
      <c r="X163" s="48" t="str">
        <f>IFERROR(L163-M163,"")</f>
        <v/>
      </c>
      <c r="Y163" s="49" t="str">
        <f t="shared" si="11"/>
        <v/>
      </c>
      <c r="Z163" s="28" t="str">
        <f t="shared" si="12"/>
        <v/>
      </c>
      <c r="AA163" s="46"/>
      <c r="AB163" s="47"/>
      <c r="AC163" s="47"/>
      <c r="AD163" s="46"/>
      <c r="AE163" s="47"/>
      <c r="AF163" s="47"/>
      <c r="AG163" s="4"/>
    </row>
    <row r="164" spans="1:33" x14ac:dyDescent="0.55000000000000004">
      <c r="A164" s="5" t="str">
        <f>IF('Data Validation'!$K$2&lt;&gt;TRUE,"",'Data Validation'!A164)</f>
        <v/>
      </c>
      <c r="B164" s="5" t="str">
        <f>IF('Data Validation'!$K$2&lt;&gt;TRUE,"",'Data Validation'!C164)</f>
        <v/>
      </c>
      <c r="C164" s="5" t="str">
        <f>IF('Data Validation'!$K$2&lt;&gt;TRUE,"",'Data Validation'!E164)</f>
        <v/>
      </c>
      <c r="D164" s="5" t="str">
        <f>IF('Data Validation'!$K$2&lt;&gt;TRUE,"",'Data Validation'!G164)</f>
        <v/>
      </c>
      <c r="E164" s="5" t="str">
        <f>IF($C164&lt;&gt;"M5","",Price!F164)</f>
        <v/>
      </c>
      <c r="F164" s="6" t="str">
        <f>IF($C164&lt;&gt;"M5","",Price!G164)</f>
        <v/>
      </c>
      <c r="G164" s="57" t="str">
        <f>IF($C164&lt;&gt;"M5","",SSA!E164)</f>
        <v/>
      </c>
      <c r="H164" s="57" t="str">
        <f>IF($C164&lt;&gt;"M5","",SSA!F164)</f>
        <v/>
      </c>
      <c r="I164" s="57" t="str">
        <f>IF($C164&lt;&gt;"M5","",SSA!G164)</f>
        <v/>
      </c>
      <c r="J164" s="57" t="str">
        <f>IF($C164&lt;&gt;"M5","",SSA!H164)</f>
        <v/>
      </c>
      <c r="L164" s="15" t="str">
        <f>IFERROR(AVERAGE(G129:G164),"")</f>
        <v/>
      </c>
      <c r="M164" s="15" t="str">
        <f t="shared" si="10"/>
        <v/>
      </c>
      <c r="N164" s="59" t="str">
        <f t="shared" si="9"/>
        <v/>
      </c>
      <c r="O164" s="60" t="str">
        <f t="shared" si="7"/>
        <v/>
      </c>
      <c r="P164" s="61" t="str">
        <f t="shared" si="8"/>
        <v/>
      </c>
      <c r="Q164" s="62"/>
      <c r="R164" s="62"/>
      <c r="S164" s="62"/>
      <c r="T164" s="62"/>
      <c r="U164" s="62"/>
      <c r="V164" s="62"/>
      <c r="X164" s="48" t="str">
        <f>IFERROR(L164-M164,"")</f>
        <v/>
      </c>
      <c r="Y164" s="49" t="str">
        <f t="shared" si="11"/>
        <v/>
      </c>
      <c r="Z164" s="28" t="str">
        <f t="shared" si="12"/>
        <v/>
      </c>
      <c r="AA164" s="46"/>
      <c r="AB164" s="47"/>
      <c r="AC164" s="47"/>
      <c r="AD164" s="46"/>
      <c r="AE164" s="47"/>
      <c r="AF164" s="47"/>
      <c r="AG164" s="4"/>
    </row>
    <row r="165" spans="1:33" x14ac:dyDescent="0.55000000000000004">
      <c r="A165" s="5" t="str">
        <f>IF('Data Validation'!$K$2&lt;&gt;TRUE,"",'Data Validation'!A165)</f>
        <v/>
      </c>
      <c r="B165" s="5" t="str">
        <f>IF('Data Validation'!$K$2&lt;&gt;TRUE,"",'Data Validation'!C165)</f>
        <v/>
      </c>
      <c r="C165" s="5" t="str">
        <f>IF('Data Validation'!$K$2&lt;&gt;TRUE,"",'Data Validation'!E165)</f>
        <v/>
      </c>
      <c r="D165" s="5" t="str">
        <f>IF('Data Validation'!$K$2&lt;&gt;TRUE,"",'Data Validation'!G165)</f>
        <v/>
      </c>
      <c r="E165" s="5" t="str">
        <f>IF($C165&lt;&gt;"M5","",Price!F165)</f>
        <v/>
      </c>
      <c r="F165" s="6" t="str">
        <f>IF($C165&lt;&gt;"M5","",Price!G165)</f>
        <v/>
      </c>
      <c r="G165" s="57" t="str">
        <f>IF($C165&lt;&gt;"M5","",SSA!E165)</f>
        <v/>
      </c>
      <c r="H165" s="57" t="str">
        <f>IF($C165&lt;&gt;"M5","",SSA!F165)</f>
        <v/>
      </c>
      <c r="I165" s="57" t="str">
        <f>IF($C165&lt;&gt;"M5","",SSA!G165)</f>
        <v/>
      </c>
      <c r="J165" s="57" t="str">
        <f>IF($C165&lt;&gt;"M5","",SSA!H165)</f>
        <v/>
      </c>
      <c r="L165" s="15" t="str">
        <f>IFERROR(AVERAGE(G130:G165),"")</f>
        <v/>
      </c>
      <c r="M165" s="15" t="str">
        <f t="shared" si="10"/>
        <v/>
      </c>
      <c r="N165" s="59" t="str">
        <f t="shared" si="9"/>
        <v/>
      </c>
      <c r="O165" s="60" t="str">
        <f t="shared" si="7"/>
        <v/>
      </c>
      <c r="P165" s="61" t="str">
        <f t="shared" si="8"/>
        <v/>
      </c>
      <c r="Q165" s="62"/>
      <c r="R165" s="62"/>
      <c r="S165" s="62"/>
      <c r="T165" s="62"/>
      <c r="U165" s="62"/>
      <c r="V165" s="62"/>
      <c r="X165" s="48" t="str">
        <f>IFERROR(L165-M165,"")</f>
        <v/>
      </c>
      <c r="Y165" s="49" t="str">
        <f t="shared" si="11"/>
        <v/>
      </c>
      <c r="Z165" s="28" t="str">
        <f t="shared" si="12"/>
        <v/>
      </c>
      <c r="AA165" s="46"/>
      <c r="AB165" s="47"/>
      <c r="AC165" s="47"/>
      <c r="AD165" s="46"/>
      <c r="AE165" s="47"/>
      <c r="AF165" s="47"/>
      <c r="AG165" s="4"/>
    </row>
    <row r="166" spans="1:33" x14ac:dyDescent="0.55000000000000004">
      <c r="A166" s="5" t="str">
        <f>IF('Data Validation'!$K$2&lt;&gt;TRUE,"",'Data Validation'!A166)</f>
        <v/>
      </c>
      <c r="B166" s="5" t="str">
        <f>IF('Data Validation'!$K$2&lt;&gt;TRUE,"",'Data Validation'!C166)</f>
        <v/>
      </c>
      <c r="C166" s="5" t="str">
        <f>IF('Data Validation'!$K$2&lt;&gt;TRUE,"",'Data Validation'!E166)</f>
        <v/>
      </c>
      <c r="D166" s="5" t="str">
        <f>IF('Data Validation'!$K$2&lt;&gt;TRUE,"",'Data Validation'!G166)</f>
        <v/>
      </c>
      <c r="E166" s="5" t="str">
        <f>IF($C166&lt;&gt;"M5","",Price!F166)</f>
        <v/>
      </c>
      <c r="F166" s="6" t="str">
        <f>IF($C166&lt;&gt;"M5","",Price!G166)</f>
        <v/>
      </c>
      <c r="G166" s="57" t="str">
        <f>IF($C166&lt;&gt;"M5","",SSA!E166)</f>
        <v/>
      </c>
      <c r="H166" s="57" t="str">
        <f>IF($C166&lt;&gt;"M5","",SSA!F166)</f>
        <v/>
      </c>
      <c r="I166" s="57" t="str">
        <f>IF($C166&lt;&gt;"M5","",SSA!G166)</f>
        <v/>
      </c>
      <c r="J166" s="57" t="str">
        <f>IF($C166&lt;&gt;"M5","",SSA!H166)</f>
        <v/>
      </c>
      <c r="L166" s="15" t="str">
        <f>IFERROR(AVERAGE(G131:G166),"")</f>
        <v/>
      </c>
      <c r="M166" s="15" t="str">
        <f t="shared" si="10"/>
        <v/>
      </c>
      <c r="N166" s="59" t="str">
        <f t="shared" si="9"/>
        <v/>
      </c>
      <c r="O166" s="60" t="str">
        <f t="shared" si="7"/>
        <v/>
      </c>
      <c r="P166" s="61" t="str">
        <f t="shared" si="8"/>
        <v/>
      </c>
      <c r="Q166" s="62"/>
      <c r="R166" s="62"/>
      <c r="S166" s="62"/>
      <c r="T166" s="62"/>
      <c r="U166" s="62"/>
      <c r="V166" s="62"/>
      <c r="X166" s="48" t="str">
        <f>IFERROR(L166-M166,"")</f>
        <v/>
      </c>
      <c r="Y166" s="49" t="str">
        <f t="shared" si="11"/>
        <v/>
      </c>
      <c r="Z166" s="28" t="str">
        <f t="shared" si="12"/>
        <v/>
      </c>
      <c r="AA166" s="46"/>
      <c r="AB166" s="47"/>
      <c r="AC166" s="47"/>
      <c r="AD166" s="46"/>
      <c r="AE166" s="47"/>
      <c r="AF166" s="47"/>
      <c r="AG166" s="4"/>
    </row>
    <row r="167" spans="1:33" x14ac:dyDescent="0.55000000000000004">
      <c r="A167" s="5" t="str">
        <f>IF('Data Validation'!$K$2&lt;&gt;TRUE,"",'Data Validation'!A167)</f>
        <v/>
      </c>
      <c r="B167" s="5" t="str">
        <f>IF('Data Validation'!$K$2&lt;&gt;TRUE,"",'Data Validation'!C167)</f>
        <v/>
      </c>
      <c r="C167" s="5" t="str">
        <f>IF('Data Validation'!$K$2&lt;&gt;TRUE,"",'Data Validation'!E167)</f>
        <v/>
      </c>
      <c r="D167" s="5" t="str">
        <f>IF('Data Validation'!$K$2&lt;&gt;TRUE,"",'Data Validation'!G167)</f>
        <v/>
      </c>
      <c r="E167" s="5" t="str">
        <f>IF($C167&lt;&gt;"M5","",Price!F167)</f>
        <v/>
      </c>
      <c r="F167" s="6" t="str">
        <f>IF($C167&lt;&gt;"M5","",Price!G167)</f>
        <v/>
      </c>
      <c r="G167" s="57" t="str">
        <f>IF($C167&lt;&gt;"M5","",SSA!E167)</f>
        <v/>
      </c>
      <c r="H167" s="57" t="str">
        <f>IF($C167&lt;&gt;"M5","",SSA!F167)</f>
        <v/>
      </c>
      <c r="I167" s="57" t="str">
        <f>IF($C167&lt;&gt;"M5","",SSA!G167)</f>
        <v/>
      </c>
      <c r="J167" s="57" t="str">
        <f>IF($C167&lt;&gt;"M5","",SSA!H167)</f>
        <v/>
      </c>
      <c r="L167" s="15" t="str">
        <f>IFERROR(AVERAGE(G132:G167),"")</f>
        <v/>
      </c>
      <c r="M167" s="15" t="str">
        <f t="shared" si="10"/>
        <v/>
      </c>
      <c r="N167" s="59" t="str">
        <f t="shared" si="9"/>
        <v/>
      </c>
      <c r="O167" s="60" t="str">
        <f t="shared" si="7"/>
        <v/>
      </c>
      <c r="P167" s="61" t="str">
        <f t="shared" si="8"/>
        <v/>
      </c>
      <c r="Q167" s="62"/>
      <c r="R167" s="62"/>
      <c r="S167" s="62"/>
      <c r="T167" s="62"/>
      <c r="U167" s="62"/>
      <c r="V167" s="62"/>
      <c r="X167" s="48" t="str">
        <f>IFERROR(L167-M167,"")</f>
        <v/>
      </c>
      <c r="Y167" s="49" t="str">
        <f t="shared" si="11"/>
        <v/>
      </c>
      <c r="Z167" s="28" t="str">
        <f t="shared" si="12"/>
        <v/>
      </c>
      <c r="AA167" s="46"/>
      <c r="AB167" s="47"/>
      <c r="AC167" s="47"/>
      <c r="AD167" s="46"/>
      <c r="AE167" s="47"/>
      <c r="AF167" s="47"/>
      <c r="AG167" s="4"/>
    </row>
    <row r="168" spans="1:33" x14ac:dyDescent="0.55000000000000004">
      <c r="A168" s="5" t="str">
        <f>IF('Data Validation'!$K$2&lt;&gt;TRUE,"",'Data Validation'!A168)</f>
        <v/>
      </c>
      <c r="B168" s="5" t="str">
        <f>IF('Data Validation'!$K$2&lt;&gt;TRUE,"",'Data Validation'!C168)</f>
        <v/>
      </c>
      <c r="C168" s="5" t="str">
        <f>IF('Data Validation'!$K$2&lt;&gt;TRUE,"",'Data Validation'!E168)</f>
        <v/>
      </c>
      <c r="D168" s="5" t="str">
        <f>IF('Data Validation'!$K$2&lt;&gt;TRUE,"",'Data Validation'!G168)</f>
        <v/>
      </c>
      <c r="E168" s="5" t="str">
        <f>IF($C168&lt;&gt;"M5","",Price!F168)</f>
        <v/>
      </c>
      <c r="F168" s="6" t="str">
        <f>IF($C168&lt;&gt;"M5","",Price!G168)</f>
        <v/>
      </c>
      <c r="G168" s="57" t="str">
        <f>IF($C168&lt;&gt;"M5","",SSA!E168)</f>
        <v/>
      </c>
      <c r="H168" s="57" t="str">
        <f>IF($C168&lt;&gt;"M5","",SSA!F168)</f>
        <v/>
      </c>
      <c r="I168" s="57" t="str">
        <f>IF($C168&lt;&gt;"M5","",SSA!G168)</f>
        <v/>
      </c>
      <c r="J168" s="57" t="str">
        <f>IF($C168&lt;&gt;"M5","",SSA!H168)</f>
        <v/>
      </c>
      <c r="L168" s="15" t="str">
        <f>IFERROR(AVERAGE(G133:G168),"")</f>
        <v/>
      </c>
      <c r="M168" s="15" t="str">
        <f t="shared" si="10"/>
        <v/>
      </c>
      <c r="N168" s="59" t="str">
        <f t="shared" si="9"/>
        <v/>
      </c>
      <c r="O168" s="60" t="str">
        <f t="shared" si="7"/>
        <v/>
      </c>
      <c r="P168" s="61" t="str">
        <f t="shared" si="8"/>
        <v/>
      </c>
      <c r="Q168" s="62"/>
      <c r="R168" s="62"/>
      <c r="S168" s="62"/>
      <c r="T168" s="62"/>
      <c r="U168" s="62"/>
      <c r="V168" s="62"/>
      <c r="X168" s="48" t="str">
        <f>IFERROR(L168-M168,"")</f>
        <v/>
      </c>
      <c r="Y168" s="49" t="str">
        <f t="shared" si="11"/>
        <v/>
      </c>
      <c r="Z168" s="28" t="str">
        <f t="shared" si="12"/>
        <v/>
      </c>
      <c r="AA168" s="46"/>
      <c r="AB168" s="47"/>
      <c r="AC168" s="47"/>
      <c r="AD168" s="46"/>
      <c r="AE168" s="47"/>
      <c r="AF168" s="47"/>
      <c r="AG168" s="4"/>
    </row>
    <row r="169" spans="1:33" x14ac:dyDescent="0.55000000000000004">
      <c r="A169" s="5" t="str">
        <f>IF('Data Validation'!$K$2&lt;&gt;TRUE,"",'Data Validation'!A169)</f>
        <v/>
      </c>
      <c r="B169" s="5" t="str">
        <f>IF('Data Validation'!$K$2&lt;&gt;TRUE,"",'Data Validation'!C169)</f>
        <v/>
      </c>
      <c r="C169" s="5" t="str">
        <f>IF('Data Validation'!$K$2&lt;&gt;TRUE,"",'Data Validation'!E169)</f>
        <v/>
      </c>
      <c r="D169" s="5" t="str">
        <f>IF('Data Validation'!$K$2&lt;&gt;TRUE,"",'Data Validation'!G169)</f>
        <v/>
      </c>
      <c r="E169" s="5" t="str">
        <f>IF($C169&lt;&gt;"M5","",Price!F169)</f>
        <v/>
      </c>
      <c r="F169" s="6" t="str">
        <f>IF($C169&lt;&gt;"M5","",Price!G169)</f>
        <v/>
      </c>
      <c r="G169" s="57" t="str">
        <f>IF($C169&lt;&gt;"M5","",SSA!E169)</f>
        <v/>
      </c>
      <c r="H169" s="57" t="str">
        <f>IF($C169&lt;&gt;"M5","",SSA!F169)</f>
        <v/>
      </c>
      <c r="I169" s="57" t="str">
        <f>IF($C169&lt;&gt;"M5","",SSA!G169)</f>
        <v/>
      </c>
      <c r="J169" s="57" t="str">
        <f>IF($C169&lt;&gt;"M5","",SSA!H169)</f>
        <v/>
      </c>
      <c r="L169" s="15" t="str">
        <f>IFERROR(AVERAGE(G134:G169),"")</f>
        <v/>
      </c>
      <c r="M169" s="15" t="str">
        <f t="shared" si="10"/>
        <v/>
      </c>
      <c r="N169" s="59" t="str">
        <f t="shared" si="9"/>
        <v/>
      </c>
      <c r="O169" s="60" t="str">
        <f t="shared" si="7"/>
        <v/>
      </c>
      <c r="P169" s="61" t="str">
        <f t="shared" si="8"/>
        <v/>
      </c>
      <c r="Q169" s="62"/>
      <c r="R169" s="62"/>
      <c r="S169" s="62"/>
      <c r="T169" s="62"/>
      <c r="U169" s="62"/>
      <c r="V169" s="62"/>
      <c r="X169" s="48" t="str">
        <f>IFERROR(L169-M169,"")</f>
        <v/>
      </c>
      <c r="Y169" s="49" t="str">
        <f t="shared" si="11"/>
        <v/>
      </c>
      <c r="Z169" s="28" t="str">
        <f t="shared" si="12"/>
        <v/>
      </c>
      <c r="AA169" s="46"/>
      <c r="AB169" s="46"/>
      <c r="AC169" s="46"/>
      <c r="AD169" s="46"/>
      <c r="AE169" s="46"/>
      <c r="AF169" s="46"/>
      <c r="AG169" s="4"/>
    </row>
    <row r="170" spans="1:33" x14ac:dyDescent="0.55000000000000004">
      <c r="A170" s="5" t="str">
        <f>IF('Data Validation'!$K$2&lt;&gt;TRUE,"",'Data Validation'!A170)</f>
        <v/>
      </c>
      <c r="B170" s="5" t="str">
        <f>IF('Data Validation'!$K$2&lt;&gt;TRUE,"",'Data Validation'!C170)</f>
        <v/>
      </c>
      <c r="C170" s="5" t="str">
        <f>IF('Data Validation'!$K$2&lt;&gt;TRUE,"",'Data Validation'!E170)</f>
        <v/>
      </c>
      <c r="D170" s="5" t="str">
        <f>IF('Data Validation'!$K$2&lt;&gt;TRUE,"",'Data Validation'!G170)</f>
        <v/>
      </c>
      <c r="E170" s="5" t="str">
        <f>IF($C170&lt;&gt;"M5","",Price!F170)</f>
        <v/>
      </c>
      <c r="F170" s="6" t="str">
        <f>IF($C170&lt;&gt;"M5","",Price!G170)</f>
        <v/>
      </c>
      <c r="G170" s="57" t="str">
        <f>IF($C170&lt;&gt;"M5","",SSA!E170)</f>
        <v/>
      </c>
      <c r="H170" s="57" t="str">
        <f>IF($C170&lt;&gt;"M5","",SSA!F170)</f>
        <v/>
      </c>
      <c r="I170" s="57" t="str">
        <f>IF($C170&lt;&gt;"M5","",SSA!G170)</f>
        <v/>
      </c>
      <c r="J170" s="57" t="str">
        <f>IF($C170&lt;&gt;"M5","",SSA!H170)</f>
        <v/>
      </c>
      <c r="L170" s="15" t="str">
        <f>IFERROR(AVERAGE(G135:G170),"")</f>
        <v/>
      </c>
      <c r="M170" s="15" t="str">
        <f t="shared" si="10"/>
        <v/>
      </c>
      <c r="N170" s="59" t="str">
        <f t="shared" si="9"/>
        <v/>
      </c>
      <c r="O170" s="60" t="str">
        <f t="shared" si="7"/>
        <v/>
      </c>
      <c r="P170" s="61" t="str">
        <f t="shared" si="8"/>
        <v/>
      </c>
      <c r="Q170" s="62"/>
      <c r="R170" s="62"/>
      <c r="S170" s="62"/>
      <c r="T170" s="62"/>
      <c r="U170" s="62"/>
      <c r="V170" s="62"/>
      <c r="X170" s="48" t="str">
        <f>IFERROR(L170-M170,"")</f>
        <v/>
      </c>
      <c r="Y170" s="49" t="str">
        <f t="shared" si="11"/>
        <v/>
      </c>
      <c r="Z170" s="28" t="str">
        <f t="shared" si="12"/>
        <v/>
      </c>
      <c r="AA170" s="46"/>
      <c r="AB170" s="46"/>
      <c r="AC170" s="46"/>
      <c r="AD170" s="46"/>
      <c r="AE170" s="46"/>
      <c r="AF170" s="46"/>
      <c r="AG170" s="4"/>
    </row>
    <row r="171" spans="1:33" x14ac:dyDescent="0.55000000000000004">
      <c r="A171" s="5" t="str">
        <f>IF('Data Validation'!$K$2&lt;&gt;TRUE,"",'Data Validation'!A171)</f>
        <v/>
      </c>
      <c r="B171" s="5" t="str">
        <f>IF('Data Validation'!$K$2&lt;&gt;TRUE,"",'Data Validation'!C171)</f>
        <v/>
      </c>
      <c r="C171" s="5" t="str">
        <f>IF('Data Validation'!$K$2&lt;&gt;TRUE,"",'Data Validation'!E171)</f>
        <v/>
      </c>
      <c r="D171" s="5" t="str">
        <f>IF('Data Validation'!$K$2&lt;&gt;TRUE,"",'Data Validation'!G171)</f>
        <v/>
      </c>
      <c r="E171" s="5" t="str">
        <f>IF($C171&lt;&gt;"M5","",Price!F171)</f>
        <v/>
      </c>
      <c r="F171" s="6" t="str">
        <f>IF($C171&lt;&gt;"M5","",Price!G171)</f>
        <v/>
      </c>
      <c r="G171" s="57" t="str">
        <f>IF($C171&lt;&gt;"M5","",SSA!E171)</f>
        <v/>
      </c>
      <c r="H171" s="57" t="str">
        <f>IF($C171&lt;&gt;"M5","",SSA!F171)</f>
        <v/>
      </c>
      <c r="I171" s="57" t="str">
        <f>IF($C171&lt;&gt;"M5","",SSA!G171)</f>
        <v/>
      </c>
      <c r="J171" s="57" t="str">
        <f>IF($C171&lt;&gt;"M5","",SSA!H171)</f>
        <v/>
      </c>
      <c r="L171" s="15" t="str">
        <f>IFERROR(AVERAGE(G136:G171),"")</f>
        <v/>
      </c>
      <c r="M171" s="15" t="str">
        <f t="shared" si="10"/>
        <v/>
      </c>
      <c r="N171" s="59" t="str">
        <f t="shared" si="9"/>
        <v/>
      </c>
      <c r="O171" s="60" t="str">
        <f t="shared" si="7"/>
        <v/>
      </c>
      <c r="P171" s="61" t="str">
        <f t="shared" si="8"/>
        <v/>
      </c>
      <c r="Q171" s="62"/>
      <c r="R171" s="62"/>
      <c r="S171" s="62"/>
      <c r="T171" s="62"/>
      <c r="U171" s="62"/>
      <c r="V171" s="62"/>
      <c r="X171" s="48" t="str">
        <f>IFERROR(L171-M171,"")</f>
        <v/>
      </c>
      <c r="Y171" s="49" t="str">
        <f t="shared" si="11"/>
        <v/>
      </c>
      <c r="Z171" s="28" t="str">
        <f t="shared" si="12"/>
        <v/>
      </c>
      <c r="AA171" s="46"/>
      <c r="AB171" s="46"/>
      <c r="AC171" s="46"/>
      <c r="AD171" s="46"/>
      <c r="AE171" s="46"/>
      <c r="AF171" s="46"/>
      <c r="AG171" s="4"/>
    </row>
    <row r="172" spans="1:33" x14ac:dyDescent="0.55000000000000004">
      <c r="A172" s="5" t="str">
        <f>IF('Data Validation'!$K$2&lt;&gt;TRUE,"",'Data Validation'!A172)</f>
        <v/>
      </c>
      <c r="B172" s="5" t="str">
        <f>IF('Data Validation'!$K$2&lt;&gt;TRUE,"",'Data Validation'!C172)</f>
        <v/>
      </c>
      <c r="C172" s="5" t="str">
        <f>IF('Data Validation'!$K$2&lt;&gt;TRUE,"",'Data Validation'!E172)</f>
        <v/>
      </c>
      <c r="D172" s="5" t="str">
        <f>IF('Data Validation'!$K$2&lt;&gt;TRUE,"",'Data Validation'!G172)</f>
        <v/>
      </c>
      <c r="E172" s="5" t="str">
        <f>IF($C172&lt;&gt;"M5","",Price!F172)</f>
        <v/>
      </c>
      <c r="F172" s="6" t="str">
        <f>IF($C172&lt;&gt;"M5","",Price!G172)</f>
        <v/>
      </c>
      <c r="G172" s="57" t="str">
        <f>IF($C172&lt;&gt;"M5","",SSA!E172)</f>
        <v/>
      </c>
      <c r="H172" s="57" t="str">
        <f>IF($C172&lt;&gt;"M5","",SSA!F172)</f>
        <v/>
      </c>
      <c r="I172" s="57" t="str">
        <f>IF($C172&lt;&gt;"M5","",SSA!G172)</f>
        <v/>
      </c>
      <c r="J172" s="57" t="str">
        <f>IF($C172&lt;&gt;"M5","",SSA!H172)</f>
        <v/>
      </c>
      <c r="L172" s="15" t="str">
        <f>IFERROR(AVERAGE(G137:G172),"")</f>
        <v/>
      </c>
      <c r="M172" s="15" t="str">
        <f t="shared" si="10"/>
        <v/>
      </c>
      <c r="N172" s="59" t="str">
        <f t="shared" si="9"/>
        <v/>
      </c>
      <c r="O172" s="60" t="str">
        <f t="shared" si="7"/>
        <v/>
      </c>
      <c r="P172" s="61" t="str">
        <f t="shared" si="8"/>
        <v/>
      </c>
      <c r="Q172" s="62"/>
      <c r="R172" s="62"/>
      <c r="S172" s="62"/>
      <c r="T172" s="62"/>
      <c r="U172" s="62"/>
      <c r="V172" s="62"/>
      <c r="X172" s="48" t="str">
        <f>IFERROR(L172-M172,"")</f>
        <v/>
      </c>
      <c r="Y172" s="49" t="str">
        <f t="shared" si="11"/>
        <v/>
      </c>
      <c r="Z172" s="28" t="str">
        <f t="shared" si="12"/>
        <v/>
      </c>
      <c r="AA172" s="46"/>
      <c r="AB172" s="46"/>
      <c r="AC172" s="46"/>
      <c r="AD172" s="46"/>
      <c r="AE172" s="46"/>
      <c r="AF172" s="46"/>
      <c r="AG172" s="4"/>
    </row>
    <row r="173" spans="1:33" x14ac:dyDescent="0.55000000000000004">
      <c r="A173" s="5" t="str">
        <f>IF('Data Validation'!$K$2&lt;&gt;TRUE,"",'Data Validation'!A173)</f>
        <v/>
      </c>
      <c r="B173" s="5" t="str">
        <f>IF('Data Validation'!$K$2&lt;&gt;TRUE,"",'Data Validation'!C173)</f>
        <v/>
      </c>
      <c r="C173" s="5" t="str">
        <f>IF('Data Validation'!$K$2&lt;&gt;TRUE,"",'Data Validation'!E173)</f>
        <v/>
      </c>
      <c r="D173" s="5" t="str">
        <f>IF('Data Validation'!$K$2&lt;&gt;TRUE,"",'Data Validation'!G173)</f>
        <v/>
      </c>
      <c r="E173" s="5" t="str">
        <f>IF($C173&lt;&gt;"M5","",Price!F173)</f>
        <v/>
      </c>
      <c r="F173" s="6" t="str">
        <f>IF($C173&lt;&gt;"M5","",Price!G173)</f>
        <v/>
      </c>
      <c r="G173" s="57" t="str">
        <f>IF($C173&lt;&gt;"M5","",SSA!E173)</f>
        <v/>
      </c>
      <c r="H173" s="57" t="str">
        <f>IF($C173&lt;&gt;"M5","",SSA!F173)</f>
        <v/>
      </c>
      <c r="I173" s="57" t="str">
        <f>IF($C173&lt;&gt;"M5","",SSA!G173)</f>
        <v/>
      </c>
      <c r="J173" s="57" t="str">
        <f>IF($C173&lt;&gt;"M5","",SSA!H173)</f>
        <v/>
      </c>
      <c r="L173" s="15" t="str">
        <f>IFERROR(AVERAGE(G138:G173),"")</f>
        <v/>
      </c>
      <c r="M173" s="15" t="str">
        <f t="shared" si="10"/>
        <v/>
      </c>
      <c r="N173" s="59" t="str">
        <f t="shared" si="9"/>
        <v/>
      </c>
      <c r="O173" s="60" t="str">
        <f t="shared" si="7"/>
        <v/>
      </c>
      <c r="P173" s="61" t="str">
        <f t="shared" si="8"/>
        <v/>
      </c>
      <c r="Q173" s="62"/>
      <c r="R173" s="62"/>
      <c r="S173" s="62"/>
      <c r="T173" s="62"/>
      <c r="U173" s="62"/>
      <c r="V173" s="62"/>
      <c r="X173" s="48" t="str">
        <f>IFERROR(L173-M173,"")</f>
        <v/>
      </c>
      <c r="Y173" s="49" t="str">
        <f t="shared" si="11"/>
        <v/>
      </c>
      <c r="Z173" s="28" t="str">
        <f t="shared" si="12"/>
        <v/>
      </c>
      <c r="AA173" s="46"/>
      <c r="AB173" s="46"/>
      <c r="AC173" s="46"/>
      <c r="AD173" s="46"/>
      <c r="AE173" s="46"/>
      <c r="AF173" s="46"/>
      <c r="AG173" s="4"/>
    </row>
    <row r="174" spans="1:33" x14ac:dyDescent="0.55000000000000004">
      <c r="A174" s="5" t="str">
        <f>IF('Data Validation'!$K$2&lt;&gt;TRUE,"",'Data Validation'!A174)</f>
        <v/>
      </c>
      <c r="B174" s="5" t="str">
        <f>IF('Data Validation'!$K$2&lt;&gt;TRUE,"",'Data Validation'!C174)</f>
        <v/>
      </c>
      <c r="C174" s="5" t="str">
        <f>IF('Data Validation'!$K$2&lt;&gt;TRUE,"",'Data Validation'!E174)</f>
        <v/>
      </c>
      <c r="D174" s="5" t="str">
        <f>IF('Data Validation'!$K$2&lt;&gt;TRUE,"",'Data Validation'!G174)</f>
        <v/>
      </c>
      <c r="E174" s="5" t="str">
        <f>IF($C174&lt;&gt;"M5","",Price!F174)</f>
        <v/>
      </c>
      <c r="F174" s="6" t="str">
        <f>IF($C174&lt;&gt;"M5","",Price!G174)</f>
        <v/>
      </c>
      <c r="G174" s="57" t="str">
        <f>IF($C174&lt;&gt;"M5","",SSA!E174)</f>
        <v/>
      </c>
      <c r="H174" s="57" t="str">
        <f>IF($C174&lt;&gt;"M5","",SSA!F174)</f>
        <v/>
      </c>
      <c r="I174" s="57" t="str">
        <f>IF($C174&lt;&gt;"M5","",SSA!G174)</f>
        <v/>
      </c>
      <c r="J174" s="57" t="str">
        <f>IF($C174&lt;&gt;"M5","",SSA!H174)</f>
        <v/>
      </c>
      <c r="L174" s="15" t="str">
        <f>IFERROR(AVERAGE(G139:G174),"")</f>
        <v/>
      </c>
      <c r="M174" s="15" t="str">
        <f t="shared" si="10"/>
        <v/>
      </c>
      <c r="N174" s="59" t="str">
        <f t="shared" si="9"/>
        <v/>
      </c>
      <c r="O174" s="60" t="str">
        <f t="shared" si="7"/>
        <v/>
      </c>
      <c r="P174" s="61" t="str">
        <f t="shared" si="8"/>
        <v/>
      </c>
      <c r="Q174" s="62"/>
      <c r="R174" s="62"/>
      <c r="S174" s="62"/>
      <c r="T174" s="62"/>
      <c r="U174" s="62"/>
      <c r="V174" s="62"/>
      <c r="X174" s="48" t="str">
        <f>IFERROR(L174-M174,"")</f>
        <v/>
      </c>
      <c r="Y174" s="49" t="str">
        <f t="shared" si="11"/>
        <v/>
      </c>
      <c r="Z174" s="28" t="str">
        <f t="shared" si="12"/>
        <v/>
      </c>
      <c r="AA174" s="46"/>
      <c r="AB174" s="46"/>
      <c r="AC174" s="46"/>
      <c r="AD174" s="46"/>
      <c r="AE174" s="46"/>
      <c r="AF174" s="46"/>
      <c r="AG174" s="4"/>
    </row>
    <row r="175" spans="1:33" x14ac:dyDescent="0.55000000000000004">
      <c r="A175" s="5" t="str">
        <f>IF('Data Validation'!$K$2&lt;&gt;TRUE,"",'Data Validation'!A175)</f>
        <v/>
      </c>
      <c r="B175" s="5" t="str">
        <f>IF('Data Validation'!$K$2&lt;&gt;TRUE,"",'Data Validation'!C175)</f>
        <v/>
      </c>
      <c r="C175" s="5" t="str">
        <f>IF('Data Validation'!$K$2&lt;&gt;TRUE,"",'Data Validation'!E175)</f>
        <v/>
      </c>
      <c r="D175" s="5" t="str">
        <f>IF('Data Validation'!$K$2&lt;&gt;TRUE,"",'Data Validation'!G175)</f>
        <v/>
      </c>
      <c r="E175" s="5" t="str">
        <f>IF($C175&lt;&gt;"M5","",Price!F175)</f>
        <v/>
      </c>
      <c r="F175" s="6" t="str">
        <f>IF($C175&lt;&gt;"M5","",Price!G175)</f>
        <v/>
      </c>
      <c r="G175" s="57" t="str">
        <f>IF($C175&lt;&gt;"M5","",SSA!E175)</f>
        <v/>
      </c>
      <c r="H175" s="57" t="str">
        <f>IF($C175&lt;&gt;"M5","",SSA!F175)</f>
        <v/>
      </c>
      <c r="I175" s="57" t="str">
        <f>IF($C175&lt;&gt;"M5","",SSA!G175)</f>
        <v/>
      </c>
      <c r="J175" s="57" t="str">
        <f>IF($C175&lt;&gt;"M5","",SSA!H175)</f>
        <v/>
      </c>
      <c r="L175" s="15" t="str">
        <f>IFERROR(AVERAGE(G140:G175),"")</f>
        <v/>
      </c>
      <c r="M175" s="15" t="str">
        <f t="shared" si="10"/>
        <v/>
      </c>
      <c r="N175" s="59" t="str">
        <f t="shared" si="9"/>
        <v/>
      </c>
      <c r="O175" s="60" t="str">
        <f t="shared" si="7"/>
        <v/>
      </c>
      <c r="P175" s="61" t="str">
        <f t="shared" si="8"/>
        <v/>
      </c>
      <c r="Q175" s="62"/>
      <c r="R175" s="62"/>
      <c r="S175" s="62"/>
      <c r="T175" s="62"/>
      <c r="U175" s="62"/>
      <c r="V175" s="62"/>
      <c r="W175" s="23" t="str">
        <f>IFERROR(G175-L175,"")</f>
        <v/>
      </c>
      <c r="X175" s="48" t="str">
        <f>IFERROR(L175-M175,"")</f>
        <v/>
      </c>
      <c r="Y175" s="49" t="str">
        <f t="shared" si="11"/>
        <v/>
      </c>
      <c r="Z175" s="28" t="str">
        <f t="shared" si="12"/>
        <v/>
      </c>
      <c r="AA175" s="13" t="str">
        <f>IF(Z175="","",IF(Z175&lt;=23,"",IF(AND(Z175&gt;=24,Z175&lt;=72),"Bullish",IF(Z175&gt;=73,"Vulnerable Bullish",""))))</f>
        <v/>
      </c>
      <c r="AB175" s="13" t="str">
        <f>IF(OR(AND(AA175="Bullish",W175&lt;0),AND(AA175="Vulnerable Bullish",W175&lt;0)),"Under Price","")</f>
        <v/>
      </c>
      <c r="AC175" s="63" t="str">
        <f t="shared" ref="AC175:AC238" si="13">IF(AND(AB175="Under Price",V175="Sig Low Spike"),"Deep Under Price","")</f>
        <v/>
      </c>
      <c r="AD175" s="14" t="str">
        <f>IF(Z175="","",IF(Z175&gt;=-23,"",IF(AND(Z175&lt;=-24,Z175&gt;=-72),"Bearish",IF(Z175&lt;=-73,"Vulnerable Bearish",""))))</f>
        <v/>
      </c>
      <c r="AE175" s="14" t="str">
        <f>IF(OR(AND(AD175="Bearish",W175&gt;0),AND(AD175="Vulnerable Bearish",W175&gt;0)),"Over Price","")</f>
        <v/>
      </c>
      <c r="AF175" s="64" t="str">
        <f t="shared" ref="AF175:AF238" si="14">IF(AND(AE175="Over Price",U175="Sig Low Spike"),"Deep Over Price","")</f>
        <v/>
      </c>
      <c r="AG175" s="4"/>
    </row>
    <row r="176" spans="1:33" x14ac:dyDescent="0.55000000000000004">
      <c r="A176" s="5" t="str">
        <f>IF('Data Validation'!$K$2&lt;&gt;TRUE,"",'Data Validation'!A176)</f>
        <v/>
      </c>
      <c r="B176" s="5" t="str">
        <f>IF('Data Validation'!$K$2&lt;&gt;TRUE,"",'Data Validation'!C176)</f>
        <v/>
      </c>
      <c r="C176" s="5" t="str">
        <f>IF('Data Validation'!$K$2&lt;&gt;TRUE,"",'Data Validation'!E176)</f>
        <v/>
      </c>
      <c r="D176" s="5" t="str">
        <f>IF('Data Validation'!$K$2&lt;&gt;TRUE,"",'Data Validation'!G176)</f>
        <v/>
      </c>
      <c r="E176" s="5" t="str">
        <f>IF($C176&lt;&gt;"M5","",Price!F176)</f>
        <v/>
      </c>
      <c r="F176" s="6" t="str">
        <f>IF($C176&lt;&gt;"M5","",Price!G176)</f>
        <v/>
      </c>
      <c r="G176" s="57" t="str">
        <f>IF($C176&lt;&gt;"M5","",SSA!E176)</f>
        <v/>
      </c>
      <c r="H176" s="57" t="str">
        <f>IF($C176&lt;&gt;"M5","",SSA!F176)</f>
        <v/>
      </c>
      <c r="I176" s="57" t="str">
        <f>IF($C176&lt;&gt;"M5","",SSA!G176)</f>
        <v/>
      </c>
      <c r="J176" s="57" t="str">
        <f>IF($C176&lt;&gt;"M5","",SSA!H176)</f>
        <v/>
      </c>
      <c r="L176" s="15" t="str">
        <f>IFERROR(AVERAGE(G141:G176),"")</f>
        <v/>
      </c>
      <c r="M176" s="15" t="str">
        <f t="shared" si="10"/>
        <v/>
      </c>
      <c r="N176" s="59" t="str">
        <f t="shared" si="9"/>
        <v/>
      </c>
      <c r="O176" s="60" t="str">
        <f t="shared" si="7"/>
        <v/>
      </c>
      <c r="P176" s="61" t="str">
        <f t="shared" si="8"/>
        <v/>
      </c>
      <c r="Q176" s="62"/>
      <c r="R176" s="62"/>
      <c r="S176" s="62"/>
      <c r="T176" s="62"/>
      <c r="U176" s="62"/>
      <c r="V176" s="62"/>
      <c r="W176" s="23" t="str">
        <f>IFERROR(G176-L176,"")</f>
        <v/>
      </c>
      <c r="X176" s="48" t="str">
        <f>IFERROR(L176-M176,"")</f>
        <v/>
      </c>
      <c r="Y176" s="49" t="str">
        <f t="shared" si="11"/>
        <v/>
      </c>
      <c r="Z176" s="28" t="str">
        <f t="shared" si="12"/>
        <v/>
      </c>
      <c r="AA176" s="13" t="str">
        <f t="shared" ref="AA176:AA239" si="15">IF(Z176="","",IF(Z176&lt;=23,"",IF(AND(Z176&gt;=24,Z176&lt;=72),"Bullish",IF(Z176&gt;=73,"Vulnerable Bullish",""))))</f>
        <v/>
      </c>
      <c r="AB176" s="13" t="str">
        <f t="shared" ref="AB176:AB239" si="16">IF(OR(AND(AA176="Bullish",W176&lt;0),AND(AA176="Vulnerable Bullish",W176&lt;0)),"Under Price","")</f>
        <v/>
      </c>
      <c r="AC176" s="63" t="str">
        <f t="shared" si="13"/>
        <v/>
      </c>
      <c r="AD176" s="14" t="str">
        <f t="shared" ref="AD176:AD239" si="17">IF(Z176="","",IF(Z176&gt;=-23,"",IF(AND(Z176&lt;=-24,Z176&gt;=-72),"Bearish",IF(Z176&lt;=-73,"Vulnerable Bearish",""))))</f>
        <v/>
      </c>
      <c r="AE176" s="14" t="str">
        <f t="shared" ref="AE176:AE239" si="18">IF(OR(AND(AD176="Bearish",W176&gt;0),AND(AD176="Vulnerable Bearish",W176&gt;0)),"Over Price","")</f>
        <v/>
      </c>
      <c r="AF176" s="64" t="str">
        <f t="shared" si="14"/>
        <v/>
      </c>
      <c r="AG176" s="4"/>
    </row>
    <row r="177" spans="1:33" x14ac:dyDescent="0.55000000000000004">
      <c r="A177" s="5" t="str">
        <f>IF('Data Validation'!$K$2&lt;&gt;TRUE,"",'Data Validation'!A177)</f>
        <v/>
      </c>
      <c r="B177" s="5" t="str">
        <f>IF('Data Validation'!$K$2&lt;&gt;TRUE,"",'Data Validation'!C177)</f>
        <v/>
      </c>
      <c r="C177" s="5" t="str">
        <f>IF('Data Validation'!$K$2&lt;&gt;TRUE,"",'Data Validation'!E177)</f>
        <v/>
      </c>
      <c r="D177" s="5" t="str">
        <f>IF('Data Validation'!$K$2&lt;&gt;TRUE,"",'Data Validation'!G177)</f>
        <v/>
      </c>
      <c r="E177" s="5" t="str">
        <f>IF($C177&lt;&gt;"M5","",Price!F177)</f>
        <v/>
      </c>
      <c r="F177" s="6" t="str">
        <f>IF($C177&lt;&gt;"M5","",Price!G177)</f>
        <v/>
      </c>
      <c r="G177" s="57" t="str">
        <f>IF($C177&lt;&gt;"M5","",SSA!E177)</f>
        <v/>
      </c>
      <c r="H177" s="57" t="str">
        <f>IF($C177&lt;&gt;"M5","",SSA!F177)</f>
        <v/>
      </c>
      <c r="I177" s="57" t="str">
        <f>IF($C177&lt;&gt;"M5","",SSA!G177)</f>
        <v/>
      </c>
      <c r="J177" s="57" t="str">
        <f>IF($C177&lt;&gt;"M5","",SSA!H177)</f>
        <v/>
      </c>
      <c r="L177" s="15" t="str">
        <f>IFERROR(AVERAGE(G142:G177),"")</f>
        <v/>
      </c>
      <c r="M177" s="15" t="str">
        <f t="shared" si="10"/>
        <v/>
      </c>
      <c r="N177" s="59" t="str">
        <f t="shared" si="9"/>
        <v/>
      </c>
      <c r="O177" s="60" t="str">
        <f t="shared" si="7"/>
        <v/>
      </c>
      <c r="P177" s="61" t="str">
        <f t="shared" si="8"/>
        <v/>
      </c>
      <c r="Q177" s="62"/>
      <c r="R177" s="62"/>
      <c r="S177" s="62"/>
      <c r="T177" s="62"/>
      <c r="U177" s="62"/>
      <c r="V177" s="62"/>
      <c r="W177" s="23" t="str">
        <f>IFERROR(G177-L177,"")</f>
        <v/>
      </c>
      <c r="X177" s="48" t="str">
        <f>IFERROR(L177-M177,"")</f>
        <v/>
      </c>
      <c r="Y177" s="49" t="str">
        <f t="shared" si="11"/>
        <v/>
      </c>
      <c r="Z177" s="28" t="str">
        <f t="shared" si="12"/>
        <v/>
      </c>
      <c r="AA177" s="13" t="str">
        <f t="shared" si="15"/>
        <v/>
      </c>
      <c r="AB177" s="13" t="str">
        <f t="shared" si="16"/>
        <v/>
      </c>
      <c r="AC177" s="63" t="str">
        <f t="shared" si="13"/>
        <v/>
      </c>
      <c r="AD177" s="14" t="str">
        <f t="shared" si="17"/>
        <v/>
      </c>
      <c r="AE177" s="14" t="str">
        <f t="shared" si="18"/>
        <v/>
      </c>
      <c r="AF177" s="64" t="str">
        <f t="shared" si="14"/>
        <v/>
      </c>
      <c r="AG177" s="4"/>
    </row>
    <row r="178" spans="1:33" x14ac:dyDescent="0.55000000000000004">
      <c r="A178" s="5" t="str">
        <f>IF('Data Validation'!$K$2&lt;&gt;TRUE,"",'Data Validation'!A178)</f>
        <v/>
      </c>
      <c r="B178" s="5" t="str">
        <f>IF('Data Validation'!$K$2&lt;&gt;TRUE,"",'Data Validation'!C178)</f>
        <v/>
      </c>
      <c r="C178" s="5" t="str">
        <f>IF('Data Validation'!$K$2&lt;&gt;TRUE,"",'Data Validation'!E178)</f>
        <v/>
      </c>
      <c r="D178" s="5" t="str">
        <f>IF('Data Validation'!$K$2&lt;&gt;TRUE,"",'Data Validation'!G178)</f>
        <v/>
      </c>
      <c r="E178" s="5" t="str">
        <f>IF($C178&lt;&gt;"M5","",Price!F178)</f>
        <v/>
      </c>
      <c r="F178" s="6" t="str">
        <f>IF($C178&lt;&gt;"M5","",Price!G178)</f>
        <v/>
      </c>
      <c r="G178" s="57" t="str">
        <f>IF($C178&lt;&gt;"M5","",SSA!E178)</f>
        <v/>
      </c>
      <c r="H178" s="57" t="str">
        <f>IF($C178&lt;&gt;"M5","",SSA!F178)</f>
        <v/>
      </c>
      <c r="I178" s="57" t="str">
        <f>IF($C178&lt;&gt;"M5","",SSA!G178)</f>
        <v/>
      </c>
      <c r="J178" s="57" t="str">
        <f>IF($C178&lt;&gt;"M5","",SSA!H178)</f>
        <v/>
      </c>
      <c r="L178" s="15" t="str">
        <f>IFERROR(AVERAGE(G143:G178),"")</f>
        <v/>
      </c>
      <c r="M178" s="15" t="str">
        <f t="shared" si="10"/>
        <v/>
      </c>
      <c r="N178" s="59" t="str">
        <f t="shared" si="9"/>
        <v/>
      </c>
      <c r="O178" s="60" t="str">
        <f t="shared" si="7"/>
        <v/>
      </c>
      <c r="P178" s="61" t="str">
        <f t="shared" si="8"/>
        <v/>
      </c>
      <c r="Q178" s="62"/>
      <c r="R178" s="62"/>
      <c r="S178" s="62"/>
      <c r="T178" s="62"/>
      <c r="U178" s="62"/>
      <c r="V178" s="62"/>
      <c r="W178" s="23" t="str">
        <f>IFERROR(G178-L178,"")</f>
        <v/>
      </c>
      <c r="X178" s="48" t="str">
        <f>IFERROR(L178-M178,"")</f>
        <v/>
      </c>
      <c r="Y178" s="49" t="str">
        <f t="shared" si="11"/>
        <v/>
      </c>
      <c r="Z178" s="28" t="str">
        <f t="shared" si="12"/>
        <v/>
      </c>
      <c r="AA178" s="13" t="str">
        <f t="shared" si="15"/>
        <v/>
      </c>
      <c r="AB178" s="13" t="str">
        <f t="shared" si="16"/>
        <v/>
      </c>
      <c r="AC178" s="63" t="str">
        <f t="shared" si="13"/>
        <v/>
      </c>
      <c r="AD178" s="14" t="str">
        <f t="shared" si="17"/>
        <v/>
      </c>
      <c r="AE178" s="14" t="str">
        <f t="shared" si="18"/>
        <v/>
      </c>
      <c r="AF178" s="64" t="str">
        <f t="shared" si="14"/>
        <v/>
      </c>
      <c r="AG178" s="4"/>
    </row>
    <row r="179" spans="1:33" x14ac:dyDescent="0.55000000000000004">
      <c r="A179" s="5" t="str">
        <f>IF('Data Validation'!$K$2&lt;&gt;TRUE,"",'Data Validation'!A179)</f>
        <v/>
      </c>
      <c r="B179" s="5" t="str">
        <f>IF('Data Validation'!$K$2&lt;&gt;TRUE,"",'Data Validation'!C179)</f>
        <v/>
      </c>
      <c r="C179" s="5" t="str">
        <f>IF('Data Validation'!$K$2&lt;&gt;TRUE,"",'Data Validation'!E179)</f>
        <v/>
      </c>
      <c r="D179" s="5" t="str">
        <f>IF('Data Validation'!$K$2&lt;&gt;TRUE,"",'Data Validation'!G179)</f>
        <v/>
      </c>
      <c r="E179" s="5" t="str">
        <f>IF($C179&lt;&gt;"M5","",Price!F179)</f>
        <v/>
      </c>
      <c r="F179" s="6" t="str">
        <f>IF($C179&lt;&gt;"M5","",Price!G179)</f>
        <v/>
      </c>
      <c r="G179" s="57" t="str">
        <f>IF($C179&lt;&gt;"M5","",SSA!E179)</f>
        <v/>
      </c>
      <c r="H179" s="57" t="str">
        <f>IF($C179&lt;&gt;"M5","",SSA!F179)</f>
        <v/>
      </c>
      <c r="I179" s="57" t="str">
        <f>IF($C179&lt;&gt;"M5","",SSA!G179)</f>
        <v/>
      </c>
      <c r="J179" s="57" t="str">
        <f>IF($C179&lt;&gt;"M5","",SSA!H179)</f>
        <v/>
      </c>
      <c r="L179" s="15" t="str">
        <f>IFERROR(AVERAGE(G144:G179),"")</f>
        <v/>
      </c>
      <c r="M179" s="15" t="str">
        <f t="shared" si="10"/>
        <v/>
      </c>
      <c r="N179" s="59" t="str">
        <f t="shared" si="9"/>
        <v/>
      </c>
      <c r="O179" s="60" t="str">
        <f t="shared" si="7"/>
        <v/>
      </c>
      <c r="P179" s="61" t="str">
        <f t="shared" si="8"/>
        <v/>
      </c>
      <c r="Q179" s="62"/>
      <c r="R179" s="62"/>
      <c r="S179" s="62"/>
      <c r="T179" s="62"/>
      <c r="U179" s="62"/>
      <c r="V179" s="62"/>
      <c r="W179" s="23" t="str">
        <f>IFERROR(G179-L179,"")</f>
        <v/>
      </c>
      <c r="X179" s="48" t="str">
        <f>IFERROR(L179-M179,"")</f>
        <v/>
      </c>
      <c r="Y179" s="49" t="str">
        <f t="shared" si="11"/>
        <v/>
      </c>
      <c r="Z179" s="28" t="str">
        <f t="shared" si="12"/>
        <v/>
      </c>
      <c r="AA179" s="13" t="str">
        <f t="shared" si="15"/>
        <v/>
      </c>
      <c r="AB179" s="13" t="str">
        <f t="shared" si="16"/>
        <v/>
      </c>
      <c r="AC179" s="63" t="str">
        <f t="shared" si="13"/>
        <v/>
      </c>
      <c r="AD179" s="14" t="str">
        <f t="shared" si="17"/>
        <v/>
      </c>
      <c r="AE179" s="14" t="str">
        <f t="shared" si="18"/>
        <v/>
      </c>
      <c r="AF179" s="64" t="str">
        <f t="shared" si="14"/>
        <v/>
      </c>
      <c r="AG179" s="4"/>
    </row>
    <row r="180" spans="1:33" x14ac:dyDescent="0.55000000000000004">
      <c r="A180" s="5" t="str">
        <f>IF('Data Validation'!$K$2&lt;&gt;TRUE,"",'Data Validation'!A180)</f>
        <v/>
      </c>
      <c r="B180" s="5" t="str">
        <f>IF('Data Validation'!$K$2&lt;&gt;TRUE,"",'Data Validation'!C180)</f>
        <v/>
      </c>
      <c r="C180" s="5" t="str">
        <f>IF('Data Validation'!$K$2&lt;&gt;TRUE,"",'Data Validation'!E180)</f>
        <v/>
      </c>
      <c r="D180" s="5" t="str">
        <f>IF('Data Validation'!$K$2&lt;&gt;TRUE,"",'Data Validation'!G180)</f>
        <v/>
      </c>
      <c r="E180" s="5" t="str">
        <f>IF($C180&lt;&gt;"M5","",Price!F180)</f>
        <v/>
      </c>
      <c r="F180" s="6" t="str">
        <f>IF($C180&lt;&gt;"M5","",Price!G180)</f>
        <v/>
      </c>
      <c r="G180" s="57" t="str">
        <f>IF($C180&lt;&gt;"M5","",SSA!E180)</f>
        <v/>
      </c>
      <c r="H180" s="57" t="str">
        <f>IF($C180&lt;&gt;"M5","",SSA!F180)</f>
        <v/>
      </c>
      <c r="I180" s="57" t="str">
        <f>IF($C180&lt;&gt;"M5","",SSA!G180)</f>
        <v/>
      </c>
      <c r="J180" s="57" t="str">
        <f>IF($C180&lt;&gt;"M5","",SSA!H180)</f>
        <v/>
      </c>
      <c r="L180" s="15" t="str">
        <f>IFERROR(AVERAGE(G145:G180),"")</f>
        <v/>
      </c>
      <c r="M180" s="15" t="str">
        <f t="shared" si="10"/>
        <v/>
      </c>
      <c r="N180" s="59" t="str">
        <f t="shared" si="9"/>
        <v/>
      </c>
      <c r="O180" s="60" t="str">
        <f t="shared" si="7"/>
        <v/>
      </c>
      <c r="P180" s="61" t="str">
        <f t="shared" si="8"/>
        <v/>
      </c>
      <c r="Q180" s="62"/>
      <c r="R180" s="62"/>
      <c r="S180" s="62"/>
      <c r="T180" s="62"/>
      <c r="U180" s="62"/>
      <c r="V180" s="62"/>
      <c r="W180" s="23" t="str">
        <f>IFERROR(G180-L180,"")</f>
        <v/>
      </c>
      <c r="X180" s="48" t="str">
        <f>IFERROR(L180-M180,"")</f>
        <v/>
      </c>
      <c r="Y180" s="49" t="str">
        <f t="shared" si="11"/>
        <v/>
      </c>
      <c r="Z180" s="28" t="str">
        <f t="shared" si="12"/>
        <v/>
      </c>
      <c r="AA180" s="13" t="str">
        <f t="shared" si="15"/>
        <v/>
      </c>
      <c r="AB180" s="13" t="str">
        <f t="shared" si="16"/>
        <v/>
      </c>
      <c r="AC180" s="63" t="str">
        <f t="shared" si="13"/>
        <v/>
      </c>
      <c r="AD180" s="14" t="str">
        <f t="shared" si="17"/>
        <v/>
      </c>
      <c r="AE180" s="14" t="str">
        <f t="shared" si="18"/>
        <v/>
      </c>
      <c r="AF180" s="64" t="str">
        <f t="shared" si="14"/>
        <v/>
      </c>
      <c r="AG180" s="4"/>
    </row>
    <row r="181" spans="1:33" x14ac:dyDescent="0.55000000000000004">
      <c r="A181" s="5" t="str">
        <f>IF('Data Validation'!$K$2&lt;&gt;TRUE,"",'Data Validation'!A181)</f>
        <v/>
      </c>
      <c r="B181" s="5" t="str">
        <f>IF('Data Validation'!$K$2&lt;&gt;TRUE,"",'Data Validation'!C181)</f>
        <v/>
      </c>
      <c r="C181" s="5" t="str">
        <f>IF('Data Validation'!$K$2&lt;&gt;TRUE,"",'Data Validation'!E181)</f>
        <v/>
      </c>
      <c r="D181" s="5" t="str">
        <f>IF('Data Validation'!$K$2&lt;&gt;TRUE,"",'Data Validation'!G181)</f>
        <v/>
      </c>
      <c r="E181" s="5" t="str">
        <f>IF($C181&lt;&gt;"M5","",Price!F181)</f>
        <v/>
      </c>
      <c r="F181" s="6" t="str">
        <f>IF($C181&lt;&gt;"M5","",Price!G181)</f>
        <v/>
      </c>
      <c r="G181" s="57" t="str">
        <f>IF($C181&lt;&gt;"M5","",SSA!E181)</f>
        <v/>
      </c>
      <c r="H181" s="57" t="str">
        <f>IF($C181&lt;&gt;"M5","",SSA!F181)</f>
        <v/>
      </c>
      <c r="I181" s="57" t="str">
        <f>IF($C181&lt;&gt;"M5","",SSA!G181)</f>
        <v/>
      </c>
      <c r="J181" s="57" t="str">
        <f>IF($C181&lt;&gt;"M5","",SSA!H181)</f>
        <v/>
      </c>
      <c r="L181" s="15" t="str">
        <f>IFERROR(AVERAGE(G146:G181),"")</f>
        <v/>
      </c>
      <c r="M181" s="15" t="str">
        <f t="shared" si="10"/>
        <v/>
      </c>
      <c r="N181" s="59" t="str">
        <f t="shared" si="9"/>
        <v/>
      </c>
      <c r="O181" s="60" t="str">
        <f t="shared" si="7"/>
        <v/>
      </c>
      <c r="P181" s="61" t="str">
        <f t="shared" si="8"/>
        <v/>
      </c>
      <c r="Q181" s="62"/>
      <c r="R181" s="62"/>
      <c r="S181" s="62"/>
      <c r="T181" s="62"/>
      <c r="U181" s="62"/>
      <c r="V181" s="62"/>
      <c r="W181" s="23" t="str">
        <f>IFERROR(G181-L181,"")</f>
        <v/>
      </c>
      <c r="X181" s="48" t="str">
        <f>IFERROR(L181-M181,"")</f>
        <v/>
      </c>
      <c r="Y181" s="49" t="str">
        <f t="shared" si="11"/>
        <v/>
      </c>
      <c r="Z181" s="28" t="str">
        <f t="shared" si="12"/>
        <v/>
      </c>
      <c r="AA181" s="13" t="str">
        <f t="shared" si="15"/>
        <v/>
      </c>
      <c r="AB181" s="13" t="str">
        <f t="shared" si="16"/>
        <v/>
      </c>
      <c r="AC181" s="63" t="str">
        <f t="shared" si="13"/>
        <v/>
      </c>
      <c r="AD181" s="14" t="str">
        <f t="shared" si="17"/>
        <v/>
      </c>
      <c r="AE181" s="14" t="str">
        <f t="shared" si="18"/>
        <v/>
      </c>
      <c r="AF181" s="64" t="str">
        <f t="shared" si="14"/>
        <v/>
      </c>
      <c r="AG181" s="4"/>
    </row>
    <row r="182" spans="1:33" x14ac:dyDescent="0.55000000000000004">
      <c r="A182" s="5" t="str">
        <f>IF('Data Validation'!$K$2&lt;&gt;TRUE,"",'Data Validation'!A182)</f>
        <v/>
      </c>
      <c r="B182" s="5" t="str">
        <f>IF('Data Validation'!$K$2&lt;&gt;TRUE,"",'Data Validation'!C182)</f>
        <v/>
      </c>
      <c r="C182" s="5" t="str">
        <f>IF('Data Validation'!$K$2&lt;&gt;TRUE,"",'Data Validation'!E182)</f>
        <v/>
      </c>
      <c r="D182" s="5" t="str">
        <f>IF('Data Validation'!$K$2&lt;&gt;TRUE,"",'Data Validation'!G182)</f>
        <v/>
      </c>
      <c r="E182" s="5" t="str">
        <f>IF($C182&lt;&gt;"M5","",Price!F182)</f>
        <v/>
      </c>
      <c r="F182" s="6" t="str">
        <f>IF($C182&lt;&gt;"M5","",Price!G182)</f>
        <v/>
      </c>
      <c r="G182" s="57" t="str">
        <f>IF($C182&lt;&gt;"M5","",SSA!E182)</f>
        <v/>
      </c>
      <c r="H182" s="57" t="str">
        <f>IF($C182&lt;&gt;"M5","",SSA!F182)</f>
        <v/>
      </c>
      <c r="I182" s="57" t="str">
        <f>IF($C182&lt;&gt;"M5","",SSA!G182)</f>
        <v/>
      </c>
      <c r="J182" s="57" t="str">
        <f>IF($C182&lt;&gt;"M5","",SSA!H182)</f>
        <v/>
      </c>
      <c r="L182" s="15" t="str">
        <f>IFERROR(AVERAGE(G147:G182),"")</f>
        <v/>
      </c>
      <c r="M182" s="15" t="str">
        <f t="shared" si="10"/>
        <v/>
      </c>
      <c r="N182" s="59" t="str">
        <f t="shared" si="9"/>
        <v/>
      </c>
      <c r="O182" s="60" t="str">
        <f t="shared" si="7"/>
        <v/>
      </c>
      <c r="P182" s="61" t="str">
        <f t="shared" si="8"/>
        <v/>
      </c>
      <c r="Q182" s="62"/>
      <c r="R182" s="62"/>
      <c r="S182" s="62"/>
      <c r="T182" s="62"/>
      <c r="U182" s="62"/>
      <c r="V182" s="62"/>
      <c r="W182" s="23" t="str">
        <f>IFERROR(G182-L182,"")</f>
        <v/>
      </c>
      <c r="X182" s="48" t="str">
        <f>IFERROR(L182-M182,"")</f>
        <v/>
      </c>
      <c r="Y182" s="49" t="str">
        <f t="shared" si="11"/>
        <v/>
      </c>
      <c r="Z182" s="28" t="str">
        <f t="shared" si="12"/>
        <v/>
      </c>
      <c r="AA182" s="13" t="str">
        <f t="shared" si="15"/>
        <v/>
      </c>
      <c r="AB182" s="13" t="str">
        <f t="shared" si="16"/>
        <v/>
      </c>
      <c r="AC182" s="63" t="str">
        <f t="shared" si="13"/>
        <v/>
      </c>
      <c r="AD182" s="14" t="str">
        <f t="shared" si="17"/>
        <v/>
      </c>
      <c r="AE182" s="14" t="str">
        <f t="shared" si="18"/>
        <v/>
      </c>
      <c r="AF182" s="64" t="str">
        <f t="shared" si="14"/>
        <v/>
      </c>
      <c r="AG182" s="4"/>
    </row>
    <row r="183" spans="1:33" x14ac:dyDescent="0.55000000000000004">
      <c r="A183" s="5" t="str">
        <f>IF('Data Validation'!$K$2&lt;&gt;TRUE,"",'Data Validation'!A183)</f>
        <v/>
      </c>
      <c r="B183" s="5" t="str">
        <f>IF('Data Validation'!$K$2&lt;&gt;TRUE,"",'Data Validation'!C183)</f>
        <v/>
      </c>
      <c r="C183" s="5" t="str">
        <f>IF('Data Validation'!$K$2&lt;&gt;TRUE,"",'Data Validation'!E183)</f>
        <v/>
      </c>
      <c r="D183" s="5" t="str">
        <f>IF('Data Validation'!$K$2&lt;&gt;TRUE,"",'Data Validation'!G183)</f>
        <v/>
      </c>
      <c r="E183" s="5" t="str">
        <f>IF($C183&lt;&gt;"M5","",Price!F183)</f>
        <v/>
      </c>
      <c r="F183" s="6" t="str">
        <f>IF($C183&lt;&gt;"M5","",Price!G183)</f>
        <v/>
      </c>
      <c r="G183" s="57" t="str">
        <f>IF($C183&lt;&gt;"M5","",SSA!E183)</f>
        <v/>
      </c>
      <c r="H183" s="57" t="str">
        <f>IF($C183&lt;&gt;"M5","",SSA!F183)</f>
        <v/>
      </c>
      <c r="I183" s="57" t="str">
        <f>IF($C183&lt;&gt;"M5","",SSA!G183)</f>
        <v/>
      </c>
      <c r="J183" s="57" t="str">
        <f>IF($C183&lt;&gt;"M5","",SSA!H183)</f>
        <v/>
      </c>
      <c r="L183" s="15" t="str">
        <f>IFERROR(AVERAGE(G148:G183),"")</f>
        <v/>
      </c>
      <c r="M183" s="15" t="str">
        <f t="shared" si="10"/>
        <v/>
      </c>
      <c r="N183" s="59" t="str">
        <f t="shared" si="9"/>
        <v/>
      </c>
      <c r="O183" s="60" t="str">
        <f t="shared" si="7"/>
        <v/>
      </c>
      <c r="P183" s="61" t="str">
        <f t="shared" si="8"/>
        <v/>
      </c>
      <c r="Q183" s="62"/>
      <c r="R183" s="62"/>
      <c r="S183" s="62"/>
      <c r="T183" s="62"/>
      <c r="U183" s="62"/>
      <c r="V183" s="62"/>
      <c r="W183" s="23" t="str">
        <f>IFERROR(G183-L183,"")</f>
        <v/>
      </c>
      <c r="X183" s="48" t="str">
        <f>IFERROR(L183-M183,"")</f>
        <v/>
      </c>
      <c r="Y183" s="49" t="str">
        <f t="shared" si="11"/>
        <v/>
      </c>
      <c r="Z183" s="28" t="str">
        <f t="shared" si="12"/>
        <v/>
      </c>
      <c r="AA183" s="13" t="str">
        <f t="shared" si="15"/>
        <v/>
      </c>
      <c r="AB183" s="13" t="str">
        <f t="shared" si="16"/>
        <v/>
      </c>
      <c r="AC183" s="63" t="str">
        <f t="shared" si="13"/>
        <v/>
      </c>
      <c r="AD183" s="14" t="str">
        <f t="shared" si="17"/>
        <v/>
      </c>
      <c r="AE183" s="14" t="str">
        <f t="shared" si="18"/>
        <v/>
      </c>
      <c r="AF183" s="64" t="str">
        <f t="shared" si="14"/>
        <v/>
      </c>
      <c r="AG183" s="4"/>
    </row>
    <row r="184" spans="1:33" x14ac:dyDescent="0.55000000000000004">
      <c r="A184" s="5" t="str">
        <f>IF('Data Validation'!$K$2&lt;&gt;TRUE,"",'Data Validation'!A184)</f>
        <v/>
      </c>
      <c r="B184" s="5" t="str">
        <f>IF('Data Validation'!$K$2&lt;&gt;TRUE,"",'Data Validation'!C184)</f>
        <v/>
      </c>
      <c r="C184" s="5" t="str">
        <f>IF('Data Validation'!$K$2&lt;&gt;TRUE,"",'Data Validation'!E184)</f>
        <v/>
      </c>
      <c r="D184" s="5" t="str">
        <f>IF('Data Validation'!$K$2&lt;&gt;TRUE,"",'Data Validation'!G184)</f>
        <v/>
      </c>
      <c r="E184" s="5" t="str">
        <f>IF($C184&lt;&gt;"M5","",Price!F184)</f>
        <v/>
      </c>
      <c r="F184" s="6" t="str">
        <f>IF($C184&lt;&gt;"M5","",Price!G184)</f>
        <v/>
      </c>
      <c r="G184" s="57" t="str">
        <f>IF($C184&lt;&gt;"M5","",SSA!E184)</f>
        <v/>
      </c>
      <c r="H184" s="57" t="str">
        <f>IF($C184&lt;&gt;"M5","",SSA!F184)</f>
        <v/>
      </c>
      <c r="I184" s="57" t="str">
        <f>IF($C184&lt;&gt;"M5","",SSA!G184)</f>
        <v/>
      </c>
      <c r="J184" s="57" t="str">
        <f>IF($C184&lt;&gt;"M5","",SSA!H184)</f>
        <v/>
      </c>
      <c r="L184" s="15" t="str">
        <f>IFERROR(AVERAGE(G149:G184),"")</f>
        <v/>
      </c>
      <c r="M184" s="15" t="str">
        <f t="shared" si="10"/>
        <v/>
      </c>
      <c r="N184" s="59" t="str">
        <f t="shared" si="9"/>
        <v/>
      </c>
      <c r="O184" s="60" t="str">
        <f t="shared" si="7"/>
        <v/>
      </c>
      <c r="P184" s="61" t="str">
        <f t="shared" si="8"/>
        <v/>
      </c>
      <c r="Q184" s="62"/>
      <c r="R184" s="62"/>
      <c r="S184" s="62"/>
      <c r="T184" s="62"/>
      <c r="U184" s="62"/>
      <c r="V184" s="62"/>
      <c r="W184" s="23" t="str">
        <f>IFERROR(G184-L184,"")</f>
        <v/>
      </c>
      <c r="X184" s="48" t="str">
        <f>IFERROR(L184-M184,"")</f>
        <v/>
      </c>
      <c r="Y184" s="49" t="str">
        <f t="shared" si="11"/>
        <v/>
      </c>
      <c r="Z184" s="28" t="str">
        <f t="shared" si="12"/>
        <v/>
      </c>
      <c r="AA184" s="13" t="str">
        <f t="shared" si="15"/>
        <v/>
      </c>
      <c r="AB184" s="13" t="str">
        <f t="shared" si="16"/>
        <v/>
      </c>
      <c r="AC184" s="63" t="str">
        <f t="shared" si="13"/>
        <v/>
      </c>
      <c r="AD184" s="14" t="str">
        <f t="shared" si="17"/>
        <v/>
      </c>
      <c r="AE184" s="14" t="str">
        <f t="shared" si="18"/>
        <v/>
      </c>
      <c r="AF184" s="64" t="str">
        <f t="shared" si="14"/>
        <v/>
      </c>
      <c r="AG184" s="4"/>
    </row>
    <row r="185" spans="1:33" x14ac:dyDescent="0.55000000000000004">
      <c r="A185" s="5" t="str">
        <f>IF('Data Validation'!$K$2&lt;&gt;TRUE,"",'Data Validation'!A185)</f>
        <v/>
      </c>
      <c r="B185" s="5" t="str">
        <f>IF('Data Validation'!$K$2&lt;&gt;TRUE,"",'Data Validation'!C185)</f>
        <v/>
      </c>
      <c r="C185" s="5" t="str">
        <f>IF('Data Validation'!$K$2&lt;&gt;TRUE,"",'Data Validation'!E185)</f>
        <v/>
      </c>
      <c r="D185" s="5" t="str">
        <f>IF('Data Validation'!$K$2&lt;&gt;TRUE,"",'Data Validation'!G185)</f>
        <v/>
      </c>
      <c r="E185" s="5" t="str">
        <f>IF($C185&lt;&gt;"M5","",Price!F185)</f>
        <v/>
      </c>
      <c r="F185" s="6" t="str">
        <f>IF($C185&lt;&gt;"M5","",Price!G185)</f>
        <v/>
      </c>
      <c r="G185" s="57" t="str">
        <f>IF($C185&lt;&gt;"M5","",SSA!E185)</f>
        <v/>
      </c>
      <c r="H185" s="57" t="str">
        <f>IF($C185&lt;&gt;"M5","",SSA!F185)</f>
        <v/>
      </c>
      <c r="I185" s="57" t="str">
        <f>IF($C185&lt;&gt;"M5","",SSA!G185)</f>
        <v/>
      </c>
      <c r="J185" s="57" t="str">
        <f>IF($C185&lt;&gt;"M5","",SSA!H185)</f>
        <v/>
      </c>
      <c r="L185" s="15" t="str">
        <f>IFERROR(AVERAGE(G150:G185),"")</f>
        <v/>
      </c>
      <c r="M185" s="15" t="str">
        <f t="shared" si="10"/>
        <v/>
      </c>
      <c r="N185" s="59" t="str">
        <f t="shared" si="9"/>
        <v/>
      </c>
      <c r="O185" s="60" t="str">
        <f t="shared" si="7"/>
        <v/>
      </c>
      <c r="P185" s="61" t="str">
        <f t="shared" si="8"/>
        <v/>
      </c>
      <c r="Q185" s="62"/>
      <c r="R185" s="62"/>
      <c r="S185" s="62"/>
      <c r="T185" s="62"/>
      <c r="U185" s="62"/>
      <c r="V185" s="62"/>
      <c r="W185" s="23" t="str">
        <f>IFERROR(G185-L185,"")</f>
        <v/>
      </c>
      <c r="X185" s="48" t="str">
        <f>IFERROR(L185-M185,"")</f>
        <v/>
      </c>
      <c r="Y185" s="49" t="str">
        <f t="shared" si="11"/>
        <v/>
      </c>
      <c r="Z185" s="28" t="str">
        <f t="shared" si="12"/>
        <v/>
      </c>
      <c r="AA185" s="13" t="str">
        <f t="shared" si="15"/>
        <v/>
      </c>
      <c r="AB185" s="13" t="str">
        <f t="shared" si="16"/>
        <v/>
      </c>
      <c r="AC185" s="63" t="str">
        <f t="shared" si="13"/>
        <v/>
      </c>
      <c r="AD185" s="14" t="str">
        <f t="shared" si="17"/>
        <v/>
      </c>
      <c r="AE185" s="14" t="str">
        <f t="shared" si="18"/>
        <v/>
      </c>
      <c r="AF185" s="64" t="str">
        <f t="shared" si="14"/>
        <v/>
      </c>
      <c r="AG185" s="4"/>
    </row>
    <row r="186" spans="1:33" x14ac:dyDescent="0.55000000000000004">
      <c r="A186" s="5" t="str">
        <f>IF('Data Validation'!$K$2&lt;&gt;TRUE,"",'Data Validation'!A186)</f>
        <v/>
      </c>
      <c r="B186" s="5" t="str">
        <f>IF('Data Validation'!$K$2&lt;&gt;TRUE,"",'Data Validation'!C186)</f>
        <v/>
      </c>
      <c r="C186" s="5" t="str">
        <f>IF('Data Validation'!$K$2&lt;&gt;TRUE,"",'Data Validation'!E186)</f>
        <v/>
      </c>
      <c r="D186" s="5" t="str">
        <f>IF('Data Validation'!$K$2&lt;&gt;TRUE,"",'Data Validation'!G186)</f>
        <v/>
      </c>
      <c r="E186" s="5" t="str">
        <f>IF($C186&lt;&gt;"M5","",Price!F186)</f>
        <v/>
      </c>
      <c r="F186" s="6" t="str">
        <f>IF($C186&lt;&gt;"M5","",Price!G186)</f>
        <v/>
      </c>
      <c r="G186" s="57" t="str">
        <f>IF($C186&lt;&gt;"M5","",SSA!E186)</f>
        <v/>
      </c>
      <c r="H186" s="57" t="str">
        <f>IF($C186&lt;&gt;"M5","",SSA!F186)</f>
        <v/>
      </c>
      <c r="I186" s="57" t="str">
        <f>IF($C186&lt;&gt;"M5","",SSA!G186)</f>
        <v/>
      </c>
      <c r="J186" s="57" t="str">
        <f>IF($C186&lt;&gt;"M5","",SSA!H186)</f>
        <v/>
      </c>
      <c r="L186" s="15" t="str">
        <f>IFERROR(AVERAGE(G151:G186),"")</f>
        <v/>
      </c>
      <c r="M186" s="15" t="str">
        <f t="shared" si="10"/>
        <v/>
      </c>
      <c r="N186" s="59" t="str">
        <f t="shared" si="9"/>
        <v/>
      </c>
      <c r="O186" s="60" t="str">
        <f t="shared" si="7"/>
        <v/>
      </c>
      <c r="P186" s="61" t="str">
        <f t="shared" si="8"/>
        <v/>
      </c>
      <c r="Q186" s="62"/>
      <c r="R186" s="62"/>
      <c r="S186" s="62"/>
      <c r="T186" s="62"/>
      <c r="U186" s="62"/>
      <c r="V186" s="62"/>
      <c r="W186" s="23" t="str">
        <f>IFERROR(G186-L186,"")</f>
        <v/>
      </c>
      <c r="X186" s="48" t="str">
        <f>IFERROR(L186-M186,"")</f>
        <v/>
      </c>
      <c r="Y186" s="49" t="str">
        <f t="shared" si="11"/>
        <v/>
      </c>
      <c r="Z186" s="28" t="str">
        <f t="shared" si="12"/>
        <v/>
      </c>
      <c r="AA186" s="13" t="str">
        <f t="shared" si="15"/>
        <v/>
      </c>
      <c r="AB186" s="13" t="str">
        <f t="shared" si="16"/>
        <v/>
      </c>
      <c r="AC186" s="63" t="str">
        <f t="shared" si="13"/>
        <v/>
      </c>
      <c r="AD186" s="14" t="str">
        <f t="shared" si="17"/>
        <v/>
      </c>
      <c r="AE186" s="14" t="str">
        <f t="shared" si="18"/>
        <v/>
      </c>
      <c r="AF186" s="64" t="str">
        <f t="shared" si="14"/>
        <v/>
      </c>
      <c r="AG186" s="4"/>
    </row>
    <row r="187" spans="1:33" x14ac:dyDescent="0.55000000000000004">
      <c r="A187" s="5" t="str">
        <f>IF('Data Validation'!$K$2&lt;&gt;TRUE,"",'Data Validation'!A187)</f>
        <v/>
      </c>
      <c r="B187" s="5" t="str">
        <f>IF('Data Validation'!$K$2&lt;&gt;TRUE,"",'Data Validation'!C187)</f>
        <v/>
      </c>
      <c r="C187" s="5" t="str">
        <f>IF('Data Validation'!$K$2&lt;&gt;TRUE,"",'Data Validation'!E187)</f>
        <v/>
      </c>
      <c r="D187" s="5" t="str">
        <f>IF('Data Validation'!$K$2&lt;&gt;TRUE,"",'Data Validation'!G187)</f>
        <v/>
      </c>
      <c r="E187" s="5" t="str">
        <f>IF($C187&lt;&gt;"M5","",Price!F187)</f>
        <v/>
      </c>
      <c r="F187" s="6" t="str">
        <f>IF($C187&lt;&gt;"M5","",Price!G187)</f>
        <v/>
      </c>
      <c r="G187" s="57" t="str">
        <f>IF($C187&lt;&gt;"M5","",SSA!E187)</f>
        <v/>
      </c>
      <c r="H187" s="57" t="str">
        <f>IF($C187&lt;&gt;"M5","",SSA!F187)</f>
        <v/>
      </c>
      <c r="I187" s="57" t="str">
        <f>IF($C187&lt;&gt;"M5","",SSA!G187)</f>
        <v/>
      </c>
      <c r="J187" s="57" t="str">
        <f>IF($C187&lt;&gt;"M5","",SSA!H187)</f>
        <v/>
      </c>
      <c r="L187" s="15" t="str">
        <f>IFERROR(AVERAGE(G152:G187),"")</f>
        <v/>
      </c>
      <c r="M187" s="15" t="str">
        <f t="shared" si="10"/>
        <v/>
      </c>
      <c r="N187" s="59" t="str">
        <f t="shared" si="9"/>
        <v/>
      </c>
      <c r="O187" s="60" t="str">
        <f t="shared" si="7"/>
        <v/>
      </c>
      <c r="P187" s="61" t="str">
        <f t="shared" si="8"/>
        <v/>
      </c>
      <c r="Q187" s="62"/>
      <c r="R187" s="62"/>
      <c r="S187" s="62"/>
      <c r="T187" s="62"/>
      <c r="U187" s="62"/>
      <c r="V187" s="62"/>
      <c r="W187" s="23" t="str">
        <f>IFERROR(G187-L187,"")</f>
        <v/>
      </c>
      <c r="X187" s="48" t="str">
        <f>IFERROR(L187-M187,"")</f>
        <v/>
      </c>
      <c r="Y187" s="49" t="str">
        <f t="shared" si="11"/>
        <v/>
      </c>
      <c r="Z187" s="28" t="str">
        <f t="shared" si="12"/>
        <v/>
      </c>
      <c r="AA187" s="13" t="str">
        <f t="shared" si="15"/>
        <v/>
      </c>
      <c r="AB187" s="13" t="str">
        <f t="shared" si="16"/>
        <v/>
      </c>
      <c r="AC187" s="63" t="str">
        <f t="shared" si="13"/>
        <v/>
      </c>
      <c r="AD187" s="14" t="str">
        <f t="shared" si="17"/>
        <v/>
      </c>
      <c r="AE187" s="14" t="str">
        <f t="shared" si="18"/>
        <v/>
      </c>
      <c r="AF187" s="64" t="str">
        <f t="shared" si="14"/>
        <v/>
      </c>
      <c r="AG187" s="4"/>
    </row>
    <row r="188" spans="1:33" x14ac:dyDescent="0.55000000000000004">
      <c r="A188" s="5" t="str">
        <f>IF('Data Validation'!$K$2&lt;&gt;TRUE,"",'Data Validation'!A188)</f>
        <v/>
      </c>
      <c r="B188" s="5" t="str">
        <f>IF('Data Validation'!$K$2&lt;&gt;TRUE,"",'Data Validation'!C188)</f>
        <v/>
      </c>
      <c r="C188" s="5" t="str">
        <f>IF('Data Validation'!$K$2&lt;&gt;TRUE,"",'Data Validation'!E188)</f>
        <v/>
      </c>
      <c r="D188" s="5" t="str">
        <f>IF('Data Validation'!$K$2&lt;&gt;TRUE,"",'Data Validation'!G188)</f>
        <v/>
      </c>
      <c r="E188" s="5" t="str">
        <f>IF($C188&lt;&gt;"M5","",Price!F188)</f>
        <v/>
      </c>
      <c r="F188" s="6" t="str">
        <f>IF($C188&lt;&gt;"M5","",Price!G188)</f>
        <v/>
      </c>
      <c r="G188" s="57" t="str">
        <f>IF($C188&lt;&gt;"M5","",SSA!E188)</f>
        <v/>
      </c>
      <c r="H188" s="57" t="str">
        <f>IF($C188&lt;&gt;"M5","",SSA!F188)</f>
        <v/>
      </c>
      <c r="I188" s="57" t="str">
        <f>IF($C188&lt;&gt;"M5","",SSA!G188)</f>
        <v/>
      </c>
      <c r="J188" s="57" t="str">
        <f>IF($C188&lt;&gt;"M5","",SSA!H188)</f>
        <v/>
      </c>
      <c r="L188" s="15" t="str">
        <f>IFERROR(AVERAGE(G153:G188),"")</f>
        <v/>
      </c>
      <c r="M188" s="15" t="str">
        <f t="shared" si="10"/>
        <v/>
      </c>
      <c r="N188" s="59" t="str">
        <f t="shared" si="9"/>
        <v/>
      </c>
      <c r="O188" s="60" t="str">
        <f t="shared" si="7"/>
        <v/>
      </c>
      <c r="P188" s="61" t="str">
        <f t="shared" si="8"/>
        <v/>
      </c>
      <c r="Q188" s="62"/>
      <c r="R188" s="62"/>
      <c r="S188" s="62"/>
      <c r="T188" s="62"/>
      <c r="U188" s="62"/>
      <c r="V188" s="62"/>
      <c r="W188" s="23" t="str">
        <f>IFERROR(G188-L188,"")</f>
        <v/>
      </c>
      <c r="X188" s="48" t="str">
        <f>IFERROR(L188-M188,"")</f>
        <v/>
      </c>
      <c r="Y188" s="49" t="str">
        <f t="shared" si="11"/>
        <v/>
      </c>
      <c r="Z188" s="28" t="str">
        <f t="shared" si="12"/>
        <v/>
      </c>
      <c r="AA188" s="13" t="str">
        <f t="shared" si="15"/>
        <v/>
      </c>
      <c r="AB188" s="13" t="str">
        <f t="shared" si="16"/>
        <v/>
      </c>
      <c r="AC188" s="63" t="str">
        <f t="shared" si="13"/>
        <v/>
      </c>
      <c r="AD188" s="14" t="str">
        <f t="shared" si="17"/>
        <v/>
      </c>
      <c r="AE188" s="14" t="str">
        <f t="shared" si="18"/>
        <v/>
      </c>
      <c r="AF188" s="64" t="str">
        <f t="shared" si="14"/>
        <v/>
      </c>
      <c r="AG188" s="4"/>
    </row>
    <row r="189" spans="1:33" x14ac:dyDescent="0.55000000000000004">
      <c r="A189" s="5" t="str">
        <f>IF('Data Validation'!$K$2&lt;&gt;TRUE,"",'Data Validation'!A189)</f>
        <v/>
      </c>
      <c r="B189" s="5" t="str">
        <f>IF('Data Validation'!$K$2&lt;&gt;TRUE,"",'Data Validation'!C189)</f>
        <v/>
      </c>
      <c r="C189" s="5" t="str">
        <f>IF('Data Validation'!$K$2&lt;&gt;TRUE,"",'Data Validation'!E189)</f>
        <v/>
      </c>
      <c r="D189" s="5" t="str">
        <f>IF('Data Validation'!$K$2&lt;&gt;TRUE,"",'Data Validation'!G189)</f>
        <v/>
      </c>
      <c r="E189" s="5" t="str">
        <f>IF($C189&lt;&gt;"M5","",Price!F189)</f>
        <v/>
      </c>
      <c r="F189" s="6" t="str">
        <f>IF($C189&lt;&gt;"M5","",Price!G189)</f>
        <v/>
      </c>
      <c r="G189" s="57" t="str">
        <f>IF($C189&lt;&gt;"M5","",SSA!E189)</f>
        <v/>
      </c>
      <c r="H189" s="57" t="str">
        <f>IF($C189&lt;&gt;"M5","",SSA!F189)</f>
        <v/>
      </c>
      <c r="I189" s="57" t="str">
        <f>IF($C189&lt;&gt;"M5","",SSA!G189)</f>
        <v/>
      </c>
      <c r="J189" s="57" t="str">
        <f>IF($C189&lt;&gt;"M5","",SSA!H189)</f>
        <v/>
      </c>
      <c r="L189" s="15" t="str">
        <f>IFERROR(AVERAGE(G154:G189),"")</f>
        <v/>
      </c>
      <c r="M189" s="15" t="str">
        <f t="shared" si="10"/>
        <v/>
      </c>
      <c r="N189" s="59" t="str">
        <f t="shared" si="9"/>
        <v/>
      </c>
      <c r="O189" s="60" t="str">
        <f t="shared" si="7"/>
        <v/>
      </c>
      <c r="P189" s="61" t="str">
        <f t="shared" si="8"/>
        <v/>
      </c>
      <c r="Q189" s="62"/>
      <c r="R189" s="62"/>
      <c r="S189" s="62"/>
      <c r="T189" s="62"/>
      <c r="U189" s="62"/>
      <c r="V189" s="62"/>
      <c r="W189" s="23" t="str">
        <f>IFERROR(G189-L189,"")</f>
        <v/>
      </c>
      <c r="X189" s="48" t="str">
        <f>IFERROR(L189-M189,"")</f>
        <v/>
      </c>
      <c r="Y189" s="49" t="str">
        <f t="shared" si="11"/>
        <v/>
      </c>
      <c r="Z189" s="28" t="str">
        <f t="shared" si="12"/>
        <v/>
      </c>
      <c r="AA189" s="13" t="str">
        <f t="shared" si="15"/>
        <v/>
      </c>
      <c r="AB189" s="13" t="str">
        <f t="shared" si="16"/>
        <v/>
      </c>
      <c r="AC189" s="63" t="str">
        <f t="shared" si="13"/>
        <v/>
      </c>
      <c r="AD189" s="14" t="str">
        <f t="shared" si="17"/>
        <v/>
      </c>
      <c r="AE189" s="14" t="str">
        <f t="shared" si="18"/>
        <v/>
      </c>
      <c r="AF189" s="64" t="str">
        <f t="shared" si="14"/>
        <v/>
      </c>
      <c r="AG189" s="4"/>
    </row>
    <row r="190" spans="1:33" x14ac:dyDescent="0.55000000000000004">
      <c r="A190" s="5" t="str">
        <f>IF('Data Validation'!$K$2&lt;&gt;TRUE,"",'Data Validation'!A190)</f>
        <v/>
      </c>
      <c r="B190" s="5" t="str">
        <f>IF('Data Validation'!$K$2&lt;&gt;TRUE,"",'Data Validation'!C190)</f>
        <v/>
      </c>
      <c r="C190" s="5" t="str">
        <f>IF('Data Validation'!$K$2&lt;&gt;TRUE,"",'Data Validation'!E190)</f>
        <v/>
      </c>
      <c r="D190" s="5" t="str">
        <f>IF('Data Validation'!$K$2&lt;&gt;TRUE,"",'Data Validation'!G190)</f>
        <v/>
      </c>
      <c r="E190" s="5" t="str">
        <f>IF($C190&lt;&gt;"M5","",Price!F190)</f>
        <v/>
      </c>
      <c r="F190" s="6" t="str">
        <f>IF($C190&lt;&gt;"M5","",Price!G190)</f>
        <v/>
      </c>
      <c r="G190" s="57" t="str">
        <f>IF($C190&lt;&gt;"M5","",SSA!E190)</f>
        <v/>
      </c>
      <c r="H190" s="57" t="str">
        <f>IF($C190&lt;&gt;"M5","",SSA!F190)</f>
        <v/>
      </c>
      <c r="I190" s="57" t="str">
        <f>IF($C190&lt;&gt;"M5","",SSA!G190)</f>
        <v/>
      </c>
      <c r="J190" s="57" t="str">
        <f>IF($C190&lt;&gt;"M5","",SSA!H190)</f>
        <v/>
      </c>
      <c r="L190" s="15" t="str">
        <f>IFERROR(AVERAGE(G155:G190),"")</f>
        <v/>
      </c>
      <c r="M190" s="15" t="str">
        <f t="shared" si="10"/>
        <v/>
      </c>
      <c r="N190" s="59" t="str">
        <f t="shared" si="9"/>
        <v/>
      </c>
      <c r="O190" s="60" t="str">
        <f t="shared" si="7"/>
        <v/>
      </c>
      <c r="P190" s="61" t="str">
        <f t="shared" si="8"/>
        <v/>
      </c>
      <c r="Q190" s="62"/>
      <c r="R190" s="62"/>
      <c r="S190" s="62"/>
      <c r="T190" s="62"/>
      <c r="U190" s="62"/>
      <c r="V190" s="62"/>
      <c r="W190" s="23" t="str">
        <f>IFERROR(G190-L190,"")</f>
        <v/>
      </c>
      <c r="X190" s="48" t="str">
        <f>IFERROR(L190-M190,"")</f>
        <v/>
      </c>
      <c r="Y190" s="49" t="str">
        <f t="shared" si="11"/>
        <v/>
      </c>
      <c r="Z190" s="28" t="str">
        <f t="shared" si="12"/>
        <v/>
      </c>
      <c r="AA190" s="13" t="str">
        <f t="shared" si="15"/>
        <v/>
      </c>
      <c r="AB190" s="13" t="str">
        <f t="shared" si="16"/>
        <v/>
      </c>
      <c r="AC190" s="63" t="str">
        <f t="shared" si="13"/>
        <v/>
      </c>
      <c r="AD190" s="14" t="str">
        <f t="shared" si="17"/>
        <v/>
      </c>
      <c r="AE190" s="14" t="str">
        <f t="shared" si="18"/>
        <v/>
      </c>
      <c r="AF190" s="64" t="str">
        <f t="shared" si="14"/>
        <v/>
      </c>
      <c r="AG190" s="4"/>
    </row>
    <row r="191" spans="1:33" x14ac:dyDescent="0.55000000000000004">
      <c r="A191" s="5" t="str">
        <f>IF('Data Validation'!$K$2&lt;&gt;TRUE,"",'Data Validation'!A191)</f>
        <v/>
      </c>
      <c r="B191" s="5" t="str">
        <f>IF('Data Validation'!$K$2&lt;&gt;TRUE,"",'Data Validation'!C191)</f>
        <v/>
      </c>
      <c r="C191" s="5" t="str">
        <f>IF('Data Validation'!$K$2&lt;&gt;TRUE,"",'Data Validation'!E191)</f>
        <v/>
      </c>
      <c r="D191" s="5" t="str">
        <f>IF('Data Validation'!$K$2&lt;&gt;TRUE,"",'Data Validation'!G191)</f>
        <v/>
      </c>
      <c r="E191" s="5" t="str">
        <f>IF($C191&lt;&gt;"M5","",Price!F191)</f>
        <v/>
      </c>
      <c r="F191" s="6" t="str">
        <f>IF($C191&lt;&gt;"M5","",Price!G191)</f>
        <v/>
      </c>
      <c r="G191" s="57" t="str">
        <f>IF($C191&lt;&gt;"M5","",SSA!E191)</f>
        <v/>
      </c>
      <c r="H191" s="57" t="str">
        <f>IF($C191&lt;&gt;"M5","",SSA!F191)</f>
        <v/>
      </c>
      <c r="I191" s="57" t="str">
        <f>IF($C191&lt;&gt;"M5","",SSA!G191)</f>
        <v/>
      </c>
      <c r="J191" s="57" t="str">
        <f>IF($C191&lt;&gt;"M5","",SSA!H191)</f>
        <v/>
      </c>
      <c r="L191" s="15" t="str">
        <f>IFERROR(AVERAGE(G156:G191),"")</f>
        <v/>
      </c>
      <c r="M191" s="15" t="str">
        <f t="shared" si="10"/>
        <v/>
      </c>
      <c r="N191" s="59" t="str">
        <f t="shared" si="9"/>
        <v/>
      </c>
      <c r="O191" s="60" t="str">
        <f t="shared" si="7"/>
        <v/>
      </c>
      <c r="P191" s="61" t="str">
        <f t="shared" si="8"/>
        <v/>
      </c>
      <c r="Q191" s="62"/>
      <c r="R191" s="62"/>
      <c r="S191" s="62"/>
      <c r="T191" s="62"/>
      <c r="U191" s="62"/>
      <c r="V191" s="62"/>
      <c r="W191" s="23" t="str">
        <f>IFERROR(G191-L191,"")</f>
        <v/>
      </c>
      <c r="X191" s="48" t="str">
        <f>IFERROR(L191-M191,"")</f>
        <v/>
      </c>
      <c r="Y191" s="49" t="str">
        <f t="shared" si="11"/>
        <v/>
      </c>
      <c r="Z191" s="28" t="str">
        <f t="shared" si="12"/>
        <v/>
      </c>
      <c r="AA191" s="13" t="str">
        <f t="shared" si="15"/>
        <v/>
      </c>
      <c r="AB191" s="13" t="str">
        <f t="shared" si="16"/>
        <v/>
      </c>
      <c r="AC191" s="63" t="str">
        <f t="shared" si="13"/>
        <v/>
      </c>
      <c r="AD191" s="14" t="str">
        <f t="shared" si="17"/>
        <v/>
      </c>
      <c r="AE191" s="14" t="str">
        <f t="shared" si="18"/>
        <v/>
      </c>
      <c r="AF191" s="64" t="str">
        <f t="shared" si="14"/>
        <v/>
      </c>
      <c r="AG191" s="4"/>
    </row>
    <row r="192" spans="1:33" x14ac:dyDescent="0.55000000000000004">
      <c r="A192" s="5" t="str">
        <f>IF('Data Validation'!$K$2&lt;&gt;TRUE,"",'Data Validation'!A192)</f>
        <v/>
      </c>
      <c r="B192" s="5" t="str">
        <f>IF('Data Validation'!$K$2&lt;&gt;TRUE,"",'Data Validation'!C192)</f>
        <v/>
      </c>
      <c r="C192" s="5" t="str">
        <f>IF('Data Validation'!$K$2&lt;&gt;TRUE,"",'Data Validation'!E192)</f>
        <v/>
      </c>
      <c r="D192" s="5" t="str">
        <f>IF('Data Validation'!$K$2&lt;&gt;TRUE,"",'Data Validation'!G192)</f>
        <v/>
      </c>
      <c r="E192" s="5" t="str">
        <f>IF($C192&lt;&gt;"M5","",Price!F192)</f>
        <v/>
      </c>
      <c r="F192" s="6" t="str">
        <f>IF($C192&lt;&gt;"M5","",Price!G192)</f>
        <v/>
      </c>
      <c r="G192" s="57" t="str">
        <f>IF($C192&lt;&gt;"M5","",SSA!E192)</f>
        <v/>
      </c>
      <c r="H192" s="57" t="str">
        <f>IF($C192&lt;&gt;"M5","",SSA!F192)</f>
        <v/>
      </c>
      <c r="I192" s="57" t="str">
        <f>IF($C192&lt;&gt;"M5","",SSA!G192)</f>
        <v/>
      </c>
      <c r="J192" s="57" t="str">
        <f>IF($C192&lt;&gt;"M5","",SSA!H192)</f>
        <v/>
      </c>
      <c r="L192" s="15" t="str">
        <f>IFERROR(AVERAGE(G157:G192),"")</f>
        <v/>
      </c>
      <c r="M192" s="15" t="str">
        <f t="shared" si="10"/>
        <v/>
      </c>
      <c r="N192" s="59" t="str">
        <f t="shared" si="9"/>
        <v/>
      </c>
      <c r="O192" s="60" t="str">
        <f t="shared" si="7"/>
        <v/>
      </c>
      <c r="P192" s="61" t="str">
        <f t="shared" si="8"/>
        <v/>
      </c>
      <c r="Q192" s="62"/>
      <c r="R192" s="62"/>
      <c r="S192" s="62"/>
      <c r="T192" s="62"/>
      <c r="U192" s="62"/>
      <c r="V192" s="62"/>
      <c r="W192" s="23" t="str">
        <f>IFERROR(G192-L192,"")</f>
        <v/>
      </c>
      <c r="X192" s="48" t="str">
        <f>IFERROR(L192-M192,"")</f>
        <v/>
      </c>
      <c r="Y192" s="49" t="str">
        <f t="shared" si="11"/>
        <v/>
      </c>
      <c r="Z192" s="28" t="str">
        <f t="shared" si="12"/>
        <v/>
      </c>
      <c r="AA192" s="13" t="str">
        <f t="shared" si="15"/>
        <v/>
      </c>
      <c r="AB192" s="13" t="str">
        <f t="shared" si="16"/>
        <v/>
      </c>
      <c r="AC192" s="63" t="str">
        <f t="shared" si="13"/>
        <v/>
      </c>
      <c r="AD192" s="14" t="str">
        <f t="shared" si="17"/>
        <v/>
      </c>
      <c r="AE192" s="14" t="str">
        <f t="shared" si="18"/>
        <v/>
      </c>
      <c r="AF192" s="64" t="str">
        <f t="shared" si="14"/>
        <v/>
      </c>
      <c r="AG192" s="4"/>
    </row>
    <row r="193" spans="1:33" x14ac:dyDescent="0.55000000000000004">
      <c r="A193" s="5" t="str">
        <f>IF('Data Validation'!$K$2&lt;&gt;TRUE,"",'Data Validation'!A193)</f>
        <v/>
      </c>
      <c r="B193" s="5" t="str">
        <f>IF('Data Validation'!$K$2&lt;&gt;TRUE,"",'Data Validation'!C193)</f>
        <v/>
      </c>
      <c r="C193" s="5" t="str">
        <f>IF('Data Validation'!$K$2&lt;&gt;TRUE,"",'Data Validation'!E193)</f>
        <v/>
      </c>
      <c r="D193" s="5" t="str">
        <f>IF('Data Validation'!$K$2&lt;&gt;TRUE,"",'Data Validation'!G193)</f>
        <v/>
      </c>
      <c r="E193" s="5" t="str">
        <f>IF($C193&lt;&gt;"M5","",Price!F193)</f>
        <v/>
      </c>
      <c r="F193" s="6" t="str">
        <f>IF($C193&lt;&gt;"M5","",Price!G193)</f>
        <v/>
      </c>
      <c r="G193" s="57" t="str">
        <f>IF($C193&lt;&gt;"M5","",SSA!E193)</f>
        <v/>
      </c>
      <c r="H193" s="57" t="str">
        <f>IF($C193&lt;&gt;"M5","",SSA!F193)</f>
        <v/>
      </c>
      <c r="I193" s="57" t="str">
        <f>IF($C193&lt;&gt;"M5","",SSA!G193)</f>
        <v/>
      </c>
      <c r="J193" s="57" t="str">
        <f>IF($C193&lt;&gt;"M5","",SSA!H193)</f>
        <v/>
      </c>
      <c r="L193" s="15" t="str">
        <f>IFERROR(AVERAGE(G158:G193),"")</f>
        <v/>
      </c>
      <c r="M193" s="15" t="str">
        <f t="shared" si="10"/>
        <v/>
      </c>
      <c r="N193" s="59" t="str">
        <f t="shared" si="9"/>
        <v/>
      </c>
      <c r="O193" s="60" t="str">
        <f t="shared" si="7"/>
        <v/>
      </c>
      <c r="P193" s="61" t="str">
        <f t="shared" si="8"/>
        <v/>
      </c>
      <c r="Q193" s="62"/>
      <c r="R193" s="62"/>
      <c r="S193" s="62"/>
      <c r="T193" s="62"/>
      <c r="U193" s="62"/>
      <c r="V193" s="62"/>
      <c r="W193" s="23" t="str">
        <f>IFERROR(G193-L193,"")</f>
        <v/>
      </c>
      <c r="X193" s="48" t="str">
        <f>IFERROR(L193-M193,"")</f>
        <v/>
      </c>
      <c r="Y193" s="49" t="str">
        <f t="shared" si="11"/>
        <v/>
      </c>
      <c r="Z193" s="28" t="str">
        <f t="shared" si="12"/>
        <v/>
      </c>
      <c r="AA193" s="13" t="str">
        <f t="shared" si="15"/>
        <v/>
      </c>
      <c r="AB193" s="13" t="str">
        <f t="shared" si="16"/>
        <v/>
      </c>
      <c r="AC193" s="63" t="str">
        <f t="shared" si="13"/>
        <v/>
      </c>
      <c r="AD193" s="14" t="str">
        <f t="shared" si="17"/>
        <v/>
      </c>
      <c r="AE193" s="14" t="str">
        <f t="shared" si="18"/>
        <v/>
      </c>
      <c r="AF193" s="64" t="str">
        <f t="shared" si="14"/>
        <v/>
      </c>
      <c r="AG193" s="4"/>
    </row>
    <row r="194" spans="1:33" x14ac:dyDescent="0.55000000000000004">
      <c r="A194" s="5" t="str">
        <f>IF('Data Validation'!$K$2&lt;&gt;TRUE,"",'Data Validation'!A194)</f>
        <v/>
      </c>
      <c r="B194" s="5" t="str">
        <f>IF('Data Validation'!$K$2&lt;&gt;TRUE,"",'Data Validation'!C194)</f>
        <v/>
      </c>
      <c r="C194" s="5" t="str">
        <f>IF('Data Validation'!$K$2&lt;&gt;TRUE,"",'Data Validation'!E194)</f>
        <v/>
      </c>
      <c r="D194" s="5" t="str">
        <f>IF('Data Validation'!$K$2&lt;&gt;TRUE,"",'Data Validation'!G194)</f>
        <v/>
      </c>
      <c r="E194" s="5" t="str">
        <f>IF($C194&lt;&gt;"M5","",Price!F194)</f>
        <v/>
      </c>
      <c r="F194" s="6" t="str">
        <f>IF($C194&lt;&gt;"M5","",Price!G194)</f>
        <v/>
      </c>
      <c r="G194" s="57" t="str">
        <f>IF($C194&lt;&gt;"M5","",SSA!E194)</f>
        <v/>
      </c>
      <c r="H194" s="57" t="str">
        <f>IF($C194&lt;&gt;"M5","",SSA!F194)</f>
        <v/>
      </c>
      <c r="I194" s="57" t="str">
        <f>IF($C194&lt;&gt;"M5","",SSA!G194)</f>
        <v/>
      </c>
      <c r="J194" s="57" t="str">
        <f>IF($C194&lt;&gt;"M5","",SSA!H194)</f>
        <v/>
      </c>
      <c r="L194" s="15" t="str">
        <f>IFERROR(AVERAGE(G159:G194),"")</f>
        <v/>
      </c>
      <c r="M194" s="15" t="str">
        <f t="shared" si="10"/>
        <v/>
      </c>
      <c r="N194" s="59" t="str">
        <f t="shared" si="9"/>
        <v/>
      </c>
      <c r="O194" s="60" t="str">
        <f t="shared" si="7"/>
        <v/>
      </c>
      <c r="P194" s="61" t="str">
        <f t="shared" si="8"/>
        <v/>
      </c>
      <c r="Q194" s="62"/>
      <c r="R194" s="62"/>
      <c r="S194" s="62"/>
      <c r="T194" s="62"/>
      <c r="U194" s="62"/>
      <c r="V194" s="62"/>
      <c r="W194" s="23" t="str">
        <f>IFERROR(G194-L194,"")</f>
        <v/>
      </c>
      <c r="X194" s="48" t="str">
        <f>IFERROR(L194-M194,"")</f>
        <v/>
      </c>
      <c r="Y194" s="49" t="str">
        <f t="shared" si="11"/>
        <v/>
      </c>
      <c r="Z194" s="28" t="str">
        <f t="shared" si="12"/>
        <v/>
      </c>
      <c r="AA194" s="13" t="str">
        <f t="shared" si="15"/>
        <v/>
      </c>
      <c r="AB194" s="13" t="str">
        <f t="shared" si="16"/>
        <v/>
      </c>
      <c r="AC194" s="63" t="str">
        <f t="shared" si="13"/>
        <v/>
      </c>
      <c r="AD194" s="14" t="str">
        <f t="shared" si="17"/>
        <v/>
      </c>
      <c r="AE194" s="14" t="str">
        <f t="shared" si="18"/>
        <v/>
      </c>
      <c r="AF194" s="64" t="str">
        <f t="shared" si="14"/>
        <v/>
      </c>
      <c r="AG194" s="4"/>
    </row>
    <row r="195" spans="1:33" x14ac:dyDescent="0.55000000000000004">
      <c r="A195" s="5" t="str">
        <f>IF('Data Validation'!$K$2&lt;&gt;TRUE,"",'Data Validation'!A195)</f>
        <v/>
      </c>
      <c r="B195" s="5" t="str">
        <f>IF('Data Validation'!$K$2&lt;&gt;TRUE,"",'Data Validation'!C195)</f>
        <v/>
      </c>
      <c r="C195" s="5" t="str">
        <f>IF('Data Validation'!$K$2&lt;&gt;TRUE,"",'Data Validation'!E195)</f>
        <v/>
      </c>
      <c r="D195" s="5" t="str">
        <f>IF('Data Validation'!$K$2&lt;&gt;TRUE,"",'Data Validation'!G195)</f>
        <v/>
      </c>
      <c r="E195" s="5" t="str">
        <f>IF($C195&lt;&gt;"M5","",Price!F195)</f>
        <v/>
      </c>
      <c r="F195" s="6" t="str">
        <f>IF($C195&lt;&gt;"M5","",Price!G195)</f>
        <v/>
      </c>
      <c r="G195" s="57" t="str">
        <f>IF($C195&lt;&gt;"M5","",SSA!E195)</f>
        <v/>
      </c>
      <c r="H195" s="57" t="str">
        <f>IF($C195&lt;&gt;"M5","",SSA!F195)</f>
        <v/>
      </c>
      <c r="I195" s="57" t="str">
        <f>IF($C195&lt;&gt;"M5","",SSA!G195)</f>
        <v/>
      </c>
      <c r="J195" s="57" t="str">
        <f>IF($C195&lt;&gt;"M5","",SSA!H195)</f>
        <v/>
      </c>
      <c r="L195" s="15" t="str">
        <f>IFERROR(AVERAGE(G160:G195),"")</f>
        <v/>
      </c>
      <c r="M195" s="15" t="str">
        <f t="shared" si="10"/>
        <v/>
      </c>
      <c r="N195" s="59" t="str">
        <f t="shared" si="9"/>
        <v/>
      </c>
      <c r="O195" s="60" t="str">
        <f t="shared" ref="O195:O258" si="19">IFERROR(IF(N195&gt;0,((E195-I195)/I195),""),"")</f>
        <v/>
      </c>
      <c r="P195" s="61" t="str">
        <f t="shared" ref="P195:P258" si="20">IFERROR(IF(N195&lt;0,((F195-J195)/J195),""),"")</f>
        <v/>
      </c>
      <c r="Q195" s="62"/>
      <c r="R195" s="62"/>
      <c r="S195" s="62"/>
      <c r="T195" s="62"/>
      <c r="U195" s="62"/>
      <c r="V195" s="62"/>
      <c r="W195" s="23" t="str">
        <f>IFERROR(G195-L195,"")</f>
        <v/>
      </c>
      <c r="X195" s="48" t="str">
        <f>IFERROR(L195-M195,"")</f>
        <v/>
      </c>
      <c r="Y195" s="49" t="str">
        <f t="shared" si="11"/>
        <v/>
      </c>
      <c r="Z195" s="28" t="str">
        <f t="shared" si="12"/>
        <v/>
      </c>
      <c r="AA195" s="13" t="str">
        <f t="shared" si="15"/>
        <v/>
      </c>
      <c r="AB195" s="13" t="str">
        <f t="shared" si="16"/>
        <v/>
      </c>
      <c r="AC195" s="63" t="str">
        <f t="shared" si="13"/>
        <v/>
      </c>
      <c r="AD195" s="14" t="str">
        <f t="shared" si="17"/>
        <v/>
      </c>
      <c r="AE195" s="14" t="str">
        <f t="shared" si="18"/>
        <v/>
      </c>
      <c r="AF195" s="64" t="str">
        <f t="shared" si="14"/>
        <v/>
      </c>
      <c r="AG195" s="4"/>
    </row>
    <row r="196" spans="1:33" x14ac:dyDescent="0.55000000000000004">
      <c r="A196" s="5" t="str">
        <f>IF('Data Validation'!$K$2&lt;&gt;TRUE,"",'Data Validation'!A196)</f>
        <v/>
      </c>
      <c r="B196" s="5" t="str">
        <f>IF('Data Validation'!$K$2&lt;&gt;TRUE,"",'Data Validation'!C196)</f>
        <v/>
      </c>
      <c r="C196" s="5" t="str">
        <f>IF('Data Validation'!$K$2&lt;&gt;TRUE,"",'Data Validation'!E196)</f>
        <v/>
      </c>
      <c r="D196" s="5" t="str">
        <f>IF('Data Validation'!$K$2&lt;&gt;TRUE,"",'Data Validation'!G196)</f>
        <v/>
      </c>
      <c r="E196" s="5" t="str">
        <f>IF($C196&lt;&gt;"M5","",Price!F196)</f>
        <v/>
      </c>
      <c r="F196" s="6" t="str">
        <f>IF($C196&lt;&gt;"M5","",Price!G196)</f>
        <v/>
      </c>
      <c r="G196" s="57" t="str">
        <f>IF($C196&lt;&gt;"M5","",SSA!E196)</f>
        <v/>
      </c>
      <c r="H196" s="57" t="str">
        <f>IF($C196&lt;&gt;"M5","",SSA!F196)</f>
        <v/>
      </c>
      <c r="I196" s="57" t="str">
        <f>IF($C196&lt;&gt;"M5","",SSA!G196)</f>
        <v/>
      </c>
      <c r="J196" s="57" t="str">
        <f>IF($C196&lt;&gt;"M5","",SSA!H196)</f>
        <v/>
      </c>
      <c r="L196" s="15" t="str">
        <f>IFERROR(AVERAGE(G161:G196),"")</f>
        <v/>
      </c>
      <c r="M196" s="15" t="str">
        <f t="shared" si="10"/>
        <v/>
      </c>
      <c r="N196" s="59" t="str">
        <f t="shared" si="9"/>
        <v/>
      </c>
      <c r="O196" s="60" t="str">
        <f t="shared" si="19"/>
        <v/>
      </c>
      <c r="P196" s="61" t="str">
        <f t="shared" si="20"/>
        <v/>
      </c>
      <c r="Q196" s="62"/>
      <c r="R196" s="62"/>
      <c r="S196" s="62"/>
      <c r="T196" s="62"/>
      <c r="U196" s="62"/>
      <c r="V196" s="62"/>
      <c r="W196" s="23" t="str">
        <f>IFERROR(G196-L196,"")</f>
        <v/>
      </c>
      <c r="X196" s="48" t="str">
        <f>IFERROR(L196-M196,"")</f>
        <v/>
      </c>
      <c r="Y196" s="49" t="str">
        <f t="shared" si="11"/>
        <v/>
      </c>
      <c r="Z196" s="28" t="str">
        <f t="shared" si="12"/>
        <v/>
      </c>
      <c r="AA196" s="13" t="str">
        <f t="shared" si="15"/>
        <v/>
      </c>
      <c r="AB196" s="13" t="str">
        <f t="shared" si="16"/>
        <v/>
      </c>
      <c r="AC196" s="63" t="str">
        <f t="shared" si="13"/>
        <v/>
      </c>
      <c r="AD196" s="14" t="str">
        <f t="shared" si="17"/>
        <v/>
      </c>
      <c r="AE196" s="14" t="str">
        <f t="shared" si="18"/>
        <v/>
      </c>
      <c r="AF196" s="64" t="str">
        <f t="shared" si="14"/>
        <v/>
      </c>
      <c r="AG196" s="4"/>
    </row>
    <row r="197" spans="1:33" x14ac:dyDescent="0.55000000000000004">
      <c r="A197" s="5" t="str">
        <f>IF('Data Validation'!$K$2&lt;&gt;TRUE,"",'Data Validation'!A197)</f>
        <v/>
      </c>
      <c r="B197" s="5" t="str">
        <f>IF('Data Validation'!$K$2&lt;&gt;TRUE,"",'Data Validation'!C197)</f>
        <v/>
      </c>
      <c r="C197" s="5" t="str">
        <f>IF('Data Validation'!$K$2&lt;&gt;TRUE,"",'Data Validation'!E197)</f>
        <v/>
      </c>
      <c r="D197" s="5" t="str">
        <f>IF('Data Validation'!$K$2&lt;&gt;TRUE,"",'Data Validation'!G197)</f>
        <v/>
      </c>
      <c r="E197" s="5" t="str">
        <f>IF($C197&lt;&gt;"M5","",Price!F197)</f>
        <v/>
      </c>
      <c r="F197" s="6" t="str">
        <f>IF($C197&lt;&gt;"M5","",Price!G197)</f>
        <v/>
      </c>
      <c r="G197" s="57" t="str">
        <f>IF($C197&lt;&gt;"M5","",SSA!E197)</f>
        <v/>
      </c>
      <c r="H197" s="57" t="str">
        <f>IF($C197&lt;&gt;"M5","",SSA!F197)</f>
        <v/>
      </c>
      <c r="I197" s="57" t="str">
        <f>IF($C197&lt;&gt;"M5","",SSA!G197)</f>
        <v/>
      </c>
      <c r="J197" s="57" t="str">
        <f>IF($C197&lt;&gt;"M5","",SSA!H197)</f>
        <v/>
      </c>
      <c r="L197" s="15" t="str">
        <f>IFERROR(AVERAGE(G162:G197),"")</f>
        <v/>
      </c>
      <c r="M197" s="15" t="str">
        <f t="shared" si="10"/>
        <v/>
      </c>
      <c r="N197" s="59" t="str">
        <f t="shared" si="9"/>
        <v/>
      </c>
      <c r="O197" s="60" t="str">
        <f t="shared" si="19"/>
        <v/>
      </c>
      <c r="P197" s="61" t="str">
        <f t="shared" si="20"/>
        <v/>
      </c>
      <c r="Q197" s="62"/>
      <c r="R197" s="62"/>
      <c r="S197" s="62"/>
      <c r="T197" s="62"/>
      <c r="U197" s="62"/>
      <c r="V197" s="62"/>
      <c r="W197" s="23" t="str">
        <f>IFERROR(G197-L197,"")</f>
        <v/>
      </c>
      <c r="X197" s="48" t="str">
        <f>IFERROR(L197-M197,"")</f>
        <v/>
      </c>
      <c r="Y197" s="49" t="str">
        <f t="shared" si="11"/>
        <v/>
      </c>
      <c r="Z197" s="28" t="str">
        <f t="shared" si="12"/>
        <v/>
      </c>
      <c r="AA197" s="13" t="str">
        <f t="shared" si="15"/>
        <v/>
      </c>
      <c r="AB197" s="13" t="str">
        <f t="shared" si="16"/>
        <v/>
      </c>
      <c r="AC197" s="63" t="str">
        <f t="shared" si="13"/>
        <v/>
      </c>
      <c r="AD197" s="14" t="str">
        <f t="shared" si="17"/>
        <v/>
      </c>
      <c r="AE197" s="14" t="str">
        <f t="shared" si="18"/>
        <v/>
      </c>
      <c r="AF197" s="64" t="str">
        <f t="shared" si="14"/>
        <v/>
      </c>
      <c r="AG197" s="4"/>
    </row>
    <row r="198" spans="1:33" x14ac:dyDescent="0.55000000000000004">
      <c r="A198" s="5" t="str">
        <f>IF('Data Validation'!$K$2&lt;&gt;TRUE,"",'Data Validation'!A198)</f>
        <v/>
      </c>
      <c r="B198" s="5" t="str">
        <f>IF('Data Validation'!$K$2&lt;&gt;TRUE,"",'Data Validation'!C198)</f>
        <v/>
      </c>
      <c r="C198" s="5" t="str">
        <f>IF('Data Validation'!$K$2&lt;&gt;TRUE,"",'Data Validation'!E198)</f>
        <v/>
      </c>
      <c r="D198" s="5" t="str">
        <f>IF('Data Validation'!$K$2&lt;&gt;TRUE,"",'Data Validation'!G198)</f>
        <v/>
      </c>
      <c r="E198" s="5" t="str">
        <f>IF($C198&lt;&gt;"M5","",Price!F198)</f>
        <v/>
      </c>
      <c r="F198" s="6" t="str">
        <f>IF($C198&lt;&gt;"M5","",Price!G198)</f>
        <v/>
      </c>
      <c r="G198" s="57" t="str">
        <f>IF($C198&lt;&gt;"M5","",SSA!E198)</f>
        <v/>
      </c>
      <c r="H198" s="57" t="str">
        <f>IF($C198&lt;&gt;"M5","",SSA!F198)</f>
        <v/>
      </c>
      <c r="I198" s="57" t="str">
        <f>IF($C198&lt;&gt;"M5","",SSA!G198)</f>
        <v/>
      </c>
      <c r="J198" s="57" t="str">
        <f>IF($C198&lt;&gt;"M5","",SSA!H198)</f>
        <v/>
      </c>
      <c r="L198" s="15" t="str">
        <f>IFERROR(AVERAGE(G163:G198),"")</f>
        <v/>
      </c>
      <c r="M198" s="15" t="str">
        <f t="shared" si="10"/>
        <v/>
      </c>
      <c r="N198" s="59" t="str">
        <f t="shared" si="9"/>
        <v/>
      </c>
      <c r="O198" s="60" t="str">
        <f t="shared" si="19"/>
        <v/>
      </c>
      <c r="P198" s="61" t="str">
        <f t="shared" si="20"/>
        <v/>
      </c>
      <c r="Q198" s="62"/>
      <c r="R198" s="62"/>
      <c r="S198" s="62"/>
      <c r="T198" s="62"/>
      <c r="U198" s="62"/>
      <c r="V198" s="62"/>
      <c r="W198" s="23" t="str">
        <f>IFERROR(G198-L198,"")</f>
        <v/>
      </c>
      <c r="X198" s="48" t="str">
        <f>IFERROR(L198-M198,"")</f>
        <v/>
      </c>
      <c r="Y198" s="49" t="str">
        <f t="shared" si="11"/>
        <v/>
      </c>
      <c r="Z198" s="28" t="str">
        <f t="shared" si="12"/>
        <v/>
      </c>
      <c r="AA198" s="13" t="str">
        <f t="shared" si="15"/>
        <v/>
      </c>
      <c r="AB198" s="13" t="str">
        <f t="shared" si="16"/>
        <v/>
      </c>
      <c r="AC198" s="63" t="str">
        <f t="shared" si="13"/>
        <v/>
      </c>
      <c r="AD198" s="14" t="str">
        <f t="shared" si="17"/>
        <v/>
      </c>
      <c r="AE198" s="14" t="str">
        <f t="shared" si="18"/>
        <v/>
      </c>
      <c r="AF198" s="64" t="str">
        <f t="shared" si="14"/>
        <v/>
      </c>
      <c r="AG198" s="4"/>
    </row>
    <row r="199" spans="1:33" x14ac:dyDescent="0.55000000000000004">
      <c r="A199" s="5" t="str">
        <f>IF('Data Validation'!$K$2&lt;&gt;TRUE,"",'Data Validation'!A199)</f>
        <v/>
      </c>
      <c r="B199" s="5" t="str">
        <f>IF('Data Validation'!$K$2&lt;&gt;TRUE,"",'Data Validation'!C199)</f>
        <v/>
      </c>
      <c r="C199" s="5" t="str">
        <f>IF('Data Validation'!$K$2&lt;&gt;TRUE,"",'Data Validation'!E199)</f>
        <v/>
      </c>
      <c r="D199" s="5" t="str">
        <f>IF('Data Validation'!$K$2&lt;&gt;TRUE,"",'Data Validation'!G199)</f>
        <v/>
      </c>
      <c r="E199" s="5" t="str">
        <f>IF($C199&lt;&gt;"M5","",Price!F199)</f>
        <v/>
      </c>
      <c r="F199" s="6" t="str">
        <f>IF($C199&lt;&gt;"M5","",Price!G199)</f>
        <v/>
      </c>
      <c r="G199" s="57" t="str">
        <f>IF($C199&lt;&gt;"M5","",SSA!E199)</f>
        <v/>
      </c>
      <c r="H199" s="57" t="str">
        <f>IF($C199&lt;&gt;"M5","",SSA!F199)</f>
        <v/>
      </c>
      <c r="I199" s="57" t="str">
        <f>IF($C199&lt;&gt;"M5","",SSA!G199)</f>
        <v/>
      </c>
      <c r="J199" s="57" t="str">
        <f>IF($C199&lt;&gt;"M5","",SSA!H199)</f>
        <v/>
      </c>
      <c r="L199" s="15" t="str">
        <f>IFERROR(AVERAGE(G164:G199),"")</f>
        <v/>
      </c>
      <c r="M199" s="15" t="str">
        <f t="shared" si="10"/>
        <v/>
      </c>
      <c r="N199" s="59" t="str">
        <f t="shared" si="9"/>
        <v/>
      </c>
      <c r="O199" s="60" t="str">
        <f t="shared" si="19"/>
        <v/>
      </c>
      <c r="P199" s="61" t="str">
        <f t="shared" si="20"/>
        <v/>
      </c>
      <c r="Q199" s="62"/>
      <c r="R199" s="62"/>
      <c r="S199" s="62"/>
      <c r="T199" s="62"/>
      <c r="U199" s="62"/>
      <c r="V199" s="62"/>
      <c r="W199" s="23" t="str">
        <f>IFERROR(G199-L199,"")</f>
        <v/>
      </c>
      <c r="X199" s="48" t="str">
        <f>IFERROR(L199-M199,"")</f>
        <v/>
      </c>
      <c r="Y199" s="49" t="str">
        <f t="shared" si="11"/>
        <v/>
      </c>
      <c r="Z199" s="28" t="str">
        <f t="shared" si="12"/>
        <v/>
      </c>
      <c r="AA199" s="13" t="str">
        <f t="shared" si="15"/>
        <v/>
      </c>
      <c r="AB199" s="13" t="str">
        <f t="shared" si="16"/>
        <v/>
      </c>
      <c r="AC199" s="63" t="str">
        <f t="shared" si="13"/>
        <v/>
      </c>
      <c r="AD199" s="14" t="str">
        <f t="shared" si="17"/>
        <v/>
      </c>
      <c r="AE199" s="14" t="str">
        <f t="shared" si="18"/>
        <v/>
      </c>
      <c r="AF199" s="64" t="str">
        <f t="shared" si="14"/>
        <v/>
      </c>
      <c r="AG199" s="4"/>
    </row>
    <row r="200" spans="1:33" x14ac:dyDescent="0.55000000000000004">
      <c r="A200" s="5" t="str">
        <f>IF('Data Validation'!$K$2&lt;&gt;TRUE,"",'Data Validation'!A200)</f>
        <v/>
      </c>
      <c r="B200" s="5" t="str">
        <f>IF('Data Validation'!$K$2&lt;&gt;TRUE,"",'Data Validation'!C200)</f>
        <v/>
      </c>
      <c r="C200" s="5" t="str">
        <f>IF('Data Validation'!$K$2&lt;&gt;TRUE,"",'Data Validation'!E200)</f>
        <v/>
      </c>
      <c r="D200" s="5" t="str">
        <f>IF('Data Validation'!$K$2&lt;&gt;TRUE,"",'Data Validation'!G200)</f>
        <v/>
      </c>
      <c r="E200" s="5" t="str">
        <f>IF($C200&lt;&gt;"M5","",Price!F200)</f>
        <v/>
      </c>
      <c r="F200" s="6" t="str">
        <f>IF($C200&lt;&gt;"M5","",Price!G200)</f>
        <v/>
      </c>
      <c r="G200" s="57" t="str">
        <f>IF($C200&lt;&gt;"M5","",SSA!E200)</f>
        <v/>
      </c>
      <c r="H200" s="57" t="str">
        <f>IF($C200&lt;&gt;"M5","",SSA!F200)</f>
        <v/>
      </c>
      <c r="I200" s="57" t="str">
        <f>IF($C200&lt;&gt;"M5","",SSA!G200)</f>
        <v/>
      </c>
      <c r="J200" s="57" t="str">
        <f>IF($C200&lt;&gt;"M5","",SSA!H200)</f>
        <v/>
      </c>
      <c r="L200" s="15" t="str">
        <f>IFERROR(AVERAGE(G165:G200),"")</f>
        <v/>
      </c>
      <c r="M200" s="15" t="str">
        <f t="shared" si="10"/>
        <v/>
      </c>
      <c r="N200" s="59" t="str">
        <f t="shared" si="9"/>
        <v/>
      </c>
      <c r="O200" s="60" t="str">
        <f t="shared" si="19"/>
        <v/>
      </c>
      <c r="P200" s="61" t="str">
        <f t="shared" si="20"/>
        <v/>
      </c>
      <c r="Q200" s="62"/>
      <c r="R200" s="62"/>
      <c r="S200" s="62"/>
      <c r="T200" s="62"/>
      <c r="U200" s="62"/>
      <c r="V200" s="62"/>
      <c r="W200" s="23" t="str">
        <f>IFERROR(G200-L200,"")</f>
        <v/>
      </c>
      <c r="X200" s="48" t="str">
        <f>IFERROR(L200-M200,"")</f>
        <v/>
      </c>
      <c r="Y200" s="49" t="str">
        <f t="shared" si="11"/>
        <v/>
      </c>
      <c r="Z200" s="28" t="str">
        <f t="shared" si="12"/>
        <v/>
      </c>
      <c r="AA200" s="13" t="str">
        <f t="shared" si="15"/>
        <v/>
      </c>
      <c r="AB200" s="13" t="str">
        <f t="shared" si="16"/>
        <v/>
      </c>
      <c r="AC200" s="63" t="str">
        <f t="shared" si="13"/>
        <v/>
      </c>
      <c r="AD200" s="14" t="str">
        <f t="shared" si="17"/>
        <v/>
      </c>
      <c r="AE200" s="14" t="str">
        <f t="shared" si="18"/>
        <v/>
      </c>
      <c r="AF200" s="64" t="str">
        <f t="shared" si="14"/>
        <v/>
      </c>
      <c r="AG200" s="4"/>
    </row>
    <row r="201" spans="1:33" x14ac:dyDescent="0.55000000000000004">
      <c r="A201" s="5" t="str">
        <f>IF('Data Validation'!$K$2&lt;&gt;TRUE,"",'Data Validation'!A201)</f>
        <v/>
      </c>
      <c r="B201" s="5" t="str">
        <f>IF('Data Validation'!$K$2&lt;&gt;TRUE,"",'Data Validation'!C201)</f>
        <v/>
      </c>
      <c r="C201" s="5" t="str">
        <f>IF('Data Validation'!$K$2&lt;&gt;TRUE,"",'Data Validation'!E201)</f>
        <v/>
      </c>
      <c r="D201" s="5" t="str">
        <f>IF('Data Validation'!$K$2&lt;&gt;TRUE,"",'Data Validation'!G201)</f>
        <v/>
      </c>
      <c r="E201" s="5" t="str">
        <f>IF($C201&lt;&gt;"M5","",Price!F201)</f>
        <v/>
      </c>
      <c r="F201" s="6" t="str">
        <f>IF($C201&lt;&gt;"M5","",Price!G201)</f>
        <v/>
      </c>
      <c r="G201" s="57" t="str">
        <f>IF($C201&lt;&gt;"M5","",SSA!E201)</f>
        <v/>
      </c>
      <c r="H201" s="57" t="str">
        <f>IF($C201&lt;&gt;"M5","",SSA!F201)</f>
        <v/>
      </c>
      <c r="I201" s="57" t="str">
        <f>IF($C201&lt;&gt;"M5","",SSA!G201)</f>
        <v/>
      </c>
      <c r="J201" s="57" t="str">
        <f>IF($C201&lt;&gt;"M5","",SSA!H201)</f>
        <v/>
      </c>
      <c r="L201" s="15" t="str">
        <f>IFERROR(AVERAGE(G166:G201),"")</f>
        <v/>
      </c>
      <c r="M201" s="15" t="str">
        <f t="shared" si="10"/>
        <v/>
      </c>
      <c r="N201" s="59" t="str">
        <f t="shared" si="9"/>
        <v/>
      </c>
      <c r="O201" s="60" t="str">
        <f t="shared" si="19"/>
        <v/>
      </c>
      <c r="P201" s="61" t="str">
        <f t="shared" si="20"/>
        <v/>
      </c>
      <c r="Q201" s="62"/>
      <c r="R201" s="62"/>
      <c r="S201" s="62"/>
      <c r="T201" s="62"/>
      <c r="U201" s="62"/>
      <c r="V201" s="62"/>
      <c r="W201" s="23" t="str">
        <f>IFERROR(G201-L201,"")</f>
        <v/>
      </c>
      <c r="X201" s="48" t="str">
        <f>IFERROR(L201-M201,"")</f>
        <v/>
      </c>
      <c r="Y201" s="49" t="str">
        <f t="shared" si="11"/>
        <v/>
      </c>
      <c r="Z201" s="28" t="str">
        <f t="shared" si="12"/>
        <v/>
      </c>
      <c r="AA201" s="13" t="str">
        <f t="shared" si="15"/>
        <v/>
      </c>
      <c r="AB201" s="13" t="str">
        <f t="shared" si="16"/>
        <v/>
      </c>
      <c r="AC201" s="63" t="str">
        <f t="shared" si="13"/>
        <v/>
      </c>
      <c r="AD201" s="14" t="str">
        <f t="shared" si="17"/>
        <v/>
      </c>
      <c r="AE201" s="14" t="str">
        <f t="shared" si="18"/>
        <v/>
      </c>
      <c r="AF201" s="64" t="str">
        <f t="shared" si="14"/>
        <v/>
      </c>
      <c r="AG201" s="4"/>
    </row>
    <row r="202" spans="1:33" x14ac:dyDescent="0.55000000000000004">
      <c r="A202" s="5" t="str">
        <f>IF('Data Validation'!$K$2&lt;&gt;TRUE,"",'Data Validation'!A202)</f>
        <v/>
      </c>
      <c r="B202" s="5" t="str">
        <f>IF('Data Validation'!$K$2&lt;&gt;TRUE,"",'Data Validation'!C202)</f>
        <v/>
      </c>
      <c r="C202" s="5" t="str">
        <f>IF('Data Validation'!$K$2&lt;&gt;TRUE,"",'Data Validation'!E202)</f>
        <v/>
      </c>
      <c r="D202" s="5" t="str">
        <f>IF('Data Validation'!$K$2&lt;&gt;TRUE,"",'Data Validation'!G202)</f>
        <v/>
      </c>
      <c r="E202" s="5" t="str">
        <f>IF($C202&lt;&gt;"M5","",Price!F202)</f>
        <v/>
      </c>
      <c r="F202" s="6" t="str">
        <f>IF($C202&lt;&gt;"M5","",Price!G202)</f>
        <v/>
      </c>
      <c r="G202" s="57" t="str">
        <f>IF($C202&lt;&gt;"M5","",SSA!E202)</f>
        <v/>
      </c>
      <c r="H202" s="57" t="str">
        <f>IF($C202&lt;&gt;"M5","",SSA!F202)</f>
        <v/>
      </c>
      <c r="I202" s="57" t="str">
        <f>IF($C202&lt;&gt;"M5","",SSA!G202)</f>
        <v/>
      </c>
      <c r="J202" s="57" t="str">
        <f>IF($C202&lt;&gt;"M5","",SSA!H202)</f>
        <v/>
      </c>
      <c r="L202" s="15" t="str">
        <f>IFERROR(AVERAGE(G167:G202),"")</f>
        <v/>
      </c>
      <c r="M202" s="15" t="str">
        <f t="shared" si="10"/>
        <v/>
      </c>
      <c r="N202" s="59" t="str">
        <f t="shared" si="9"/>
        <v/>
      </c>
      <c r="O202" s="60" t="str">
        <f t="shared" si="19"/>
        <v/>
      </c>
      <c r="P202" s="61" t="str">
        <f t="shared" si="20"/>
        <v/>
      </c>
      <c r="Q202" s="62"/>
      <c r="R202" s="62"/>
      <c r="S202" s="62"/>
      <c r="T202" s="62"/>
      <c r="U202" s="62"/>
      <c r="V202" s="62"/>
      <c r="W202" s="23" t="str">
        <f>IFERROR(G202-L202,"")</f>
        <v/>
      </c>
      <c r="X202" s="48" t="str">
        <f>IFERROR(L202-M202,"")</f>
        <v/>
      </c>
      <c r="Y202" s="49" t="str">
        <f t="shared" si="11"/>
        <v/>
      </c>
      <c r="Z202" s="28" t="str">
        <f t="shared" si="12"/>
        <v/>
      </c>
      <c r="AA202" s="13" t="str">
        <f t="shared" si="15"/>
        <v/>
      </c>
      <c r="AB202" s="13" t="str">
        <f t="shared" si="16"/>
        <v/>
      </c>
      <c r="AC202" s="63" t="str">
        <f t="shared" si="13"/>
        <v/>
      </c>
      <c r="AD202" s="14" t="str">
        <f t="shared" si="17"/>
        <v/>
      </c>
      <c r="AE202" s="14" t="str">
        <f t="shared" si="18"/>
        <v/>
      </c>
      <c r="AF202" s="64" t="str">
        <f t="shared" si="14"/>
        <v/>
      </c>
      <c r="AG202" s="4"/>
    </row>
    <row r="203" spans="1:33" x14ac:dyDescent="0.55000000000000004">
      <c r="A203" s="5" t="str">
        <f>IF('Data Validation'!$K$2&lt;&gt;TRUE,"",'Data Validation'!A203)</f>
        <v/>
      </c>
      <c r="B203" s="5" t="str">
        <f>IF('Data Validation'!$K$2&lt;&gt;TRUE,"",'Data Validation'!C203)</f>
        <v/>
      </c>
      <c r="C203" s="5" t="str">
        <f>IF('Data Validation'!$K$2&lt;&gt;TRUE,"",'Data Validation'!E203)</f>
        <v/>
      </c>
      <c r="D203" s="5" t="str">
        <f>IF('Data Validation'!$K$2&lt;&gt;TRUE,"",'Data Validation'!G203)</f>
        <v/>
      </c>
      <c r="E203" s="5" t="str">
        <f>IF($C203&lt;&gt;"M5","",Price!F203)</f>
        <v/>
      </c>
      <c r="F203" s="6" t="str">
        <f>IF($C203&lt;&gt;"M5","",Price!G203)</f>
        <v/>
      </c>
      <c r="G203" s="57" t="str">
        <f>IF($C203&lt;&gt;"M5","",SSA!E203)</f>
        <v/>
      </c>
      <c r="H203" s="57" t="str">
        <f>IF($C203&lt;&gt;"M5","",SSA!F203)</f>
        <v/>
      </c>
      <c r="I203" s="57" t="str">
        <f>IF($C203&lt;&gt;"M5","",SSA!G203)</f>
        <v/>
      </c>
      <c r="J203" s="57" t="str">
        <f>IF($C203&lt;&gt;"M5","",SSA!H203)</f>
        <v/>
      </c>
      <c r="L203" s="15" t="str">
        <f>IFERROR(AVERAGE(G168:G203),"")</f>
        <v/>
      </c>
      <c r="M203" s="15" t="str">
        <f t="shared" si="10"/>
        <v/>
      </c>
      <c r="N203" s="59" t="str">
        <f t="shared" si="9"/>
        <v/>
      </c>
      <c r="O203" s="60" t="str">
        <f t="shared" si="19"/>
        <v/>
      </c>
      <c r="P203" s="61" t="str">
        <f t="shared" si="20"/>
        <v/>
      </c>
      <c r="Q203" s="62"/>
      <c r="R203" s="62"/>
      <c r="S203" s="62"/>
      <c r="T203" s="62"/>
      <c r="U203" s="62"/>
      <c r="V203" s="62"/>
      <c r="W203" s="23" t="str">
        <f>IFERROR(G203-L203,"")</f>
        <v/>
      </c>
      <c r="X203" s="48" t="str">
        <f>IFERROR(L203-M203,"")</f>
        <v/>
      </c>
      <c r="Y203" s="49" t="str">
        <f t="shared" si="11"/>
        <v/>
      </c>
      <c r="Z203" s="28" t="str">
        <f t="shared" si="12"/>
        <v/>
      </c>
      <c r="AA203" s="13" t="str">
        <f t="shared" si="15"/>
        <v/>
      </c>
      <c r="AB203" s="13" t="str">
        <f t="shared" si="16"/>
        <v/>
      </c>
      <c r="AC203" s="63" t="str">
        <f t="shared" si="13"/>
        <v/>
      </c>
      <c r="AD203" s="14" t="str">
        <f t="shared" si="17"/>
        <v/>
      </c>
      <c r="AE203" s="14" t="str">
        <f t="shared" si="18"/>
        <v/>
      </c>
      <c r="AF203" s="64" t="str">
        <f t="shared" si="14"/>
        <v/>
      </c>
      <c r="AG203" s="4"/>
    </row>
    <row r="204" spans="1:33" x14ac:dyDescent="0.55000000000000004">
      <c r="A204" s="5" t="str">
        <f>IF('Data Validation'!$K$2&lt;&gt;TRUE,"",'Data Validation'!A204)</f>
        <v/>
      </c>
      <c r="B204" s="5" t="str">
        <f>IF('Data Validation'!$K$2&lt;&gt;TRUE,"",'Data Validation'!C204)</f>
        <v/>
      </c>
      <c r="C204" s="5" t="str">
        <f>IF('Data Validation'!$K$2&lt;&gt;TRUE,"",'Data Validation'!E204)</f>
        <v/>
      </c>
      <c r="D204" s="5" t="str">
        <f>IF('Data Validation'!$K$2&lt;&gt;TRUE,"",'Data Validation'!G204)</f>
        <v/>
      </c>
      <c r="E204" s="5" t="str">
        <f>IF($C204&lt;&gt;"M5","",Price!F204)</f>
        <v/>
      </c>
      <c r="F204" s="6" t="str">
        <f>IF($C204&lt;&gt;"M5","",Price!G204)</f>
        <v/>
      </c>
      <c r="G204" s="57" t="str">
        <f>IF($C204&lt;&gt;"M5","",SSA!E204)</f>
        <v/>
      </c>
      <c r="H204" s="57" t="str">
        <f>IF($C204&lt;&gt;"M5","",SSA!F204)</f>
        <v/>
      </c>
      <c r="I204" s="57" t="str">
        <f>IF($C204&lt;&gt;"M5","",SSA!G204)</f>
        <v/>
      </c>
      <c r="J204" s="57" t="str">
        <f>IF($C204&lt;&gt;"M5","",SSA!H204)</f>
        <v/>
      </c>
      <c r="L204" s="15" t="str">
        <f>IFERROR(AVERAGE(G169:G204),"")</f>
        <v/>
      </c>
      <c r="M204" s="15" t="str">
        <f t="shared" si="10"/>
        <v/>
      </c>
      <c r="N204" s="59" t="str">
        <f t="shared" si="9"/>
        <v/>
      </c>
      <c r="O204" s="60" t="str">
        <f t="shared" si="19"/>
        <v/>
      </c>
      <c r="P204" s="61" t="str">
        <f t="shared" si="20"/>
        <v/>
      </c>
      <c r="Q204" s="62"/>
      <c r="R204" s="62"/>
      <c r="S204" s="62"/>
      <c r="T204" s="62"/>
      <c r="U204" s="62"/>
      <c r="V204" s="62"/>
      <c r="W204" s="23" t="str">
        <f>IFERROR(G204-L204,"")</f>
        <v/>
      </c>
      <c r="X204" s="48" t="str">
        <f>IFERROR(L204-M204,"")</f>
        <v/>
      </c>
      <c r="Y204" s="49" t="str">
        <f t="shared" si="11"/>
        <v/>
      </c>
      <c r="Z204" s="28" t="str">
        <f t="shared" si="12"/>
        <v/>
      </c>
      <c r="AA204" s="13" t="str">
        <f t="shared" si="15"/>
        <v/>
      </c>
      <c r="AB204" s="13" t="str">
        <f t="shared" si="16"/>
        <v/>
      </c>
      <c r="AC204" s="63" t="str">
        <f t="shared" si="13"/>
        <v/>
      </c>
      <c r="AD204" s="14" t="str">
        <f t="shared" si="17"/>
        <v/>
      </c>
      <c r="AE204" s="14" t="str">
        <f t="shared" si="18"/>
        <v/>
      </c>
      <c r="AF204" s="64" t="str">
        <f t="shared" si="14"/>
        <v/>
      </c>
      <c r="AG204" s="4"/>
    </row>
    <row r="205" spans="1:33" x14ac:dyDescent="0.55000000000000004">
      <c r="A205" s="5" t="str">
        <f>IF('Data Validation'!$K$2&lt;&gt;TRUE,"",'Data Validation'!A205)</f>
        <v/>
      </c>
      <c r="B205" s="5" t="str">
        <f>IF('Data Validation'!$K$2&lt;&gt;TRUE,"",'Data Validation'!C205)</f>
        <v/>
      </c>
      <c r="C205" s="5" t="str">
        <f>IF('Data Validation'!$K$2&lt;&gt;TRUE,"",'Data Validation'!E205)</f>
        <v/>
      </c>
      <c r="D205" s="5" t="str">
        <f>IF('Data Validation'!$K$2&lt;&gt;TRUE,"",'Data Validation'!G205)</f>
        <v/>
      </c>
      <c r="E205" s="5" t="str">
        <f>IF($C205&lt;&gt;"M5","",Price!F205)</f>
        <v/>
      </c>
      <c r="F205" s="6" t="str">
        <f>IF($C205&lt;&gt;"M5","",Price!G205)</f>
        <v/>
      </c>
      <c r="G205" s="57" t="str">
        <f>IF($C205&lt;&gt;"M5","",SSA!E205)</f>
        <v/>
      </c>
      <c r="H205" s="57" t="str">
        <f>IF($C205&lt;&gt;"M5","",SSA!F205)</f>
        <v/>
      </c>
      <c r="I205" s="57" t="str">
        <f>IF($C205&lt;&gt;"M5","",SSA!G205)</f>
        <v/>
      </c>
      <c r="J205" s="57" t="str">
        <f>IF($C205&lt;&gt;"M5","",SSA!H205)</f>
        <v/>
      </c>
      <c r="L205" s="15" t="str">
        <f>IFERROR(AVERAGE(G170:G205),"")</f>
        <v/>
      </c>
      <c r="M205" s="15" t="str">
        <f t="shared" si="10"/>
        <v/>
      </c>
      <c r="N205" s="59" t="str">
        <f t="shared" si="9"/>
        <v/>
      </c>
      <c r="O205" s="60" t="str">
        <f t="shared" si="19"/>
        <v/>
      </c>
      <c r="P205" s="61" t="str">
        <f t="shared" si="20"/>
        <v/>
      </c>
      <c r="Q205" s="62"/>
      <c r="R205" s="62"/>
      <c r="S205" s="62"/>
      <c r="T205" s="62"/>
      <c r="U205" s="62"/>
      <c r="V205" s="62"/>
      <c r="W205" s="23" t="str">
        <f>IFERROR(G205-L205,"")</f>
        <v/>
      </c>
      <c r="X205" s="48" t="str">
        <f>IFERROR(L205-M205,"")</f>
        <v/>
      </c>
      <c r="Y205" s="49" t="str">
        <f t="shared" si="11"/>
        <v/>
      </c>
      <c r="Z205" s="28" t="str">
        <f t="shared" si="12"/>
        <v/>
      </c>
      <c r="AA205" s="13" t="str">
        <f t="shared" si="15"/>
        <v/>
      </c>
      <c r="AB205" s="13" t="str">
        <f t="shared" si="16"/>
        <v/>
      </c>
      <c r="AC205" s="63" t="str">
        <f t="shared" si="13"/>
        <v/>
      </c>
      <c r="AD205" s="14" t="str">
        <f t="shared" si="17"/>
        <v/>
      </c>
      <c r="AE205" s="14" t="str">
        <f t="shared" si="18"/>
        <v/>
      </c>
      <c r="AF205" s="64" t="str">
        <f t="shared" si="14"/>
        <v/>
      </c>
      <c r="AG205" s="4"/>
    </row>
    <row r="206" spans="1:33" x14ac:dyDescent="0.55000000000000004">
      <c r="A206" s="5" t="str">
        <f>IF('Data Validation'!$K$2&lt;&gt;TRUE,"",'Data Validation'!A206)</f>
        <v/>
      </c>
      <c r="B206" s="5" t="str">
        <f>IF('Data Validation'!$K$2&lt;&gt;TRUE,"",'Data Validation'!C206)</f>
        <v/>
      </c>
      <c r="C206" s="5" t="str">
        <f>IF('Data Validation'!$K$2&lt;&gt;TRUE,"",'Data Validation'!E206)</f>
        <v/>
      </c>
      <c r="D206" s="5" t="str">
        <f>IF('Data Validation'!$K$2&lt;&gt;TRUE,"",'Data Validation'!G206)</f>
        <v/>
      </c>
      <c r="E206" s="5" t="str">
        <f>IF($C206&lt;&gt;"M5","",Price!F206)</f>
        <v/>
      </c>
      <c r="F206" s="6" t="str">
        <f>IF($C206&lt;&gt;"M5","",Price!G206)</f>
        <v/>
      </c>
      <c r="G206" s="57" t="str">
        <f>IF($C206&lt;&gt;"M5","",SSA!E206)</f>
        <v/>
      </c>
      <c r="H206" s="57" t="str">
        <f>IF($C206&lt;&gt;"M5","",SSA!F206)</f>
        <v/>
      </c>
      <c r="I206" s="57" t="str">
        <f>IF($C206&lt;&gt;"M5","",SSA!G206)</f>
        <v/>
      </c>
      <c r="J206" s="57" t="str">
        <f>IF($C206&lt;&gt;"M5","",SSA!H206)</f>
        <v/>
      </c>
      <c r="L206" s="15" t="str">
        <f>IFERROR(AVERAGE(G171:G206),"")</f>
        <v/>
      </c>
      <c r="M206" s="15" t="str">
        <f t="shared" si="10"/>
        <v/>
      </c>
      <c r="N206" s="59" t="str">
        <f t="shared" si="9"/>
        <v/>
      </c>
      <c r="O206" s="60" t="str">
        <f t="shared" si="19"/>
        <v/>
      </c>
      <c r="P206" s="61" t="str">
        <f t="shared" si="20"/>
        <v/>
      </c>
      <c r="Q206" s="62"/>
      <c r="R206" s="62"/>
      <c r="S206" s="62"/>
      <c r="T206" s="62"/>
      <c r="U206" s="62"/>
      <c r="V206" s="62"/>
      <c r="W206" s="23" t="str">
        <f>IFERROR(G206-L206,"")</f>
        <v/>
      </c>
      <c r="X206" s="48" t="str">
        <f>IFERROR(L206-M206,"")</f>
        <v/>
      </c>
      <c r="Y206" s="49" t="str">
        <f t="shared" si="11"/>
        <v/>
      </c>
      <c r="Z206" s="28" t="str">
        <f t="shared" si="12"/>
        <v/>
      </c>
      <c r="AA206" s="13" t="str">
        <f t="shared" si="15"/>
        <v/>
      </c>
      <c r="AB206" s="13" t="str">
        <f t="shared" si="16"/>
        <v/>
      </c>
      <c r="AC206" s="63" t="str">
        <f t="shared" si="13"/>
        <v/>
      </c>
      <c r="AD206" s="14" t="str">
        <f t="shared" si="17"/>
        <v/>
      </c>
      <c r="AE206" s="14" t="str">
        <f t="shared" si="18"/>
        <v/>
      </c>
      <c r="AF206" s="64" t="str">
        <f t="shared" si="14"/>
        <v/>
      </c>
      <c r="AG206" s="4"/>
    </row>
    <row r="207" spans="1:33" x14ac:dyDescent="0.55000000000000004">
      <c r="A207" s="5" t="str">
        <f>IF('Data Validation'!$K$2&lt;&gt;TRUE,"",'Data Validation'!A207)</f>
        <v/>
      </c>
      <c r="B207" s="5" t="str">
        <f>IF('Data Validation'!$K$2&lt;&gt;TRUE,"",'Data Validation'!C207)</f>
        <v/>
      </c>
      <c r="C207" s="5" t="str">
        <f>IF('Data Validation'!$K$2&lt;&gt;TRUE,"",'Data Validation'!E207)</f>
        <v/>
      </c>
      <c r="D207" s="5" t="str">
        <f>IF('Data Validation'!$K$2&lt;&gt;TRUE,"",'Data Validation'!G207)</f>
        <v/>
      </c>
      <c r="E207" s="5" t="str">
        <f>IF($C207&lt;&gt;"M5","",Price!F207)</f>
        <v/>
      </c>
      <c r="F207" s="6" t="str">
        <f>IF($C207&lt;&gt;"M5","",Price!G207)</f>
        <v/>
      </c>
      <c r="G207" s="57" t="str">
        <f>IF($C207&lt;&gt;"M5","",SSA!E207)</f>
        <v/>
      </c>
      <c r="H207" s="57" t="str">
        <f>IF($C207&lt;&gt;"M5","",SSA!F207)</f>
        <v/>
      </c>
      <c r="I207" s="57" t="str">
        <f>IF($C207&lt;&gt;"M5","",SSA!G207)</f>
        <v/>
      </c>
      <c r="J207" s="57" t="str">
        <f>IF($C207&lt;&gt;"M5","",SSA!H207)</f>
        <v/>
      </c>
      <c r="L207" s="15" t="str">
        <f>IFERROR(AVERAGE(G172:G207),"")</f>
        <v/>
      </c>
      <c r="M207" s="15" t="str">
        <f t="shared" si="10"/>
        <v/>
      </c>
      <c r="N207" s="59" t="str">
        <f t="shared" si="9"/>
        <v/>
      </c>
      <c r="O207" s="60" t="str">
        <f t="shared" si="19"/>
        <v/>
      </c>
      <c r="P207" s="61" t="str">
        <f t="shared" si="20"/>
        <v/>
      </c>
      <c r="Q207" s="62"/>
      <c r="R207" s="62"/>
      <c r="S207" s="62"/>
      <c r="T207" s="62"/>
      <c r="U207" s="62"/>
      <c r="V207" s="62"/>
      <c r="W207" s="23" t="str">
        <f>IFERROR(G207-L207,"")</f>
        <v/>
      </c>
      <c r="X207" s="48" t="str">
        <f>IFERROR(L207-M207,"")</f>
        <v/>
      </c>
      <c r="Y207" s="49" t="str">
        <f t="shared" si="11"/>
        <v/>
      </c>
      <c r="Z207" s="28" t="str">
        <f t="shared" si="12"/>
        <v/>
      </c>
      <c r="AA207" s="13" t="str">
        <f t="shared" si="15"/>
        <v/>
      </c>
      <c r="AB207" s="13" t="str">
        <f t="shared" si="16"/>
        <v/>
      </c>
      <c r="AC207" s="63" t="str">
        <f t="shared" si="13"/>
        <v/>
      </c>
      <c r="AD207" s="14" t="str">
        <f t="shared" si="17"/>
        <v/>
      </c>
      <c r="AE207" s="14" t="str">
        <f t="shared" si="18"/>
        <v/>
      </c>
      <c r="AF207" s="64" t="str">
        <f t="shared" si="14"/>
        <v/>
      </c>
      <c r="AG207" s="4"/>
    </row>
    <row r="208" spans="1:33" x14ac:dyDescent="0.55000000000000004">
      <c r="A208" s="5" t="str">
        <f>IF('Data Validation'!$K$2&lt;&gt;TRUE,"",'Data Validation'!A208)</f>
        <v/>
      </c>
      <c r="B208" s="5" t="str">
        <f>IF('Data Validation'!$K$2&lt;&gt;TRUE,"",'Data Validation'!C208)</f>
        <v/>
      </c>
      <c r="C208" s="5" t="str">
        <f>IF('Data Validation'!$K$2&lt;&gt;TRUE,"",'Data Validation'!E208)</f>
        <v/>
      </c>
      <c r="D208" s="5" t="str">
        <f>IF('Data Validation'!$K$2&lt;&gt;TRUE,"",'Data Validation'!G208)</f>
        <v/>
      </c>
      <c r="E208" s="5" t="str">
        <f>IF($C208&lt;&gt;"M5","",Price!F208)</f>
        <v/>
      </c>
      <c r="F208" s="6" t="str">
        <f>IF($C208&lt;&gt;"M5","",Price!G208)</f>
        <v/>
      </c>
      <c r="G208" s="57" t="str">
        <f>IF($C208&lt;&gt;"M5","",SSA!E208)</f>
        <v/>
      </c>
      <c r="H208" s="57" t="str">
        <f>IF($C208&lt;&gt;"M5","",SSA!F208)</f>
        <v/>
      </c>
      <c r="I208" s="57" t="str">
        <f>IF($C208&lt;&gt;"M5","",SSA!G208)</f>
        <v/>
      </c>
      <c r="J208" s="57" t="str">
        <f>IF($C208&lt;&gt;"M5","",SSA!H208)</f>
        <v/>
      </c>
      <c r="L208" s="15" t="str">
        <f>IFERROR(AVERAGE(G173:G208),"")</f>
        <v/>
      </c>
      <c r="M208" s="15" t="str">
        <f t="shared" si="10"/>
        <v/>
      </c>
      <c r="N208" s="59" t="str">
        <f t="shared" si="9"/>
        <v/>
      </c>
      <c r="O208" s="60" t="str">
        <f t="shared" si="19"/>
        <v/>
      </c>
      <c r="P208" s="61" t="str">
        <f t="shared" si="20"/>
        <v/>
      </c>
      <c r="Q208" s="62"/>
      <c r="R208" s="62"/>
      <c r="S208" s="62"/>
      <c r="T208" s="62"/>
      <c r="U208" s="62"/>
      <c r="V208" s="62"/>
      <c r="W208" s="23" t="str">
        <f>IFERROR(G208-L208,"")</f>
        <v/>
      </c>
      <c r="X208" s="48" t="str">
        <f>IFERROR(L208-M208,"")</f>
        <v/>
      </c>
      <c r="Y208" s="49" t="str">
        <f t="shared" si="11"/>
        <v/>
      </c>
      <c r="Z208" s="28" t="str">
        <f t="shared" si="12"/>
        <v/>
      </c>
      <c r="AA208" s="13" t="str">
        <f t="shared" si="15"/>
        <v/>
      </c>
      <c r="AB208" s="13" t="str">
        <f t="shared" si="16"/>
        <v/>
      </c>
      <c r="AC208" s="63" t="str">
        <f t="shared" si="13"/>
        <v/>
      </c>
      <c r="AD208" s="14" t="str">
        <f t="shared" si="17"/>
        <v/>
      </c>
      <c r="AE208" s="14" t="str">
        <f t="shared" si="18"/>
        <v/>
      </c>
      <c r="AF208" s="64" t="str">
        <f t="shared" si="14"/>
        <v/>
      </c>
      <c r="AG208" s="4"/>
    </row>
    <row r="209" spans="1:33" x14ac:dyDescent="0.55000000000000004">
      <c r="A209" s="5" t="str">
        <f>IF('Data Validation'!$K$2&lt;&gt;TRUE,"",'Data Validation'!A209)</f>
        <v/>
      </c>
      <c r="B209" s="5" t="str">
        <f>IF('Data Validation'!$K$2&lt;&gt;TRUE,"",'Data Validation'!C209)</f>
        <v/>
      </c>
      <c r="C209" s="5" t="str">
        <f>IF('Data Validation'!$K$2&lt;&gt;TRUE,"",'Data Validation'!E209)</f>
        <v/>
      </c>
      <c r="D209" s="5" t="str">
        <f>IF('Data Validation'!$K$2&lt;&gt;TRUE,"",'Data Validation'!G209)</f>
        <v/>
      </c>
      <c r="E209" s="5" t="str">
        <f>IF($C209&lt;&gt;"M5","",Price!F209)</f>
        <v/>
      </c>
      <c r="F209" s="6" t="str">
        <f>IF($C209&lt;&gt;"M5","",Price!G209)</f>
        <v/>
      </c>
      <c r="G209" s="57" t="str">
        <f>IF($C209&lt;&gt;"M5","",SSA!E209)</f>
        <v/>
      </c>
      <c r="H209" s="57" t="str">
        <f>IF($C209&lt;&gt;"M5","",SSA!F209)</f>
        <v/>
      </c>
      <c r="I209" s="57" t="str">
        <f>IF($C209&lt;&gt;"M5","",SSA!G209)</f>
        <v/>
      </c>
      <c r="J209" s="57" t="str">
        <f>IF($C209&lt;&gt;"M5","",SSA!H209)</f>
        <v/>
      </c>
      <c r="L209" s="15" t="str">
        <f>IFERROR(AVERAGE(G174:G209),"")</f>
        <v/>
      </c>
      <c r="M209" s="15" t="str">
        <f t="shared" si="10"/>
        <v/>
      </c>
      <c r="N209" s="59" t="str">
        <f t="shared" si="9"/>
        <v/>
      </c>
      <c r="O209" s="60" t="str">
        <f t="shared" si="19"/>
        <v/>
      </c>
      <c r="P209" s="61" t="str">
        <f t="shared" si="20"/>
        <v/>
      </c>
      <c r="Q209" s="62"/>
      <c r="R209" s="62"/>
      <c r="S209" s="62"/>
      <c r="T209" s="62"/>
      <c r="U209" s="62"/>
      <c r="V209" s="62"/>
      <c r="W209" s="23" t="str">
        <f>IFERROR(G209-L209,"")</f>
        <v/>
      </c>
      <c r="X209" s="48" t="str">
        <f>IFERROR(L209-M209,"")</f>
        <v/>
      </c>
      <c r="Y209" s="49" t="str">
        <f t="shared" si="11"/>
        <v/>
      </c>
      <c r="Z209" s="28" t="str">
        <f t="shared" si="12"/>
        <v/>
      </c>
      <c r="AA209" s="13" t="str">
        <f t="shared" si="15"/>
        <v/>
      </c>
      <c r="AB209" s="13" t="str">
        <f t="shared" si="16"/>
        <v/>
      </c>
      <c r="AC209" s="63" t="str">
        <f t="shared" si="13"/>
        <v/>
      </c>
      <c r="AD209" s="14" t="str">
        <f t="shared" si="17"/>
        <v/>
      </c>
      <c r="AE209" s="14" t="str">
        <f t="shared" si="18"/>
        <v/>
      </c>
      <c r="AF209" s="64" t="str">
        <f t="shared" si="14"/>
        <v/>
      </c>
      <c r="AG209" s="4"/>
    </row>
    <row r="210" spans="1:33" x14ac:dyDescent="0.55000000000000004">
      <c r="A210" s="5" t="str">
        <f>IF('Data Validation'!$K$2&lt;&gt;TRUE,"",'Data Validation'!A210)</f>
        <v/>
      </c>
      <c r="B210" s="5" t="str">
        <f>IF('Data Validation'!$K$2&lt;&gt;TRUE,"",'Data Validation'!C210)</f>
        <v/>
      </c>
      <c r="C210" s="5" t="str">
        <f>IF('Data Validation'!$K$2&lt;&gt;TRUE,"",'Data Validation'!E210)</f>
        <v/>
      </c>
      <c r="D210" s="5" t="str">
        <f>IF('Data Validation'!$K$2&lt;&gt;TRUE,"",'Data Validation'!G210)</f>
        <v/>
      </c>
      <c r="E210" s="5" t="str">
        <f>IF($C210&lt;&gt;"M5","",Price!F210)</f>
        <v/>
      </c>
      <c r="F210" s="6" t="str">
        <f>IF($C210&lt;&gt;"M5","",Price!G210)</f>
        <v/>
      </c>
      <c r="G210" s="57" t="str">
        <f>IF($C210&lt;&gt;"M5","",SSA!E210)</f>
        <v/>
      </c>
      <c r="H210" s="57" t="str">
        <f>IF($C210&lt;&gt;"M5","",SSA!F210)</f>
        <v/>
      </c>
      <c r="I210" s="57" t="str">
        <f>IF($C210&lt;&gt;"M5","",SSA!G210)</f>
        <v/>
      </c>
      <c r="J210" s="57" t="str">
        <f>IF($C210&lt;&gt;"M5","",SSA!H210)</f>
        <v/>
      </c>
      <c r="L210" s="15" t="str">
        <f>IFERROR(AVERAGE(G175:G210),"")</f>
        <v/>
      </c>
      <c r="M210" s="15" t="str">
        <f t="shared" si="10"/>
        <v/>
      </c>
      <c r="N210" s="59" t="str">
        <f t="shared" si="9"/>
        <v/>
      </c>
      <c r="O210" s="60" t="str">
        <f t="shared" si="19"/>
        <v/>
      </c>
      <c r="P210" s="61" t="str">
        <f t="shared" si="20"/>
        <v/>
      </c>
      <c r="Q210" s="62"/>
      <c r="R210" s="62"/>
      <c r="S210" s="62"/>
      <c r="T210" s="62"/>
      <c r="U210" s="62"/>
      <c r="V210" s="62"/>
      <c r="W210" s="23" t="str">
        <f>IFERROR(G210-L210,"")</f>
        <v/>
      </c>
      <c r="X210" s="48" t="str">
        <f>IFERROR(L210-M210,"")</f>
        <v/>
      </c>
      <c r="Y210" s="49" t="str">
        <f t="shared" si="11"/>
        <v/>
      </c>
      <c r="Z210" s="28" t="str">
        <f t="shared" si="12"/>
        <v/>
      </c>
      <c r="AA210" s="13" t="str">
        <f t="shared" si="15"/>
        <v/>
      </c>
      <c r="AB210" s="13" t="str">
        <f t="shared" si="16"/>
        <v/>
      </c>
      <c r="AC210" s="63" t="str">
        <f t="shared" si="13"/>
        <v/>
      </c>
      <c r="AD210" s="14" t="str">
        <f t="shared" si="17"/>
        <v/>
      </c>
      <c r="AE210" s="14" t="str">
        <f t="shared" si="18"/>
        <v/>
      </c>
      <c r="AF210" s="64" t="str">
        <f t="shared" si="14"/>
        <v/>
      </c>
      <c r="AG210" s="4"/>
    </row>
    <row r="211" spans="1:33" x14ac:dyDescent="0.55000000000000004">
      <c r="A211" s="5" t="str">
        <f>IF('Data Validation'!$K$2&lt;&gt;TRUE,"",'Data Validation'!A211)</f>
        <v/>
      </c>
      <c r="B211" s="5" t="str">
        <f>IF('Data Validation'!$K$2&lt;&gt;TRUE,"",'Data Validation'!C211)</f>
        <v/>
      </c>
      <c r="C211" s="5" t="str">
        <f>IF('Data Validation'!$K$2&lt;&gt;TRUE,"",'Data Validation'!E211)</f>
        <v/>
      </c>
      <c r="D211" s="5" t="str">
        <f>IF('Data Validation'!$K$2&lt;&gt;TRUE,"",'Data Validation'!G211)</f>
        <v/>
      </c>
      <c r="E211" s="5" t="str">
        <f>IF($C211&lt;&gt;"M5","",Price!F211)</f>
        <v/>
      </c>
      <c r="F211" s="6" t="str">
        <f>IF($C211&lt;&gt;"M5","",Price!G211)</f>
        <v/>
      </c>
      <c r="G211" s="57" t="str">
        <f>IF($C211&lt;&gt;"M5","",SSA!E211)</f>
        <v/>
      </c>
      <c r="H211" s="57" t="str">
        <f>IF($C211&lt;&gt;"M5","",SSA!F211)</f>
        <v/>
      </c>
      <c r="I211" s="57" t="str">
        <f>IF($C211&lt;&gt;"M5","",SSA!G211)</f>
        <v/>
      </c>
      <c r="J211" s="57" t="str">
        <f>IF($C211&lt;&gt;"M5","",SSA!H211)</f>
        <v/>
      </c>
      <c r="L211" s="15" t="str">
        <f>IFERROR(AVERAGE(G176:G211),"")</f>
        <v/>
      </c>
      <c r="M211" s="15" t="str">
        <f t="shared" si="10"/>
        <v/>
      </c>
      <c r="N211" s="59" t="str">
        <f t="shared" si="9"/>
        <v/>
      </c>
      <c r="O211" s="60" t="str">
        <f t="shared" si="19"/>
        <v/>
      </c>
      <c r="P211" s="61" t="str">
        <f t="shared" si="20"/>
        <v/>
      </c>
      <c r="Q211" s="62"/>
      <c r="R211" s="62"/>
      <c r="S211" s="62"/>
      <c r="T211" s="62"/>
      <c r="U211" s="62"/>
      <c r="V211" s="62"/>
      <c r="W211" s="23" t="str">
        <f>IFERROR(G211-L211,"")</f>
        <v/>
      </c>
      <c r="X211" s="48" t="str">
        <f>IFERROR(L211-M211,"")</f>
        <v/>
      </c>
      <c r="Y211" s="49" t="str">
        <f t="shared" si="11"/>
        <v/>
      </c>
      <c r="Z211" s="28" t="str">
        <f t="shared" si="12"/>
        <v/>
      </c>
      <c r="AA211" s="13" t="str">
        <f t="shared" si="15"/>
        <v/>
      </c>
      <c r="AB211" s="13" t="str">
        <f t="shared" si="16"/>
        <v/>
      </c>
      <c r="AC211" s="63" t="str">
        <f t="shared" si="13"/>
        <v/>
      </c>
      <c r="AD211" s="14" t="str">
        <f t="shared" si="17"/>
        <v/>
      </c>
      <c r="AE211" s="14" t="str">
        <f t="shared" si="18"/>
        <v/>
      </c>
      <c r="AF211" s="64" t="str">
        <f t="shared" si="14"/>
        <v/>
      </c>
      <c r="AG211" s="4"/>
    </row>
    <row r="212" spans="1:33" x14ac:dyDescent="0.55000000000000004">
      <c r="A212" s="5" t="str">
        <f>IF('Data Validation'!$K$2&lt;&gt;TRUE,"",'Data Validation'!A212)</f>
        <v/>
      </c>
      <c r="B212" s="5" t="str">
        <f>IF('Data Validation'!$K$2&lt;&gt;TRUE,"",'Data Validation'!C212)</f>
        <v/>
      </c>
      <c r="C212" s="5" t="str">
        <f>IF('Data Validation'!$K$2&lt;&gt;TRUE,"",'Data Validation'!E212)</f>
        <v/>
      </c>
      <c r="D212" s="5" t="str">
        <f>IF('Data Validation'!$K$2&lt;&gt;TRUE,"",'Data Validation'!G212)</f>
        <v/>
      </c>
      <c r="E212" s="5" t="str">
        <f>IF($C212&lt;&gt;"M5","",Price!F212)</f>
        <v/>
      </c>
      <c r="F212" s="6" t="str">
        <f>IF($C212&lt;&gt;"M5","",Price!G212)</f>
        <v/>
      </c>
      <c r="G212" s="57" t="str">
        <f>IF($C212&lt;&gt;"M5","",SSA!E212)</f>
        <v/>
      </c>
      <c r="H212" s="57" t="str">
        <f>IF($C212&lt;&gt;"M5","",SSA!F212)</f>
        <v/>
      </c>
      <c r="I212" s="57" t="str">
        <f>IF($C212&lt;&gt;"M5","",SSA!G212)</f>
        <v/>
      </c>
      <c r="J212" s="57" t="str">
        <f>IF($C212&lt;&gt;"M5","",SSA!H212)</f>
        <v/>
      </c>
      <c r="L212" s="15" t="str">
        <f>IFERROR(AVERAGE(G177:G212),"")</f>
        <v/>
      </c>
      <c r="M212" s="15" t="str">
        <f t="shared" si="10"/>
        <v/>
      </c>
      <c r="N212" s="59" t="str">
        <f t="shared" si="9"/>
        <v/>
      </c>
      <c r="O212" s="60" t="str">
        <f t="shared" si="19"/>
        <v/>
      </c>
      <c r="P212" s="61" t="str">
        <f t="shared" si="20"/>
        <v/>
      </c>
      <c r="Q212" s="62"/>
      <c r="R212" s="62"/>
      <c r="S212" s="62"/>
      <c r="T212" s="62"/>
      <c r="U212" s="62"/>
      <c r="V212" s="62"/>
      <c r="W212" s="23" t="str">
        <f>IFERROR(G212-L212,"")</f>
        <v/>
      </c>
      <c r="X212" s="48" t="str">
        <f>IFERROR(L212-M212,"")</f>
        <v/>
      </c>
      <c r="Y212" s="49" t="str">
        <f t="shared" si="11"/>
        <v/>
      </c>
      <c r="Z212" s="28" t="str">
        <f t="shared" si="12"/>
        <v/>
      </c>
      <c r="AA212" s="13" t="str">
        <f t="shared" si="15"/>
        <v/>
      </c>
      <c r="AB212" s="13" t="str">
        <f t="shared" si="16"/>
        <v/>
      </c>
      <c r="AC212" s="63" t="str">
        <f t="shared" si="13"/>
        <v/>
      </c>
      <c r="AD212" s="14" t="str">
        <f t="shared" si="17"/>
        <v/>
      </c>
      <c r="AE212" s="14" t="str">
        <f t="shared" si="18"/>
        <v/>
      </c>
      <c r="AF212" s="64" t="str">
        <f t="shared" si="14"/>
        <v/>
      </c>
      <c r="AG212" s="4"/>
    </row>
    <row r="213" spans="1:33" x14ac:dyDescent="0.55000000000000004">
      <c r="A213" s="5" t="str">
        <f>IF('Data Validation'!$K$2&lt;&gt;TRUE,"",'Data Validation'!A213)</f>
        <v/>
      </c>
      <c r="B213" s="5" t="str">
        <f>IF('Data Validation'!$K$2&lt;&gt;TRUE,"",'Data Validation'!C213)</f>
        <v/>
      </c>
      <c r="C213" s="5" t="str">
        <f>IF('Data Validation'!$K$2&lt;&gt;TRUE,"",'Data Validation'!E213)</f>
        <v/>
      </c>
      <c r="D213" s="5" t="str">
        <f>IF('Data Validation'!$K$2&lt;&gt;TRUE,"",'Data Validation'!G213)</f>
        <v/>
      </c>
      <c r="E213" s="5" t="str">
        <f>IF($C213&lt;&gt;"M5","",Price!F213)</f>
        <v/>
      </c>
      <c r="F213" s="6" t="str">
        <f>IF($C213&lt;&gt;"M5","",Price!G213)</f>
        <v/>
      </c>
      <c r="G213" s="57" t="str">
        <f>IF($C213&lt;&gt;"M5","",SSA!E213)</f>
        <v/>
      </c>
      <c r="H213" s="57" t="str">
        <f>IF($C213&lt;&gt;"M5","",SSA!F213)</f>
        <v/>
      </c>
      <c r="I213" s="57" t="str">
        <f>IF($C213&lt;&gt;"M5","",SSA!G213)</f>
        <v/>
      </c>
      <c r="J213" s="57" t="str">
        <f>IF($C213&lt;&gt;"M5","",SSA!H213)</f>
        <v/>
      </c>
      <c r="L213" s="15" t="str">
        <f>IFERROR(AVERAGE(G178:G213),"")</f>
        <v/>
      </c>
      <c r="M213" s="15" t="str">
        <f t="shared" si="10"/>
        <v/>
      </c>
      <c r="N213" s="59" t="str">
        <f t="shared" si="9"/>
        <v/>
      </c>
      <c r="O213" s="60" t="str">
        <f t="shared" si="19"/>
        <v/>
      </c>
      <c r="P213" s="61" t="str">
        <f t="shared" si="20"/>
        <v/>
      </c>
      <c r="Q213" s="62"/>
      <c r="R213" s="62"/>
      <c r="S213" s="62"/>
      <c r="T213" s="62"/>
      <c r="U213" s="62"/>
      <c r="V213" s="62"/>
      <c r="W213" s="23" t="str">
        <f>IFERROR(G213-L213,"")</f>
        <v/>
      </c>
      <c r="X213" s="48" t="str">
        <f>IFERROR(L213-M213,"")</f>
        <v/>
      </c>
      <c r="Y213" s="49" t="str">
        <f t="shared" si="11"/>
        <v/>
      </c>
      <c r="Z213" s="28" t="str">
        <f t="shared" si="12"/>
        <v/>
      </c>
      <c r="AA213" s="13" t="str">
        <f t="shared" si="15"/>
        <v/>
      </c>
      <c r="AB213" s="13" t="str">
        <f t="shared" si="16"/>
        <v/>
      </c>
      <c r="AC213" s="63" t="str">
        <f t="shared" si="13"/>
        <v/>
      </c>
      <c r="AD213" s="14" t="str">
        <f t="shared" si="17"/>
        <v/>
      </c>
      <c r="AE213" s="14" t="str">
        <f t="shared" si="18"/>
        <v/>
      </c>
      <c r="AF213" s="64" t="str">
        <f t="shared" si="14"/>
        <v/>
      </c>
      <c r="AG213" s="4"/>
    </row>
    <row r="214" spans="1:33" x14ac:dyDescent="0.55000000000000004">
      <c r="A214" s="5" t="str">
        <f>IF('Data Validation'!$K$2&lt;&gt;TRUE,"",'Data Validation'!A214)</f>
        <v/>
      </c>
      <c r="B214" s="5" t="str">
        <f>IF('Data Validation'!$K$2&lt;&gt;TRUE,"",'Data Validation'!C214)</f>
        <v/>
      </c>
      <c r="C214" s="5" t="str">
        <f>IF('Data Validation'!$K$2&lt;&gt;TRUE,"",'Data Validation'!E214)</f>
        <v/>
      </c>
      <c r="D214" s="5" t="str">
        <f>IF('Data Validation'!$K$2&lt;&gt;TRUE,"",'Data Validation'!G214)</f>
        <v/>
      </c>
      <c r="E214" s="5" t="str">
        <f>IF($C214&lt;&gt;"M5","",Price!F214)</f>
        <v/>
      </c>
      <c r="F214" s="6" t="str">
        <f>IF($C214&lt;&gt;"M5","",Price!G214)</f>
        <v/>
      </c>
      <c r="G214" s="57" t="str">
        <f>IF($C214&lt;&gt;"M5","",SSA!E214)</f>
        <v/>
      </c>
      <c r="H214" s="57" t="str">
        <f>IF($C214&lt;&gt;"M5","",SSA!F214)</f>
        <v/>
      </c>
      <c r="I214" s="57" t="str">
        <f>IF($C214&lt;&gt;"M5","",SSA!G214)</f>
        <v/>
      </c>
      <c r="J214" s="57" t="str">
        <f>IF($C214&lt;&gt;"M5","",SSA!H214)</f>
        <v/>
      </c>
      <c r="L214" s="15" t="str">
        <f>IFERROR(AVERAGE(G179:G214),"")</f>
        <v/>
      </c>
      <c r="M214" s="15" t="str">
        <f t="shared" si="10"/>
        <v/>
      </c>
      <c r="N214" s="59" t="str">
        <f t="shared" si="9"/>
        <v/>
      </c>
      <c r="O214" s="60" t="str">
        <f t="shared" si="19"/>
        <v/>
      </c>
      <c r="P214" s="61" t="str">
        <f t="shared" si="20"/>
        <v/>
      </c>
      <c r="Q214" s="62"/>
      <c r="R214" s="62"/>
      <c r="S214" s="62"/>
      <c r="T214" s="62"/>
      <c r="U214" s="62"/>
      <c r="V214" s="62"/>
      <c r="W214" s="23" t="str">
        <f>IFERROR(G214-L214,"")</f>
        <v/>
      </c>
      <c r="X214" s="48" t="str">
        <f>IFERROR(L214-M214,"")</f>
        <v/>
      </c>
      <c r="Y214" s="49" t="str">
        <f t="shared" si="11"/>
        <v/>
      </c>
      <c r="Z214" s="28" t="str">
        <f t="shared" si="12"/>
        <v/>
      </c>
      <c r="AA214" s="13" t="str">
        <f t="shared" si="15"/>
        <v/>
      </c>
      <c r="AB214" s="13" t="str">
        <f t="shared" si="16"/>
        <v/>
      </c>
      <c r="AC214" s="63" t="str">
        <f t="shared" si="13"/>
        <v/>
      </c>
      <c r="AD214" s="14" t="str">
        <f t="shared" si="17"/>
        <v/>
      </c>
      <c r="AE214" s="14" t="str">
        <f t="shared" si="18"/>
        <v/>
      </c>
      <c r="AF214" s="64" t="str">
        <f t="shared" si="14"/>
        <v/>
      </c>
      <c r="AG214" s="4"/>
    </row>
    <row r="215" spans="1:33" x14ac:dyDescent="0.55000000000000004">
      <c r="A215" s="5" t="str">
        <f>IF('Data Validation'!$K$2&lt;&gt;TRUE,"",'Data Validation'!A215)</f>
        <v/>
      </c>
      <c r="B215" s="5" t="str">
        <f>IF('Data Validation'!$K$2&lt;&gt;TRUE,"",'Data Validation'!C215)</f>
        <v/>
      </c>
      <c r="C215" s="5" t="str">
        <f>IF('Data Validation'!$K$2&lt;&gt;TRUE,"",'Data Validation'!E215)</f>
        <v/>
      </c>
      <c r="D215" s="5" t="str">
        <f>IF('Data Validation'!$K$2&lt;&gt;TRUE,"",'Data Validation'!G215)</f>
        <v/>
      </c>
      <c r="E215" s="5" t="str">
        <f>IF($C215&lt;&gt;"M5","",Price!F215)</f>
        <v/>
      </c>
      <c r="F215" s="6" t="str">
        <f>IF($C215&lt;&gt;"M5","",Price!G215)</f>
        <v/>
      </c>
      <c r="G215" s="57" t="str">
        <f>IF($C215&lt;&gt;"M5","",SSA!E215)</f>
        <v/>
      </c>
      <c r="H215" s="57" t="str">
        <f>IF($C215&lt;&gt;"M5","",SSA!F215)</f>
        <v/>
      </c>
      <c r="I215" s="57" t="str">
        <f>IF($C215&lt;&gt;"M5","",SSA!G215)</f>
        <v/>
      </c>
      <c r="J215" s="57" t="str">
        <f>IF($C215&lt;&gt;"M5","",SSA!H215)</f>
        <v/>
      </c>
      <c r="L215" s="15" t="str">
        <f>IFERROR(AVERAGE(G180:G215),"")</f>
        <v/>
      </c>
      <c r="M215" s="15" t="str">
        <f t="shared" si="10"/>
        <v/>
      </c>
      <c r="N215" s="59" t="str">
        <f t="shared" si="9"/>
        <v/>
      </c>
      <c r="O215" s="60" t="str">
        <f t="shared" si="19"/>
        <v/>
      </c>
      <c r="P215" s="61" t="str">
        <f t="shared" si="20"/>
        <v/>
      </c>
      <c r="Q215" s="62"/>
      <c r="R215" s="62"/>
      <c r="S215" s="62"/>
      <c r="T215" s="62"/>
      <c r="U215" s="62"/>
      <c r="V215" s="62"/>
      <c r="W215" s="23" t="str">
        <f>IFERROR(G215-L215,"")</f>
        <v/>
      </c>
      <c r="X215" s="48" t="str">
        <f>IFERROR(L215-M215,"")</f>
        <v/>
      </c>
      <c r="Y215" s="49" t="str">
        <f t="shared" si="11"/>
        <v/>
      </c>
      <c r="Z215" s="28" t="str">
        <f t="shared" si="12"/>
        <v/>
      </c>
      <c r="AA215" s="13" t="str">
        <f t="shared" si="15"/>
        <v/>
      </c>
      <c r="AB215" s="13" t="str">
        <f t="shared" si="16"/>
        <v/>
      </c>
      <c r="AC215" s="63" t="str">
        <f t="shared" si="13"/>
        <v/>
      </c>
      <c r="AD215" s="14" t="str">
        <f t="shared" si="17"/>
        <v/>
      </c>
      <c r="AE215" s="14" t="str">
        <f t="shared" si="18"/>
        <v/>
      </c>
      <c r="AF215" s="64" t="str">
        <f t="shared" si="14"/>
        <v/>
      </c>
      <c r="AG215" s="4"/>
    </row>
    <row r="216" spans="1:33" x14ac:dyDescent="0.55000000000000004">
      <c r="A216" s="5" t="str">
        <f>IF('Data Validation'!$K$2&lt;&gt;TRUE,"",'Data Validation'!A216)</f>
        <v/>
      </c>
      <c r="B216" s="5" t="str">
        <f>IF('Data Validation'!$K$2&lt;&gt;TRUE,"",'Data Validation'!C216)</f>
        <v/>
      </c>
      <c r="C216" s="5" t="str">
        <f>IF('Data Validation'!$K$2&lt;&gt;TRUE,"",'Data Validation'!E216)</f>
        <v/>
      </c>
      <c r="D216" s="5" t="str">
        <f>IF('Data Validation'!$K$2&lt;&gt;TRUE,"",'Data Validation'!G216)</f>
        <v/>
      </c>
      <c r="E216" s="5" t="str">
        <f>IF($C216&lt;&gt;"M5","",Price!F216)</f>
        <v/>
      </c>
      <c r="F216" s="6" t="str">
        <f>IF($C216&lt;&gt;"M5","",Price!G216)</f>
        <v/>
      </c>
      <c r="G216" s="57" t="str">
        <f>IF($C216&lt;&gt;"M5","",SSA!E216)</f>
        <v/>
      </c>
      <c r="H216" s="57" t="str">
        <f>IF($C216&lt;&gt;"M5","",SSA!F216)</f>
        <v/>
      </c>
      <c r="I216" s="57" t="str">
        <f>IF($C216&lt;&gt;"M5","",SSA!G216)</f>
        <v/>
      </c>
      <c r="J216" s="57" t="str">
        <f>IF($C216&lt;&gt;"M5","",SSA!H216)</f>
        <v/>
      </c>
      <c r="L216" s="15" t="str">
        <f>IFERROR(AVERAGE(G181:G216),"")</f>
        <v/>
      </c>
      <c r="M216" s="15" t="str">
        <f t="shared" si="10"/>
        <v/>
      </c>
      <c r="N216" s="59" t="str">
        <f t="shared" si="9"/>
        <v/>
      </c>
      <c r="O216" s="60" t="str">
        <f t="shared" si="19"/>
        <v/>
      </c>
      <c r="P216" s="61" t="str">
        <f t="shared" si="20"/>
        <v/>
      </c>
      <c r="Q216" s="62"/>
      <c r="R216" s="62"/>
      <c r="S216" s="62"/>
      <c r="T216" s="62"/>
      <c r="U216" s="62"/>
      <c r="V216" s="62"/>
      <c r="W216" s="23" t="str">
        <f>IFERROR(G216-L216,"")</f>
        <v/>
      </c>
      <c r="X216" s="48" t="str">
        <f>IFERROR(L216-M216,"")</f>
        <v/>
      </c>
      <c r="Y216" s="49" t="str">
        <f t="shared" si="11"/>
        <v/>
      </c>
      <c r="Z216" s="28" t="str">
        <f t="shared" si="12"/>
        <v/>
      </c>
      <c r="AA216" s="13" t="str">
        <f t="shared" si="15"/>
        <v/>
      </c>
      <c r="AB216" s="13" t="str">
        <f t="shared" si="16"/>
        <v/>
      </c>
      <c r="AC216" s="63" t="str">
        <f t="shared" si="13"/>
        <v/>
      </c>
      <c r="AD216" s="14" t="str">
        <f t="shared" si="17"/>
        <v/>
      </c>
      <c r="AE216" s="14" t="str">
        <f t="shared" si="18"/>
        <v/>
      </c>
      <c r="AF216" s="64" t="str">
        <f t="shared" si="14"/>
        <v/>
      </c>
      <c r="AG216" s="4"/>
    </row>
    <row r="217" spans="1:33" x14ac:dyDescent="0.55000000000000004">
      <c r="A217" s="5" t="str">
        <f>IF('Data Validation'!$K$2&lt;&gt;TRUE,"",'Data Validation'!A217)</f>
        <v/>
      </c>
      <c r="B217" s="5" t="str">
        <f>IF('Data Validation'!$K$2&lt;&gt;TRUE,"",'Data Validation'!C217)</f>
        <v/>
      </c>
      <c r="C217" s="5" t="str">
        <f>IF('Data Validation'!$K$2&lt;&gt;TRUE,"",'Data Validation'!E217)</f>
        <v/>
      </c>
      <c r="D217" s="5" t="str">
        <f>IF('Data Validation'!$K$2&lt;&gt;TRUE,"",'Data Validation'!G217)</f>
        <v/>
      </c>
      <c r="E217" s="5" t="str">
        <f>IF($C217&lt;&gt;"M5","",Price!F217)</f>
        <v/>
      </c>
      <c r="F217" s="6" t="str">
        <f>IF($C217&lt;&gt;"M5","",Price!G217)</f>
        <v/>
      </c>
      <c r="G217" s="57" t="str">
        <f>IF($C217&lt;&gt;"M5","",SSA!E217)</f>
        <v/>
      </c>
      <c r="H217" s="57" t="str">
        <f>IF($C217&lt;&gt;"M5","",SSA!F217)</f>
        <v/>
      </c>
      <c r="I217" s="57" t="str">
        <f>IF($C217&lt;&gt;"M5","",SSA!G217)</f>
        <v/>
      </c>
      <c r="J217" s="57" t="str">
        <f>IF($C217&lt;&gt;"M5","",SSA!H217)</f>
        <v/>
      </c>
      <c r="L217" s="15" t="str">
        <f>IFERROR(AVERAGE(G182:G217),"")</f>
        <v/>
      </c>
      <c r="M217" s="15" t="str">
        <f t="shared" si="10"/>
        <v/>
      </c>
      <c r="N217" s="59" t="str">
        <f t="shared" ref="N217:N280" si="21">IFERROR(G217-H217,"")</f>
        <v/>
      </c>
      <c r="O217" s="60" t="str">
        <f t="shared" si="19"/>
        <v/>
      </c>
      <c r="P217" s="61" t="str">
        <f t="shared" si="20"/>
        <v/>
      </c>
      <c r="Q217" s="62"/>
      <c r="R217" s="62"/>
      <c r="S217" s="62"/>
      <c r="T217" s="62"/>
      <c r="U217" s="62"/>
      <c r="V217" s="62"/>
      <c r="W217" s="23" t="str">
        <f>IFERROR(G217-L217,"")</f>
        <v/>
      </c>
      <c r="X217" s="48" t="str">
        <f>IFERROR(L217-M217,"")</f>
        <v/>
      </c>
      <c r="Y217" s="49" t="str">
        <f t="shared" si="11"/>
        <v/>
      </c>
      <c r="Z217" s="28" t="str">
        <f t="shared" si="12"/>
        <v/>
      </c>
      <c r="AA217" s="13" t="str">
        <f t="shared" si="15"/>
        <v/>
      </c>
      <c r="AB217" s="13" t="str">
        <f t="shared" si="16"/>
        <v/>
      </c>
      <c r="AC217" s="63" t="str">
        <f t="shared" si="13"/>
        <v/>
      </c>
      <c r="AD217" s="14" t="str">
        <f t="shared" si="17"/>
        <v/>
      </c>
      <c r="AE217" s="14" t="str">
        <f t="shared" si="18"/>
        <v/>
      </c>
      <c r="AF217" s="64" t="str">
        <f t="shared" si="14"/>
        <v/>
      </c>
      <c r="AG217" s="4"/>
    </row>
    <row r="218" spans="1:33" x14ac:dyDescent="0.55000000000000004">
      <c r="A218" s="5" t="str">
        <f>IF('Data Validation'!$K$2&lt;&gt;TRUE,"",'Data Validation'!A218)</f>
        <v/>
      </c>
      <c r="B218" s="5" t="str">
        <f>IF('Data Validation'!$K$2&lt;&gt;TRUE,"",'Data Validation'!C218)</f>
        <v/>
      </c>
      <c r="C218" s="5" t="str">
        <f>IF('Data Validation'!$K$2&lt;&gt;TRUE,"",'Data Validation'!E218)</f>
        <v/>
      </c>
      <c r="D218" s="5" t="str">
        <f>IF('Data Validation'!$K$2&lt;&gt;TRUE,"",'Data Validation'!G218)</f>
        <v/>
      </c>
      <c r="E218" s="5" t="str">
        <f>IF($C218&lt;&gt;"M5","",Price!F218)</f>
        <v/>
      </c>
      <c r="F218" s="6" t="str">
        <f>IF($C218&lt;&gt;"M5","",Price!G218)</f>
        <v/>
      </c>
      <c r="G218" s="57" t="str">
        <f>IF($C218&lt;&gt;"M5","",SSA!E218)</f>
        <v/>
      </c>
      <c r="H218" s="57" t="str">
        <f>IF($C218&lt;&gt;"M5","",SSA!F218)</f>
        <v/>
      </c>
      <c r="I218" s="57" t="str">
        <f>IF($C218&lt;&gt;"M5","",SSA!G218)</f>
        <v/>
      </c>
      <c r="J218" s="57" t="str">
        <f>IF($C218&lt;&gt;"M5","",SSA!H218)</f>
        <v/>
      </c>
      <c r="L218" s="15" t="str">
        <f>IFERROR(AVERAGE(G183:G218),"")</f>
        <v/>
      </c>
      <c r="M218" s="15" t="str">
        <f t="shared" ref="M218:M281" si="22">IF(L218="","",L218*0.2+M217*0.8)</f>
        <v/>
      </c>
      <c r="N218" s="59" t="str">
        <f t="shared" si="21"/>
        <v/>
      </c>
      <c r="O218" s="60" t="str">
        <f t="shared" si="19"/>
        <v/>
      </c>
      <c r="P218" s="61" t="str">
        <f t="shared" si="20"/>
        <v/>
      </c>
      <c r="Q218" s="62"/>
      <c r="R218" s="62"/>
      <c r="S218" s="62"/>
      <c r="T218" s="62"/>
      <c r="U218" s="62"/>
      <c r="V218" s="62"/>
      <c r="W218" s="23" t="str">
        <f>IFERROR(G218-L218,"")</f>
        <v/>
      </c>
      <c r="X218" s="48" t="str">
        <f t="shared" ref="X218:X281" si="23">IFERROR(L218-M218,"")</f>
        <v/>
      </c>
      <c r="Y218" s="49" t="str">
        <f t="shared" ref="Y218:Y281" si="24">IF(X218="","",IF(X218&gt;=0,1,-1))</f>
        <v/>
      </c>
      <c r="Z218" s="28" t="str">
        <f t="shared" si="12"/>
        <v/>
      </c>
      <c r="AA218" s="13" t="str">
        <f t="shared" si="15"/>
        <v/>
      </c>
      <c r="AB218" s="13" t="str">
        <f t="shared" si="16"/>
        <v/>
      </c>
      <c r="AC218" s="63" t="str">
        <f t="shared" si="13"/>
        <v/>
      </c>
      <c r="AD218" s="14" t="str">
        <f t="shared" si="17"/>
        <v/>
      </c>
      <c r="AE218" s="14" t="str">
        <f t="shared" si="18"/>
        <v/>
      </c>
      <c r="AF218" s="64" t="str">
        <f t="shared" si="14"/>
        <v/>
      </c>
      <c r="AG218" s="4"/>
    </row>
    <row r="219" spans="1:33" x14ac:dyDescent="0.55000000000000004">
      <c r="A219" s="5" t="str">
        <f>IF('Data Validation'!$K$2&lt;&gt;TRUE,"",'Data Validation'!A219)</f>
        <v/>
      </c>
      <c r="B219" s="5" t="str">
        <f>IF('Data Validation'!$K$2&lt;&gt;TRUE,"",'Data Validation'!C219)</f>
        <v/>
      </c>
      <c r="C219" s="5" t="str">
        <f>IF('Data Validation'!$K$2&lt;&gt;TRUE,"",'Data Validation'!E219)</f>
        <v/>
      </c>
      <c r="D219" s="5" t="str">
        <f>IF('Data Validation'!$K$2&lt;&gt;TRUE,"",'Data Validation'!G219)</f>
        <v/>
      </c>
      <c r="E219" s="5" t="str">
        <f>IF($C219&lt;&gt;"M5","",Price!F219)</f>
        <v/>
      </c>
      <c r="F219" s="6" t="str">
        <f>IF($C219&lt;&gt;"M5","",Price!G219)</f>
        <v/>
      </c>
      <c r="G219" s="57" t="str">
        <f>IF($C219&lt;&gt;"M5","",SSA!E219)</f>
        <v/>
      </c>
      <c r="H219" s="57" t="str">
        <f>IF($C219&lt;&gt;"M5","",SSA!F219)</f>
        <v/>
      </c>
      <c r="I219" s="57" t="str">
        <f>IF($C219&lt;&gt;"M5","",SSA!G219)</f>
        <v/>
      </c>
      <c r="J219" s="57" t="str">
        <f>IF($C219&lt;&gt;"M5","",SSA!H219)</f>
        <v/>
      </c>
      <c r="L219" s="15" t="str">
        <f>IFERROR(AVERAGE(G184:G219),"")</f>
        <v/>
      </c>
      <c r="M219" s="15" t="str">
        <f t="shared" si="22"/>
        <v/>
      </c>
      <c r="N219" s="59" t="str">
        <f t="shared" si="21"/>
        <v/>
      </c>
      <c r="O219" s="60" t="str">
        <f t="shared" si="19"/>
        <v/>
      </c>
      <c r="P219" s="61" t="str">
        <f t="shared" si="20"/>
        <v/>
      </c>
      <c r="Q219" s="62"/>
      <c r="R219" s="62"/>
      <c r="S219" s="62"/>
      <c r="T219" s="62"/>
      <c r="U219" s="62"/>
      <c r="V219" s="62"/>
      <c r="W219" s="23" t="str">
        <f>IFERROR(G219-L219,"")</f>
        <v/>
      </c>
      <c r="X219" s="48" t="str">
        <f t="shared" si="23"/>
        <v/>
      </c>
      <c r="Y219" s="49" t="str">
        <f t="shared" si="24"/>
        <v/>
      </c>
      <c r="Z219" s="28" t="str">
        <f t="shared" ref="Z219:Z282" si="25">IFERROR(IF(Y219=Y218,Z218+Y219,Y219),"")</f>
        <v/>
      </c>
      <c r="AA219" s="13" t="str">
        <f t="shared" si="15"/>
        <v/>
      </c>
      <c r="AB219" s="13" t="str">
        <f t="shared" si="16"/>
        <v/>
      </c>
      <c r="AC219" s="63" t="str">
        <f t="shared" si="13"/>
        <v/>
      </c>
      <c r="AD219" s="14" t="str">
        <f t="shared" si="17"/>
        <v/>
      </c>
      <c r="AE219" s="14" t="str">
        <f t="shared" si="18"/>
        <v/>
      </c>
      <c r="AF219" s="64" t="str">
        <f t="shared" si="14"/>
        <v/>
      </c>
      <c r="AG219" s="4"/>
    </row>
    <row r="220" spans="1:33" x14ac:dyDescent="0.55000000000000004">
      <c r="A220" s="5" t="str">
        <f>IF('Data Validation'!$K$2&lt;&gt;TRUE,"",'Data Validation'!A220)</f>
        <v/>
      </c>
      <c r="B220" s="5" t="str">
        <f>IF('Data Validation'!$K$2&lt;&gt;TRUE,"",'Data Validation'!C220)</f>
        <v/>
      </c>
      <c r="C220" s="5" t="str">
        <f>IF('Data Validation'!$K$2&lt;&gt;TRUE,"",'Data Validation'!E220)</f>
        <v/>
      </c>
      <c r="D220" s="5" t="str">
        <f>IF('Data Validation'!$K$2&lt;&gt;TRUE,"",'Data Validation'!G220)</f>
        <v/>
      </c>
      <c r="E220" s="5" t="str">
        <f>IF($C220&lt;&gt;"M5","",Price!F220)</f>
        <v/>
      </c>
      <c r="F220" s="6" t="str">
        <f>IF($C220&lt;&gt;"M5","",Price!G220)</f>
        <v/>
      </c>
      <c r="G220" s="57" t="str">
        <f>IF($C220&lt;&gt;"M5","",SSA!E220)</f>
        <v/>
      </c>
      <c r="H220" s="57" t="str">
        <f>IF($C220&lt;&gt;"M5","",SSA!F220)</f>
        <v/>
      </c>
      <c r="I220" s="57" t="str">
        <f>IF($C220&lt;&gt;"M5","",SSA!G220)</f>
        <v/>
      </c>
      <c r="J220" s="57" t="str">
        <f>IF($C220&lt;&gt;"M5","",SSA!H220)</f>
        <v/>
      </c>
      <c r="L220" s="15" t="str">
        <f>IFERROR(AVERAGE(G185:G220),"")</f>
        <v/>
      </c>
      <c r="M220" s="15" t="str">
        <f t="shared" si="22"/>
        <v/>
      </c>
      <c r="N220" s="59" t="str">
        <f t="shared" si="21"/>
        <v/>
      </c>
      <c r="O220" s="60" t="str">
        <f t="shared" si="19"/>
        <v/>
      </c>
      <c r="P220" s="61" t="str">
        <f t="shared" si="20"/>
        <v/>
      </c>
      <c r="Q220" s="62"/>
      <c r="R220" s="62"/>
      <c r="S220" s="62"/>
      <c r="T220" s="62"/>
      <c r="U220" s="62"/>
      <c r="V220" s="62"/>
      <c r="W220" s="23" t="str">
        <f>IFERROR(G220-L220,"")</f>
        <v/>
      </c>
      <c r="X220" s="48" t="str">
        <f t="shared" si="23"/>
        <v/>
      </c>
      <c r="Y220" s="49" t="str">
        <f t="shared" si="24"/>
        <v/>
      </c>
      <c r="Z220" s="28" t="str">
        <f t="shared" si="25"/>
        <v/>
      </c>
      <c r="AA220" s="13" t="str">
        <f t="shared" si="15"/>
        <v/>
      </c>
      <c r="AB220" s="13" t="str">
        <f t="shared" si="16"/>
        <v/>
      </c>
      <c r="AC220" s="63" t="str">
        <f t="shared" si="13"/>
        <v/>
      </c>
      <c r="AD220" s="14" t="str">
        <f t="shared" si="17"/>
        <v/>
      </c>
      <c r="AE220" s="14" t="str">
        <f t="shared" si="18"/>
        <v/>
      </c>
      <c r="AF220" s="64" t="str">
        <f t="shared" si="14"/>
        <v/>
      </c>
      <c r="AG220" s="4"/>
    </row>
    <row r="221" spans="1:33" x14ac:dyDescent="0.55000000000000004">
      <c r="A221" s="5" t="str">
        <f>IF('Data Validation'!$K$2&lt;&gt;TRUE,"",'Data Validation'!A221)</f>
        <v/>
      </c>
      <c r="B221" s="5" t="str">
        <f>IF('Data Validation'!$K$2&lt;&gt;TRUE,"",'Data Validation'!C221)</f>
        <v/>
      </c>
      <c r="C221" s="5" t="str">
        <f>IF('Data Validation'!$K$2&lt;&gt;TRUE,"",'Data Validation'!E221)</f>
        <v/>
      </c>
      <c r="D221" s="5" t="str">
        <f>IF('Data Validation'!$K$2&lt;&gt;TRUE,"",'Data Validation'!G221)</f>
        <v/>
      </c>
      <c r="E221" s="5" t="str">
        <f>IF($C221&lt;&gt;"M5","",Price!F221)</f>
        <v/>
      </c>
      <c r="F221" s="6" t="str">
        <f>IF($C221&lt;&gt;"M5","",Price!G221)</f>
        <v/>
      </c>
      <c r="G221" s="57" t="str">
        <f>IF($C221&lt;&gt;"M5","",SSA!E221)</f>
        <v/>
      </c>
      <c r="H221" s="57" t="str">
        <f>IF($C221&lt;&gt;"M5","",SSA!F221)</f>
        <v/>
      </c>
      <c r="I221" s="57" t="str">
        <f>IF($C221&lt;&gt;"M5","",SSA!G221)</f>
        <v/>
      </c>
      <c r="J221" s="57" t="str">
        <f>IF($C221&lt;&gt;"M5","",SSA!H221)</f>
        <v/>
      </c>
      <c r="L221" s="15" t="str">
        <f>IFERROR(AVERAGE(G186:G221),"")</f>
        <v/>
      </c>
      <c r="M221" s="15" t="str">
        <f t="shared" si="22"/>
        <v/>
      </c>
      <c r="N221" s="59" t="str">
        <f t="shared" si="21"/>
        <v/>
      </c>
      <c r="O221" s="60" t="str">
        <f t="shared" si="19"/>
        <v/>
      </c>
      <c r="P221" s="61" t="str">
        <f t="shared" si="20"/>
        <v/>
      </c>
      <c r="Q221" s="62"/>
      <c r="R221" s="62"/>
      <c r="S221" s="62"/>
      <c r="T221" s="62"/>
      <c r="U221" s="62"/>
      <c r="V221" s="62"/>
      <c r="W221" s="23" t="str">
        <f>IFERROR(G221-L221,"")</f>
        <v/>
      </c>
      <c r="X221" s="48" t="str">
        <f t="shared" si="23"/>
        <v/>
      </c>
      <c r="Y221" s="49" t="str">
        <f t="shared" si="24"/>
        <v/>
      </c>
      <c r="Z221" s="28" t="str">
        <f t="shared" si="25"/>
        <v/>
      </c>
      <c r="AA221" s="13" t="str">
        <f t="shared" si="15"/>
        <v/>
      </c>
      <c r="AB221" s="13" t="str">
        <f t="shared" si="16"/>
        <v/>
      </c>
      <c r="AC221" s="63" t="str">
        <f t="shared" si="13"/>
        <v/>
      </c>
      <c r="AD221" s="14" t="str">
        <f t="shared" si="17"/>
        <v/>
      </c>
      <c r="AE221" s="14" t="str">
        <f t="shared" si="18"/>
        <v/>
      </c>
      <c r="AF221" s="64" t="str">
        <f t="shared" si="14"/>
        <v/>
      </c>
      <c r="AG221" s="4"/>
    </row>
    <row r="222" spans="1:33" x14ac:dyDescent="0.55000000000000004">
      <c r="A222" s="5" t="str">
        <f>IF('Data Validation'!$K$2&lt;&gt;TRUE,"",'Data Validation'!A222)</f>
        <v/>
      </c>
      <c r="B222" s="5" t="str">
        <f>IF('Data Validation'!$K$2&lt;&gt;TRUE,"",'Data Validation'!C222)</f>
        <v/>
      </c>
      <c r="C222" s="5" t="str">
        <f>IF('Data Validation'!$K$2&lt;&gt;TRUE,"",'Data Validation'!E222)</f>
        <v/>
      </c>
      <c r="D222" s="5" t="str">
        <f>IF('Data Validation'!$K$2&lt;&gt;TRUE,"",'Data Validation'!G222)</f>
        <v/>
      </c>
      <c r="E222" s="5" t="str">
        <f>IF($C222&lt;&gt;"M5","",Price!F222)</f>
        <v/>
      </c>
      <c r="F222" s="6" t="str">
        <f>IF($C222&lt;&gt;"M5","",Price!G222)</f>
        <v/>
      </c>
      <c r="G222" s="57" t="str">
        <f>IF($C222&lt;&gt;"M5","",SSA!E222)</f>
        <v/>
      </c>
      <c r="H222" s="57" t="str">
        <f>IF($C222&lt;&gt;"M5","",SSA!F222)</f>
        <v/>
      </c>
      <c r="I222" s="57" t="str">
        <f>IF($C222&lt;&gt;"M5","",SSA!G222)</f>
        <v/>
      </c>
      <c r="J222" s="57" t="str">
        <f>IF($C222&lt;&gt;"M5","",SSA!H222)</f>
        <v/>
      </c>
      <c r="L222" s="15" t="str">
        <f>IFERROR(AVERAGE(G187:G222),"")</f>
        <v/>
      </c>
      <c r="M222" s="15" t="str">
        <f t="shared" si="22"/>
        <v/>
      </c>
      <c r="N222" s="59" t="str">
        <f t="shared" si="21"/>
        <v/>
      </c>
      <c r="O222" s="60" t="str">
        <f t="shared" si="19"/>
        <v/>
      </c>
      <c r="P222" s="61" t="str">
        <f t="shared" si="20"/>
        <v/>
      </c>
      <c r="Q222" s="62"/>
      <c r="R222" s="62"/>
      <c r="S222" s="62"/>
      <c r="T222" s="62"/>
      <c r="U222" s="62"/>
      <c r="V222" s="62"/>
      <c r="W222" s="23" t="str">
        <f>IFERROR(G222-L222,"")</f>
        <v/>
      </c>
      <c r="X222" s="48" t="str">
        <f t="shared" si="23"/>
        <v/>
      </c>
      <c r="Y222" s="49" t="str">
        <f t="shared" si="24"/>
        <v/>
      </c>
      <c r="Z222" s="28" t="str">
        <f t="shared" si="25"/>
        <v/>
      </c>
      <c r="AA222" s="13" t="str">
        <f t="shared" si="15"/>
        <v/>
      </c>
      <c r="AB222" s="13" t="str">
        <f t="shared" si="16"/>
        <v/>
      </c>
      <c r="AC222" s="63" t="str">
        <f t="shared" si="13"/>
        <v/>
      </c>
      <c r="AD222" s="14" t="str">
        <f t="shared" si="17"/>
        <v/>
      </c>
      <c r="AE222" s="14" t="str">
        <f t="shared" si="18"/>
        <v/>
      </c>
      <c r="AF222" s="64" t="str">
        <f t="shared" si="14"/>
        <v/>
      </c>
      <c r="AG222" s="4"/>
    </row>
    <row r="223" spans="1:33" x14ac:dyDescent="0.55000000000000004">
      <c r="A223" s="5" t="str">
        <f>IF('Data Validation'!$K$2&lt;&gt;TRUE,"",'Data Validation'!A223)</f>
        <v/>
      </c>
      <c r="B223" s="5" t="str">
        <f>IF('Data Validation'!$K$2&lt;&gt;TRUE,"",'Data Validation'!C223)</f>
        <v/>
      </c>
      <c r="C223" s="5" t="str">
        <f>IF('Data Validation'!$K$2&lt;&gt;TRUE,"",'Data Validation'!E223)</f>
        <v/>
      </c>
      <c r="D223" s="5" t="str">
        <f>IF('Data Validation'!$K$2&lt;&gt;TRUE,"",'Data Validation'!G223)</f>
        <v/>
      </c>
      <c r="E223" s="5" t="str">
        <f>IF($C223&lt;&gt;"M5","",Price!F223)</f>
        <v/>
      </c>
      <c r="F223" s="6" t="str">
        <f>IF($C223&lt;&gt;"M5","",Price!G223)</f>
        <v/>
      </c>
      <c r="G223" s="57" t="str">
        <f>IF($C223&lt;&gt;"M5","",SSA!E223)</f>
        <v/>
      </c>
      <c r="H223" s="57" t="str">
        <f>IF($C223&lt;&gt;"M5","",SSA!F223)</f>
        <v/>
      </c>
      <c r="I223" s="57" t="str">
        <f>IF($C223&lt;&gt;"M5","",SSA!G223)</f>
        <v/>
      </c>
      <c r="J223" s="57" t="str">
        <f>IF($C223&lt;&gt;"M5","",SSA!H223)</f>
        <v/>
      </c>
      <c r="L223" s="15" t="str">
        <f>IFERROR(AVERAGE(G188:G223),"")</f>
        <v/>
      </c>
      <c r="M223" s="15" t="str">
        <f t="shared" si="22"/>
        <v/>
      </c>
      <c r="N223" s="59" t="str">
        <f t="shared" si="21"/>
        <v/>
      </c>
      <c r="O223" s="60" t="str">
        <f t="shared" si="19"/>
        <v/>
      </c>
      <c r="P223" s="61" t="str">
        <f t="shared" si="20"/>
        <v/>
      </c>
      <c r="Q223" s="62"/>
      <c r="R223" s="62"/>
      <c r="S223" s="62"/>
      <c r="T223" s="62"/>
      <c r="U223" s="62"/>
      <c r="V223" s="62"/>
      <c r="W223" s="23" t="str">
        <f>IFERROR(G223-L223,"")</f>
        <v/>
      </c>
      <c r="X223" s="48" t="str">
        <f t="shared" si="23"/>
        <v/>
      </c>
      <c r="Y223" s="49" t="str">
        <f t="shared" si="24"/>
        <v/>
      </c>
      <c r="Z223" s="28" t="str">
        <f t="shared" si="25"/>
        <v/>
      </c>
      <c r="AA223" s="13" t="str">
        <f t="shared" si="15"/>
        <v/>
      </c>
      <c r="AB223" s="13" t="str">
        <f t="shared" si="16"/>
        <v/>
      </c>
      <c r="AC223" s="63" t="str">
        <f t="shared" si="13"/>
        <v/>
      </c>
      <c r="AD223" s="14" t="str">
        <f t="shared" si="17"/>
        <v/>
      </c>
      <c r="AE223" s="14" t="str">
        <f t="shared" si="18"/>
        <v/>
      </c>
      <c r="AF223" s="64" t="str">
        <f t="shared" si="14"/>
        <v/>
      </c>
      <c r="AG223" s="4"/>
    </row>
    <row r="224" spans="1:33" x14ac:dyDescent="0.55000000000000004">
      <c r="A224" s="5" t="str">
        <f>IF('Data Validation'!$K$2&lt;&gt;TRUE,"",'Data Validation'!A224)</f>
        <v/>
      </c>
      <c r="B224" s="5" t="str">
        <f>IF('Data Validation'!$K$2&lt;&gt;TRUE,"",'Data Validation'!C224)</f>
        <v/>
      </c>
      <c r="C224" s="5" t="str">
        <f>IF('Data Validation'!$K$2&lt;&gt;TRUE,"",'Data Validation'!E224)</f>
        <v/>
      </c>
      <c r="D224" s="5" t="str">
        <f>IF('Data Validation'!$K$2&lt;&gt;TRUE,"",'Data Validation'!G224)</f>
        <v/>
      </c>
      <c r="E224" s="5" t="str">
        <f>IF($C224&lt;&gt;"M5","",Price!F224)</f>
        <v/>
      </c>
      <c r="F224" s="6" t="str">
        <f>IF($C224&lt;&gt;"M5","",Price!G224)</f>
        <v/>
      </c>
      <c r="G224" s="57" t="str">
        <f>IF($C224&lt;&gt;"M5","",SSA!E224)</f>
        <v/>
      </c>
      <c r="H224" s="57" t="str">
        <f>IF($C224&lt;&gt;"M5","",SSA!F224)</f>
        <v/>
      </c>
      <c r="I224" s="57" t="str">
        <f>IF($C224&lt;&gt;"M5","",SSA!G224)</f>
        <v/>
      </c>
      <c r="J224" s="57" t="str">
        <f>IF($C224&lt;&gt;"M5","",SSA!H224)</f>
        <v/>
      </c>
      <c r="L224" s="15" t="str">
        <f>IFERROR(AVERAGE(G189:G224),"")</f>
        <v/>
      </c>
      <c r="M224" s="15" t="str">
        <f t="shared" si="22"/>
        <v/>
      </c>
      <c r="N224" s="59" t="str">
        <f t="shared" si="21"/>
        <v/>
      </c>
      <c r="O224" s="60" t="str">
        <f t="shared" si="19"/>
        <v/>
      </c>
      <c r="P224" s="61" t="str">
        <f t="shared" si="20"/>
        <v/>
      </c>
      <c r="Q224" s="62"/>
      <c r="R224" s="62"/>
      <c r="S224" s="62"/>
      <c r="T224" s="62"/>
      <c r="U224" s="62"/>
      <c r="V224" s="62"/>
      <c r="W224" s="23" t="str">
        <f>IFERROR(G224-L224,"")</f>
        <v/>
      </c>
      <c r="X224" s="48" t="str">
        <f t="shared" si="23"/>
        <v/>
      </c>
      <c r="Y224" s="49" t="str">
        <f t="shared" si="24"/>
        <v/>
      </c>
      <c r="Z224" s="28" t="str">
        <f t="shared" si="25"/>
        <v/>
      </c>
      <c r="AA224" s="13" t="str">
        <f t="shared" si="15"/>
        <v/>
      </c>
      <c r="AB224" s="13" t="str">
        <f t="shared" si="16"/>
        <v/>
      </c>
      <c r="AC224" s="63" t="str">
        <f t="shared" si="13"/>
        <v/>
      </c>
      <c r="AD224" s="14" t="str">
        <f t="shared" si="17"/>
        <v/>
      </c>
      <c r="AE224" s="14" t="str">
        <f t="shared" si="18"/>
        <v/>
      </c>
      <c r="AF224" s="64" t="str">
        <f t="shared" si="14"/>
        <v/>
      </c>
      <c r="AG224" s="4"/>
    </row>
    <row r="225" spans="1:33" x14ac:dyDescent="0.55000000000000004">
      <c r="A225" s="5" t="str">
        <f>IF('Data Validation'!$K$2&lt;&gt;TRUE,"",'Data Validation'!A225)</f>
        <v/>
      </c>
      <c r="B225" s="5" t="str">
        <f>IF('Data Validation'!$K$2&lt;&gt;TRUE,"",'Data Validation'!C225)</f>
        <v/>
      </c>
      <c r="C225" s="5" t="str">
        <f>IF('Data Validation'!$K$2&lt;&gt;TRUE,"",'Data Validation'!E225)</f>
        <v/>
      </c>
      <c r="D225" s="5" t="str">
        <f>IF('Data Validation'!$K$2&lt;&gt;TRUE,"",'Data Validation'!G225)</f>
        <v/>
      </c>
      <c r="E225" s="5" t="str">
        <f>IF($C225&lt;&gt;"M5","",Price!F225)</f>
        <v/>
      </c>
      <c r="F225" s="6" t="str">
        <f>IF($C225&lt;&gt;"M5","",Price!G225)</f>
        <v/>
      </c>
      <c r="G225" s="57" t="str">
        <f>IF($C225&lt;&gt;"M5","",SSA!E225)</f>
        <v/>
      </c>
      <c r="H225" s="57" t="str">
        <f>IF($C225&lt;&gt;"M5","",SSA!F225)</f>
        <v/>
      </c>
      <c r="I225" s="57" t="str">
        <f>IF($C225&lt;&gt;"M5","",SSA!G225)</f>
        <v/>
      </c>
      <c r="J225" s="57" t="str">
        <f>IF($C225&lt;&gt;"M5","",SSA!H225)</f>
        <v/>
      </c>
      <c r="L225" s="15" t="str">
        <f>IFERROR(AVERAGE(G190:G225),"")</f>
        <v/>
      </c>
      <c r="M225" s="15" t="str">
        <f t="shared" si="22"/>
        <v/>
      </c>
      <c r="N225" s="59" t="str">
        <f t="shared" si="21"/>
        <v/>
      </c>
      <c r="O225" s="60" t="str">
        <f t="shared" si="19"/>
        <v/>
      </c>
      <c r="P225" s="61" t="str">
        <f t="shared" si="20"/>
        <v/>
      </c>
      <c r="Q225" s="62"/>
      <c r="R225" s="62"/>
      <c r="S225" s="62"/>
      <c r="T225" s="62"/>
      <c r="U225" s="62"/>
      <c r="V225" s="62"/>
      <c r="W225" s="23" t="str">
        <f>IFERROR(G225-L225,"")</f>
        <v/>
      </c>
      <c r="X225" s="48" t="str">
        <f t="shared" si="23"/>
        <v/>
      </c>
      <c r="Y225" s="49" t="str">
        <f t="shared" si="24"/>
        <v/>
      </c>
      <c r="Z225" s="28" t="str">
        <f t="shared" si="25"/>
        <v/>
      </c>
      <c r="AA225" s="13" t="str">
        <f t="shared" si="15"/>
        <v/>
      </c>
      <c r="AB225" s="13" t="str">
        <f t="shared" si="16"/>
        <v/>
      </c>
      <c r="AC225" s="63" t="str">
        <f t="shared" si="13"/>
        <v/>
      </c>
      <c r="AD225" s="14" t="str">
        <f t="shared" si="17"/>
        <v/>
      </c>
      <c r="AE225" s="14" t="str">
        <f t="shared" si="18"/>
        <v/>
      </c>
      <c r="AF225" s="64" t="str">
        <f t="shared" si="14"/>
        <v/>
      </c>
      <c r="AG225" s="4"/>
    </row>
    <row r="226" spans="1:33" x14ac:dyDescent="0.55000000000000004">
      <c r="A226" s="5" t="str">
        <f>IF('Data Validation'!$K$2&lt;&gt;TRUE,"",'Data Validation'!A226)</f>
        <v/>
      </c>
      <c r="B226" s="5" t="str">
        <f>IF('Data Validation'!$K$2&lt;&gt;TRUE,"",'Data Validation'!C226)</f>
        <v/>
      </c>
      <c r="C226" s="5" t="str">
        <f>IF('Data Validation'!$K$2&lt;&gt;TRUE,"",'Data Validation'!E226)</f>
        <v/>
      </c>
      <c r="D226" s="5" t="str">
        <f>IF('Data Validation'!$K$2&lt;&gt;TRUE,"",'Data Validation'!G226)</f>
        <v/>
      </c>
      <c r="E226" s="5" t="str">
        <f>IF($C226&lt;&gt;"M5","",Price!F226)</f>
        <v/>
      </c>
      <c r="F226" s="6" t="str">
        <f>IF($C226&lt;&gt;"M5","",Price!G226)</f>
        <v/>
      </c>
      <c r="G226" s="57" t="str">
        <f>IF($C226&lt;&gt;"M5","",SSA!E226)</f>
        <v/>
      </c>
      <c r="H226" s="57" t="str">
        <f>IF($C226&lt;&gt;"M5","",SSA!F226)</f>
        <v/>
      </c>
      <c r="I226" s="57" t="str">
        <f>IF($C226&lt;&gt;"M5","",SSA!G226)</f>
        <v/>
      </c>
      <c r="J226" s="57" t="str">
        <f>IF($C226&lt;&gt;"M5","",SSA!H226)</f>
        <v/>
      </c>
      <c r="L226" s="15" t="str">
        <f>IFERROR(AVERAGE(G191:G226),"")</f>
        <v/>
      </c>
      <c r="M226" s="15" t="str">
        <f t="shared" si="22"/>
        <v/>
      </c>
      <c r="N226" s="59" t="str">
        <f t="shared" si="21"/>
        <v/>
      </c>
      <c r="O226" s="60" t="str">
        <f t="shared" si="19"/>
        <v/>
      </c>
      <c r="P226" s="61" t="str">
        <f t="shared" si="20"/>
        <v/>
      </c>
      <c r="Q226" s="62"/>
      <c r="R226" s="62"/>
      <c r="S226" s="62"/>
      <c r="T226" s="62"/>
      <c r="U226" s="62"/>
      <c r="V226" s="62"/>
      <c r="W226" s="23" t="str">
        <f>IFERROR(G226-L226,"")</f>
        <v/>
      </c>
      <c r="X226" s="48" t="str">
        <f t="shared" si="23"/>
        <v/>
      </c>
      <c r="Y226" s="49" t="str">
        <f t="shared" si="24"/>
        <v/>
      </c>
      <c r="Z226" s="28" t="str">
        <f t="shared" si="25"/>
        <v/>
      </c>
      <c r="AA226" s="13" t="str">
        <f t="shared" si="15"/>
        <v/>
      </c>
      <c r="AB226" s="13" t="str">
        <f t="shared" si="16"/>
        <v/>
      </c>
      <c r="AC226" s="63" t="str">
        <f t="shared" si="13"/>
        <v/>
      </c>
      <c r="AD226" s="14" t="str">
        <f t="shared" si="17"/>
        <v/>
      </c>
      <c r="AE226" s="14" t="str">
        <f t="shared" si="18"/>
        <v/>
      </c>
      <c r="AF226" s="64" t="str">
        <f t="shared" si="14"/>
        <v/>
      </c>
      <c r="AG226" s="4"/>
    </row>
    <row r="227" spans="1:33" x14ac:dyDescent="0.55000000000000004">
      <c r="A227" s="5" t="str">
        <f>IF('Data Validation'!$K$2&lt;&gt;TRUE,"",'Data Validation'!A227)</f>
        <v/>
      </c>
      <c r="B227" s="5" t="str">
        <f>IF('Data Validation'!$K$2&lt;&gt;TRUE,"",'Data Validation'!C227)</f>
        <v/>
      </c>
      <c r="C227" s="5" t="str">
        <f>IF('Data Validation'!$K$2&lt;&gt;TRUE,"",'Data Validation'!E227)</f>
        <v/>
      </c>
      <c r="D227" s="5" t="str">
        <f>IF('Data Validation'!$K$2&lt;&gt;TRUE,"",'Data Validation'!G227)</f>
        <v/>
      </c>
      <c r="E227" s="5" t="str">
        <f>IF($C227&lt;&gt;"M5","",Price!F227)</f>
        <v/>
      </c>
      <c r="F227" s="6" t="str">
        <f>IF($C227&lt;&gt;"M5","",Price!G227)</f>
        <v/>
      </c>
      <c r="G227" s="57" t="str">
        <f>IF($C227&lt;&gt;"M5","",SSA!E227)</f>
        <v/>
      </c>
      <c r="H227" s="57" t="str">
        <f>IF($C227&lt;&gt;"M5","",SSA!F227)</f>
        <v/>
      </c>
      <c r="I227" s="57" t="str">
        <f>IF($C227&lt;&gt;"M5","",SSA!G227)</f>
        <v/>
      </c>
      <c r="J227" s="57" t="str">
        <f>IF($C227&lt;&gt;"M5","",SSA!H227)</f>
        <v/>
      </c>
      <c r="L227" s="15" t="str">
        <f>IFERROR(AVERAGE(G192:G227),"")</f>
        <v/>
      </c>
      <c r="M227" s="15" t="str">
        <f t="shared" si="22"/>
        <v/>
      </c>
      <c r="N227" s="59" t="str">
        <f t="shared" si="21"/>
        <v/>
      </c>
      <c r="O227" s="60" t="str">
        <f t="shared" si="19"/>
        <v/>
      </c>
      <c r="P227" s="61" t="str">
        <f t="shared" si="20"/>
        <v/>
      </c>
      <c r="Q227" s="62"/>
      <c r="R227" s="62"/>
      <c r="S227" s="62"/>
      <c r="T227" s="62"/>
      <c r="U227" s="62"/>
      <c r="V227" s="62"/>
      <c r="W227" s="23" t="str">
        <f>IFERROR(G227-L227,"")</f>
        <v/>
      </c>
      <c r="X227" s="48" t="str">
        <f t="shared" si="23"/>
        <v/>
      </c>
      <c r="Y227" s="49" t="str">
        <f t="shared" si="24"/>
        <v/>
      </c>
      <c r="Z227" s="28" t="str">
        <f t="shared" si="25"/>
        <v/>
      </c>
      <c r="AA227" s="13" t="str">
        <f t="shared" si="15"/>
        <v/>
      </c>
      <c r="AB227" s="13" t="str">
        <f t="shared" si="16"/>
        <v/>
      </c>
      <c r="AC227" s="63" t="str">
        <f t="shared" si="13"/>
        <v/>
      </c>
      <c r="AD227" s="14" t="str">
        <f t="shared" si="17"/>
        <v/>
      </c>
      <c r="AE227" s="14" t="str">
        <f t="shared" si="18"/>
        <v/>
      </c>
      <c r="AF227" s="64" t="str">
        <f t="shared" si="14"/>
        <v/>
      </c>
      <c r="AG227" s="4"/>
    </row>
    <row r="228" spans="1:33" x14ac:dyDescent="0.55000000000000004">
      <c r="A228" s="5" t="str">
        <f>IF('Data Validation'!$K$2&lt;&gt;TRUE,"",'Data Validation'!A228)</f>
        <v/>
      </c>
      <c r="B228" s="5" t="str">
        <f>IF('Data Validation'!$K$2&lt;&gt;TRUE,"",'Data Validation'!C228)</f>
        <v/>
      </c>
      <c r="C228" s="5" t="str">
        <f>IF('Data Validation'!$K$2&lt;&gt;TRUE,"",'Data Validation'!E228)</f>
        <v/>
      </c>
      <c r="D228" s="5" t="str">
        <f>IF('Data Validation'!$K$2&lt;&gt;TRUE,"",'Data Validation'!G228)</f>
        <v/>
      </c>
      <c r="E228" s="5" t="str">
        <f>IF($C228&lt;&gt;"M5","",Price!F228)</f>
        <v/>
      </c>
      <c r="F228" s="6" t="str">
        <f>IF($C228&lt;&gt;"M5","",Price!G228)</f>
        <v/>
      </c>
      <c r="G228" s="57" t="str">
        <f>IF($C228&lt;&gt;"M5","",SSA!E228)</f>
        <v/>
      </c>
      <c r="H228" s="57" t="str">
        <f>IF($C228&lt;&gt;"M5","",SSA!F228)</f>
        <v/>
      </c>
      <c r="I228" s="57" t="str">
        <f>IF($C228&lt;&gt;"M5","",SSA!G228)</f>
        <v/>
      </c>
      <c r="J228" s="57" t="str">
        <f>IF($C228&lt;&gt;"M5","",SSA!H228)</f>
        <v/>
      </c>
      <c r="L228" s="15" t="str">
        <f>IFERROR(AVERAGE(G193:G228),"")</f>
        <v/>
      </c>
      <c r="M228" s="15" t="str">
        <f t="shared" si="22"/>
        <v/>
      </c>
      <c r="N228" s="59" t="str">
        <f t="shared" si="21"/>
        <v/>
      </c>
      <c r="O228" s="60" t="str">
        <f t="shared" si="19"/>
        <v/>
      </c>
      <c r="P228" s="61" t="str">
        <f t="shared" si="20"/>
        <v/>
      </c>
      <c r="Q228" s="62"/>
      <c r="R228" s="62"/>
      <c r="S228" s="62"/>
      <c r="T228" s="62"/>
      <c r="U228" s="62"/>
      <c r="V228" s="62"/>
      <c r="W228" s="23" t="str">
        <f>IFERROR(G228-L228,"")</f>
        <v/>
      </c>
      <c r="X228" s="48" t="str">
        <f t="shared" si="23"/>
        <v/>
      </c>
      <c r="Y228" s="49" t="str">
        <f t="shared" si="24"/>
        <v/>
      </c>
      <c r="Z228" s="28" t="str">
        <f t="shared" si="25"/>
        <v/>
      </c>
      <c r="AA228" s="13" t="str">
        <f t="shared" si="15"/>
        <v/>
      </c>
      <c r="AB228" s="13" t="str">
        <f t="shared" si="16"/>
        <v/>
      </c>
      <c r="AC228" s="63" t="str">
        <f t="shared" si="13"/>
        <v/>
      </c>
      <c r="AD228" s="14" t="str">
        <f t="shared" si="17"/>
        <v/>
      </c>
      <c r="AE228" s="14" t="str">
        <f t="shared" si="18"/>
        <v/>
      </c>
      <c r="AF228" s="64" t="str">
        <f t="shared" si="14"/>
        <v/>
      </c>
      <c r="AG228" s="4"/>
    </row>
    <row r="229" spans="1:33" x14ac:dyDescent="0.55000000000000004">
      <c r="A229" s="5" t="str">
        <f>IF('Data Validation'!$K$2&lt;&gt;TRUE,"",'Data Validation'!A229)</f>
        <v/>
      </c>
      <c r="B229" s="5" t="str">
        <f>IF('Data Validation'!$K$2&lt;&gt;TRUE,"",'Data Validation'!C229)</f>
        <v/>
      </c>
      <c r="C229" s="5" t="str">
        <f>IF('Data Validation'!$K$2&lt;&gt;TRUE,"",'Data Validation'!E229)</f>
        <v/>
      </c>
      <c r="D229" s="5" t="str">
        <f>IF('Data Validation'!$K$2&lt;&gt;TRUE,"",'Data Validation'!G229)</f>
        <v/>
      </c>
      <c r="E229" s="5" t="str">
        <f>IF($C229&lt;&gt;"M5","",Price!F229)</f>
        <v/>
      </c>
      <c r="F229" s="6" t="str">
        <f>IF($C229&lt;&gt;"M5","",Price!G229)</f>
        <v/>
      </c>
      <c r="G229" s="57" t="str">
        <f>IF($C229&lt;&gt;"M5","",SSA!E229)</f>
        <v/>
      </c>
      <c r="H229" s="57" t="str">
        <f>IF($C229&lt;&gt;"M5","",SSA!F229)</f>
        <v/>
      </c>
      <c r="I229" s="57" t="str">
        <f>IF($C229&lt;&gt;"M5","",SSA!G229)</f>
        <v/>
      </c>
      <c r="J229" s="57" t="str">
        <f>IF($C229&lt;&gt;"M5","",SSA!H229)</f>
        <v/>
      </c>
      <c r="L229" s="15" t="str">
        <f>IFERROR(AVERAGE(G194:G229),"")</f>
        <v/>
      </c>
      <c r="M229" s="15" t="str">
        <f t="shared" si="22"/>
        <v/>
      </c>
      <c r="N229" s="59" t="str">
        <f t="shared" si="21"/>
        <v/>
      </c>
      <c r="O229" s="60" t="str">
        <f t="shared" si="19"/>
        <v/>
      </c>
      <c r="P229" s="61" t="str">
        <f t="shared" si="20"/>
        <v/>
      </c>
      <c r="Q229" s="62"/>
      <c r="R229" s="62"/>
      <c r="S229" s="62"/>
      <c r="T229" s="62"/>
      <c r="U229" s="62"/>
      <c r="V229" s="62"/>
      <c r="W229" s="23" t="str">
        <f>IFERROR(G229-L229,"")</f>
        <v/>
      </c>
      <c r="X229" s="48" t="str">
        <f t="shared" si="23"/>
        <v/>
      </c>
      <c r="Y229" s="49" t="str">
        <f t="shared" si="24"/>
        <v/>
      </c>
      <c r="Z229" s="28" t="str">
        <f t="shared" si="25"/>
        <v/>
      </c>
      <c r="AA229" s="13" t="str">
        <f t="shared" si="15"/>
        <v/>
      </c>
      <c r="AB229" s="13" t="str">
        <f t="shared" si="16"/>
        <v/>
      </c>
      <c r="AC229" s="63" t="str">
        <f t="shared" si="13"/>
        <v/>
      </c>
      <c r="AD229" s="14" t="str">
        <f t="shared" si="17"/>
        <v/>
      </c>
      <c r="AE229" s="14" t="str">
        <f t="shared" si="18"/>
        <v/>
      </c>
      <c r="AF229" s="64" t="str">
        <f t="shared" si="14"/>
        <v/>
      </c>
      <c r="AG229" s="4"/>
    </row>
    <row r="230" spans="1:33" x14ac:dyDescent="0.55000000000000004">
      <c r="A230" s="5" t="str">
        <f>IF('Data Validation'!$K$2&lt;&gt;TRUE,"",'Data Validation'!A230)</f>
        <v/>
      </c>
      <c r="B230" s="5" t="str">
        <f>IF('Data Validation'!$K$2&lt;&gt;TRUE,"",'Data Validation'!C230)</f>
        <v/>
      </c>
      <c r="C230" s="5" t="str">
        <f>IF('Data Validation'!$K$2&lt;&gt;TRUE,"",'Data Validation'!E230)</f>
        <v/>
      </c>
      <c r="D230" s="5" t="str">
        <f>IF('Data Validation'!$K$2&lt;&gt;TRUE,"",'Data Validation'!G230)</f>
        <v/>
      </c>
      <c r="E230" s="5" t="str">
        <f>IF($C230&lt;&gt;"M5","",Price!F230)</f>
        <v/>
      </c>
      <c r="F230" s="6" t="str">
        <f>IF($C230&lt;&gt;"M5","",Price!G230)</f>
        <v/>
      </c>
      <c r="G230" s="57" t="str">
        <f>IF($C230&lt;&gt;"M5","",SSA!E230)</f>
        <v/>
      </c>
      <c r="H230" s="57" t="str">
        <f>IF($C230&lt;&gt;"M5","",SSA!F230)</f>
        <v/>
      </c>
      <c r="I230" s="57" t="str">
        <f>IF($C230&lt;&gt;"M5","",SSA!G230)</f>
        <v/>
      </c>
      <c r="J230" s="57" t="str">
        <f>IF($C230&lt;&gt;"M5","",SSA!H230)</f>
        <v/>
      </c>
      <c r="L230" s="15" t="str">
        <f>IFERROR(AVERAGE(G195:G230),"")</f>
        <v/>
      </c>
      <c r="M230" s="15" t="str">
        <f t="shared" si="22"/>
        <v/>
      </c>
      <c r="N230" s="59" t="str">
        <f t="shared" si="21"/>
        <v/>
      </c>
      <c r="O230" s="60" t="str">
        <f t="shared" si="19"/>
        <v/>
      </c>
      <c r="P230" s="61" t="str">
        <f t="shared" si="20"/>
        <v/>
      </c>
      <c r="Q230" s="62"/>
      <c r="R230" s="62"/>
      <c r="S230" s="62"/>
      <c r="T230" s="62"/>
      <c r="U230" s="62"/>
      <c r="V230" s="62"/>
      <c r="W230" s="23" t="str">
        <f>IFERROR(G230-L230,"")</f>
        <v/>
      </c>
      <c r="X230" s="48" t="str">
        <f t="shared" si="23"/>
        <v/>
      </c>
      <c r="Y230" s="49" t="str">
        <f t="shared" si="24"/>
        <v/>
      </c>
      <c r="Z230" s="28" t="str">
        <f t="shared" si="25"/>
        <v/>
      </c>
      <c r="AA230" s="13" t="str">
        <f t="shared" si="15"/>
        <v/>
      </c>
      <c r="AB230" s="13" t="str">
        <f t="shared" si="16"/>
        <v/>
      </c>
      <c r="AC230" s="63" t="str">
        <f t="shared" si="13"/>
        <v/>
      </c>
      <c r="AD230" s="14" t="str">
        <f t="shared" si="17"/>
        <v/>
      </c>
      <c r="AE230" s="14" t="str">
        <f t="shared" si="18"/>
        <v/>
      </c>
      <c r="AF230" s="64" t="str">
        <f t="shared" si="14"/>
        <v/>
      </c>
      <c r="AG230" s="4"/>
    </row>
    <row r="231" spans="1:33" x14ac:dyDescent="0.55000000000000004">
      <c r="A231" s="5" t="str">
        <f>IF('Data Validation'!$K$2&lt;&gt;TRUE,"",'Data Validation'!A231)</f>
        <v/>
      </c>
      <c r="B231" s="5" t="str">
        <f>IF('Data Validation'!$K$2&lt;&gt;TRUE,"",'Data Validation'!C231)</f>
        <v/>
      </c>
      <c r="C231" s="5" t="str">
        <f>IF('Data Validation'!$K$2&lt;&gt;TRUE,"",'Data Validation'!E231)</f>
        <v/>
      </c>
      <c r="D231" s="5" t="str">
        <f>IF('Data Validation'!$K$2&lt;&gt;TRUE,"",'Data Validation'!G231)</f>
        <v/>
      </c>
      <c r="E231" s="5" t="str">
        <f>IF($C231&lt;&gt;"M5","",Price!F231)</f>
        <v/>
      </c>
      <c r="F231" s="6" t="str">
        <f>IF($C231&lt;&gt;"M5","",Price!G231)</f>
        <v/>
      </c>
      <c r="G231" s="57" t="str">
        <f>IF($C231&lt;&gt;"M5","",SSA!E231)</f>
        <v/>
      </c>
      <c r="H231" s="57" t="str">
        <f>IF($C231&lt;&gt;"M5","",SSA!F231)</f>
        <v/>
      </c>
      <c r="I231" s="57" t="str">
        <f>IF($C231&lt;&gt;"M5","",SSA!G231)</f>
        <v/>
      </c>
      <c r="J231" s="57" t="str">
        <f>IF($C231&lt;&gt;"M5","",SSA!H231)</f>
        <v/>
      </c>
      <c r="L231" s="15" t="str">
        <f>IFERROR(AVERAGE(G196:G231),"")</f>
        <v/>
      </c>
      <c r="M231" s="15" t="str">
        <f t="shared" si="22"/>
        <v/>
      </c>
      <c r="N231" s="59" t="str">
        <f t="shared" si="21"/>
        <v/>
      </c>
      <c r="O231" s="60" t="str">
        <f t="shared" si="19"/>
        <v/>
      </c>
      <c r="P231" s="61" t="str">
        <f t="shared" si="20"/>
        <v/>
      </c>
      <c r="Q231" s="62"/>
      <c r="R231" s="62"/>
      <c r="S231" s="62"/>
      <c r="T231" s="62"/>
      <c r="U231" s="62"/>
      <c r="V231" s="62"/>
      <c r="W231" s="23" t="str">
        <f>IFERROR(G231-L231,"")</f>
        <v/>
      </c>
      <c r="X231" s="48" t="str">
        <f t="shared" si="23"/>
        <v/>
      </c>
      <c r="Y231" s="49" t="str">
        <f t="shared" si="24"/>
        <v/>
      </c>
      <c r="Z231" s="28" t="str">
        <f t="shared" si="25"/>
        <v/>
      </c>
      <c r="AA231" s="13" t="str">
        <f t="shared" si="15"/>
        <v/>
      </c>
      <c r="AB231" s="13" t="str">
        <f t="shared" si="16"/>
        <v/>
      </c>
      <c r="AC231" s="63" t="str">
        <f t="shared" si="13"/>
        <v/>
      </c>
      <c r="AD231" s="14" t="str">
        <f t="shared" si="17"/>
        <v/>
      </c>
      <c r="AE231" s="14" t="str">
        <f t="shared" si="18"/>
        <v/>
      </c>
      <c r="AF231" s="64" t="str">
        <f t="shared" si="14"/>
        <v/>
      </c>
      <c r="AG231" s="4"/>
    </row>
    <row r="232" spans="1:33" x14ac:dyDescent="0.55000000000000004">
      <c r="A232" s="5" t="str">
        <f>IF('Data Validation'!$K$2&lt;&gt;TRUE,"",'Data Validation'!A232)</f>
        <v/>
      </c>
      <c r="B232" s="5" t="str">
        <f>IF('Data Validation'!$K$2&lt;&gt;TRUE,"",'Data Validation'!C232)</f>
        <v/>
      </c>
      <c r="C232" s="5" t="str">
        <f>IF('Data Validation'!$K$2&lt;&gt;TRUE,"",'Data Validation'!E232)</f>
        <v/>
      </c>
      <c r="D232" s="5" t="str">
        <f>IF('Data Validation'!$K$2&lt;&gt;TRUE,"",'Data Validation'!G232)</f>
        <v/>
      </c>
      <c r="E232" s="5" t="str">
        <f>IF($C232&lt;&gt;"M5","",Price!F232)</f>
        <v/>
      </c>
      <c r="F232" s="6" t="str">
        <f>IF($C232&lt;&gt;"M5","",Price!G232)</f>
        <v/>
      </c>
      <c r="G232" s="57" t="str">
        <f>IF($C232&lt;&gt;"M5","",SSA!E232)</f>
        <v/>
      </c>
      <c r="H232" s="57" t="str">
        <f>IF($C232&lt;&gt;"M5","",SSA!F232)</f>
        <v/>
      </c>
      <c r="I232" s="57" t="str">
        <f>IF($C232&lt;&gt;"M5","",SSA!G232)</f>
        <v/>
      </c>
      <c r="J232" s="57" t="str">
        <f>IF($C232&lt;&gt;"M5","",SSA!H232)</f>
        <v/>
      </c>
      <c r="L232" s="15" t="str">
        <f>IFERROR(AVERAGE(G197:G232),"")</f>
        <v/>
      </c>
      <c r="M232" s="15" t="str">
        <f t="shared" si="22"/>
        <v/>
      </c>
      <c r="N232" s="59" t="str">
        <f t="shared" si="21"/>
        <v/>
      </c>
      <c r="O232" s="60" t="str">
        <f t="shared" si="19"/>
        <v/>
      </c>
      <c r="P232" s="61" t="str">
        <f t="shared" si="20"/>
        <v/>
      </c>
      <c r="Q232" s="62"/>
      <c r="R232" s="62"/>
      <c r="S232" s="62"/>
      <c r="T232" s="62"/>
      <c r="U232" s="62"/>
      <c r="V232" s="62"/>
      <c r="W232" s="23" t="str">
        <f>IFERROR(G232-L232,"")</f>
        <v/>
      </c>
      <c r="X232" s="48" t="str">
        <f t="shared" si="23"/>
        <v/>
      </c>
      <c r="Y232" s="49" t="str">
        <f t="shared" si="24"/>
        <v/>
      </c>
      <c r="Z232" s="28" t="str">
        <f t="shared" si="25"/>
        <v/>
      </c>
      <c r="AA232" s="13" t="str">
        <f t="shared" si="15"/>
        <v/>
      </c>
      <c r="AB232" s="13" t="str">
        <f t="shared" si="16"/>
        <v/>
      </c>
      <c r="AC232" s="63" t="str">
        <f t="shared" si="13"/>
        <v/>
      </c>
      <c r="AD232" s="14" t="str">
        <f t="shared" si="17"/>
        <v/>
      </c>
      <c r="AE232" s="14" t="str">
        <f t="shared" si="18"/>
        <v/>
      </c>
      <c r="AF232" s="64" t="str">
        <f t="shared" si="14"/>
        <v/>
      </c>
      <c r="AG232" s="4"/>
    </row>
    <row r="233" spans="1:33" x14ac:dyDescent="0.55000000000000004">
      <c r="A233" s="5" t="str">
        <f>IF('Data Validation'!$K$2&lt;&gt;TRUE,"",'Data Validation'!A233)</f>
        <v/>
      </c>
      <c r="B233" s="5" t="str">
        <f>IF('Data Validation'!$K$2&lt;&gt;TRUE,"",'Data Validation'!C233)</f>
        <v/>
      </c>
      <c r="C233" s="5" t="str">
        <f>IF('Data Validation'!$K$2&lt;&gt;TRUE,"",'Data Validation'!E233)</f>
        <v/>
      </c>
      <c r="D233" s="5" t="str">
        <f>IF('Data Validation'!$K$2&lt;&gt;TRUE,"",'Data Validation'!G233)</f>
        <v/>
      </c>
      <c r="E233" s="5" t="str">
        <f>IF($C233&lt;&gt;"M5","",Price!F233)</f>
        <v/>
      </c>
      <c r="F233" s="6" t="str">
        <f>IF($C233&lt;&gt;"M5","",Price!G233)</f>
        <v/>
      </c>
      <c r="G233" s="57" t="str">
        <f>IF($C233&lt;&gt;"M5","",SSA!E233)</f>
        <v/>
      </c>
      <c r="H233" s="57" t="str">
        <f>IF($C233&lt;&gt;"M5","",SSA!F233)</f>
        <v/>
      </c>
      <c r="I233" s="57" t="str">
        <f>IF($C233&lt;&gt;"M5","",SSA!G233)</f>
        <v/>
      </c>
      <c r="J233" s="57" t="str">
        <f>IF($C233&lt;&gt;"M5","",SSA!H233)</f>
        <v/>
      </c>
      <c r="L233" s="15" t="str">
        <f>IFERROR(AVERAGE(G198:G233),"")</f>
        <v/>
      </c>
      <c r="M233" s="15" t="str">
        <f t="shared" si="22"/>
        <v/>
      </c>
      <c r="N233" s="59" t="str">
        <f t="shared" si="21"/>
        <v/>
      </c>
      <c r="O233" s="60" t="str">
        <f t="shared" si="19"/>
        <v/>
      </c>
      <c r="P233" s="61" t="str">
        <f t="shared" si="20"/>
        <v/>
      </c>
      <c r="Q233" s="62"/>
      <c r="R233" s="62"/>
      <c r="S233" s="62"/>
      <c r="T233" s="62"/>
      <c r="U233" s="62"/>
      <c r="V233" s="62"/>
      <c r="W233" s="23" t="str">
        <f>IFERROR(G233-L233,"")</f>
        <v/>
      </c>
      <c r="X233" s="48" t="str">
        <f t="shared" si="23"/>
        <v/>
      </c>
      <c r="Y233" s="49" t="str">
        <f t="shared" si="24"/>
        <v/>
      </c>
      <c r="Z233" s="28" t="str">
        <f t="shared" si="25"/>
        <v/>
      </c>
      <c r="AA233" s="13" t="str">
        <f t="shared" si="15"/>
        <v/>
      </c>
      <c r="AB233" s="13" t="str">
        <f t="shared" si="16"/>
        <v/>
      </c>
      <c r="AC233" s="63" t="str">
        <f t="shared" si="13"/>
        <v/>
      </c>
      <c r="AD233" s="14" t="str">
        <f t="shared" si="17"/>
        <v/>
      </c>
      <c r="AE233" s="14" t="str">
        <f t="shared" si="18"/>
        <v/>
      </c>
      <c r="AF233" s="64" t="str">
        <f t="shared" si="14"/>
        <v/>
      </c>
      <c r="AG233" s="4"/>
    </row>
    <row r="234" spans="1:33" x14ac:dyDescent="0.55000000000000004">
      <c r="A234" s="5" t="str">
        <f>IF('Data Validation'!$K$2&lt;&gt;TRUE,"",'Data Validation'!A234)</f>
        <v/>
      </c>
      <c r="B234" s="5" t="str">
        <f>IF('Data Validation'!$K$2&lt;&gt;TRUE,"",'Data Validation'!C234)</f>
        <v/>
      </c>
      <c r="C234" s="5" t="str">
        <f>IF('Data Validation'!$K$2&lt;&gt;TRUE,"",'Data Validation'!E234)</f>
        <v/>
      </c>
      <c r="D234" s="5" t="str">
        <f>IF('Data Validation'!$K$2&lt;&gt;TRUE,"",'Data Validation'!G234)</f>
        <v/>
      </c>
      <c r="E234" s="5" t="str">
        <f>IF($C234&lt;&gt;"M5","",Price!F234)</f>
        <v/>
      </c>
      <c r="F234" s="6" t="str">
        <f>IF($C234&lt;&gt;"M5","",Price!G234)</f>
        <v/>
      </c>
      <c r="G234" s="57" t="str">
        <f>IF($C234&lt;&gt;"M5","",SSA!E234)</f>
        <v/>
      </c>
      <c r="H234" s="57" t="str">
        <f>IF($C234&lt;&gt;"M5","",SSA!F234)</f>
        <v/>
      </c>
      <c r="I234" s="57" t="str">
        <f>IF($C234&lt;&gt;"M5","",SSA!G234)</f>
        <v/>
      </c>
      <c r="J234" s="57" t="str">
        <f>IF($C234&lt;&gt;"M5","",SSA!H234)</f>
        <v/>
      </c>
      <c r="L234" s="15" t="str">
        <f>IFERROR(AVERAGE(G199:G234),"")</f>
        <v/>
      </c>
      <c r="M234" s="15" t="str">
        <f t="shared" si="22"/>
        <v/>
      </c>
      <c r="N234" s="59" t="str">
        <f t="shared" si="21"/>
        <v/>
      </c>
      <c r="O234" s="60" t="str">
        <f t="shared" si="19"/>
        <v/>
      </c>
      <c r="P234" s="61" t="str">
        <f t="shared" si="20"/>
        <v/>
      </c>
      <c r="Q234" s="62"/>
      <c r="R234" s="62"/>
      <c r="S234" s="62"/>
      <c r="T234" s="62"/>
      <c r="U234" s="62"/>
      <c r="V234" s="62"/>
      <c r="W234" s="23" t="str">
        <f>IFERROR(G234-L234,"")</f>
        <v/>
      </c>
      <c r="X234" s="48" t="str">
        <f t="shared" si="23"/>
        <v/>
      </c>
      <c r="Y234" s="49" t="str">
        <f t="shared" si="24"/>
        <v/>
      </c>
      <c r="Z234" s="28" t="str">
        <f t="shared" si="25"/>
        <v/>
      </c>
      <c r="AA234" s="13" t="str">
        <f t="shared" si="15"/>
        <v/>
      </c>
      <c r="AB234" s="13" t="str">
        <f t="shared" si="16"/>
        <v/>
      </c>
      <c r="AC234" s="63" t="str">
        <f t="shared" si="13"/>
        <v/>
      </c>
      <c r="AD234" s="14" t="str">
        <f t="shared" si="17"/>
        <v/>
      </c>
      <c r="AE234" s="14" t="str">
        <f t="shared" si="18"/>
        <v/>
      </c>
      <c r="AF234" s="64" t="str">
        <f t="shared" si="14"/>
        <v/>
      </c>
      <c r="AG234" s="4"/>
    </row>
    <row r="235" spans="1:33" x14ac:dyDescent="0.55000000000000004">
      <c r="A235" s="5" t="str">
        <f>IF('Data Validation'!$K$2&lt;&gt;TRUE,"",'Data Validation'!A235)</f>
        <v/>
      </c>
      <c r="B235" s="5" t="str">
        <f>IF('Data Validation'!$K$2&lt;&gt;TRUE,"",'Data Validation'!C235)</f>
        <v/>
      </c>
      <c r="C235" s="5" t="str">
        <f>IF('Data Validation'!$K$2&lt;&gt;TRUE,"",'Data Validation'!E235)</f>
        <v/>
      </c>
      <c r="D235" s="5" t="str">
        <f>IF('Data Validation'!$K$2&lt;&gt;TRUE,"",'Data Validation'!G235)</f>
        <v/>
      </c>
      <c r="E235" s="5" t="str">
        <f>IF($C235&lt;&gt;"M5","",Price!F235)</f>
        <v/>
      </c>
      <c r="F235" s="6" t="str">
        <f>IF($C235&lt;&gt;"M5","",Price!G235)</f>
        <v/>
      </c>
      <c r="G235" s="57" t="str">
        <f>IF($C235&lt;&gt;"M5","",SSA!E235)</f>
        <v/>
      </c>
      <c r="H235" s="57" t="str">
        <f>IF($C235&lt;&gt;"M5","",SSA!F235)</f>
        <v/>
      </c>
      <c r="I235" s="57" t="str">
        <f>IF($C235&lt;&gt;"M5","",SSA!G235)</f>
        <v/>
      </c>
      <c r="J235" s="57" t="str">
        <f>IF($C235&lt;&gt;"M5","",SSA!H235)</f>
        <v/>
      </c>
      <c r="L235" s="15" t="str">
        <f>IFERROR(AVERAGE(G200:G235),"")</f>
        <v/>
      </c>
      <c r="M235" s="15" t="str">
        <f t="shared" si="22"/>
        <v/>
      </c>
      <c r="N235" s="59" t="str">
        <f t="shared" si="21"/>
        <v/>
      </c>
      <c r="O235" s="60" t="str">
        <f t="shared" si="19"/>
        <v/>
      </c>
      <c r="P235" s="61" t="str">
        <f t="shared" si="20"/>
        <v/>
      </c>
      <c r="Q235" s="62"/>
      <c r="R235" s="62"/>
      <c r="S235" s="62"/>
      <c r="T235" s="62"/>
      <c r="U235" s="62"/>
      <c r="V235" s="62"/>
      <c r="W235" s="23" t="str">
        <f>IFERROR(G235-L235,"")</f>
        <v/>
      </c>
      <c r="X235" s="48" t="str">
        <f t="shared" si="23"/>
        <v/>
      </c>
      <c r="Y235" s="49" t="str">
        <f t="shared" si="24"/>
        <v/>
      </c>
      <c r="Z235" s="28" t="str">
        <f t="shared" si="25"/>
        <v/>
      </c>
      <c r="AA235" s="13" t="str">
        <f t="shared" si="15"/>
        <v/>
      </c>
      <c r="AB235" s="13" t="str">
        <f t="shared" si="16"/>
        <v/>
      </c>
      <c r="AC235" s="63" t="str">
        <f t="shared" si="13"/>
        <v/>
      </c>
      <c r="AD235" s="14" t="str">
        <f t="shared" si="17"/>
        <v/>
      </c>
      <c r="AE235" s="14" t="str">
        <f t="shared" si="18"/>
        <v/>
      </c>
      <c r="AF235" s="64" t="str">
        <f t="shared" si="14"/>
        <v/>
      </c>
      <c r="AG235" s="4"/>
    </row>
    <row r="236" spans="1:33" x14ac:dyDescent="0.55000000000000004">
      <c r="A236" s="5" t="str">
        <f>IF('Data Validation'!$K$2&lt;&gt;TRUE,"",'Data Validation'!A236)</f>
        <v/>
      </c>
      <c r="B236" s="5" t="str">
        <f>IF('Data Validation'!$K$2&lt;&gt;TRUE,"",'Data Validation'!C236)</f>
        <v/>
      </c>
      <c r="C236" s="5" t="str">
        <f>IF('Data Validation'!$K$2&lt;&gt;TRUE,"",'Data Validation'!E236)</f>
        <v/>
      </c>
      <c r="D236" s="5" t="str">
        <f>IF('Data Validation'!$K$2&lt;&gt;TRUE,"",'Data Validation'!G236)</f>
        <v/>
      </c>
      <c r="E236" s="5" t="str">
        <f>IF($C236&lt;&gt;"M5","",Price!F236)</f>
        <v/>
      </c>
      <c r="F236" s="6" t="str">
        <f>IF($C236&lt;&gt;"M5","",Price!G236)</f>
        <v/>
      </c>
      <c r="G236" s="57" t="str">
        <f>IF($C236&lt;&gt;"M5","",SSA!E236)</f>
        <v/>
      </c>
      <c r="H236" s="57" t="str">
        <f>IF($C236&lt;&gt;"M5","",SSA!F236)</f>
        <v/>
      </c>
      <c r="I236" s="57" t="str">
        <f>IF($C236&lt;&gt;"M5","",SSA!G236)</f>
        <v/>
      </c>
      <c r="J236" s="57" t="str">
        <f>IF($C236&lt;&gt;"M5","",SSA!H236)</f>
        <v/>
      </c>
      <c r="L236" s="15" t="str">
        <f>IFERROR(AVERAGE(G201:G236),"")</f>
        <v/>
      </c>
      <c r="M236" s="15" t="str">
        <f t="shared" si="22"/>
        <v/>
      </c>
      <c r="N236" s="59" t="str">
        <f t="shared" si="21"/>
        <v/>
      </c>
      <c r="O236" s="60" t="str">
        <f t="shared" si="19"/>
        <v/>
      </c>
      <c r="P236" s="61" t="str">
        <f t="shared" si="20"/>
        <v/>
      </c>
      <c r="Q236" s="62"/>
      <c r="R236" s="62"/>
      <c r="S236" s="62"/>
      <c r="T236" s="62"/>
      <c r="U236" s="62"/>
      <c r="V236" s="62"/>
      <c r="W236" s="23" t="str">
        <f>IFERROR(G236-L236,"")</f>
        <v/>
      </c>
      <c r="X236" s="48" t="str">
        <f t="shared" si="23"/>
        <v/>
      </c>
      <c r="Y236" s="49" t="str">
        <f t="shared" si="24"/>
        <v/>
      </c>
      <c r="Z236" s="28" t="str">
        <f t="shared" si="25"/>
        <v/>
      </c>
      <c r="AA236" s="13" t="str">
        <f t="shared" si="15"/>
        <v/>
      </c>
      <c r="AB236" s="13" t="str">
        <f t="shared" si="16"/>
        <v/>
      </c>
      <c r="AC236" s="63" t="str">
        <f t="shared" si="13"/>
        <v/>
      </c>
      <c r="AD236" s="14" t="str">
        <f t="shared" si="17"/>
        <v/>
      </c>
      <c r="AE236" s="14" t="str">
        <f t="shared" si="18"/>
        <v/>
      </c>
      <c r="AF236" s="64" t="str">
        <f t="shared" si="14"/>
        <v/>
      </c>
      <c r="AG236" s="4"/>
    </row>
    <row r="237" spans="1:33" x14ac:dyDescent="0.55000000000000004">
      <c r="A237" s="5" t="str">
        <f>IF('Data Validation'!$K$2&lt;&gt;TRUE,"",'Data Validation'!A237)</f>
        <v/>
      </c>
      <c r="B237" s="5" t="str">
        <f>IF('Data Validation'!$K$2&lt;&gt;TRUE,"",'Data Validation'!C237)</f>
        <v/>
      </c>
      <c r="C237" s="5" t="str">
        <f>IF('Data Validation'!$K$2&lt;&gt;TRUE,"",'Data Validation'!E237)</f>
        <v/>
      </c>
      <c r="D237" s="5" t="str">
        <f>IF('Data Validation'!$K$2&lt;&gt;TRUE,"",'Data Validation'!G237)</f>
        <v/>
      </c>
      <c r="E237" s="5" t="str">
        <f>IF($C237&lt;&gt;"M5","",Price!F237)</f>
        <v/>
      </c>
      <c r="F237" s="6" t="str">
        <f>IF($C237&lt;&gt;"M5","",Price!G237)</f>
        <v/>
      </c>
      <c r="G237" s="57" t="str">
        <f>IF($C237&lt;&gt;"M5","",SSA!E237)</f>
        <v/>
      </c>
      <c r="H237" s="57" t="str">
        <f>IF($C237&lt;&gt;"M5","",SSA!F237)</f>
        <v/>
      </c>
      <c r="I237" s="57" t="str">
        <f>IF($C237&lt;&gt;"M5","",SSA!G237)</f>
        <v/>
      </c>
      <c r="J237" s="57" t="str">
        <f>IF($C237&lt;&gt;"M5","",SSA!H237)</f>
        <v/>
      </c>
      <c r="L237" s="15" t="str">
        <f>IFERROR(AVERAGE(G202:G237),"")</f>
        <v/>
      </c>
      <c r="M237" s="15" t="str">
        <f t="shared" si="22"/>
        <v/>
      </c>
      <c r="N237" s="59" t="str">
        <f t="shared" si="21"/>
        <v/>
      </c>
      <c r="O237" s="60" t="str">
        <f t="shared" si="19"/>
        <v/>
      </c>
      <c r="P237" s="61" t="str">
        <f t="shared" si="20"/>
        <v/>
      </c>
      <c r="Q237" s="62"/>
      <c r="R237" s="62"/>
      <c r="S237" s="62"/>
      <c r="T237" s="62"/>
      <c r="U237" s="62"/>
      <c r="V237" s="62"/>
      <c r="W237" s="23" t="str">
        <f>IFERROR(G237-L237,"")</f>
        <v/>
      </c>
      <c r="X237" s="48" t="str">
        <f t="shared" si="23"/>
        <v/>
      </c>
      <c r="Y237" s="49" t="str">
        <f t="shared" si="24"/>
        <v/>
      </c>
      <c r="Z237" s="28" t="str">
        <f t="shared" si="25"/>
        <v/>
      </c>
      <c r="AA237" s="13" t="str">
        <f t="shared" si="15"/>
        <v/>
      </c>
      <c r="AB237" s="13" t="str">
        <f t="shared" si="16"/>
        <v/>
      </c>
      <c r="AC237" s="63" t="str">
        <f t="shared" si="13"/>
        <v/>
      </c>
      <c r="AD237" s="14" t="str">
        <f t="shared" si="17"/>
        <v/>
      </c>
      <c r="AE237" s="14" t="str">
        <f t="shared" si="18"/>
        <v/>
      </c>
      <c r="AF237" s="64" t="str">
        <f t="shared" si="14"/>
        <v/>
      </c>
      <c r="AG237" s="4"/>
    </row>
    <row r="238" spans="1:33" x14ac:dyDescent="0.55000000000000004">
      <c r="A238" s="5" t="str">
        <f>IF('Data Validation'!$K$2&lt;&gt;TRUE,"",'Data Validation'!A238)</f>
        <v/>
      </c>
      <c r="B238" s="5" t="str">
        <f>IF('Data Validation'!$K$2&lt;&gt;TRUE,"",'Data Validation'!C238)</f>
        <v/>
      </c>
      <c r="C238" s="5" t="str">
        <f>IF('Data Validation'!$K$2&lt;&gt;TRUE,"",'Data Validation'!E238)</f>
        <v/>
      </c>
      <c r="D238" s="5" t="str">
        <f>IF('Data Validation'!$K$2&lt;&gt;TRUE,"",'Data Validation'!G238)</f>
        <v/>
      </c>
      <c r="E238" s="5" t="str">
        <f>IF($C238&lt;&gt;"M5","",Price!F238)</f>
        <v/>
      </c>
      <c r="F238" s="6" t="str">
        <f>IF($C238&lt;&gt;"M5","",Price!G238)</f>
        <v/>
      </c>
      <c r="G238" s="57" t="str">
        <f>IF($C238&lt;&gt;"M5","",SSA!E238)</f>
        <v/>
      </c>
      <c r="H238" s="57" t="str">
        <f>IF($C238&lt;&gt;"M5","",SSA!F238)</f>
        <v/>
      </c>
      <c r="I238" s="57" t="str">
        <f>IF($C238&lt;&gt;"M5","",SSA!G238)</f>
        <v/>
      </c>
      <c r="J238" s="57" t="str">
        <f>IF($C238&lt;&gt;"M5","",SSA!H238)</f>
        <v/>
      </c>
      <c r="L238" s="15" t="str">
        <f>IFERROR(AVERAGE(G203:G238),"")</f>
        <v/>
      </c>
      <c r="M238" s="15" t="str">
        <f t="shared" si="22"/>
        <v/>
      </c>
      <c r="N238" s="59" t="str">
        <f t="shared" si="21"/>
        <v/>
      </c>
      <c r="O238" s="60" t="str">
        <f t="shared" si="19"/>
        <v/>
      </c>
      <c r="P238" s="61" t="str">
        <f t="shared" si="20"/>
        <v/>
      </c>
      <c r="Q238" s="62"/>
      <c r="R238" s="62"/>
      <c r="S238" s="62"/>
      <c r="T238" s="62"/>
      <c r="U238" s="62"/>
      <c r="V238" s="62"/>
      <c r="W238" s="23" t="str">
        <f>IFERROR(G238-L238,"")</f>
        <v/>
      </c>
      <c r="X238" s="48" t="str">
        <f t="shared" si="23"/>
        <v/>
      </c>
      <c r="Y238" s="49" t="str">
        <f t="shared" si="24"/>
        <v/>
      </c>
      <c r="Z238" s="28" t="str">
        <f t="shared" si="25"/>
        <v/>
      </c>
      <c r="AA238" s="13" t="str">
        <f t="shared" si="15"/>
        <v/>
      </c>
      <c r="AB238" s="13" t="str">
        <f t="shared" si="16"/>
        <v/>
      </c>
      <c r="AC238" s="63" t="str">
        <f t="shared" si="13"/>
        <v/>
      </c>
      <c r="AD238" s="14" t="str">
        <f t="shared" si="17"/>
        <v/>
      </c>
      <c r="AE238" s="14" t="str">
        <f t="shared" si="18"/>
        <v/>
      </c>
      <c r="AF238" s="64" t="str">
        <f t="shared" si="14"/>
        <v/>
      </c>
      <c r="AG238" s="4"/>
    </row>
    <row r="239" spans="1:33" x14ac:dyDescent="0.55000000000000004">
      <c r="A239" s="5" t="str">
        <f>IF('Data Validation'!$K$2&lt;&gt;TRUE,"",'Data Validation'!A239)</f>
        <v/>
      </c>
      <c r="B239" s="5" t="str">
        <f>IF('Data Validation'!$K$2&lt;&gt;TRUE,"",'Data Validation'!C239)</f>
        <v/>
      </c>
      <c r="C239" s="5" t="str">
        <f>IF('Data Validation'!$K$2&lt;&gt;TRUE,"",'Data Validation'!E239)</f>
        <v/>
      </c>
      <c r="D239" s="5" t="str">
        <f>IF('Data Validation'!$K$2&lt;&gt;TRUE,"",'Data Validation'!G239)</f>
        <v/>
      </c>
      <c r="E239" s="5" t="str">
        <f>IF($C239&lt;&gt;"M5","",Price!F239)</f>
        <v/>
      </c>
      <c r="F239" s="6" t="str">
        <f>IF($C239&lt;&gt;"M5","",Price!G239)</f>
        <v/>
      </c>
      <c r="G239" s="57" t="str">
        <f>IF($C239&lt;&gt;"M5","",SSA!E239)</f>
        <v/>
      </c>
      <c r="H239" s="57" t="str">
        <f>IF($C239&lt;&gt;"M5","",SSA!F239)</f>
        <v/>
      </c>
      <c r="I239" s="57" t="str">
        <f>IF($C239&lt;&gt;"M5","",SSA!G239)</f>
        <v/>
      </c>
      <c r="J239" s="57" t="str">
        <f>IF($C239&lt;&gt;"M5","",SSA!H239)</f>
        <v/>
      </c>
      <c r="L239" s="15" t="str">
        <f>IFERROR(AVERAGE(G204:G239),"")</f>
        <v/>
      </c>
      <c r="M239" s="15" t="str">
        <f t="shared" si="22"/>
        <v/>
      </c>
      <c r="N239" s="59" t="str">
        <f t="shared" si="21"/>
        <v/>
      </c>
      <c r="O239" s="60" t="str">
        <f t="shared" si="19"/>
        <v/>
      </c>
      <c r="P239" s="61" t="str">
        <f t="shared" si="20"/>
        <v/>
      </c>
      <c r="Q239" s="62"/>
      <c r="R239" s="62"/>
      <c r="S239" s="62"/>
      <c r="T239" s="62"/>
      <c r="U239" s="62"/>
      <c r="V239" s="62"/>
      <c r="W239" s="23" t="str">
        <f>IFERROR(G239-L239,"")</f>
        <v/>
      </c>
      <c r="X239" s="48" t="str">
        <f t="shared" si="23"/>
        <v/>
      </c>
      <c r="Y239" s="49" t="str">
        <f t="shared" si="24"/>
        <v/>
      </c>
      <c r="Z239" s="28" t="str">
        <f t="shared" si="25"/>
        <v/>
      </c>
      <c r="AA239" s="13" t="str">
        <f t="shared" si="15"/>
        <v/>
      </c>
      <c r="AB239" s="13" t="str">
        <f t="shared" si="16"/>
        <v/>
      </c>
      <c r="AC239" s="63" t="str">
        <f t="shared" ref="AC239:AC302" si="26">IF(AND(AB239="Under Price",V239="Sig Low Spike"),"Deep Under Price","")</f>
        <v/>
      </c>
      <c r="AD239" s="14" t="str">
        <f t="shared" si="17"/>
        <v/>
      </c>
      <c r="AE239" s="14" t="str">
        <f t="shared" si="18"/>
        <v/>
      </c>
      <c r="AF239" s="64" t="str">
        <f t="shared" ref="AF239:AF302" si="27">IF(AND(AE239="Over Price",U239="Sig Low Spike"),"Deep Over Price","")</f>
        <v/>
      </c>
      <c r="AG239" s="4"/>
    </row>
    <row r="240" spans="1:33" x14ac:dyDescent="0.55000000000000004">
      <c r="A240" s="5" t="str">
        <f>IF('Data Validation'!$K$2&lt;&gt;TRUE,"",'Data Validation'!A240)</f>
        <v/>
      </c>
      <c r="B240" s="5" t="str">
        <f>IF('Data Validation'!$K$2&lt;&gt;TRUE,"",'Data Validation'!C240)</f>
        <v/>
      </c>
      <c r="C240" s="5" t="str">
        <f>IF('Data Validation'!$K$2&lt;&gt;TRUE,"",'Data Validation'!E240)</f>
        <v/>
      </c>
      <c r="D240" s="5" t="str">
        <f>IF('Data Validation'!$K$2&lt;&gt;TRUE,"",'Data Validation'!G240)</f>
        <v/>
      </c>
      <c r="E240" s="5" t="str">
        <f>IF($C240&lt;&gt;"M5","",Price!F240)</f>
        <v/>
      </c>
      <c r="F240" s="6" t="str">
        <f>IF($C240&lt;&gt;"M5","",Price!G240)</f>
        <v/>
      </c>
      <c r="G240" s="57" t="str">
        <f>IF($C240&lt;&gt;"M5","",SSA!E240)</f>
        <v/>
      </c>
      <c r="H240" s="57" t="str">
        <f>IF($C240&lt;&gt;"M5","",SSA!F240)</f>
        <v/>
      </c>
      <c r="I240" s="57" t="str">
        <f>IF($C240&lt;&gt;"M5","",SSA!G240)</f>
        <v/>
      </c>
      <c r="J240" s="57" t="str">
        <f>IF($C240&lt;&gt;"M5","",SSA!H240)</f>
        <v/>
      </c>
      <c r="L240" s="15" t="str">
        <f>IFERROR(AVERAGE(G205:G240),"")</f>
        <v/>
      </c>
      <c r="M240" s="15" t="str">
        <f t="shared" si="22"/>
        <v/>
      </c>
      <c r="N240" s="59" t="str">
        <f t="shared" si="21"/>
        <v/>
      </c>
      <c r="O240" s="60" t="str">
        <f t="shared" si="19"/>
        <v/>
      </c>
      <c r="P240" s="61" t="str">
        <f t="shared" si="20"/>
        <v/>
      </c>
      <c r="Q240" s="62"/>
      <c r="R240" s="62"/>
      <c r="S240" s="62"/>
      <c r="T240" s="62"/>
      <c r="U240" s="62"/>
      <c r="V240" s="62"/>
      <c r="W240" s="23" t="str">
        <f>IFERROR(G240-L240,"")</f>
        <v/>
      </c>
      <c r="X240" s="48" t="str">
        <f t="shared" si="23"/>
        <v/>
      </c>
      <c r="Y240" s="49" t="str">
        <f t="shared" si="24"/>
        <v/>
      </c>
      <c r="Z240" s="28" t="str">
        <f t="shared" si="25"/>
        <v/>
      </c>
      <c r="AA240" s="13" t="str">
        <f t="shared" ref="AA240:AA303" si="28">IF(Z240="","",IF(Z240&lt;=23,"",IF(AND(Z240&gt;=24,Z240&lt;=72),"Bullish",IF(Z240&gt;=73,"Vulnerable Bullish",""))))</f>
        <v/>
      </c>
      <c r="AB240" s="13" t="str">
        <f t="shared" ref="AB240:AB303" si="29">IF(OR(AND(AA240="Bullish",W240&lt;0),AND(AA240="Vulnerable Bullish",W240&lt;0)),"Under Price","")</f>
        <v/>
      </c>
      <c r="AC240" s="63" t="str">
        <f t="shared" si="26"/>
        <v/>
      </c>
      <c r="AD240" s="14" t="str">
        <f t="shared" ref="AD240:AD303" si="30">IF(Z240="","",IF(Z240&gt;=-23,"",IF(AND(Z240&lt;=-24,Z240&gt;=-72),"Bearish",IF(Z240&lt;=-73,"Vulnerable Bearish",""))))</f>
        <v/>
      </c>
      <c r="AE240" s="14" t="str">
        <f t="shared" ref="AE240:AE303" si="31">IF(OR(AND(AD240="Bearish",W240&gt;0),AND(AD240="Vulnerable Bearish",W240&gt;0)),"Over Price","")</f>
        <v/>
      </c>
      <c r="AF240" s="64" t="str">
        <f t="shared" si="27"/>
        <v/>
      </c>
      <c r="AG240" s="4"/>
    </row>
    <row r="241" spans="1:33" x14ac:dyDescent="0.55000000000000004">
      <c r="A241" s="5" t="str">
        <f>IF('Data Validation'!$K$2&lt;&gt;TRUE,"",'Data Validation'!A241)</f>
        <v/>
      </c>
      <c r="B241" s="5" t="str">
        <f>IF('Data Validation'!$K$2&lt;&gt;TRUE,"",'Data Validation'!C241)</f>
        <v/>
      </c>
      <c r="C241" s="5" t="str">
        <f>IF('Data Validation'!$K$2&lt;&gt;TRUE,"",'Data Validation'!E241)</f>
        <v/>
      </c>
      <c r="D241" s="5" t="str">
        <f>IF('Data Validation'!$K$2&lt;&gt;TRUE,"",'Data Validation'!G241)</f>
        <v/>
      </c>
      <c r="E241" s="5" t="str">
        <f>IF($C241&lt;&gt;"M5","",Price!F241)</f>
        <v/>
      </c>
      <c r="F241" s="6" t="str">
        <f>IF($C241&lt;&gt;"M5","",Price!G241)</f>
        <v/>
      </c>
      <c r="G241" s="57" t="str">
        <f>IF($C241&lt;&gt;"M5","",SSA!E241)</f>
        <v/>
      </c>
      <c r="H241" s="57" t="str">
        <f>IF($C241&lt;&gt;"M5","",SSA!F241)</f>
        <v/>
      </c>
      <c r="I241" s="57" t="str">
        <f>IF($C241&lt;&gt;"M5","",SSA!G241)</f>
        <v/>
      </c>
      <c r="J241" s="57" t="str">
        <f>IF($C241&lt;&gt;"M5","",SSA!H241)</f>
        <v/>
      </c>
      <c r="L241" s="15" t="str">
        <f>IFERROR(AVERAGE(G206:G241),"")</f>
        <v/>
      </c>
      <c r="M241" s="15" t="str">
        <f t="shared" si="22"/>
        <v/>
      </c>
      <c r="N241" s="59" t="str">
        <f t="shared" si="21"/>
        <v/>
      </c>
      <c r="O241" s="60" t="str">
        <f t="shared" si="19"/>
        <v/>
      </c>
      <c r="P241" s="61" t="str">
        <f t="shared" si="20"/>
        <v/>
      </c>
      <c r="Q241" s="62"/>
      <c r="R241" s="62"/>
      <c r="S241" s="62"/>
      <c r="T241" s="62"/>
      <c r="U241" s="62"/>
      <c r="V241" s="62"/>
      <c r="W241" s="23" t="str">
        <f>IFERROR(G241-L241,"")</f>
        <v/>
      </c>
      <c r="X241" s="48" t="str">
        <f t="shared" si="23"/>
        <v/>
      </c>
      <c r="Y241" s="49" t="str">
        <f t="shared" si="24"/>
        <v/>
      </c>
      <c r="Z241" s="28" t="str">
        <f t="shared" si="25"/>
        <v/>
      </c>
      <c r="AA241" s="13" t="str">
        <f t="shared" si="28"/>
        <v/>
      </c>
      <c r="AB241" s="13" t="str">
        <f t="shared" si="29"/>
        <v/>
      </c>
      <c r="AC241" s="63" t="str">
        <f t="shared" si="26"/>
        <v/>
      </c>
      <c r="AD241" s="14" t="str">
        <f t="shared" si="30"/>
        <v/>
      </c>
      <c r="AE241" s="14" t="str">
        <f t="shared" si="31"/>
        <v/>
      </c>
      <c r="AF241" s="64" t="str">
        <f t="shared" si="27"/>
        <v/>
      </c>
      <c r="AG241" s="4"/>
    </row>
    <row r="242" spans="1:33" x14ac:dyDescent="0.55000000000000004">
      <c r="A242" s="5" t="str">
        <f>IF('Data Validation'!$K$2&lt;&gt;TRUE,"",'Data Validation'!A242)</f>
        <v/>
      </c>
      <c r="B242" s="5" t="str">
        <f>IF('Data Validation'!$K$2&lt;&gt;TRUE,"",'Data Validation'!C242)</f>
        <v/>
      </c>
      <c r="C242" s="5" t="str">
        <f>IF('Data Validation'!$K$2&lt;&gt;TRUE,"",'Data Validation'!E242)</f>
        <v/>
      </c>
      <c r="D242" s="5" t="str">
        <f>IF('Data Validation'!$K$2&lt;&gt;TRUE,"",'Data Validation'!G242)</f>
        <v/>
      </c>
      <c r="E242" s="5" t="str">
        <f>IF($C242&lt;&gt;"M5","",Price!F242)</f>
        <v/>
      </c>
      <c r="F242" s="6" t="str">
        <f>IF($C242&lt;&gt;"M5","",Price!G242)</f>
        <v/>
      </c>
      <c r="G242" s="57" t="str">
        <f>IF($C242&lt;&gt;"M5","",SSA!E242)</f>
        <v/>
      </c>
      <c r="H242" s="57" t="str">
        <f>IF($C242&lt;&gt;"M5","",SSA!F242)</f>
        <v/>
      </c>
      <c r="I242" s="57" t="str">
        <f>IF($C242&lt;&gt;"M5","",SSA!G242)</f>
        <v/>
      </c>
      <c r="J242" s="57" t="str">
        <f>IF($C242&lt;&gt;"M5","",SSA!H242)</f>
        <v/>
      </c>
      <c r="L242" s="15" t="str">
        <f>IFERROR(AVERAGE(G207:G242),"")</f>
        <v/>
      </c>
      <c r="M242" s="15" t="str">
        <f t="shared" si="22"/>
        <v/>
      </c>
      <c r="N242" s="59" t="str">
        <f t="shared" si="21"/>
        <v/>
      </c>
      <c r="O242" s="60" t="str">
        <f t="shared" si="19"/>
        <v/>
      </c>
      <c r="P242" s="61" t="str">
        <f t="shared" si="20"/>
        <v/>
      </c>
      <c r="Q242" s="62"/>
      <c r="R242" s="62"/>
      <c r="S242" s="62"/>
      <c r="T242" s="62"/>
      <c r="U242" s="62"/>
      <c r="V242" s="62"/>
      <c r="W242" s="23" t="str">
        <f>IFERROR(G242-L242,"")</f>
        <v/>
      </c>
      <c r="X242" s="48" t="str">
        <f t="shared" si="23"/>
        <v/>
      </c>
      <c r="Y242" s="49" t="str">
        <f t="shared" si="24"/>
        <v/>
      </c>
      <c r="Z242" s="28" t="str">
        <f t="shared" si="25"/>
        <v/>
      </c>
      <c r="AA242" s="13" t="str">
        <f t="shared" si="28"/>
        <v/>
      </c>
      <c r="AB242" s="13" t="str">
        <f t="shared" si="29"/>
        <v/>
      </c>
      <c r="AC242" s="63" t="str">
        <f t="shared" si="26"/>
        <v/>
      </c>
      <c r="AD242" s="14" t="str">
        <f t="shared" si="30"/>
        <v/>
      </c>
      <c r="AE242" s="14" t="str">
        <f t="shared" si="31"/>
        <v/>
      </c>
      <c r="AF242" s="64" t="str">
        <f t="shared" si="27"/>
        <v/>
      </c>
      <c r="AG242" s="4"/>
    </row>
    <row r="243" spans="1:33" x14ac:dyDescent="0.55000000000000004">
      <c r="A243" s="5" t="str">
        <f>IF('Data Validation'!$K$2&lt;&gt;TRUE,"",'Data Validation'!A243)</f>
        <v/>
      </c>
      <c r="B243" s="5" t="str">
        <f>IF('Data Validation'!$K$2&lt;&gt;TRUE,"",'Data Validation'!C243)</f>
        <v/>
      </c>
      <c r="C243" s="5" t="str">
        <f>IF('Data Validation'!$K$2&lt;&gt;TRUE,"",'Data Validation'!E243)</f>
        <v/>
      </c>
      <c r="D243" s="5" t="str">
        <f>IF('Data Validation'!$K$2&lt;&gt;TRUE,"",'Data Validation'!G243)</f>
        <v/>
      </c>
      <c r="E243" s="5" t="str">
        <f>IF($C243&lt;&gt;"M5","",Price!F243)</f>
        <v/>
      </c>
      <c r="F243" s="6" t="str">
        <f>IF($C243&lt;&gt;"M5","",Price!G243)</f>
        <v/>
      </c>
      <c r="G243" s="57" t="str">
        <f>IF($C243&lt;&gt;"M5","",SSA!E243)</f>
        <v/>
      </c>
      <c r="H243" s="57" t="str">
        <f>IF($C243&lt;&gt;"M5","",SSA!F243)</f>
        <v/>
      </c>
      <c r="I243" s="57" t="str">
        <f>IF($C243&lt;&gt;"M5","",SSA!G243)</f>
        <v/>
      </c>
      <c r="J243" s="57" t="str">
        <f>IF($C243&lt;&gt;"M5","",SSA!H243)</f>
        <v/>
      </c>
      <c r="L243" s="15" t="str">
        <f>IFERROR(AVERAGE(G208:G243),"")</f>
        <v/>
      </c>
      <c r="M243" s="15" t="str">
        <f t="shared" si="22"/>
        <v/>
      </c>
      <c r="N243" s="59" t="str">
        <f t="shared" si="21"/>
        <v/>
      </c>
      <c r="O243" s="60" t="str">
        <f t="shared" si="19"/>
        <v/>
      </c>
      <c r="P243" s="61" t="str">
        <f t="shared" si="20"/>
        <v/>
      </c>
      <c r="Q243" s="62"/>
      <c r="R243" s="62"/>
      <c r="S243" s="62"/>
      <c r="T243" s="62"/>
      <c r="U243" s="62"/>
      <c r="V243" s="62"/>
      <c r="W243" s="23" t="str">
        <f>IFERROR(G243-L243,"")</f>
        <v/>
      </c>
      <c r="X243" s="48" t="str">
        <f t="shared" si="23"/>
        <v/>
      </c>
      <c r="Y243" s="49" t="str">
        <f t="shared" si="24"/>
        <v/>
      </c>
      <c r="Z243" s="28" t="str">
        <f t="shared" si="25"/>
        <v/>
      </c>
      <c r="AA243" s="13" t="str">
        <f t="shared" si="28"/>
        <v/>
      </c>
      <c r="AB243" s="13" t="str">
        <f t="shared" si="29"/>
        <v/>
      </c>
      <c r="AC243" s="63" t="str">
        <f t="shared" si="26"/>
        <v/>
      </c>
      <c r="AD243" s="14" t="str">
        <f t="shared" si="30"/>
        <v/>
      </c>
      <c r="AE243" s="14" t="str">
        <f t="shared" si="31"/>
        <v/>
      </c>
      <c r="AF243" s="64" t="str">
        <f t="shared" si="27"/>
        <v/>
      </c>
      <c r="AG243" s="4"/>
    </row>
    <row r="244" spans="1:33" x14ac:dyDescent="0.55000000000000004">
      <c r="A244" s="5" t="str">
        <f>IF('Data Validation'!$K$2&lt;&gt;TRUE,"",'Data Validation'!A244)</f>
        <v/>
      </c>
      <c r="B244" s="5" t="str">
        <f>IF('Data Validation'!$K$2&lt;&gt;TRUE,"",'Data Validation'!C244)</f>
        <v/>
      </c>
      <c r="C244" s="5" t="str">
        <f>IF('Data Validation'!$K$2&lt;&gt;TRUE,"",'Data Validation'!E244)</f>
        <v/>
      </c>
      <c r="D244" s="5" t="str">
        <f>IF('Data Validation'!$K$2&lt;&gt;TRUE,"",'Data Validation'!G244)</f>
        <v/>
      </c>
      <c r="E244" s="5" t="str">
        <f>IF($C244&lt;&gt;"M5","",Price!F244)</f>
        <v/>
      </c>
      <c r="F244" s="6" t="str">
        <f>IF($C244&lt;&gt;"M5","",Price!G244)</f>
        <v/>
      </c>
      <c r="G244" s="57" t="str">
        <f>IF($C244&lt;&gt;"M5","",SSA!E244)</f>
        <v/>
      </c>
      <c r="H244" s="57" t="str">
        <f>IF($C244&lt;&gt;"M5","",SSA!F244)</f>
        <v/>
      </c>
      <c r="I244" s="57" t="str">
        <f>IF($C244&lt;&gt;"M5","",SSA!G244)</f>
        <v/>
      </c>
      <c r="J244" s="57" t="str">
        <f>IF($C244&lt;&gt;"M5","",SSA!H244)</f>
        <v/>
      </c>
      <c r="L244" s="15" t="str">
        <f>IFERROR(AVERAGE(G209:G244),"")</f>
        <v/>
      </c>
      <c r="M244" s="15" t="str">
        <f t="shared" si="22"/>
        <v/>
      </c>
      <c r="N244" s="59" t="str">
        <f t="shared" si="21"/>
        <v/>
      </c>
      <c r="O244" s="60" t="str">
        <f t="shared" si="19"/>
        <v/>
      </c>
      <c r="P244" s="61" t="str">
        <f t="shared" si="20"/>
        <v/>
      </c>
      <c r="Q244" s="62"/>
      <c r="R244" s="62"/>
      <c r="S244" s="62"/>
      <c r="T244" s="62"/>
      <c r="U244" s="62"/>
      <c r="V244" s="62"/>
      <c r="W244" s="23" t="str">
        <f>IFERROR(G244-L244,"")</f>
        <v/>
      </c>
      <c r="X244" s="48" t="str">
        <f t="shared" si="23"/>
        <v/>
      </c>
      <c r="Y244" s="49" t="str">
        <f t="shared" si="24"/>
        <v/>
      </c>
      <c r="Z244" s="28" t="str">
        <f t="shared" si="25"/>
        <v/>
      </c>
      <c r="AA244" s="13" t="str">
        <f t="shared" si="28"/>
        <v/>
      </c>
      <c r="AB244" s="13" t="str">
        <f t="shared" si="29"/>
        <v/>
      </c>
      <c r="AC244" s="63" t="str">
        <f t="shared" si="26"/>
        <v/>
      </c>
      <c r="AD244" s="14" t="str">
        <f t="shared" si="30"/>
        <v/>
      </c>
      <c r="AE244" s="14" t="str">
        <f t="shared" si="31"/>
        <v/>
      </c>
      <c r="AF244" s="64" t="str">
        <f t="shared" si="27"/>
        <v/>
      </c>
      <c r="AG244" s="4"/>
    </row>
    <row r="245" spans="1:33" x14ac:dyDescent="0.55000000000000004">
      <c r="A245" s="5" t="str">
        <f>IF('Data Validation'!$K$2&lt;&gt;TRUE,"",'Data Validation'!A245)</f>
        <v/>
      </c>
      <c r="B245" s="5" t="str">
        <f>IF('Data Validation'!$K$2&lt;&gt;TRUE,"",'Data Validation'!C245)</f>
        <v/>
      </c>
      <c r="C245" s="5" t="str">
        <f>IF('Data Validation'!$K$2&lt;&gt;TRUE,"",'Data Validation'!E245)</f>
        <v/>
      </c>
      <c r="D245" s="5" t="str">
        <f>IF('Data Validation'!$K$2&lt;&gt;TRUE,"",'Data Validation'!G245)</f>
        <v/>
      </c>
      <c r="E245" s="5" t="str">
        <f>IF($C245&lt;&gt;"M5","",Price!F245)</f>
        <v/>
      </c>
      <c r="F245" s="6" t="str">
        <f>IF($C245&lt;&gt;"M5","",Price!G245)</f>
        <v/>
      </c>
      <c r="G245" s="57" t="str">
        <f>IF($C245&lt;&gt;"M5","",SSA!E245)</f>
        <v/>
      </c>
      <c r="H245" s="57" t="str">
        <f>IF($C245&lt;&gt;"M5","",SSA!F245)</f>
        <v/>
      </c>
      <c r="I245" s="57" t="str">
        <f>IF($C245&lt;&gt;"M5","",SSA!G245)</f>
        <v/>
      </c>
      <c r="J245" s="57" t="str">
        <f>IF($C245&lt;&gt;"M5","",SSA!H245)</f>
        <v/>
      </c>
      <c r="L245" s="15" t="str">
        <f>IFERROR(AVERAGE(G210:G245),"")</f>
        <v/>
      </c>
      <c r="M245" s="15" t="str">
        <f t="shared" si="22"/>
        <v/>
      </c>
      <c r="N245" s="59" t="str">
        <f t="shared" si="21"/>
        <v/>
      </c>
      <c r="O245" s="60" t="str">
        <f t="shared" si="19"/>
        <v/>
      </c>
      <c r="P245" s="61" t="str">
        <f t="shared" si="20"/>
        <v/>
      </c>
      <c r="Q245" s="62"/>
      <c r="R245" s="62"/>
      <c r="S245" s="62"/>
      <c r="T245" s="62"/>
      <c r="U245" s="62"/>
      <c r="V245" s="62"/>
      <c r="W245" s="23" t="str">
        <f>IFERROR(G245-L245,"")</f>
        <v/>
      </c>
      <c r="X245" s="48" t="str">
        <f t="shared" si="23"/>
        <v/>
      </c>
      <c r="Y245" s="49" t="str">
        <f t="shared" si="24"/>
        <v/>
      </c>
      <c r="Z245" s="28" t="str">
        <f t="shared" si="25"/>
        <v/>
      </c>
      <c r="AA245" s="13" t="str">
        <f t="shared" si="28"/>
        <v/>
      </c>
      <c r="AB245" s="13" t="str">
        <f t="shared" si="29"/>
        <v/>
      </c>
      <c r="AC245" s="63" t="str">
        <f t="shared" si="26"/>
        <v/>
      </c>
      <c r="AD245" s="14" t="str">
        <f t="shared" si="30"/>
        <v/>
      </c>
      <c r="AE245" s="14" t="str">
        <f t="shared" si="31"/>
        <v/>
      </c>
      <c r="AF245" s="64" t="str">
        <f t="shared" si="27"/>
        <v/>
      </c>
      <c r="AG245" s="4"/>
    </row>
    <row r="246" spans="1:33" x14ac:dyDescent="0.55000000000000004">
      <c r="A246" s="5" t="str">
        <f>IF('Data Validation'!$K$2&lt;&gt;TRUE,"",'Data Validation'!A246)</f>
        <v/>
      </c>
      <c r="B246" s="5" t="str">
        <f>IF('Data Validation'!$K$2&lt;&gt;TRUE,"",'Data Validation'!C246)</f>
        <v/>
      </c>
      <c r="C246" s="5" t="str">
        <f>IF('Data Validation'!$K$2&lt;&gt;TRUE,"",'Data Validation'!E246)</f>
        <v/>
      </c>
      <c r="D246" s="5" t="str">
        <f>IF('Data Validation'!$K$2&lt;&gt;TRUE,"",'Data Validation'!G246)</f>
        <v/>
      </c>
      <c r="E246" s="5" t="str">
        <f>IF($C246&lt;&gt;"M5","",Price!F246)</f>
        <v/>
      </c>
      <c r="F246" s="6" t="str">
        <f>IF($C246&lt;&gt;"M5","",Price!G246)</f>
        <v/>
      </c>
      <c r="G246" s="57" t="str">
        <f>IF($C246&lt;&gt;"M5","",SSA!E246)</f>
        <v/>
      </c>
      <c r="H246" s="57" t="str">
        <f>IF($C246&lt;&gt;"M5","",SSA!F246)</f>
        <v/>
      </c>
      <c r="I246" s="57" t="str">
        <f>IF($C246&lt;&gt;"M5","",SSA!G246)</f>
        <v/>
      </c>
      <c r="J246" s="57" t="str">
        <f>IF($C246&lt;&gt;"M5","",SSA!H246)</f>
        <v/>
      </c>
      <c r="L246" s="15" t="str">
        <f>IFERROR(AVERAGE(G211:G246),"")</f>
        <v/>
      </c>
      <c r="M246" s="15" t="str">
        <f t="shared" si="22"/>
        <v/>
      </c>
      <c r="N246" s="59" t="str">
        <f t="shared" si="21"/>
        <v/>
      </c>
      <c r="O246" s="60" t="str">
        <f t="shared" si="19"/>
        <v/>
      </c>
      <c r="P246" s="61" t="str">
        <f t="shared" si="20"/>
        <v/>
      </c>
      <c r="Q246" s="62"/>
      <c r="R246" s="62"/>
      <c r="S246" s="62"/>
      <c r="T246" s="62"/>
      <c r="U246" s="62"/>
      <c r="V246" s="62"/>
      <c r="W246" s="23" t="str">
        <f>IFERROR(G246-L246,"")</f>
        <v/>
      </c>
      <c r="X246" s="48" t="str">
        <f t="shared" si="23"/>
        <v/>
      </c>
      <c r="Y246" s="49" t="str">
        <f t="shared" si="24"/>
        <v/>
      </c>
      <c r="Z246" s="28" t="str">
        <f t="shared" si="25"/>
        <v/>
      </c>
      <c r="AA246" s="13" t="str">
        <f t="shared" si="28"/>
        <v/>
      </c>
      <c r="AB246" s="13" t="str">
        <f t="shared" si="29"/>
        <v/>
      </c>
      <c r="AC246" s="63" t="str">
        <f t="shared" si="26"/>
        <v/>
      </c>
      <c r="AD246" s="14" t="str">
        <f t="shared" si="30"/>
        <v/>
      </c>
      <c r="AE246" s="14" t="str">
        <f t="shared" si="31"/>
        <v/>
      </c>
      <c r="AF246" s="64" t="str">
        <f t="shared" si="27"/>
        <v/>
      </c>
      <c r="AG246" s="4"/>
    </row>
    <row r="247" spans="1:33" x14ac:dyDescent="0.55000000000000004">
      <c r="A247" s="5" t="str">
        <f>IF('Data Validation'!$K$2&lt;&gt;TRUE,"",'Data Validation'!A247)</f>
        <v/>
      </c>
      <c r="B247" s="5" t="str">
        <f>IF('Data Validation'!$K$2&lt;&gt;TRUE,"",'Data Validation'!C247)</f>
        <v/>
      </c>
      <c r="C247" s="5" t="str">
        <f>IF('Data Validation'!$K$2&lt;&gt;TRUE,"",'Data Validation'!E247)</f>
        <v/>
      </c>
      <c r="D247" s="5" t="str">
        <f>IF('Data Validation'!$K$2&lt;&gt;TRUE,"",'Data Validation'!G247)</f>
        <v/>
      </c>
      <c r="E247" s="5" t="str">
        <f>IF($C247&lt;&gt;"M5","",Price!F247)</f>
        <v/>
      </c>
      <c r="F247" s="6" t="str">
        <f>IF($C247&lt;&gt;"M5","",Price!G247)</f>
        <v/>
      </c>
      <c r="G247" s="57" t="str">
        <f>IF($C247&lt;&gt;"M5","",SSA!E247)</f>
        <v/>
      </c>
      <c r="H247" s="57" t="str">
        <f>IF($C247&lt;&gt;"M5","",SSA!F247)</f>
        <v/>
      </c>
      <c r="I247" s="57" t="str">
        <f>IF($C247&lt;&gt;"M5","",SSA!G247)</f>
        <v/>
      </c>
      <c r="J247" s="57" t="str">
        <f>IF($C247&lt;&gt;"M5","",SSA!H247)</f>
        <v/>
      </c>
      <c r="L247" s="15" t="str">
        <f>IFERROR(AVERAGE(G212:G247),"")</f>
        <v/>
      </c>
      <c r="M247" s="15" t="str">
        <f t="shared" si="22"/>
        <v/>
      </c>
      <c r="N247" s="59" t="str">
        <f t="shared" si="21"/>
        <v/>
      </c>
      <c r="O247" s="60" t="str">
        <f t="shared" si="19"/>
        <v/>
      </c>
      <c r="P247" s="61" t="str">
        <f t="shared" si="20"/>
        <v/>
      </c>
      <c r="Q247" s="62"/>
      <c r="R247" s="62"/>
      <c r="S247" s="62"/>
      <c r="T247" s="62"/>
      <c r="U247" s="62"/>
      <c r="V247" s="62"/>
      <c r="W247" s="23" t="str">
        <f>IFERROR(G247-L247,"")</f>
        <v/>
      </c>
      <c r="X247" s="48" t="str">
        <f t="shared" si="23"/>
        <v/>
      </c>
      <c r="Y247" s="49" t="str">
        <f t="shared" si="24"/>
        <v/>
      </c>
      <c r="Z247" s="28" t="str">
        <f t="shared" si="25"/>
        <v/>
      </c>
      <c r="AA247" s="13" t="str">
        <f t="shared" si="28"/>
        <v/>
      </c>
      <c r="AB247" s="13" t="str">
        <f t="shared" si="29"/>
        <v/>
      </c>
      <c r="AC247" s="63" t="str">
        <f t="shared" si="26"/>
        <v/>
      </c>
      <c r="AD247" s="14" t="str">
        <f t="shared" si="30"/>
        <v/>
      </c>
      <c r="AE247" s="14" t="str">
        <f t="shared" si="31"/>
        <v/>
      </c>
      <c r="AF247" s="64" t="str">
        <f t="shared" si="27"/>
        <v/>
      </c>
      <c r="AG247" s="4"/>
    </row>
    <row r="248" spans="1:33" x14ac:dyDescent="0.55000000000000004">
      <c r="A248" s="5" t="str">
        <f>IF('Data Validation'!$K$2&lt;&gt;TRUE,"",'Data Validation'!A248)</f>
        <v/>
      </c>
      <c r="B248" s="5" t="str">
        <f>IF('Data Validation'!$K$2&lt;&gt;TRUE,"",'Data Validation'!C248)</f>
        <v/>
      </c>
      <c r="C248" s="5" t="str">
        <f>IF('Data Validation'!$K$2&lt;&gt;TRUE,"",'Data Validation'!E248)</f>
        <v/>
      </c>
      <c r="D248" s="5" t="str">
        <f>IF('Data Validation'!$K$2&lt;&gt;TRUE,"",'Data Validation'!G248)</f>
        <v/>
      </c>
      <c r="E248" s="5" t="str">
        <f>IF($C248&lt;&gt;"M5","",Price!F248)</f>
        <v/>
      </c>
      <c r="F248" s="6" t="str">
        <f>IF($C248&lt;&gt;"M5","",Price!G248)</f>
        <v/>
      </c>
      <c r="G248" s="57" t="str">
        <f>IF($C248&lt;&gt;"M5","",SSA!E248)</f>
        <v/>
      </c>
      <c r="H248" s="57" t="str">
        <f>IF($C248&lt;&gt;"M5","",SSA!F248)</f>
        <v/>
      </c>
      <c r="I248" s="57" t="str">
        <f>IF($C248&lt;&gt;"M5","",SSA!G248)</f>
        <v/>
      </c>
      <c r="J248" s="57" t="str">
        <f>IF($C248&lt;&gt;"M5","",SSA!H248)</f>
        <v/>
      </c>
      <c r="L248" s="15" t="str">
        <f>IFERROR(AVERAGE(G213:G248),"")</f>
        <v/>
      </c>
      <c r="M248" s="15" t="str">
        <f t="shared" si="22"/>
        <v/>
      </c>
      <c r="N248" s="59" t="str">
        <f t="shared" si="21"/>
        <v/>
      </c>
      <c r="O248" s="60" t="str">
        <f t="shared" si="19"/>
        <v/>
      </c>
      <c r="P248" s="61" t="str">
        <f t="shared" si="20"/>
        <v/>
      </c>
      <c r="Q248" s="62"/>
      <c r="R248" s="62"/>
      <c r="S248" s="62"/>
      <c r="T248" s="62"/>
      <c r="U248" s="62"/>
      <c r="V248" s="62"/>
      <c r="W248" s="23" t="str">
        <f>IFERROR(G248-L248,"")</f>
        <v/>
      </c>
      <c r="X248" s="48" t="str">
        <f t="shared" si="23"/>
        <v/>
      </c>
      <c r="Y248" s="49" t="str">
        <f t="shared" si="24"/>
        <v/>
      </c>
      <c r="Z248" s="28" t="str">
        <f t="shared" si="25"/>
        <v/>
      </c>
      <c r="AA248" s="13" t="str">
        <f t="shared" si="28"/>
        <v/>
      </c>
      <c r="AB248" s="13" t="str">
        <f t="shared" si="29"/>
        <v/>
      </c>
      <c r="AC248" s="63" t="str">
        <f t="shared" si="26"/>
        <v/>
      </c>
      <c r="AD248" s="14" t="str">
        <f t="shared" si="30"/>
        <v/>
      </c>
      <c r="AE248" s="14" t="str">
        <f t="shared" si="31"/>
        <v/>
      </c>
      <c r="AF248" s="64" t="str">
        <f t="shared" si="27"/>
        <v/>
      </c>
      <c r="AG248" s="4"/>
    </row>
    <row r="249" spans="1:33" x14ac:dyDescent="0.55000000000000004">
      <c r="A249" s="5" t="str">
        <f>IF('Data Validation'!$K$2&lt;&gt;TRUE,"",'Data Validation'!A249)</f>
        <v/>
      </c>
      <c r="B249" s="5" t="str">
        <f>IF('Data Validation'!$K$2&lt;&gt;TRUE,"",'Data Validation'!C249)</f>
        <v/>
      </c>
      <c r="C249" s="5" t="str">
        <f>IF('Data Validation'!$K$2&lt;&gt;TRUE,"",'Data Validation'!E249)</f>
        <v/>
      </c>
      <c r="D249" s="5" t="str">
        <f>IF('Data Validation'!$K$2&lt;&gt;TRUE,"",'Data Validation'!G249)</f>
        <v/>
      </c>
      <c r="E249" s="5" t="str">
        <f>IF($C249&lt;&gt;"M5","",Price!F249)</f>
        <v/>
      </c>
      <c r="F249" s="6" t="str">
        <f>IF($C249&lt;&gt;"M5","",Price!G249)</f>
        <v/>
      </c>
      <c r="G249" s="57" t="str">
        <f>IF($C249&lt;&gt;"M5","",SSA!E249)</f>
        <v/>
      </c>
      <c r="H249" s="57" t="str">
        <f>IF($C249&lt;&gt;"M5","",SSA!F249)</f>
        <v/>
      </c>
      <c r="I249" s="57" t="str">
        <f>IF($C249&lt;&gt;"M5","",SSA!G249)</f>
        <v/>
      </c>
      <c r="J249" s="57" t="str">
        <f>IF($C249&lt;&gt;"M5","",SSA!H249)</f>
        <v/>
      </c>
      <c r="L249" s="15" t="str">
        <f>IFERROR(AVERAGE(G214:G249),"")</f>
        <v/>
      </c>
      <c r="M249" s="15" t="str">
        <f t="shared" si="22"/>
        <v/>
      </c>
      <c r="N249" s="59" t="str">
        <f t="shared" si="21"/>
        <v/>
      </c>
      <c r="O249" s="60" t="str">
        <f t="shared" si="19"/>
        <v/>
      </c>
      <c r="P249" s="61" t="str">
        <f t="shared" si="20"/>
        <v/>
      </c>
      <c r="Q249" s="62"/>
      <c r="R249" s="62"/>
      <c r="S249" s="62"/>
      <c r="T249" s="62"/>
      <c r="U249" s="62"/>
      <c r="V249" s="62"/>
      <c r="W249" s="23" t="str">
        <f>IFERROR(G249-L249,"")</f>
        <v/>
      </c>
      <c r="X249" s="48" t="str">
        <f t="shared" si="23"/>
        <v/>
      </c>
      <c r="Y249" s="49" t="str">
        <f t="shared" si="24"/>
        <v/>
      </c>
      <c r="Z249" s="28" t="str">
        <f t="shared" si="25"/>
        <v/>
      </c>
      <c r="AA249" s="13" t="str">
        <f t="shared" si="28"/>
        <v/>
      </c>
      <c r="AB249" s="13" t="str">
        <f t="shared" si="29"/>
        <v/>
      </c>
      <c r="AC249" s="63" t="str">
        <f t="shared" si="26"/>
        <v/>
      </c>
      <c r="AD249" s="14" t="str">
        <f t="shared" si="30"/>
        <v/>
      </c>
      <c r="AE249" s="14" t="str">
        <f t="shared" si="31"/>
        <v/>
      </c>
      <c r="AF249" s="64" t="str">
        <f t="shared" si="27"/>
        <v/>
      </c>
      <c r="AG249" s="4"/>
    </row>
    <row r="250" spans="1:33" x14ac:dyDescent="0.55000000000000004">
      <c r="A250" s="5" t="str">
        <f>IF('Data Validation'!$K$2&lt;&gt;TRUE,"",'Data Validation'!A250)</f>
        <v/>
      </c>
      <c r="B250" s="5" t="str">
        <f>IF('Data Validation'!$K$2&lt;&gt;TRUE,"",'Data Validation'!C250)</f>
        <v/>
      </c>
      <c r="C250" s="5" t="str">
        <f>IF('Data Validation'!$K$2&lt;&gt;TRUE,"",'Data Validation'!E250)</f>
        <v/>
      </c>
      <c r="D250" s="5" t="str">
        <f>IF('Data Validation'!$K$2&lt;&gt;TRUE,"",'Data Validation'!G250)</f>
        <v/>
      </c>
      <c r="E250" s="5" t="str">
        <f>IF($C250&lt;&gt;"M5","",Price!F250)</f>
        <v/>
      </c>
      <c r="F250" s="6" t="str">
        <f>IF($C250&lt;&gt;"M5","",Price!G250)</f>
        <v/>
      </c>
      <c r="G250" s="57" t="str">
        <f>IF($C250&lt;&gt;"M5","",SSA!E250)</f>
        <v/>
      </c>
      <c r="H250" s="57" t="str">
        <f>IF($C250&lt;&gt;"M5","",SSA!F250)</f>
        <v/>
      </c>
      <c r="I250" s="57" t="str">
        <f>IF($C250&lt;&gt;"M5","",SSA!G250)</f>
        <v/>
      </c>
      <c r="J250" s="57" t="str">
        <f>IF($C250&lt;&gt;"M5","",SSA!H250)</f>
        <v/>
      </c>
      <c r="L250" s="15" t="str">
        <f>IFERROR(AVERAGE(G215:G250),"")</f>
        <v/>
      </c>
      <c r="M250" s="15" t="str">
        <f t="shared" si="22"/>
        <v/>
      </c>
      <c r="N250" s="59" t="str">
        <f t="shared" si="21"/>
        <v/>
      </c>
      <c r="O250" s="60" t="str">
        <f t="shared" si="19"/>
        <v/>
      </c>
      <c r="P250" s="61" t="str">
        <f t="shared" si="20"/>
        <v/>
      </c>
      <c r="Q250" s="62"/>
      <c r="R250" s="62"/>
      <c r="S250" s="62"/>
      <c r="T250" s="62"/>
      <c r="U250" s="62"/>
      <c r="V250" s="62"/>
      <c r="W250" s="23" t="str">
        <f>IFERROR(G250-L250,"")</f>
        <v/>
      </c>
      <c r="X250" s="48" t="str">
        <f t="shared" si="23"/>
        <v/>
      </c>
      <c r="Y250" s="49" t="str">
        <f t="shared" si="24"/>
        <v/>
      </c>
      <c r="Z250" s="28" t="str">
        <f t="shared" si="25"/>
        <v/>
      </c>
      <c r="AA250" s="13" t="str">
        <f t="shared" si="28"/>
        <v/>
      </c>
      <c r="AB250" s="13" t="str">
        <f t="shared" si="29"/>
        <v/>
      </c>
      <c r="AC250" s="63" t="str">
        <f t="shared" si="26"/>
        <v/>
      </c>
      <c r="AD250" s="14" t="str">
        <f t="shared" si="30"/>
        <v/>
      </c>
      <c r="AE250" s="14" t="str">
        <f t="shared" si="31"/>
        <v/>
      </c>
      <c r="AF250" s="64" t="str">
        <f t="shared" si="27"/>
        <v/>
      </c>
      <c r="AG250" s="4"/>
    </row>
    <row r="251" spans="1:33" x14ac:dyDescent="0.55000000000000004">
      <c r="A251" s="5" t="str">
        <f>IF('Data Validation'!$K$2&lt;&gt;TRUE,"",'Data Validation'!A251)</f>
        <v/>
      </c>
      <c r="B251" s="5" t="str">
        <f>IF('Data Validation'!$K$2&lt;&gt;TRUE,"",'Data Validation'!C251)</f>
        <v/>
      </c>
      <c r="C251" s="5" t="str">
        <f>IF('Data Validation'!$K$2&lt;&gt;TRUE,"",'Data Validation'!E251)</f>
        <v/>
      </c>
      <c r="D251" s="5" t="str">
        <f>IF('Data Validation'!$K$2&lt;&gt;TRUE,"",'Data Validation'!G251)</f>
        <v/>
      </c>
      <c r="E251" s="5" t="str">
        <f>IF($C251&lt;&gt;"M5","",Price!F251)</f>
        <v/>
      </c>
      <c r="F251" s="6" t="str">
        <f>IF($C251&lt;&gt;"M5","",Price!G251)</f>
        <v/>
      </c>
      <c r="G251" s="57" t="str">
        <f>IF($C251&lt;&gt;"M5","",SSA!E251)</f>
        <v/>
      </c>
      <c r="H251" s="57" t="str">
        <f>IF($C251&lt;&gt;"M5","",SSA!F251)</f>
        <v/>
      </c>
      <c r="I251" s="57" t="str">
        <f>IF($C251&lt;&gt;"M5","",SSA!G251)</f>
        <v/>
      </c>
      <c r="J251" s="57" t="str">
        <f>IF($C251&lt;&gt;"M5","",SSA!H251)</f>
        <v/>
      </c>
      <c r="L251" s="15" t="str">
        <f>IFERROR(AVERAGE(G216:G251),"")</f>
        <v/>
      </c>
      <c r="M251" s="15" t="str">
        <f t="shared" si="22"/>
        <v/>
      </c>
      <c r="N251" s="59" t="str">
        <f t="shared" si="21"/>
        <v/>
      </c>
      <c r="O251" s="60" t="str">
        <f t="shared" si="19"/>
        <v/>
      </c>
      <c r="P251" s="61" t="str">
        <f t="shared" si="20"/>
        <v/>
      </c>
      <c r="Q251" s="62"/>
      <c r="R251" s="62"/>
      <c r="S251" s="62"/>
      <c r="T251" s="62"/>
      <c r="U251" s="62"/>
      <c r="V251" s="62"/>
      <c r="W251" s="23" t="str">
        <f>IFERROR(G251-L251,"")</f>
        <v/>
      </c>
      <c r="X251" s="48" t="str">
        <f t="shared" si="23"/>
        <v/>
      </c>
      <c r="Y251" s="49" t="str">
        <f t="shared" si="24"/>
        <v/>
      </c>
      <c r="Z251" s="28" t="str">
        <f t="shared" si="25"/>
        <v/>
      </c>
      <c r="AA251" s="13" t="str">
        <f t="shared" si="28"/>
        <v/>
      </c>
      <c r="AB251" s="13" t="str">
        <f t="shared" si="29"/>
        <v/>
      </c>
      <c r="AC251" s="63" t="str">
        <f t="shared" si="26"/>
        <v/>
      </c>
      <c r="AD251" s="14" t="str">
        <f t="shared" si="30"/>
        <v/>
      </c>
      <c r="AE251" s="14" t="str">
        <f t="shared" si="31"/>
        <v/>
      </c>
      <c r="AF251" s="64" t="str">
        <f t="shared" si="27"/>
        <v/>
      </c>
      <c r="AG251" s="4"/>
    </row>
    <row r="252" spans="1:33" x14ac:dyDescent="0.55000000000000004">
      <c r="A252" s="5" t="str">
        <f>IF('Data Validation'!$K$2&lt;&gt;TRUE,"",'Data Validation'!A252)</f>
        <v/>
      </c>
      <c r="B252" s="5" t="str">
        <f>IF('Data Validation'!$K$2&lt;&gt;TRUE,"",'Data Validation'!C252)</f>
        <v/>
      </c>
      <c r="C252" s="5" t="str">
        <f>IF('Data Validation'!$K$2&lt;&gt;TRUE,"",'Data Validation'!E252)</f>
        <v/>
      </c>
      <c r="D252" s="5" t="str">
        <f>IF('Data Validation'!$K$2&lt;&gt;TRUE,"",'Data Validation'!G252)</f>
        <v/>
      </c>
      <c r="E252" s="5" t="str">
        <f>IF($C252&lt;&gt;"M5","",Price!F252)</f>
        <v/>
      </c>
      <c r="F252" s="6" t="str">
        <f>IF($C252&lt;&gt;"M5","",Price!G252)</f>
        <v/>
      </c>
      <c r="G252" s="57" t="str">
        <f>IF($C252&lt;&gt;"M5","",SSA!E252)</f>
        <v/>
      </c>
      <c r="H252" s="57" t="str">
        <f>IF($C252&lt;&gt;"M5","",SSA!F252)</f>
        <v/>
      </c>
      <c r="I252" s="57" t="str">
        <f>IF($C252&lt;&gt;"M5","",SSA!G252)</f>
        <v/>
      </c>
      <c r="J252" s="57" t="str">
        <f>IF($C252&lt;&gt;"M5","",SSA!H252)</f>
        <v/>
      </c>
      <c r="L252" s="15" t="str">
        <f>IFERROR(AVERAGE(G217:G252),"")</f>
        <v/>
      </c>
      <c r="M252" s="15" t="str">
        <f t="shared" si="22"/>
        <v/>
      </c>
      <c r="N252" s="59" t="str">
        <f t="shared" si="21"/>
        <v/>
      </c>
      <c r="O252" s="60" t="str">
        <f t="shared" si="19"/>
        <v/>
      </c>
      <c r="P252" s="61" t="str">
        <f t="shared" si="20"/>
        <v/>
      </c>
      <c r="Q252" s="62"/>
      <c r="R252" s="62"/>
      <c r="S252" s="62"/>
      <c r="T252" s="62"/>
      <c r="U252" s="62"/>
      <c r="V252" s="62"/>
      <c r="W252" s="23" t="str">
        <f>IFERROR(G252-L252,"")</f>
        <v/>
      </c>
      <c r="X252" s="48" t="str">
        <f t="shared" si="23"/>
        <v/>
      </c>
      <c r="Y252" s="49" t="str">
        <f t="shared" si="24"/>
        <v/>
      </c>
      <c r="Z252" s="28" t="str">
        <f t="shared" si="25"/>
        <v/>
      </c>
      <c r="AA252" s="13" t="str">
        <f t="shared" si="28"/>
        <v/>
      </c>
      <c r="AB252" s="13" t="str">
        <f t="shared" si="29"/>
        <v/>
      </c>
      <c r="AC252" s="63" t="str">
        <f t="shared" si="26"/>
        <v/>
      </c>
      <c r="AD252" s="14" t="str">
        <f t="shared" si="30"/>
        <v/>
      </c>
      <c r="AE252" s="14" t="str">
        <f t="shared" si="31"/>
        <v/>
      </c>
      <c r="AF252" s="64" t="str">
        <f t="shared" si="27"/>
        <v/>
      </c>
      <c r="AG252" s="4"/>
    </row>
    <row r="253" spans="1:33" x14ac:dyDescent="0.55000000000000004">
      <c r="A253" s="5" t="str">
        <f>IF('Data Validation'!$K$2&lt;&gt;TRUE,"",'Data Validation'!A253)</f>
        <v/>
      </c>
      <c r="B253" s="5" t="str">
        <f>IF('Data Validation'!$K$2&lt;&gt;TRUE,"",'Data Validation'!C253)</f>
        <v/>
      </c>
      <c r="C253" s="5" t="str">
        <f>IF('Data Validation'!$K$2&lt;&gt;TRUE,"",'Data Validation'!E253)</f>
        <v/>
      </c>
      <c r="D253" s="5" t="str">
        <f>IF('Data Validation'!$K$2&lt;&gt;TRUE,"",'Data Validation'!G253)</f>
        <v/>
      </c>
      <c r="E253" s="5" t="str">
        <f>IF($C253&lt;&gt;"M5","",Price!F253)</f>
        <v/>
      </c>
      <c r="F253" s="6" t="str">
        <f>IF($C253&lt;&gt;"M5","",Price!G253)</f>
        <v/>
      </c>
      <c r="G253" s="57" t="str">
        <f>IF($C253&lt;&gt;"M5","",SSA!E253)</f>
        <v/>
      </c>
      <c r="H253" s="57" t="str">
        <f>IF($C253&lt;&gt;"M5","",SSA!F253)</f>
        <v/>
      </c>
      <c r="I253" s="57" t="str">
        <f>IF($C253&lt;&gt;"M5","",SSA!G253)</f>
        <v/>
      </c>
      <c r="J253" s="57" t="str">
        <f>IF($C253&lt;&gt;"M5","",SSA!H253)</f>
        <v/>
      </c>
      <c r="L253" s="15" t="str">
        <f>IFERROR(AVERAGE(G218:G253),"")</f>
        <v/>
      </c>
      <c r="M253" s="15" t="str">
        <f t="shared" si="22"/>
        <v/>
      </c>
      <c r="N253" s="59" t="str">
        <f t="shared" si="21"/>
        <v/>
      </c>
      <c r="O253" s="60" t="str">
        <f t="shared" si="19"/>
        <v/>
      </c>
      <c r="P253" s="61" t="str">
        <f t="shared" si="20"/>
        <v/>
      </c>
      <c r="Q253" s="62"/>
      <c r="R253" s="62"/>
      <c r="S253" s="62"/>
      <c r="T253" s="62"/>
      <c r="U253" s="62"/>
      <c r="V253" s="62"/>
      <c r="W253" s="23" t="str">
        <f>IFERROR(G253-L253,"")</f>
        <v/>
      </c>
      <c r="X253" s="48" t="str">
        <f t="shared" si="23"/>
        <v/>
      </c>
      <c r="Y253" s="49" t="str">
        <f t="shared" si="24"/>
        <v/>
      </c>
      <c r="Z253" s="28" t="str">
        <f t="shared" si="25"/>
        <v/>
      </c>
      <c r="AA253" s="13" t="str">
        <f t="shared" si="28"/>
        <v/>
      </c>
      <c r="AB253" s="13" t="str">
        <f t="shared" si="29"/>
        <v/>
      </c>
      <c r="AC253" s="63" t="str">
        <f t="shared" si="26"/>
        <v/>
      </c>
      <c r="AD253" s="14" t="str">
        <f t="shared" si="30"/>
        <v/>
      </c>
      <c r="AE253" s="14" t="str">
        <f t="shared" si="31"/>
        <v/>
      </c>
      <c r="AF253" s="64" t="str">
        <f t="shared" si="27"/>
        <v/>
      </c>
      <c r="AG253" s="4"/>
    </row>
    <row r="254" spans="1:33" x14ac:dyDescent="0.55000000000000004">
      <c r="A254" s="5" t="str">
        <f>IF('Data Validation'!$K$2&lt;&gt;TRUE,"",'Data Validation'!A254)</f>
        <v/>
      </c>
      <c r="B254" s="5" t="str">
        <f>IF('Data Validation'!$K$2&lt;&gt;TRUE,"",'Data Validation'!C254)</f>
        <v/>
      </c>
      <c r="C254" s="5" t="str">
        <f>IF('Data Validation'!$K$2&lt;&gt;TRUE,"",'Data Validation'!E254)</f>
        <v/>
      </c>
      <c r="D254" s="5" t="str">
        <f>IF('Data Validation'!$K$2&lt;&gt;TRUE,"",'Data Validation'!G254)</f>
        <v/>
      </c>
      <c r="E254" s="5" t="str">
        <f>IF($C254&lt;&gt;"M5","",Price!F254)</f>
        <v/>
      </c>
      <c r="F254" s="6" t="str">
        <f>IF($C254&lt;&gt;"M5","",Price!G254)</f>
        <v/>
      </c>
      <c r="G254" s="57" t="str">
        <f>IF($C254&lt;&gt;"M5","",SSA!E254)</f>
        <v/>
      </c>
      <c r="H254" s="57" t="str">
        <f>IF($C254&lt;&gt;"M5","",SSA!F254)</f>
        <v/>
      </c>
      <c r="I254" s="57" t="str">
        <f>IF($C254&lt;&gt;"M5","",SSA!G254)</f>
        <v/>
      </c>
      <c r="J254" s="57" t="str">
        <f>IF($C254&lt;&gt;"M5","",SSA!H254)</f>
        <v/>
      </c>
      <c r="L254" s="15" t="str">
        <f>IFERROR(AVERAGE(G219:G254),"")</f>
        <v/>
      </c>
      <c r="M254" s="15" t="str">
        <f t="shared" si="22"/>
        <v/>
      </c>
      <c r="N254" s="59" t="str">
        <f t="shared" si="21"/>
        <v/>
      </c>
      <c r="O254" s="60" t="str">
        <f t="shared" si="19"/>
        <v/>
      </c>
      <c r="P254" s="61" t="str">
        <f t="shared" si="20"/>
        <v/>
      </c>
      <c r="Q254" s="62"/>
      <c r="R254" s="62"/>
      <c r="S254" s="62"/>
      <c r="T254" s="62"/>
      <c r="U254" s="62"/>
      <c r="V254" s="62"/>
      <c r="W254" s="23" t="str">
        <f>IFERROR(G254-L254,"")</f>
        <v/>
      </c>
      <c r="X254" s="48" t="str">
        <f t="shared" si="23"/>
        <v/>
      </c>
      <c r="Y254" s="49" t="str">
        <f t="shared" si="24"/>
        <v/>
      </c>
      <c r="Z254" s="28" t="str">
        <f t="shared" si="25"/>
        <v/>
      </c>
      <c r="AA254" s="13" t="str">
        <f t="shared" si="28"/>
        <v/>
      </c>
      <c r="AB254" s="13" t="str">
        <f t="shared" si="29"/>
        <v/>
      </c>
      <c r="AC254" s="63" t="str">
        <f t="shared" si="26"/>
        <v/>
      </c>
      <c r="AD254" s="14" t="str">
        <f t="shared" si="30"/>
        <v/>
      </c>
      <c r="AE254" s="14" t="str">
        <f t="shared" si="31"/>
        <v/>
      </c>
      <c r="AF254" s="64" t="str">
        <f t="shared" si="27"/>
        <v/>
      </c>
      <c r="AG254" s="4"/>
    </row>
    <row r="255" spans="1:33" x14ac:dyDescent="0.55000000000000004">
      <c r="A255" s="5" t="str">
        <f>IF('Data Validation'!$K$2&lt;&gt;TRUE,"",'Data Validation'!A255)</f>
        <v/>
      </c>
      <c r="B255" s="5" t="str">
        <f>IF('Data Validation'!$K$2&lt;&gt;TRUE,"",'Data Validation'!C255)</f>
        <v/>
      </c>
      <c r="C255" s="5" t="str">
        <f>IF('Data Validation'!$K$2&lt;&gt;TRUE,"",'Data Validation'!E255)</f>
        <v/>
      </c>
      <c r="D255" s="5" t="str">
        <f>IF('Data Validation'!$K$2&lt;&gt;TRUE,"",'Data Validation'!G255)</f>
        <v/>
      </c>
      <c r="E255" s="5" t="str">
        <f>IF($C255&lt;&gt;"M5","",Price!F255)</f>
        <v/>
      </c>
      <c r="F255" s="6" t="str">
        <f>IF($C255&lt;&gt;"M5","",Price!G255)</f>
        <v/>
      </c>
      <c r="G255" s="57" t="str">
        <f>IF($C255&lt;&gt;"M5","",SSA!E255)</f>
        <v/>
      </c>
      <c r="H255" s="57" t="str">
        <f>IF($C255&lt;&gt;"M5","",SSA!F255)</f>
        <v/>
      </c>
      <c r="I255" s="57" t="str">
        <f>IF($C255&lt;&gt;"M5","",SSA!G255)</f>
        <v/>
      </c>
      <c r="J255" s="57" t="str">
        <f>IF($C255&lt;&gt;"M5","",SSA!H255)</f>
        <v/>
      </c>
      <c r="L255" s="15" t="str">
        <f>IFERROR(AVERAGE(G220:G255),"")</f>
        <v/>
      </c>
      <c r="M255" s="15" t="str">
        <f t="shared" si="22"/>
        <v/>
      </c>
      <c r="N255" s="59" t="str">
        <f t="shared" si="21"/>
        <v/>
      </c>
      <c r="O255" s="60" t="str">
        <f t="shared" si="19"/>
        <v/>
      </c>
      <c r="P255" s="61" t="str">
        <f t="shared" si="20"/>
        <v/>
      </c>
      <c r="Q255" s="62"/>
      <c r="R255" s="62"/>
      <c r="S255" s="62"/>
      <c r="T255" s="62"/>
      <c r="U255" s="62"/>
      <c r="V255" s="62"/>
      <c r="W255" s="23" t="str">
        <f>IFERROR(G255-L255,"")</f>
        <v/>
      </c>
      <c r="X255" s="48" t="str">
        <f t="shared" si="23"/>
        <v/>
      </c>
      <c r="Y255" s="49" t="str">
        <f t="shared" si="24"/>
        <v/>
      </c>
      <c r="Z255" s="28" t="str">
        <f t="shared" si="25"/>
        <v/>
      </c>
      <c r="AA255" s="13" t="str">
        <f t="shared" si="28"/>
        <v/>
      </c>
      <c r="AB255" s="13" t="str">
        <f t="shared" si="29"/>
        <v/>
      </c>
      <c r="AC255" s="63" t="str">
        <f t="shared" si="26"/>
        <v/>
      </c>
      <c r="AD255" s="14" t="str">
        <f t="shared" si="30"/>
        <v/>
      </c>
      <c r="AE255" s="14" t="str">
        <f t="shared" si="31"/>
        <v/>
      </c>
      <c r="AF255" s="64" t="str">
        <f t="shared" si="27"/>
        <v/>
      </c>
      <c r="AG255" s="4"/>
    </row>
    <row r="256" spans="1:33" x14ac:dyDescent="0.55000000000000004">
      <c r="A256" s="5" t="str">
        <f>IF('Data Validation'!$K$2&lt;&gt;TRUE,"",'Data Validation'!A256)</f>
        <v/>
      </c>
      <c r="B256" s="5" t="str">
        <f>IF('Data Validation'!$K$2&lt;&gt;TRUE,"",'Data Validation'!C256)</f>
        <v/>
      </c>
      <c r="C256" s="5" t="str">
        <f>IF('Data Validation'!$K$2&lt;&gt;TRUE,"",'Data Validation'!E256)</f>
        <v/>
      </c>
      <c r="D256" s="5" t="str">
        <f>IF('Data Validation'!$K$2&lt;&gt;TRUE,"",'Data Validation'!G256)</f>
        <v/>
      </c>
      <c r="E256" s="5" t="str">
        <f>IF($C256&lt;&gt;"M5","",Price!F256)</f>
        <v/>
      </c>
      <c r="F256" s="6" t="str">
        <f>IF($C256&lt;&gt;"M5","",Price!G256)</f>
        <v/>
      </c>
      <c r="G256" s="57" t="str">
        <f>IF($C256&lt;&gt;"M5","",SSA!E256)</f>
        <v/>
      </c>
      <c r="H256" s="57" t="str">
        <f>IF($C256&lt;&gt;"M5","",SSA!F256)</f>
        <v/>
      </c>
      <c r="I256" s="57" t="str">
        <f>IF($C256&lt;&gt;"M5","",SSA!G256)</f>
        <v/>
      </c>
      <c r="J256" s="57" t="str">
        <f>IF($C256&lt;&gt;"M5","",SSA!H256)</f>
        <v/>
      </c>
      <c r="L256" s="15" t="str">
        <f>IFERROR(AVERAGE(G221:G256),"")</f>
        <v/>
      </c>
      <c r="M256" s="15" t="str">
        <f t="shared" si="22"/>
        <v/>
      </c>
      <c r="N256" s="59" t="str">
        <f t="shared" si="21"/>
        <v/>
      </c>
      <c r="O256" s="60" t="str">
        <f t="shared" si="19"/>
        <v/>
      </c>
      <c r="P256" s="61" t="str">
        <f t="shared" si="20"/>
        <v/>
      </c>
      <c r="Q256" s="62"/>
      <c r="R256" s="62"/>
      <c r="S256" s="62"/>
      <c r="T256" s="62"/>
      <c r="U256" s="62"/>
      <c r="V256" s="62"/>
      <c r="W256" s="23" t="str">
        <f>IFERROR(G256-L256,"")</f>
        <v/>
      </c>
      <c r="X256" s="48" t="str">
        <f t="shared" si="23"/>
        <v/>
      </c>
      <c r="Y256" s="49" t="str">
        <f t="shared" si="24"/>
        <v/>
      </c>
      <c r="Z256" s="28" t="str">
        <f t="shared" si="25"/>
        <v/>
      </c>
      <c r="AA256" s="13" t="str">
        <f t="shared" si="28"/>
        <v/>
      </c>
      <c r="AB256" s="13" t="str">
        <f t="shared" si="29"/>
        <v/>
      </c>
      <c r="AC256" s="63" t="str">
        <f t="shared" si="26"/>
        <v/>
      </c>
      <c r="AD256" s="14" t="str">
        <f t="shared" si="30"/>
        <v/>
      </c>
      <c r="AE256" s="14" t="str">
        <f t="shared" si="31"/>
        <v/>
      </c>
      <c r="AF256" s="64" t="str">
        <f t="shared" si="27"/>
        <v/>
      </c>
      <c r="AG256" s="4"/>
    </row>
    <row r="257" spans="1:33" x14ac:dyDescent="0.55000000000000004">
      <c r="A257" s="5" t="str">
        <f>IF('Data Validation'!$K$2&lt;&gt;TRUE,"",'Data Validation'!A257)</f>
        <v/>
      </c>
      <c r="B257" s="5" t="str">
        <f>IF('Data Validation'!$K$2&lt;&gt;TRUE,"",'Data Validation'!C257)</f>
        <v/>
      </c>
      <c r="C257" s="5" t="str">
        <f>IF('Data Validation'!$K$2&lt;&gt;TRUE,"",'Data Validation'!E257)</f>
        <v/>
      </c>
      <c r="D257" s="5" t="str">
        <f>IF('Data Validation'!$K$2&lt;&gt;TRUE,"",'Data Validation'!G257)</f>
        <v/>
      </c>
      <c r="E257" s="5" t="str">
        <f>IF($C257&lt;&gt;"M5","",Price!F257)</f>
        <v/>
      </c>
      <c r="F257" s="6" t="str">
        <f>IF($C257&lt;&gt;"M5","",Price!G257)</f>
        <v/>
      </c>
      <c r="G257" s="57" t="str">
        <f>IF($C257&lt;&gt;"M5","",SSA!E257)</f>
        <v/>
      </c>
      <c r="H257" s="57" t="str">
        <f>IF($C257&lt;&gt;"M5","",SSA!F257)</f>
        <v/>
      </c>
      <c r="I257" s="57" t="str">
        <f>IF($C257&lt;&gt;"M5","",SSA!G257)</f>
        <v/>
      </c>
      <c r="J257" s="57" t="str">
        <f>IF($C257&lt;&gt;"M5","",SSA!H257)</f>
        <v/>
      </c>
      <c r="L257" s="15" t="str">
        <f>IFERROR(AVERAGE(G222:G257),"")</f>
        <v/>
      </c>
      <c r="M257" s="15" t="str">
        <f t="shared" si="22"/>
        <v/>
      </c>
      <c r="N257" s="59" t="str">
        <f t="shared" si="21"/>
        <v/>
      </c>
      <c r="O257" s="60" t="str">
        <f t="shared" si="19"/>
        <v/>
      </c>
      <c r="P257" s="61" t="str">
        <f t="shared" si="20"/>
        <v/>
      </c>
      <c r="Q257" s="62"/>
      <c r="R257" s="62"/>
      <c r="S257" s="62"/>
      <c r="T257" s="62"/>
      <c r="U257" s="62"/>
      <c r="V257" s="62"/>
      <c r="W257" s="23" t="str">
        <f>IFERROR(G257-L257,"")</f>
        <v/>
      </c>
      <c r="X257" s="48" t="str">
        <f t="shared" si="23"/>
        <v/>
      </c>
      <c r="Y257" s="49" t="str">
        <f t="shared" si="24"/>
        <v/>
      </c>
      <c r="Z257" s="28" t="str">
        <f t="shared" si="25"/>
        <v/>
      </c>
      <c r="AA257" s="13" t="str">
        <f t="shared" si="28"/>
        <v/>
      </c>
      <c r="AB257" s="13" t="str">
        <f t="shared" si="29"/>
        <v/>
      </c>
      <c r="AC257" s="63" t="str">
        <f t="shared" si="26"/>
        <v/>
      </c>
      <c r="AD257" s="14" t="str">
        <f t="shared" si="30"/>
        <v/>
      </c>
      <c r="AE257" s="14" t="str">
        <f t="shared" si="31"/>
        <v/>
      </c>
      <c r="AF257" s="64" t="str">
        <f t="shared" si="27"/>
        <v/>
      </c>
      <c r="AG257" s="4"/>
    </row>
    <row r="258" spans="1:33" x14ac:dyDescent="0.55000000000000004">
      <c r="A258" s="5" t="str">
        <f>IF('Data Validation'!$K$2&lt;&gt;TRUE,"",'Data Validation'!A258)</f>
        <v/>
      </c>
      <c r="B258" s="5" t="str">
        <f>IF('Data Validation'!$K$2&lt;&gt;TRUE,"",'Data Validation'!C258)</f>
        <v/>
      </c>
      <c r="C258" s="5" t="str">
        <f>IF('Data Validation'!$K$2&lt;&gt;TRUE,"",'Data Validation'!E258)</f>
        <v/>
      </c>
      <c r="D258" s="5" t="str">
        <f>IF('Data Validation'!$K$2&lt;&gt;TRUE,"",'Data Validation'!G258)</f>
        <v/>
      </c>
      <c r="E258" s="5" t="str">
        <f>IF($C258&lt;&gt;"M5","",Price!F258)</f>
        <v/>
      </c>
      <c r="F258" s="6" t="str">
        <f>IF($C258&lt;&gt;"M5","",Price!G258)</f>
        <v/>
      </c>
      <c r="G258" s="57" t="str">
        <f>IF($C258&lt;&gt;"M5","",SSA!E258)</f>
        <v/>
      </c>
      <c r="H258" s="57" t="str">
        <f>IF($C258&lt;&gt;"M5","",SSA!F258)</f>
        <v/>
      </c>
      <c r="I258" s="57" t="str">
        <f>IF($C258&lt;&gt;"M5","",SSA!G258)</f>
        <v/>
      </c>
      <c r="J258" s="57" t="str">
        <f>IF($C258&lt;&gt;"M5","",SSA!H258)</f>
        <v/>
      </c>
      <c r="L258" s="15" t="str">
        <f>IFERROR(AVERAGE(G223:G258),"")</f>
        <v/>
      </c>
      <c r="M258" s="15" t="str">
        <f t="shared" si="22"/>
        <v/>
      </c>
      <c r="N258" s="59" t="str">
        <f t="shared" si="21"/>
        <v/>
      </c>
      <c r="O258" s="60" t="str">
        <f t="shared" si="19"/>
        <v/>
      </c>
      <c r="P258" s="61" t="str">
        <f t="shared" si="20"/>
        <v/>
      </c>
      <c r="Q258" s="62"/>
      <c r="R258" s="62"/>
      <c r="S258" s="62"/>
      <c r="T258" s="62"/>
      <c r="U258" s="62"/>
      <c r="V258" s="62"/>
      <c r="W258" s="23" t="str">
        <f>IFERROR(G258-L258,"")</f>
        <v/>
      </c>
      <c r="X258" s="48" t="str">
        <f t="shared" si="23"/>
        <v/>
      </c>
      <c r="Y258" s="49" t="str">
        <f t="shared" si="24"/>
        <v/>
      </c>
      <c r="Z258" s="28" t="str">
        <f t="shared" si="25"/>
        <v/>
      </c>
      <c r="AA258" s="13" t="str">
        <f t="shared" si="28"/>
        <v/>
      </c>
      <c r="AB258" s="13" t="str">
        <f t="shared" si="29"/>
        <v/>
      </c>
      <c r="AC258" s="63" t="str">
        <f t="shared" si="26"/>
        <v/>
      </c>
      <c r="AD258" s="14" t="str">
        <f t="shared" si="30"/>
        <v/>
      </c>
      <c r="AE258" s="14" t="str">
        <f t="shared" si="31"/>
        <v/>
      </c>
      <c r="AF258" s="64" t="str">
        <f t="shared" si="27"/>
        <v/>
      </c>
      <c r="AG258" s="4"/>
    </row>
    <row r="259" spans="1:33" x14ac:dyDescent="0.55000000000000004">
      <c r="A259" s="5" t="str">
        <f>IF('Data Validation'!$K$2&lt;&gt;TRUE,"",'Data Validation'!A259)</f>
        <v/>
      </c>
      <c r="B259" s="5" t="str">
        <f>IF('Data Validation'!$K$2&lt;&gt;TRUE,"",'Data Validation'!C259)</f>
        <v/>
      </c>
      <c r="C259" s="5" t="str">
        <f>IF('Data Validation'!$K$2&lt;&gt;TRUE,"",'Data Validation'!E259)</f>
        <v/>
      </c>
      <c r="D259" s="5" t="str">
        <f>IF('Data Validation'!$K$2&lt;&gt;TRUE,"",'Data Validation'!G259)</f>
        <v/>
      </c>
      <c r="E259" s="5" t="str">
        <f>IF($C259&lt;&gt;"M5","",Price!F259)</f>
        <v/>
      </c>
      <c r="F259" s="6" t="str">
        <f>IF($C259&lt;&gt;"M5","",Price!G259)</f>
        <v/>
      </c>
      <c r="G259" s="57" t="str">
        <f>IF($C259&lt;&gt;"M5","",SSA!E259)</f>
        <v/>
      </c>
      <c r="H259" s="57" t="str">
        <f>IF($C259&lt;&gt;"M5","",SSA!F259)</f>
        <v/>
      </c>
      <c r="I259" s="57" t="str">
        <f>IF($C259&lt;&gt;"M5","",SSA!G259)</f>
        <v/>
      </c>
      <c r="J259" s="57" t="str">
        <f>IF($C259&lt;&gt;"M5","",SSA!H259)</f>
        <v/>
      </c>
      <c r="L259" s="15" t="str">
        <f>IFERROR(AVERAGE(G224:G259),"")</f>
        <v/>
      </c>
      <c r="M259" s="15" t="str">
        <f t="shared" si="22"/>
        <v/>
      </c>
      <c r="N259" s="59" t="str">
        <f t="shared" si="21"/>
        <v/>
      </c>
      <c r="O259" s="60" t="str">
        <f t="shared" ref="O259:O322" si="32">IFERROR(IF(N259&gt;0,((E259-I259)/I259),""),"")</f>
        <v/>
      </c>
      <c r="P259" s="61" t="str">
        <f t="shared" ref="P259:P322" si="33">IFERROR(IF(N259&lt;0,((F259-J259)/J259),""),"")</f>
        <v/>
      </c>
      <c r="Q259" s="62"/>
      <c r="R259" s="62"/>
      <c r="S259" s="62"/>
      <c r="T259" s="62"/>
      <c r="U259" s="62"/>
      <c r="V259" s="62"/>
      <c r="W259" s="23" t="str">
        <f>IFERROR(G259-L259,"")</f>
        <v/>
      </c>
      <c r="X259" s="48" t="str">
        <f t="shared" si="23"/>
        <v/>
      </c>
      <c r="Y259" s="49" t="str">
        <f t="shared" si="24"/>
        <v/>
      </c>
      <c r="Z259" s="28" t="str">
        <f t="shared" si="25"/>
        <v/>
      </c>
      <c r="AA259" s="13" t="str">
        <f t="shared" si="28"/>
        <v/>
      </c>
      <c r="AB259" s="13" t="str">
        <f t="shared" si="29"/>
        <v/>
      </c>
      <c r="AC259" s="63" t="str">
        <f t="shared" si="26"/>
        <v/>
      </c>
      <c r="AD259" s="14" t="str">
        <f t="shared" si="30"/>
        <v/>
      </c>
      <c r="AE259" s="14" t="str">
        <f t="shared" si="31"/>
        <v/>
      </c>
      <c r="AF259" s="64" t="str">
        <f t="shared" si="27"/>
        <v/>
      </c>
      <c r="AG259" s="4"/>
    </row>
    <row r="260" spans="1:33" x14ac:dyDescent="0.55000000000000004">
      <c r="A260" s="5" t="str">
        <f>IF('Data Validation'!$K$2&lt;&gt;TRUE,"",'Data Validation'!A260)</f>
        <v/>
      </c>
      <c r="B260" s="5" t="str">
        <f>IF('Data Validation'!$K$2&lt;&gt;TRUE,"",'Data Validation'!C260)</f>
        <v/>
      </c>
      <c r="C260" s="5" t="str">
        <f>IF('Data Validation'!$K$2&lt;&gt;TRUE,"",'Data Validation'!E260)</f>
        <v/>
      </c>
      <c r="D260" s="5" t="str">
        <f>IF('Data Validation'!$K$2&lt;&gt;TRUE,"",'Data Validation'!G260)</f>
        <v/>
      </c>
      <c r="E260" s="5" t="str">
        <f>IF($C260&lt;&gt;"M5","",Price!F260)</f>
        <v/>
      </c>
      <c r="F260" s="6" t="str">
        <f>IF($C260&lt;&gt;"M5","",Price!G260)</f>
        <v/>
      </c>
      <c r="G260" s="57" t="str">
        <f>IF($C260&lt;&gt;"M5","",SSA!E260)</f>
        <v/>
      </c>
      <c r="H260" s="57" t="str">
        <f>IF($C260&lt;&gt;"M5","",SSA!F260)</f>
        <v/>
      </c>
      <c r="I260" s="57" t="str">
        <f>IF($C260&lt;&gt;"M5","",SSA!G260)</f>
        <v/>
      </c>
      <c r="J260" s="57" t="str">
        <f>IF($C260&lt;&gt;"M5","",SSA!H260)</f>
        <v/>
      </c>
      <c r="L260" s="15" t="str">
        <f>IFERROR(AVERAGE(G225:G260),"")</f>
        <v/>
      </c>
      <c r="M260" s="15" t="str">
        <f t="shared" si="22"/>
        <v/>
      </c>
      <c r="N260" s="59" t="str">
        <f t="shared" si="21"/>
        <v/>
      </c>
      <c r="O260" s="60" t="str">
        <f t="shared" si="32"/>
        <v/>
      </c>
      <c r="P260" s="61" t="str">
        <f t="shared" si="33"/>
        <v/>
      </c>
      <c r="Q260" s="62"/>
      <c r="R260" s="62"/>
      <c r="S260" s="62"/>
      <c r="T260" s="62"/>
      <c r="U260" s="62"/>
      <c r="V260" s="62"/>
      <c r="W260" s="23" t="str">
        <f>IFERROR(G260-L260,"")</f>
        <v/>
      </c>
      <c r="X260" s="48" t="str">
        <f t="shared" si="23"/>
        <v/>
      </c>
      <c r="Y260" s="49" t="str">
        <f t="shared" si="24"/>
        <v/>
      </c>
      <c r="Z260" s="28" t="str">
        <f t="shared" si="25"/>
        <v/>
      </c>
      <c r="AA260" s="13" t="str">
        <f t="shared" si="28"/>
        <v/>
      </c>
      <c r="AB260" s="13" t="str">
        <f t="shared" si="29"/>
        <v/>
      </c>
      <c r="AC260" s="63" t="str">
        <f t="shared" si="26"/>
        <v/>
      </c>
      <c r="AD260" s="14" t="str">
        <f t="shared" si="30"/>
        <v/>
      </c>
      <c r="AE260" s="14" t="str">
        <f t="shared" si="31"/>
        <v/>
      </c>
      <c r="AF260" s="64" t="str">
        <f t="shared" si="27"/>
        <v/>
      </c>
      <c r="AG260" s="4"/>
    </row>
    <row r="261" spans="1:33" x14ac:dyDescent="0.55000000000000004">
      <c r="A261" s="5" t="str">
        <f>IF('Data Validation'!$K$2&lt;&gt;TRUE,"",'Data Validation'!A261)</f>
        <v/>
      </c>
      <c r="B261" s="5" t="str">
        <f>IF('Data Validation'!$K$2&lt;&gt;TRUE,"",'Data Validation'!C261)</f>
        <v/>
      </c>
      <c r="C261" s="5" t="str">
        <f>IF('Data Validation'!$K$2&lt;&gt;TRUE,"",'Data Validation'!E261)</f>
        <v/>
      </c>
      <c r="D261" s="5" t="str">
        <f>IF('Data Validation'!$K$2&lt;&gt;TRUE,"",'Data Validation'!G261)</f>
        <v/>
      </c>
      <c r="E261" s="5" t="str">
        <f>IF($C261&lt;&gt;"M5","",Price!F261)</f>
        <v/>
      </c>
      <c r="F261" s="6" t="str">
        <f>IF($C261&lt;&gt;"M5","",Price!G261)</f>
        <v/>
      </c>
      <c r="G261" s="57" t="str">
        <f>IF($C261&lt;&gt;"M5","",SSA!E261)</f>
        <v/>
      </c>
      <c r="H261" s="57" t="str">
        <f>IF($C261&lt;&gt;"M5","",SSA!F261)</f>
        <v/>
      </c>
      <c r="I261" s="57" t="str">
        <f>IF($C261&lt;&gt;"M5","",SSA!G261)</f>
        <v/>
      </c>
      <c r="J261" s="57" t="str">
        <f>IF($C261&lt;&gt;"M5","",SSA!H261)</f>
        <v/>
      </c>
      <c r="L261" s="15" t="str">
        <f>IFERROR(AVERAGE(G226:G261),"")</f>
        <v/>
      </c>
      <c r="M261" s="15" t="str">
        <f t="shared" si="22"/>
        <v/>
      </c>
      <c r="N261" s="59" t="str">
        <f t="shared" si="21"/>
        <v/>
      </c>
      <c r="O261" s="60" t="str">
        <f t="shared" si="32"/>
        <v/>
      </c>
      <c r="P261" s="61" t="str">
        <f t="shared" si="33"/>
        <v/>
      </c>
      <c r="Q261" s="62"/>
      <c r="R261" s="62"/>
      <c r="S261" s="62"/>
      <c r="T261" s="62"/>
      <c r="U261" s="62"/>
      <c r="V261" s="62"/>
      <c r="W261" s="23" t="str">
        <f>IFERROR(G261-L261,"")</f>
        <v/>
      </c>
      <c r="X261" s="48" t="str">
        <f t="shared" si="23"/>
        <v/>
      </c>
      <c r="Y261" s="49" t="str">
        <f t="shared" si="24"/>
        <v/>
      </c>
      <c r="Z261" s="28" t="str">
        <f t="shared" si="25"/>
        <v/>
      </c>
      <c r="AA261" s="13" t="str">
        <f t="shared" si="28"/>
        <v/>
      </c>
      <c r="AB261" s="13" t="str">
        <f t="shared" si="29"/>
        <v/>
      </c>
      <c r="AC261" s="63" t="str">
        <f t="shared" si="26"/>
        <v/>
      </c>
      <c r="AD261" s="14" t="str">
        <f t="shared" si="30"/>
        <v/>
      </c>
      <c r="AE261" s="14" t="str">
        <f t="shared" si="31"/>
        <v/>
      </c>
      <c r="AF261" s="64" t="str">
        <f t="shared" si="27"/>
        <v/>
      </c>
      <c r="AG261" s="4"/>
    </row>
    <row r="262" spans="1:33" x14ac:dyDescent="0.55000000000000004">
      <c r="A262" s="5" t="str">
        <f>IF('Data Validation'!$K$2&lt;&gt;TRUE,"",'Data Validation'!A262)</f>
        <v/>
      </c>
      <c r="B262" s="5" t="str">
        <f>IF('Data Validation'!$K$2&lt;&gt;TRUE,"",'Data Validation'!C262)</f>
        <v/>
      </c>
      <c r="C262" s="5" t="str">
        <f>IF('Data Validation'!$K$2&lt;&gt;TRUE,"",'Data Validation'!E262)</f>
        <v/>
      </c>
      <c r="D262" s="5" t="str">
        <f>IF('Data Validation'!$K$2&lt;&gt;TRUE,"",'Data Validation'!G262)</f>
        <v/>
      </c>
      <c r="E262" s="5" t="str">
        <f>IF($C262&lt;&gt;"M5","",Price!F262)</f>
        <v/>
      </c>
      <c r="F262" s="6" t="str">
        <f>IF($C262&lt;&gt;"M5","",Price!G262)</f>
        <v/>
      </c>
      <c r="G262" s="57" t="str">
        <f>IF($C262&lt;&gt;"M5","",SSA!E262)</f>
        <v/>
      </c>
      <c r="H262" s="57" t="str">
        <f>IF($C262&lt;&gt;"M5","",SSA!F262)</f>
        <v/>
      </c>
      <c r="I262" s="57" t="str">
        <f>IF($C262&lt;&gt;"M5","",SSA!G262)</f>
        <v/>
      </c>
      <c r="J262" s="57" t="str">
        <f>IF($C262&lt;&gt;"M5","",SSA!H262)</f>
        <v/>
      </c>
      <c r="L262" s="15" t="str">
        <f>IFERROR(AVERAGE(G227:G262),"")</f>
        <v/>
      </c>
      <c r="M262" s="15" t="str">
        <f t="shared" si="22"/>
        <v/>
      </c>
      <c r="N262" s="59" t="str">
        <f t="shared" si="21"/>
        <v/>
      </c>
      <c r="O262" s="60" t="str">
        <f t="shared" si="32"/>
        <v/>
      </c>
      <c r="P262" s="61" t="str">
        <f t="shared" si="33"/>
        <v/>
      </c>
      <c r="Q262" s="62"/>
      <c r="R262" s="62"/>
      <c r="S262" s="62"/>
      <c r="T262" s="62"/>
      <c r="U262" s="62"/>
      <c r="V262" s="62"/>
      <c r="W262" s="23" t="str">
        <f>IFERROR(G262-L262,"")</f>
        <v/>
      </c>
      <c r="X262" s="48" t="str">
        <f t="shared" si="23"/>
        <v/>
      </c>
      <c r="Y262" s="49" t="str">
        <f t="shared" si="24"/>
        <v/>
      </c>
      <c r="Z262" s="28" t="str">
        <f t="shared" si="25"/>
        <v/>
      </c>
      <c r="AA262" s="13" t="str">
        <f t="shared" si="28"/>
        <v/>
      </c>
      <c r="AB262" s="13" t="str">
        <f t="shared" si="29"/>
        <v/>
      </c>
      <c r="AC262" s="63" t="str">
        <f t="shared" si="26"/>
        <v/>
      </c>
      <c r="AD262" s="14" t="str">
        <f t="shared" si="30"/>
        <v/>
      </c>
      <c r="AE262" s="14" t="str">
        <f t="shared" si="31"/>
        <v/>
      </c>
      <c r="AF262" s="64" t="str">
        <f t="shared" si="27"/>
        <v/>
      </c>
      <c r="AG262" s="4"/>
    </row>
    <row r="263" spans="1:33" x14ac:dyDescent="0.55000000000000004">
      <c r="A263" s="5" t="str">
        <f>IF('Data Validation'!$K$2&lt;&gt;TRUE,"",'Data Validation'!A263)</f>
        <v/>
      </c>
      <c r="B263" s="5" t="str">
        <f>IF('Data Validation'!$K$2&lt;&gt;TRUE,"",'Data Validation'!C263)</f>
        <v/>
      </c>
      <c r="C263" s="5" t="str">
        <f>IF('Data Validation'!$K$2&lt;&gt;TRUE,"",'Data Validation'!E263)</f>
        <v/>
      </c>
      <c r="D263" s="5" t="str">
        <f>IF('Data Validation'!$K$2&lt;&gt;TRUE,"",'Data Validation'!G263)</f>
        <v/>
      </c>
      <c r="E263" s="5" t="str">
        <f>IF($C263&lt;&gt;"M5","",Price!F263)</f>
        <v/>
      </c>
      <c r="F263" s="6" t="str">
        <f>IF($C263&lt;&gt;"M5","",Price!G263)</f>
        <v/>
      </c>
      <c r="G263" s="57" t="str">
        <f>IF($C263&lt;&gt;"M5","",SSA!E263)</f>
        <v/>
      </c>
      <c r="H263" s="57" t="str">
        <f>IF($C263&lt;&gt;"M5","",SSA!F263)</f>
        <v/>
      </c>
      <c r="I263" s="57" t="str">
        <f>IF($C263&lt;&gt;"M5","",SSA!G263)</f>
        <v/>
      </c>
      <c r="J263" s="57" t="str">
        <f>IF($C263&lt;&gt;"M5","",SSA!H263)</f>
        <v/>
      </c>
      <c r="L263" s="15" t="str">
        <f>IFERROR(AVERAGE(G228:G263),"")</f>
        <v/>
      </c>
      <c r="M263" s="15" t="str">
        <f t="shared" si="22"/>
        <v/>
      </c>
      <c r="N263" s="59" t="str">
        <f t="shared" si="21"/>
        <v/>
      </c>
      <c r="O263" s="60" t="str">
        <f t="shared" si="32"/>
        <v/>
      </c>
      <c r="P263" s="61" t="str">
        <f t="shared" si="33"/>
        <v/>
      </c>
      <c r="Q263" s="62"/>
      <c r="R263" s="62"/>
      <c r="S263" s="62"/>
      <c r="T263" s="62"/>
      <c r="U263" s="62"/>
      <c r="V263" s="62"/>
      <c r="W263" s="23" t="str">
        <f>IFERROR(G263-L263,"")</f>
        <v/>
      </c>
      <c r="X263" s="48" t="str">
        <f t="shared" si="23"/>
        <v/>
      </c>
      <c r="Y263" s="49" t="str">
        <f t="shared" si="24"/>
        <v/>
      </c>
      <c r="Z263" s="28" t="str">
        <f t="shared" si="25"/>
        <v/>
      </c>
      <c r="AA263" s="13" t="str">
        <f t="shared" si="28"/>
        <v/>
      </c>
      <c r="AB263" s="13" t="str">
        <f t="shared" si="29"/>
        <v/>
      </c>
      <c r="AC263" s="63" t="str">
        <f t="shared" si="26"/>
        <v/>
      </c>
      <c r="AD263" s="14" t="str">
        <f t="shared" si="30"/>
        <v/>
      </c>
      <c r="AE263" s="14" t="str">
        <f t="shared" si="31"/>
        <v/>
      </c>
      <c r="AF263" s="64" t="str">
        <f t="shared" si="27"/>
        <v/>
      </c>
      <c r="AG263" s="4"/>
    </row>
    <row r="264" spans="1:33" x14ac:dyDescent="0.55000000000000004">
      <c r="A264" s="5" t="str">
        <f>IF('Data Validation'!$K$2&lt;&gt;TRUE,"",'Data Validation'!A264)</f>
        <v/>
      </c>
      <c r="B264" s="5" t="str">
        <f>IF('Data Validation'!$K$2&lt;&gt;TRUE,"",'Data Validation'!C264)</f>
        <v/>
      </c>
      <c r="C264" s="5" t="str">
        <f>IF('Data Validation'!$K$2&lt;&gt;TRUE,"",'Data Validation'!E264)</f>
        <v/>
      </c>
      <c r="D264" s="5" t="str">
        <f>IF('Data Validation'!$K$2&lt;&gt;TRUE,"",'Data Validation'!G264)</f>
        <v/>
      </c>
      <c r="E264" s="5" t="str">
        <f>IF($C264&lt;&gt;"M5","",Price!F264)</f>
        <v/>
      </c>
      <c r="F264" s="6" t="str">
        <f>IF($C264&lt;&gt;"M5","",Price!G264)</f>
        <v/>
      </c>
      <c r="G264" s="57" t="str">
        <f>IF($C264&lt;&gt;"M5","",SSA!E264)</f>
        <v/>
      </c>
      <c r="H264" s="57" t="str">
        <f>IF($C264&lt;&gt;"M5","",SSA!F264)</f>
        <v/>
      </c>
      <c r="I264" s="57" t="str">
        <f>IF($C264&lt;&gt;"M5","",SSA!G264)</f>
        <v/>
      </c>
      <c r="J264" s="57" t="str">
        <f>IF($C264&lt;&gt;"M5","",SSA!H264)</f>
        <v/>
      </c>
      <c r="L264" s="15" t="str">
        <f>IFERROR(AVERAGE(G229:G264),"")</f>
        <v/>
      </c>
      <c r="M264" s="15" t="str">
        <f t="shared" si="22"/>
        <v/>
      </c>
      <c r="N264" s="59" t="str">
        <f t="shared" si="21"/>
        <v/>
      </c>
      <c r="O264" s="60" t="str">
        <f t="shared" si="32"/>
        <v/>
      </c>
      <c r="P264" s="61" t="str">
        <f t="shared" si="33"/>
        <v/>
      </c>
      <c r="Q264" s="62"/>
      <c r="R264" s="62"/>
      <c r="S264" s="62"/>
      <c r="T264" s="62"/>
      <c r="U264" s="62"/>
      <c r="V264" s="62"/>
      <c r="W264" s="23" t="str">
        <f>IFERROR(G264-L264,"")</f>
        <v/>
      </c>
      <c r="X264" s="48" t="str">
        <f t="shared" si="23"/>
        <v/>
      </c>
      <c r="Y264" s="49" t="str">
        <f t="shared" si="24"/>
        <v/>
      </c>
      <c r="Z264" s="28" t="str">
        <f t="shared" si="25"/>
        <v/>
      </c>
      <c r="AA264" s="13" t="str">
        <f t="shared" si="28"/>
        <v/>
      </c>
      <c r="AB264" s="13" t="str">
        <f t="shared" si="29"/>
        <v/>
      </c>
      <c r="AC264" s="63" t="str">
        <f t="shared" si="26"/>
        <v/>
      </c>
      <c r="AD264" s="14" t="str">
        <f t="shared" si="30"/>
        <v/>
      </c>
      <c r="AE264" s="14" t="str">
        <f t="shared" si="31"/>
        <v/>
      </c>
      <c r="AF264" s="64" t="str">
        <f t="shared" si="27"/>
        <v/>
      </c>
      <c r="AG264" s="4"/>
    </row>
    <row r="265" spans="1:33" x14ac:dyDescent="0.55000000000000004">
      <c r="A265" s="5" t="str">
        <f>IF('Data Validation'!$K$2&lt;&gt;TRUE,"",'Data Validation'!A265)</f>
        <v/>
      </c>
      <c r="B265" s="5" t="str">
        <f>IF('Data Validation'!$K$2&lt;&gt;TRUE,"",'Data Validation'!C265)</f>
        <v/>
      </c>
      <c r="C265" s="5" t="str">
        <f>IF('Data Validation'!$K$2&lt;&gt;TRUE,"",'Data Validation'!E265)</f>
        <v/>
      </c>
      <c r="D265" s="5" t="str">
        <f>IF('Data Validation'!$K$2&lt;&gt;TRUE,"",'Data Validation'!G265)</f>
        <v/>
      </c>
      <c r="E265" s="5" t="str">
        <f>IF($C265&lt;&gt;"M5","",Price!F265)</f>
        <v/>
      </c>
      <c r="F265" s="6" t="str">
        <f>IF($C265&lt;&gt;"M5","",Price!G265)</f>
        <v/>
      </c>
      <c r="G265" s="57" t="str">
        <f>IF($C265&lt;&gt;"M5","",SSA!E265)</f>
        <v/>
      </c>
      <c r="H265" s="57" t="str">
        <f>IF($C265&lt;&gt;"M5","",SSA!F265)</f>
        <v/>
      </c>
      <c r="I265" s="57" t="str">
        <f>IF($C265&lt;&gt;"M5","",SSA!G265)</f>
        <v/>
      </c>
      <c r="J265" s="57" t="str">
        <f>IF($C265&lt;&gt;"M5","",SSA!H265)</f>
        <v/>
      </c>
      <c r="L265" s="15" t="str">
        <f>IFERROR(AVERAGE(G230:G265),"")</f>
        <v/>
      </c>
      <c r="M265" s="15" t="str">
        <f t="shared" si="22"/>
        <v/>
      </c>
      <c r="N265" s="59" t="str">
        <f t="shared" si="21"/>
        <v/>
      </c>
      <c r="O265" s="60" t="str">
        <f t="shared" si="32"/>
        <v/>
      </c>
      <c r="P265" s="61" t="str">
        <f t="shared" si="33"/>
        <v/>
      </c>
      <c r="Q265" s="62"/>
      <c r="R265" s="62"/>
      <c r="S265" s="62"/>
      <c r="T265" s="62"/>
      <c r="U265" s="62"/>
      <c r="V265" s="62"/>
      <c r="W265" s="23" t="str">
        <f>IFERROR(G265-L265,"")</f>
        <v/>
      </c>
      <c r="X265" s="48" t="str">
        <f t="shared" si="23"/>
        <v/>
      </c>
      <c r="Y265" s="49" t="str">
        <f t="shared" si="24"/>
        <v/>
      </c>
      <c r="Z265" s="28" t="str">
        <f t="shared" si="25"/>
        <v/>
      </c>
      <c r="AA265" s="13" t="str">
        <f t="shared" si="28"/>
        <v/>
      </c>
      <c r="AB265" s="13" t="str">
        <f t="shared" si="29"/>
        <v/>
      </c>
      <c r="AC265" s="63" t="str">
        <f t="shared" si="26"/>
        <v/>
      </c>
      <c r="AD265" s="14" t="str">
        <f t="shared" si="30"/>
        <v/>
      </c>
      <c r="AE265" s="14" t="str">
        <f t="shared" si="31"/>
        <v/>
      </c>
      <c r="AF265" s="64" t="str">
        <f t="shared" si="27"/>
        <v/>
      </c>
      <c r="AG265" s="4"/>
    </row>
    <row r="266" spans="1:33" x14ac:dyDescent="0.55000000000000004">
      <c r="A266" s="5" t="str">
        <f>IF('Data Validation'!$K$2&lt;&gt;TRUE,"",'Data Validation'!A266)</f>
        <v/>
      </c>
      <c r="B266" s="5" t="str">
        <f>IF('Data Validation'!$K$2&lt;&gt;TRUE,"",'Data Validation'!C266)</f>
        <v/>
      </c>
      <c r="C266" s="5" t="str">
        <f>IF('Data Validation'!$K$2&lt;&gt;TRUE,"",'Data Validation'!E266)</f>
        <v/>
      </c>
      <c r="D266" s="5" t="str">
        <f>IF('Data Validation'!$K$2&lt;&gt;TRUE,"",'Data Validation'!G266)</f>
        <v/>
      </c>
      <c r="E266" s="5" t="str">
        <f>IF($C266&lt;&gt;"M5","",Price!F266)</f>
        <v/>
      </c>
      <c r="F266" s="6" t="str">
        <f>IF($C266&lt;&gt;"M5","",Price!G266)</f>
        <v/>
      </c>
      <c r="G266" s="57" t="str">
        <f>IF($C266&lt;&gt;"M5","",SSA!E266)</f>
        <v/>
      </c>
      <c r="H266" s="57" t="str">
        <f>IF($C266&lt;&gt;"M5","",SSA!F266)</f>
        <v/>
      </c>
      <c r="I266" s="57" t="str">
        <f>IF($C266&lt;&gt;"M5","",SSA!G266)</f>
        <v/>
      </c>
      <c r="J266" s="57" t="str">
        <f>IF($C266&lt;&gt;"M5","",SSA!H266)</f>
        <v/>
      </c>
      <c r="L266" s="15" t="str">
        <f>IFERROR(AVERAGE(G231:G266),"")</f>
        <v/>
      </c>
      <c r="M266" s="15" t="str">
        <f t="shared" si="22"/>
        <v/>
      </c>
      <c r="N266" s="59" t="str">
        <f t="shared" si="21"/>
        <v/>
      </c>
      <c r="O266" s="60" t="str">
        <f t="shared" si="32"/>
        <v/>
      </c>
      <c r="P266" s="61" t="str">
        <f t="shared" si="33"/>
        <v/>
      </c>
      <c r="Q266" s="62"/>
      <c r="R266" s="62"/>
      <c r="S266" s="62"/>
      <c r="T266" s="62"/>
      <c r="U266" s="62"/>
      <c r="V266" s="62"/>
      <c r="W266" s="23" t="str">
        <f>IFERROR(G266-L266,"")</f>
        <v/>
      </c>
      <c r="X266" s="48" t="str">
        <f t="shared" si="23"/>
        <v/>
      </c>
      <c r="Y266" s="49" t="str">
        <f t="shared" si="24"/>
        <v/>
      </c>
      <c r="Z266" s="28" t="str">
        <f t="shared" si="25"/>
        <v/>
      </c>
      <c r="AA266" s="13" t="str">
        <f t="shared" si="28"/>
        <v/>
      </c>
      <c r="AB266" s="13" t="str">
        <f t="shared" si="29"/>
        <v/>
      </c>
      <c r="AC266" s="63" t="str">
        <f t="shared" si="26"/>
        <v/>
      </c>
      <c r="AD266" s="14" t="str">
        <f t="shared" si="30"/>
        <v/>
      </c>
      <c r="AE266" s="14" t="str">
        <f t="shared" si="31"/>
        <v/>
      </c>
      <c r="AF266" s="64" t="str">
        <f t="shared" si="27"/>
        <v/>
      </c>
      <c r="AG266" s="4"/>
    </row>
    <row r="267" spans="1:33" x14ac:dyDescent="0.55000000000000004">
      <c r="A267" s="5" t="str">
        <f>IF('Data Validation'!$K$2&lt;&gt;TRUE,"",'Data Validation'!A267)</f>
        <v/>
      </c>
      <c r="B267" s="5" t="str">
        <f>IF('Data Validation'!$K$2&lt;&gt;TRUE,"",'Data Validation'!C267)</f>
        <v/>
      </c>
      <c r="C267" s="5" t="str">
        <f>IF('Data Validation'!$K$2&lt;&gt;TRUE,"",'Data Validation'!E267)</f>
        <v/>
      </c>
      <c r="D267" s="5" t="str">
        <f>IF('Data Validation'!$K$2&lt;&gt;TRUE,"",'Data Validation'!G267)</f>
        <v/>
      </c>
      <c r="E267" s="5" t="str">
        <f>IF($C267&lt;&gt;"M5","",Price!F267)</f>
        <v/>
      </c>
      <c r="F267" s="6" t="str">
        <f>IF($C267&lt;&gt;"M5","",Price!G267)</f>
        <v/>
      </c>
      <c r="G267" s="57" t="str">
        <f>IF($C267&lt;&gt;"M5","",SSA!E267)</f>
        <v/>
      </c>
      <c r="H267" s="57" t="str">
        <f>IF($C267&lt;&gt;"M5","",SSA!F267)</f>
        <v/>
      </c>
      <c r="I267" s="57" t="str">
        <f>IF($C267&lt;&gt;"M5","",SSA!G267)</f>
        <v/>
      </c>
      <c r="J267" s="57" t="str">
        <f>IF($C267&lt;&gt;"M5","",SSA!H267)</f>
        <v/>
      </c>
      <c r="L267" s="15" t="str">
        <f>IFERROR(AVERAGE(G232:G267),"")</f>
        <v/>
      </c>
      <c r="M267" s="15" t="str">
        <f t="shared" si="22"/>
        <v/>
      </c>
      <c r="N267" s="59" t="str">
        <f t="shared" si="21"/>
        <v/>
      </c>
      <c r="O267" s="60" t="str">
        <f t="shared" si="32"/>
        <v/>
      </c>
      <c r="P267" s="61" t="str">
        <f t="shared" si="33"/>
        <v/>
      </c>
      <c r="Q267" s="62"/>
      <c r="R267" s="62"/>
      <c r="S267" s="62"/>
      <c r="T267" s="62"/>
      <c r="U267" s="62"/>
      <c r="V267" s="62"/>
      <c r="W267" s="23" t="str">
        <f>IFERROR(G267-L267,"")</f>
        <v/>
      </c>
      <c r="X267" s="48" t="str">
        <f t="shared" si="23"/>
        <v/>
      </c>
      <c r="Y267" s="49" t="str">
        <f t="shared" si="24"/>
        <v/>
      </c>
      <c r="Z267" s="28" t="str">
        <f t="shared" si="25"/>
        <v/>
      </c>
      <c r="AA267" s="13" t="str">
        <f t="shared" si="28"/>
        <v/>
      </c>
      <c r="AB267" s="13" t="str">
        <f t="shared" si="29"/>
        <v/>
      </c>
      <c r="AC267" s="63" t="str">
        <f t="shared" si="26"/>
        <v/>
      </c>
      <c r="AD267" s="14" t="str">
        <f t="shared" si="30"/>
        <v/>
      </c>
      <c r="AE267" s="14" t="str">
        <f t="shared" si="31"/>
        <v/>
      </c>
      <c r="AF267" s="64" t="str">
        <f t="shared" si="27"/>
        <v/>
      </c>
      <c r="AG267" s="4"/>
    </row>
    <row r="268" spans="1:33" x14ac:dyDescent="0.55000000000000004">
      <c r="A268" s="5" t="str">
        <f>IF('Data Validation'!$K$2&lt;&gt;TRUE,"",'Data Validation'!A268)</f>
        <v/>
      </c>
      <c r="B268" s="5" t="str">
        <f>IF('Data Validation'!$K$2&lt;&gt;TRUE,"",'Data Validation'!C268)</f>
        <v/>
      </c>
      <c r="C268" s="5" t="str">
        <f>IF('Data Validation'!$K$2&lt;&gt;TRUE,"",'Data Validation'!E268)</f>
        <v/>
      </c>
      <c r="D268" s="5" t="str">
        <f>IF('Data Validation'!$K$2&lt;&gt;TRUE,"",'Data Validation'!G268)</f>
        <v/>
      </c>
      <c r="E268" s="5" t="str">
        <f>IF($C268&lt;&gt;"M5","",Price!F268)</f>
        <v/>
      </c>
      <c r="F268" s="6" t="str">
        <f>IF($C268&lt;&gt;"M5","",Price!G268)</f>
        <v/>
      </c>
      <c r="G268" s="57" t="str">
        <f>IF($C268&lt;&gt;"M5","",SSA!E268)</f>
        <v/>
      </c>
      <c r="H268" s="57" t="str">
        <f>IF($C268&lt;&gt;"M5","",SSA!F268)</f>
        <v/>
      </c>
      <c r="I268" s="57" t="str">
        <f>IF($C268&lt;&gt;"M5","",SSA!G268)</f>
        <v/>
      </c>
      <c r="J268" s="57" t="str">
        <f>IF($C268&lt;&gt;"M5","",SSA!H268)</f>
        <v/>
      </c>
      <c r="L268" s="15" t="str">
        <f>IFERROR(AVERAGE(G233:G268),"")</f>
        <v/>
      </c>
      <c r="M268" s="15" t="str">
        <f t="shared" si="22"/>
        <v/>
      </c>
      <c r="N268" s="59" t="str">
        <f t="shared" si="21"/>
        <v/>
      </c>
      <c r="O268" s="60" t="str">
        <f t="shared" si="32"/>
        <v/>
      </c>
      <c r="P268" s="61" t="str">
        <f t="shared" si="33"/>
        <v/>
      </c>
      <c r="Q268" s="62"/>
      <c r="R268" s="62"/>
      <c r="S268" s="62"/>
      <c r="T268" s="62"/>
      <c r="U268" s="62"/>
      <c r="V268" s="62"/>
      <c r="W268" s="23" t="str">
        <f>IFERROR(G268-L268,"")</f>
        <v/>
      </c>
      <c r="X268" s="48" t="str">
        <f t="shared" si="23"/>
        <v/>
      </c>
      <c r="Y268" s="49" t="str">
        <f t="shared" si="24"/>
        <v/>
      </c>
      <c r="Z268" s="28" t="str">
        <f t="shared" si="25"/>
        <v/>
      </c>
      <c r="AA268" s="13" t="str">
        <f t="shared" si="28"/>
        <v/>
      </c>
      <c r="AB268" s="13" t="str">
        <f t="shared" si="29"/>
        <v/>
      </c>
      <c r="AC268" s="63" t="str">
        <f t="shared" si="26"/>
        <v/>
      </c>
      <c r="AD268" s="14" t="str">
        <f t="shared" si="30"/>
        <v/>
      </c>
      <c r="AE268" s="14" t="str">
        <f t="shared" si="31"/>
        <v/>
      </c>
      <c r="AF268" s="64" t="str">
        <f t="shared" si="27"/>
        <v/>
      </c>
      <c r="AG268" s="4"/>
    </row>
    <row r="269" spans="1:33" x14ac:dyDescent="0.55000000000000004">
      <c r="A269" s="5" t="str">
        <f>IF('Data Validation'!$K$2&lt;&gt;TRUE,"",'Data Validation'!A269)</f>
        <v/>
      </c>
      <c r="B269" s="5" t="str">
        <f>IF('Data Validation'!$K$2&lt;&gt;TRUE,"",'Data Validation'!C269)</f>
        <v/>
      </c>
      <c r="C269" s="5" t="str">
        <f>IF('Data Validation'!$K$2&lt;&gt;TRUE,"",'Data Validation'!E269)</f>
        <v/>
      </c>
      <c r="D269" s="5" t="str">
        <f>IF('Data Validation'!$K$2&lt;&gt;TRUE,"",'Data Validation'!G269)</f>
        <v/>
      </c>
      <c r="E269" s="5" t="str">
        <f>IF($C269&lt;&gt;"M5","",Price!F269)</f>
        <v/>
      </c>
      <c r="F269" s="6" t="str">
        <f>IF($C269&lt;&gt;"M5","",Price!G269)</f>
        <v/>
      </c>
      <c r="G269" s="57" t="str">
        <f>IF($C269&lt;&gt;"M5","",SSA!E269)</f>
        <v/>
      </c>
      <c r="H269" s="57" t="str">
        <f>IF($C269&lt;&gt;"M5","",SSA!F269)</f>
        <v/>
      </c>
      <c r="I269" s="57" t="str">
        <f>IF($C269&lt;&gt;"M5","",SSA!G269)</f>
        <v/>
      </c>
      <c r="J269" s="57" t="str">
        <f>IF($C269&lt;&gt;"M5","",SSA!H269)</f>
        <v/>
      </c>
      <c r="L269" s="15" t="str">
        <f>IFERROR(AVERAGE(G234:G269),"")</f>
        <v/>
      </c>
      <c r="M269" s="15" t="str">
        <f t="shared" si="22"/>
        <v/>
      </c>
      <c r="N269" s="59" t="str">
        <f t="shared" si="21"/>
        <v/>
      </c>
      <c r="O269" s="60" t="str">
        <f t="shared" si="32"/>
        <v/>
      </c>
      <c r="P269" s="61" t="str">
        <f t="shared" si="33"/>
        <v/>
      </c>
      <c r="Q269" s="62"/>
      <c r="R269" s="62"/>
      <c r="S269" s="62"/>
      <c r="T269" s="62"/>
      <c r="U269" s="62"/>
      <c r="V269" s="62"/>
      <c r="W269" s="23" t="str">
        <f>IFERROR(G269-L269,"")</f>
        <v/>
      </c>
      <c r="X269" s="48" t="str">
        <f t="shared" si="23"/>
        <v/>
      </c>
      <c r="Y269" s="49" t="str">
        <f t="shared" si="24"/>
        <v/>
      </c>
      <c r="Z269" s="28" t="str">
        <f t="shared" si="25"/>
        <v/>
      </c>
      <c r="AA269" s="13" t="str">
        <f t="shared" si="28"/>
        <v/>
      </c>
      <c r="AB269" s="13" t="str">
        <f t="shared" si="29"/>
        <v/>
      </c>
      <c r="AC269" s="63" t="str">
        <f t="shared" si="26"/>
        <v/>
      </c>
      <c r="AD269" s="14" t="str">
        <f t="shared" si="30"/>
        <v/>
      </c>
      <c r="AE269" s="14" t="str">
        <f t="shared" si="31"/>
        <v/>
      </c>
      <c r="AF269" s="64" t="str">
        <f t="shared" si="27"/>
        <v/>
      </c>
      <c r="AG269" s="4"/>
    </row>
    <row r="270" spans="1:33" x14ac:dyDescent="0.55000000000000004">
      <c r="A270" s="5" t="str">
        <f>IF('Data Validation'!$K$2&lt;&gt;TRUE,"",'Data Validation'!A270)</f>
        <v/>
      </c>
      <c r="B270" s="5" t="str">
        <f>IF('Data Validation'!$K$2&lt;&gt;TRUE,"",'Data Validation'!C270)</f>
        <v/>
      </c>
      <c r="C270" s="5" t="str">
        <f>IF('Data Validation'!$K$2&lt;&gt;TRUE,"",'Data Validation'!E270)</f>
        <v/>
      </c>
      <c r="D270" s="5" t="str">
        <f>IF('Data Validation'!$K$2&lt;&gt;TRUE,"",'Data Validation'!G270)</f>
        <v/>
      </c>
      <c r="E270" s="5" t="str">
        <f>IF($C270&lt;&gt;"M5","",Price!F270)</f>
        <v/>
      </c>
      <c r="F270" s="6" t="str">
        <f>IF($C270&lt;&gt;"M5","",Price!G270)</f>
        <v/>
      </c>
      <c r="G270" s="57" t="str">
        <f>IF($C270&lt;&gt;"M5","",SSA!E270)</f>
        <v/>
      </c>
      <c r="H270" s="57" t="str">
        <f>IF($C270&lt;&gt;"M5","",SSA!F270)</f>
        <v/>
      </c>
      <c r="I270" s="57" t="str">
        <f>IF($C270&lt;&gt;"M5","",SSA!G270)</f>
        <v/>
      </c>
      <c r="J270" s="57" t="str">
        <f>IF($C270&lt;&gt;"M5","",SSA!H270)</f>
        <v/>
      </c>
      <c r="L270" s="15" t="str">
        <f>IFERROR(AVERAGE(G235:G270),"")</f>
        <v/>
      </c>
      <c r="M270" s="15" t="str">
        <f t="shared" si="22"/>
        <v/>
      </c>
      <c r="N270" s="59" t="str">
        <f t="shared" si="21"/>
        <v/>
      </c>
      <c r="O270" s="60" t="str">
        <f t="shared" si="32"/>
        <v/>
      </c>
      <c r="P270" s="61" t="str">
        <f t="shared" si="33"/>
        <v/>
      </c>
      <c r="Q270" s="62"/>
      <c r="R270" s="62"/>
      <c r="S270" s="62"/>
      <c r="T270" s="62"/>
      <c r="U270" s="62"/>
      <c r="V270" s="62"/>
      <c r="W270" s="23" t="str">
        <f>IFERROR(G270-L270,"")</f>
        <v/>
      </c>
      <c r="X270" s="48" t="str">
        <f t="shared" si="23"/>
        <v/>
      </c>
      <c r="Y270" s="49" t="str">
        <f t="shared" si="24"/>
        <v/>
      </c>
      <c r="Z270" s="28" t="str">
        <f t="shared" si="25"/>
        <v/>
      </c>
      <c r="AA270" s="13" t="str">
        <f t="shared" si="28"/>
        <v/>
      </c>
      <c r="AB270" s="13" t="str">
        <f t="shared" si="29"/>
        <v/>
      </c>
      <c r="AC270" s="63" t="str">
        <f t="shared" si="26"/>
        <v/>
      </c>
      <c r="AD270" s="14" t="str">
        <f t="shared" si="30"/>
        <v/>
      </c>
      <c r="AE270" s="14" t="str">
        <f t="shared" si="31"/>
        <v/>
      </c>
      <c r="AF270" s="64" t="str">
        <f t="shared" si="27"/>
        <v/>
      </c>
      <c r="AG270" s="4"/>
    </row>
    <row r="271" spans="1:33" x14ac:dyDescent="0.55000000000000004">
      <c r="A271" s="5" t="str">
        <f>IF('Data Validation'!$K$2&lt;&gt;TRUE,"",'Data Validation'!A271)</f>
        <v/>
      </c>
      <c r="B271" s="5" t="str">
        <f>IF('Data Validation'!$K$2&lt;&gt;TRUE,"",'Data Validation'!C271)</f>
        <v/>
      </c>
      <c r="C271" s="5" t="str">
        <f>IF('Data Validation'!$K$2&lt;&gt;TRUE,"",'Data Validation'!E271)</f>
        <v/>
      </c>
      <c r="D271" s="5" t="str">
        <f>IF('Data Validation'!$K$2&lt;&gt;TRUE,"",'Data Validation'!G271)</f>
        <v/>
      </c>
      <c r="E271" s="5" t="str">
        <f>IF($C271&lt;&gt;"M5","",Price!F271)</f>
        <v/>
      </c>
      <c r="F271" s="6" t="str">
        <f>IF($C271&lt;&gt;"M5","",Price!G271)</f>
        <v/>
      </c>
      <c r="G271" s="57" t="str">
        <f>IF($C271&lt;&gt;"M5","",SSA!E271)</f>
        <v/>
      </c>
      <c r="H271" s="57" t="str">
        <f>IF($C271&lt;&gt;"M5","",SSA!F271)</f>
        <v/>
      </c>
      <c r="I271" s="57" t="str">
        <f>IF($C271&lt;&gt;"M5","",SSA!G271)</f>
        <v/>
      </c>
      <c r="J271" s="57" t="str">
        <f>IF($C271&lt;&gt;"M5","",SSA!H271)</f>
        <v/>
      </c>
      <c r="L271" s="15" t="str">
        <f>IFERROR(AVERAGE(G236:G271),"")</f>
        <v/>
      </c>
      <c r="M271" s="15" t="str">
        <f t="shared" si="22"/>
        <v/>
      </c>
      <c r="N271" s="59" t="str">
        <f t="shared" si="21"/>
        <v/>
      </c>
      <c r="O271" s="60" t="str">
        <f t="shared" si="32"/>
        <v/>
      </c>
      <c r="P271" s="61" t="str">
        <f t="shared" si="33"/>
        <v/>
      </c>
      <c r="Q271" s="62"/>
      <c r="R271" s="62"/>
      <c r="S271" s="62"/>
      <c r="T271" s="62"/>
      <c r="U271" s="62"/>
      <c r="V271" s="62"/>
      <c r="W271" s="23" t="str">
        <f>IFERROR(G271-L271,"")</f>
        <v/>
      </c>
      <c r="X271" s="48" t="str">
        <f t="shared" si="23"/>
        <v/>
      </c>
      <c r="Y271" s="49" t="str">
        <f t="shared" si="24"/>
        <v/>
      </c>
      <c r="Z271" s="28" t="str">
        <f t="shared" si="25"/>
        <v/>
      </c>
      <c r="AA271" s="13" t="str">
        <f t="shared" si="28"/>
        <v/>
      </c>
      <c r="AB271" s="13" t="str">
        <f t="shared" si="29"/>
        <v/>
      </c>
      <c r="AC271" s="63" t="str">
        <f t="shared" si="26"/>
        <v/>
      </c>
      <c r="AD271" s="14" t="str">
        <f t="shared" si="30"/>
        <v/>
      </c>
      <c r="AE271" s="14" t="str">
        <f t="shared" si="31"/>
        <v/>
      </c>
      <c r="AF271" s="64" t="str">
        <f t="shared" si="27"/>
        <v/>
      </c>
      <c r="AG271" s="4"/>
    </row>
    <row r="272" spans="1:33" x14ac:dyDescent="0.55000000000000004">
      <c r="A272" s="5" t="str">
        <f>IF('Data Validation'!$K$2&lt;&gt;TRUE,"",'Data Validation'!A272)</f>
        <v/>
      </c>
      <c r="B272" s="5" t="str">
        <f>IF('Data Validation'!$K$2&lt;&gt;TRUE,"",'Data Validation'!C272)</f>
        <v/>
      </c>
      <c r="C272" s="5" t="str">
        <f>IF('Data Validation'!$K$2&lt;&gt;TRUE,"",'Data Validation'!E272)</f>
        <v/>
      </c>
      <c r="D272" s="5" t="str">
        <f>IF('Data Validation'!$K$2&lt;&gt;TRUE,"",'Data Validation'!G272)</f>
        <v/>
      </c>
      <c r="E272" s="5" t="str">
        <f>IF($C272&lt;&gt;"M5","",Price!F272)</f>
        <v/>
      </c>
      <c r="F272" s="6" t="str">
        <f>IF($C272&lt;&gt;"M5","",Price!G272)</f>
        <v/>
      </c>
      <c r="G272" s="57" t="str">
        <f>IF($C272&lt;&gt;"M5","",SSA!E272)</f>
        <v/>
      </c>
      <c r="H272" s="57" t="str">
        <f>IF($C272&lt;&gt;"M5","",SSA!F272)</f>
        <v/>
      </c>
      <c r="I272" s="57" t="str">
        <f>IF($C272&lt;&gt;"M5","",SSA!G272)</f>
        <v/>
      </c>
      <c r="J272" s="57" t="str">
        <f>IF($C272&lt;&gt;"M5","",SSA!H272)</f>
        <v/>
      </c>
      <c r="L272" s="15" t="str">
        <f>IFERROR(AVERAGE(G237:G272),"")</f>
        <v/>
      </c>
      <c r="M272" s="15" t="str">
        <f t="shared" si="22"/>
        <v/>
      </c>
      <c r="N272" s="59" t="str">
        <f t="shared" si="21"/>
        <v/>
      </c>
      <c r="O272" s="60" t="str">
        <f t="shared" si="32"/>
        <v/>
      </c>
      <c r="P272" s="61" t="str">
        <f t="shared" si="33"/>
        <v/>
      </c>
      <c r="Q272" s="62"/>
      <c r="R272" s="62"/>
      <c r="S272" s="62"/>
      <c r="T272" s="62"/>
      <c r="U272" s="62"/>
      <c r="V272" s="62"/>
      <c r="W272" s="23" t="str">
        <f>IFERROR(G272-L272,"")</f>
        <v/>
      </c>
      <c r="X272" s="48" t="str">
        <f t="shared" si="23"/>
        <v/>
      </c>
      <c r="Y272" s="49" t="str">
        <f t="shared" si="24"/>
        <v/>
      </c>
      <c r="Z272" s="28" t="str">
        <f t="shared" si="25"/>
        <v/>
      </c>
      <c r="AA272" s="13" t="str">
        <f t="shared" si="28"/>
        <v/>
      </c>
      <c r="AB272" s="13" t="str">
        <f t="shared" si="29"/>
        <v/>
      </c>
      <c r="AC272" s="63" t="str">
        <f t="shared" si="26"/>
        <v/>
      </c>
      <c r="AD272" s="14" t="str">
        <f t="shared" si="30"/>
        <v/>
      </c>
      <c r="AE272" s="14" t="str">
        <f t="shared" si="31"/>
        <v/>
      </c>
      <c r="AF272" s="64" t="str">
        <f t="shared" si="27"/>
        <v/>
      </c>
      <c r="AG272" s="4"/>
    </row>
    <row r="273" spans="1:33" x14ac:dyDescent="0.55000000000000004">
      <c r="A273" s="5" t="str">
        <f>IF('Data Validation'!$K$2&lt;&gt;TRUE,"",'Data Validation'!A273)</f>
        <v/>
      </c>
      <c r="B273" s="5" t="str">
        <f>IF('Data Validation'!$K$2&lt;&gt;TRUE,"",'Data Validation'!C273)</f>
        <v/>
      </c>
      <c r="C273" s="5" t="str">
        <f>IF('Data Validation'!$K$2&lt;&gt;TRUE,"",'Data Validation'!E273)</f>
        <v/>
      </c>
      <c r="D273" s="5" t="str">
        <f>IF('Data Validation'!$K$2&lt;&gt;TRUE,"",'Data Validation'!G273)</f>
        <v/>
      </c>
      <c r="E273" s="5" t="str">
        <f>IF($C273&lt;&gt;"M5","",Price!F273)</f>
        <v/>
      </c>
      <c r="F273" s="6" t="str">
        <f>IF($C273&lt;&gt;"M5","",Price!G273)</f>
        <v/>
      </c>
      <c r="G273" s="57" t="str">
        <f>IF($C273&lt;&gt;"M5","",SSA!E273)</f>
        <v/>
      </c>
      <c r="H273" s="57" t="str">
        <f>IF($C273&lt;&gt;"M5","",SSA!F273)</f>
        <v/>
      </c>
      <c r="I273" s="57" t="str">
        <f>IF($C273&lt;&gt;"M5","",SSA!G273)</f>
        <v/>
      </c>
      <c r="J273" s="57" t="str">
        <f>IF($C273&lt;&gt;"M5","",SSA!H273)</f>
        <v/>
      </c>
      <c r="L273" s="15" t="str">
        <f>IFERROR(AVERAGE(G238:G273),"")</f>
        <v/>
      </c>
      <c r="M273" s="15" t="str">
        <f t="shared" si="22"/>
        <v/>
      </c>
      <c r="N273" s="59" t="str">
        <f t="shared" si="21"/>
        <v/>
      </c>
      <c r="O273" s="60" t="str">
        <f t="shared" si="32"/>
        <v/>
      </c>
      <c r="P273" s="61" t="str">
        <f t="shared" si="33"/>
        <v/>
      </c>
      <c r="Q273" s="62"/>
      <c r="R273" s="62"/>
      <c r="S273" s="62"/>
      <c r="T273" s="62"/>
      <c r="U273" s="62"/>
      <c r="V273" s="62"/>
      <c r="W273" s="23" t="str">
        <f>IFERROR(G273-L273,"")</f>
        <v/>
      </c>
      <c r="X273" s="48" t="str">
        <f t="shared" si="23"/>
        <v/>
      </c>
      <c r="Y273" s="49" t="str">
        <f t="shared" si="24"/>
        <v/>
      </c>
      <c r="Z273" s="28" t="str">
        <f t="shared" si="25"/>
        <v/>
      </c>
      <c r="AA273" s="13" t="str">
        <f t="shared" si="28"/>
        <v/>
      </c>
      <c r="AB273" s="13" t="str">
        <f t="shared" si="29"/>
        <v/>
      </c>
      <c r="AC273" s="63" t="str">
        <f t="shared" si="26"/>
        <v/>
      </c>
      <c r="AD273" s="14" t="str">
        <f t="shared" si="30"/>
        <v/>
      </c>
      <c r="AE273" s="14" t="str">
        <f t="shared" si="31"/>
        <v/>
      </c>
      <c r="AF273" s="64" t="str">
        <f t="shared" si="27"/>
        <v/>
      </c>
      <c r="AG273" s="4"/>
    </row>
    <row r="274" spans="1:33" x14ac:dyDescent="0.55000000000000004">
      <c r="A274" s="5" t="str">
        <f>IF('Data Validation'!$K$2&lt;&gt;TRUE,"",'Data Validation'!A274)</f>
        <v/>
      </c>
      <c r="B274" s="5" t="str">
        <f>IF('Data Validation'!$K$2&lt;&gt;TRUE,"",'Data Validation'!C274)</f>
        <v/>
      </c>
      <c r="C274" s="5" t="str">
        <f>IF('Data Validation'!$K$2&lt;&gt;TRUE,"",'Data Validation'!E274)</f>
        <v/>
      </c>
      <c r="D274" s="5" t="str">
        <f>IF('Data Validation'!$K$2&lt;&gt;TRUE,"",'Data Validation'!G274)</f>
        <v/>
      </c>
      <c r="E274" s="5" t="str">
        <f>IF($C274&lt;&gt;"M5","",Price!F274)</f>
        <v/>
      </c>
      <c r="F274" s="6" t="str">
        <f>IF($C274&lt;&gt;"M5","",Price!G274)</f>
        <v/>
      </c>
      <c r="G274" s="57" t="str">
        <f>IF($C274&lt;&gt;"M5","",SSA!E274)</f>
        <v/>
      </c>
      <c r="H274" s="57" t="str">
        <f>IF($C274&lt;&gt;"M5","",SSA!F274)</f>
        <v/>
      </c>
      <c r="I274" s="57" t="str">
        <f>IF($C274&lt;&gt;"M5","",SSA!G274)</f>
        <v/>
      </c>
      <c r="J274" s="57" t="str">
        <f>IF($C274&lt;&gt;"M5","",SSA!H274)</f>
        <v/>
      </c>
      <c r="L274" s="15" t="str">
        <f>IFERROR(AVERAGE(G239:G274),"")</f>
        <v/>
      </c>
      <c r="M274" s="15" t="str">
        <f t="shared" si="22"/>
        <v/>
      </c>
      <c r="N274" s="59" t="str">
        <f t="shared" si="21"/>
        <v/>
      </c>
      <c r="O274" s="60" t="str">
        <f t="shared" si="32"/>
        <v/>
      </c>
      <c r="P274" s="61" t="str">
        <f t="shared" si="33"/>
        <v/>
      </c>
      <c r="Q274" s="62"/>
      <c r="R274" s="62"/>
      <c r="S274" s="62"/>
      <c r="T274" s="62"/>
      <c r="U274" s="62"/>
      <c r="V274" s="62"/>
      <c r="W274" s="23" t="str">
        <f>IFERROR(G274-L274,"")</f>
        <v/>
      </c>
      <c r="X274" s="48" t="str">
        <f t="shared" si="23"/>
        <v/>
      </c>
      <c r="Y274" s="49" t="str">
        <f t="shared" si="24"/>
        <v/>
      </c>
      <c r="Z274" s="28" t="str">
        <f t="shared" si="25"/>
        <v/>
      </c>
      <c r="AA274" s="13" t="str">
        <f t="shared" si="28"/>
        <v/>
      </c>
      <c r="AB274" s="13" t="str">
        <f t="shared" si="29"/>
        <v/>
      </c>
      <c r="AC274" s="63" t="str">
        <f t="shared" si="26"/>
        <v/>
      </c>
      <c r="AD274" s="14" t="str">
        <f t="shared" si="30"/>
        <v/>
      </c>
      <c r="AE274" s="14" t="str">
        <f t="shared" si="31"/>
        <v/>
      </c>
      <c r="AF274" s="64" t="str">
        <f t="shared" si="27"/>
        <v/>
      </c>
      <c r="AG274" s="4"/>
    </row>
    <row r="275" spans="1:33" x14ac:dyDescent="0.55000000000000004">
      <c r="A275" s="5" t="str">
        <f>IF('Data Validation'!$K$2&lt;&gt;TRUE,"",'Data Validation'!A275)</f>
        <v/>
      </c>
      <c r="B275" s="5" t="str">
        <f>IF('Data Validation'!$K$2&lt;&gt;TRUE,"",'Data Validation'!C275)</f>
        <v/>
      </c>
      <c r="C275" s="5" t="str">
        <f>IF('Data Validation'!$K$2&lt;&gt;TRUE,"",'Data Validation'!E275)</f>
        <v/>
      </c>
      <c r="D275" s="5" t="str">
        <f>IF('Data Validation'!$K$2&lt;&gt;TRUE,"",'Data Validation'!G275)</f>
        <v/>
      </c>
      <c r="E275" s="5" t="str">
        <f>IF($C275&lt;&gt;"M5","",Price!F275)</f>
        <v/>
      </c>
      <c r="F275" s="6" t="str">
        <f>IF($C275&lt;&gt;"M5","",Price!G275)</f>
        <v/>
      </c>
      <c r="G275" s="57" t="str">
        <f>IF($C275&lt;&gt;"M5","",SSA!E275)</f>
        <v/>
      </c>
      <c r="H275" s="57" t="str">
        <f>IF($C275&lt;&gt;"M5","",SSA!F275)</f>
        <v/>
      </c>
      <c r="I275" s="57" t="str">
        <f>IF($C275&lt;&gt;"M5","",SSA!G275)</f>
        <v/>
      </c>
      <c r="J275" s="57" t="str">
        <f>IF($C275&lt;&gt;"M5","",SSA!H275)</f>
        <v/>
      </c>
      <c r="L275" s="15" t="str">
        <f>IFERROR(AVERAGE(G240:G275),"")</f>
        <v/>
      </c>
      <c r="M275" s="15" t="str">
        <f t="shared" si="22"/>
        <v/>
      </c>
      <c r="N275" s="59" t="str">
        <f t="shared" si="21"/>
        <v/>
      </c>
      <c r="O275" s="60" t="str">
        <f t="shared" si="32"/>
        <v/>
      </c>
      <c r="P275" s="61" t="str">
        <f t="shared" si="33"/>
        <v/>
      </c>
      <c r="Q275" s="62"/>
      <c r="R275" s="62"/>
      <c r="S275" s="62"/>
      <c r="T275" s="62"/>
      <c r="U275" s="62"/>
      <c r="V275" s="62"/>
      <c r="W275" s="23" t="str">
        <f>IFERROR(G275-L275,"")</f>
        <v/>
      </c>
      <c r="X275" s="48" t="str">
        <f t="shared" si="23"/>
        <v/>
      </c>
      <c r="Y275" s="49" t="str">
        <f t="shared" si="24"/>
        <v/>
      </c>
      <c r="Z275" s="28" t="str">
        <f t="shared" si="25"/>
        <v/>
      </c>
      <c r="AA275" s="13" t="str">
        <f t="shared" si="28"/>
        <v/>
      </c>
      <c r="AB275" s="13" t="str">
        <f t="shared" si="29"/>
        <v/>
      </c>
      <c r="AC275" s="63" t="str">
        <f t="shared" si="26"/>
        <v/>
      </c>
      <c r="AD275" s="14" t="str">
        <f t="shared" si="30"/>
        <v/>
      </c>
      <c r="AE275" s="14" t="str">
        <f t="shared" si="31"/>
        <v/>
      </c>
      <c r="AF275" s="64" t="str">
        <f t="shared" si="27"/>
        <v/>
      </c>
      <c r="AG275" s="4"/>
    </row>
    <row r="276" spans="1:33" x14ac:dyDescent="0.55000000000000004">
      <c r="A276" s="5" t="str">
        <f>IF('Data Validation'!$K$2&lt;&gt;TRUE,"",'Data Validation'!A276)</f>
        <v/>
      </c>
      <c r="B276" s="5" t="str">
        <f>IF('Data Validation'!$K$2&lt;&gt;TRUE,"",'Data Validation'!C276)</f>
        <v/>
      </c>
      <c r="C276" s="5" t="str">
        <f>IF('Data Validation'!$K$2&lt;&gt;TRUE,"",'Data Validation'!E276)</f>
        <v/>
      </c>
      <c r="D276" s="5" t="str">
        <f>IF('Data Validation'!$K$2&lt;&gt;TRUE,"",'Data Validation'!G276)</f>
        <v/>
      </c>
      <c r="E276" s="5" t="str">
        <f>IF($C276&lt;&gt;"M5","",Price!F276)</f>
        <v/>
      </c>
      <c r="F276" s="6" t="str">
        <f>IF($C276&lt;&gt;"M5","",Price!G276)</f>
        <v/>
      </c>
      <c r="G276" s="57" t="str">
        <f>IF($C276&lt;&gt;"M5","",SSA!E276)</f>
        <v/>
      </c>
      <c r="H276" s="57" t="str">
        <f>IF($C276&lt;&gt;"M5","",SSA!F276)</f>
        <v/>
      </c>
      <c r="I276" s="57" t="str">
        <f>IF($C276&lt;&gt;"M5","",SSA!G276)</f>
        <v/>
      </c>
      <c r="J276" s="57" t="str">
        <f>IF($C276&lt;&gt;"M5","",SSA!H276)</f>
        <v/>
      </c>
      <c r="L276" s="15" t="str">
        <f>IFERROR(AVERAGE(G241:G276),"")</f>
        <v/>
      </c>
      <c r="M276" s="15" t="str">
        <f t="shared" si="22"/>
        <v/>
      </c>
      <c r="N276" s="59" t="str">
        <f t="shared" si="21"/>
        <v/>
      </c>
      <c r="O276" s="60" t="str">
        <f t="shared" si="32"/>
        <v/>
      </c>
      <c r="P276" s="61" t="str">
        <f t="shared" si="33"/>
        <v/>
      </c>
      <c r="Q276" s="62"/>
      <c r="R276" s="62"/>
      <c r="S276" s="62"/>
      <c r="T276" s="62"/>
      <c r="U276" s="62"/>
      <c r="V276" s="62"/>
      <c r="W276" s="23" t="str">
        <f>IFERROR(G276-L276,"")</f>
        <v/>
      </c>
      <c r="X276" s="48" t="str">
        <f t="shared" si="23"/>
        <v/>
      </c>
      <c r="Y276" s="49" t="str">
        <f t="shared" si="24"/>
        <v/>
      </c>
      <c r="Z276" s="28" t="str">
        <f t="shared" si="25"/>
        <v/>
      </c>
      <c r="AA276" s="13" t="str">
        <f t="shared" si="28"/>
        <v/>
      </c>
      <c r="AB276" s="13" t="str">
        <f t="shared" si="29"/>
        <v/>
      </c>
      <c r="AC276" s="63" t="str">
        <f t="shared" si="26"/>
        <v/>
      </c>
      <c r="AD276" s="14" t="str">
        <f t="shared" si="30"/>
        <v/>
      </c>
      <c r="AE276" s="14" t="str">
        <f t="shared" si="31"/>
        <v/>
      </c>
      <c r="AF276" s="64" t="str">
        <f t="shared" si="27"/>
        <v/>
      </c>
      <c r="AG276" s="4"/>
    </row>
    <row r="277" spans="1:33" x14ac:dyDescent="0.55000000000000004">
      <c r="A277" s="5" t="str">
        <f>IF('Data Validation'!$K$2&lt;&gt;TRUE,"",'Data Validation'!A277)</f>
        <v/>
      </c>
      <c r="B277" s="5" t="str">
        <f>IF('Data Validation'!$K$2&lt;&gt;TRUE,"",'Data Validation'!C277)</f>
        <v/>
      </c>
      <c r="C277" s="5" t="str">
        <f>IF('Data Validation'!$K$2&lt;&gt;TRUE,"",'Data Validation'!E277)</f>
        <v/>
      </c>
      <c r="D277" s="5" t="str">
        <f>IF('Data Validation'!$K$2&lt;&gt;TRUE,"",'Data Validation'!G277)</f>
        <v/>
      </c>
      <c r="E277" s="5" t="str">
        <f>IF($C277&lt;&gt;"M5","",Price!F277)</f>
        <v/>
      </c>
      <c r="F277" s="6" t="str">
        <f>IF($C277&lt;&gt;"M5","",Price!G277)</f>
        <v/>
      </c>
      <c r="G277" s="57" t="str">
        <f>IF($C277&lt;&gt;"M5","",SSA!E277)</f>
        <v/>
      </c>
      <c r="H277" s="57" t="str">
        <f>IF($C277&lt;&gt;"M5","",SSA!F277)</f>
        <v/>
      </c>
      <c r="I277" s="57" t="str">
        <f>IF($C277&lt;&gt;"M5","",SSA!G277)</f>
        <v/>
      </c>
      <c r="J277" s="57" t="str">
        <f>IF($C277&lt;&gt;"M5","",SSA!H277)</f>
        <v/>
      </c>
      <c r="L277" s="15" t="str">
        <f>IFERROR(AVERAGE(G242:G277),"")</f>
        <v/>
      </c>
      <c r="M277" s="15" t="str">
        <f t="shared" si="22"/>
        <v/>
      </c>
      <c r="N277" s="59" t="str">
        <f t="shared" si="21"/>
        <v/>
      </c>
      <c r="O277" s="60" t="str">
        <f t="shared" si="32"/>
        <v/>
      </c>
      <c r="P277" s="61" t="str">
        <f t="shared" si="33"/>
        <v/>
      </c>
      <c r="Q277" s="62"/>
      <c r="R277" s="62"/>
      <c r="S277" s="62"/>
      <c r="T277" s="62"/>
      <c r="U277" s="62"/>
      <c r="V277" s="62"/>
      <c r="W277" s="23" t="str">
        <f>IFERROR(G277-L277,"")</f>
        <v/>
      </c>
      <c r="X277" s="48" t="str">
        <f t="shared" si="23"/>
        <v/>
      </c>
      <c r="Y277" s="49" t="str">
        <f t="shared" si="24"/>
        <v/>
      </c>
      <c r="Z277" s="28" t="str">
        <f t="shared" si="25"/>
        <v/>
      </c>
      <c r="AA277" s="13" t="str">
        <f t="shared" si="28"/>
        <v/>
      </c>
      <c r="AB277" s="13" t="str">
        <f t="shared" si="29"/>
        <v/>
      </c>
      <c r="AC277" s="63" t="str">
        <f t="shared" si="26"/>
        <v/>
      </c>
      <c r="AD277" s="14" t="str">
        <f t="shared" si="30"/>
        <v/>
      </c>
      <c r="AE277" s="14" t="str">
        <f t="shared" si="31"/>
        <v/>
      </c>
      <c r="AF277" s="64" t="str">
        <f t="shared" si="27"/>
        <v/>
      </c>
      <c r="AG277" s="4"/>
    </row>
    <row r="278" spans="1:33" x14ac:dyDescent="0.55000000000000004">
      <c r="A278" s="5" t="str">
        <f>IF('Data Validation'!$K$2&lt;&gt;TRUE,"",'Data Validation'!A278)</f>
        <v/>
      </c>
      <c r="B278" s="5" t="str">
        <f>IF('Data Validation'!$K$2&lt;&gt;TRUE,"",'Data Validation'!C278)</f>
        <v/>
      </c>
      <c r="C278" s="5" t="str">
        <f>IF('Data Validation'!$K$2&lt;&gt;TRUE,"",'Data Validation'!E278)</f>
        <v/>
      </c>
      <c r="D278" s="5" t="str">
        <f>IF('Data Validation'!$K$2&lt;&gt;TRUE,"",'Data Validation'!G278)</f>
        <v/>
      </c>
      <c r="E278" s="5" t="str">
        <f>IF($C278&lt;&gt;"M5","",Price!F278)</f>
        <v/>
      </c>
      <c r="F278" s="6" t="str">
        <f>IF($C278&lt;&gt;"M5","",Price!G278)</f>
        <v/>
      </c>
      <c r="G278" s="57" t="str">
        <f>IF($C278&lt;&gt;"M5","",SSA!E278)</f>
        <v/>
      </c>
      <c r="H278" s="57" t="str">
        <f>IF($C278&lt;&gt;"M5","",SSA!F278)</f>
        <v/>
      </c>
      <c r="I278" s="57" t="str">
        <f>IF($C278&lt;&gt;"M5","",SSA!G278)</f>
        <v/>
      </c>
      <c r="J278" s="57" t="str">
        <f>IF($C278&lt;&gt;"M5","",SSA!H278)</f>
        <v/>
      </c>
      <c r="L278" s="15" t="str">
        <f>IFERROR(AVERAGE(G243:G278),"")</f>
        <v/>
      </c>
      <c r="M278" s="15" t="str">
        <f t="shared" si="22"/>
        <v/>
      </c>
      <c r="N278" s="59" t="str">
        <f t="shared" si="21"/>
        <v/>
      </c>
      <c r="O278" s="60" t="str">
        <f t="shared" si="32"/>
        <v/>
      </c>
      <c r="P278" s="61" t="str">
        <f t="shared" si="33"/>
        <v/>
      </c>
      <c r="Q278" s="62"/>
      <c r="R278" s="62"/>
      <c r="S278" s="62"/>
      <c r="T278" s="62"/>
      <c r="U278" s="62"/>
      <c r="V278" s="62"/>
      <c r="W278" s="23" t="str">
        <f>IFERROR(G278-L278,"")</f>
        <v/>
      </c>
      <c r="X278" s="48" t="str">
        <f t="shared" si="23"/>
        <v/>
      </c>
      <c r="Y278" s="49" t="str">
        <f t="shared" si="24"/>
        <v/>
      </c>
      <c r="Z278" s="28" t="str">
        <f t="shared" si="25"/>
        <v/>
      </c>
      <c r="AA278" s="13" t="str">
        <f t="shared" si="28"/>
        <v/>
      </c>
      <c r="AB278" s="13" t="str">
        <f t="shared" si="29"/>
        <v/>
      </c>
      <c r="AC278" s="63" t="str">
        <f t="shared" si="26"/>
        <v/>
      </c>
      <c r="AD278" s="14" t="str">
        <f t="shared" si="30"/>
        <v/>
      </c>
      <c r="AE278" s="14" t="str">
        <f t="shared" si="31"/>
        <v/>
      </c>
      <c r="AF278" s="64" t="str">
        <f t="shared" si="27"/>
        <v/>
      </c>
      <c r="AG278" s="4"/>
    </row>
    <row r="279" spans="1:33" x14ac:dyDescent="0.55000000000000004">
      <c r="A279" s="5" t="str">
        <f>IF('Data Validation'!$K$2&lt;&gt;TRUE,"",'Data Validation'!A279)</f>
        <v/>
      </c>
      <c r="B279" s="5" t="str">
        <f>IF('Data Validation'!$K$2&lt;&gt;TRUE,"",'Data Validation'!C279)</f>
        <v/>
      </c>
      <c r="C279" s="5" t="str">
        <f>IF('Data Validation'!$K$2&lt;&gt;TRUE,"",'Data Validation'!E279)</f>
        <v/>
      </c>
      <c r="D279" s="5" t="str">
        <f>IF('Data Validation'!$K$2&lt;&gt;TRUE,"",'Data Validation'!G279)</f>
        <v/>
      </c>
      <c r="E279" s="5" t="str">
        <f>IF($C279&lt;&gt;"M5","",Price!F279)</f>
        <v/>
      </c>
      <c r="F279" s="6" t="str">
        <f>IF($C279&lt;&gt;"M5","",Price!G279)</f>
        <v/>
      </c>
      <c r="G279" s="57" t="str">
        <f>IF($C279&lt;&gt;"M5","",SSA!E279)</f>
        <v/>
      </c>
      <c r="H279" s="57" t="str">
        <f>IF($C279&lt;&gt;"M5","",SSA!F279)</f>
        <v/>
      </c>
      <c r="I279" s="57" t="str">
        <f>IF($C279&lt;&gt;"M5","",SSA!G279)</f>
        <v/>
      </c>
      <c r="J279" s="57" t="str">
        <f>IF($C279&lt;&gt;"M5","",SSA!H279)</f>
        <v/>
      </c>
      <c r="L279" s="15" t="str">
        <f>IFERROR(AVERAGE(G244:G279),"")</f>
        <v/>
      </c>
      <c r="M279" s="15" t="str">
        <f t="shared" si="22"/>
        <v/>
      </c>
      <c r="N279" s="59" t="str">
        <f t="shared" si="21"/>
        <v/>
      </c>
      <c r="O279" s="60" t="str">
        <f t="shared" si="32"/>
        <v/>
      </c>
      <c r="P279" s="61" t="str">
        <f t="shared" si="33"/>
        <v/>
      </c>
      <c r="Q279" s="62"/>
      <c r="R279" s="62"/>
      <c r="S279" s="62"/>
      <c r="T279" s="62"/>
      <c r="U279" s="62"/>
      <c r="V279" s="62"/>
      <c r="W279" s="23" t="str">
        <f>IFERROR(G279-L279,"")</f>
        <v/>
      </c>
      <c r="X279" s="48" t="str">
        <f t="shared" si="23"/>
        <v/>
      </c>
      <c r="Y279" s="49" t="str">
        <f t="shared" si="24"/>
        <v/>
      </c>
      <c r="Z279" s="28" t="str">
        <f t="shared" si="25"/>
        <v/>
      </c>
      <c r="AA279" s="13" t="str">
        <f t="shared" si="28"/>
        <v/>
      </c>
      <c r="AB279" s="13" t="str">
        <f t="shared" si="29"/>
        <v/>
      </c>
      <c r="AC279" s="63" t="str">
        <f t="shared" si="26"/>
        <v/>
      </c>
      <c r="AD279" s="14" t="str">
        <f t="shared" si="30"/>
        <v/>
      </c>
      <c r="AE279" s="14" t="str">
        <f t="shared" si="31"/>
        <v/>
      </c>
      <c r="AF279" s="64" t="str">
        <f t="shared" si="27"/>
        <v/>
      </c>
      <c r="AG279" s="4"/>
    </row>
    <row r="280" spans="1:33" x14ac:dyDescent="0.55000000000000004">
      <c r="A280" s="5" t="str">
        <f>IF('Data Validation'!$K$2&lt;&gt;TRUE,"",'Data Validation'!A280)</f>
        <v/>
      </c>
      <c r="B280" s="5" t="str">
        <f>IF('Data Validation'!$K$2&lt;&gt;TRUE,"",'Data Validation'!C280)</f>
        <v/>
      </c>
      <c r="C280" s="5" t="str">
        <f>IF('Data Validation'!$K$2&lt;&gt;TRUE,"",'Data Validation'!E280)</f>
        <v/>
      </c>
      <c r="D280" s="5" t="str">
        <f>IF('Data Validation'!$K$2&lt;&gt;TRUE,"",'Data Validation'!G280)</f>
        <v/>
      </c>
      <c r="E280" s="5" t="str">
        <f>IF($C280&lt;&gt;"M5","",Price!F280)</f>
        <v/>
      </c>
      <c r="F280" s="6" t="str">
        <f>IF($C280&lt;&gt;"M5","",Price!G280)</f>
        <v/>
      </c>
      <c r="G280" s="57" t="str">
        <f>IF($C280&lt;&gt;"M5","",SSA!E280)</f>
        <v/>
      </c>
      <c r="H280" s="57" t="str">
        <f>IF($C280&lt;&gt;"M5","",SSA!F280)</f>
        <v/>
      </c>
      <c r="I280" s="57" t="str">
        <f>IF($C280&lt;&gt;"M5","",SSA!G280)</f>
        <v/>
      </c>
      <c r="J280" s="57" t="str">
        <f>IF($C280&lt;&gt;"M5","",SSA!H280)</f>
        <v/>
      </c>
      <c r="L280" s="15" t="str">
        <f>IFERROR(AVERAGE(G245:G280),"")</f>
        <v/>
      </c>
      <c r="M280" s="15" t="str">
        <f t="shared" si="22"/>
        <v/>
      </c>
      <c r="N280" s="59" t="str">
        <f t="shared" si="21"/>
        <v/>
      </c>
      <c r="O280" s="60" t="str">
        <f t="shared" si="32"/>
        <v/>
      </c>
      <c r="P280" s="61" t="str">
        <f t="shared" si="33"/>
        <v/>
      </c>
      <c r="Q280" s="62"/>
      <c r="R280" s="62"/>
      <c r="S280" s="62"/>
      <c r="T280" s="62"/>
      <c r="U280" s="62"/>
      <c r="V280" s="62"/>
      <c r="W280" s="23" t="str">
        <f>IFERROR(G280-L280,"")</f>
        <v/>
      </c>
      <c r="X280" s="48" t="str">
        <f t="shared" si="23"/>
        <v/>
      </c>
      <c r="Y280" s="49" t="str">
        <f t="shared" si="24"/>
        <v/>
      </c>
      <c r="Z280" s="28" t="str">
        <f t="shared" si="25"/>
        <v/>
      </c>
      <c r="AA280" s="13" t="str">
        <f t="shared" si="28"/>
        <v/>
      </c>
      <c r="AB280" s="13" t="str">
        <f t="shared" si="29"/>
        <v/>
      </c>
      <c r="AC280" s="63" t="str">
        <f t="shared" si="26"/>
        <v/>
      </c>
      <c r="AD280" s="14" t="str">
        <f t="shared" si="30"/>
        <v/>
      </c>
      <c r="AE280" s="14" t="str">
        <f t="shared" si="31"/>
        <v/>
      </c>
      <c r="AF280" s="64" t="str">
        <f t="shared" si="27"/>
        <v/>
      </c>
      <c r="AG280" s="4"/>
    </row>
    <row r="281" spans="1:33" x14ac:dyDescent="0.55000000000000004">
      <c r="A281" s="5" t="str">
        <f>IF('Data Validation'!$K$2&lt;&gt;TRUE,"",'Data Validation'!A281)</f>
        <v/>
      </c>
      <c r="B281" s="5" t="str">
        <f>IF('Data Validation'!$K$2&lt;&gt;TRUE,"",'Data Validation'!C281)</f>
        <v/>
      </c>
      <c r="C281" s="5" t="str">
        <f>IF('Data Validation'!$K$2&lt;&gt;TRUE,"",'Data Validation'!E281)</f>
        <v/>
      </c>
      <c r="D281" s="5" t="str">
        <f>IF('Data Validation'!$K$2&lt;&gt;TRUE,"",'Data Validation'!G281)</f>
        <v/>
      </c>
      <c r="E281" s="5" t="str">
        <f>IF($C281&lt;&gt;"M5","",Price!F281)</f>
        <v/>
      </c>
      <c r="F281" s="6" t="str">
        <f>IF($C281&lt;&gt;"M5","",Price!G281)</f>
        <v/>
      </c>
      <c r="G281" s="57" t="str">
        <f>IF($C281&lt;&gt;"M5","",SSA!E281)</f>
        <v/>
      </c>
      <c r="H281" s="57" t="str">
        <f>IF($C281&lt;&gt;"M5","",SSA!F281)</f>
        <v/>
      </c>
      <c r="I281" s="57" t="str">
        <f>IF($C281&lt;&gt;"M5","",SSA!G281)</f>
        <v/>
      </c>
      <c r="J281" s="57" t="str">
        <f>IF($C281&lt;&gt;"M5","",SSA!H281)</f>
        <v/>
      </c>
      <c r="L281" s="15" t="str">
        <f>IFERROR(AVERAGE(G246:G281),"")</f>
        <v/>
      </c>
      <c r="M281" s="15" t="str">
        <f t="shared" si="22"/>
        <v/>
      </c>
      <c r="N281" s="59" t="str">
        <f t="shared" ref="N281:N344" si="34">IFERROR(G281-H281,"")</f>
        <v/>
      </c>
      <c r="O281" s="60" t="str">
        <f t="shared" si="32"/>
        <v/>
      </c>
      <c r="P281" s="61" t="str">
        <f t="shared" si="33"/>
        <v/>
      </c>
      <c r="Q281" s="62"/>
      <c r="R281" s="62"/>
      <c r="S281" s="62"/>
      <c r="T281" s="62"/>
      <c r="U281" s="62"/>
      <c r="V281" s="62"/>
      <c r="W281" s="23" t="str">
        <f>IFERROR(G281-L281,"")</f>
        <v/>
      </c>
      <c r="X281" s="48" t="str">
        <f t="shared" si="23"/>
        <v/>
      </c>
      <c r="Y281" s="49" t="str">
        <f t="shared" si="24"/>
        <v/>
      </c>
      <c r="Z281" s="28" t="str">
        <f t="shared" si="25"/>
        <v/>
      </c>
      <c r="AA281" s="13" t="str">
        <f t="shared" si="28"/>
        <v/>
      </c>
      <c r="AB281" s="13" t="str">
        <f t="shared" si="29"/>
        <v/>
      </c>
      <c r="AC281" s="63" t="str">
        <f t="shared" si="26"/>
        <v/>
      </c>
      <c r="AD281" s="14" t="str">
        <f t="shared" si="30"/>
        <v/>
      </c>
      <c r="AE281" s="14" t="str">
        <f t="shared" si="31"/>
        <v/>
      </c>
      <c r="AF281" s="64" t="str">
        <f t="shared" si="27"/>
        <v/>
      </c>
      <c r="AG281" s="4"/>
    </row>
    <row r="282" spans="1:33" x14ac:dyDescent="0.55000000000000004">
      <c r="A282" s="5" t="str">
        <f>IF('Data Validation'!$K$2&lt;&gt;TRUE,"",'Data Validation'!A282)</f>
        <v/>
      </c>
      <c r="B282" s="5" t="str">
        <f>IF('Data Validation'!$K$2&lt;&gt;TRUE,"",'Data Validation'!C282)</f>
        <v/>
      </c>
      <c r="C282" s="5" t="str">
        <f>IF('Data Validation'!$K$2&lt;&gt;TRUE,"",'Data Validation'!E282)</f>
        <v/>
      </c>
      <c r="D282" s="5" t="str">
        <f>IF('Data Validation'!$K$2&lt;&gt;TRUE,"",'Data Validation'!G282)</f>
        <v/>
      </c>
      <c r="E282" s="5" t="str">
        <f>IF($C282&lt;&gt;"M5","",Price!F282)</f>
        <v/>
      </c>
      <c r="F282" s="6" t="str">
        <f>IF($C282&lt;&gt;"M5","",Price!G282)</f>
        <v/>
      </c>
      <c r="G282" s="57" t="str">
        <f>IF($C282&lt;&gt;"M5","",SSA!E282)</f>
        <v/>
      </c>
      <c r="H282" s="57" t="str">
        <f>IF($C282&lt;&gt;"M5","",SSA!F282)</f>
        <v/>
      </c>
      <c r="I282" s="57" t="str">
        <f>IF($C282&lt;&gt;"M5","",SSA!G282)</f>
        <v/>
      </c>
      <c r="J282" s="57" t="str">
        <f>IF($C282&lt;&gt;"M5","",SSA!H282)</f>
        <v/>
      </c>
      <c r="L282" s="15" t="str">
        <f>IFERROR(AVERAGE(G247:G282),"")</f>
        <v/>
      </c>
      <c r="M282" s="15" t="str">
        <f t="shared" ref="M282:M345" si="35">IF(L282="","",L282*0.2+M281*0.8)</f>
        <v/>
      </c>
      <c r="N282" s="59" t="str">
        <f t="shared" si="34"/>
        <v/>
      </c>
      <c r="O282" s="60" t="str">
        <f t="shared" si="32"/>
        <v/>
      </c>
      <c r="P282" s="61" t="str">
        <f t="shared" si="33"/>
        <v/>
      </c>
      <c r="Q282" s="62"/>
      <c r="R282" s="62"/>
      <c r="S282" s="62"/>
      <c r="T282" s="62"/>
      <c r="U282" s="62"/>
      <c r="V282" s="62"/>
      <c r="W282" s="23" t="str">
        <f>IFERROR(G282-L282,"")</f>
        <v/>
      </c>
      <c r="X282" s="48" t="str">
        <f t="shared" ref="X282:X345" si="36">IFERROR(L282-M282,"")</f>
        <v/>
      </c>
      <c r="Y282" s="49" t="str">
        <f t="shared" ref="Y282:Y345" si="37">IF(X282="","",IF(X282&gt;=0,1,-1))</f>
        <v/>
      </c>
      <c r="Z282" s="28" t="str">
        <f t="shared" si="25"/>
        <v/>
      </c>
      <c r="AA282" s="13" t="str">
        <f t="shared" si="28"/>
        <v/>
      </c>
      <c r="AB282" s="13" t="str">
        <f t="shared" si="29"/>
        <v/>
      </c>
      <c r="AC282" s="63" t="str">
        <f t="shared" si="26"/>
        <v/>
      </c>
      <c r="AD282" s="14" t="str">
        <f t="shared" si="30"/>
        <v/>
      </c>
      <c r="AE282" s="14" t="str">
        <f t="shared" si="31"/>
        <v/>
      </c>
      <c r="AF282" s="64" t="str">
        <f t="shared" si="27"/>
        <v/>
      </c>
      <c r="AG282" s="4"/>
    </row>
    <row r="283" spans="1:33" x14ac:dyDescent="0.55000000000000004">
      <c r="A283" s="5" t="str">
        <f>IF('Data Validation'!$K$2&lt;&gt;TRUE,"",'Data Validation'!A283)</f>
        <v/>
      </c>
      <c r="B283" s="5" t="str">
        <f>IF('Data Validation'!$K$2&lt;&gt;TRUE,"",'Data Validation'!C283)</f>
        <v/>
      </c>
      <c r="C283" s="5" t="str">
        <f>IF('Data Validation'!$K$2&lt;&gt;TRUE,"",'Data Validation'!E283)</f>
        <v/>
      </c>
      <c r="D283" s="5" t="str">
        <f>IF('Data Validation'!$K$2&lt;&gt;TRUE,"",'Data Validation'!G283)</f>
        <v/>
      </c>
      <c r="E283" s="5" t="str">
        <f>IF($C283&lt;&gt;"M5","",Price!F283)</f>
        <v/>
      </c>
      <c r="F283" s="6" t="str">
        <f>IF($C283&lt;&gt;"M5","",Price!G283)</f>
        <v/>
      </c>
      <c r="G283" s="57" t="str">
        <f>IF($C283&lt;&gt;"M5","",SSA!E283)</f>
        <v/>
      </c>
      <c r="H283" s="57" t="str">
        <f>IF($C283&lt;&gt;"M5","",SSA!F283)</f>
        <v/>
      </c>
      <c r="I283" s="57" t="str">
        <f>IF($C283&lt;&gt;"M5","",SSA!G283)</f>
        <v/>
      </c>
      <c r="J283" s="57" t="str">
        <f>IF($C283&lt;&gt;"M5","",SSA!H283)</f>
        <v/>
      </c>
      <c r="L283" s="15" t="str">
        <f>IFERROR(AVERAGE(G248:G283),"")</f>
        <v/>
      </c>
      <c r="M283" s="15" t="str">
        <f t="shared" si="35"/>
        <v/>
      </c>
      <c r="N283" s="59" t="str">
        <f t="shared" si="34"/>
        <v/>
      </c>
      <c r="O283" s="60" t="str">
        <f t="shared" si="32"/>
        <v/>
      </c>
      <c r="P283" s="61" t="str">
        <f t="shared" si="33"/>
        <v/>
      </c>
      <c r="Q283" s="62"/>
      <c r="R283" s="62"/>
      <c r="S283" s="62"/>
      <c r="T283" s="62"/>
      <c r="U283" s="62"/>
      <c r="V283" s="62"/>
      <c r="W283" s="23" t="str">
        <f>IFERROR(G283-L283,"")</f>
        <v/>
      </c>
      <c r="X283" s="48" t="str">
        <f t="shared" si="36"/>
        <v/>
      </c>
      <c r="Y283" s="49" t="str">
        <f t="shared" si="37"/>
        <v/>
      </c>
      <c r="Z283" s="28" t="str">
        <f t="shared" ref="Z283:Z346" si="38">IFERROR(IF(Y283=Y282,Z282+Y283,Y283),"")</f>
        <v/>
      </c>
      <c r="AA283" s="13" t="str">
        <f t="shared" si="28"/>
        <v/>
      </c>
      <c r="AB283" s="13" t="str">
        <f t="shared" si="29"/>
        <v/>
      </c>
      <c r="AC283" s="63" t="str">
        <f t="shared" si="26"/>
        <v/>
      </c>
      <c r="AD283" s="14" t="str">
        <f t="shared" si="30"/>
        <v/>
      </c>
      <c r="AE283" s="14" t="str">
        <f t="shared" si="31"/>
        <v/>
      </c>
      <c r="AF283" s="64" t="str">
        <f t="shared" si="27"/>
        <v/>
      </c>
      <c r="AG283" s="4"/>
    </row>
    <row r="284" spans="1:33" x14ac:dyDescent="0.55000000000000004">
      <c r="A284" s="5" t="str">
        <f>IF('Data Validation'!$K$2&lt;&gt;TRUE,"",'Data Validation'!A284)</f>
        <v/>
      </c>
      <c r="B284" s="5" t="str">
        <f>IF('Data Validation'!$K$2&lt;&gt;TRUE,"",'Data Validation'!C284)</f>
        <v/>
      </c>
      <c r="C284" s="5" t="str">
        <f>IF('Data Validation'!$K$2&lt;&gt;TRUE,"",'Data Validation'!E284)</f>
        <v/>
      </c>
      <c r="D284" s="5" t="str">
        <f>IF('Data Validation'!$K$2&lt;&gt;TRUE,"",'Data Validation'!G284)</f>
        <v/>
      </c>
      <c r="E284" s="5" t="str">
        <f>IF($C284&lt;&gt;"M5","",Price!F284)</f>
        <v/>
      </c>
      <c r="F284" s="6" t="str">
        <f>IF($C284&lt;&gt;"M5","",Price!G284)</f>
        <v/>
      </c>
      <c r="G284" s="57" t="str">
        <f>IF($C284&lt;&gt;"M5","",SSA!E284)</f>
        <v/>
      </c>
      <c r="H284" s="57" t="str">
        <f>IF($C284&lt;&gt;"M5","",SSA!F284)</f>
        <v/>
      </c>
      <c r="I284" s="57" t="str">
        <f>IF($C284&lt;&gt;"M5","",SSA!G284)</f>
        <v/>
      </c>
      <c r="J284" s="57" t="str">
        <f>IF($C284&lt;&gt;"M5","",SSA!H284)</f>
        <v/>
      </c>
      <c r="L284" s="15" t="str">
        <f>IFERROR(AVERAGE(G249:G284),"")</f>
        <v/>
      </c>
      <c r="M284" s="15" t="str">
        <f t="shared" si="35"/>
        <v/>
      </c>
      <c r="N284" s="59" t="str">
        <f t="shared" si="34"/>
        <v/>
      </c>
      <c r="O284" s="60" t="str">
        <f t="shared" si="32"/>
        <v/>
      </c>
      <c r="P284" s="61" t="str">
        <f t="shared" si="33"/>
        <v/>
      </c>
      <c r="Q284" s="62"/>
      <c r="R284" s="62"/>
      <c r="S284" s="62"/>
      <c r="T284" s="62"/>
      <c r="U284" s="62"/>
      <c r="V284" s="62"/>
      <c r="W284" s="23" t="str">
        <f>IFERROR(G284-L284,"")</f>
        <v/>
      </c>
      <c r="X284" s="48" t="str">
        <f t="shared" si="36"/>
        <v/>
      </c>
      <c r="Y284" s="49" t="str">
        <f t="shared" si="37"/>
        <v/>
      </c>
      <c r="Z284" s="28" t="str">
        <f t="shared" si="38"/>
        <v/>
      </c>
      <c r="AA284" s="13" t="str">
        <f t="shared" si="28"/>
        <v/>
      </c>
      <c r="AB284" s="13" t="str">
        <f t="shared" si="29"/>
        <v/>
      </c>
      <c r="AC284" s="63" t="str">
        <f t="shared" si="26"/>
        <v/>
      </c>
      <c r="AD284" s="14" t="str">
        <f t="shared" si="30"/>
        <v/>
      </c>
      <c r="AE284" s="14" t="str">
        <f t="shared" si="31"/>
        <v/>
      </c>
      <c r="AF284" s="64" t="str">
        <f t="shared" si="27"/>
        <v/>
      </c>
      <c r="AG284" s="4"/>
    </row>
    <row r="285" spans="1:33" x14ac:dyDescent="0.55000000000000004">
      <c r="A285" s="5" t="str">
        <f>IF('Data Validation'!$K$2&lt;&gt;TRUE,"",'Data Validation'!A285)</f>
        <v/>
      </c>
      <c r="B285" s="5" t="str">
        <f>IF('Data Validation'!$K$2&lt;&gt;TRUE,"",'Data Validation'!C285)</f>
        <v/>
      </c>
      <c r="C285" s="5" t="str">
        <f>IF('Data Validation'!$K$2&lt;&gt;TRUE,"",'Data Validation'!E285)</f>
        <v/>
      </c>
      <c r="D285" s="5" t="str">
        <f>IF('Data Validation'!$K$2&lt;&gt;TRUE,"",'Data Validation'!G285)</f>
        <v/>
      </c>
      <c r="E285" s="5" t="str">
        <f>IF($C285&lt;&gt;"M5","",Price!F285)</f>
        <v/>
      </c>
      <c r="F285" s="6" t="str">
        <f>IF($C285&lt;&gt;"M5","",Price!G285)</f>
        <v/>
      </c>
      <c r="G285" s="57" t="str">
        <f>IF($C285&lt;&gt;"M5","",SSA!E285)</f>
        <v/>
      </c>
      <c r="H285" s="57" t="str">
        <f>IF($C285&lt;&gt;"M5","",SSA!F285)</f>
        <v/>
      </c>
      <c r="I285" s="57" t="str">
        <f>IF($C285&lt;&gt;"M5","",SSA!G285)</f>
        <v/>
      </c>
      <c r="J285" s="57" t="str">
        <f>IF($C285&lt;&gt;"M5","",SSA!H285)</f>
        <v/>
      </c>
      <c r="L285" s="15" t="str">
        <f>IFERROR(AVERAGE(G250:G285),"")</f>
        <v/>
      </c>
      <c r="M285" s="15" t="str">
        <f t="shared" si="35"/>
        <v/>
      </c>
      <c r="N285" s="59" t="str">
        <f t="shared" si="34"/>
        <v/>
      </c>
      <c r="O285" s="60" t="str">
        <f t="shared" si="32"/>
        <v/>
      </c>
      <c r="P285" s="61" t="str">
        <f t="shared" si="33"/>
        <v/>
      </c>
      <c r="Q285" s="62"/>
      <c r="R285" s="62"/>
      <c r="S285" s="62"/>
      <c r="T285" s="62"/>
      <c r="U285" s="62"/>
      <c r="V285" s="62"/>
      <c r="W285" s="23" t="str">
        <f>IFERROR(G285-L285,"")</f>
        <v/>
      </c>
      <c r="X285" s="48" t="str">
        <f t="shared" si="36"/>
        <v/>
      </c>
      <c r="Y285" s="49" t="str">
        <f t="shared" si="37"/>
        <v/>
      </c>
      <c r="Z285" s="28" t="str">
        <f t="shared" si="38"/>
        <v/>
      </c>
      <c r="AA285" s="13" t="str">
        <f t="shared" si="28"/>
        <v/>
      </c>
      <c r="AB285" s="13" t="str">
        <f t="shared" si="29"/>
        <v/>
      </c>
      <c r="AC285" s="63" t="str">
        <f t="shared" si="26"/>
        <v/>
      </c>
      <c r="AD285" s="14" t="str">
        <f t="shared" si="30"/>
        <v/>
      </c>
      <c r="AE285" s="14" t="str">
        <f t="shared" si="31"/>
        <v/>
      </c>
      <c r="AF285" s="64" t="str">
        <f t="shared" si="27"/>
        <v/>
      </c>
      <c r="AG285" s="4"/>
    </row>
    <row r="286" spans="1:33" x14ac:dyDescent="0.55000000000000004">
      <c r="A286" s="5" t="str">
        <f>IF('Data Validation'!$K$2&lt;&gt;TRUE,"",'Data Validation'!A286)</f>
        <v/>
      </c>
      <c r="B286" s="5" t="str">
        <f>IF('Data Validation'!$K$2&lt;&gt;TRUE,"",'Data Validation'!C286)</f>
        <v/>
      </c>
      <c r="C286" s="5" t="str">
        <f>IF('Data Validation'!$K$2&lt;&gt;TRUE,"",'Data Validation'!E286)</f>
        <v/>
      </c>
      <c r="D286" s="5" t="str">
        <f>IF('Data Validation'!$K$2&lt;&gt;TRUE,"",'Data Validation'!G286)</f>
        <v/>
      </c>
      <c r="E286" s="5" t="str">
        <f>IF($C286&lt;&gt;"M5","",Price!F286)</f>
        <v/>
      </c>
      <c r="F286" s="6" t="str">
        <f>IF($C286&lt;&gt;"M5","",Price!G286)</f>
        <v/>
      </c>
      <c r="G286" s="57" t="str">
        <f>IF($C286&lt;&gt;"M5","",SSA!E286)</f>
        <v/>
      </c>
      <c r="H286" s="57" t="str">
        <f>IF($C286&lt;&gt;"M5","",SSA!F286)</f>
        <v/>
      </c>
      <c r="I286" s="57" t="str">
        <f>IF($C286&lt;&gt;"M5","",SSA!G286)</f>
        <v/>
      </c>
      <c r="J286" s="57" t="str">
        <f>IF($C286&lt;&gt;"M5","",SSA!H286)</f>
        <v/>
      </c>
      <c r="L286" s="15" t="str">
        <f>IFERROR(AVERAGE(G251:G286),"")</f>
        <v/>
      </c>
      <c r="M286" s="15" t="str">
        <f t="shared" si="35"/>
        <v/>
      </c>
      <c r="N286" s="59" t="str">
        <f t="shared" si="34"/>
        <v/>
      </c>
      <c r="O286" s="60" t="str">
        <f t="shared" si="32"/>
        <v/>
      </c>
      <c r="P286" s="61" t="str">
        <f t="shared" si="33"/>
        <v/>
      </c>
      <c r="Q286" s="62"/>
      <c r="R286" s="62"/>
      <c r="S286" s="62"/>
      <c r="T286" s="62"/>
      <c r="U286" s="62"/>
      <c r="V286" s="62"/>
      <c r="W286" s="23" t="str">
        <f>IFERROR(G286-L286,"")</f>
        <v/>
      </c>
      <c r="X286" s="48" t="str">
        <f t="shared" si="36"/>
        <v/>
      </c>
      <c r="Y286" s="49" t="str">
        <f t="shared" si="37"/>
        <v/>
      </c>
      <c r="Z286" s="28" t="str">
        <f t="shared" si="38"/>
        <v/>
      </c>
      <c r="AA286" s="13" t="str">
        <f t="shared" si="28"/>
        <v/>
      </c>
      <c r="AB286" s="13" t="str">
        <f t="shared" si="29"/>
        <v/>
      </c>
      <c r="AC286" s="63" t="str">
        <f t="shared" si="26"/>
        <v/>
      </c>
      <c r="AD286" s="14" t="str">
        <f t="shared" si="30"/>
        <v/>
      </c>
      <c r="AE286" s="14" t="str">
        <f t="shared" si="31"/>
        <v/>
      </c>
      <c r="AF286" s="64" t="str">
        <f t="shared" si="27"/>
        <v/>
      </c>
      <c r="AG286" s="4"/>
    </row>
    <row r="287" spans="1:33" x14ac:dyDescent="0.55000000000000004">
      <c r="A287" s="5" t="str">
        <f>IF('Data Validation'!$K$2&lt;&gt;TRUE,"",'Data Validation'!A287)</f>
        <v/>
      </c>
      <c r="B287" s="5" t="str">
        <f>IF('Data Validation'!$K$2&lt;&gt;TRUE,"",'Data Validation'!C287)</f>
        <v/>
      </c>
      <c r="C287" s="5" t="str">
        <f>IF('Data Validation'!$K$2&lt;&gt;TRUE,"",'Data Validation'!E287)</f>
        <v/>
      </c>
      <c r="D287" s="5" t="str">
        <f>IF('Data Validation'!$K$2&lt;&gt;TRUE,"",'Data Validation'!G287)</f>
        <v/>
      </c>
      <c r="E287" s="5" t="str">
        <f>IF($C287&lt;&gt;"M5","",Price!F287)</f>
        <v/>
      </c>
      <c r="F287" s="6" t="str">
        <f>IF($C287&lt;&gt;"M5","",Price!G287)</f>
        <v/>
      </c>
      <c r="G287" s="57" t="str">
        <f>IF($C287&lt;&gt;"M5","",SSA!E287)</f>
        <v/>
      </c>
      <c r="H287" s="57" t="str">
        <f>IF($C287&lt;&gt;"M5","",SSA!F287)</f>
        <v/>
      </c>
      <c r="I287" s="57" t="str">
        <f>IF($C287&lt;&gt;"M5","",SSA!G287)</f>
        <v/>
      </c>
      <c r="J287" s="57" t="str">
        <f>IF($C287&lt;&gt;"M5","",SSA!H287)</f>
        <v/>
      </c>
      <c r="L287" s="15" t="str">
        <f>IFERROR(AVERAGE(G252:G287),"")</f>
        <v/>
      </c>
      <c r="M287" s="15" t="str">
        <f t="shared" si="35"/>
        <v/>
      </c>
      <c r="N287" s="59" t="str">
        <f t="shared" si="34"/>
        <v/>
      </c>
      <c r="O287" s="60" t="str">
        <f t="shared" si="32"/>
        <v/>
      </c>
      <c r="P287" s="61" t="str">
        <f t="shared" si="33"/>
        <v/>
      </c>
      <c r="Q287" s="62"/>
      <c r="R287" s="62"/>
      <c r="S287" s="62"/>
      <c r="T287" s="62"/>
      <c r="U287" s="62"/>
      <c r="V287" s="62"/>
      <c r="W287" s="23" t="str">
        <f>IFERROR(G287-L287,"")</f>
        <v/>
      </c>
      <c r="X287" s="48" t="str">
        <f t="shared" si="36"/>
        <v/>
      </c>
      <c r="Y287" s="49" t="str">
        <f t="shared" si="37"/>
        <v/>
      </c>
      <c r="Z287" s="28" t="str">
        <f t="shared" si="38"/>
        <v/>
      </c>
      <c r="AA287" s="13" t="str">
        <f t="shared" si="28"/>
        <v/>
      </c>
      <c r="AB287" s="13" t="str">
        <f t="shared" si="29"/>
        <v/>
      </c>
      <c r="AC287" s="63" t="str">
        <f t="shared" si="26"/>
        <v/>
      </c>
      <c r="AD287" s="14" t="str">
        <f t="shared" si="30"/>
        <v/>
      </c>
      <c r="AE287" s="14" t="str">
        <f t="shared" si="31"/>
        <v/>
      </c>
      <c r="AF287" s="64" t="str">
        <f t="shared" si="27"/>
        <v/>
      </c>
      <c r="AG287" s="4"/>
    </row>
    <row r="288" spans="1:33" x14ac:dyDescent="0.55000000000000004">
      <c r="A288" s="5" t="str">
        <f>IF('Data Validation'!$K$2&lt;&gt;TRUE,"",'Data Validation'!A288)</f>
        <v/>
      </c>
      <c r="B288" s="5" t="str">
        <f>IF('Data Validation'!$K$2&lt;&gt;TRUE,"",'Data Validation'!C288)</f>
        <v/>
      </c>
      <c r="C288" s="5" t="str">
        <f>IF('Data Validation'!$K$2&lt;&gt;TRUE,"",'Data Validation'!E288)</f>
        <v/>
      </c>
      <c r="D288" s="5" t="str">
        <f>IF('Data Validation'!$K$2&lt;&gt;TRUE,"",'Data Validation'!G288)</f>
        <v/>
      </c>
      <c r="E288" s="5" t="str">
        <f>IF($C288&lt;&gt;"M5","",Price!F288)</f>
        <v/>
      </c>
      <c r="F288" s="6" t="str">
        <f>IF($C288&lt;&gt;"M5","",Price!G288)</f>
        <v/>
      </c>
      <c r="G288" s="57" t="str">
        <f>IF($C288&lt;&gt;"M5","",SSA!E288)</f>
        <v/>
      </c>
      <c r="H288" s="57" t="str">
        <f>IF($C288&lt;&gt;"M5","",SSA!F288)</f>
        <v/>
      </c>
      <c r="I288" s="57" t="str">
        <f>IF($C288&lt;&gt;"M5","",SSA!G288)</f>
        <v/>
      </c>
      <c r="J288" s="57" t="str">
        <f>IF($C288&lt;&gt;"M5","",SSA!H288)</f>
        <v/>
      </c>
      <c r="L288" s="15" t="str">
        <f>IFERROR(AVERAGE(G253:G288),"")</f>
        <v/>
      </c>
      <c r="M288" s="15" t="str">
        <f t="shared" si="35"/>
        <v/>
      </c>
      <c r="N288" s="59" t="str">
        <f t="shared" si="34"/>
        <v/>
      </c>
      <c r="O288" s="60" t="str">
        <f t="shared" si="32"/>
        <v/>
      </c>
      <c r="P288" s="61" t="str">
        <f t="shared" si="33"/>
        <v/>
      </c>
      <c r="Q288" s="62"/>
      <c r="R288" s="62"/>
      <c r="S288" s="62"/>
      <c r="T288" s="62"/>
      <c r="U288" s="62"/>
      <c r="V288" s="62"/>
      <c r="W288" s="23" t="str">
        <f>IFERROR(G288-L288,"")</f>
        <v/>
      </c>
      <c r="X288" s="48" t="str">
        <f t="shared" si="36"/>
        <v/>
      </c>
      <c r="Y288" s="49" t="str">
        <f t="shared" si="37"/>
        <v/>
      </c>
      <c r="Z288" s="28" t="str">
        <f t="shared" si="38"/>
        <v/>
      </c>
      <c r="AA288" s="13" t="str">
        <f t="shared" si="28"/>
        <v/>
      </c>
      <c r="AB288" s="13" t="str">
        <f t="shared" si="29"/>
        <v/>
      </c>
      <c r="AC288" s="63" t="str">
        <f t="shared" si="26"/>
        <v/>
      </c>
      <c r="AD288" s="14" t="str">
        <f t="shared" si="30"/>
        <v/>
      </c>
      <c r="AE288" s="14" t="str">
        <f t="shared" si="31"/>
        <v/>
      </c>
      <c r="AF288" s="64" t="str">
        <f t="shared" si="27"/>
        <v/>
      </c>
      <c r="AG288" s="4"/>
    </row>
    <row r="289" spans="1:33" x14ac:dyDescent="0.55000000000000004">
      <c r="A289" s="5" t="str">
        <f>IF('Data Validation'!$K$2&lt;&gt;TRUE,"",'Data Validation'!A289)</f>
        <v/>
      </c>
      <c r="B289" s="5" t="str">
        <f>IF('Data Validation'!$K$2&lt;&gt;TRUE,"",'Data Validation'!C289)</f>
        <v/>
      </c>
      <c r="C289" s="5" t="str">
        <f>IF('Data Validation'!$K$2&lt;&gt;TRUE,"",'Data Validation'!E289)</f>
        <v/>
      </c>
      <c r="D289" s="5" t="str">
        <f>IF('Data Validation'!$K$2&lt;&gt;TRUE,"",'Data Validation'!G289)</f>
        <v/>
      </c>
      <c r="E289" s="5" t="str">
        <f>IF($C289&lt;&gt;"M5","",Price!F289)</f>
        <v/>
      </c>
      <c r="F289" s="6" t="str">
        <f>IF($C289&lt;&gt;"M5","",Price!G289)</f>
        <v/>
      </c>
      <c r="G289" s="57" t="str">
        <f>IF($C289&lt;&gt;"M5","",SSA!E289)</f>
        <v/>
      </c>
      <c r="H289" s="57" t="str">
        <f>IF($C289&lt;&gt;"M5","",SSA!F289)</f>
        <v/>
      </c>
      <c r="I289" s="57" t="str">
        <f>IF($C289&lt;&gt;"M5","",SSA!G289)</f>
        <v/>
      </c>
      <c r="J289" s="57" t="str">
        <f>IF($C289&lt;&gt;"M5","",SSA!H289)</f>
        <v/>
      </c>
      <c r="L289" s="15" t="str">
        <f>IFERROR(AVERAGE(G254:G289),"")</f>
        <v/>
      </c>
      <c r="M289" s="15" t="str">
        <f t="shared" si="35"/>
        <v/>
      </c>
      <c r="N289" s="59" t="str">
        <f t="shared" si="34"/>
        <v/>
      </c>
      <c r="O289" s="60" t="str">
        <f t="shared" si="32"/>
        <v/>
      </c>
      <c r="P289" s="61" t="str">
        <f t="shared" si="33"/>
        <v/>
      </c>
      <c r="Q289" s="62"/>
      <c r="R289" s="62"/>
      <c r="S289" s="62"/>
      <c r="T289" s="62"/>
      <c r="U289" s="62"/>
      <c r="V289" s="62"/>
      <c r="W289" s="23" t="str">
        <f>IFERROR(G289-L289,"")</f>
        <v/>
      </c>
      <c r="X289" s="48" t="str">
        <f t="shared" si="36"/>
        <v/>
      </c>
      <c r="Y289" s="49" t="str">
        <f t="shared" si="37"/>
        <v/>
      </c>
      <c r="Z289" s="28" t="str">
        <f t="shared" si="38"/>
        <v/>
      </c>
      <c r="AA289" s="13" t="str">
        <f t="shared" si="28"/>
        <v/>
      </c>
      <c r="AB289" s="13" t="str">
        <f t="shared" si="29"/>
        <v/>
      </c>
      <c r="AC289" s="63" t="str">
        <f t="shared" si="26"/>
        <v/>
      </c>
      <c r="AD289" s="14" t="str">
        <f t="shared" si="30"/>
        <v/>
      </c>
      <c r="AE289" s="14" t="str">
        <f t="shared" si="31"/>
        <v/>
      </c>
      <c r="AF289" s="64" t="str">
        <f t="shared" si="27"/>
        <v/>
      </c>
      <c r="AG289" s="4"/>
    </row>
    <row r="290" spans="1:33" x14ac:dyDescent="0.55000000000000004">
      <c r="A290" s="5" t="str">
        <f>IF('Data Validation'!$K$2&lt;&gt;TRUE,"",'Data Validation'!A290)</f>
        <v/>
      </c>
      <c r="B290" s="5" t="str">
        <f>IF('Data Validation'!$K$2&lt;&gt;TRUE,"",'Data Validation'!C290)</f>
        <v/>
      </c>
      <c r="C290" s="5" t="str">
        <f>IF('Data Validation'!$K$2&lt;&gt;TRUE,"",'Data Validation'!E290)</f>
        <v/>
      </c>
      <c r="D290" s="5" t="str">
        <f>IF('Data Validation'!$K$2&lt;&gt;TRUE,"",'Data Validation'!G290)</f>
        <v/>
      </c>
      <c r="E290" s="5" t="str">
        <f>IF($C290&lt;&gt;"M5","",Price!F290)</f>
        <v/>
      </c>
      <c r="F290" s="6" t="str">
        <f>IF($C290&lt;&gt;"M5","",Price!G290)</f>
        <v/>
      </c>
      <c r="G290" s="57" t="str">
        <f>IF($C290&lt;&gt;"M5","",SSA!E290)</f>
        <v/>
      </c>
      <c r="H290" s="57" t="str">
        <f>IF($C290&lt;&gt;"M5","",SSA!F290)</f>
        <v/>
      </c>
      <c r="I290" s="57" t="str">
        <f>IF($C290&lt;&gt;"M5","",SSA!G290)</f>
        <v/>
      </c>
      <c r="J290" s="57" t="str">
        <f>IF($C290&lt;&gt;"M5","",SSA!H290)</f>
        <v/>
      </c>
      <c r="L290" s="15" t="str">
        <f>IFERROR(AVERAGE(G255:G290),"")</f>
        <v/>
      </c>
      <c r="M290" s="15" t="str">
        <f t="shared" si="35"/>
        <v/>
      </c>
      <c r="N290" s="59" t="str">
        <f t="shared" si="34"/>
        <v/>
      </c>
      <c r="O290" s="60" t="str">
        <f t="shared" si="32"/>
        <v/>
      </c>
      <c r="P290" s="61" t="str">
        <f t="shared" si="33"/>
        <v/>
      </c>
      <c r="Q290" s="62"/>
      <c r="R290" s="62"/>
      <c r="S290" s="62"/>
      <c r="T290" s="62"/>
      <c r="U290" s="62"/>
      <c r="V290" s="62"/>
      <c r="W290" s="23" t="str">
        <f>IFERROR(G290-L290,"")</f>
        <v/>
      </c>
      <c r="X290" s="48" t="str">
        <f t="shared" si="36"/>
        <v/>
      </c>
      <c r="Y290" s="49" t="str">
        <f t="shared" si="37"/>
        <v/>
      </c>
      <c r="Z290" s="28" t="str">
        <f t="shared" si="38"/>
        <v/>
      </c>
      <c r="AA290" s="13" t="str">
        <f t="shared" si="28"/>
        <v/>
      </c>
      <c r="AB290" s="13" t="str">
        <f t="shared" si="29"/>
        <v/>
      </c>
      <c r="AC290" s="63" t="str">
        <f t="shared" si="26"/>
        <v/>
      </c>
      <c r="AD290" s="14" t="str">
        <f t="shared" si="30"/>
        <v/>
      </c>
      <c r="AE290" s="14" t="str">
        <f t="shared" si="31"/>
        <v/>
      </c>
      <c r="AF290" s="64" t="str">
        <f t="shared" si="27"/>
        <v/>
      </c>
      <c r="AG290" s="4"/>
    </row>
    <row r="291" spans="1:33" x14ac:dyDescent="0.55000000000000004">
      <c r="A291" s="5" t="str">
        <f>IF('Data Validation'!$K$2&lt;&gt;TRUE,"",'Data Validation'!A291)</f>
        <v/>
      </c>
      <c r="B291" s="5" t="str">
        <f>IF('Data Validation'!$K$2&lt;&gt;TRUE,"",'Data Validation'!C291)</f>
        <v/>
      </c>
      <c r="C291" s="5" t="str">
        <f>IF('Data Validation'!$K$2&lt;&gt;TRUE,"",'Data Validation'!E291)</f>
        <v/>
      </c>
      <c r="D291" s="5" t="str">
        <f>IF('Data Validation'!$K$2&lt;&gt;TRUE,"",'Data Validation'!G291)</f>
        <v/>
      </c>
      <c r="E291" s="5" t="str">
        <f>IF($C291&lt;&gt;"M5","",Price!F291)</f>
        <v/>
      </c>
      <c r="F291" s="6" t="str">
        <f>IF($C291&lt;&gt;"M5","",Price!G291)</f>
        <v/>
      </c>
      <c r="G291" s="57" t="str">
        <f>IF($C291&lt;&gt;"M5","",SSA!E291)</f>
        <v/>
      </c>
      <c r="H291" s="57" t="str">
        <f>IF($C291&lt;&gt;"M5","",SSA!F291)</f>
        <v/>
      </c>
      <c r="I291" s="57" t="str">
        <f>IF($C291&lt;&gt;"M5","",SSA!G291)</f>
        <v/>
      </c>
      <c r="J291" s="57" t="str">
        <f>IF($C291&lt;&gt;"M5","",SSA!H291)</f>
        <v/>
      </c>
      <c r="L291" s="15" t="str">
        <f>IFERROR(AVERAGE(G256:G291),"")</f>
        <v/>
      </c>
      <c r="M291" s="15" t="str">
        <f t="shared" si="35"/>
        <v/>
      </c>
      <c r="N291" s="59" t="str">
        <f t="shared" si="34"/>
        <v/>
      </c>
      <c r="O291" s="60" t="str">
        <f t="shared" si="32"/>
        <v/>
      </c>
      <c r="P291" s="61" t="str">
        <f t="shared" si="33"/>
        <v/>
      </c>
      <c r="Q291" s="62"/>
      <c r="R291" s="62"/>
      <c r="S291" s="62"/>
      <c r="T291" s="62"/>
      <c r="U291" s="62"/>
      <c r="V291" s="62"/>
      <c r="W291" s="23" t="str">
        <f>IFERROR(G291-L291,"")</f>
        <v/>
      </c>
      <c r="X291" s="48" t="str">
        <f t="shared" si="36"/>
        <v/>
      </c>
      <c r="Y291" s="49" t="str">
        <f t="shared" si="37"/>
        <v/>
      </c>
      <c r="Z291" s="28" t="str">
        <f t="shared" si="38"/>
        <v/>
      </c>
      <c r="AA291" s="13" t="str">
        <f t="shared" si="28"/>
        <v/>
      </c>
      <c r="AB291" s="13" t="str">
        <f t="shared" si="29"/>
        <v/>
      </c>
      <c r="AC291" s="63" t="str">
        <f t="shared" si="26"/>
        <v/>
      </c>
      <c r="AD291" s="14" t="str">
        <f t="shared" si="30"/>
        <v/>
      </c>
      <c r="AE291" s="14" t="str">
        <f t="shared" si="31"/>
        <v/>
      </c>
      <c r="AF291" s="64" t="str">
        <f t="shared" si="27"/>
        <v/>
      </c>
      <c r="AG291" s="4"/>
    </row>
    <row r="292" spans="1:33" x14ac:dyDescent="0.55000000000000004">
      <c r="A292" s="5" t="str">
        <f>IF('Data Validation'!$K$2&lt;&gt;TRUE,"",'Data Validation'!A292)</f>
        <v/>
      </c>
      <c r="B292" s="5" t="str">
        <f>IF('Data Validation'!$K$2&lt;&gt;TRUE,"",'Data Validation'!C292)</f>
        <v/>
      </c>
      <c r="C292" s="5" t="str">
        <f>IF('Data Validation'!$K$2&lt;&gt;TRUE,"",'Data Validation'!E292)</f>
        <v/>
      </c>
      <c r="D292" s="5" t="str">
        <f>IF('Data Validation'!$K$2&lt;&gt;TRUE,"",'Data Validation'!G292)</f>
        <v/>
      </c>
      <c r="E292" s="5" t="str">
        <f>IF($C292&lt;&gt;"M5","",Price!F292)</f>
        <v/>
      </c>
      <c r="F292" s="6" t="str">
        <f>IF($C292&lt;&gt;"M5","",Price!G292)</f>
        <v/>
      </c>
      <c r="G292" s="57" t="str">
        <f>IF($C292&lt;&gt;"M5","",SSA!E292)</f>
        <v/>
      </c>
      <c r="H292" s="57" t="str">
        <f>IF($C292&lt;&gt;"M5","",SSA!F292)</f>
        <v/>
      </c>
      <c r="I292" s="57" t="str">
        <f>IF($C292&lt;&gt;"M5","",SSA!G292)</f>
        <v/>
      </c>
      <c r="J292" s="57" t="str">
        <f>IF($C292&lt;&gt;"M5","",SSA!H292)</f>
        <v/>
      </c>
      <c r="L292" s="15" t="str">
        <f>IFERROR(AVERAGE(G257:G292),"")</f>
        <v/>
      </c>
      <c r="M292" s="15" t="str">
        <f t="shared" si="35"/>
        <v/>
      </c>
      <c r="N292" s="59" t="str">
        <f t="shared" si="34"/>
        <v/>
      </c>
      <c r="O292" s="60" t="str">
        <f t="shared" si="32"/>
        <v/>
      </c>
      <c r="P292" s="61" t="str">
        <f t="shared" si="33"/>
        <v/>
      </c>
      <c r="Q292" s="62"/>
      <c r="R292" s="62"/>
      <c r="S292" s="62"/>
      <c r="T292" s="62"/>
      <c r="U292" s="62"/>
      <c r="V292" s="62"/>
      <c r="W292" s="23" t="str">
        <f>IFERROR(G292-L292,"")</f>
        <v/>
      </c>
      <c r="X292" s="48" t="str">
        <f t="shared" si="36"/>
        <v/>
      </c>
      <c r="Y292" s="49" t="str">
        <f t="shared" si="37"/>
        <v/>
      </c>
      <c r="Z292" s="28" t="str">
        <f t="shared" si="38"/>
        <v/>
      </c>
      <c r="AA292" s="13" t="str">
        <f t="shared" si="28"/>
        <v/>
      </c>
      <c r="AB292" s="13" t="str">
        <f t="shared" si="29"/>
        <v/>
      </c>
      <c r="AC292" s="63" t="str">
        <f t="shared" si="26"/>
        <v/>
      </c>
      <c r="AD292" s="14" t="str">
        <f t="shared" si="30"/>
        <v/>
      </c>
      <c r="AE292" s="14" t="str">
        <f t="shared" si="31"/>
        <v/>
      </c>
      <c r="AF292" s="64" t="str">
        <f t="shared" si="27"/>
        <v/>
      </c>
      <c r="AG292" s="4"/>
    </row>
    <row r="293" spans="1:33" x14ac:dyDescent="0.55000000000000004">
      <c r="A293" s="5" t="str">
        <f>IF('Data Validation'!$K$2&lt;&gt;TRUE,"",'Data Validation'!A293)</f>
        <v/>
      </c>
      <c r="B293" s="5" t="str">
        <f>IF('Data Validation'!$K$2&lt;&gt;TRUE,"",'Data Validation'!C293)</f>
        <v/>
      </c>
      <c r="C293" s="5" t="str">
        <f>IF('Data Validation'!$K$2&lt;&gt;TRUE,"",'Data Validation'!E293)</f>
        <v/>
      </c>
      <c r="D293" s="5" t="str">
        <f>IF('Data Validation'!$K$2&lt;&gt;TRUE,"",'Data Validation'!G293)</f>
        <v/>
      </c>
      <c r="E293" s="5" t="str">
        <f>IF($C293&lt;&gt;"M5","",Price!F293)</f>
        <v/>
      </c>
      <c r="F293" s="6" t="str">
        <f>IF($C293&lt;&gt;"M5","",Price!G293)</f>
        <v/>
      </c>
      <c r="G293" s="57" t="str">
        <f>IF($C293&lt;&gt;"M5","",SSA!E293)</f>
        <v/>
      </c>
      <c r="H293" s="57" t="str">
        <f>IF($C293&lt;&gt;"M5","",SSA!F293)</f>
        <v/>
      </c>
      <c r="I293" s="57" t="str">
        <f>IF($C293&lt;&gt;"M5","",SSA!G293)</f>
        <v/>
      </c>
      <c r="J293" s="57" t="str">
        <f>IF($C293&lt;&gt;"M5","",SSA!H293)</f>
        <v/>
      </c>
      <c r="L293" s="15" t="str">
        <f>IFERROR(AVERAGE(G258:G293),"")</f>
        <v/>
      </c>
      <c r="M293" s="15" t="str">
        <f t="shared" si="35"/>
        <v/>
      </c>
      <c r="N293" s="59" t="str">
        <f t="shared" si="34"/>
        <v/>
      </c>
      <c r="O293" s="60" t="str">
        <f t="shared" si="32"/>
        <v/>
      </c>
      <c r="P293" s="61" t="str">
        <f t="shared" si="33"/>
        <v/>
      </c>
      <c r="Q293" s="62"/>
      <c r="R293" s="62"/>
      <c r="S293" s="62"/>
      <c r="T293" s="62"/>
      <c r="U293" s="62"/>
      <c r="V293" s="62"/>
      <c r="W293" s="23" t="str">
        <f>IFERROR(G293-L293,"")</f>
        <v/>
      </c>
      <c r="X293" s="48" t="str">
        <f t="shared" si="36"/>
        <v/>
      </c>
      <c r="Y293" s="49" t="str">
        <f t="shared" si="37"/>
        <v/>
      </c>
      <c r="Z293" s="28" t="str">
        <f t="shared" si="38"/>
        <v/>
      </c>
      <c r="AA293" s="13" t="str">
        <f t="shared" si="28"/>
        <v/>
      </c>
      <c r="AB293" s="13" t="str">
        <f t="shared" si="29"/>
        <v/>
      </c>
      <c r="AC293" s="63" t="str">
        <f t="shared" si="26"/>
        <v/>
      </c>
      <c r="AD293" s="14" t="str">
        <f t="shared" si="30"/>
        <v/>
      </c>
      <c r="AE293" s="14" t="str">
        <f t="shared" si="31"/>
        <v/>
      </c>
      <c r="AF293" s="64" t="str">
        <f t="shared" si="27"/>
        <v/>
      </c>
      <c r="AG293" s="4"/>
    </row>
    <row r="294" spans="1:33" x14ac:dyDescent="0.55000000000000004">
      <c r="A294" s="5" t="str">
        <f>IF('Data Validation'!$K$2&lt;&gt;TRUE,"",'Data Validation'!A294)</f>
        <v/>
      </c>
      <c r="B294" s="5" t="str">
        <f>IF('Data Validation'!$K$2&lt;&gt;TRUE,"",'Data Validation'!C294)</f>
        <v/>
      </c>
      <c r="C294" s="5" t="str">
        <f>IF('Data Validation'!$K$2&lt;&gt;TRUE,"",'Data Validation'!E294)</f>
        <v/>
      </c>
      <c r="D294" s="5" t="str">
        <f>IF('Data Validation'!$K$2&lt;&gt;TRUE,"",'Data Validation'!G294)</f>
        <v/>
      </c>
      <c r="E294" s="5" t="str">
        <f>IF($C294&lt;&gt;"M5","",Price!F294)</f>
        <v/>
      </c>
      <c r="F294" s="6" t="str">
        <f>IF($C294&lt;&gt;"M5","",Price!G294)</f>
        <v/>
      </c>
      <c r="G294" s="57" t="str">
        <f>IF($C294&lt;&gt;"M5","",SSA!E294)</f>
        <v/>
      </c>
      <c r="H294" s="57" t="str">
        <f>IF($C294&lt;&gt;"M5","",SSA!F294)</f>
        <v/>
      </c>
      <c r="I294" s="57" t="str">
        <f>IF($C294&lt;&gt;"M5","",SSA!G294)</f>
        <v/>
      </c>
      <c r="J294" s="57" t="str">
        <f>IF($C294&lt;&gt;"M5","",SSA!H294)</f>
        <v/>
      </c>
      <c r="L294" s="15" t="str">
        <f>IFERROR(AVERAGE(G259:G294),"")</f>
        <v/>
      </c>
      <c r="M294" s="15" t="str">
        <f t="shared" si="35"/>
        <v/>
      </c>
      <c r="N294" s="59" t="str">
        <f t="shared" si="34"/>
        <v/>
      </c>
      <c r="O294" s="60" t="str">
        <f t="shared" si="32"/>
        <v/>
      </c>
      <c r="P294" s="61" t="str">
        <f t="shared" si="33"/>
        <v/>
      </c>
      <c r="Q294" s="62"/>
      <c r="R294" s="62"/>
      <c r="S294" s="62"/>
      <c r="T294" s="62"/>
      <c r="U294" s="62"/>
      <c r="V294" s="62"/>
      <c r="W294" s="23" t="str">
        <f>IFERROR(G294-L294,"")</f>
        <v/>
      </c>
      <c r="X294" s="48" t="str">
        <f t="shared" si="36"/>
        <v/>
      </c>
      <c r="Y294" s="49" t="str">
        <f t="shared" si="37"/>
        <v/>
      </c>
      <c r="Z294" s="28" t="str">
        <f t="shared" si="38"/>
        <v/>
      </c>
      <c r="AA294" s="13" t="str">
        <f t="shared" si="28"/>
        <v/>
      </c>
      <c r="AB294" s="13" t="str">
        <f t="shared" si="29"/>
        <v/>
      </c>
      <c r="AC294" s="63" t="str">
        <f t="shared" si="26"/>
        <v/>
      </c>
      <c r="AD294" s="14" t="str">
        <f t="shared" si="30"/>
        <v/>
      </c>
      <c r="AE294" s="14" t="str">
        <f t="shared" si="31"/>
        <v/>
      </c>
      <c r="AF294" s="64" t="str">
        <f t="shared" si="27"/>
        <v/>
      </c>
      <c r="AG294" s="4"/>
    </row>
    <row r="295" spans="1:33" x14ac:dyDescent="0.55000000000000004">
      <c r="A295" s="5" t="str">
        <f>IF('Data Validation'!$K$2&lt;&gt;TRUE,"",'Data Validation'!A295)</f>
        <v/>
      </c>
      <c r="B295" s="5" t="str">
        <f>IF('Data Validation'!$K$2&lt;&gt;TRUE,"",'Data Validation'!C295)</f>
        <v/>
      </c>
      <c r="C295" s="5" t="str">
        <f>IF('Data Validation'!$K$2&lt;&gt;TRUE,"",'Data Validation'!E295)</f>
        <v/>
      </c>
      <c r="D295" s="5" t="str">
        <f>IF('Data Validation'!$K$2&lt;&gt;TRUE,"",'Data Validation'!G295)</f>
        <v/>
      </c>
      <c r="E295" s="5" t="str">
        <f>IF($C295&lt;&gt;"M5","",Price!F295)</f>
        <v/>
      </c>
      <c r="F295" s="6" t="str">
        <f>IF($C295&lt;&gt;"M5","",Price!G295)</f>
        <v/>
      </c>
      <c r="G295" s="57" t="str">
        <f>IF($C295&lt;&gt;"M5","",SSA!E295)</f>
        <v/>
      </c>
      <c r="H295" s="57" t="str">
        <f>IF($C295&lt;&gt;"M5","",SSA!F295)</f>
        <v/>
      </c>
      <c r="I295" s="57" t="str">
        <f>IF($C295&lt;&gt;"M5","",SSA!G295)</f>
        <v/>
      </c>
      <c r="J295" s="57" t="str">
        <f>IF($C295&lt;&gt;"M5","",SSA!H295)</f>
        <v/>
      </c>
      <c r="L295" s="15" t="str">
        <f>IFERROR(AVERAGE(G260:G295),"")</f>
        <v/>
      </c>
      <c r="M295" s="15" t="str">
        <f t="shared" si="35"/>
        <v/>
      </c>
      <c r="N295" s="59" t="str">
        <f t="shared" si="34"/>
        <v/>
      </c>
      <c r="O295" s="60" t="str">
        <f t="shared" si="32"/>
        <v/>
      </c>
      <c r="P295" s="61" t="str">
        <f t="shared" si="33"/>
        <v/>
      </c>
      <c r="Q295" s="62"/>
      <c r="R295" s="62"/>
      <c r="S295" s="62"/>
      <c r="T295" s="62"/>
      <c r="U295" s="62"/>
      <c r="V295" s="62"/>
      <c r="W295" s="23" t="str">
        <f>IFERROR(G295-L295,"")</f>
        <v/>
      </c>
      <c r="X295" s="48" t="str">
        <f t="shared" si="36"/>
        <v/>
      </c>
      <c r="Y295" s="49" t="str">
        <f t="shared" si="37"/>
        <v/>
      </c>
      <c r="Z295" s="28" t="str">
        <f t="shared" si="38"/>
        <v/>
      </c>
      <c r="AA295" s="13" t="str">
        <f t="shared" si="28"/>
        <v/>
      </c>
      <c r="AB295" s="13" t="str">
        <f t="shared" si="29"/>
        <v/>
      </c>
      <c r="AC295" s="63" t="str">
        <f t="shared" si="26"/>
        <v/>
      </c>
      <c r="AD295" s="14" t="str">
        <f t="shared" si="30"/>
        <v/>
      </c>
      <c r="AE295" s="14" t="str">
        <f t="shared" si="31"/>
        <v/>
      </c>
      <c r="AF295" s="64" t="str">
        <f t="shared" si="27"/>
        <v/>
      </c>
      <c r="AG295" s="4"/>
    </row>
    <row r="296" spans="1:33" x14ac:dyDescent="0.55000000000000004">
      <c r="A296" s="5" t="str">
        <f>IF('Data Validation'!$K$2&lt;&gt;TRUE,"",'Data Validation'!A296)</f>
        <v/>
      </c>
      <c r="B296" s="5" t="str">
        <f>IF('Data Validation'!$K$2&lt;&gt;TRUE,"",'Data Validation'!C296)</f>
        <v/>
      </c>
      <c r="C296" s="5" t="str">
        <f>IF('Data Validation'!$K$2&lt;&gt;TRUE,"",'Data Validation'!E296)</f>
        <v/>
      </c>
      <c r="D296" s="5" t="str">
        <f>IF('Data Validation'!$K$2&lt;&gt;TRUE,"",'Data Validation'!G296)</f>
        <v/>
      </c>
      <c r="E296" s="5" t="str">
        <f>IF($C296&lt;&gt;"M5","",Price!F296)</f>
        <v/>
      </c>
      <c r="F296" s="6" t="str">
        <f>IF($C296&lt;&gt;"M5","",Price!G296)</f>
        <v/>
      </c>
      <c r="G296" s="57" t="str">
        <f>IF($C296&lt;&gt;"M5","",SSA!E296)</f>
        <v/>
      </c>
      <c r="H296" s="57" t="str">
        <f>IF($C296&lt;&gt;"M5","",SSA!F296)</f>
        <v/>
      </c>
      <c r="I296" s="57" t="str">
        <f>IF($C296&lt;&gt;"M5","",SSA!G296)</f>
        <v/>
      </c>
      <c r="J296" s="57" t="str">
        <f>IF($C296&lt;&gt;"M5","",SSA!H296)</f>
        <v/>
      </c>
      <c r="L296" s="15" t="str">
        <f>IFERROR(AVERAGE(G261:G296),"")</f>
        <v/>
      </c>
      <c r="M296" s="15" t="str">
        <f t="shared" si="35"/>
        <v/>
      </c>
      <c r="N296" s="59" t="str">
        <f t="shared" si="34"/>
        <v/>
      </c>
      <c r="O296" s="60" t="str">
        <f t="shared" si="32"/>
        <v/>
      </c>
      <c r="P296" s="61" t="str">
        <f t="shared" si="33"/>
        <v/>
      </c>
      <c r="Q296" s="62"/>
      <c r="R296" s="62"/>
      <c r="S296" s="62"/>
      <c r="T296" s="62"/>
      <c r="U296" s="62"/>
      <c r="V296" s="62"/>
      <c r="W296" s="23" t="str">
        <f>IFERROR(G296-L296,"")</f>
        <v/>
      </c>
      <c r="X296" s="48" t="str">
        <f t="shared" si="36"/>
        <v/>
      </c>
      <c r="Y296" s="49" t="str">
        <f t="shared" si="37"/>
        <v/>
      </c>
      <c r="Z296" s="28" t="str">
        <f t="shared" si="38"/>
        <v/>
      </c>
      <c r="AA296" s="13" t="str">
        <f t="shared" si="28"/>
        <v/>
      </c>
      <c r="AB296" s="13" t="str">
        <f t="shared" si="29"/>
        <v/>
      </c>
      <c r="AC296" s="63" t="str">
        <f t="shared" si="26"/>
        <v/>
      </c>
      <c r="AD296" s="14" t="str">
        <f t="shared" si="30"/>
        <v/>
      </c>
      <c r="AE296" s="14" t="str">
        <f t="shared" si="31"/>
        <v/>
      </c>
      <c r="AF296" s="64" t="str">
        <f t="shared" si="27"/>
        <v/>
      </c>
      <c r="AG296" s="4"/>
    </row>
    <row r="297" spans="1:33" x14ac:dyDescent="0.55000000000000004">
      <c r="A297" s="5" t="str">
        <f>IF('Data Validation'!$K$2&lt;&gt;TRUE,"",'Data Validation'!A297)</f>
        <v/>
      </c>
      <c r="B297" s="5" t="str">
        <f>IF('Data Validation'!$K$2&lt;&gt;TRUE,"",'Data Validation'!C297)</f>
        <v/>
      </c>
      <c r="C297" s="5" t="str">
        <f>IF('Data Validation'!$K$2&lt;&gt;TRUE,"",'Data Validation'!E297)</f>
        <v/>
      </c>
      <c r="D297" s="5" t="str">
        <f>IF('Data Validation'!$K$2&lt;&gt;TRUE,"",'Data Validation'!G297)</f>
        <v/>
      </c>
      <c r="E297" s="5" t="str">
        <f>IF($C297&lt;&gt;"M5","",Price!F297)</f>
        <v/>
      </c>
      <c r="F297" s="6" t="str">
        <f>IF($C297&lt;&gt;"M5","",Price!G297)</f>
        <v/>
      </c>
      <c r="G297" s="57" t="str">
        <f>IF($C297&lt;&gt;"M5","",SSA!E297)</f>
        <v/>
      </c>
      <c r="H297" s="57" t="str">
        <f>IF($C297&lt;&gt;"M5","",SSA!F297)</f>
        <v/>
      </c>
      <c r="I297" s="57" t="str">
        <f>IF($C297&lt;&gt;"M5","",SSA!G297)</f>
        <v/>
      </c>
      <c r="J297" s="57" t="str">
        <f>IF($C297&lt;&gt;"M5","",SSA!H297)</f>
        <v/>
      </c>
      <c r="L297" s="15" t="str">
        <f>IFERROR(AVERAGE(G262:G297),"")</f>
        <v/>
      </c>
      <c r="M297" s="15" t="str">
        <f t="shared" si="35"/>
        <v/>
      </c>
      <c r="N297" s="59" t="str">
        <f t="shared" si="34"/>
        <v/>
      </c>
      <c r="O297" s="60" t="str">
        <f t="shared" si="32"/>
        <v/>
      </c>
      <c r="P297" s="61" t="str">
        <f t="shared" si="33"/>
        <v/>
      </c>
      <c r="Q297" s="62"/>
      <c r="R297" s="62"/>
      <c r="S297" s="62"/>
      <c r="T297" s="62"/>
      <c r="U297" s="62"/>
      <c r="V297" s="62"/>
      <c r="W297" s="23" t="str">
        <f>IFERROR(G297-L297,"")</f>
        <v/>
      </c>
      <c r="X297" s="48" t="str">
        <f t="shared" si="36"/>
        <v/>
      </c>
      <c r="Y297" s="49" t="str">
        <f t="shared" si="37"/>
        <v/>
      </c>
      <c r="Z297" s="28" t="str">
        <f t="shared" si="38"/>
        <v/>
      </c>
      <c r="AA297" s="13" t="str">
        <f t="shared" si="28"/>
        <v/>
      </c>
      <c r="AB297" s="13" t="str">
        <f t="shared" si="29"/>
        <v/>
      </c>
      <c r="AC297" s="63" t="str">
        <f t="shared" si="26"/>
        <v/>
      </c>
      <c r="AD297" s="14" t="str">
        <f t="shared" si="30"/>
        <v/>
      </c>
      <c r="AE297" s="14" t="str">
        <f t="shared" si="31"/>
        <v/>
      </c>
      <c r="AF297" s="64" t="str">
        <f t="shared" si="27"/>
        <v/>
      </c>
      <c r="AG297" s="4"/>
    </row>
    <row r="298" spans="1:33" x14ac:dyDescent="0.55000000000000004">
      <c r="A298" s="5" t="str">
        <f>IF('Data Validation'!$K$2&lt;&gt;TRUE,"",'Data Validation'!A298)</f>
        <v/>
      </c>
      <c r="B298" s="5" t="str">
        <f>IF('Data Validation'!$K$2&lt;&gt;TRUE,"",'Data Validation'!C298)</f>
        <v/>
      </c>
      <c r="C298" s="5" t="str">
        <f>IF('Data Validation'!$K$2&lt;&gt;TRUE,"",'Data Validation'!E298)</f>
        <v/>
      </c>
      <c r="D298" s="5" t="str">
        <f>IF('Data Validation'!$K$2&lt;&gt;TRUE,"",'Data Validation'!G298)</f>
        <v/>
      </c>
      <c r="E298" s="5" t="str">
        <f>IF($C298&lt;&gt;"M5","",Price!F298)</f>
        <v/>
      </c>
      <c r="F298" s="6" t="str">
        <f>IF($C298&lt;&gt;"M5","",Price!G298)</f>
        <v/>
      </c>
      <c r="G298" s="57" t="str">
        <f>IF($C298&lt;&gt;"M5","",SSA!E298)</f>
        <v/>
      </c>
      <c r="H298" s="57" t="str">
        <f>IF($C298&lt;&gt;"M5","",SSA!F298)</f>
        <v/>
      </c>
      <c r="I298" s="57" t="str">
        <f>IF($C298&lt;&gt;"M5","",SSA!G298)</f>
        <v/>
      </c>
      <c r="J298" s="57" t="str">
        <f>IF($C298&lt;&gt;"M5","",SSA!H298)</f>
        <v/>
      </c>
      <c r="L298" s="15" t="str">
        <f>IFERROR(AVERAGE(G263:G298),"")</f>
        <v/>
      </c>
      <c r="M298" s="15" t="str">
        <f t="shared" si="35"/>
        <v/>
      </c>
      <c r="N298" s="59" t="str">
        <f t="shared" si="34"/>
        <v/>
      </c>
      <c r="O298" s="60" t="str">
        <f t="shared" si="32"/>
        <v/>
      </c>
      <c r="P298" s="61" t="str">
        <f t="shared" si="33"/>
        <v/>
      </c>
      <c r="Q298" s="62"/>
      <c r="R298" s="62"/>
      <c r="S298" s="62"/>
      <c r="T298" s="62"/>
      <c r="U298" s="62"/>
      <c r="V298" s="62"/>
      <c r="W298" s="23" t="str">
        <f>IFERROR(G298-L298,"")</f>
        <v/>
      </c>
      <c r="X298" s="48" t="str">
        <f t="shared" si="36"/>
        <v/>
      </c>
      <c r="Y298" s="49" t="str">
        <f t="shared" si="37"/>
        <v/>
      </c>
      <c r="Z298" s="28" t="str">
        <f t="shared" si="38"/>
        <v/>
      </c>
      <c r="AA298" s="13" t="str">
        <f t="shared" si="28"/>
        <v/>
      </c>
      <c r="AB298" s="13" t="str">
        <f t="shared" si="29"/>
        <v/>
      </c>
      <c r="AC298" s="63" t="str">
        <f t="shared" si="26"/>
        <v/>
      </c>
      <c r="AD298" s="14" t="str">
        <f t="shared" si="30"/>
        <v/>
      </c>
      <c r="AE298" s="14" t="str">
        <f t="shared" si="31"/>
        <v/>
      </c>
      <c r="AF298" s="64" t="str">
        <f t="shared" si="27"/>
        <v/>
      </c>
      <c r="AG298" s="4"/>
    </row>
    <row r="299" spans="1:33" x14ac:dyDescent="0.55000000000000004">
      <c r="A299" s="5" t="str">
        <f>IF('Data Validation'!$K$2&lt;&gt;TRUE,"",'Data Validation'!A299)</f>
        <v/>
      </c>
      <c r="B299" s="5" t="str">
        <f>IF('Data Validation'!$K$2&lt;&gt;TRUE,"",'Data Validation'!C299)</f>
        <v/>
      </c>
      <c r="C299" s="5" t="str">
        <f>IF('Data Validation'!$K$2&lt;&gt;TRUE,"",'Data Validation'!E299)</f>
        <v/>
      </c>
      <c r="D299" s="5" t="str">
        <f>IF('Data Validation'!$K$2&lt;&gt;TRUE,"",'Data Validation'!G299)</f>
        <v/>
      </c>
      <c r="E299" s="5" t="str">
        <f>IF($C299&lt;&gt;"M5","",Price!F299)</f>
        <v/>
      </c>
      <c r="F299" s="6" t="str">
        <f>IF($C299&lt;&gt;"M5","",Price!G299)</f>
        <v/>
      </c>
      <c r="G299" s="57" t="str">
        <f>IF($C299&lt;&gt;"M5","",SSA!E299)</f>
        <v/>
      </c>
      <c r="H299" s="57" t="str">
        <f>IF($C299&lt;&gt;"M5","",SSA!F299)</f>
        <v/>
      </c>
      <c r="I299" s="57" t="str">
        <f>IF($C299&lt;&gt;"M5","",SSA!G299)</f>
        <v/>
      </c>
      <c r="J299" s="57" t="str">
        <f>IF($C299&lt;&gt;"M5","",SSA!H299)</f>
        <v/>
      </c>
      <c r="L299" s="15" t="str">
        <f>IFERROR(AVERAGE(G264:G299),"")</f>
        <v/>
      </c>
      <c r="M299" s="15" t="str">
        <f t="shared" si="35"/>
        <v/>
      </c>
      <c r="N299" s="59" t="str">
        <f t="shared" si="34"/>
        <v/>
      </c>
      <c r="O299" s="60" t="str">
        <f t="shared" si="32"/>
        <v/>
      </c>
      <c r="P299" s="61" t="str">
        <f t="shared" si="33"/>
        <v/>
      </c>
      <c r="Q299" s="62"/>
      <c r="R299" s="62"/>
      <c r="S299" s="62"/>
      <c r="T299" s="62"/>
      <c r="U299" s="62"/>
      <c r="V299" s="62"/>
      <c r="W299" s="23" t="str">
        <f>IFERROR(G299-L299,"")</f>
        <v/>
      </c>
      <c r="X299" s="48" t="str">
        <f t="shared" si="36"/>
        <v/>
      </c>
      <c r="Y299" s="49" t="str">
        <f t="shared" si="37"/>
        <v/>
      </c>
      <c r="Z299" s="28" t="str">
        <f t="shared" si="38"/>
        <v/>
      </c>
      <c r="AA299" s="13" t="str">
        <f t="shared" si="28"/>
        <v/>
      </c>
      <c r="AB299" s="13" t="str">
        <f t="shared" si="29"/>
        <v/>
      </c>
      <c r="AC299" s="63" t="str">
        <f t="shared" si="26"/>
        <v/>
      </c>
      <c r="AD299" s="14" t="str">
        <f t="shared" si="30"/>
        <v/>
      </c>
      <c r="AE299" s="14" t="str">
        <f t="shared" si="31"/>
        <v/>
      </c>
      <c r="AF299" s="64" t="str">
        <f t="shared" si="27"/>
        <v/>
      </c>
      <c r="AG299" s="4"/>
    </row>
    <row r="300" spans="1:33" x14ac:dyDescent="0.55000000000000004">
      <c r="A300" s="5" t="str">
        <f>IF('Data Validation'!$K$2&lt;&gt;TRUE,"",'Data Validation'!A300)</f>
        <v/>
      </c>
      <c r="B300" s="5" t="str">
        <f>IF('Data Validation'!$K$2&lt;&gt;TRUE,"",'Data Validation'!C300)</f>
        <v/>
      </c>
      <c r="C300" s="5" t="str">
        <f>IF('Data Validation'!$K$2&lt;&gt;TRUE,"",'Data Validation'!E300)</f>
        <v/>
      </c>
      <c r="D300" s="5" t="str">
        <f>IF('Data Validation'!$K$2&lt;&gt;TRUE,"",'Data Validation'!G300)</f>
        <v/>
      </c>
      <c r="E300" s="5" t="str">
        <f>IF($C300&lt;&gt;"M5","",Price!F300)</f>
        <v/>
      </c>
      <c r="F300" s="6" t="str">
        <f>IF($C300&lt;&gt;"M5","",Price!G300)</f>
        <v/>
      </c>
      <c r="G300" s="57" t="str">
        <f>IF($C300&lt;&gt;"M5","",SSA!E300)</f>
        <v/>
      </c>
      <c r="H300" s="57" t="str">
        <f>IF($C300&lt;&gt;"M5","",SSA!F300)</f>
        <v/>
      </c>
      <c r="I300" s="57" t="str">
        <f>IF($C300&lt;&gt;"M5","",SSA!G300)</f>
        <v/>
      </c>
      <c r="J300" s="57" t="str">
        <f>IF($C300&lt;&gt;"M5","",SSA!H300)</f>
        <v/>
      </c>
      <c r="L300" s="15" t="str">
        <f>IFERROR(AVERAGE(G265:G300),"")</f>
        <v/>
      </c>
      <c r="M300" s="15" t="str">
        <f t="shared" si="35"/>
        <v/>
      </c>
      <c r="N300" s="59" t="str">
        <f t="shared" si="34"/>
        <v/>
      </c>
      <c r="O300" s="60" t="str">
        <f t="shared" si="32"/>
        <v/>
      </c>
      <c r="P300" s="61" t="str">
        <f t="shared" si="33"/>
        <v/>
      </c>
      <c r="Q300" s="62"/>
      <c r="R300" s="62"/>
      <c r="S300" s="62"/>
      <c r="T300" s="62"/>
      <c r="U300" s="62"/>
      <c r="V300" s="62"/>
      <c r="W300" s="23" t="str">
        <f>IFERROR(G300-L300,"")</f>
        <v/>
      </c>
      <c r="X300" s="48" t="str">
        <f t="shared" si="36"/>
        <v/>
      </c>
      <c r="Y300" s="49" t="str">
        <f t="shared" si="37"/>
        <v/>
      </c>
      <c r="Z300" s="28" t="str">
        <f t="shared" si="38"/>
        <v/>
      </c>
      <c r="AA300" s="13" t="str">
        <f t="shared" si="28"/>
        <v/>
      </c>
      <c r="AB300" s="13" t="str">
        <f t="shared" si="29"/>
        <v/>
      </c>
      <c r="AC300" s="63" t="str">
        <f t="shared" si="26"/>
        <v/>
      </c>
      <c r="AD300" s="14" t="str">
        <f t="shared" si="30"/>
        <v/>
      </c>
      <c r="AE300" s="14" t="str">
        <f t="shared" si="31"/>
        <v/>
      </c>
      <c r="AF300" s="64" t="str">
        <f t="shared" si="27"/>
        <v/>
      </c>
      <c r="AG300" s="4"/>
    </row>
    <row r="301" spans="1:33" x14ac:dyDescent="0.55000000000000004">
      <c r="A301" s="5" t="str">
        <f>IF('Data Validation'!$K$2&lt;&gt;TRUE,"",'Data Validation'!A301)</f>
        <v/>
      </c>
      <c r="B301" s="5" t="str">
        <f>IF('Data Validation'!$K$2&lt;&gt;TRUE,"",'Data Validation'!C301)</f>
        <v/>
      </c>
      <c r="C301" s="5" t="str">
        <f>IF('Data Validation'!$K$2&lt;&gt;TRUE,"",'Data Validation'!E301)</f>
        <v/>
      </c>
      <c r="D301" s="5" t="str">
        <f>IF('Data Validation'!$K$2&lt;&gt;TRUE,"",'Data Validation'!G301)</f>
        <v/>
      </c>
      <c r="E301" s="5" t="str">
        <f>IF($C301&lt;&gt;"M5","",Price!F301)</f>
        <v/>
      </c>
      <c r="F301" s="6" t="str">
        <f>IF($C301&lt;&gt;"M5","",Price!G301)</f>
        <v/>
      </c>
      <c r="G301" s="57" t="str">
        <f>IF($C301&lt;&gt;"M5","",SSA!E301)</f>
        <v/>
      </c>
      <c r="H301" s="57" t="str">
        <f>IF($C301&lt;&gt;"M5","",SSA!F301)</f>
        <v/>
      </c>
      <c r="I301" s="57" t="str">
        <f>IF($C301&lt;&gt;"M5","",SSA!G301)</f>
        <v/>
      </c>
      <c r="J301" s="57" t="str">
        <f>IF($C301&lt;&gt;"M5","",SSA!H301)</f>
        <v/>
      </c>
      <c r="L301" s="15" t="str">
        <f>IFERROR(AVERAGE(G266:G301),"")</f>
        <v/>
      </c>
      <c r="M301" s="15" t="str">
        <f t="shared" si="35"/>
        <v/>
      </c>
      <c r="N301" s="59" t="str">
        <f t="shared" si="34"/>
        <v/>
      </c>
      <c r="O301" s="60" t="str">
        <f t="shared" si="32"/>
        <v/>
      </c>
      <c r="P301" s="61" t="str">
        <f t="shared" si="33"/>
        <v/>
      </c>
      <c r="Q301" s="62"/>
      <c r="R301" s="62"/>
      <c r="S301" s="62"/>
      <c r="T301" s="62"/>
      <c r="U301" s="62"/>
      <c r="V301" s="62"/>
      <c r="W301" s="23" t="str">
        <f>IFERROR(G301-L301,"")</f>
        <v/>
      </c>
      <c r="X301" s="48" t="str">
        <f t="shared" si="36"/>
        <v/>
      </c>
      <c r="Y301" s="49" t="str">
        <f t="shared" si="37"/>
        <v/>
      </c>
      <c r="Z301" s="28" t="str">
        <f t="shared" si="38"/>
        <v/>
      </c>
      <c r="AA301" s="13" t="str">
        <f t="shared" si="28"/>
        <v/>
      </c>
      <c r="AB301" s="13" t="str">
        <f t="shared" si="29"/>
        <v/>
      </c>
      <c r="AC301" s="63" t="str">
        <f t="shared" si="26"/>
        <v/>
      </c>
      <c r="AD301" s="14" t="str">
        <f t="shared" si="30"/>
        <v/>
      </c>
      <c r="AE301" s="14" t="str">
        <f t="shared" si="31"/>
        <v/>
      </c>
      <c r="AF301" s="64" t="str">
        <f t="shared" si="27"/>
        <v/>
      </c>
      <c r="AG301" s="4"/>
    </row>
    <row r="302" spans="1:33" x14ac:dyDescent="0.55000000000000004">
      <c r="A302" s="5" t="str">
        <f>IF('Data Validation'!$K$2&lt;&gt;TRUE,"",'Data Validation'!A302)</f>
        <v/>
      </c>
      <c r="B302" s="5" t="str">
        <f>IF('Data Validation'!$K$2&lt;&gt;TRUE,"",'Data Validation'!C302)</f>
        <v/>
      </c>
      <c r="C302" s="5" t="str">
        <f>IF('Data Validation'!$K$2&lt;&gt;TRUE,"",'Data Validation'!E302)</f>
        <v/>
      </c>
      <c r="D302" s="5" t="str">
        <f>IF('Data Validation'!$K$2&lt;&gt;TRUE,"",'Data Validation'!G302)</f>
        <v/>
      </c>
      <c r="E302" s="5" t="str">
        <f>IF($C302&lt;&gt;"M5","",Price!F302)</f>
        <v/>
      </c>
      <c r="F302" s="6" t="str">
        <f>IF($C302&lt;&gt;"M5","",Price!G302)</f>
        <v/>
      </c>
      <c r="G302" s="57" t="str">
        <f>IF($C302&lt;&gt;"M5","",SSA!E302)</f>
        <v/>
      </c>
      <c r="H302" s="57" t="str">
        <f>IF($C302&lt;&gt;"M5","",SSA!F302)</f>
        <v/>
      </c>
      <c r="I302" s="57" t="str">
        <f>IF($C302&lt;&gt;"M5","",SSA!G302)</f>
        <v/>
      </c>
      <c r="J302" s="57" t="str">
        <f>IF($C302&lt;&gt;"M5","",SSA!H302)</f>
        <v/>
      </c>
      <c r="L302" s="15" t="str">
        <f>IFERROR(AVERAGE(G267:G302),"")</f>
        <v/>
      </c>
      <c r="M302" s="15" t="str">
        <f t="shared" si="35"/>
        <v/>
      </c>
      <c r="N302" s="59" t="str">
        <f t="shared" si="34"/>
        <v/>
      </c>
      <c r="O302" s="60" t="str">
        <f t="shared" si="32"/>
        <v/>
      </c>
      <c r="P302" s="61" t="str">
        <f t="shared" si="33"/>
        <v/>
      </c>
      <c r="Q302" s="62"/>
      <c r="R302" s="62"/>
      <c r="S302" s="62"/>
      <c r="T302" s="62"/>
      <c r="U302" s="62"/>
      <c r="V302" s="62"/>
      <c r="W302" s="23" t="str">
        <f>IFERROR(G302-L302,"")</f>
        <v/>
      </c>
      <c r="X302" s="48" t="str">
        <f t="shared" si="36"/>
        <v/>
      </c>
      <c r="Y302" s="49" t="str">
        <f t="shared" si="37"/>
        <v/>
      </c>
      <c r="Z302" s="28" t="str">
        <f t="shared" si="38"/>
        <v/>
      </c>
      <c r="AA302" s="13" t="str">
        <f t="shared" si="28"/>
        <v/>
      </c>
      <c r="AB302" s="13" t="str">
        <f t="shared" si="29"/>
        <v/>
      </c>
      <c r="AC302" s="63" t="str">
        <f t="shared" si="26"/>
        <v/>
      </c>
      <c r="AD302" s="14" t="str">
        <f t="shared" si="30"/>
        <v/>
      </c>
      <c r="AE302" s="14" t="str">
        <f t="shared" si="31"/>
        <v/>
      </c>
      <c r="AF302" s="64" t="str">
        <f t="shared" si="27"/>
        <v/>
      </c>
      <c r="AG302" s="4"/>
    </row>
    <row r="303" spans="1:33" x14ac:dyDescent="0.55000000000000004">
      <c r="A303" s="5" t="str">
        <f>IF('Data Validation'!$K$2&lt;&gt;TRUE,"",'Data Validation'!A303)</f>
        <v/>
      </c>
      <c r="B303" s="5" t="str">
        <f>IF('Data Validation'!$K$2&lt;&gt;TRUE,"",'Data Validation'!C303)</f>
        <v/>
      </c>
      <c r="C303" s="5" t="str">
        <f>IF('Data Validation'!$K$2&lt;&gt;TRUE,"",'Data Validation'!E303)</f>
        <v/>
      </c>
      <c r="D303" s="5" t="str">
        <f>IF('Data Validation'!$K$2&lt;&gt;TRUE,"",'Data Validation'!G303)</f>
        <v/>
      </c>
      <c r="E303" s="5" t="str">
        <f>IF($C303&lt;&gt;"M5","",Price!F303)</f>
        <v/>
      </c>
      <c r="F303" s="6" t="str">
        <f>IF($C303&lt;&gt;"M5","",Price!G303)</f>
        <v/>
      </c>
      <c r="G303" s="57" t="str">
        <f>IF($C303&lt;&gt;"M5","",SSA!E303)</f>
        <v/>
      </c>
      <c r="H303" s="57" t="str">
        <f>IF($C303&lt;&gt;"M5","",SSA!F303)</f>
        <v/>
      </c>
      <c r="I303" s="57" t="str">
        <f>IF($C303&lt;&gt;"M5","",SSA!G303)</f>
        <v/>
      </c>
      <c r="J303" s="57" t="str">
        <f>IF($C303&lt;&gt;"M5","",SSA!H303)</f>
        <v/>
      </c>
      <c r="L303" s="15" t="str">
        <f>IFERROR(AVERAGE(G268:G303),"")</f>
        <v/>
      </c>
      <c r="M303" s="15" t="str">
        <f t="shared" si="35"/>
        <v/>
      </c>
      <c r="N303" s="59" t="str">
        <f t="shared" si="34"/>
        <v/>
      </c>
      <c r="O303" s="60" t="str">
        <f t="shared" si="32"/>
        <v/>
      </c>
      <c r="P303" s="61" t="str">
        <f t="shared" si="33"/>
        <v/>
      </c>
      <c r="Q303" s="62"/>
      <c r="R303" s="62"/>
      <c r="S303" s="62"/>
      <c r="T303" s="62"/>
      <c r="U303" s="62"/>
      <c r="V303" s="62"/>
      <c r="W303" s="23" t="str">
        <f>IFERROR(G303-L303,"")</f>
        <v/>
      </c>
      <c r="X303" s="48" t="str">
        <f t="shared" si="36"/>
        <v/>
      </c>
      <c r="Y303" s="49" t="str">
        <f t="shared" si="37"/>
        <v/>
      </c>
      <c r="Z303" s="28" t="str">
        <f t="shared" si="38"/>
        <v/>
      </c>
      <c r="AA303" s="13" t="str">
        <f t="shared" si="28"/>
        <v/>
      </c>
      <c r="AB303" s="13" t="str">
        <f t="shared" si="29"/>
        <v/>
      </c>
      <c r="AC303" s="63" t="str">
        <f t="shared" ref="AC303:AC366" si="39">IF(AND(AB303="Under Price",V303="Sig Low Spike"),"Deep Under Price","")</f>
        <v/>
      </c>
      <c r="AD303" s="14" t="str">
        <f t="shared" si="30"/>
        <v/>
      </c>
      <c r="AE303" s="14" t="str">
        <f t="shared" si="31"/>
        <v/>
      </c>
      <c r="AF303" s="64" t="str">
        <f t="shared" ref="AF303:AF366" si="40">IF(AND(AE303="Over Price",U303="Sig Low Spike"),"Deep Over Price","")</f>
        <v/>
      </c>
      <c r="AG303" s="4"/>
    </row>
    <row r="304" spans="1:33" x14ac:dyDescent="0.55000000000000004">
      <c r="A304" s="5" t="str">
        <f>IF('Data Validation'!$K$2&lt;&gt;TRUE,"",'Data Validation'!A304)</f>
        <v/>
      </c>
      <c r="B304" s="5" t="str">
        <f>IF('Data Validation'!$K$2&lt;&gt;TRUE,"",'Data Validation'!C304)</f>
        <v/>
      </c>
      <c r="C304" s="5" t="str">
        <f>IF('Data Validation'!$K$2&lt;&gt;TRUE,"",'Data Validation'!E304)</f>
        <v/>
      </c>
      <c r="D304" s="5" t="str">
        <f>IF('Data Validation'!$K$2&lt;&gt;TRUE,"",'Data Validation'!G304)</f>
        <v/>
      </c>
      <c r="E304" s="5" t="str">
        <f>IF($C304&lt;&gt;"M5","",Price!F304)</f>
        <v/>
      </c>
      <c r="F304" s="6" t="str">
        <f>IF($C304&lt;&gt;"M5","",Price!G304)</f>
        <v/>
      </c>
      <c r="G304" s="57" t="str">
        <f>IF($C304&lt;&gt;"M5","",SSA!E304)</f>
        <v/>
      </c>
      <c r="H304" s="57" t="str">
        <f>IF($C304&lt;&gt;"M5","",SSA!F304)</f>
        <v/>
      </c>
      <c r="I304" s="57" t="str">
        <f>IF($C304&lt;&gt;"M5","",SSA!G304)</f>
        <v/>
      </c>
      <c r="J304" s="57" t="str">
        <f>IF($C304&lt;&gt;"M5","",SSA!H304)</f>
        <v/>
      </c>
      <c r="L304" s="15" t="str">
        <f>IFERROR(AVERAGE(G269:G304),"")</f>
        <v/>
      </c>
      <c r="M304" s="15" t="str">
        <f t="shared" si="35"/>
        <v/>
      </c>
      <c r="N304" s="59" t="str">
        <f t="shared" si="34"/>
        <v/>
      </c>
      <c r="O304" s="60" t="str">
        <f t="shared" si="32"/>
        <v/>
      </c>
      <c r="P304" s="61" t="str">
        <f t="shared" si="33"/>
        <v/>
      </c>
      <c r="Q304" s="62"/>
      <c r="R304" s="62"/>
      <c r="S304" s="62"/>
      <c r="T304" s="62"/>
      <c r="U304" s="62"/>
      <c r="V304" s="62"/>
      <c r="W304" s="23" t="str">
        <f>IFERROR(G304-L304,"")</f>
        <v/>
      </c>
      <c r="X304" s="48" t="str">
        <f t="shared" si="36"/>
        <v/>
      </c>
      <c r="Y304" s="49" t="str">
        <f t="shared" si="37"/>
        <v/>
      </c>
      <c r="Z304" s="28" t="str">
        <f t="shared" si="38"/>
        <v/>
      </c>
      <c r="AA304" s="13" t="str">
        <f t="shared" ref="AA304:AA367" si="41">IF(Z304="","",IF(Z304&lt;=23,"",IF(AND(Z304&gt;=24,Z304&lt;=72),"Bullish",IF(Z304&gt;=73,"Vulnerable Bullish",""))))</f>
        <v/>
      </c>
      <c r="AB304" s="13" t="str">
        <f t="shared" ref="AB304:AB367" si="42">IF(OR(AND(AA304="Bullish",W304&lt;0),AND(AA304="Vulnerable Bullish",W304&lt;0)),"Under Price","")</f>
        <v/>
      </c>
      <c r="AC304" s="63" t="str">
        <f t="shared" si="39"/>
        <v/>
      </c>
      <c r="AD304" s="14" t="str">
        <f t="shared" ref="AD304:AD367" si="43">IF(Z304="","",IF(Z304&gt;=-23,"",IF(AND(Z304&lt;=-24,Z304&gt;=-72),"Bearish",IF(Z304&lt;=-73,"Vulnerable Bearish",""))))</f>
        <v/>
      </c>
      <c r="AE304" s="14" t="str">
        <f t="shared" ref="AE304:AE367" si="44">IF(OR(AND(AD304="Bearish",W304&gt;0),AND(AD304="Vulnerable Bearish",W304&gt;0)),"Over Price","")</f>
        <v/>
      </c>
      <c r="AF304" s="64" t="str">
        <f t="shared" si="40"/>
        <v/>
      </c>
      <c r="AG304" s="4"/>
    </row>
    <row r="305" spans="1:33" x14ac:dyDescent="0.55000000000000004">
      <c r="A305" s="5" t="str">
        <f>IF('Data Validation'!$K$2&lt;&gt;TRUE,"",'Data Validation'!A305)</f>
        <v/>
      </c>
      <c r="B305" s="5" t="str">
        <f>IF('Data Validation'!$K$2&lt;&gt;TRUE,"",'Data Validation'!C305)</f>
        <v/>
      </c>
      <c r="C305" s="5" t="str">
        <f>IF('Data Validation'!$K$2&lt;&gt;TRUE,"",'Data Validation'!E305)</f>
        <v/>
      </c>
      <c r="D305" s="5" t="str">
        <f>IF('Data Validation'!$K$2&lt;&gt;TRUE,"",'Data Validation'!G305)</f>
        <v/>
      </c>
      <c r="E305" s="5" t="str">
        <f>IF($C305&lt;&gt;"M5","",Price!F305)</f>
        <v/>
      </c>
      <c r="F305" s="6" t="str">
        <f>IF($C305&lt;&gt;"M5","",Price!G305)</f>
        <v/>
      </c>
      <c r="G305" s="57" t="str">
        <f>IF($C305&lt;&gt;"M5","",SSA!E305)</f>
        <v/>
      </c>
      <c r="H305" s="57" t="str">
        <f>IF($C305&lt;&gt;"M5","",SSA!F305)</f>
        <v/>
      </c>
      <c r="I305" s="57" t="str">
        <f>IF($C305&lt;&gt;"M5","",SSA!G305)</f>
        <v/>
      </c>
      <c r="J305" s="57" t="str">
        <f>IF($C305&lt;&gt;"M5","",SSA!H305)</f>
        <v/>
      </c>
      <c r="L305" s="15" t="str">
        <f>IFERROR(AVERAGE(G270:G305),"")</f>
        <v/>
      </c>
      <c r="M305" s="15" t="str">
        <f t="shared" si="35"/>
        <v/>
      </c>
      <c r="N305" s="59" t="str">
        <f t="shared" si="34"/>
        <v/>
      </c>
      <c r="O305" s="60" t="str">
        <f t="shared" si="32"/>
        <v/>
      </c>
      <c r="P305" s="61" t="str">
        <f t="shared" si="33"/>
        <v/>
      </c>
      <c r="Q305" s="62"/>
      <c r="R305" s="62"/>
      <c r="S305" s="62"/>
      <c r="T305" s="62"/>
      <c r="U305" s="62"/>
      <c r="V305" s="62"/>
      <c r="W305" s="23" t="str">
        <f>IFERROR(G305-L305,"")</f>
        <v/>
      </c>
      <c r="X305" s="48" t="str">
        <f t="shared" si="36"/>
        <v/>
      </c>
      <c r="Y305" s="49" t="str">
        <f t="shared" si="37"/>
        <v/>
      </c>
      <c r="Z305" s="28" t="str">
        <f t="shared" si="38"/>
        <v/>
      </c>
      <c r="AA305" s="13" t="str">
        <f t="shared" si="41"/>
        <v/>
      </c>
      <c r="AB305" s="13" t="str">
        <f t="shared" si="42"/>
        <v/>
      </c>
      <c r="AC305" s="63" t="str">
        <f t="shared" si="39"/>
        <v/>
      </c>
      <c r="AD305" s="14" t="str">
        <f t="shared" si="43"/>
        <v/>
      </c>
      <c r="AE305" s="14" t="str">
        <f t="shared" si="44"/>
        <v/>
      </c>
      <c r="AF305" s="64" t="str">
        <f t="shared" si="40"/>
        <v/>
      </c>
      <c r="AG305" s="4"/>
    </row>
    <row r="306" spans="1:33" x14ac:dyDescent="0.55000000000000004">
      <c r="A306" s="5" t="str">
        <f>IF('Data Validation'!$K$2&lt;&gt;TRUE,"",'Data Validation'!A306)</f>
        <v/>
      </c>
      <c r="B306" s="5" t="str">
        <f>IF('Data Validation'!$K$2&lt;&gt;TRUE,"",'Data Validation'!C306)</f>
        <v/>
      </c>
      <c r="C306" s="5" t="str">
        <f>IF('Data Validation'!$K$2&lt;&gt;TRUE,"",'Data Validation'!E306)</f>
        <v/>
      </c>
      <c r="D306" s="5" t="str">
        <f>IF('Data Validation'!$K$2&lt;&gt;TRUE,"",'Data Validation'!G306)</f>
        <v/>
      </c>
      <c r="E306" s="5" t="str">
        <f>IF($C306&lt;&gt;"M5","",Price!F306)</f>
        <v/>
      </c>
      <c r="F306" s="6" t="str">
        <f>IF($C306&lt;&gt;"M5","",Price!G306)</f>
        <v/>
      </c>
      <c r="G306" s="57" t="str">
        <f>IF($C306&lt;&gt;"M5","",SSA!E306)</f>
        <v/>
      </c>
      <c r="H306" s="57" t="str">
        <f>IF($C306&lt;&gt;"M5","",SSA!F306)</f>
        <v/>
      </c>
      <c r="I306" s="57" t="str">
        <f>IF($C306&lt;&gt;"M5","",SSA!G306)</f>
        <v/>
      </c>
      <c r="J306" s="57" t="str">
        <f>IF($C306&lt;&gt;"M5","",SSA!H306)</f>
        <v/>
      </c>
      <c r="L306" s="15" t="str">
        <f>IFERROR(AVERAGE(G271:G306),"")</f>
        <v/>
      </c>
      <c r="M306" s="15" t="str">
        <f t="shared" si="35"/>
        <v/>
      </c>
      <c r="N306" s="59" t="str">
        <f t="shared" si="34"/>
        <v/>
      </c>
      <c r="O306" s="60" t="str">
        <f t="shared" si="32"/>
        <v/>
      </c>
      <c r="P306" s="61" t="str">
        <f t="shared" si="33"/>
        <v/>
      </c>
      <c r="Q306" s="62"/>
      <c r="R306" s="62"/>
      <c r="S306" s="62"/>
      <c r="T306" s="62"/>
      <c r="U306" s="62"/>
      <c r="V306" s="62"/>
      <c r="W306" s="23" t="str">
        <f>IFERROR(G306-L306,"")</f>
        <v/>
      </c>
      <c r="X306" s="48" t="str">
        <f t="shared" si="36"/>
        <v/>
      </c>
      <c r="Y306" s="49" t="str">
        <f t="shared" si="37"/>
        <v/>
      </c>
      <c r="Z306" s="28" t="str">
        <f t="shared" si="38"/>
        <v/>
      </c>
      <c r="AA306" s="13" t="str">
        <f t="shared" si="41"/>
        <v/>
      </c>
      <c r="AB306" s="13" t="str">
        <f t="shared" si="42"/>
        <v/>
      </c>
      <c r="AC306" s="63" t="str">
        <f t="shared" si="39"/>
        <v/>
      </c>
      <c r="AD306" s="14" t="str">
        <f t="shared" si="43"/>
        <v/>
      </c>
      <c r="AE306" s="14" t="str">
        <f t="shared" si="44"/>
        <v/>
      </c>
      <c r="AF306" s="64" t="str">
        <f t="shared" si="40"/>
        <v/>
      </c>
      <c r="AG306" s="4"/>
    </row>
    <row r="307" spans="1:33" x14ac:dyDescent="0.55000000000000004">
      <c r="A307" s="5" t="str">
        <f>IF('Data Validation'!$K$2&lt;&gt;TRUE,"",'Data Validation'!A307)</f>
        <v/>
      </c>
      <c r="B307" s="5" t="str">
        <f>IF('Data Validation'!$K$2&lt;&gt;TRUE,"",'Data Validation'!C307)</f>
        <v/>
      </c>
      <c r="C307" s="5" t="str">
        <f>IF('Data Validation'!$K$2&lt;&gt;TRUE,"",'Data Validation'!E307)</f>
        <v/>
      </c>
      <c r="D307" s="5" t="str">
        <f>IF('Data Validation'!$K$2&lt;&gt;TRUE,"",'Data Validation'!G307)</f>
        <v/>
      </c>
      <c r="E307" s="5" t="str">
        <f>IF($C307&lt;&gt;"M5","",Price!F307)</f>
        <v/>
      </c>
      <c r="F307" s="6" t="str">
        <f>IF($C307&lt;&gt;"M5","",Price!G307)</f>
        <v/>
      </c>
      <c r="G307" s="57" t="str">
        <f>IF($C307&lt;&gt;"M5","",SSA!E307)</f>
        <v/>
      </c>
      <c r="H307" s="57" t="str">
        <f>IF($C307&lt;&gt;"M5","",SSA!F307)</f>
        <v/>
      </c>
      <c r="I307" s="57" t="str">
        <f>IF($C307&lt;&gt;"M5","",SSA!G307)</f>
        <v/>
      </c>
      <c r="J307" s="57" t="str">
        <f>IF($C307&lt;&gt;"M5","",SSA!H307)</f>
        <v/>
      </c>
      <c r="L307" s="15" t="str">
        <f>IFERROR(AVERAGE(G272:G307),"")</f>
        <v/>
      </c>
      <c r="M307" s="15" t="str">
        <f t="shared" si="35"/>
        <v/>
      </c>
      <c r="N307" s="59" t="str">
        <f t="shared" si="34"/>
        <v/>
      </c>
      <c r="O307" s="60" t="str">
        <f t="shared" si="32"/>
        <v/>
      </c>
      <c r="P307" s="61" t="str">
        <f t="shared" si="33"/>
        <v/>
      </c>
      <c r="Q307" s="62"/>
      <c r="R307" s="62"/>
      <c r="S307" s="62"/>
      <c r="T307" s="62"/>
      <c r="U307" s="62"/>
      <c r="V307" s="62"/>
      <c r="W307" s="23" t="str">
        <f>IFERROR(G307-L307,"")</f>
        <v/>
      </c>
      <c r="X307" s="48" t="str">
        <f t="shared" si="36"/>
        <v/>
      </c>
      <c r="Y307" s="49" t="str">
        <f t="shared" si="37"/>
        <v/>
      </c>
      <c r="Z307" s="28" t="str">
        <f t="shared" si="38"/>
        <v/>
      </c>
      <c r="AA307" s="13" t="str">
        <f t="shared" si="41"/>
        <v/>
      </c>
      <c r="AB307" s="13" t="str">
        <f t="shared" si="42"/>
        <v/>
      </c>
      <c r="AC307" s="63" t="str">
        <f t="shared" si="39"/>
        <v/>
      </c>
      <c r="AD307" s="14" t="str">
        <f t="shared" si="43"/>
        <v/>
      </c>
      <c r="AE307" s="14" t="str">
        <f t="shared" si="44"/>
        <v/>
      </c>
      <c r="AF307" s="64" t="str">
        <f t="shared" si="40"/>
        <v/>
      </c>
      <c r="AG307" s="4"/>
    </row>
    <row r="308" spans="1:33" x14ac:dyDescent="0.55000000000000004">
      <c r="A308" s="5" t="str">
        <f>IF('Data Validation'!$K$2&lt;&gt;TRUE,"",'Data Validation'!A308)</f>
        <v/>
      </c>
      <c r="B308" s="5" t="str">
        <f>IF('Data Validation'!$K$2&lt;&gt;TRUE,"",'Data Validation'!C308)</f>
        <v/>
      </c>
      <c r="C308" s="5" t="str">
        <f>IF('Data Validation'!$K$2&lt;&gt;TRUE,"",'Data Validation'!E308)</f>
        <v/>
      </c>
      <c r="D308" s="5" t="str">
        <f>IF('Data Validation'!$K$2&lt;&gt;TRUE,"",'Data Validation'!G308)</f>
        <v/>
      </c>
      <c r="E308" s="5" t="str">
        <f>IF($C308&lt;&gt;"M5","",Price!F308)</f>
        <v/>
      </c>
      <c r="F308" s="6" t="str">
        <f>IF($C308&lt;&gt;"M5","",Price!G308)</f>
        <v/>
      </c>
      <c r="G308" s="57" t="str">
        <f>IF($C308&lt;&gt;"M5","",SSA!E308)</f>
        <v/>
      </c>
      <c r="H308" s="57" t="str">
        <f>IF($C308&lt;&gt;"M5","",SSA!F308)</f>
        <v/>
      </c>
      <c r="I308" s="57" t="str">
        <f>IF($C308&lt;&gt;"M5","",SSA!G308)</f>
        <v/>
      </c>
      <c r="J308" s="57" t="str">
        <f>IF($C308&lt;&gt;"M5","",SSA!H308)</f>
        <v/>
      </c>
      <c r="L308" s="15" t="str">
        <f>IFERROR(AVERAGE(G273:G308),"")</f>
        <v/>
      </c>
      <c r="M308" s="15" t="str">
        <f t="shared" si="35"/>
        <v/>
      </c>
      <c r="N308" s="59" t="str">
        <f t="shared" si="34"/>
        <v/>
      </c>
      <c r="O308" s="60" t="str">
        <f t="shared" si="32"/>
        <v/>
      </c>
      <c r="P308" s="61" t="str">
        <f t="shared" si="33"/>
        <v/>
      </c>
      <c r="Q308" s="62"/>
      <c r="R308" s="62"/>
      <c r="S308" s="62"/>
      <c r="T308" s="62"/>
      <c r="U308" s="62"/>
      <c r="V308" s="62"/>
      <c r="W308" s="23" t="str">
        <f>IFERROR(G308-L308,"")</f>
        <v/>
      </c>
      <c r="X308" s="48" t="str">
        <f t="shared" si="36"/>
        <v/>
      </c>
      <c r="Y308" s="49" t="str">
        <f t="shared" si="37"/>
        <v/>
      </c>
      <c r="Z308" s="28" t="str">
        <f t="shared" si="38"/>
        <v/>
      </c>
      <c r="AA308" s="13" t="str">
        <f t="shared" si="41"/>
        <v/>
      </c>
      <c r="AB308" s="13" t="str">
        <f t="shared" si="42"/>
        <v/>
      </c>
      <c r="AC308" s="63" t="str">
        <f t="shared" si="39"/>
        <v/>
      </c>
      <c r="AD308" s="14" t="str">
        <f t="shared" si="43"/>
        <v/>
      </c>
      <c r="AE308" s="14" t="str">
        <f t="shared" si="44"/>
        <v/>
      </c>
      <c r="AF308" s="64" t="str">
        <f t="shared" si="40"/>
        <v/>
      </c>
      <c r="AG308" s="4"/>
    </row>
    <row r="309" spans="1:33" x14ac:dyDescent="0.55000000000000004">
      <c r="A309" s="5" t="str">
        <f>IF('Data Validation'!$K$2&lt;&gt;TRUE,"",'Data Validation'!A309)</f>
        <v/>
      </c>
      <c r="B309" s="5" t="str">
        <f>IF('Data Validation'!$K$2&lt;&gt;TRUE,"",'Data Validation'!C309)</f>
        <v/>
      </c>
      <c r="C309" s="5" t="str">
        <f>IF('Data Validation'!$K$2&lt;&gt;TRUE,"",'Data Validation'!E309)</f>
        <v/>
      </c>
      <c r="D309" s="5" t="str">
        <f>IF('Data Validation'!$K$2&lt;&gt;TRUE,"",'Data Validation'!G309)</f>
        <v/>
      </c>
      <c r="E309" s="5" t="str">
        <f>IF($C309&lt;&gt;"M5","",Price!F309)</f>
        <v/>
      </c>
      <c r="F309" s="6" t="str">
        <f>IF($C309&lt;&gt;"M5","",Price!G309)</f>
        <v/>
      </c>
      <c r="G309" s="57" t="str">
        <f>IF($C309&lt;&gt;"M5","",SSA!E309)</f>
        <v/>
      </c>
      <c r="H309" s="57" t="str">
        <f>IF($C309&lt;&gt;"M5","",SSA!F309)</f>
        <v/>
      </c>
      <c r="I309" s="57" t="str">
        <f>IF($C309&lt;&gt;"M5","",SSA!G309)</f>
        <v/>
      </c>
      <c r="J309" s="57" t="str">
        <f>IF($C309&lt;&gt;"M5","",SSA!H309)</f>
        <v/>
      </c>
      <c r="L309" s="15" t="str">
        <f>IFERROR(AVERAGE(G274:G309),"")</f>
        <v/>
      </c>
      <c r="M309" s="15" t="str">
        <f t="shared" si="35"/>
        <v/>
      </c>
      <c r="N309" s="59" t="str">
        <f t="shared" si="34"/>
        <v/>
      </c>
      <c r="O309" s="60" t="str">
        <f t="shared" si="32"/>
        <v/>
      </c>
      <c r="P309" s="61" t="str">
        <f t="shared" si="33"/>
        <v/>
      </c>
      <c r="Q309" s="62"/>
      <c r="R309" s="62"/>
      <c r="S309" s="62"/>
      <c r="T309" s="62"/>
      <c r="U309" s="62"/>
      <c r="V309" s="62"/>
      <c r="W309" s="23" t="str">
        <f>IFERROR(G309-L309,"")</f>
        <v/>
      </c>
      <c r="X309" s="48" t="str">
        <f t="shared" si="36"/>
        <v/>
      </c>
      <c r="Y309" s="49" t="str">
        <f t="shared" si="37"/>
        <v/>
      </c>
      <c r="Z309" s="28" t="str">
        <f t="shared" si="38"/>
        <v/>
      </c>
      <c r="AA309" s="13" t="str">
        <f t="shared" si="41"/>
        <v/>
      </c>
      <c r="AB309" s="13" t="str">
        <f t="shared" si="42"/>
        <v/>
      </c>
      <c r="AC309" s="63" t="str">
        <f t="shared" si="39"/>
        <v/>
      </c>
      <c r="AD309" s="14" t="str">
        <f t="shared" si="43"/>
        <v/>
      </c>
      <c r="AE309" s="14" t="str">
        <f t="shared" si="44"/>
        <v/>
      </c>
      <c r="AF309" s="64" t="str">
        <f t="shared" si="40"/>
        <v/>
      </c>
      <c r="AG309" s="4"/>
    </row>
    <row r="310" spans="1:33" x14ac:dyDescent="0.55000000000000004">
      <c r="A310" s="5" t="str">
        <f>IF('Data Validation'!$K$2&lt;&gt;TRUE,"",'Data Validation'!A310)</f>
        <v/>
      </c>
      <c r="B310" s="5" t="str">
        <f>IF('Data Validation'!$K$2&lt;&gt;TRUE,"",'Data Validation'!C310)</f>
        <v/>
      </c>
      <c r="C310" s="5" t="str">
        <f>IF('Data Validation'!$K$2&lt;&gt;TRUE,"",'Data Validation'!E310)</f>
        <v/>
      </c>
      <c r="D310" s="5" t="str">
        <f>IF('Data Validation'!$K$2&lt;&gt;TRUE,"",'Data Validation'!G310)</f>
        <v/>
      </c>
      <c r="E310" s="5" t="str">
        <f>IF($C310&lt;&gt;"M5","",Price!F310)</f>
        <v/>
      </c>
      <c r="F310" s="6" t="str">
        <f>IF($C310&lt;&gt;"M5","",Price!G310)</f>
        <v/>
      </c>
      <c r="G310" s="57" t="str">
        <f>IF($C310&lt;&gt;"M5","",SSA!E310)</f>
        <v/>
      </c>
      <c r="H310" s="57" t="str">
        <f>IF($C310&lt;&gt;"M5","",SSA!F310)</f>
        <v/>
      </c>
      <c r="I310" s="57" t="str">
        <f>IF($C310&lt;&gt;"M5","",SSA!G310)</f>
        <v/>
      </c>
      <c r="J310" s="57" t="str">
        <f>IF($C310&lt;&gt;"M5","",SSA!H310)</f>
        <v/>
      </c>
      <c r="L310" s="15" t="str">
        <f>IFERROR(AVERAGE(G275:G310),"")</f>
        <v/>
      </c>
      <c r="M310" s="15" t="str">
        <f t="shared" si="35"/>
        <v/>
      </c>
      <c r="N310" s="59" t="str">
        <f t="shared" si="34"/>
        <v/>
      </c>
      <c r="O310" s="60" t="str">
        <f t="shared" si="32"/>
        <v/>
      </c>
      <c r="P310" s="61" t="str">
        <f t="shared" si="33"/>
        <v/>
      </c>
      <c r="Q310" s="62"/>
      <c r="R310" s="62"/>
      <c r="S310" s="62"/>
      <c r="T310" s="62"/>
      <c r="U310" s="62"/>
      <c r="V310" s="62"/>
      <c r="W310" s="23" t="str">
        <f>IFERROR(G310-L310,"")</f>
        <v/>
      </c>
      <c r="X310" s="48" t="str">
        <f t="shared" si="36"/>
        <v/>
      </c>
      <c r="Y310" s="49" t="str">
        <f t="shared" si="37"/>
        <v/>
      </c>
      <c r="Z310" s="28" t="str">
        <f t="shared" si="38"/>
        <v/>
      </c>
      <c r="AA310" s="13" t="str">
        <f t="shared" si="41"/>
        <v/>
      </c>
      <c r="AB310" s="13" t="str">
        <f t="shared" si="42"/>
        <v/>
      </c>
      <c r="AC310" s="63" t="str">
        <f t="shared" si="39"/>
        <v/>
      </c>
      <c r="AD310" s="14" t="str">
        <f t="shared" si="43"/>
        <v/>
      </c>
      <c r="AE310" s="14" t="str">
        <f t="shared" si="44"/>
        <v/>
      </c>
      <c r="AF310" s="64" t="str">
        <f t="shared" si="40"/>
        <v/>
      </c>
      <c r="AG310" s="4"/>
    </row>
    <row r="311" spans="1:33" x14ac:dyDescent="0.55000000000000004">
      <c r="A311" s="5" t="str">
        <f>IF('Data Validation'!$K$2&lt;&gt;TRUE,"",'Data Validation'!A311)</f>
        <v/>
      </c>
      <c r="B311" s="5" t="str">
        <f>IF('Data Validation'!$K$2&lt;&gt;TRUE,"",'Data Validation'!C311)</f>
        <v/>
      </c>
      <c r="C311" s="5" t="str">
        <f>IF('Data Validation'!$K$2&lt;&gt;TRUE,"",'Data Validation'!E311)</f>
        <v/>
      </c>
      <c r="D311" s="5" t="str">
        <f>IF('Data Validation'!$K$2&lt;&gt;TRUE,"",'Data Validation'!G311)</f>
        <v/>
      </c>
      <c r="E311" s="5" t="str">
        <f>IF($C311&lt;&gt;"M5","",Price!F311)</f>
        <v/>
      </c>
      <c r="F311" s="6" t="str">
        <f>IF($C311&lt;&gt;"M5","",Price!G311)</f>
        <v/>
      </c>
      <c r="G311" s="57" t="str">
        <f>IF($C311&lt;&gt;"M5","",SSA!E311)</f>
        <v/>
      </c>
      <c r="H311" s="57" t="str">
        <f>IF($C311&lt;&gt;"M5","",SSA!F311)</f>
        <v/>
      </c>
      <c r="I311" s="57" t="str">
        <f>IF($C311&lt;&gt;"M5","",SSA!G311)</f>
        <v/>
      </c>
      <c r="J311" s="57" t="str">
        <f>IF($C311&lt;&gt;"M5","",SSA!H311)</f>
        <v/>
      </c>
      <c r="L311" s="15" t="str">
        <f>IFERROR(AVERAGE(G276:G311),"")</f>
        <v/>
      </c>
      <c r="M311" s="15" t="str">
        <f t="shared" si="35"/>
        <v/>
      </c>
      <c r="N311" s="59" t="str">
        <f t="shared" si="34"/>
        <v/>
      </c>
      <c r="O311" s="60" t="str">
        <f t="shared" si="32"/>
        <v/>
      </c>
      <c r="P311" s="61" t="str">
        <f t="shared" si="33"/>
        <v/>
      </c>
      <c r="Q311" s="62"/>
      <c r="R311" s="62"/>
      <c r="S311" s="62"/>
      <c r="T311" s="62"/>
      <c r="U311" s="62"/>
      <c r="V311" s="62"/>
      <c r="W311" s="23" t="str">
        <f>IFERROR(G311-L311,"")</f>
        <v/>
      </c>
      <c r="X311" s="48" t="str">
        <f t="shared" si="36"/>
        <v/>
      </c>
      <c r="Y311" s="49" t="str">
        <f t="shared" si="37"/>
        <v/>
      </c>
      <c r="Z311" s="28" t="str">
        <f t="shared" si="38"/>
        <v/>
      </c>
      <c r="AA311" s="13" t="str">
        <f t="shared" si="41"/>
        <v/>
      </c>
      <c r="AB311" s="13" t="str">
        <f t="shared" si="42"/>
        <v/>
      </c>
      <c r="AC311" s="63" t="str">
        <f t="shared" si="39"/>
        <v/>
      </c>
      <c r="AD311" s="14" t="str">
        <f t="shared" si="43"/>
        <v/>
      </c>
      <c r="AE311" s="14" t="str">
        <f t="shared" si="44"/>
        <v/>
      </c>
      <c r="AF311" s="64" t="str">
        <f t="shared" si="40"/>
        <v/>
      </c>
      <c r="AG311" s="4"/>
    </row>
    <row r="312" spans="1:33" x14ac:dyDescent="0.55000000000000004">
      <c r="A312" s="5" t="str">
        <f>IF('Data Validation'!$K$2&lt;&gt;TRUE,"",'Data Validation'!A312)</f>
        <v/>
      </c>
      <c r="B312" s="5" t="str">
        <f>IF('Data Validation'!$K$2&lt;&gt;TRUE,"",'Data Validation'!C312)</f>
        <v/>
      </c>
      <c r="C312" s="5" t="str">
        <f>IF('Data Validation'!$K$2&lt;&gt;TRUE,"",'Data Validation'!E312)</f>
        <v/>
      </c>
      <c r="D312" s="5" t="str">
        <f>IF('Data Validation'!$K$2&lt;&gt;TRUE,"",'Data Validation'!G312)</f>
        <v/>
      </c>
      <c r="E312" s="5" t="str">
        <f>IF($C312&lt;&gt;"M5","",Price!F312)</f>
        <v/>
      </c>
      <c r="F312" s="6" t="str">
        <f>IF($C312&lt;&gt;"M5","",Price!G312)</f>
        <v/>
      </c>
      <c r="G312" s="57" t="str">
        <f>IF($C312&lt;&gt;"M5","",SSA!E312)</f>
        <v/>
      </c>
      <c r="H312" s="57" t="str">
        <f>IF($C312&lt;&gt;"M5","",SSA!F312)</f>
        <v/>
      </c>
      <c r="I312" s="57" t="str">
        <f>IF($C312&lt;&gt;"M5","",SSA!G312)</f>
        <v/>
      </c>
      <c r="J312" s="57" t="str">
        <f>IF($C312&lt;&gt;"M5","",SSA!H312)</f>
        <v/>
      </c>
      <c r="L312" s="15" t="str">
        <f>IFERROR(AVERAGE(G277:G312),"")</f>
        <v/>
      </c>
      <c r="M312" s="15" t="str">
        <f t="shared" si="35"/>
        <v/>
      </c>
      <c r="N312" s="59" t="str">
        <f t="shared" si="34"/>
        <v/>
      </c>
      <c r="O312" s="60" t="str">
        <f t="shared" si="32"/>
        <v/>
      </c>
      <c r="P312" s="61" t="str">
        <f t="shared" si="33"/>
        <v/>
      </c>
      <c r="Q312" s="62"/>
      <c r="R312" s="62"/>
      <c r="S312" s="62"/>
      <c r="T312" s="62"/>
      <c r="U312" s="62"/>
      <c r="V312" s="62"/>
      <c r="W312" s="23" t="str">
        <f>IFERROR(G312-L312,"")</f>
        <v/>
      </c>
      <c r="X312" s="48" t="str">
        <f t="shared" si="36"/>
        <v/>
      </c>
      <c r="Y312" s="49" t="str">
        <f t="shared" si="37"/>
        <v/>
      </c>
      <c r="Z312" s="28" t="str">
        <f t="shared" si="38"/>
        <v/>
      </c>
      <c r="AA312" s="13" t="str">
        <f t="shared" si="41"/>
        <v/>
      </c>
      <c r="AB312" s="13" t="str">
        <f t="shared" si="42"/>
        <v/>
      </c>
      <c r="AC312" s="63" t="str">
        <f t="shared" si="39"/>
        <v/>
      </c>
      <c r="AD312" s="14" t="str">
        <f t="shared" si="43"/>
        <v/>
      </c>
      <c r="AE312" s="14" t="str">
        <f t="shared" si="44"/>
        <v/>
      </c>
      <c r="AF312" s="64" t="str">
        <f t="shared" si="40"/>
        <v/>
      </c>
      <c r="AG312" s="4"/>
    </row>
    <row r="313" spans="1:33" x14ac:dyDescent="0.55000000000000004">
      <c r="A313" s="5" t="str">
        <f>IF('Data Validation'!$K$2&lt;&gt;TRUE,"",'Data Validation'!A313)</f>
        <v/>
      </c>
      <c r="B313" s="5" t="str">
        <f>IF('Data Validation'!$K$2&lt;&gt;TRUE,"",'Data Validation'!C313)</f>
        <v/>
      </c>
      <c r="C313" s="5" t="str">
        <f>IF('Data Validation'!$K$2&lt;&gt;TRUE,"",'Data Validation'!E313)</f>
        <v/>
      </c>
      <c r="D313" s="5" t="str">
        <f>IF('Data Validation'!$K$2&lt;&gt;TRUE,"",'Data Validation'!G313)</f>
        <v/>
      </c>
      <c r="E313" s="5" t="str">
        <f>IF($C313&lt;&gt;"M5","",Price!F313)</f>
        <v/>
      </c>
      <c r="F313" s="6" t="str">
        <f>IF($C313&lt;&gt;"M5","",Price!G313)</f>
        <v/>
      </c>
      <c r="G313" s="57" t="str">
        <f>IF($C313&lt;&gt;"M5","",SSA!E313)</f>
        <v/>
      </c>
      <c r="H313" s="57" t="str">
        <f>IF($C313&lt;&gt;"M5","",SSA!F313)</f>
        <v/>
      </c>
      <c r="I313" s="57" t="str">
        <f>IF($C313&lt;&gt;"M5","",SSA!G313)</f>
        <v/>
      </c>
      <c r="J313" s="57" t="str">
        <f>IF($C313&lt;&gt;"M5","",SSA!H313)</f>
        <v/>
      </c>
      <c r="L313" s="15" t="str">
        <f>IFERROR(AVERAGE(G278:G313),"")</f>
        <v/>
      </c>
      <c r="M313" s="15" t="str">
        <f t="shared" si="35"/>
        <v/>
      </c>
      <c r="N313" s="59" t="str">
        <f t="shared" si="34"/>
        <v/>
      </c>
      <c r="O313" s="60" t="str">
        <f t="shared" si="32"/>
        <v/>
      </c>
      <c r="P313" s="61" t="str">
        <f t="shared" si="33"/>
        <v/>
      </c>
      <c r="Q313" s="62"/>
      <c r="R313" s="62"/>
      <c r="S313" s="62"/>
      <c r="T313" s="62"/>
      <c r="U313" s="62"/>
      <c r="V313" s="62"/>
      <c r="W313" s="23" t="str">
        <f>IFERROR(G313-L313,"")</f>
        <v/>
      </c>
      <c r="X313" s="48" t="str">
        <f t="shared" si="36"/>
        <v/>
      </c>
      <c r="Y313" s="49" t="str">
        <f t="shared" si="37"/>
        <v/>
      </c>
      <c r="Z313" s="28" t="str">
        <f t="shared" si="38"/>
        <v/>
      </c>
      <c r="AA313" s="13" t="str">
        <f t="shared" si="41"/>
        <v/>
      </c>
      <c r="AB313" s="13" t="str">
        <f t="shared" si="42"/>
        <v/>
      </c>
      <c r="AC313" s="63" t="str">
        <f t="shared" si="39"/>
        <v/>
      </c>
      <c r="AD313" s="14" t="str">
        <f t="shared" si="43"/>
        <v/>
      </c>
      <c r="AE313" s="14" t="str">
        <f t="shared" si="44"/>
        <v/>
      </c>
      <c r="AF313" s="64" t="str">
        <f t="shared" si="40"/>
        <v/>
      </c>
      <c r="AG313" s="4"/>
    </row>
    <row r="314" spans="1:33" x14ac:dyDescent="0.55000000000000004">
      <c r="A314" s="5" t="str">
        <f>IF('Data Validation'!$K$2&lt;&gt;TRUE,"",'Data Validation'!A314)</f>
        <v/>
      </c>
      <c r="B314" s="5" t="str">
        <f>IF('Data Validation'!$K$2&lt;&gt;TRUE,"",'Data Validation'!C314)</f>
        <v/>
      </c>
      <c r="C314" s="5" t="str">
        <f>IF('Data Validation'!$K$2&lt;&gt;TRUE,"",'Data Validation'!E314)</f>
        <v/>
      </c>
      <c r="D314" s="5" t="str">
        <f>IF('Data Validation'!$K$2&lt;&gt;TRUE,"",'Data Validation'!G314)</f>
        <v/>
      </c>
      <c r="E314" s="5" t="str">
        <f>IF($C314&lt;&gt;"M5","",Price!F314)</f>
        <v/>
      </c>
      <c r="F314" s="6" t="str">
        <f>IF($C314&lt;&gt;"M5","",Price!G314)</f>
        <v/>
      </c>
      <c r="G314" s="57" t="str">
        <f>IF($C314&lt;&gt;"M5","",SSA!E314)</f>
        <v/>
      </c>
      <c r="H314" s="57" t="str">
        <f>IF($C314&lt;&gt;"M5","",SSA!F314)</f>
        <v/>
      </c>
      <c r="I314" s="57" t="str">
        <f>IF($C314&lt;&gt;"M5","",SSA!G314)</f>
        <v/>
      </c>
      <c r="J314" s="57" t="str">
        <f>IF($C314&lt;&gt;"M5","",SSA!H314)</f>
        <v/>
      </c>
      <c r="L314" s="15" t="str">
        <f>IFERROR(AVERAGE(G279:G314),"")</f>
        <v/>
      </c>
      <c r="M314" s="15" t="str">
        <f t="shared" si="35"/>
        <v/>
      </c>
      <c r="N314" s="59" t="str">
        <f t="shared" si="34"/>
        <v/>
      </c>
      <c r="O314" s="60" t="str">
        <f t="shared" si="32"/>
        <v/>
      </c>
      <c r="P314" s="61" t="str">
        <f t="shared" si="33"/>
        <v/>
      </c>
      <c r="Q314" s="62"/>
      <c r="R314" s="62"/>
      <c r="S314" s="62"/>
      <c r="T314" s="62"/>
      <c r="U314" s="62"/>
      <c r="V314" s="62"/>
      <c r="W314" s="23" t="str">
        <f>IFERROR(G314-L314,"")</f>
        <v/>
      </c>
      <c r="X314" s="48" t="str">
        <f t="shared" si="36"/>
        <v/>
      </c>
      <c r="Y314" s="49" t="str">
        <f t="shared" si="37"/>
        <v/>
      </c>
      <c r="Z314" s="28" t="str">
        <f t="shared" si="38"/>
        <v/>
      </c>
      <c r="AA314" s="13" t="str">
        <f t="shared" si="41"/>
        <v/>
      </c>
      <c r="AB314" s="13" t="str">
        <f t="shared" si="42"/>
        <v/>
      </c>
      <c r="AC314" s="63" t="str">
        <f t="shared" si="39"/>
        <v/>
      </c>
      <c r="AD314" s="14" t="str">
        <f t="shared" si="43"/>
        <v/>
      </c>
      <c r="AE314" s="14" t="str">
        <f t="shared" si="44"/>
        <v/>
      </c>
      <c r="AF314" s="64" t="str">
        <f t="shared" si="40"/>
        <v/>
      </c>
      <c r="AG314" s="4"/>
    </row>
    <row r="315" spans="1:33" x14ac:dyDescent="0.55000000000000004">
      <c r="A315" s="5" t="str">
        <f>IF('Data Validation'!$K$2&lt;&gt;TRUE,"",'Data Validation'!A315)</f>
        <v/>
      </c>
      <c r="B315" s="5" t="str">
        <f>IF('Data Validation'!$K$2&lt;&gt;TRUE,"",'Data Validation'!C315)</f>
        <v/>
      </c>
      <c r="C315" s="5" t="str">
        <f>IF('Data Validation'!$K$2&lt;&gt;TRUE,"",'Data Validation'!E315)</f>
        <v/>
      </c>
      <c r="D315" s="5" t="str">
        <f>IF('Data Validation'!$K$2&lt;&gt;TRUE,"",'Data Validation'!G315)</f>
        <v/>
      </c>
      <c r="E315" s="5" t="str">
        <f>IF($C315&lt;&gt;"M5","",Price!F315)</f>
        <v/>
      </c>
      <c r="F315" s="6" t="str">
        <f>IF($C315&lt;&gt;"M5","",Price!G315)</f>
        <v/>
      </c>
      <c r="G315" s="57" t="str">
        <f>IF($C315&lt;&gt;"M5","",SSA!E315)</f>
        <v/>
      </c>
      <c r="H315" s="57" t="str">
        <f>IF($C315&lt;&gt;"M5","",SSA!F315)</f>
        <v/>
      </c>
      <c r="I315" s="57" t="str">
        <f>IF($C315&lt;&gt;"M5","",SSA!G315)</f>
        <v/>
      </c>
      <c r="J315" s="57" t="str">
        <f>IF($C315&lt;&gt;"M5","",SSA!H315)</f>
        <v/>
      </c>
      <c r="L315" s="15" t="str">
        <f>IFERROR(AVERAGE(G280:G315),"")</f>
        <v/>
      </c>
      <c r="M315" s="15" t="str">
        <f t="shared" si="35"/>
        <v/>
      </c>
      <c r="N315" s="59" t="str">
        <f t="shared" si="34"/>
        <v/>
      </c>
      <c r="O315" s="60" t="str">
        <f t="shared" si="32"/>
        <v/>
      </c>
      <c r="P315" s="61" t="str">
        <f t="shared" si="33"/>
        <v/>
      </c>
      <c r="Q315" s="62"/>
      <c r="R315" s="62"/>
      <c r="S315" s="62"/>
      <c r="T315" s="62"/>
      <c r="U315" s="62"/>
      <c r="V315" s="62"/>
      <c r="W315" s="23" t="str">
        <f>IFERROR(G315-L315,"")</f>
        <v/>
      </c>
      <c r="X315" s="48" t="str">
        <f t="shared" si="36"/>
        <v/>
      </c>
      <c r="Y315" s="49" t="str">
        <f t="shared" si="37"/>
        <v/>
      </c>
      <c r="Z315" s="28" t="str">
        <f t="shared" si="38"/>
        <v/>
      </c>
      <c r="AA315" s="13" t="str">
        <f t="shared" si="41"/>
        <v/>
      </c>
      <c r="AB315" s="13" t="str">
        <f t="shared" si="42"/>
        <v/>
      </c>
      <c r="AC315" s="63" t="str">
        <f t="shared" si="39"/>
        <v/>
      </c>
      <c r="AD315" s="14" t="str">
        <f t="shared" si="43"/>
        <v/>
      </c>
      <c r="AE315" s="14" t="str">
        <f t="shared" si="44"/>
        <v/>
      </c>
      <c r="AF315" s="64" t="str">
        <f t="shared" si="40"/>
        <v/>
      </c>
      <c r="AG315" s="4"/>
    </row>
    <row r="316" spans="1:33" x14ac:dyDescent="0.55000000000000004">
      <c r="A316" s="5" t="str">
        <f>IF('Data Validation'!$K$2&lt;&gt;TRUE,"",'Data Validation'!A316)</f>
        <v/>
      </c>
      <c r="B316" s="5" t="str">
        <f>IF('Data Validation'!$K$2&lt;&gt;TRUE,"",'Data Validation'!C316)</f>
        <v/>
      </c>
      <c r="C316" s="5" t="str">
        <f>IF('Data Validation'!$K$2&lt;&gt;TRUE,"",'Data Validation'!E316)</f>
        <v/>
      </c>
      <c r="D316" s="5" t="str">
        <f>IF('Data Validation'!$K$2&lt;&gt;TRUE,"",'Data Validation'!G316)</f>
        <v/>
      </c>
      <c r="E316" s="5" t="str">
        <f>IF($C316&lt;&gt;"M5","",Price!F316)</f>
        <v/>
      </c>
      <c r="F316" s="6" t="str">
        <f>IF($C316&lt;&gt;"M5","",Price!G316)</f>
        <v/>
      </c>
      <c r="G316" s="57" t="str">
        <f>IF($C316&lt;&gt;"M5","",SSA!E316)</f>
        <v/>
      </c>
      <c r="H316" s="57" t="str">
        <f>IF($C316&lt;&gt;"M5","",SSA!F316)</f>
        <v/>
      </c>
      <c r="I316" s="57" t="str">
        <f>IF($C316&lt;&gt;"M5","",SSA!G316)</f>
        <v/>
      </c>
      <c r="J316" s="57" t="str">
        <f>IF($C316&lt;&gt;"M5","",SSA!H316)</f>
        <v/>
      </c>
      <c r="L316" s="15" t="str">
        <f>IFERROR(AVERAGE(G281:G316),"")</f>
        <v/>
      </c>
      <c r="M316" s="15" t="str">
        <f t="shared" si="35"/>
        <v/>
      </c>
      <c r="N316" s="59" t="str">
        <f t="shared" si="34"/>
        <v/>
      </c>
      <c r="O316" s="60" t="str">
        <f t="shared" si="32"/>
        <v/>
      </c>
      <c r="P316" s="61" t="str">
        <f t="shared" si="33"/>
        <v/>
      </c>
      <c r="Q316" s="62"/>
      <c r="R316" s="62"/>
      <c r="S316" s="62"/>
      <c r="T316" s="62"/>
      <c r="U316" s="62"/>
      <c r="V316" s="62"/>
      <c r="W316" s="23" t="str">
        <f>IFERROR(G316-L316,"")</f>
        <v/>
      </c>
      <c r="X316" s="48" t="str">
        <f t="shared" si="36"/>
        <v/>
      </c>
      <c r="Y316" s="49" t="str">
        <f t="shared" si="37"/>
        <v/>
      </c>
      <c r="Z316" s="28" t="str">
        <f t="shared" si="38"/>
        <v/>
      </c>
      <c r="AA316" s="13" t="str">
        <f t="shared" si="41"/>
        <v/>
      </c>
      <c r="AB316" s="13" t="str">
        <f t="shared" si="42"/>
        <v/>
      </c>
      <c r="AC316" s="63" t="str">
        <f t="shared" si="39"/>
        <v/>
      </c>
      <c r="AD316" s="14" t="str">
        <f t="shared" si="43"/>
        <v/>
      </c>
      <c r="AE316" s="14" t="str">
        <f t="shared" si="44"/>
        <v/>
      </c>
      <c r="AF316" s="64" t="str">
        <f t="shared" si="40"/>
        <v/>
      </c>
      <c r="AG316" s="4"/>
    </row>
    <row r="317" spans="1:33" x14ac:dyDescent="0.55000000000000004">
      <c r="A317" s="5" t="str">
        <f>IF('Data Validation'!$K$2&lt;&gt;TRUE,"",'Data Validation'!A317)</f>
        <v/>
      </c>
      <c r="B317" s="5" t="str">
        <f>IF('Data Validation'!$K$2&lt;&gt;TRUE,"",'Data Validation'!C317)</f>
        <v/>
      </c>
      <c r="C317" s="5" t="str">
        <f>IF('Data Validation'!$K$2&lt;&gt;TRUE,"",'Data Validation'!E317)</f>
        <v/>
      </c>
      <c r="D317" s="5" t="str">
        <f>IF('Data Validation'!$K$2&lt;&gt;TRUE,"",'Data Validation'!G317)</f>
        <v/>
      </c>
      <c r="E317" s="5" t="str">
        <f>IF($C317&lt;&gt;"M5","",Price!F317)</f>
        <v/>
      </c>
      <c r="F317" s="6" t="str">
        <f>IF($C317&lt;&gt;"M5","",Price!G317)</f>
        <v/>
      </c>
      <c r="G317" s="57" t="str">
        <f>IF($C317&lt;&gt;"M5","",SSA!E317)</f>
        <v/>
      </c>
      <c r="H317" s="57" t="str">
        <f>IF($C317&lt;&gt;"M5","",SSA!F317)</f>
        <v/>
      </c>
      <c r="I317" s="57" t="str">
        <f>IF($C317&lt;&gt;"M5","",SSA!G317)</f>
        <v/>
      </c>
      <c r="J317" s="57" t="str">
        <f>IF($C317&lt;&gt;"M5","",SSA!H317)</f>
        <v/>
      </c>
      <c r="L317" s="15" t="str">
        <f>IFERROR(AVERAGE(G282:G317),"")</f>
        <v/>
      </c>
      <c r="M317" s="15" t="str">
        <f t="shared" si="35"/>
        <v/>
      </c>
      <c r="N317" s="59" t="str">
        <f t="shared" si="34"/>
        <v/>
      </c>
      <c r="O317" s="60" t="str">
        <f t="shared" si="32"/>
        <v/>
      </c>
      <c r="P317" s="61" t="str">
        <f t="shared" si="33"/>
        <v/>
      </c>
      <c r="Q317" s="62"/>
      <c r="R317" s="62"/>
      <c r="S317" s="62"/>
      <c r="T317" s="62"/>
      <c r="U317" s="62"/>
      <c r="V317" s="62"/>
      <c r="W317" s="23" t="str">
        <f>IFERROR(G317-L317,"")</f>
        <v/>
      </c>
      <c r="X317" s="48" t="str">
        <f t="shared" si="36"/>
        <v/>
      </c>
      <c r="Y317" s="49" t="str">
        <f t="shared" si="37"/>
        <v/>
      </c>
      <c r="Z317" s="28" t="str">
        <f t="shared" si="38"/>
        <v/>
      </c>
      <c r="AA317" s="13" t="str">
        <f t="shared" si="41"/>
        <v/>
      </c>
      <c r="AB317" s="13" t="str">
        <f t="shared" si="42"/>
        <v/>
      </c>
      <c r="AC317" s="63" t="str">
        <f t="shared" si="39"/>
        <v/>
      </c>
      <c r="AD317" s="14" t="str">
        <f t="shared" si="43"/>
        <v/>
      </c>
      <c r="AE317" s="14" t="str">
        <f t="shared" si="44"/>
        <v/>
      </c>
      <c r="AF317" s="64" t="str">
        <f t="shared" si="40"/>
        <v/>
      </c>
      <c r="AG317" s="4"/>
    </row>
    <row r="318" spans="1:33" x14ac:dyDescent="0.55000000000000004">
      <c r="A318" s="5" t="str">
        <f>IF('Data Validation'!$K$2&lt;&gt;TRUE,"",'Data Validation'!A318)</f>
        <v/>
      </c>
      <c r="B318" s="5" t="str">
        <f>IF('Data Validation'!$K$2&lt;&gt;TRUE,"",'Data Validation'!C318)</f>
        <v/>
      </c>
      <c r="C318" s="5" t="str">
        <f>IF('Data Validation'!$K$2&lt;&gt;TRUE,"",'Data Validation'!E318)</f>
        <v/>
      </c>
      <c r="D318" s="5" t="str">
        <f>IF('Data Validation'!$K$2&lt;&gt;TRUE,"",'Data Validation'!G318)</f>
        <v/>
      </c>
      <c r="E318" s="5" t="str">
        <f>IF($C318&lt;&gt;"M5","",Price!F318)</f>
        <v/>
      </c>
      <c r="F318" s="6" t="str">
        <f>IF($C318&lt;&gt;"M5","",Price!G318)</f>
        <v/>
      </c>
      <c r="G318" s="57" t="str">
        <f>IF($C318&lt;&gt;"M5","",SSA!E318)</f>
        <v/>
      </c>
      <c r="H318" s="57" t="str">
        <f>IF($C318&lt;&gt;"M5","",SSA!F318)</f>
        <v/>
      </c>
      <c r="I318" s="57" t="str">
        <f>IF($C318&lt;&gt;"M5","",SSA!G318)</f>
        <v/>
      </c>
      <c r="J318" s="57" t="str">
        <f>IF($C318&lt;&gt;"M5","",SSA!H318)</f>
        <v/>
      </c>
      <c r="L318" s="15" t="str">
        <f>IFERROR(AVERAGE(G283:G318),"")</f>
        <v/>
      </c>
      <c r="M318" s="15" t="str">
        <f t="shared" si="35"/>
        <v/>
      </c>
      <c r="N318" s="59" t="str">
        <f t="shared" si="34"/>
        <v/>
      </c>
      <c r="O318" s="60" t="str">
        <f t="shared" si="32"/>
        <v/>
      </c>
      <c r="P318" s="61" t="str">
        <f t="shared" si="33"/>
        <v/>
      </c>
      <c r="Q318" s="62"/>
      <c r="R318" s="62"/>
      <c r="S318" s="62"/>
      <c r="T318" s="62"/>
      <c r="U318" s="62"/>
      <c r="V318" s="62"/>
      <c r="W318" s="23" t="str">
        <f>IFERROR(G318-L318,"")</f>
        <v/>
      </c>
      <c r="X318" s="48" t="str">
        <f t="shared" si="36"/>
        <v/>
      </c>
      <c r="Y318" s="49" t="str">
        <f t="shared" si="37"/>
        <v/>
      </c>
      <c r="Z318" s="28" t="str">
        <f t="shared" si="38"/>
        <v/>
      </c>
      <c r="AA318" s="13" t="str">
        <f t="shared" si="41"/>
        <v/>
      </c>
      <c r="AB318" s="13" t="str">
        <f t="shared" si="42"/>
        <v/>
      </c>
      <c r="AC318" s="63" t="str">
        <f t="shared" si="39"/>
        <v/>
      </c>
      <c r="AD318" s="14" t="str">
        <f t="shared" si="43"/>
        <v/>
      </c>
      <c r="AE318" s="14" t="str">
        <f t="shared" si="44"/>
        <v/>
      </c>
      <c r="AF318" s="64" t="str">
        <f t="shared" si="40"/>
        <v/>
      </c>
      <c r="AG318" s="4"/>
    </row>
    <row r="319" spans="1:33" x14ac:dyDescent="0.55000000000000004">
      <c r="A319" s="5" t="str">
        <f>IF('Data Validation'!$K$2&lt;&gt;TRUE,"",'Data Validation'!A319)</f>
        <v/>
      </c>
      <c r="B319" s="5" t="str">
        <f>IF('Data Validation'!$K$2&lt;&gt;TRUE,"",'Data Validation'!C319)</f>
        <v/>
      </c>
      <c r="C319" s="5" t="str">
        <f>IF('Data Validation'!$K$2&lt;&gt;TRUE,"",'Data Validation'!E319)</f>
        <v/>
      </c>
      <c r="D319" s="5" t="str">
        <f>IF('Data Validation'!$K$2&lt;&gt;TRUE,"",'Data Validation'!G319)</f>
        <v/>
      </c>
      <c r="E319" s="5" t="str">
        <f>IF($C319&lt;&gt;"M5","",Price!F319)</f>
        <v/>
      </c>
      <c r="F319" s="6" t="str">
        <f>IF($C319&lt;&gt;"M5","",Price!G319)</f>
        <v/>
      </c>
      <c r="G319" s="57" t="str">
        <f>IF($C319&lt;&gt;"M5","",SSA!E319)</f>
        <v/>
      </c>
      <c r="H319" s="57" t="str">
        <f>IF($C319&lt;&gt;"M5","",SSA!F319)</f>
        <v/>
      </c>
      <c r="I319" s="57" t="str">
        <f>IF($C319&lt;&gt;"M5","",SSA!G319)</f>
        <v/>
      </c>
      <c r="J319" s="57" t="str">
        <f>IF($C319&lt;&gt;"M5","",SSA!H319)</f>
        <v/>
      </c>
      <c r="L319" s="15" t="str">
        <f>IFERROR(AVERAGE(G284:G319),"")</f>
        <v/>
      </c>
      <c r="M319" s="15" t="str">
        <f t="shared" si="35"/>
        <v/>
      </c>
      <c r="N319" s="59" t="str">
        <f t="shared" si="34"/>
        <v/>
      </c>
      <c r="O319" s="60" t="str">
        <f t="shared" si="32"/>
        <v/>
      </c>
      <c r="P319" s="61" t="str">
        <f t="shared" si="33"/>
        <v/>
      </c>
      <c r="Q319" s="62"/>
      <c r="R319" s="62"/>
      <c r="S319" s="62"/>
      <c r="T319" s="62"/>
      <c r="U319" s="62"/>
      <c r="V319" s="62"/>
      <c r="W319" s="23" t="str">
        <f>IFERROR(G319-L319,"")</f>
        <v/>
      </c>
      <c r="X319" s="48" t="str">
        <f t="shared" si="36"/>
        <v/>
      </c>
      <c r="Y319" s="49" t="str">
        <f t="shared" si="37"/>
        <v/>
      </c>
      <c r="Z319" s="28" t="str">
        <f t="shared" si="38"/>
        <v/>
      </c>
      <c r="AA319" s="13" t="str">
        <f t="shared" si="41"/>
        <v/>
      </c>
      <c r="AB319" s="13" t="str">
        <f t="shared" si="42"/>
        <v/>
      </c>
      <c r="AC319" s="63" t="str">
        <f t="shared" si="39"/>
        <v/>
      </c>
      <c r="AD319" s="14" t="str">
        <f t="shared" si="43"/>
        <v/>
      </c>
      <c r="AE319" s="14" t="str">
        <f t="shared" si="44"/>
        <v/>
      </c>
      <c r="AF319" s="64" t="str">
        <f t="shared" si="40"/>
        <v/>
      </c>
      <c r="AG319" s="4"/>
    </row>
    <row r="320" spans="1:33" x14ac:dyDescent="0.55000000000000004">
      <c r="A320" s="5" t="str">
        <f>IF('Data Validation'!$K$2&lt;&gt;TRUE,"",'Data Validation'!A320)</f>
        <v/>
      </c>
      <c r="B320" s="5" t="str">
        <f>IF('Data Validation'!$K$2&lt;&gt;TRUE,"",'Data Validation'!C320)</f>
        <v/>
      </c>
      <c r="C320" s="5" t="str">
        <f>IF('Data Validation'!$K$2&lt;&gt;TRUE,"",'Data Validation'!E320)</f>
        <v/>
      </c>
      <c r="D320" s="5" t="str">
        <f>IF('Data Validation'!$K$2&lt;&gt;TRUE,"",'Data Validation'!G320)</f>
        <v/>
      </c>
      <c r="E320" s="5" t="str">
        <f>IF($C320&lt;&gt;"M5","",Price!F320)</f>
        <v/>
      </c>
      <c r="F320" s="6" t="str">
        <f>IF($C320&lt;&gt;"M5","",Price!G320)</f>
        <v/>
      </c>
      <c r="G320" s="57" t="str">
        <f>IF($C320&lt;&gt;"M5","",SSA!E320)</f>
        <v/>
      </c>
      <c r="H320" s="57" t="str">
        <f>IF($C320&lt;&gt;"M5","",SSA!F320)</f>
        <v/>
      </c>
      <c r="I320" s="57" t="str">
        <f>IF($C320&lt;&gt;"M5","",SSA!G320)</f>
        <v/>
      </c>
      <c r="J320" s="57" t="str">
        <f>IF($C320&lt;&gt;"M5","",SSA!H320)</f>
        <v/>
      </c>
      <c r="L320" s="15" t="str">
        <f>IFERROR(AVERAGE(G285:G320),"")</f>
        <v/>
      </c>
      <c r="M320" s="15" t="str">
        <f t="shared" si="35"/>
        <v/>
      </c>
      <c r="N320" s="59" t="str">
        <f t="shared" si="34"/>
        <v/>
      </c>
      <c r="O320" s="60" t="str">
        <f t="shared" si="32"/>
        <v/>
      </c>
      <c r="P320" s="61" t="str">
        <f t="shared" si="33"/>
        <v/>
      </c>
      <c r="Q320" s="62"/>
      <c r="R320" s="62"/>
      <c r="S320" s="62"/>
      <c r="T320" s="62"/>
      <c r="U320" s="62"/>
      <c r="V320" s="62"/>
      <c r="W320" s="23" t="str">
        <f>IFERROR(G320-L320,"")</f>
        <v/>
      </c>
      <c r="X320" s="48" t="str">
        <f t="shared" si="36"/>
        <v/>
      </c>
      <c r="Y320" s="49" t="str">
        <f t="shared" si="37"/>
        <v/>
      </c>
      <c r="Z320" s="28" t="str">
        <f t="shared" si="38"/>
        <v/>
      </c>
      <c r="AA320" s="13" t="str">
        <f t="shared" si="41"/>
        <v/>
      </c>
      <c r="AB320" s="13" t="str">
        <f t="shared" si="42"/>
        <v/>
      </c>
      <c r="AC320" s="63" t="str">
        <f t="shared" si="39"/>
        <v/>
      </c>
      <c r="AD320" s="14" t="str">
        <f t="shared" si="43"/>
        <v/>
      </c>
      <c r="AE320" s="14" t="str">
        <f t="shared" si="44"/>
        <v/>
      </c>
      <c r="AF320" s="64" t="str">
        <f t="shared" si="40"/>
        <v/>
      </c>
      <c r="AG320" s="4"/>
    </row>
    <row r="321" spans="1:33" x14ac:dyDescent="0.55000000000000004">
      <c r="A321" s="5" t="str">
        <f>IF('Data Validation'!$K$2&lt;&gt;TRUE,"",'Data Validation'!A321)</f>
        <v/>
      </c>
      <c r="B321" s="5" t="str">
        <f>IF('Data Validation'!$K$2&lt;&gt;TRUE,"",'Data Validation'!C321)</f>
        <v/>
      </c>
      <c r="C321" s="5" t="str">
        <f>IF('Data Validation'!$K$2&lt;&gt;TRUE,"",'Data Validation'!E321)</f>
        <v/>
      </c>
      <c r="D321" s="5" t="str">
        <f>IF('Data Validation'!$K$2&lt;&gt;TRUE,"",'Data Validation'!G321)</f>
        <v/>
      </c>
      <c r="E321" s="5" t="str">
        <f>IF($C321&lt;&gt;"M5","",Price!F321)</f>
        <v/>
      </c>
      <c r="F321" s="6" t="str">
        <f>IF($C321&lt;&gt;"M5","",Price!G321)</f>
        <v/>
      </c>
      <c r="G321" s="57" t="str">
        <f>IF($C321&lt;&gt;"M5","",SSA!E321)</f>
        <v/>
      </c>
      <c r="H321" s="57" t="str">
        <f>IF($C321&lt;&gt;"M5","",SSA!F321)</f>
        <v/>
      </c>
      <c r="I321" s="57" t="str">
        <f>IF($C321&lt;&gt;"M5","",SSA!G321)</f>
        <v/>
      </c>
      <c r="J321" s="57" t="str">
        <f>IF($C321&lt;&gt;"M5","",SSA!H321)</f>
        <v/>
      </c>
      <c r="L321" s="15" t="str">
        <f>IFERROR(AVERAGE(G286:G321),"")</f>
        <v/>
      </c>
      <c r="M321" s="15" t="str">
        <f t="shared" si="35"/>
        <v/>
      </c>
      <c r="N321" s="59" t="str">
        <f t="shared" si="34"/>
        <v/>
      </c>
      <c r="O321" s="60" t="str">
        <f t="shared" si="32"/>
        <v/>
      </c>
      <c r="P321" s="61" t="str">
        <f t="shared" si="33"/>
        <v/>
      </c>
      <c r="Q321" s="62"/>
      <c r="R321" s="62"/>
      <c r="S321" s="62"/>
      <c r="T321" s="62"/>
      <c r="U321" s="62"/>
      <c r="V321" s="62"/>
      <c r="W321" s="23" t="str">
        <f>IFERROR(G321-L321,"")</f>
        <v/>
      </c>
      <c r="X321" s="48" t="str">
        <f t="shared" si="36"/>
        <v/>
      </c>
      <c r="Y321" s="49" t="str">
        <f t="shared" si="37"/>
        <v/>
      </c>
      <c r="Z321" s="28" t="str">
        <f t="shared" si="38"/>
        <v/>
      </c>
      <c r="AA321" s="13" t="str">
        <f t="shared" si="41"/>
        <v/>
      </c>
      <c r="AB321" s="13" t="str">
        <f t="shared" si="42"/>
        <v/>
      </c>
      <c r="AC321" s="63" t="str">
        <f t="shared" si="39"/>
        <v/>
      </c>
      <c r="AD321" s="14" t="str">
        <f t="shared" si="43"/>
        <v/>
      </c>
      <c r="AE321" s="14" t="str">
        <f t="shared" si="44"/>
        <v/>
      </c>
      <c r="AF321" s="64" t="str">
        <f t="shared" si="40"/>
        <v/>
      </c>
      <c r="AG321" s="4"/>
    </row>
    <row r="322" spans="1:33" x14ac:dyDescent="0.55000000000000004">
      <c r="A322" s="5" t="str">
        <f>IF('Data Validation'!$K$2&lt;&gt;TRUE,"",'Data Validation'!A322)</f>
        <v/>
      </c>
      <c r="B322" s="5" t="str">
        <f>IF('Data Validation'!$K$2&lt;&gt;TRUE,"",'Data Validation'!C322)</f>
        <v/>
      </c>
      <c r="C322" s="5" t="str">
        <f>IF('Data Validation'!$K$2&lt;&gt;TRUE,"",'Data Validation'!E322)</f>
        <v/>
      </c>
      <c r="D322" s="5" t="str">
        <f>IF('Data Validation'!$K$2&lt;&gt;TRUE,"",'Data Validation'!G322)</f>
        <v/>
      </c>
      <c r="E322" s="5" t="str">
        <f>IF($C322&lt;&gt;"M5","",Price!F322)</f>
        <v/>
      </c>
      <c r="F322" s="6" t="str">
        <f>IF($C322&lt;&gt;"M5","",Price!G322)</f>
        <v/>
      </c>
      <c r="G322" s="57" t="str">
        <f>IF($C322&lt;&gt;"M5","",SSA!E322)</f>
        <v/>
      </c>
      <c r="H322" s="57" t="str">
        <f>IF($C322&lt;&gt;"M5","",SSA!F322)</f>
        <v/>
      </c>
      <c r="I322" s="57" t="str">
        <f>IF($C322&lt;&gt;"M5","",SSA!G322)</f>
        <v/>
      </c>
      <c r="J322" s="57" t="str">
        <f>IF($C322&lt;&gt;"M5","",SSA!H322)</f>
        <v/>
      </c>
      <c r="L322" s="15" t="str">
        <f>IFERROR(AVERAGE(G287:G322),"")</f>
        <v/>
      </c>
      <c r="M322" s="15" t="str">
        <f t="shared" si="35"/>
        <v/>
      </c>
      <c r="N322" s="59" t="str">
        <f t="shared" si="34"/>
        <v/>
      </c>
      <c r="O322" s="60" t="str">
        <f t="shared" si="32"/>
        <v/>
      </c>
      <c r="P322" s="61" t="str">
        <f t="shared" si="33"/>
        <v/>
      </c>
      <c r="Q322" s="62"/>
      <c r="R322" s="62"/>
      <c r="S322" s="62"/>
      <c r="T322" s="62"/>
      <c r="U322" s="62"/>
      <c r="V322" s="62"/>
      <c r="W322" s="23" t="str">
        <f>IFERROR(G322-L322,"")</f>
        <v/>
      </c>
      <c r="X322" s="48" t="str">
        <f t="shared" si="36"/>
        <v/>
      </c>
      <c r="Y322" s="49" t="str">
        <f t="shared" si="37"/>
        <v/>
      </c>
      <c r="Z322" s="28" t="str">
        <f t="shared" si="38"/>
        <v/>
      </c>
      <c r="AA322" s="13" t="str">
        <f t="shared" si="41"/>
        <v/>
      </c>
      <c r="AB322" s="13" t="str">
        <f t="shared" si="42"/>
        <v/>
      </c>
      <c r="AC322" s="63" t="str">
        <f t="shared" si="39"/>
        <v/>
      </c>
      <c r="AD322" s="14" t="str">
        <f t="shared" si="43"/>
        <v/>
      </c>
      <c r="AE322" s="14" t="str">
        <f t="shared" si="44"/>
        <v/>
      </c>
      <c r="AF322" s="64" t="str">
        <f t="shared" si="40"/>
        <v/>
      </c>
      <c r="AG322" s="4"/>
    </row>
    <row r="323" spans="1:33" x14ac:dyDescent="0.55000000000000004">
      <c r="A323" s="5" t="str">
        <f>IF('Data Validation'!$K$2&lt;&gt;TRUE,"",'Data Validation'!A323)</f>
        <v/>
      </c>
      <c r="B323" s="5" t="str">
        <f>IF('Data Validation'!$K$2&lt;&gt;TRUE,"",'Data Validation'!C323)</f>
        <v/>
      </c>
      <c r="C323" s="5" t="str">
        <f>IF('Data Validation'!$K$2&lt;&gt;TRUE,"",'Data Validation'!E323)</f>
        <v/>
      </c>
      <c r="D323" s="5" t="str">
        <f>IF('Data Validation'!$K$2&lt;&gt;TRUE,"",'Data Validation'!G323)</f>
        <v/>
      </c>
      <c r="E323" s="5" t="str">
        <f>IF($C323&lt;&gt;"M5","",Price!F323)</f>
        <v/>
      </c>
      <c r="F323" s="6" t="str">
        <f>IF($C323&lt;&gt;"M5","",Price!G323)</f>
        <v/>
      </c>
      <c r="G323" s="57" t="str">
        <f>IF($C323&lt;&gt;"M5","",SSA!E323)</f>
        <v/>
      </c>
      <c r="H323" s="57" t="str">
        <f>IF($C323&lt;&gt;"M5","",SSA!F323)</f>
        <v/>
      </c>
      <c r="I323" s="57" t="str">
        <f>IF($C323&lt;&gt;"M5","",SSA!G323)</f>
        <v/>
      </c>
      <c r="J323" s="57" t="str">
        <f>IF($C323&lt;&gt;"M5","",SSA!H323)</f>
        <v/>
      </c>
      <c r="L323" s="15" t="str">
        <f>IFERROR(AVERAGE(G288:G323),"")</f>
        <v/>
      </c>
      <c r="M323" s="15" t="str">
        <f t="shared" si="35"/>
        <v/>
      </c>
      <c r="N323" s="59" t="str">
        <f t="shared" si="34"/>
        <v/>
      </c>
      <c r="O323" s="60" t="str">
        <f t="shared" ref="O323:O386" si="45">IFERROR(IF(N323&gt;0,((E323-I323)/I323),""),"")</f>
        <v/>
      </c>
      <c r="P323" s="61" t="str">
        <f t="shared" ref="P323:P386" si="46">IFERROR(IF(N323&lt;0,((F323-J323)/J323),""),"")</f>
        <v/>
      </c>
      <c r="Q323" s="62"/>
      <c r="R323" s="62"/>
      <c r="S323" s="62"/>
      <c r="T323" s="62"/>
      <c r="U323" s="62"/>
      <c r="V323" s="62"/>
      <c r="W323" s="23" t="str">
        <f>IFERROR(G323-L323,"")</f>
        <v/>
      </c>
      <c r="X323" s="48" t="str">
        <f t="shared" si="36"/>
        <v/>
      </c>
      <c r="Y323" s="49" t="str">
        <f t="shared" si="37"/>
        <v/>
      </c>
      <c r="Z323" s="28" t="str">
        <f t="shared" si="38"/>
        <v/>
      </c>
      <c r="AA323" s="13" t="str">
        <f t="shared" si="41"/>
        <v/>
      </c>
      <c r="AB323" s="13" t="str">
        <f t="shared" si="42"/>
        <v/>
      </c>
      <c r="AC323" s="63" t="str">
        <f t="shared" si="39"/>
        <v/>
      </c>
      <c r="AD323" s="14" t="str">
        <f t="shared" si="43"/>
        <v/>
      </c>
      <c r="AE323" s="14" t="str">
        <f t="shared" si="44"/>
        <v/>
      </c>
      <c r="AF323" s="64" t="str">
        <f t="shared" si="40"/>
        <v/>
      </c>
      <c r="AG323" s="4"/>
    </row>
    <row r="324" spans="1:33" x14ac:dyDescent="0.55000000000000004">
      <c r="A324" s="5" t="str">
        <f>IF('Data Validation'!$K$2&lt;&gt;TRUE,"",'Data Validation'!A324)</f>
        <v/>
      </c>
      <c r="B324" s="5" t="str">
        <f>IF('Data Validation'!$K$2&lt;&gt;TRUE,"",'Data Validation'!C324)</f>
        <v/>
      </c>
      <c r="C324" s="5" t="str">
        <f>IF('Data Validation'!$K$2&lt;&gt;TRUE,"",'Data Validation'!E324)</f>
        <v/>
      </c>
      <c r="D324" s="5" t="str">
        <f>IF('Data Validation'!$K$2&lt;&gt;TRUE,"",'Data Validation'!G324)</f>
        <v/>
      </c>
      <c r="E324" s="5" t="str">
        <f>IF($C324&lt;&gt;"M5","",Price!F324)</f>
        <v/>
      </c>
      <c r="F324" s="6" t="str">
        <f>IF($C324&lt;&gt;"M5","",Price!G324)</f>
        <v/>
      </c>
      <c r="G324" s="57" t="str">
        <f>IF($C324&lt;&gt;"M5","",SSA!E324)</f>
        <v/>
      </c>
      <c r="H324" s="57" t="str">
        <f>IF($C324&lt;&gt;"M5","",SSA!F324)</f>
        <v/>
      </c>
      <c r="I324" s="57" t="str">
        <f>IF($C324&lt;&gt;"M5","",SSA!G324)</f>
        <v/>
      </c>
      <c r="J324" s="57" t="str">
        <f>IF($C324&lt;&gt;"M5","",SSA!H324)</f>
        <v/>
      </c>
      <c r="L324" s="15" t="str">
        <f>IFERROR(AVERAGE(G289:G324),"")</f>
        <v/>
      </c>
      <c r="M324" s="15" t="str">
        <f t="shared" si="35"/>
        <v/>
      </c>
      <c r="N324" s="59" t="str">
        <f t="shared" si="34"/>
        <v/>
      </c>
      <c r="O324" s="60" t="str">
        <f t="shared" si="45"/>
        <v/>
      </c>
      <c r="P324" s="61" t="str">
        <f t="shared" si="46"/>
        <v/>
      </c>
      <c r="Q324" s="62"/>
      <c r="R324" s="62"/>
      <c r="S324" s="62"/>
      <c r="T324" s="62"/>
      <c r="U324" s="62"/>
      <c r="V324" s="62"/>
      <c r="W324" s="23" t="str">
        <f>IFERROR(G324-L324,"")</f>
        <v/>
      </c>
      <c r="X324" s="48" t="str">
        <f t="shared" si="36"/>
        <v/>
      </c>
      <c r="Y324" s="49" t="str">
        <f t="shared" si="37"/>
        <v/>
      </c>
      <c r="Z324" s="28" t="str">
        <f t="shared" si="38"/>
        <v/>
      </c>
      <c r="AA324" s="13" t="str">
        <f t="shared" si="41"/>
        <v/>
      </c>
      <c r="AB324" s="13" t="str">
        <f t="shared" si="42"/>
        <v/>
      </c>
      <c r="AC324" s="63" t="str">
        <f t="shared" si="39"/>
        <v/>
      </c>
      <c r="AD324" s="14" t="str">
        <f t="shared" si="43"/>
        <v/>
      </c>
      <c r="AE324" s="14" t="str">
        <f t="shared" si="44"/>
        <v/>
      </c>
      <c r="AF324" s="64" t="str">
        <f t="shared" si="40"/>
        <v/>
      </c>
      <c r="AG324" s="4"/>
    </row>
    <row r="325" spans="1:33" x14ac:dyDescent="0.55000000000000004">
      <c r="A325" s="5" t="str">
        <f>IF('Data Validation'!$K$2&lt;&gt;TRUE,"",'Data Validation'!A325)</f>
        <v/>
      </c>
      <c r="B325" s="5" t="str">
        <f>IF('Data Validation'!$K$2&lt;&gt;TRUE,"",'Data Validation'!C325)</f>
        <v/>
      </c>
      <c r="C325" s="5" t="str">
        <f>IF('Data Validation'!$K$2&lt;&gt;TRUE,"",'Data Validation'!E325)</f>
        <v/>
      </c>
      <c r="D325" s="5" t="str">
        <f>IF('Data Validation'!$K$2&lt;&gt;TRUE,"",'Data Validation'!G325)</f>
        <v/>
      </c>
      <c r="E325" s="5" t="str">
        <f>IF($C325&lt;&gt;"M5","",Price!F325)</f>
        <v/>
      </c>
      <c r="F325" s="6" t="str">
        <f>IF($C325&lt;&gt;"M5","",Price!G325)</f>
        <v/>
      </c>
      <c r="G325" s="57" t="str">
        <f>IF($C325&lt;&gt;"M5","",SSA!E325)</f>
        <v/>
      </c>
      <c r="H325" s="57" t="str">
        <f>IF($C325&lt;&gt;"M5","",SSA!F325)</f>
        <v/>
      </c>
      <c r="I325" s="57" t="str">
        <f>IF($C325&lt;&gt;"M5","",SSA!G325)</f>
        <v/>
      </c>
      <c r="J325" s="57" t="str">
        <f>IF($C325&lt;&gt;"M5","",SSA!H325)</f>
        <v/>
      </c>
      <c r="L325" s="15" t="str">
        <f>IFERROR(AVERAGE(G290:G325),"")</f>
        <v/>
      </c>
      <c r="M325" s="15" t="str">
        <f t="shared" si="35"/>
        <v/>
      </c>
      <c r="N325" s="59" t="str">
        <f t="shared" si="34"/>
        <v/>
      </c>
      <c r="O325" s="60" t="str">
        <f t="shared" si="45"/>
        <v/>
      </c>
      <c r="P325" s="61" t="str">
        <f t="shared" si="46"/>
        <v/>
      </c>
      <c r="Q325" s="62"/>
      <c r="R325" s="62"/>
      <c r="S325" s="62"/>
      <c r="T325" s="62"/>
      <c r="U325" s="62"/>
      <c r="V325" s="62"/>
      <c r="W325" s="23" t="str">
        <f>IFERROR(G325-L325,"")</f>
        <v/>
      </c>
      <c r="X325" s="48" t="str">
        <f t="shared" si="36"/>
        <v/>
      </c>
      <c r="Y325" s="49" t="str">
        <f t="shared" si="37"/>
        <v/>
      </c>
      <c r="Z325" s="28" t="str">
        <f t="shared" si="38"/>
        <v/>
      </c>
      <c r="AA325" s="13" t="str">
        <f t="shared" si="41"/>
        <v/>
      </c>
      <c r="AB325" s="13" t="str">
        <f t="shared" si="42"/>
        <v/>
      </c>
      <c r="AC325" s="63" t="str">
        <f t="shared" si="39"/>
        <v/>
      </c>
      <c r="AD325" s="14" t="str">
        <f t="shared" si="43"/>
        <v/>
      </c>
      <c r="AE325" s="14" t="str">
        <f t="shared" si="44"/>
        <v/>
      </c>
      <c r="AF325" s="64" t="str">
        <f t="shared" si="40"/>
        <v/>
      </c>
      <c r="AG325" s="4"/>
    </row>
    <row r="326" spans="1:33" x14ac:dyDescent="0.55000000000000004">
      <c r="A326" s="5" t="str">
        <f>IF('Data Validation'!$K$2&lt;&gt;TRUE,"",'Data Validation'!A326)</f>
        <v/>
      </c>
      <c r="B326" s="5" t="str">
        <f>IF('Data Validation'!$K$2&lt;&gt;TRUE,"",'Data Validation'!C326)</f>
        <v/>
      </c>
      <c r="C326" s="5" t="str">
        <f>IF('Data Validation'!$K$2&lt;&gt;TRUE,"",'Data Validation'!E326)</f>
        <v/>
      </c>
      <c r="D326" s="5" t="str">
        <f>IF('Data Validation'!$K$2&lt;&gt;TRUE,"",'Data Validation'!G326)</f>
        <v/>
      </c>
      <c r="E326" s="5" t="str">
        <f>IF($C326&lt;&gt;"M5","",Price!F326)</f>
        <v/>
      </c>
      <c r="F326" s="6" t="str">
        <f>IF($C326&lt;&gt;"M5","",Price!G326)</f>
        <v/>
      </c>
      <c r="G326" s="57" t="str">
        <f>IF($C326&lt;&gt;"M5","",SSA!E326)</f>
        <v/>
      </c>
      <c r="H326" s="57" t="str">
        <f>IF($C326&lt;&gt;"M5","",SSA!F326)</f>
        <v/>
      </c>
      <c r="I326" s="57" t="str">
        <f>IF($C326&lt;&gt;"M5","",SSA!G326)</f>
        <v/>
      </c>
      <c r="J326" s="57" t="str">
        <f>IF($C326&lt;&gt;"M5","",SSA!H326)</f>
        <v/>
      </c>
      <c r="L326" s="15" t="str">
        <f>IFERROR(AVERAGE(G291:G326),"")</f>
        <v/>
      </c>
      <c r="M326" s="15" t="str">
        <f t="shared" si="35"/>
        <v/>
      </c>
      <c r="N326" s="59" t="str">
        <f t="shared" si="34"/>
        <v/>
      </c>
      <c r="O326" s="60" t="str">
        <f t="shared" si="45"/>
        <v/>
      </c>
      <c r="P326" s="61" t="str">
        <f t="shared" si="46"/>
        <v/>
      </c>
      <c r="Q326" s="62"/>
      <c r="R326" s="62"/>
      <c r="S326" s="62"/>
      <c r="T326" s="62"/>
      <c r="U326" s="62"/>
      <c r="V326" s="62"/>
      <c r="W326" s="23" t="str">
        <f>IFERROR(G326-L326,"")</f>
        <v/>
      </c>
      <c r="X326" s="48" t="str">
        <f t="shared" si="36"/>
        <v/>
      </c>
      <c r="Y326" s="49" t="str">
        <f t="shared" si="37"/>
        <v/>
      </c>
      <c r="Z326" s="28" t="str">
        <f t="shared" si="38"/>
        <v/>
      </c>
      <c r="AA326" s="13" t="str">
        <f t="shared" si="41"/>
        <v/>
      </c>
      <c r="AB326" s="13" t="str">
        <f t="shared" si="42"/>
        <v/>
      </c>
      <c r="AC326" s="63" t="str">
        <f t="shared" si="39"/>
        <v/>
      </c>
      <c r="AD326" s="14" t="str">
        <f t="shared" si="43"/>
        <v/>
      </c>
      <c r="AE326" s="14" t="str">
        <f t="shared" si="44"/>
        <v/>
      </c>
      <c r="AF326" s="64" t="str">
        <f t="shared" si="40"/>
        <v/>
      </c>
      <c r="AG326" s="4"/>
    </row>
    <row r="327" spans="1:33" x14ac:dyDescent="0.55000000000000004">
      <c r="A327" s="5" t="str">
        <f>IF('Data Validation'!$K$2&lt;&gt;TRUE,"",'Data Validation'!A327)</f>
        <v/>
      </c>
      <c r="B327" s="5" t="str">
        <f>IF('Data Validation'!$K$2&lt;&gt;TRUE,"",'Data Validation'!C327)</f>
        <v/>
      </c>
      <c r="C327" s="5" t="str">
        <f>IF('Data Validation'!$K$2&lt;&gt;TRUE,"",'Data Validation'!E327)</f>
        <v/>
      </c>
      <c r="D327" s="5" t="str">
        <f>IF('Data Validation'!$K$2&lt;&gt;TRUE,"",'Data Validation'!G327)</f>
        <v/>
      </c>
      <c r="E327" s="5" t="str">
        <f>IF($C327&lt;&gt;"M5","",Price!F327)</f>
        <v/>
      </c>
      <c r="F327" s="6" t="str">
        <f>IF($C327&lt;&gt;"M5","",Price!G327)</f>
        <v/>
      </c>
      <c r="G327" s="57" t="str">
        <f>IF($C327&lt;&gt;"M5","",SSA!E327)</f>
        <v/>
      </c>
      <c r="H327" s="57" t="str">
        <f>IF($C327&lt;&gt;"M5","",SSA!F327)</f>
        <v/>
      </c>
      <c r="I327" s="57" t="str">
        <f>IF($C327&lt;&gt;"M5","",SSA!G327)</f>
        <v/>
      </c>
      <c r="J327" s="57" t="str">
        <f>IF($C327&lt;&gt;"M5","",SSA!H327)</f>
        <v/>
      </c>
      <c r="L327" s="15" t="str">
        <f>IFERROR(AVERAGE(G292:G327),"")</f>
        <v/>
      </c>
      <c r="M327" s="15" t="str">
        <f t="shared" si="35"/>
        <v/>
      </c>
      <c r="N327" s="59" t="str">
        <f t="shared" si="34"/>
        <v/>
      </c>
      <c r="O327" s="60" t="str">
        <f t="shared" si="45"/>
        <v/>
      </c>
      <c r="P327" s="61" t="str">
        <f t="shared" si="46"/>
        <v/>
      </c>
      <c r="Q327" s="62"/>
      <c r="R327" s="62"/>
      <c r="S327" s="62"/>
      <c r="T327" s="62"/>
      <c r="U327" s="62"/>
      <c r="V327" s="62"/>
      <c r="W327" s="23" t="str">
        <f>IFERROR(G327-L327,"")</f>
        <v/>
      </c>
      <c r="X327" s="48" t="str">
        <f t="shared" si="36"/>
        <v/>
      </c>
      <c r="Y327" s="49" t="str">
        <f t="shared" si="37"/>
        <v/>
      </c>
      <c r="Z327" s="28" t="str">
        <f t="shared" si="38"/>
        <v/>
      </c>
      <c r="AA327" s="13" t="str">
        <f t="shared" si="41"/>
        <v/>
      </c>
      <c r="AB327" s="13" t="str">
        <f t="shared" si="42"/>
        <v/>
      </c>
      <c r="AC327" s="63" t="str">
        <f t="shared" si="39"/>
        <v/>
      </c>
      <c r="AD327" s="14" t="str">
        <f t="shared" si="43"/>
        <v/>
      </c>
      <c r="AE327" s="14" t="str">
        <f t="shared" si="44"/>
        <v/>
      </c>
      <c r="AF327" s="64" t="str">
        <f t="shared" si="40"/>
        <v/>
      </c>
      <c r="AG327" s="4"/>
    </row>
    <row r="328" spans="1:33" x14ac:dyDescent="0.55000000000000004">
      <c r="A328" s="5" t="str">
        <f>IF('Data Validation'!$K$2&lt;&gt;TRUE,"",'Data Validation'!A328)</f>
        <v/>
      </c>
      <c r="B328" s="5" t="str">
        <f>IF('Data Validation'!$K$2&lt;&gt;TRUE,"",'Data Validation'!C328)</f>
        <v/>
      </c>
      <c r="C328" s="5" t="str">
        <f>IF('Data Validation'!$K$2&lt;&gt;TRUE,"",'Data Validation'!E328)</f>
        <v/>
      </c>
      <c r="D328" s="5" t="str">
        <f>IF('Data Validation'!$K$2&lt;&gt;TRUE,"",'Data Validation'!G328)</f>
        <v/>
      </c>
      <c r="E328" s="5" t="str">
        <f>IF($C328&lt;&gt;"M5","",Price!F328)</f>
        <v/>
      </c>
      <c r="F328" s="6" t="str">
        <f>IF($C328&lt;&gt;"M5","",Price!G328)</f>
        <v/>
      </c>
      <c r="G328" s="57" t="str">
        <f>IF($C328&lt;&gt;"M5","",SSA!E328)</f>
        <v/>
      </c>
      <c r="H328" s="57" t="str">
        <f>IF($C328&lt;&gt;"M5","",SSA!F328)</f>
        <v/>
      </c>
      <c r="I328" s="57" t="str">
        <f>IF($C328&lt;&gt;"M5","",SSA!G328)</f>
        <v/>
      </c>
      <c r="J328" s="57" t="str">
        <f>IF($C328&lt;&gt;"M5","",SSA!H328)</f>
        <v/>
      </c>
      <c r="L328" s="15" t="str">
        <f>IFERROR(AVERAGE(G293:G328),"")</f>
        <v/>
      </c>
      <c r="M328" s="15" t="str">
        <f t="shared" si="35"/>
        <v/>
      </c>
      <c r="N328" s="59" t="str">
        <f t="shared" si="34"/>
        <v/>
      </c>
      <c r="O328" s="60" t="str">
        <f t="shared" si="45"/>
        <v/>
      </c>
      <c r="P328" s="61" t="str">
        <f t="shared" si="46"/>
        <v/>
      </c>
      <c r="Q328" s="62"/>
      <c r="R328" s="62"/>
      <c r="S328" s="62"/>
      <c r="T328" s="62"/>
      <c r="U328" s="62"/>
      <c r="V328" s="62"/>
      <c r="W328" s="23" t="str">
        <f>IFERROR(G328-L328,"")</f>
        <v/>
      </c>
      <c r="X328" s="48" t="str">
        <f t="shared" si="36"/>
        <v/>
      </c>
      <c r="Y328" s="49" t="str">
        <f t="shared" si="37"/>
        <v/>
      </c>
      <c r="Z328" s="28" t="str">
        <f t="shared" si="38"/>
        <v/>
      </c>
      <c r="AA328" s="13" t="str">
        <f t="shared" si="41"/>
        <v/>
      </c>
      <c r="AB328" s="13" t="str">
        <f t="shared" si="42"/>
        <v/>
      </c>
      <c r="AC328" s="63" t="str">
        <f t="shared" si="39"/>
        <v/>
      </c>
      <c r="AD328" s="14" t="str">
        <f t="shared" si="43"/>
        <v/>
      </c>
      <c r="AE328" s="14" t="str">
        <f t="shared" si="44"/>
        <v/>
      </c>
      <c r="AF328" s="64" t="str">
        <f t="shared" si="40"/>
        <v/>
      </c>
      <c r="AG328" s="4"/>
    </row>
    <row r="329" spans="1:33" x14ac:dyDescent="0.55000000000000004">
      <c r="A329" s="5" t="str">
        <f>IF('Data Validation'!$K$2&lt;&gt;TRUE,"",'Data Validation'!A329)</f>
        <v/>
      </c>
      <c r="B329" s="5" t="str">
        <f>IF('Data Validation'!$K$2&lt;&gt;TRUE,"",'Data Validation'!C329)</f>
        <v/>
      </c>
      <c r="C329" s="5" t="str">
        <f>IF('Data Validation'!$K$2&lt;&gt;TRUE,"",'Data Validation'!E329)</f>
        <v/>
      </c>
      <c r="D329" s="5" t="str">
        <f>IF('Data Validation'!$K$2&lt;&gt;TRUE,"",'Data Validation'!G329)</f>
        <v/>
      </c>
      <c r="E329" s="5" t="str">
        <f>IF($C329&lt;&gt;"M5","",Price!F329)</f>
        <v/>
      </c>
      <c r="F329" s="6" t="str">
        <f>IF($C329&lt;&gt;"M5","",Price!G329)</f>
        <v/>
      </c>
      <c r="G329" s="57" t="str">
        <f>IF($C329&lt;&gt;"M5","",SSA!E329)</f>
        <v/>
      </c>
      <c r="H329" s="57" t="str">
        <f>IF($C329&lt;&gt;"M5","",SSA!F329)</f>
        <v/>
      </c>
      <c r="I329" s="57" t="str">
        <f>IF($C329&lt;&gt;"M5","",SSA!G329)</f>
        <v/>
      </c>
      <c r="J329" s="57" t="str">
        <f>IF($C329&lt;&gt;"M5","",SSA!H329)</f>
        <v/>
      </c>
      <c r="L329" s="15" t="str">
        <f>IFERROR(AVERAGE(G294:G329),"")</f>
        <v/>
      </c>
      <c r="M329" s="15" t="str">
        <f t="shared" si="35"/>
        <v/>
      </c>
      <c r="N329" s="59" t="str">
        <f t="shared" si="34"/>
        <v/>
      </c>
      <c r="O329" s="60" t="str">
        <f t="shared" si="45"/>
        <v/>
      </c>
      <c r="P329" s="61" t="str">
        <f t="shared" si="46"/>
        <v/>
      </c>
      <c r="Q329" s="62"/>
      <c r="R329" s="62"/>
      <c r="S329" s="62"/>
      <c r="T329" s="62"/>
      <c r="U329" s="62"/>
      <c r="V329" s="62"/>
      <c r="W329" s="23" t="str">
        <f>IFERROR(G329-L329,"")</f>
        <v/>
      </c>
      <c r="X329" s="48" t="str">
        <f t="shared" si="36"/>
        <v/>
      </c>
      <c r="Y329" s="49" t="str">
        <f t="shared" si="37"/>
        <v/>
      </c>
      <c r="Z329" s="28" t="str">
        <f t="shared" si="38"/>
        <v/>
      </c>
      <c r="AA329" s="13" t="str">
        <f t="shared" si="41"/>
        <v/>
      </c>
      <c r="AB329" s="13" t="str">
        <f t="shared" si="42"/>
        <v/>
      </c>
      <c r="AC329" s="63" t="str">
        <f t="shared" si="39"/>
        <v/>
      </c>
      <c r="AD329" s="14" t="str">
        <f t="shared" si="43"/>
        <v/>
      </c>
      <c r="AE329" s="14" t="str">
        <f t="shared" si="44"/>
        <v/>
      </c>
      <c r="AF329" s="64" t="str">
        <f t="shared" si="40"/>
        <v/>
      </c>
      <c r="AG329" s="4"/>
    </row>
    <row r="330" spans="1:33" x14ac:dyDescent="0.55000000000000004">
      <c r="A330" s="5" t="str">
        <f>IF('Data Validation'!$K$2&lt;&gt;TRUE,"",'Data Validation'!A330)</f>
        <v/>
      </c>
      <c r="B330" s="5" t="str">
        <f>IF('Data Validation'!$K$2&lt;&gt;TRUE,"",'Data Validation'!C330)</f>
        <v/>
      </c>
      <c r="C330" s="5" t="str">
        <f>IF('Data Validation'!$K$2&lt;&gt;TRUE,"",'Data Validation'!E330)</f>
        <v/>
      </c>
      <c r="D330" s="5" t="str">
        <f>IF('Data Validation'!$K$2&lt;&gt;TRUE,"",'Data Validation'!G330)</f>
        <v/>
      </c>
      <c r="E330" s="5" t="str">
        <f>IF($C330&lt;&gt;"M5","",Price!F330)</f>
        <v/>
      </c>
      <c r="F330" s="6" t="str">
        <f>IF($C330&lt;&gt;"M5","",Price!G330)</f>
        <v/>
      </c>
      <c r="G330" s="57" t="str">
        <f>IF($C330&lt;&gt;"M5","",SSA!E330)</f>
        <v/>
      </c>
      <c r="H330" s="57" t="str">
        <f>IF($C330&lt;&gt;"M5","",SSA!F330)</f>
        <v/>
      </c>
      <c r="I330" s="57" t="str">
        <f>IF($C330&lt;&gt;"M5","",SSA!G330)</f>
        <v/>
      </c>
      <c r="J330" s="57" t="str">
        <f>IF($C330&lt;&gt;"M5","",SSA!H330)</f>
        <v/>
      </c>
      <c r="L330" s="15" t="str">
        <f>IFERROR(AVERAGE(G295:G330),"")</f>
        <v/>
      </c>
      <c r="M330" s="15" t="str">
        <f t="shared" si="35"/>
        <v/>
      </c>
      <c r="N330" s="59" t="str">
        <f t="shared" si="34"/>
        <v/>
      </c>
      <c r="O330" s="60" t="str">
        <f t="shared" si="45"/>
        <v/>
      </c>
      <c r="P330" s="61" t="str">
        <f t="shared" si="46"/>
        <v/>
      </c>
      <c r="Q330" s="62"/>
      <c r="R330" s="62"/>
      <c r="S330" s="62"/>
      <c r="T330" s="62"/>
      <c r="U330" s="62"/>
      <c r="V330" s="62"/>
      <c r="W330" s="23" t="str">
        <f>IFERROR(G330-L330,"")</f>
        <v/>
      </c>
      <c r="X330" s="48" t="str">
        <f t="shared" si="36"/>
        <v/>
      </c>
      <c r="Y330" s="49" t="str">
        <f t="shared" si="37"/>
        <v/>
      </c>
      <c r="Z330" s="28" t="str">
        <f t="shared" si="38"/>
        <v/>
      </c>
      <c r="AA330" s="13" t="str">
        <f t="shared" si="41"/>
        <v/>
      </c>
      <c r="AB330" s="13" t="str">
        <f t="shared" si="42"/>
        <v/>
      </c>
      <c r="AC330" s="63" t="str">
        <f t="shared" si="39"/>
        <v/>
      </c>
      <c r="AD330" s="14" t="str">
        <f t="shared" si="43"/>
        <v/>
      </c>
      <c r="AE330" s="14" t="str">
        <f t="shared" si="44"/>
        <v/>
      </c>
      <c r="AF330" s="64" t="str">
        <f t="shared" si="40"/>
        <v/>
      </c>
      <c r="AG330" s="4"/>
    </row>
    <row r="331" spans="1:33" x14ac:dyDescent="0.55000000000000004">
      <c r="A331" s="5" t="str">
        <f>IF('Data Validation'!$K$2&lt;&gt;TRUE,"",'Data Validation'!A331)</f>
        <v/>
      </c>
      <c r="B331" s="5" t="str">
        <f>IF('Data Validation'!$K$2&lt;&gt;TRUE,"",'Data Validation'!C331)</f>
        <v/>
      </c>
      <c r="C331" s="5" t="str">
        <f>IF('Data Validation'!$K$2&lt;&gt;TRUE,"",'Data Validation'!E331)</f>
        <v/>
      </c>
      <c r="D331" s="5" t="str">
        <f>IF('Data Validation'!$K$2&lt;&gt;TRUE,"",'Data Validation'!G331)</f>
        <v/>
      </c>
      <c r="E331" s="5" t="str">
        <f>IF($C331&lt;&gt;"M5","",Price!F331)</f>
        <v/>
      </c>
      <c r="F331" s="6" t="str">
        <f>IF($C331&lt;&gt;"M5","",Price!G331)</f>
        <v/>
      </c>
      <c r="G331" s="57" t="str">
        <f>IF($C331&lt;&gt;"M5","",SSA!E331)</f>
        <v/>
      </c>
      <c r="H331" s="57" t="str">
        <f>IF($C331&lt;&gt;"M5","",SSA!F331)</f>
        <v/>
      </c>
      <c r="I331" s="57" t="str">
        <f>IF($C331&lt;&gt;"M5","",SSA!G331)</f>
        <v/>
      </c>
      <c r="J331" s="57" t="str">
        <f>IF($C331&lt;&gt;"M5","",SSA!H331)</f>
        <v/>
      </c>
      <c r="L331" s="15" t="str">
        <f>IFERROR(AVERAGE(G296:G331),"")</f>
        <v/>
      </c>
      <c r="M331" s="15" t="str">
        <f t="shared" si="35"/>
        <v/>
      </c>
      <c r="N331" s="59" t="str">
        <f t="shared" si="34"/>
        <v/>
      </c>
      <c r="O331" s="60" t="str">
        <f t="shared" si="45"/>
        <v/>
      </c>
      <c r="P331" s="61" t="str">
        <f t="shared" si="46"/>
        <v/>
      </c>
      <c r="Q331" s="62"/>
      <c r="R331" s="62"/>
      <c r="S331" s="62"/>
      <c r="T331" s="62"/>
      <c r="U331" s="62"/>
      <c r="V331" s="62"/>
      <c r="W331" s="23" t="str">
        <f>IFERROR(G331-L331,"")</f>
        <v/>
      </c>
      <c r="X331" s="48" t="str">
        <f t="shared" si="36"/>
        <v/>
      </c>
      <c r="Y331" s="49" t="str">
        <f t="shared" si="37"/>
        <v/>
      </c>
      <c r="Z331" s="28" t="str">
        <f t="shared" si="38"/>
        <v/>
      </c>
      <c r="AA331" s="13" t="str">
        <f t="shared" si="41"/>
        <v/>
      </c>
      <c r="AB331" s="13" t="str">
        <f t="shared" si="42"/>
        <v/>
      </c>
      <c r="AC331" s="63" t="str">
        <f t="shared" si="39"/>
        <v/>
      </c>
      <c r="AD331" s="14" t="str">
        <f t="shared" si="43"/>
        <v/>
      </c>
      <c r="AE331" s="14" t="str">
        <f t="shared" si="44"/>
        <v/>
      </c>
      <c r="AF331" s="64" t="str">
        <f t="shared" si="40"/>
        <v/>
      </c>
      <c r="AG331" s="4"/>
    </row>
    <row r="332" spans="1:33" x14ac:dyDescent="0.55000000000000004">
      <c r="A332" s="5" t="str">
        <f>IF('Data Validation'!$K$2&lt;&gt;TRUE,"",'Data Validation'!A332)</f>
        <v/>
      </c>
      <c r="B332" s="5" t="str">
        <f>IF('Data Validation'!$K$2&lt;&gt;TRUE,"",'Data Validation'!C332)</f>
        <v/>
      </c>
      <c r="C332" s="5" t="str">
        <f>IF('Data Validation'!$K$2&lt;&gt;TRUE,"",'Data Validation'!E332)</f>
        <v/>
      </c>
      <c r="D332" s="5" t="str">
        <f>IF('Data Validation'!$K$2&lt;&gt;TRUE,"",'Data Validation'!G332)</f>
        <v/>
      </c>
      <c r="E332" s="5" t="str">
        <f>IF($C332&lt;&gt;"M5","",Price!F332)</f>
        <v/>
      </c>
      <c r="F332" s="6" t="str">
        <f>IF($C332&lt;&gt;"M5","",Price!G332)</f>
        <v/>
      </c>
      <c r="G332" s="57" t="str">
        <f>IF($C332&lt;&gt;"M5","",SSA!E332)</f>
        <v/>
      </c>
      <c r="H332" s="57" t="str">
        <f>IF($C332&lt;&gt;"M5","",SSA!F332)</f>
        <v/>
      </c>
      <c r="I332" s="57" t="str">
        <f>IF($C332&lt;&gt;"M5","",SSA!G332)</f>
        <v/>
      </c>
      <c r="J332" s="57" t="str">
        <f>IF($C332&lt;&gt;"M5","",SSA!H332)</f>
        <v/>
      </c>
      <c r="L332" s="15" t="str">
        <f>IFERROR(AVERAGE(G297:G332),"")</f>
        <v/>
      </c>
      <c r="M332" s="15" t="str">
        <f t="shared" si="35"/>
        <v/>
      </c>
      <c r="N332" s="59" t="str">
        <f t="shared" si="34"/>
        <v/>
      </c>
      <c r="O332" s="60" t="str">
        <f t="shared" si="45"/>
        <v/>
      </c>
      <c r="P332" s="61" t="str">
        <f t="shared" si="46"/>
        <v/>
      </c>
      <c r="Q332" s="62"/>
      <c r="R332" s="62"/>
      <c r="S332" s="62"/>
      <c r="T332" s="62"/>
      <c r="U332" s="62"/>
      <c r="V332" s="62"/>
      <c r="W332" s="23" t="str">
        <f>IFERROR(G332-L332,"")</f>
        <v/>
      </c>
      <c r="X332" s="48" t="str">
        <f t="shared" si="36"/>
        <v/>
      </c>
      <c r="Y332" s="49" t="str">
        <f t="shared" si="37"/>
        <v/>
      </c>
      <c r="Z332" s="28" t="str">
        <f t="shared" si="38"/>
        <v/>
      </c>
      <c r="AA332" s="13" t="str">
        <f t="shared" si="41"/>
        <v/>
      </c>
      <c r="AB332" s="13" t="str">
        <f t="shared" si="42"/>
        <v/>
      </c>
      <c r="AC332" s="63" t="str">
        <f t="shared" si="39"/>
        <v/>
      </c>
      <c r="AD332" s="14" t="str">
        <f t="shared" si="43"/>
        <v/>
      </c>
      <c r="AE332" s="14" t="str">
        <f t="shared" si="44"/>
        <v/>
      </c>
      <c r="AF332" s="64" t="str">
        <f t="shared" si="40"/>
        <v/>
      </c>
      <c r="AG332" s="4"/>
    </row>
    <row r="333" spans="1:33" x14ac:dyDescent="0.55000000000000004">
      <c r="A333" s="5" t="str">
        <f>IF('Data Validation'!$K$2&lt;&gt;TRUE,"",'Data Validation'!A333)</f>
        <v/>
      </c>
      <c r="B333" s="5" t="str">
        <f>IF('Data Validation'!$K$2&lt;&gt;TRUE,"",'Data Validation'!C333)</f>
        <v/>
      </c>
      <c r="C333" s="5" t="str">
        <f>IF('Data Validation'!$K$2&lt;&gt;TRUE,"",'Data Validation'!E333)</f>
        <v/>
      </c>
      <c r="D333" s="5" t="str">
        <f>IF('Data Validation'!$K$2&lt;&gt;TRUE,"",'Data Validation'!G333)</f>
        <v/>
      </c>
      <c r="E333" s="5" t="str">
        <f>IF($C333&lt;&gt;"M5","",Price!F333)</f>
        <v/>
      </c>
      <c r="F333" s="6" t="str">
        <f>IF($C333&lt;&gt;"M5","",Price!G333)</f>
        <v/>
      </c>
      <c r="G333" s="57" t="str">
        <f>IF($C333&lt;&gt;"M5","",SSA!E333)</f>
        <v/>
      </c>
      <c r="H333" s="57" t="str">
        <f>IF($C333&lt;&gt;"M5","",SSA!F333)</f>
        <v/>
      </c>
      <c r="I333" s="57" t="str">
        <f>IF($C333&lt;&gt;"M5","",SSA!G333)</f>
        <v/>
      </c>
      <c r="J333" s="57" t="str">
        <f>IF($C333&lt;&gt;"M5","",SSA!H333)</f>
        <v/>
      </c>
      <c r="L333" s="15" t="str">
        <f>IFERROR(AVERAGE(G298:G333),"")</f>
        <v/>
      </c>
      <c r="M333" s="15" t="str">
        <f t="shared" si="35"/>
        <v/>
      </c>
      <c r="N333" s="59" t="str">
        <f t="shared" si="34"/>
        <v/>
      </c>
      <c r="O333" s="60" t="str">
        <f t="shared" si="45"/>
        <v/>
      </c>
      <c r="P333" s="61" t="str">
        <f t="shared" si="46"/>
        <v/>
      </c>
      <c r="Q333" s="62"/>
      <c r="R333" s="62"/>
      <c r="S333" s="62"/>
      <c r="T333" s="62"/>
      <c r="U333" s="62"/>
      <c r="V333" s="62"/>
      <c r="W333" s="23" t="str">
        <f>IFERROR(G333-L333,"")</f>
        <v/>
      </c>
      <c r="X333" s="48" t="str">
        <f t="shared" si="36"/>
        <v/>
      </c>
      <c r="Y333" s="49" t="str">
        <f t="shared" si="37"/>
        <v/>
      </c>
      <c r="Z333" s="28" t="str">
        <f t="shared" si="38"/>
        <v/>
      </c>
      <c r="AA333" s="13" t="str">
        <f t="shared" si="41"/>
        <v/>
      </c>
      <c r="AB333" s="13" t="str">
        <f t="shared" si="42"/>
        <v/>
      </c>
      <c r="AC333" s="63" t="str">
        <f t="shared" si="39"/>
        <v/>
      </c>
      <c r="AD333" s="14" t="str">
        <f t="shared" si="43"/>
        <v/>
      </c>
      <c r="AE333" s="14" t="str">
        <f t="shared" si="44"/>
        <v/>
      </c>
      <c r="AF333" s="64" t="str">
        <f t="shared" si="40"/>
        <v/>
      </c>
      <c r="AG333" s="4"/>
    </row>
    <row r="334" spans="1:33" x14ac:dyDescent="0.55000000000000004">
      <c r="A334" s="5" t="str">
        <f>IF('Data Validation'!$K$2&lt;&gt;TRUE,"",'Data Validation'!A334)</f>
        <v/>
      </c>
      <c r="B334" s="5" t="str">
        <f>IF('Data Validation'!$K$2&lt;&gt;TRUE,"",'Data Validation'!C334)</f>
        <v/>
      </c>
      <c r="C334" s="5" t="str">
        <f>IF('Data Validation'!$K$2&lt;&gt;TRUE,"",'Data Validation'!E334)</f>
        <v/>
      </c>
      <c r="D334" s="5" t="str">
        <f>IF('Data Validation'!$K$2&lt;&gt;TRUE,"",'Data Validation'!G334)</f>
        <v/>
      </c>
      <c r="E334" s="5" t="str">
        <f>IF($C334&lt;&gt;"M5","",Price!F334)</f>
        <v/>
      </c>
      <c r="F334" s="6" t="str">
        <f>IF($C334&lt;&gt;"M5","",Price!G334)</f>
        <v/>
      </c>
      <c r="G334" s="57" t="str">
        <f>IF($C334&lt;&gt;"M5","",SSA!E334)</f>
        <v/>
      </c>
      <c r="H334" s="57" t="str">
        <f>IF($C334&lt;&gt;"M5","",SSA!F334)</f>
        <v/>
      </c>
      <c r="I334" s="57" t="str">
        <f>IF($C334&lt;&gt;"M5","",SSA!G334)</f>
        <v/>
      </c>
      <c r="J334" s="57" t="str">
        <f>IF($C334&lt;&gt;"M5","",SSA!H334)</f>
        <v/>
      </c>
      <c r="L334" s="15" t="str">
        <f>IFERROR(AVERAGE(G299:G334),"")</f>
        <v/>
      </c>
      <c r="M334" s="15" t="str">
        <f t="shared" si="35"/>
        <v/>
      </c>
      <c r="N334" s="59" t="str">
        <f t="shared" si="34"/>
        <v/>
      </c>
      <c r="O334" s="60" t="str">
        <f t="shared" si="45"/>
        <v/>
      </c>
      <c r="P334" s="61" t="str">
        <f t="shared" si="46"/>
        <v/>
      </c>
      <c r="Q334" s="62"/>
      <c r="R334" s="62"/>
      <c r="S334" s="62"/>
      <c r="T334" s="62"/>
      <c r="U334" s="62"/>
      <c r="V334" s="62"/>
      <c r="W334" s="23" t="str">
        <f>IFERROR(G334-L334,"")</f>
        <v/>
      </c>
      <c r="X334" s="48" t="str">
        <f t="shared" si="36"/>
        <v/>
      </c>
      <c r="Y334" s="49" t="str">
        <f t="shared" si="37"/>
        <v/>
      </c>
      <c r="Z334" s="28" t="str">
        <f t="shared" si="38"/>
        <v/>
      </c>
      <c r="AA334" s="13" t="str">
        <f t="shared" si="41"/>
        <v/>
      </c>
      <c r="AB334" s="13" t="str">
        <f t="shared" si="42"/>
        <v/>
      </c>
      <c r="AC334" s="63" t="str">
        <f t="shared" si="39"/>
        <v/>
      </c>
      <c r="AD334" s="14" t="str">
        <f t="shared" si="43"/>
        <v/>
      </c>
      <c r="AE334" s="14" t="str">
        <f t="shared" si="44"/>
        <v/>
      </c>
      <c r="AF334" s="64" t="str">
        <f t="shared" si="40"/>
        <v/>
      </c>
      <c r="AG334" s="4"/>
    </row>
    <row r="335" spans="1:33" x14ac:dyDescent="0.55000000000000004">
      <c r="A335" s="5" t="str">
        <f>IF('Data Validation'!$K$2&lt;&gt;TRUE,"",'Data Validation'!A335)</f>
        <v/>
      </c>
      <c r="B335" s="5" t="str">
        <f>IF('Data Validation'!$K$2&lt;&gt;TRUE,"",'Data Validation'!C335)</f>
        <v/>
      </c>
      <c r="C335" s="5" t="str">
        <f>IF('Data Validation'!$K$2&lt;&gt;TRUE,"",'Data Validation'!E335)</f>
        <v/>
      </c>
      <c r="D335" s="5" t="str">
        <f>IF('Data Validation'!$K$2&lt;&gt;TRUE,"",'Data Validation'!G335)</f>
        <v/>
      </c>
      <c r="E335" s="5" t="str">
        <f>IF($C335&lt;&gt;"M5","",Price!F335)</f>
        <v/>
      </c>
      <c r="F335" s="6" t="str">
        <f>IF($C335&lt;&gt;"M5","",Price!G335)</f>
        <v/>
      </c>
      <c r="G335" s="57" t="str">
        <f>IF($C335&lt;&gt;"M5","",SSA!E335)</f>
        <v/>
      </c>
      <c r="H335" s="57" t="str">
        <f>IF($C335&lt;&gt;"M5","",SSA!F335)</f>
        <v/>
      </c>
      <c r="I335" s="57" t="str">
        <f>IF($C335&lt;&gt;"M5","",SSA!G335)</f>
        <v/>
      </c>
      <c r="J335" s="57" t="str">
        <f>IF($C335&lt;&gt;"M5","",SSA!H335)</f>
        <v/>
      </c>
      <c r="L335" s="15" t="str">
        <f>IFERROR(AVERAGE(G300:G335),"")</f>
        <v/>
      </c>
      <c r="M335" s="15" t="str">
        <f t="shared" si="35"/>
        <v/>
      </c>
      <c r="N335" s="59" t="str">
        <f t="shared" si="34"/>
        <v/>
      </c>
      <c r="O335" s="60" t="str">
        <f t="shared" si="45"/>
        <v/>
      </c>
      <c r="P335" s="61" t="str">
        <f t="shared" si="46"/>
        <v/>
      </c>
      <c r="Q335" s="62"/>
      <c r="R335" s="62"/>
      <c r="S335" s="62"/>
      <c r="T335" s="62"/>
      <c r="U335" s="62"/>
      <c r="V335" s="62"/>
      <c r="W335" s="23" t="str">
        <f>IFERROR(G335-L335,"")</f>
        <v/>
      </c>
      <c r="X335" s="48" t="str">
        <f t="shared" si="36"/>
        <v/>
      </c>
      <c r="Y335" s="49" t="str">
        <f t="shared" si="37"/>
        <v/>
      </c>
      <c r="Z335" s="28" t="str">
        <f t="shared" si="38"/>
        <v/>
      </c>
      <c r="AA335" s="13" t="str">
        <f t="shared" si="41"/>
        <v/>
      </c>
      <c r="AB335" s="13" t="str">
        <f t="shared" si="42"/>
        <v/>
      </c>
      <c r="AC335" s="63" t="str">
        <f t="shared" si="39"/>
        <v/>
      </c>
      <c r="AD335" s="14" t="str">
        <f t="shared" si="43"/>
        <v/>
      </c>
      <c r="AE335" s="14" t="str">
        <f t="shared" si="44"/>
        <v/>
      </c>
      <c r="AF335" s="64" t="str">
        <f t="shared" si="40"/>
        <v/>
      </c>
      <c r="AG335" s="4"/>
    </row>
    <row r="336" spans="1:33" x14ac:dyDescent="0.55000000000000004">
      <c r="A336" s="5" t="str">
        <f>IF('Data Validation'!$K$2&lt;&gt;TRUE,"",'Data Validation'!A336)</f>
        <v/>
      </c>
      <c r="B336" s="5" t="str">
        <f>IF('Data Validation'!$K$2&lt;&gt;TRUE,"",'Data Validation'!C336)</f>
        <v/>
      </c>
      <c r="C336" s="5" t="str">
        <f>IF('Data Validation'!$K$2&lt;&gt;TRUE,"",'Data Validation'!E336)</f>
        <v/>
      </c>
      <c r="D336" s="5" t="str">
        <f>IF('Data Validation'!$K$2&lt;&gt;TRUE,"",'Data Validation'!G336)</f>
        <v/>
      </c>
      <c r="E336" s="5" t="str">
        <f>IF($C336&lt;&gt;"M5","",Price!F336)</f>
        <v/>
      </c>
      <c r="F336" s="6" t="str">
        <f>IF($C336&lt;&gt;"M5","",Price!G336)</f>
        <v/>
      </c>
      <c r="G336" s="57" t="str">
        <f>IF($C336&lt;&gt;"M5","",SSA!E336)</f>
        <v/>
      </c>
      <c r="H336" s="57" t="str">
        <f>IF($C336&lt;&gt;"M5","",SSA!F336)</f>
        <v/>
      </c>
      <c r="I336" s="57" t="str">
        <f>IF($C336&lt;&gt;"M5","",SSA!G336)</f>
        <v/>
      </c>
      <c r="J336" s="57" t="str">
        <f>IF($C336&lt;&gt;"M5","",SSA!H336)</f>
        <v/>
      </c>
      <c r="L336" s="15" t="str">
        <f>IFERROR(AVERAGE(G301:G336),"")</f>
        <v/>
      </c>
      <c r="M336" s="15" t="str">
        <f t="shared" si="35"/>
        <v/>
      </c>
      <c r="N336" s="59" t="str">
        <f t="shared" si="34"/>
        <v/>
      </c>
      <c r="O336" s="60" t="str">
        <f t="shared" si="45"/>
        <v/>
      </c>
      <c r="P336" s="61" t="str">
        <f t="shared" si="46"/>
        <v/>
      </c>
      <c r="Q336" s="62"/>
      <c r="R336" s="62"/>
      <c r="S336" s="62"/>
      <c r="T336" s="62"/>
      <c r="U336" s="62"/>
      <c r="V336" s="62"/>
      <c r="W336" s="23" t="str">
        <f>IFERROR(G336-L336,"")</f>
        <v/>
      </c>
      <c r="X336" s="48" t="str">
        <f t="shared" si="36"/>
        <v/>
      </c>
      <c r="Y336" s="49" t="str">
        <f t="shared" si="37"/>
        <v/>
      </c>
      <c r="Z336" s="28" t="str">
        <f t="shared" si="38"/>
        <v/>
      </c>
      <c r="AA336" s="13" t="str">
        <f t="shared" si="41"/>
        <v/>
      </c>
      <c r="AB336" s="13" t="str">
        <f t="shared" si="42"/>
        <v/>
      </c>
      <c r="AC336" s="63" t="str">
        <f t="shared" si="39"/>
        <v/>
      </c>
      <c r="AD336" s="14" t="str">
        <f t="shared" si="43"/>
        <v/>
      </c>
      <c r="AE336" s="14" t="str">
        <f t="shared" si="44"/>
        <v/>
      </c>
      <c r="AF336" s="64" t="str">
        <f t="shared" si="40"/>
        <v/>
      </c>
      <c r="AG336" s="4"/>
    </row>
    <row r="337" spans="1:33" x14ac:dyDescent="0.55000000000000004">
      <c r="A337" s="5" t="str">
        <f>IF('Data Validation'!$K$2&lt;&gt;TRUE,"",'Data Validation'!A337)</f>
        <v/>
      </c>
      <c r="B337" s="5" t="str">
        <f>IF('Data Validation'!$K$2&lt;&gt;TRUE,"",'Data Validation'!C337)</f>
        <v/>
      </c>
      <c r="C337" s="5" t="str">
        <f>IF('Data Validation'!$K$2&lt;&gt;TRUE,"",'Data Validation'!E337)</f>
        <v/>
      </c>
      <c r="D337" s="5" t="str">
        <f>IF('Data Validation'!$K$2&lt;&gt;TRUE,"",'Data Validation'!G337)</f>
        <v/>
      </c>
      <c r="E337" s="5" t="str">
        <f>IF($C337&lt;&gt;"M5","",Price!F337)</f>
        <v/>
      </c>
      <c r="F337" s="6" t="str">
        <f>IF($C337&lt;&gt;"M5","",Price!G337)</f>
        <v/>
      </c>
      <c r="G337" s="57" t="str">
        <f>IF($C337&lt;&gt;"M5","",SSA!E337)</f>
        <v/>
      </c>
      <c r="H337" s="57" t="str">
        <f>IF($C337&lt;&gt;"M5","",SSA!F337)</f>
        <v/>
      </c>
      <c r="I337" s="57" t="str">
        <f>IF($C337&lt;&gt;"M5","",SSA!G337)</f>
        <v/>
      </c>
      <c r="J337" s="57" t="str">
        <f>IF($C337&lt;&gt;"M5","",SSA!H337)</f>
        <v/>
      </c>
      <c r="L337" s="15" t="str">
        <f>IFERROR(AVERAGE(G302:G337),"")</f>
        <v/>
      </c>
      <c r="M337" s="15" t="str">
        <f t="shared" si="35"/>
        <v/>
      </c>
      <c r="N337" s="59" t="str">
        <f t="shared" si="34"/>
        <v/>
      </c>
      <c r="O337" s="60" t="str">
        <f t="shared" si="45"/>
        <v/>
      </c>
      <c r="P337" s="61" t="str">
        <f t="shared" si="46"/>
        <v/>
      </c>
      <c r="Q337" s="62"/>
      <c r="R337" s="62"/>
      <c r="S337" s="62"/>
      <c r="T337" s="62"/>
      <c r="U337" s="62"/>
      <c r="V337" s="62"/>
      <c r="W337" s="23" t="str">
        <f>IFERROR(G337-L337,"")</f>
        <v/>
      </c>
      <c r="X337" s="48" t="str">
        <f t="shared" si="36"/>
        <v/>
      </c>
      <c r="Y337" s="49" t="str">
        <f t="shared" si="37"/>
        <v/>
      </c>
      <c r="Z337" s="28" t="str">
        <f t="shared" si="38"/>
        <v/>
      </c>
      <c r="AA337" s="13" t="str">
        <f t="shared" si="41"/>
        <v/>
      </c>
      <c r="AB337" s="13" t="str">
        <f t="shared" si="42"/>
        <v/>
      </c>
      <c r="AC337" s="63" t="str">
        <f t="shared" si="39"/>
        <v/>
      </c>
      <c r="AD337" s="14" t="str">
        <f t="shared" si="43"/>
        <v/>
      </c>
      <c r="AE337" s="14" t="str">
        <f t="shared" si="44"/>
        <v/>
      </c>
      <c r="AF337" s="64" t="str">
        <f t="shared" si="40"/>
        <v/>
      </c>
      <c r="AG337" s="4"/>
    </row>
    <row r="338" spans="1:33" x14ac:dyDescent="0.55000000000000004">
      <c r="A338" s="5" t="str">
        <f>IF('Data Validation'!$K$2&lt;&gt;TRUE,"",'Data Validation'!A338)</f>
        <v/>
      </c>
      <c r="B338" s="5" t="str">
        <f>IF('Data Validation'!$K$2&lt;&gt;TRUE,"",'Data Validation'!C338)</f>
        <v/>
      </c>
      <c r="C338" s="5" t="str">
        <f>IF('Data Validation'!$K$2&lt;&gt;TRUE,"",'Data Validation'!E338)</f>
        <v/>
      </c>
      <c r="D338" s="5" t="str">
        <f>IF('Data Validation'!$K$2&lt;&gt;TRUE,"",'Data Validation'!G338)</f>
        <v/>
      </c>
      <c r="E338" s="5" t="str">
        <f>IF($C338&lt;&gt;"M5","",Price!F338)</f>
        <v/>
      </c>
      <c r="F338" s="6" t="str">
        <f>IF($C338&lt;&gt;"M5","",Price!G338)</f>
        <v/>
      </c>
      <c r="G338" s="57" t="str">
        <f>IF($C338&lt;&gt;"M5","",SSA!E338)</f>
        <v/>
      </c>
      <c r="H338" s="57" t="str">
        <f>IF($C338&lt;&gt;"M5","",SSA!F338)</f>
        <v/>
      </c>
      <c r="I338" s="57" t="str">
        <f>IF($C338&lt;&gt;"M5","",SSA!G338)</f>
        <v/>
      </c>
      <c r="J338" s="57" t="str">
        <f>IF($C338&lt;&gt;"M5","",SSA!H338)</f>
        <v/>
      </c>
      <c r="L338" s="15" t="str">
        <f>IFERROR(AVERAGE(G303:G338),"")</f>
        <v/>
      </c>
      <c r="M338" s="15" t="str">
        <f t="shared" si="35"/>
        <v/>
      </c>
      <c r="N338" s="59" t="str">
        <f t="shared" si="34"/>
        <v/>
      </c>
      <c r="O338" s="60" t="str">
        <f t="shared" si="45"/>
        <v/>
      </c>
      <c r="P338" s="61" t="str">
        <f t="shared" si="46"/>
        <v/>
      </c>
      <c r="Q338" s="62"/>
      <c r="R338" s="62"/>
      <c r="S338" s="62"/>
      <c r="T338" s="62"/>
      <c r="U338" s="62"/>
      <c r="V338" s="62"/>
      <c r="W338" s="23" t="str">
        <f>IFERROR(G338-L338,"")</f>
        <v/>
      </c>
      <c r="X338" s="48" t="str">
        <f t="shared" si="36"/>
        <v/>
      </c>
      <c r="Y338" s="49" t="str">
        <f t="shared" si="37"/>
        <v/>
      </c>
      <c r="Z338" s="28" t="str">
        <f t="shared" si="38"/>
        <v/>
      </c>
      <c r="AA338" s="13" t="str">
        <f t="shared" si="41"/>
        <v/>
      </c>
      <c r="AB338" s="13" t="str">
        <f t="shared" si="42"/>
        <v/>
      </c>
      <c r="AC338" s="63" t="str">
        <f t="shared" si="39"/>
        <v/>
      </c>
      <c r="AD338" s="14" t="str">
        <f t="shared" si="43"/>
        <v/>
      </c>
      <c r="AE338" s="14" t="str">
        <f t="shared" si="44"/>
        <v/>
      </c>
      <c r="AF338" s="64" t="str">
        <f t="shared" si="40"/>
        <v/>
      </c>
      <c r="AG338" s="4"/>
    </row>
    <row r="339" spans="1:33" x14ac:dyDescent="0.55000000000000004">
      <c r="A339" s="5" t="str">
        <f>IF('Data Validation'!$K$2&lt;&gt;TRUE,"",'Data Validation'!A339)</f>
        <v/>
      </c>
      <c r="B339" s="5" t="str">
        <f>IF('Data Validation'!$K$2&lt;&gt;TRUE,"",'Data Validation'!C339)</f>
        <v/>
      </c>
      <c r="C339" s="5" t="str">
        <f>IF('Data Validation'!$K$2&lt;&gt;TRUE,"",'Data Validation'!E339)</f>
        <v/>
      </c>
      <c r="D339" s="5" t="str">
        <f>IF('Data Validation'!$K$2&lt;&gt;TRUE,"",'Data Validation'!G339)</f>
        <v/>
      </c>
      <c r="E339" s="5" t="str">
        <f>IF($C339&lt;&gt;"M5","",Price!F339)</f>
        <v/>
      </c>
      <c r="F339" s="6" t="str">
        <f>IF($C339&lt;&gt;"M5","",Price!G339)</f>
        <v/>
      </c>
      <c r="G339" s="57" t="str">
        <f>IF($C339&lt;&gt;"M5","",SSA!E339)</f>
        <v/>
      </c>
      <c r="H339" s="57" t="str">
        <f>IF($C339&lt;&gt;"M5","",SSA!F339)</f>
        <v/>
      </c>
      <c r="I339" s="57" t="str">
        <f>IF($C339&lt;&gt;"M5","",SSA!G339)</f>
        <v/>
      </c>
      <c r="J339" s="57" t="str">
        <f>IF($C339&lt;&gt;"M5","",SSA!H339)</f>
        <v/>
      </c>
      <c r="L339" s="15" t="str">
        <f>IFERROR(AVERAGE(G304:G339),"")</f>
        <v/>
      </c>
      <c r="M339" s="15" t="str">
        <f t="shared" si="35"/>
        <v/>
      </c>
      <c r="N339" s="59" t="str">
        <f t="shared" si="34"/>
        <v/>
      </c>
      <c r="O339" s="60" t="str">
        <f t="shared" si="45"/>
        <v/>
      </c>
      <c r="P339" s="61" t="str">
        <f t="shared" si="46"/>
        <v/>
      </c>
      <c r="Q339" s="62"/>
      <c r="R339" s="62"/>
      <c r="S339" s="62"/>
      <c r="T339" s="62"/>
      <c r="U339" s="62"/>
      <c r="V339" s="62"/>
      <c r="W339" s="23" t="str">
        <f>IFERROR(G339-L339,"")</f>
        <v/>
      </c>
      <c r="X339" s="48" t="str">
        <f t="shared" si="36"/>
        <v/>
      </c>
      <c r="Y339" s="49" t="str">
        <f t="shared" si="37"/>
        <v/>
      </c>
      <c r="Z339" s="28" t="str">
        <f t="shared" si="38"/>
        <v/>
      </c>
      <c r="AA339" s="13" t="str">
        <f t="shared" si="41"/>
        <v/>
      </c>
      <c r="AB339" s="13" t="str">
        <f t="shared" si="42"/>
        <v/>
      </c>
      <c r="AC339" s="63" t="str">
        <f t="shared" si="39"/>
        <v/>
      </c>
      <c r="AD339" s="14" t="str">
        <f t="shared" si="43"/>
        <v/>
      </c>
      <c r="AE339" s="14" t="str">
        <f t="shared" si="44"/>
        <v/>
      </c>
      <c r="AF339" s="64" t="str">
        <f t="shared" si="40"/>
        <v/>
      </c>
      <c r="AG339" s="4"/>
    </row>
    <row r="340" spans="1:33" x14ac:dyDescent="0.55000000000000004">
      <c r="A340" s="5" t="str">
        <f>IF('Data Validation'!$K$2&lt;&gt;TRUE,"",'Data Validation'!A340)</f>
        <v/>
      </c>
      <c r="B340" s="5" t="str">
        <f>IF('Data Validation'!$K$2&lt;&gt;TRUE,"",'Data Validation'!C340)</f>
        <v/>
      </c>
      <c r="C340" s="5" t="str">
        <f>IF('Data Validation'!$K$2&lt;&gt;TRUE,"",'Data Validation'!E340)</f>
        <v/>
      </c>
      <c r="D340" s="5" t="str">
        <f>IF('Data Validation'!$K$2&lt;&gt;TRUE,"",'Data Validation'!G340)</f>
        <v/>
      </c>
      <c r="E340" s="5" t="str">
        <f>IF($C340&lt;&gt;"M5","",Price!F340)</f>
        <v/>
      </c>
      <c r="F340" s="6" t="str">
        <f>IF($C340&lt;&gt;"M5","",Price!G340)</f>
        <v/>
      </c>
      <c r="G340" s="57" t="str">
        <f>IF($C340&lt;&gt;"M5","",SSA!E340)</f>
        <v/>
      </c>
      <c r="H340" s="57" t="str">
        <f>IF($C340&lt;&gt;"M5","",SSA!F340)</f>
        <v/>
      </c>
      <c r="I340" s="57" t="str">
        <f>IF($C340&lt;&gt;"M5","",SSA!G340)</f>
        <v/>
      </c>
      <c r="J340" s="57" t="str">
        <f>IF($C340&lt;&gt;"M5","",SSA!H340)</f>
        <v/>
      </c>
      <c r="L340" s="15" t="str">
        <f>IFERROR(AVERAGE(G305:G340),"")</f>
        <v/>
      </c>
      <c r="M340" s="15" t="str">
        <f t="shared" si="35"/>
        <v/>
      </c>
      <c r="N340" s="59" t="str">
        <f t="shared" si="34"/>
        <v/>
      </c>
      <c r="O340" s="60" t="str">
        <f t="shared" si="45"/>
        <v/>
      </c>
      <c r="P340" s="61" t="str">
        <f t="shared" si="46"/>
        <v/>
      </c>
      <c r="Q340" s="62"/>
      <c r="R340" s="62"/>
      <c r="S340" s="62"/>
      <c r="T340" s="62"/>
      <c r="U340" s="62"/>
      <c r="V340" s="62"/>
      <c r="W340" s="23" t="str">
        <f>IFERROR(G340-L340,"")</f>
        <v/>
      </c>
      <c r="X340" s="48" t="str">
        <f t="shared" si="36"/>
        <v/>
      </c>
      <c r="Y340" s="49" t="str">
        <f t="shared" si="37"/>
        <v/>
      </c>
      <c r="Z340" s="28" t="str">
        <f t="shared" si="38"/>
        <v/>
      </c>
      <c r="AA340" s="13" t="str">
        <f t="shared" si="41"/>
        <v/>
      </c>
      <c r="AB340" s="13" t="str">
        <f t="shared" si="42"/>
        <v/>
      </c>
      <c r="AC340" s="63" t="str">
        <f t="shared" si="39"/>
        <v/>
      </c>
      <c r="AD340" s="14" t="str">
        <f t="shared" si="43"/>
        <v/>
      </c>
      <c r="AE340" s="14" t="str">
        <f t="shared" si="44"/>
        <v/>
      </c>
      <c r="AF340" s="64" t="str">
        <f t="shared" si="40"/>
        <v/>
      </c>
      <c r="AG340" s="4"/>
    </row>
    <row r="341" spans="1:33" x14ac:dyDescent="0.55000000000000004">
      <c r="A341" s="5" t="str">
        <f>IF('Data Validation'!$K$2&lt;&gt;TRUE,"",'Data Validation'!A341)</f>
        <v/>
      </c>
      <c r="B341" s="5" t="str">
        <f>IF('Data Validation'!$K$2&lt;&gt;TRUE,"",'Data Validation'!C341)</f>
        <v/>
      </c>
      <c r="C341" s="5" t="str">
        <f>IF('Data Validation'!$K$2&lt;&gt;TRUE,"",'Data Validation'!E341)</f>
        <v/>
      </c>
      <c r="D341" s="5" t="str">
        <f>IF('Data Validation'!$K$2&lt;&gt;TRUE,"",'Data Validation'!G341)</f>
        <v/>
      </c>
      <c r="E341" s="5" t="str">
        <f>IF($C341&lt;&gt;"M5","",Price!F341)</f>
        <v/>
      </c>
      <c r="F341" s="6" t="str">
        <f>IF($C341&lt;&gt;"M5","",Price!G341)</f>
        <v/>
      </c>
      <c r="G341" s="57" t="str">
        <f>IF($C341&lt;&gt;"M5","",SSA!E341)</f>
        <v/>
      </c>
      <c r="H341" s="57" t="str">
        <f>IF($C341&lt;&gt;"M5","",SSA!F341)</f>
        <v/>
      </c>
      <c r="I341" s="57" t="str">
        <f>IF($C341&lt;&gt;"M5","",SSA!G341)</f>
        <v/>
      </c>
      <c r="J341" s="57" t="str">
        <f>IF($C341&lt;&gt;"M5","",SSA!H341)</f>
        <v/>
      </c>
      <c r="L341" s="15" t="str">
        <f>IFERROR(AVERAGE(G306:G341),"")</f>
        <v/>
      </c>
      <c r="M341" s="15" t="str">
        <f t="shared" si="35"/>
        <v/>
      </c>
      <c r="N341" s="59" t="str">
        <f t="shared" si="34"/>
        <v/>
      </c>
      <c r="O341" s="60" t="str">
        <f t="shared" si="45"/>
        <v/>
      </c>
      <c r="P341" s="61" t="str">
        <f t="shared" si="46"/>
        <v/>
      </c>
      <c r="Q341" s="62"/>
      <c r="R341" s="62"/>
      <c r="S341" s="62"/>
      <c r="T341" s="62"/>
      <c r="U341" s="62"/>
      <c r="V341" s="62"/>
      <c r="W341" s="23" t="str">
        <f>IFERROR(G341-L341,"")</f>
        <v/>
      </c>
      <c r="X341" s="48" t="str">
        <f t="shared" si="36"/>
        <v/>
      </c>
      <c r="Y341" s="49" t="str">
        <f t="shared" si="37"/>
        <v/>
      </c>
      <c r="Z341" s="28" t="str">
        <f t="shared" si="38"/>
        <v/>
      </c>
      <c r="AA341" s="13" t="str">
        <f t="shared" si="41"/>
        <v/>
      </c>
      <c r="AB341" s="13" t="str">
        <f t="shared" si="42"/>
        <v/>
      </c>
      <c r="AC341" s="63" t="str">
        <f t="shared" si="39"/>
        <v/>
      </c>
      <c r="AD341" s="14" t="str">
        <f t="shared" si="43"/>
        <v/>
      </c>
      <c r="AE341" s="14" t="str">
        <f t="shared" si="44"/>
        <v/>
      </c>
      <c r="AF341" s="64" t="str">
        <f t="shared" si="40"/>
        <v/>
      </c>
      <c r="AG341" s="4"/>
    </row>
    <row r="342" spans="1:33" x14ac:dyDescent="0.55000000000000004">
      <c r="A342" s="5" t="str">
        <f>IF('Data Validation'!$K$2&lt;&gt;TRUE,"",'Data Validation'!A342)</f>
        <v/>
      </c>
      <c r="B342" s="5" t="str">
        <f>IF('Data Validation'!$K$2&lt;&gt;TRUE,"",'Data Validation'!C342)</f>
        <v/>
      </c>
      <c r="C342" s="5" t="str">
        <f>IF('Data Validation'!$K$2&lt;&gt;TRUE,"",'Data Validation'!E342)</f>
        <v/>
      </c>
      <c r="D342" s="5" t="str">
        <f>IF('Data Validation'!$K$2&lt;&gt;TRUE,"",'Data Validation'!G342)</f>
        <v/>
      </c>
      <c r="E342" s="5" t="str">
        <f>IF($C342&lt;&gt;"M5","",Price!F342)</f>
        <v/>
      </c>
      <c r="F342" s="6" t="str">
        <f>IF($C342&lt;&gt;"M5","",Price!G342)</f>
        <v/>
      </c>
      <c r="G342" s="57" t="str">
        <f>IF($C342&lt;&gt;"M5","",SSA!E342)</f>
        <v/>
      </c>
      <c r="H342" s="57" t="str">
        <f>IF($C342&lt;&gt;"M5","",SSA!F342)</f>
        <v/>
      </c>
      <c r="I342" s="57" t="str">
        <f>IF($C342&lt;&gt;"M5","",SSA!G342)</f>
        <v/>
      </c>
      <c r="J342" s="57" t="str">
        <f>IF($C342&lt;&gt;"M5","",SSA!H342)</f>
        <v/>
      </c>
      <c r="L342" s="15" t="str">
        <f>IFERROR(AVERAGE(G307:G342),"")</f>
        <v/>
      </c>
      <c r="M342" s="15" t="str">
        <f t="shared" si="35"/>
        <v/>
      </c>
      <c r="N342" s="59" t="str">
        <f t="shared" si="34"/>
        <v/>
      </c>
      <c r="O342" s="60" t="str">
        <f t="shared" si="45"/>
        <v/>
      </c>
      <c r="P342" s="61" t="str">
        <f t="shared" si="46"/>
        <v/>
      </c>
      <c r="Q342" s="62"/>
      <c r="R342" s="62"/>
      <c r="S342" s="62"/>
      <c r="T342" s="62"/>
      <c r="U342" s="62"/>
      <c r="V342" s="62"/>
      <c r="W342" s="23" t="str">
        <f>IFERROR(G342-L342,"")</f>
        <v/>
      </c>
      <c r="X342" s="48" t="str">
        <f t="shared" si="36"/>
        <v/>
      </c>
      <c r="Y342" s="49" t="str">
        <f t="shared" si="37"/>
        <v/>
      </c>
      <c r="Z342" s="28" t="str">
        <f t="shared" si="38"/>
        <v/>
      </c>
      <c r="AA342" s="13" t="str">
        <f t="shared" si="41"/>
        <v/>
      </c>
      <c r="AB342" s="13" t="str">
        <f t="shared" si="42"/>
        <v/>
      </c>
      <c r="AC342" s="63" t="str">
        <f t="shared" si="39"/>
        <v/>
      </c>
      <c r="AD342" s="14" t="str">
        <f t="shared" si="43"/>
        <v/>
      </c>
      <c r="AE342" s="14" t="str">
        <f t="shared" si="44"/>
        <v/>
      </c>
      <c r="AF342" s="64" t="str">
        <f t="shared" si="40"/>
        <v/>
      </c>
      <c r="AG342" s="4"/>
    </row>
    <row r="343" spans="1:33" x14ac:dyDescent="0.55000000000000004">
      <c r="A343" s="5" t="str">
        <f>IF('Data Validation'!$K$2&lt;&gt;TRUE,"",'Data Validation'!A343)</f>
        <v/>
      </c>
      <c r="B343" s="5" t="str">
        <f>IF('Data Validation'!$K$2&lt;&gt;TRUE,"",'Data Validation'!C343)</f>
        <v/>
      </c>
      <c r="C343" s="5" t="str">
        <f>IF('Data Validation'!$K$2&lt;&gt;TRUE,"",'Data Validation'!E343)</f>
        <v/>
      </c>
      <c r="D343" s="5" t="str">
        <f>IF('Data Validation'!$K$2&lt;&gt;TRUE,"",'Data Validation'!G343)</f>
        <v/>
      </c>
      <c r="E343" s="5" t="str">
        <f>IF($C343&lt;&gt;"M5","",Price!F343)</f>
        <v/>
      </c>
      <c r="F343" s="6" t="str">
        <f>IF($C343&lt;&gt;"M5","",Price!G343)</f>
        <v/>
      </c>
      <c r="G343" s="57" t="str">
        <f>IF($C343&lt;&gt;"M5","",SSA!E343)</f>
        <v/>
      </c>
      <c r="H343" s="57" t="str">
        <f>IF($C343&lt;&gt;"M5","",SSA!F343)</f>
        <v/>
      </c>
      <c r="I343" s="57" t="str">
        <f>IF($C343&lt;&gt;"M5","",SSA!G343)</f>
        <v/>
      </c>
      <c r="J343" s="57" t="str">
        <f>IF($C343&lt;&gt;"M5","",SSA!H343)</f>
        <v/>
      </c>
      <c r="L343" s="15" t="str">
        <f>IFERROR(AVERAGE(G308:G343),"")</f>
        <v/>
      </c>
      <c r="M343" s="15" t="str">
        <f t="shared" si="35"/>
        <v/>
      </c>
      <c r="N343" s="59" t="str">
        <f t="shared" si="34"/>
        <v/>
      </c>
      <c r="O343" s="60" t="str">
        <f t="shared" si="45"/>
        <v/>
      </c>
      <c r="P343" s="61" t="str">
        <f t="shared" si="46"/>
        <v/>
      </c>
      <c r="Q343" s="62"/>
      <c r="R343" s="62"/>
      <c r="S343" s="62"/>
      <c r="T343" s="62"/>
      <c r="U343" s="62"/>
      <c r="V343" s="62"/>
      <c r="W343" s="23" t="str">
        <f>IFERROR(G343-L343,"")</f>
        <v/>
      </c>
      <c r="X343" s="48" t="str">
        <f t="shared" si="36"/>
        <v/>
      </c>
      <c r="Y343" s="49" t="str">
        <f t="shared" si="37"/>
        <v/>
      </c>
      <c r="Z343" s="28" t="str">
        <f t="shared" si="38"/>
        <v/>
      </c>
      <c r="AA343" s="13" t="str">
        <f t="shared" si="41"/>
        <v/>
      </c>
      <c r="AB343" s="13" t="str">
        <f t="shared" si="42"/>
        <v/>
      </c>
      <c r="AC343" s="63" t="str">
        <f t="shared" si="39"/>
        <v/>
      </c>
      <c r="AD343" s="14" t="str">
        <f t="shared" si="43"/>
        <v/>
      </c>
      <c r="AE343" s="14" t="str">
        <f t="shared" si="44"/>
        <v/>
      </c>
      <c r="AF343" s="64" t="str">
        <f t="shared" si="40"/>
        <v/>
      </c>
      <c r="AG343" s="4"/>
    </row>
    <row r="344" spans="1:33" x14ac:dyDescent="0.55000000000000004">
      <c r="A344" s="5" t="str">
        <f>IF('Data Validation'!$K$2&lt;&gt;TRUE,"",'Data Validation'!A344)</f>
        <v/>
      </c>
      <c r="B344" s="5" t="str">
        <f>IF('Data Validation'!$K$2&lt;&gt;TRUE,"",'Data Validation'!C344)</f>
        <v/>
      </c>
      <c r="C344" s="5" t="str">
        <f>IF('Data Validation'!$K$2&lt;&gt;TRUE,"",'Data Validation'!E344)</f>
        <v/>
      </c>
      <c r="D344" s="5" t="str">
        <f>IF('Data Validation'!$K$2&lt;&gt;TRUE,"",'Data Validation'!G344)</f>
        <v/>
      </c>
      <c r="E344" s="5" t="str">
        <f>IF($C344&lt;&gt;"M5","",Price!F344)</f>
        <v/>
      </c>
      <c r="F344" s="6" t="str">
        <f>IF($C344&lt;&gt;"M5","",Price!G344)</f>
        <v/>
      </c>
      <c r="G344" s="57" t="str">
        <f>IF($C344&lt;&gt;"M5","",SSA!E344)</f>
        <v/>
      </c>
      <c r="H344" s="57" t="str">
        <f>IF($C344&lt;&gt;"M5","",SSA!F344)</f>
        <v/>
      </c>
      <c r="I344" s="57" t="str">
        <f>IF($C344&lt;&gt;"M5","",SSA!G344)</f>
        <v/>
      </c>
      <c r="J344" s="57" t="str">
        <f>IF($C344&lt;&gt;"M5","",SSA!H344)</f>
        <v/>
      </c>
      <c r="L344" s="15" t="str">
        <f>IFERROR(AVERAGE(G309:G344),"")</f>
        <v/>
      </c>
      <c r="M344" s="15" t="str">
        <f t="shared" si="35"/>
        <v/>
      </c>
      <c r="N344" s="59" t="str">
        <f t="shared" si="34"/>
        <v/>
      </c>
      <c r="O344" s="60" t="str">
        <f t="shared" si="45"/>
        <v/>
      </c>
      <c r="P344" s="61" t="str">
        <f t="shared" si="46"/>
        <v/>
      </c>
      <c r="Q344" s="62"/>
      <c r="R344" s="62"/>
      <c r="S344" s="62"/>
      <c r="T344" s="62"/>
      <c r="U344" s="62"/>
      <c r="V344" s="62"/>
      <c r="W344" s="23" t="str">
        <f>IFERROR(G344-L344,"")</f>
        <v/>
      </c>
      <c r="X344" s="48" t="str">
        <f t="shared" si="36"/>
        <v/>
      </c>
      <c r="Y344" s="49" t="str">
        <f t="shared" si="37"/>
        <v/>
      </c>
      <c r="Z344" s="28" t="str">
        <f t="shared" si="38"/>
        <v/>
      </c>
      <c r="AA344" s="13" t="str">
        <f t="shared" si="41"/>
        <v/>
      </c>
      <c r="AB344" s="13" t="str">
        <f t="shared" si="42"/>
        <v/>
      </c>
      <c r="AC344" s="63" t="str">
        <f t="shared" si="39"/>
        <v/>
      </c>
      <c r="AD344" s="14" t="str">
        <f t="shared" si="43"/>
        <v/>
      </c>
      <c r="AE344" s="14" t="str">
        <f t="shared" si="44"/>
        <v/>
      </c>
      <c r="AF344" s="64" t="str">
        <f t="shared" si="40"/>
        <v/>
      </c>
      <c r="AG344" s="4"/>
    </row>
    <row r="345" spans="1:33" x14ac:dyDescent="0.55000000000000004">
      <c r="A345" s="5" t="str">
        <f>IF('Data Validation'!$K$2&lt;&gt;TRUE,"",'Data Validation'!A345)</f>
        <v/>
      </c>
      <c r="B345" s="5" t="str">
        <f>IF('Data Validation'!$K$2&lt;&gt;TRUE,"",'Data Validation'!C345)</f>
        <v/>
      </c>
      <c r="C345" s="5" t="str">
        <f>IF('Data Validation'!$K$2&lt;&gt;TRUE,"",'Data Validation'!E345)</f>
        <v/>
      </c>
      <c r="D345" s="5" t="str">
        <f>IF('Data Validation'!$K$2&lt;&gt;TRUE,"",'Data Validation'!G345)</f>
        <v/>
      </c>
      <c r="E345" s="5" t="str">
        <f>IF($C345&lt;&gt;"M5","",Price!F345)</f>
        <v/>
      </c>
      <c r="F345" s="6" t="str">
        <f>IF($C345&lt;&gt;"M5","",Price!G345)</f>
        <v/>
      </c>
      <c r="G345" s="57" t="str">
        <f>IF($C345&lt;&gt;"M5","",SSA!E345)</f>
        <v/>
      </c>
      <c r="H345" s="57" t="str">
        <f>IF($C345&lt;&gt;"M5","",SSA!F345)</f>
        <v/>
      </c>
      <c r="I345" s="57" t="str">
        <f>IF($C345&lt;&gt;"M5","",SSA!G345)</f>
        <v/>
      </c>
      <c r="J345" s="57" t="str">
        <f>IF($C345&lt;&gt;"M5","",SSA!H345)</f>
        <v/>
      </c>
      <c r="L345" s="15" t="str">
        <f>IFERROR(AVERAGE(G310:G345),"")</f>
        <v/>
      </c>
      <c r="M345" s="15" t="str">
        <f t="shared" si="35"/>
        <v/>
      </c>
      <c r="N345" s="59" t="str">
        <f t="shared" ref="N345:N408" si="47">IFERROR(G345-H345,"")</f>
        <v/>
      </c>
      <c r="O345" s="60" t="str">
        <f t="shared" si="45"/>
        <v/>
      </c>
      <c r="P345" s="61" t="str">
        <f t="shared" si="46"/>
        <v/>
      </c>
      <c r="Q345" s="62"/>
      <c r="R345" s="62"/>
      <c r="S345" s="62"/>
      <c r="T345" s="62"/>
      <c r="U345" s="62"/>
      <c r="V345" s="62"/>
      <c r="W345" s="23" t="str">
        <f>IFERROR(G345-L345,"")</f>
        <v/>
      </c>
      <c r="X345" s="48" t="str">
        <f t="shared" si="36"/>
        <v/>
      </c>
      <c r="Y345" s="49" t="str">
        <f t="shared" si="37"/>
        <v/>
      </c>
      <c r="Z345" s="28" t="str">
        <f t="shared" si="38"/>
        <v/>
      </c>
      <c r="AA345" s="13" t="str">
        <f t="shared" si="41"/>
        <v/>
      </c>
      <c r="AB345" s="13" t="str">
        <f t="shared" si="42"/>
        <v/>
      </c>
      <c r="AC345" s="63" t="str">
        <f t="shared" si="39"/>
        <v/>
      </c>
      <c r="AD345" s="14" t="str">
        <f t="shared" si="43"/>
        <v/>
      </c>
      <c r="AE345" s="14" t="str">
        <f t="shared" si="44"/>
        <v/>
      </c>
      <c r="AF345" s="64" t="str">
        <f t="shared" si="40"/>
        <v/>
      </c>
      <c r="AG345" s="4"/>
    </row>
    <row r="346" spans="1:33" x14ac:dyDescent="0.55000000000000004">
      <c r="A346" s="5" t="str">
        <f>IF('Data Validation'!$K$2&lt;&gt;TRUE,"",'Data Validation'!A346)</f>
        <v/>
      </c>
      <c r="B346" s="5" t="str">
        <f>IF('Data Validation'!$K$2&lt;&gt;TRUE,"",'Data Validation'!C346)</f>
        <v/>
      </c>
      <c r="C346" s="5" t="str">
        <f>IF('Data Validation'!$K$2&lt;&gt;TRUE,"",'Data Validation'!E346)</f>
        <v/>
      </c>
      <c r="D346" s="5" t="str">
        <f>IF('Data Validation'!$K$2&lt;&gt;TRUE,"",'Data Validation'!G346)</f>
        <v/>
      </c>
      <c r="E346" s="5" t="str">
        <f>IF($C346&lt;&gt;"M5","",Price!F346)</f>
        <v/>
      </c>
      <c r="F346" s="6" t="str">
        <f>IF($C346&lt;&gt;"M5","",Price!G346)</f>
        <v/>
      </c>
      <c r="G346" s="57" t="str">
        <f>IF($C346&lt;&gt;"M5","",SSA!E346)</f>
        <v/>
      </c>
      <c r="H346" s="57" t="str">
        <f>IF($C346&lt;&gt;"M5","",SSA!F346)</f>
        <v/>
      </c>
      <c r="I346" s="57" t="str">
        <f>IF($C346&lt;&gt;"M5","",SSA!G346)</f>
        <v/>
      </c>
      <c r="J346" s="57" t="str">
        <f>IF($C346&lt;&gt;"M5","",SSA!H346)</f>
        <v/>
      </c>
      <c r="L346" s="15" t="str">
        <f>IFERROR(AVERAGE(G311:G346),"")</f>
        <v/>
      </c>
      <c r="M346" s="15" t="str">
        <f t="shared" ref="M346:M409" si="48">IF(L346="","",L346*0.2+M345*0.8)</f>
        <v/>
      </c>
      <c r="N346" s="59" t="str">
        <f t="shared" si="47"/>
        <v/>
      </c>
      <c r="O346" s="60" t="str">
        <f t="shared" si="45"/>
        <v/>
      </c>
      <c r="P346" s="61" t="str">
        <f t="shared" si="46"/>
        <v/>
      </c>
      <c r="Q346" s="62"/>
      <c r="R346" s="62"/>
      <c r="S346" s="62"/>
      <c r="T346" s="62"/>
      <c r="U346" s="62"/>
      <c r="V346" s="62"/>
      <c r="W346" s="23" t="str">
        <f>IFERROR(G346-L346,"")</f>
        <v/>
      </c>
      <c r="X346" s="48" t="str">
        <f t="shared" ref="X346:X409" si="49">IFERROR(L346-M346,"")</f>
        <v/>
      </c>
      <c r="Y346" s="49" t="str">
        <f t="shared" ref="Y346:Y409" si="50">IF(X346="","",IF(X346&gt;=0,1,-1))</f>
        <v/>
      </c>
      <c r="Z346" s="28" t="str">
        <f t="shared" si="38"/>
        <v/>
      </c>
      <c r="AA346" s="13" t="str">
        <f t="shared" si="41"/>
        <v/>
      </c>
      <c r="AB346" s="13" t="str">
        <f t="shared" si="42"/>
        <v/>
      </c>
      <c r="AC346" s="63" t="str">
        <f t="shared" si="39"/>
        <v/>
      </c>
      <c r="AD346" s="14" t="str">
        <f t="shared" si="43"/>
        <v/>
      </c>
      <c r="AE346" s="14" t="str">
        <f t="shared" si="44"/>
        <v/>
      </c>
      <c r="AF346" s="64" t="str">
        <f t="shared" si="40"/>
        <v/>
      </c>
      <c r="AG346" s="4"/>
    </row>
    <row r="347" spans="1:33" x14ac:dyDescent="0.55000000000000004">
      <c r="A347" s="5" t="str">
        <f>IF('Data Validation'!$K$2&lt;&gt;TRUE,"",'Data Validation'!A347)</f>
        <v/>
      </c>
      <c r="B347" s="5" t="str">
        <f>IF('Data Validation'!$K$2&lt;&gt;TRUE,"",'Data Validation'!C347)</f>
        <v/>
      </c>
      <c r="C347" s="5" t="str">
        <f>IF('Data Validation'!$K$2&lt;&gt;TRUE,"",'Data Validation'!E347)</f>
        <v/>
      </c>
      <c r="D347" s="5" t="str">
        <f>IF('Data Validation'!$K$2&lt;&gt;TRUE,"",'Data Validation'!G347)</f>
        <v/>
      </c>
      <c r="E347" s="5" t="str">
        <f>IF($C347&lt;&gt;"M5","",Price!F347)</f>
        <v/>
      </c>
      <c r="F347" s="6" t="str">
        <f>IF($C347&lt;&gt;"M5","",Price!G347)</f>
        <v/>
      </c>
      <c r="G347" s="57" t="str">
        <f>IF($C347&lt;&gt;"M5","",SSA!E347)</f>
        <v/>
      </c>
      <c r="H347" s="57" t="str">
        <f>IF($C347&lt;&gt;"M5","",SSA!F347)</f>
        <v/>
      </c>
      <c r="I347" s="57" t="str">
        <f>IF($C347&lt;&gt;"M5","",SSA!G347)</f>
        <v/>
      </c>
      <c r="J347" s="57" t="str">
        <f>IF($C347&lt;&gt;"M5","",SSA!H347)</f>
        <v/>
      </c>
      <c r="L347" s="15" t="str">
        <f>IFERROR(AVERAGE(G312:G347),"")</f>
        <v/>
      </c>
      <c r="M347" s="15" t="str">
        <f t="shared" si="48"/>
        <v/>
      </c>
      <c r="N347" s="59" t="str">
        <f t="shared" si="47"/>
        <v/>
      </c>
      <c r="O347" s="60" t="str">
        <f t="shared" si="45"/>
        <v/>
      </c>
      <c r="P347" s="61" t="str">
        <f t="shared" si="46"/>
        <v/>
      </c>
      <c r="Q347" s="62"/>
      <c r="R347" s="62"/>
      <c r="S347" s="62"/>
      <c r="T347" s="62"/>
      <c r="U347" s="62"/>
      <c r="V347" s="62"/>
      <c r="W347" s="23" t="str">
        <f>IFERROR(G347-L347,"")</f>
        <v/>
      </c>
      <c r="X347" s="48" t="str">
        <f t="shared" si="49"/>
        <v/>
      </c>
      <c r="Y347" s="49" t="str">
        <f t="shared" si="50"/>
        <v/>
      </c>
      <c r="Z347" s="28" t="str">
        <f t="shared" ref="Z347:Z410" si="51">IFERROR(IF(Y347=Y346,Z346+Y347,Y347),"")</f>
        <v/>
      </c>
      <c r="AA347" s="13" t="str">
        <f t="shared" si="41"/>
        <v/>
      </c>
      <c r="AB347" s="13" t="str">
        <f t="shared" si="42"/>
        <v/>
      </c>
      <c r="AC347" s="63" t="str">
        <f t="shared" si="39"/>
        <v/>
      </c>
      <c r="AD347" s="14" t="str">
        <f t="shared" si="43"/>
        <v/>
      </c>
      <c r="AE347" s="14" t="str">
        <f t="shared" si="44"/>
        <v/>
      </c>
      <c r="AF347" s="64" t="str">
        <f t="shared" si="40"/>
        <v/>
      </c>
      <c r="AG347" s="4"/>
    </row>
    <row r="348" spans="1:33" x14ac:dyDescent="0.55000000000000004">
      <c r="A348" s="5" t="str">
        <f>IF('Data Validation'!$K$2&lt;&gt;TRUE,"",'Data Validation'!A348)</f>
        <v/>
      </c>
      <c r="B348" s="5" t="str">
        <f>IF('Data Validation'!$K$2&lt;&gt;TRUE,"",'Data Validation'!C348)</f>
        <v/>
      </c>
      <c r="C348" s="5" t="str">
        <f>IF('Data Validation'!$K$2&lt;&gt;TRUE,"",'Data Validation'!E348)</f>
        <v/>
      </c>
      <c r="D348" s="5" t="str">
        <f>IF('Data Validation'!$K$2&lt;&gt;TRUE,"",'Data Validation'!G348)</f>
        <v/>
      </c>
      <c r="E348" s="5" t="str">
        <f>IF($C348&lt;&gt;"M5","",Price!F348)</f>
        <v/>
      </c>
      <c r="F348" s="6" t="str">
        <f>IF($C348&lt;&gt;"M5","",Price!G348)</f>
        <v/>
      </c>
      <c r="G348" s="57" t="str">
        <f>IF($C348&lt;&gt;"M5","",SSA!E348)</f>
        <v/>
      </c>
      <c r="H348" s="57" t="str">
        <f>IF($C348&lt;&gt;"M5","",SSA!F348)</f>
        <v/>
      </c>
      <c r="I348" s="57" t="str">
        <f>IF($C348&lt;&gt;"M5","",SSA!G348)</f>
        <v/>
      </c>
      <c r="J348" s="57" t="str">
        <f>IF($C348&lt;&gt;"M5","",SSA!H348)</f>
        <v/>
      </c>
      <c r="L348" s="15" t="str">
        <f>IFERROR(AVERAGE(G313:G348),"")</f>
        <v/>
      </c>
      <c r="M348" s="15" t="str">
        <f t="shared" si="48"/>
        <v/>
      </c>
      <c r="N348" s="59" t="str">
        <f t="shared" si="47"/>
        <v/>
      </c>
      <c r="O348" s="60" t="str">
        <f t="shared" si="45"/>
        <v/>
      </c>
      <c r="P348" s="61" t="str">
        <f t="shared" si="46"/>
        <v/>
      </c>
      <c r="Q348" s="62"/>
      <c r="R348" s="62"/>
      <c r="S348" s="62"/>
      <c r="T348" s="62"/>
      <c r="U348" s="62"/>
      <c r="V348" s="62"/>
      <c r="W348" s="23" t="str">
        <f>IFERROR(G348-L348,"")</f>
        <v/>
      </c>
      <c r="X348" s="48" t="str">
        <f t="shared" si="49"/>
        <v/>
      </c>
      <c r="Y348" s="49" t="str">
        <f t="shared" si="50"/>
        <v/>
      </c>
      <c r="Z348" s="28" t="str">
        <f t="shared" si="51"/>
        <v/>
      </c>
      <c r="AA348" s="13" t="str">
        <f t="shared" si="41"/>
        <v/>
      </c>
      <c r="AB348" s="13" t="str">
        <f t="shared" si="42"/>
        <v/>
      </c>
      <c r="AC348" s="63" t="str">
        <f t="shared" si="39"/>
        <v/>
      </c>
      <c r="AD348" s="14" t="str">
        <f t="shared" si="43"/>
        <v/>
      </c>
      <c r="AE348" s="14" t="str">
        <f t="shared" si="44"/>
        <v/>
      </c>
      <c r="AF348" s="64" t="str">
        <f t="shared" si="40"/>
        <v/>
      </c>
      <c r="AG348" s="4"/>
    </row>
    <row r="349" spans="1:33" x14ac:dyDescent="0.55000000000000004">
      <c r="A349" s="5" t="str">
        <f>IF('Data Validation'!$K$2&lt;&gt;TRUE,"",'Data Validation'!A349)</f>
        <v/>
      </c>
      <c r="B349" s="5" t="str">
        <f>IF('Data Validation'!$K$2&lt;&gt;TRUE,"",'Data Validation'!C349)</f>
        <v/>
      </c>
      <c r="C349" s="5" t="str">
        <f>IF('Data Validation'!$K$2&lt;&gt;TRUE,"",'Data Validation'!E349)</f>
        <v/>
      </c>
      <c r="D349" s="5" t="str">
        <f>IF('Data Validation'!$K$2&lt;&gt;TRUE,"",'Data Validation'!G349)</f>
        <v/>
      </c>
      <c r="E349" s="5" t="str">
        <f>IF($C349&lt;&gt;"M5","",Price!F349)</f>
        <v/>
      </c>
      <c r="F349" s="6" t="str">
        <f>IF($C349&lt;&gt;"M5","",Price!G349)</f>
        <v/>
      </c>
      <c r="G349" s="57" t="str">
        <f>IF($C349&lt;&gt;"M5","",SSA!E349)</f>
        <v/>
      </c>
      <c r="H349" s="57" t="str">
        <f>IF($C349&lt;&gt;"M5","",SSA!F349)</f>
        <v/>
      </c>
      <c r="I349" s="57" t="str">
        <f>IF($C349&lt;&gt;"M5","",SSA!G349)</f>
        <v/>
      </c>
      <c r="J349" s="57" t="str">
        <f>IF($C349&lt;&gt;"M5","",SSA!H349)</f>
        <v/>
      </c>
      <c r="L349" s="15" t="str">
        <f>IFERROR(AVERAGE(G314:G349),"")</f>
        <v/>
      </c>
      <c r="M349" s="15" t="str">
        <f t="shared" si="48"/>
        <v/>
      </c>
      <c r="N349" s="59" t="str">
        <f t="shared" si="47"/>
        <v/>
      </c>
      <c r="O349" s="60" t="str">
        <f t="shared" si="45"/>
        <v/>
      </c>
      <c r="P349" s="61" t="str">
        <f t="shared" si="46"/>
        <v/>
      </c>
      <c r="Q349" s="62"/>
      <c r="R349" s="62"/>
      <c r="S349" s="62"/>
      <c r="T349" s="62"/>
      <c r="U349" s="62"/>
      <c r="V349" s="62"/>
      <c r="W349" s="23" t="str">
        <f>IFERROR(G349-L349,"")</f>
        <v/>
      </c>
      <c r="X349" s="48" t="str">
        <f t="shared" si="49"/>
        <v/>
      </c>
      <c r="Y349" s="49" t="str">
        <f t="shared" si="50"/>
        <v/>
      </c>
      <c r="Z349" s="28" t="str">
        <f t="shared" si="51"/>
        <v/>
      </c>
      <c r="AA349" s="13" t="str">
        <f t="shared" si="41"/>
        <v/>
      </c>
      <c r="AB349" s="13" t="str">
        <f t="shared" si="42"/>
        <v/>
      </c>
      <c r="AC349" s="63" t="str">
        <f t="shared" si="39"/>
        <v/>
      </c>
      <c r="AD349" s="14" t="str">
        <f t="shared" si="43"/>
        <v/>
      </c>
      <c r="AE349" s="14" t="str">
        <f t="shared" si="44"/>
        <v/>
      </c>
      <c r="AF349" s="64" t="str">
        <f t="shared" si="40"/>
        <v/>
      </c>
      <c r="AG349" s="4"/>
    </row>
    <row r="350" spans="1:33" x14ac:dyDescent="0.55000000000000004">
      <c r="A350" s="5" t="str">
        <f>IF('Data Validation'!$K$2&lt;&gt;TRUE,"",'Data Validation'!A350)</f>
        <v/>
      </c>
      <c r="B350" s="5" t="str">
        <f>IF('Data Validation'!$K$2&lt;&gt;TRUE,"",'Data Validation'!C350)</f>
        <v/>
      </c>
      <c r="C350" s="5" t="str">
        <f>IF('Data Validation'!$K$2&lt;&gt;TRUE,"",'Data Validation'!E350)</f>
        <v/>
      </c>
      <c r="D350" s="5" t="str">
        <f>IF('Data Validation'!$K$2&lt;&gt;TRUE,"",'Data Validation'!G350)</f>
        <v/>
      </c>
      <c r="E350" s="5" t="str">
        <f>IF($C350&lt;&gt;"M5","",Price!F350)</f>
        <v/>
      </c>
      <c r="F350" s="6" t="str">
        <f>IF($C350&lt;&gt;"M5","",Price!G350)</f>
        <v/>
      </c>
      <c r="G350" s="57" t="str">
        <f>IF($C350&lt;&gt;"M5","",SSA!E350)</f>
        <v/>
      </c>
      <c r="H350" s="57" t="str">
        <f>IF($C350&lt;&gt;"M5","",SSA!F350)</f>
        <v/>
      </c>
      <c r="I350" s="57" t="str">
        <f>IF($C350&lt;&gt;"M5","",SSA!G350)</f>
        <v/>
      </c>
      <c r="J350" s="57" t="str">
        <f>IF($C350&lt;&gt;"M5","",SSA!H350)</f>
        <v/>
      </c>
      <c r="L350" s="15" t="str">
        <f>IFERROR(AVERAGE(G315:G350),"")</f>
        <v/>
      </c>
      <c r="M350" s="15" t="str">
        <f t="shared" si="48"/>
        <v/>
      </c>
      <c r="N350" s="59" t="str">
        <f t="shared" si="47"/>
        <v/>
      </c>
      <c r="O350" s="60" t="str">
        <f t="shared" si="45"/>
        <v/>
      </c>
      <c r="P350" s="61" t="str">
        <f t="shared" si="46"/>
        <v/>
      </c>
      <c r="Q350" s="62"/>
      <c r="R350" s="62"/>
      <c r="S350" s="62"/>
      <c r="T350" s="62"/>
      <c r="U350" s="62"/>
      <c r="V350" s="62"/>
      <c r="W350" s="23" t="str">
        <f>IFERROR(G350-L350,"")</f>
        <v/>
      </c>
      <c r="X350" s="48" t="str">
        <f t="shared" si="49"/>
        <v/>
      </c>
      <c r="Y350" s="49" t="str">
        <f t="shared" si="50"/>
        <v/>
      </c>
      <c r="Z350" s="28" t="str">
        <f t="shared" si="51"/>
        <v/>
      </c>
      <c r="AA350" s="13" t="str">
        <f t="shared" si="41"/>
        <v/>
      </c>
      <c r="AB350" s="13" t="str">
        <f t="shared" si="42"/>
        <v/>
      </c>
      <c r="AC350" s="63" t="str">
        <f t="shared" si="39"/>
        <v/>
      </c>
      <c r="AD350" s="14" t="str">
        <f t="shared" si="43"/>
        <v/>
      </c>
      <c r="AE350" s="14" t="str">
        <f t="shared" si="44"/>
        <v/>
      </c>
      <c r="AF350" s="64" t="str">
        <f t="shared" si="40"/>
        <v/>
      </c>
      <c r="AG350" s="4"/>
    </row>
    <row r="351" spans="1:33" x14ac:dyDescent="0.55000000000000004">
      <c r="A351" s="5" t="str">
        <f>IF('Data Validation'!$K$2&lt;&gt;TRUE,"",'Data Validation'!A351)</f>
        <v/>
      </c>
      <c r="B351" s="5" t="str">
        <f>IF('Data Validation'!$K$2&lt;&gt;TRUE,"",'Data Validation'!C351)</f>
        <v/>
      </c>
      <c r="C351" s="5" t="str">
        <f>IF('Data Validation'!$K$2&lt;&gt;TRUE,"",'Data Validation'!E351)</f>
        <v/>
      </c>
      <c r="D351" s="5" t="str">
        <f>IF('Data Validation'!$K$2&lt;&gt;TRUE,"",'Data Validation'!G351)</f>
        <v/>
      </c>
      <c r="E351" s="5" t="str">
        <f>IF($C351&lt;&gt;"M5","",Price!F351)</f>
        <v/>
      </c>
      <c r="F351" s="6" t="str">
        <f>IF($C351&lt;&gt;"M5","",Price!G351)</f>
        <v/>
      </c>
      <c r="G351" s="57" t="str">
        <f>IF($C351&lt;&gt;"M5","",SSA!E351)</f>
        <v/>
      </c>
      <c r="H351" s="57" t="str">
        <f>IF($C351&lt;&gt;"M5","",SSA!F351)</f>
        <v/>
      </c>
      <c r="I351" s="57" t="str">
        <f>IF($C351&lt;&gt;"M5","",SSA!G351)</f>
        <v/>
      </c>
      <c r="J351" s="57" t="str">
        <f>IF($C351&lt;&gt;"M5","",SSA!H351)</f>
        <v/>
      </c>
      <c r="L351" s="15" t="str">
        <f>IFERROR(AVERAGE(G316:G351),"")</f>
        <v/>
      </c>
      <c r="M351" s="15" t="str">
        <f t="shared" si="48"/>
        <v/>
      </c>
      <c r="N351" s="59" t="str">
        <f t="shared" si="47"/>
        <v/>
      </c>
      <c r="O351" s="60" t="str">
        <f t="shared" si="45"/>
        <v/>
      </c>
      <c r="P351" s="61" t="str">
        <f t="shared" si="46"/>
        <v/>
      </c>
      <c r="Q351" s="62"/>
      <c r="R351" s="62"/>
      <c r="S351" s="62"/>
      <c r="T351" s="62"/>
      <c r="U351" s="62"/>
      <c r="V351" s="62"/>
      <c r="W351" s="23" t="str">
        <f>IFERROR(G351-L351,"")</f>
        <v/>
      </c>
      <c r="X351" s="48" t="str">
        <f t="shared" si="49"/>
        <v/>
      </c>
      <c r="Y351" s="49" t="str">
        <f t="shared" si="50"/>
        <v/>
      </c>
      <c r="Z351" s="28" t="str">
        <f t="shared" si="51"/>
        <v/>
      </c>
      <c r="AA351" s="13" t="str">
        <f t="shared" si="41"/>
        <v/>
      </c>
      <c r="AB351" s="13" t="str">
        <f t="shared" si="42"/>
        <v/>
      </c>
      <c r="AC351" s="63" t="str">
        <f t="shared" si="39"/>
        <v/>
      </c>
      <c r="AD351" s="14" t="str">
        <f t="shared" si="43"/>
        <v/>
      </c>
      <c r="AE351" s="14" t="str">
        <f t="shared" si="44"/>
        <v/>
      </c>
      <c r="AF351" s="64" t="str">
        <f t="shared" si="40"/>
        <v/>
      </c>
      <c r="AG351" s="4"/>
    </row>
    <row r="352" spans="1:33" x14ac:dyDescent="0.55000000000000004">
      <c r="A352" s="5" t="str">
        <f>IF('Data Validation'!$K$2&lt;&gt;TRUE,"",'Data Validation'!A352)</f>
        <v/>
      </c>
      <c r="B352" s="5" t="str">
        <f>IF('Data Validation'!$K$2&lt;&gt;TRUE,"",'Data Validation'!C352)</f>
        <v/>
      </c>
      <c r="C352" s="5" t="str">
        <f>IF('Data Validation'!$K$2&lt;&gt;TRUE,"",'Data Validation'!E352)</f>
        <v/>
      </c>
      <c r="D352" s="5" t="str">
        <f>IF('Data Validation'!$K$2&lt;&gt;TRUE,"",'Data Validation'!G352)</f>
        <v/>
      </c>
      <c r="E352" s="5" t="str">
        <f>IF($C352&lt;&gt;"M5","",Price!F352)</f>
        <v/>
      </c>
      <c r="F352" s="6" t="str">
        <f>IF($C352&lt;&gt;"M5","",Price!G352)</f>
        <v/>
      </c>
      <c r="G352" s="57" t="str">
        <f>IF($C352&lt;&gt;"M5","",SSA!E352)</f>
        <v/>
      </c>
      <c r="H352" s="57" t="str">
        <f>IF($C352&lt;&gt;"M5","",SSA!F352)</f>
        <v/>
      </c>
      <c r="I352" s="57" t="str">
        <f>IF($C352&lt;&gt;"M5","",SSA!G352)</f>
        <v/>
      </c>
      <c r="J352" s="57" t="str">
        <f>IF($C352&lt;&gt;"M5","",SSA!H352)</f>
        <v/>
      </c>
      <c r="L352" s="15" t="str">
        <f>IFERROR(AVERAGE(G317:G352),"")</f>
        <v/>
      </c>
      <c r="M352" s="15" t="str">
        <f t="shared" si="48"/>
        <v/>
      </c>
      <c r="N352" s="59" t="str">
        <f t="shared" si="47"/>
        <v/>
      </c>
      <c r="O352" s="60" t="str">
        <f t="shared" si="45"/>
        <v/>
      </c>
      <c r="P352" s="61" t="str">
        <f t="shared" si="46"/>
        <v/>
      </c>
      <c r="Q352" s="62"/>
      <c r="R352" s="62"/>
      <c r="S352" s="62"/>
      <c r="T352" s="62"/>
      <c r="U352" s="62"/>
      <c r="V352" s="62"/>
      <c r="W352" s="23" t="str">
        <f>IFERROR(G352-L352,"")</f>
        <v/>
      </c>
      <c r="X352" s="48" t="str">
        <f t="shared" si="49"/>
        <v/>
      </c>
      <c r="Y352" s="49" t="str">
        <f t="shared" si="50"/>
        <v/>
      </c>
      <c r="Z352" s="28" t="str">
        <f t="shared" si="51"/>
        <v/>
      </c>
      <c r="AA352" s="13" t="str">
        <f t="shared" si="41"/>
        <v/>
      </c>
      <c r="AB352" s="13" t="str">
        <f t="shared" si="42"/>
        <v/>
      </c>
      <c r="AC352" s="63" t="str">
        <f t="shared" si="39"/>
        <v/>
      </c>
      <c r="AD352" s="14" t="str">
        <f t="shared" si="43"/>
        <v/>
      </c>
      <c r="AE352" s="14" t="str">
        <f t="shared" si="44"/>
        <v/>
      </c>
      <c r="AF352" s="64" t="str">
        <f t="shared" si="40"/>
        <v/>
      </c>
      <c r="AG352" s="4"/>
    </row>
    <row r="353" spans="1:33" x14ac:dyDescent="0.55000000000000004">
      <c r="A353" s="5" t="str">
        <f>IF('Data Validation'!$K$2&lt;&gt;TRUE,"",'Data Validation'!A353)</f>
        <v/>
      </c>
      <c r="B353" s="5" t="str">
        <f>IF('Data Validation'!$K$2&lt;&gt;TRUE,"",'Data Validation'!C353)</f>
        <v/>
      </c>
      <c r="C353" s="5" t="str">
        <f>IF('Data Validation'!$K$2&lt;&gt;TRUE,"",'Data Validation'!E353)</f>
        <v/>
      </c>
      <c r="D353" s="5" t="str">
        <f>IF('Data Validation'!$K$2&lt;&gt;TRUE,"",'Data Validation'!G353)</f>
        <v/>
      </c>
      <c r="E353" s="5" t="str">
        <f>IF($C353&lt;&gt;"M5","",Price!F353)</f>
        <v/>
      </c>
      <c r="F353" s="6" t="str">
        <f>IF($C353&lt;&gt;"M5","",Price!G353)</f>
        <v/>
      </c>
      <c r="G353" s="57" t="str">
        <f>IF($C353&lt;&gt;"M5","",SSA!E353)</f>
        <v/>
      </c>
      <c r="H353" s="57" t="str">
        <f>IF($C353&lt;&gt;"M5","",SSA!F353)</f>
        <v/>
      </c>
      <c r="I353" s="57" t="str">
        <f>IF($C353&lt;&gt;"M5","",SSA!G353)</f>
        <v/>
      </c>
      <c r="J353" s="57" t="str">
        <f>IF($C353&lt;&gt;"M5","",SSA!H353)</f>
        <v/>
      </c>
      <c r="L353" s="15" t="str">
        <f>IFERROR(AVERAGE(G318:G353),"")</f>
        <v/>
      </c>
      <c r="M353" s="15" t="str">
        <f t="shared" si="48"/>
        <v/>
      </c>
      <c r="N353" s="59" t="str">
        <f t="shared" si="47"/>
        <v/>
      </c>
      <c r="O353" s="60" t="str">
        <f t="shared" si="45"/>
        <v/>
      </c>
      <c r="P353" s="61" t="str">
        <f t="shared" si="46"/>
        <v/>
      </c>
      <c r="Q353" s="62"/>
      <c r="R353" s="62"/>
      <c r="S353" s="62"/>
      <c r="T353" s="62"/>
      <c r="U353" s="62"/>
      <c r="V353" s="62"/>
      <c r="W353" s="23" t="str">
        <f>IFERROR(G353-L353,"")</f>
        <v/>
      </c>
      <c r="X353" s="48" t="str">
        <f t="shared" si="49"/>
        <v/>
      </c>
      <c r="Y353" s="49" t="str">
        <f t="shared" si="50"/>
        <v/>
      </c>
      <c r="Z353" s="28" t="str">
        <f t="shared" si="51"/>
        <v/>
      </c>
      <c r="AA353" s="13" t="str">
        <f t="shared" si="41"/>
        <v/>
      </c>
      <c r="AB353" s="13" t="str">
        <f t="shared" si="42"/>
        <v/>
      </c>
      <c r="AC353" s="63" t="str">
        <f t="shared" si="39"/>
        <v/>
      </c>
      <c r="AD353" s="14" t="str">
        <f t="shared" si="43"/>
        <v/>
      </c>
      <c r="AE353" s="14" t="str">
        <f t="shared" si="44"/>
        <v/>
      </c>
      <c r="AF353" s="64" t="str">
        <f t="shared" si="40"/>
        <v/>
      </c>
      <c r="AG353" s="4"/>
    </row>
    <row r="354" spans="1:33" x14ac:dyDescent="0.55000000000000004">
      <c r="A354" s="5" t="str">
        <f>IF('Data Validation'!$K$2&lt;&gt;TRUE,"",'Data Validation'!A354)</f>
        <v/>
      </c>
      <c r="B354" s="5" t="str">
        <f>IF('Data Validation'!$K$2&lt;&gt;TRUE,"",'Data Validation'!C354)</f>
        <v/>
      </c>
      <c r="C354" s="5" t="str">
        <f>IF('Data Validation'!$K$2&lt;&gt;TRUE,"",'Data Validation'!E354)</f>
        <v/>
      </c>
      <c r="D354" s="5" t="str">
        <f>IF('Data Validation'!$K$2&lt;&gt;TRUE,"",'Data Validation'!G354)</f>
        <v/>
      </c>
      <c r="E354" s="5" t="str">
        <f>IF($C354&lt;&gt;"M5","",Price!F354)</f>
        <v/>
      </c>
      <c r="F354" s="6" t="str">
        <f>IF($C354&lt;&gt;"M5","",Price!G354)</f>
        <v/>
      </c>
      <c r="G354" s="57" t="str">
        <f>IF($C354&lt;&gt;"M5","",SSA!E354)</f>
        <v/>
      </c>
      <c r="H354" s="57" t="str">
        <f>IF($C354&lt;&gt;"M5","",SSA!F354)</f>
        <v/>
      </c>
      <c r="I354" s="57" t="str">
        <f>IF($C354&lt;&gt;"M5","",SSA!G354)</f>
        <v/>
      </c>
      <c r="J354" s="57" t="str">
        <f>IF($C354&lt;&gt;"M5","",SSA!H354)</f>
        <v/>
      </c>
      <c r="L354" s="15" t="str">
        <f>IFERROR(AVERAGE(G319:G354),"")</f>
        <v/>
      </c>
      <c r="M354" s="15" t="str">
        <f t="shared" si="48"/>
        <v/>
      </c>
      <c r="N354" s="59" t="str">
        <f t="shared" si="47"/>
        <v/>
      </c>
      <c r="O354" s="60" t="str">
        <f t="shared" si="45"/>
        <v/>
      </c>
      <c r="P354" s="61" t="str">
        <f t="shared" si="46"/>
        <v/>
      </c>
      <c r="Q354" s="62"/>
      <c r="R354" s="62"/>
      <c r="S354" s="62"/>
      <c r="T354" s="62"/>
      <c r="U354" s="62"/>
      <c r="V354" s="62"/>
      <c r="W354" s="23" t="str">
        <f>IFERROR(G354-L354,"")</f>
        <v/>
      </c>
      <c r="X354" s="48" t="str">
        <f t="shared" si="49"/>
        <v/>
      </c>
      <c r="Y354" s="49" t="str">
        <f t="shared" si="50"/>
        <v/>
      </c>
      <c r="Z354" s="28" t="str">
        <f t="shared" si="51"/>
        <v/>
      </c>
      <c r="AA354" s="13" t="str">
        <f t="shared" si="41"/>
        <v/>
      </c>
      <c r="AB354" s="13" t="str">
        <f t="shared" si="42"/>
        <v/>
      </c>
      <c r="AC354" s="63" t="str">
        <f t="shared" si="39"/>
        <v/>
      </c>
      <c r="AD354" s="14" t="str">
        <f t="shared" si="43"/>
        <v/>
      </c>
      <c r="AE354" s="14" t="str">
        <f t="shared" si="44"/>
        <v/>
      </c>
      <c r="AF354" s="64" t="str">
        <f t="shared" si="40"/>
        <v/>
      </c>
      <c r="AG354" s="4"/>
    </row>
    <row r="355" spans="1:33" x14ac:dyDescent="0.55000000000000004">
      <c r="A355" s="5" t="str">
        <f>IF('Data Validation'!$K$2&lt;&gt;TRUE,"",'Data Validation'!A355)</f>
        <v/>
      </c>
      <c r="B355" s="5" t="str">
        <f>IF('Data Validation'!$K$2&lt;&gt;TRUE,"",'Data Validation'!C355)</f>
        <v/>
      </c>
      <c r="C355" s="5" t="str">
        <f>IF('Data Validation'!$K$2&lt;&gt;TRUE,"",'Data Validation'!E355)</f>
        <v/>
      </c>
      <c r="D355" s="5" t="str">
        <f>IF('Data Validation'!$K$2&lt;&gt;TRUE,"",'Data Validation'!G355)</f>
        <v/>
      </c>
      <c r="E355" s="5" t="str">
        <f>IF($C355&lt;&gt;"M5","",Price!F355)</f>
        <v/>
      </c>
      <c r="F355" s="6" t="str">
        <f>IF($C355&lt;&gt;"M5","",Price!G355)</f>
        <v/>
      </c>
      <c r="G355" s="57" t="str">
        <f>IF($C355&lt;&gt;"M5","",SSA!E355)</f>
        <v/>
      </c>
      <c r="H355" s="57" t="str">
        <f>IF($C355&lt;&gt;"M5","",SSA!F355)</f>
        <v/>
      </c>
      <c r="I355" s="57" t="str">
        <f>IF($C355&lt;&gt;"M5","",SSA!G355)</f>
        <v/>
      </c>
      <c r="J355" s="57" t="str">
        <f>IF($C355&lt;&gt;"M5","",SSA!H355)</f>
        <v/>
      </c>
      <c r="L355" s="15" t="str">
        <f>IFERROR(AVERAGE(G320:G355),"")</f>
        <v/>
      </c>
      <c r="M355" s="15" t="str">
        <f t="shared" si="48"/>
        <v/>
      </c>
      <c r="N355" s="59" t="str">
        <f t="shared" si="47"/>
        <v/>
      </c>
      <c r="O355" s="60" t="str">
        <f t="shared" si="45"/>
        <v/>
      </c>
      <c r="P355" s="61" t="str">
        <f t="shared" si="46"/>
        <v/>
      </c>
      <c r="Q355" s="62"/>
      <c r="R355" s="62"/>
      <c r="S355" s="62"/>
      <c r="T355" s="62"/>
      <c r="U355" s="62"/>
      <c r="V355" s="62"/>
      <c r="W355" s="23" t="str">
        <f>IFERROR(G355-L355,"")</f>
        <v/>
      </c>
      <c r="X355" s="48" t="str">
        <f t="shared" si="49"/>
        <v/>
      </c>
      <c r="Y355" s="49" t="str">
        <f t="shared" si="50"/>
        <v/>
      </c>
      <c r="Z355" s="28" t="str">
        <f t="shared" si="51"/>
        <v/>
      </c>
      <c r="AA355" s="13" t="str">
        <f t="shared" si="41"/>
        <v/>
      </c>
      <c r="AB355" s="13" t="str">
        <f t="shared" si="42"/>
        <v/>
      </c>
      <c r="AC355" s="63" t="str">
        <f t="shared" si="39"/>
        <v/>
      </c>
      <c r="AD355" s="14" t="str">
        <f t="shared" si="43"/>
        <v/>
      </c>
      <c r="AE355" s="14" t="str">
        <f t="shared" si="44"/>
        <v/>
      </c>
      <c r="AF355" s="64" t="str">
        <f t="shared" si="40"/>
        <v/>
      </c>
      <c r="AG355" s="4"/>
    </row>
    <row r="356" spans="1:33" x14ac:dyDescent="0.55000000000000004">
      <c r="A356" s="5" t="str">
        <f>IF('Data Validation'!$K$2&lt;&gt;TRUE,"",'Data Validation'!A356)</f>
        <v/>
      </c>
      <c r="B356" s="5" t="str">
        <f>IF('Data Validation'!$K$2&lt;&gt;TRUE,"",'Data Validation'!C356)</f>
        <v/>
      </c>
      <c r="C356" s="5" t="str">
        <f>IF('Data Validation'!$K$2&lt;&gt;TRUE,"",'Data Validation'!E356)</f>
        <v/>
      </c>
      <c r="D356" s="5" t="str">
        <f>IF('Data Validation'!$K$2&lt;&gt;TRUE,"",'Data Validation'!G356)</f>
        <v/>
      </c>
      <c r="E356" s="5" t="str">
        <f>IF($C356&lt;&gt;"M5","",Price!F356)</f>
        <v/>
      </c>
      <c r="F356" s="6" t="str">
        <f>IF($C356&lt;&gt;"M5","",Price!G356)</f>
        <v/>
      </c>
      <c r="G356" s="57" t="str">
        <f>IF($C356&lt;&gt;"M5","",SSA!E356)</f>
        <v/>
      </c>
      <c r="H356" s="57" t="str">
        <f>IF($C356&lt;&gt;"M5","",SSA!F356)</f>
        <v/>
      </c>
      <c r="I356" s="57" t="str">
        <f>IF($C356&lt;&gt;"M5","",SSA!G356)</f>
        <v/>
      </c>
      <c r="J356" s="57" t="str">
        <f>IF($C356&lt;&gt;"M5","",SSA!H356)</f>
        <v/>
      </c>
      <c r="L356" s="15" t="str">
        <f>IFERROR(AVERAGE(G321:G356),"")</f>
        <v/>
      </c>
      <c r="M356" s="15" t="str">
        <f t="shared" si="48"/>
        <v/>
      </c>
      <c r="N356" s="59" t="str">
        <f t="shared" si="47"/>
        <v/>
      </c>
      <c r="O356" s="60" t="str">
        <f t="shared" si="45"/>
        <v/>
      </c>
      <c r="P356" s="61" t="str">
        <f t="shared" si="46"/>
        <v/>
      </c>
      <c r="Q356" s="62"/>
      <c r="R356" s="62"/>
      <c r="S356" s="62"/>
      <c r="T356" s="62"/>
      <c r="U356" s="62"/>
      <c r="V356" s="62"/>
      <c r="W356" s="23" t="str">
        <f>IFERROR(G356-L356,"")</f>
        <v/>
      </c>
      <c r="X356" s="48" t="str">
        <f t="shared" si="49"/>
        <v/>
      </c>
      <c r="Y356" s="49" t="str">
        <f t="shared" si="50"/>
        <v/>
      </c>
      <c r="Z356" s="28" t="str">
        <f t="shared" si="51"/>
        <v/>
      </c>
      <c r="AA356" s="13" t="str">
        <f t="shared" si="41"/>
        <v/>
      </c>
      <c r="AB356" s="13" t="str">
        <f t="shared" si="42"/>
        <v/>
      </c>
      <c r="AC356" s="63" t="str">
        <f t="shared" si="39"/>
        <v/>
      </c>
      <c r="AD356" s="14" t="str">
        <f t="shared" si="43"/>
        <v/>
      </c>
      <c r="AE356" s="14" t="str">
        <f t="shared" si="44"/>
        <v/>
      </c>
      <c r="AF356" s="64" t="str">
        <f t="shared" si="40"/>
        <v/>
      </c>
      <c r="AG356" s="4"/>
    </row>
    <row r="357" spans="1:33" x14ac:dyDescent="0.55000000000000004">
      <c r="A357" s="5" t="str">
        <f>IF('Data Validation'!$K$2&lt;&gt;TRUE,"",'Data Validation'!A357)</f>
        <v/>
      </c>
      <c r="B357" s="5" t="str">
        <f>IF('Data Validation'!$K$2&lt;&gt;TRUE,"",'Data Validation'!C357)</f>
        <v/>
      </c>
      <c r="C357" s="5" t="str">
        <f>IF('Data Validation'!$K$2&lt;&gt;TRUE,"",'Data Validation'!E357)</f>
        <v/>
      </c>
      <c r="D357" s="5" t="str">
        <f>IF('Data Validation'!$K$2&lt;&gt;TRUE,"",'Data Validation'!G357)</f>
        <v/>
      </c>
      <c r="E357" s="5" t="str">
        <f>IF($C357&lt;&gt;"M5","",Price!F357)</f>
        <v/>
      </c>
      <c r="F357" s="6" t="str">
        <f>IF($C357&lt;&gt;"M5","",Price!G357)</f>
        <v/>
      </c>
      <c r="G357" s="57" t="str">
        <f>IF($C357&lt;&gt;"M5","",SSA!E357)</f>
        <v/>
      </c>
      <c r="H357" s="57" t="str">
        <f>IF($C357&lt;&gt;"M5","",SSA!F357)</f>
        <v/>
      </c>
      <c r="I357" s="57" t="str">
        <f>IF($C357&lt;&gt;"M5","",SSA!G357)</f>
        <v/>
      </c>
      <c r="J357" s="57" t="str">
        <f>IF($C357&lt;&gt;"M5","",SSA!H357)</f>
        <v/>
      </c>
      <c r="L357" s="15" t="str">
        <f>IFERROR(AVERAGE(G322:G357),"")</f>
        <v/>
      </c>
      <c r="M357" s="15" t="str">
        <f t="shared" si="48"/>
        <v/>
      </c>
      <c r="N357" s="59" t="str">
        <f t="shared" si="47"/>
        <v/>
      </c>
      <c r="O357" s="60" t="str">
        <f t="shared" si="45"/>
        <v/>
      </c>
      <c r="P357" s="61" t="str">
        <f t="shared" si="46"/>
        <v/>
      </c>
      <c r="Q357" s="62"/>
      <c r="R357" s="62"/>
      <c r="S357" s="62"/>
      <c r="T357" s="62"/>
      <c r="U357" s="62"/>
      <c r="V357" s="62"/>
      <c r="W357" s="23" t="str">
        <f>IFERROR(G357-L357,"")</f>
        <v/>
      </c>
      <c r="X357" s="48" t="str">
        <f t="shared" si="49"/>
        <v/>
      </c>
      <c r="Y357" s="49" t="str">
        <f t="shared" si="50"/>
        <v/>
      </c>
      <c r="Z357" s="28" t="str">
        <f t="shared" si="51"/>
        <v/>
      </c>
      <c r="AA357" s="13" t="str">
        <f t="shared" si="41"/>
        <v/>
      </c>
      <c r="AB357" s="13" t="str">
        <f t="shared" si="42"/>
        <v/>
      </c>
      <c r="AC357" s="63" t="str">
        <f t="shared" si="39"/>
        <v/>
      </c>
      <c r="AD357" s="14" t="str">
        <f t="shared" si="43"/>
        <v/>
      </c>
      <c r="AE357" s="14" t="str">
        <f t="shared" si="44"/>
        <v/>
      </c>
      <c r="AF357" s="64" t="str">
        <f t="shared" si="40"/>
        <v/>
      </c>
      <c r="AG357" s="4"/>
    </row>
    <row r="358" spans="1:33" x14ac:dyDescent="0.55000000000000004">
      <c r="A358" s="5" t="str">
        <f>IF('Data Validation'!$K$2&lt;&gt;TRUE,"",'Data Validation'!A358)</f>
        <v/>
      </c>
      <c r="B358" s="5" t="str">
        <f>IF('Data Validation'!$K$2&lt;&gt;TRUE,"",'Data Validation'!C358)</f>
        <v/>
      </c>
      <c r="C358" s="5" t="str">
        <f>IF('Data Validation'!$K$2&lt;&gt;TRUE,"",'Data Validation'!E358)</f>
        <v/>
      </c>
      <c r="D358" s="5" t="str">
        <f>IF('Data Validation'!$K$2&lt;&gt;TRUE,"",'Data Validation'!G358)</f>
        <v/>
      </c>
      <c r="E358" s="5" t="str">
        <f>IF($C358&lt;&gt;"M5","",Price!F358)</f>
        <v/>
      </c>
      <c r="F358" s="6" t="str">
        <f>IF($C358&lt;&gt;"M5","",Price!G358)</f>
        <v/>
      </c>
      <c r="G358" s="57" t="str">
        <f>IF($C358&lt;&gt;"M5","",SSA!E358)</f>
        <v/>
      </c>
      <c r="H358" s="57" t="str">
        <f>IF($C358&lt;&gt;"M5","",SSA!F358)</f>
        <v/>
      </c>
      <c r="I358" s="57" t="str">
        <f>IF($C358&lt;&gt;"M5","",SSA!G358)</f>
        <v/>
      </c>
      <c r="J358" s="57" t="str">
        <f>IF($C358&lt;&gt;"M5","",SSA!H358)</f>
        <v/>
      </c>
      <c r="L358" s="15" t="str">
        <f>IFERROR(AVERAGE(G323:G358),"")</f>
        <v/>
      </c>
      <c r="M358" s="15" t="str">
        <f t="shared" si="48"/>
        <v/>
      </c>
      <c r="N358" s="59" t="str">
        <f t="shared" si="47"/>
        <v/>
      </c>
      <c r="O358" s="60" t="str">
        <f t="shared" si="45"/>
        <v/>
      </c>
      <c r="P358" s="61" t="str">
        <f t="shared" si="46"/>
        <v/>
      </c>
      <c r="Q358" s="62"/>
      <c r="R358" s="62"/>
      <c r="S358" s="62"/>
      <c r="T358" s="62"/>
      <c r="U358" s="62"/>
      <c r="V358" s="62"/>
      <c r="W358" s="23" t="str">
        <f>IFERROR(G358-L358,"")</f>
        <v/>
      </c>
      <c r="X358" s="48" t="str">
        <f t="shared" si="49"/>
        <v/>
      </c>
      <c r="Y358" s="49" t="str">
        <f t="shared" si="50"/>
        <v/>
      </c>
      <c r="Z358" s="28" t="str">
        <f t="shared" si="51"/>
        <v/>
      </c>
      <c r="AA358" s="13" t="str">
        <f t="shared" si="41"/>
        <v/>
      </c>
      <c r="AB358" s="13" t="str">
        <f t="shared" si="42"/>
        <v/>
      </c>
      <c r="AC358" s="63" t="str">
        <f t="shared" si="39"/>
        <v/>
      </c>
      <c r="AD358" s="14" t="str">
        <f t="shared" si="43"/>
        <v/>
      </c>
      <c r="AE358" s="14" t="str">
        <f t="shared" si="44"/>
        <v/>
      </c>
      <c r="AF358" s="64" t="str">
        <f t="shared" si="40"/>
        <v/>
      </c>
      <c r="AG358" s="4"/>
    </row>
    <row r="359" spans="1:33" x14ac:dyDescent="0.55000000000000004">
      <c r="A359" s="5" t="str">
        <f>IF('Data Validation'!$K$2&lt;&gt;TRUE,"",'Data Validation'!A359)</f>
        <v/>
      </c>
      <c r="B359" s="5" t="str">
        <f>IF('Data Validation'!$K$2&lt;&gt;TRUE,"",'Data Validation'!C359)</f>
        <v/>
      </c>
      <c r="C359" s="5" t="str">
        <f>IF('Data Validation'!$K$2&lt;&gt;TRUE,"",'Data Validation'!E359)</f>
        <v/>
      </c>
      <c r="D359" s="5" t="str">
        <f>IF('Data Validation'!$K$2&lt;&gt;TRUE,"",'Data Validation'!G359)</f>
        <v/>
      </c>
      <c r="E359" s="5" t="str">
        <f>IF($C359&lt;&gt;"M5","",Price!F359)</f>
        <v/>
      </c>
      <c r="F359" s="6" t="str">
        <f>IF($C359&lt;&gt;"M5","",Price!G359)</f>
        <v/>
      </c>
      <c r="G359" s="57" t="str">
        <f>IF($C359&lt;&gt;"M5","",SSA!E359)</f>
        <v/>
      </c>
      <c r="H359" s="57" t="str">
        <f>IF($C359&lt;&gt;"M5","",SSA!F359)</f>
        <v/>
      </c>
      <c r="I359" s="57" t="str">
        <f>IF($C359&lt;&gt;"M5","",SSA!G359)</f>
        <v/>
      </c>
      <c r="J359" s="57" t="str">
        <f>IF($C359&lt;&gt;"M5","",SSA!H359)</f>
        <v/>
      </c>
      <c r="L359" s="15" t="str">
        <f>IFERROR(AVERAGE(G324:G359),"")</f>
        <v/>
      </c>
      <c r="M359" s="15" t="str">
        <f t="shared" si="48"/>
        <v/>
      </c>
      <c r="N359" s="59" t="str">
        <f t="shared" si="47"/>
        <v/>
      </c>
      <c r="O359" s="60" t="str">
        <f t="shared" si="45"/>
        <v/>
      </c>
      <c r="P359" s="61" t="str">
        <f t="shared" si="46"/>
        <v/>
      </c>
      <c r="Q359" s="62"/>
      <c r="R359" s="62"/>
      <c r="S359" s="62"/>
      <c r="T359" s="62"/>
      <c r="U359" s="62"/>
      <c r="V359" s="62"/>
      <c r="W359" s="23" t="str">
        <f>IFERROR(G359-L359,"")</f>
        <v/>
      </c>
      <c r="X359" s="48" t="str">
        <f t="shared" si="49"/>
        <v/>
      </c>
      <c r="Y359" s="49" t="str">
        <f t="shared" si="50"/>
        <v/>
      </c>
      <c r="Z359" s="28" t="str">
        <f t="shared" si="51"/>
        <v/>
      </c>
      <c r="AA359" s="13" t="str">
        <f t="shared" si="41"/>
        <v/>
      </c>
      <c r="AB359" s="13" t="str">
        <f t="shared" si="42"/>
        <v/>
      </c>
      <c r="AC359" s="63" t="str">
        <f t="shared" si="39"/>
        <v/>
      </c>
      <c r="AD359" s="14" t="str">
        <f t="shared" si="43"/>
        <v/>
      </c>
      <c r="AE359" s="14" t="str">
        <f t="shared" si="44"/>
        <v/>
      </c>
      <c r="AF359" s="64" t="str">
        <f t="shared" si="40"/>
        <v/>
      </c>
      <c r="AG359" s="4"/>
    </row>
    <row r="360" spans="1:33" x14ac:dyDescent="0.55000000000000004">
      <c r="A360" s="5" t="str">
        <f>IF('Data Validation'!$K$2&lt;&gt;TRUE,"",'Data Validation'!A360)</f>
        <v/>
      </c>
      <c r="B360" s="5" t="str">
        <f>IF('Data Validation'!$K$2&lt;&gt;TRUE,"",'Data Validation'!C360)</f>
        <v/>
      </c>
      <c r="C360" s="5" t="str">
        <f>IF('Data Validation'!$K$2&lt;&gt;TRUE,"",'Data Validation'!E360)</f>
        <v/>
      </c>
      <c r="D360" s="5" t="str">
        <f>IF('Data Validation'!$K$2&lt;&gt;TRUE,"",'Data Validation'!G360)</f>
        <v/>
      </c>
      <c r="E360" s="5" t="str">
        <f>IF($C360&lt;&gt;"M5","",Price!F360)</f>
        <v/>
      </c>
      <c r="F360" s="6" t="str">
        <f>IF($C360&lt;&gt;"M5","",Price!G360)</f>
        <v/>
      </c>
      <c r="G360" s="57" t="str">
        <f>IF($C360&lt;&gt;"M5","",SSA!E360)</f>
        <v/>
      </c>
      <c r="H360" s="57" t="str">
        <f>IF($C360&lt;&gt;"M5","",SSA!F360)</f>
        <v/>
      </c>
      <c r="I360" s="57" t="str">
        <f>IF($C360&lt;&gt;"M5","",SSA!G360)</f>
        <v/>
      </c>
      <c r="J360" s="57" t="str">
        <f>IF($C360&lt;&gt;"M5","",SSA!H360)</f>
        <v/>
      </c>
      <c r="L360" s="15" t="str">
        <f>IFERROR(AVERAGE(G325:G360),"")</f>
        <v/>
      </c>
      <c r="M360" s="15" t="str">
        <f t="shared" si="48"/>
        <v/>
      </c>
      <c r="N360" s="59" t="str">
        <f t="shared" si="47"/>
        <v/>
      </c>
      <c r="O360" s="60" t="str">
        <f t="shared" si="45"/>
        <v/>
      </c>
      <c r="P360" s="61" t="str">
        <f t="shared" si="46"/>
        <v/>
      </c>
      <c r="Q360" s="62"/>
      <c r="R360" s="62"/>
      <c r="S360" s="62"/>
      <c r="T360" s="62"/>
      <c r="U360" s="62"/>
      <c r="V360" s="62"/>
      <c r="W360" s="23" t="str">
        <f>IFERROR(G360-L360,"")</f>
        <v/>
      </c>
      <c r="X360" s="48" t="str">
        <f t="shared" si="49"/>
        <v/>
      </c>
      <c r="Y360" s="49" t="str">
        <f t="shared" si="50"/>
        <v/>
      </c>
      <c r="Z360" s="28" t="str">
        <f t="shared" si="51"/>
        <v/>
      </c>
      <c r="AA360" s="13" t="str">
        <f t="shared" si="41"/>
        <v/>
      </c>
      <c r="AB360" s="13" t="str">
        <f t="shared" si="42"/>
        <v/>
      </c>
      <c r="AC360" s="63" t="str">
        <f t="shared" si="39"/>
        <v/>
      </c>
      <c r="AD360" s="14" t="str">
        <f t="shared" si="43"/>
        <v/>
      </c>
      <c r="AE360" s="14" t="str">
        <f t="shared" si="44"/>
        <v/>
      </c>
      <c r="AF360" s="64" t="str">
        <f t="shared" si="40"/>
        <v/>
      </c>
      <c r="AG360" s="4"/>
    </row>
    <row r="361" spans="1:33" x14ac:dyDescent="0.55000000000000004">
      <c r="A361" s="5" t="str">
        <f>IF('Data Validation'!$K$2&lt;&gt;TRUE,"",'Data Validation'!A361)</f>
        <v/>
      </c>
      <c r="B361" s="5" t="str">
        <f>IF('Data Validation'!$K$2&lt;&gt;TRUE,"",'Data Validation'!C361)</f>
        <v/>
      </c>
      <c r="C361" s="5" t="str">
        <f>IF('Data Validation'!$K$2&lt;&gt;TRUE,"",'Data Validation'!E361)</f>
        <v/>
      </c>
      <c r="D361" s="5" t="str">
        <f>IF('Data Validation'!$K$2&lt;&gt;TRUE,"",'Data Validation'!G361)</f>
        <v/>
      </c>
      <c r="E361" s="5" t="str">
        <f>IF($C361&lt;&gt;"M5","",Price!F361)</f>
        <v/>
      </c>
      <c r="F361" s="6" t="str">
        <f>IF($C361&lt;&gt;"M5","",Price!G361)</f>
        <v/>
      </c>
      <c r="G361" s="57" t="str">
        <f>IF($C361&lt;&gt;"M5","",SSA!E361)</f>
        <v/>
      </c>
      <c r="H361" s="57" t="str">
        <f>IF($C361&lt;&gt;"M5","",SSA!F361)</f>
        <v/>
      </c>
      <c r="I361" s="57" t="str">
        <f>IF($C361&lt;&gt;"M5","",SSA!G361)</f>
        <v/>
      </c>
      <c r="J361" s="57" t="str">
        <f>IF($C361&lt;&gt;"M5","",SSA!H361)</f>
        <v/>
      </c>
      <c r="L361" s="15" t="str">
        <f>IFERROR(AVERAGE(G326:G361),"")</f>
        <v/>
      </c>
      <c r="M361" s="15" t="str">
        <f t="shared" si="48"/>
        <v/>
      </c>
      <c r="N361" s="59" t="str">
        <f t="shared" si="47"/>
        <v/>
      </c>
      <c r="O361" s="60" t="str">
        <f t="shared" si="45"/>
        <v/>
      </c>
      <c r="P361" s="61" t="str">
        <f t="shared" si="46"/>
        <v/>
      </c>
      <c r="Q361" s="62"/>
      <c r="R361" s="62"/>
      <c r="S361" s="62"/>
      <c r="T361" s="62"/>
      <c r="U361" s="62"/>
      <c r="V361" s="62"/>
      <c r="W361" s="23" t="str">
        <f>IFERROR(G361-L361,"")</f>
        <v/>
      </c>
      <c r="X361" s="48" t="str">
        <f t="shared" si="49"/>
        <v/>
      </c>
      <c r="Y361" s="49" t="str">
        <f t="shared" si="50"/>
        <v/>
      </c>
      <c r="Z361" s="28" t="str">
        <f t="shared" si="51"/>
        <v/>
      </c>
      <c r="AA361" s="13" t="str">
        <f t="shared" si="41"/>
        <v/>
      </c>
      <c r="AB361" s="13" t="str">
        <f t="shared" si="42"/>
        <v/>
      </c>
      <c r="AC361" s="63" t="str">
        <f t="shared" si="39"/>
        <v/>
      </c>
      <c r="AD361" s="14" t="str">
        <f t="shared" si="43"/>
        <v/>
      </c>
      <c r="AE361" s="14" t="str">
        <f t="shared" si="44"/>
        <v/>
      </c>
      <c r="AF361" s="64" t="str">
        <f t="shared" si="40"/>
        <v/>
      </c>
      <c r="AG361" s="4"/>
    </row>
    <row r="362" spans="1:33" x14ac:dyDescent="0.55000000000000004">
      <c r="A362" s="5" t="str">
        <f>IF('Data Validation'!$K$2&lt;&gt;TRUE,"",'Data Validation'!A362)</f>
        <v/>
      </c>
      <c r="B362" s="5" t="str">
        <f>IF('Data Validation'!$K$2&lt;&gt;TRUE,"",'Data Validation'!C362)</f>
        <v/>
      </c>
      <c r="C362" s="5" t="str">
        <f>IF('Data Validation'!$K$2&lt;&gt;TRUE,"",'Data Validation'!E362)</f>
        <v/>
      </c>
      <c r="D362" s="5" t="str">
        <f>IF('Data Validation'!$K$2&lt;&gt;TRUE,"",'Data Validation'!G362)</f>
        <v/>
      </c>
      <c r="E362" s="5" t="str">
        <f>IF($C362&lt;&gt;"M5","",Price!F362)</f>
        <v/>
      </c>
      <c r="F362" s="6" t="str">
        <f>IF($C362&lt;&gt;"M5","",Price!G362)</f>
        <v/>
      </c>
      <c r="G362" s="57" t="str">
        <f>IF($C362&lt;&gt;"M5","",SSA!E362)</f>
        <v/>
      </c>
      <c r="H362" s="57" t="str">
        <f>IF($C362&lt;&gt;"M5","",SSA!F362)</f>
        <v/>
      </c>
      <c r="I362" s="57" t="str">
        <f>IF($C362&lt;&gt;"M5","",SSA!G362)</f>
        <v/>
      </c>
      <c r="J362" s="57" t="str">
        <f>IF($C362&lt;&gt;"M5","",SSA!H362)</f>
        <v/>
      </c>
      <c r="L362" s="15" t="str">
        <f>IFERROR(AVERAGE(G327:G362),"")</f>
        <v/>
      </c>
      <c r="M362" s="15" t="str">
        <f t="shared" si="48"/>
        <v/>
      </c>
      <c r="N362" s="59" t="str">
        <f t="shared" si="47"/>
        <v/>
      </c>
      <c r="O362" s="60" t="str">
        <f t="shared" si="45"/>
        <v/>
      </c>
      <c r="P362" s="61" t="str">
        <f t="shared" si="46"/>
        <v/>
      </c>
      <c r="Q362" s="62"/>
      <c r="R362" s="62"/>
      <c r="S362" s="62"/>
      <c r="T362" s="62"/>
      <c r="U362" s="62"/>
      <c r="V362" s="62"/>
      <c r="W362" s="23" t="str">
        <f>IFERROR(G362-L362,"")</f>
        <v/>
      </c>
      <c r="X362" s="48" t="str">
        <f t="shared" si="49"/>
        <v/>
      </c>
      <c r="Y362" s="49" t="str">
        <f t="shared" si="50"/>
        <v/>
      </c>
      <c r="Z362" s="28" t="str">
        <f t="shared" si="51"/>
        <v/>
      </c>
      <c r="AA362" s="13" t="str">
        <f t="shared" si="41"/>
        <v/>
      </c>
      <c r="AB362" s="13" t="str">
        <f t="shared" si="42"/>
        <v/>
      </c>
      <c r="AC362" s="63" t="str">
        <f t="shared" si="39"/>
        <v/>
      </c>
      <c r="AD362" s="14" t="str">
        <f t="shared" si="43"/>
        <v/>
      </c>
      <c r="AE362" s="14" t="str">
        <f t="shared" si="44"/>
        <v/>
      </c>
      <c r="AF362" s="64" t="str">
        <f t="shared" si="40"/>
        <v/>
      </c>
      <c r="AG362" s="4"/>
    </row>
    <row r="363" spans="1:33" x14ac:dyDescent="0.55000000000000004">
      <c r="A363" s="5" t="str">
        <f>IF('Data Validation'!$K$2&lt;&gt;TRUE,"",'Data Validation'!A363)</f>
        <v/>
      </c>
      <c r="B363" s="5" t="str">
        <f>IF('Data Validation'!$K$2&lt;&gt;TRUE,"",'Data Validation'!C363)</f>
        <v/>
      </c>
      <c r="C363" s="5" t="str">
        <f>IF('Data Validation'!$K$2&lt;&gt;TRUE,"",'Data Validation'!E363)</f>
        <v/>
      </c>
      <c r="D363" s="5" t="str">
        <f>IF('Data Validation'!$K$2&lt;&gt;TRUE,"",'Data Validation'!G363)</f>
        <v/>
      </c>
      <c r="E363" s="5" t="str">
        <f>IF($C363&lt;&gt;"M5","",Price!F363)</f>
        <v/>
      </c>
      <c r="F363" s="6" t="str">
        <f>IF($C363&lt;&gt;"M5","",Price!G363)</f>
        <v/>
      </c>
      <c r="G363" s="57" t="str">
        <f>IF($C363&lt;&gt;"M5","",SSA!E363)</f>
        <v/>
      </c>
      <c r="H363" s="57" t="str">
        <f>IF($C363&lt;&gt;"M5","",SSA!F363)</f>
        <v/>
      </c>
      <c r="I363" s="57" t="str">
        <f>IF($C363&lt;&gt;"M5","",SSA!G363)</f>
        <v/>
      </c>
      <c r="J363" s="57" t="str">
        <f>IF($C363&lt;&gt;"M5","",SSA!H363)</f>
        <v/>
      </c>
      <c r="L363" s="15" t="str">
        <f>IFERROR(AVERAGE(G328:G363),"")</f>
        <v/>
      </c>
      <c r="M363" s="15" t="str">
        <f t="shared" si="48"/>
        <v/>
      </c>
      <c r="N363" s="59" t="str">
        <f t="shared" si="47"/>
        <v/>
      </c>
      <c r="O363" s="60" t="str">
        <f t="shared" si="45"/>
        <v/>
      </c>
      <c r="P363" s="61" t="str">
        <f t="shared" si="46"/>
        <v/>
      </c>
      <c r="Q363" s="62"/>
      <c r="R363" s="62"/>
      <c r="S363" s="62"/>
      <c r="T363" s="62"/>
      <c r="U363" s="62"/>
      <c r="V363" s="62"/>
      <c r="W363" s="23" t="str">
        <f>IFERROR(G363-L363,"")</f>
        <v/>
      </c>
      <c r="X363" s="48" t="str">
        <f t="shared" si="49"/>
        <v/>
      </c>
      <c r="Y363" s="49" t="str">
        <f t="shared" si="50"/>
        <v/>
      </c>
      <c r="Z363" s="28" t="str">
        <f t="shared" si="51"/>
        <v/>
      </c>
      <c r="AA363" s="13" t="str">
        <f t="shared" si="41"/>
        <v/>
      </c>
      <c r="AB363" s="13" t="str">
        <f t="shared" si="42"/>
        <v/>
      </c>
      <c r="AC363" s="63" t="str">
        <f t="shared" si="39"/>
        <v/>
      </c>
      <c r="AD363" s="14" t="str">
        <f t="shared" si="43"/>
        <v/>
      </c>
      <c r="AE363" s="14" t="str">
        <f t="shared" si="44"/>
        <v/>
      </c>
      <c r="AF363" s="64" t="str">
        <f t="shared" si="40"/>
        <v/>
      </c>
      <c r="AG363" s="4"/>
    </row>
    <row r="364" spans="1:33" x14ac:dyDescent="0.55000000000000004">
      <c r="A364" s="5" t="str">
        <f>IF('Data Validation'!$K$2&lt;&gt;TRUE,"",'Data Validation'!A364)</f>
        <v/>
      </c>
      <c r="B364" s="5" t="str">
        <f>IF('Data Validation'!$K$2&lt;&gt;TRUE,"",'Data Validation'!C364)</f>
        <v/>
      </c>
      <c r="C364" s="5" t="str">
        <f>IF('Data Validation'!$K$2&lt;&gt;TRUE,"",'Data Validation'!E364)</f>
        <v/>
      </c>
      <c r="D364" s="5" t="str">
        <f>IF('Data Validation'!$K$2&lt;&gt;TRUE,"",'Data Validation'!G364)</f>
        <v/>
      </c>
      <c r="E364" s="5" t="str">
        <f>IF($C364&lt;&gt;"M5","",Price!F364)</f>
        <v/>
      </c>
      <c r="F364" s="6" t="str">
        <f>IF($C364&lt;&gt;"M5","",Price!G364)</f>
        <v/>
      </c>
      <c r="G364" s="57" t="str">
        <f>IF($C364&lt;&gt;"M5","",SSA!E364)</f>
        <v/>
      </c>
      <c r="H364" s="57" t="str">
        <f>IF($C364&lt;&gt;"M5","",SSA!F364)</f>
        <v/>
      </c>
      <c r="I364" s="57" t="str">
        <f>IF($C364&lt;&gt;"M5","",SSA!G364)</f>
        <v/>
      </c>
      <c r="J364" s="57" t="str">
        <f>IF($C364&lt;&gt;"M5","",SSA!H364)</f>
        <v/>
      </c>
      <c r="L364" s="15" t="str">
        <f>IFERROR(AVERAGE(G329:G364),"")</f>
        <v/>
      </c>
      <c r="M364" s="15" t="str">
        <f t="shared" si="48"/>
        <v/>
      </c>
      <c r="N364" s="59" t="str">
        <f t="shared" si="47"/>
        <v/>
      </c>
      <c r="O364" s="60" t="str">
        <f t="shared" si="45"/>
        <v/>
      </c>
      <c r="P364" s="61" t="str">
        <f t="shared" si="46"/>
        <v/>
      </c>
      <c r="Q364" s="62"/>
      <c r="R364" s="62"/>
      <c r="S364" s="62"/>
      <c r="T364" s="62"/>
      <c r="U364" s="62"/>
      <c r="V364" s="62"/>
      <c r="W364" s="23" t="str">
        <f>IFERROR(G364-L364,"")</f>
        <v/>
      </c>
      <c r="X364" s="48" t="str">
        <f t="shared" si="49"/>
        <v/>
      </c>
      <c r="Y364" s="49" t="str">
        <f t="shared" si="50"/>
        <v/>
      </c>
      <c r="Z364" s="28" t="str">
        <f t="shared" si="51"/>
        <v/>
      </c>
      <c r="AA364" s="13" t="str">
        <f t="shared" si="41"/>
        <v/>
      </c>
      <c r="AB364" s="13" t="str">
        <f t="shared" si="42"/>
        <v/>
      </c>
      <c r="AC364" s="63" t="str">
        <f t="shared" si="39"/>
        <v/>
      </c>
      <c r="AD364" s="14" t="str">
        <f t="shared" si="43"/>
        <v/>
      </c>
      <c r="AE364" s="14" t="str">
        <f t="shared" si="44"/>
        <v/>
      </c>
      <c r="AF364" s="64" t="str">
        <f t="shared" si="40"/>
        <v/>
      </c>
      <c r="AG364" s="4"/>
    </row>
    <row r="365" spans="1:33" x14ac:dyDescent="0.55000000000000004">
      <c r="A365" s="5" t="str">
        <f>IF('Data Validation'!$K$2&lt;&gt;TRUE,"",'Data Validation'!A365)</f>
        <v/>
      </c>
      <c r="B365" s="5" t="str">
        <f>IF('Data Validation'!$K$2&lt;&gt;TRUE,"",'Data Validation'!C365)</f>
        <v/>
      </c>
      <c r="C365" s="5" t="str">
        <f>IF('Data Validation'!$K$2&lt;&gt;TRUE,"",'Data Validation'!E365)</f>
        <v/>
      </c>
      <c r="D365" s="5" t="str">
        <f>IF('Data Validation'!$K$2&lt;&gt;TRUE,"",'Data Validation'!G365)</f>
        <v/>
      </c>
      <c r="E365" s="5" t="str">
        <f>IF($C365&lt;&gt;"M5","",Price!F365)</f>
        <v/>
      </c>
      <c r="F365" s="6" t="str">
        <f>IF($C365&lt;&gt;"M5","",Price!G365)</f>
        <v/>
      </c>
      <c r="G365" s="57" t="str">
        <f>IF($C365&lt;&gt;"M5","",SSA!E365)</f>
        <v/>
      </c>
      <c r="H365" s="57" t="str">
        <f>IF($C365&lt;&gt;"M5","",SSA!F365)</f>
        <v/>
      </c>
      <c r="I365" s="57" t="str">
        <f>IF($C365&lt;&gt;"M5","",SSA!G365)</f>
        <v/>
      </c>
      <c r="J365" s="57" t="str">
        <f>IF($C365&lt;&gt;"M5","",SSA!H365)</f>
        <v/>
      </c>
      <c r="L365" s="15" t="str">
        <f>IFERROR(AVERAGE(G330:G365),"")</f>
        <v/>
      </c>
      <c r="M365" s="15" t="str">
        <f t="shared" si="48"/>
        <v/>
      </c>
      <c r="N365" s="59" t="str">
        <f t="shared" si="47"/>
        <v/>
      </c>
      <c r="O365" s="60" t="str">
        <f t="shared" si="45"/>
        <v/>
      </c>
      <c r="P365" s="61" t="str">
        <f t="shared" si="46"/>
        <v/>
      </c>
      <c r="Q365" s="62"/>
      <c r="R365" s="62"/>
      <c r="S365" s="62"/>
      <c r="T365" s="62"/>
      <c r="U365" s="62"/>
      <c r="V365" s="62"/>
      <c r="W365" s="23" t="str">
        <f>IFERROR(G365-L365,"")</f>
        <v/>
      </c>
      <c r="X365" s="48" t="str">
        <f t="shared" si="49"/>
        <v/>
      </c>
      <c r="Y365" s="49" t="str">
        <f t="shared" si="50"/>
        <v/>
      </c>
      <c r="Z365" s="28" t="str">
        <f t="shared" si="51"/>
        <v/>
      </c>
      <c r="AA365" s="13" t="str">
        <f t="shared" si="41"/>
        <v/>
      </c>
      <c r="AB365" s="13" t="str">
        <f t="shared" si="42"/>
        <v/>
      </c>
      <c r="AC365" s="63" t="str">
        <f t="shared" si="39"/>
        <v/>
      </c>
      <c r="AD365" s="14" t="str">
        <f t="shared" si="43"/>
        <v/>
      </c>
      <c r="AE365" s="14" t="str">
        <f t="shared" si="44"/>
        <v/>
      </c>
      <c r="AF365" s="64" t="str">
        <f t="shared" si="40"/>
        <v/>
      </c>
      <c r="AG365" s="4"/>
    </row>
    <row r="366" spans="1:33" x14ac:dyDescent="0.55000000000000004">
      <c r="A366" s="5" t="str">
        <f>IF('Data Validation'!$K$2&lt;&gt;TRUE,"",'Data Validation'!A366)</f>
        <v/>
      </c>
      <c r="B366" s="5" t="str">
        <f>IF('Data Validation'!$K$2&lt;&gt;TRUE,"",'Data Validation'!C366)</f>
        <v/>
      </c>
      <c r="C366" s="5" t="str">
        <f>IF('Data Validation'!$K$2&lt;&gt;TRUE,"",'Data Validation'!E366)</f>
        <v/>
      </c>
      <c r="D366" s="5" t="str">
        <f>IF('Data Validation'!$K$2&lt;&gt;TRUE,"",'Data Validation'!G366)</f>
        <v/>
      </c>
      <c r="E366" s="5" t="str">
        <f>IF($C366&lt;&gt;"M5","",Price!F366)</f>
        <v/>
      </c>
      <c r="F366" s="6" t="str">
        <f>IF($C366&lt;&gt;"M5","",Price!G366)</f>
        <v/>
      </c>
      <c r="G366" s="57" t="str">
        <f>IF($C366&lt;&gt;"M5","",SSA!E366)</f>
        <v/>
      </c>
      <c r="H366" s="57" t="str">
        <f>IF($C366&lt;&gt;"M5","",SSA!F366)</f>
        <v/>
      </c>
      <c r="I366" s="57" t="str">
        <f>IF($C366&lt;&gt;"M5","",SSA!G366)</f>
        <v/>
      </c>
      <c r="J366" s="57" t="str">
        <f>IF($C366&lt;&gt;"M5","",SSA!H366)</f>
        <v/>
      </c>
      <c r="L366" s="15" t="str">
        <f>IFERROR(AVERAGE(G331:G366),"")</f>
        <v/>
      </c>
      <c r="M366" s="15" t="str">
        <f t="shared" si="48"/>
        <v/>
      </c>
      <c r="N366" s="59" t="str">
        <f t="shared" si="47"/>
        <v/>
      </c>
      <c r="O366" s="60" t="str">
        <f t="shared" si="45"/>
        <v/>
      </c>
      <c r="P366" s="61" t="str">
        <f t="shared" si="46"/>
        <v/>
      </c>
      <c r="Q366" s="62"/>
      <c r="R366" s="62"/>
      <c r="S366" s="62"/>
      <c r="T366" s="62"/>
      <c r="U366" s="62"/>
      <c r="V366" s="62"/>
      <c r="W366" s="23" t="str">
        <f>IFERROR(G366-L366,"")</f>
        <v/>
      </c>
      <c r="X366" s="48" t="str">
        <f t="shared" si="49"/>
        <v/>
      </c>
      <c r="Y366" s="49" t="str">
        <f t="shared" si="50"/>
        <v/>
      </c>
      <c r="Z366" s="28" t="str">
        <f t="shared" si="51"/>
        <v/>
      </c>
      <c r="AA366" s="13" t="str">
        <f t="shared" si="41"/>
        <v/>
      </c>
      <c r="AB366" s="13" t="str">
        <f t="shared" si="42"/>
        <v/>
      </c>
      <c r="AC366" s="63" t="str">
        <f t="shared" si="39"/>
        <v/>
      </c>
      <c r="AD366" s="14" t="str">
        <f t="shared" si="43"/>
        <v/>
      </c>
      <c r="AE366" s="14" t="str">
        <f t="shared" si="44"/>
        <v/>
      </c>
      <c r="AF366" s="64" t="str">
        <f t="shared" si="40"/>
        <v/>
      </c>
      <c r="AG366" s="4"/>
    </row>
    <row r="367" spans="1:33" x14ac:dyDescent="0.55000000000000004">
      <c r="A367" s="5" t="str">
        <f>IF('Data Validation'!$K$2&lt;&gt;TRUE,"",'Data Validation'!A367)</f>
        <v/>
      </c>
      <c r="B367" s="5" t="str">
        <f>IF('Data Validation'!$K$2&lt;&gt;TRUE,"",'Data Validation'!C367)</f>
        <v/>
      </c>
      <c r="C367" s="5" t="str">
        <f>IF('Data Validation'!$K$2&lt;&gt;TRUE,"",'Data Validation'!E367)</f>
        <v/>
      </c>
      <c r="D367" s="5" t="str">
        <f>IF('Data Validation'!$K$2&lt;&gt;TRUE,"",'Data Validation'!G367)</f>
        <v/>
      </c>
      <c r="E367" s="5" t="str">
        <f>IF($C367&lt;&gt;"M5","",Price!F367)</f>
        <v/>
      </c>
      <c r="F367" s="6" t="str">
        <f>IF($C367&lt;&gt;"M5","",Price!G367)</f>
        <v/>
      </c>
      <c r="G367" s="57" t="str">
        <f>IF($C367&lt;&gt;"M5","",SSA!E367)</f>
        <v/>
      </c>
      <c r="H367" s="57" t="str">
        <f>IF($C367&lt;&gt;"M5","",SSA!F367)</f>
        <v/>
      </c>
      <c r="I367" s="57" t="str">
        <f>IF($C367&lt;&gt;"M5","",SSA!G367)</f>
        <v/>
      </c>
      <c r="J367" s="57" t="str">
        <f>IF($C367&lt;&gt;"M5","",SSA!H367)</f>
        <v/>
      </c>
      <c r="L367" s="15" t="str">
        <f>IFERROR(AVERAGE(G332:G367),"")</f>
        <v/>
      </c>
      <c r="M367" s="15" t="str">
        <f t="shared" si="48"/>
        <v/>
      </c>
      <c r="N367" s="59" t="str">
        <f t="shared" si="47"/>
        <v/>
      </c>
      <c r="O367" s="60" t="str">
        <f t="shared" si="45"/>
        <v/>
      </c>
      <c r="P367" s="61" t="str">
        <f t="shared" si="46"/>
        <v/>
      </c>
      <c r="Q367" s="62"/>
      <c r="R367" s="62"/>
      <c r="S367" s="62"/>
      <c r="T367" s="62"/>
      <c r="U367" s="62"/>
      <c r="V367" s="62"/>
      <c r="W367" s="23" t="str">
        <f>IFERROR(G367-L367,"")</f>
        <v/>
      </c>
      <c r="X367" s="48" t="str">
        <f t="shared" si="49"/>
        <v/>
      </c>
      <c r="Y367" s="49" t="str">
        <f t="shared" si="50"/>
        <v/>
      </c>
      <c r="Z367" s="28" t="str">
        <f t="shared" si="51"/>
        <v/>
      </c>
      <c r="AA367" s="13" t="str">
        <f t="shared" si="41"/>
        <v/>
      </c>
      <c r="AB367" s="13" t="str">
        <f t="shared" si="42"/>
        <v/>
      </c>
      <c r="AC367" s="63" t="str">
        <f t="shared" ref="AC367:AC386" si="52">IF(AND(AB367="Under Price",V367="Sig Low Spike"),"Deep Under Price","")</f>
        <v/>
      </c>
      <c r="AD367" s="14" t="str">
        <f t="shared" si="43"/>
        <v/>
      </c>
      <c r="AE367" s="14" t="str">
        <f t="shared" si="44"/>
        <v/>
      </c>
      <c r="AF367" s="64" t="str">
        <f t="shared" ref="AF367:AF386" si="53">IF(AND(AE367="Over Price",U367="Sig Low Spike"),"Deep Over Price","")</f>
        <v/>
      </c>
      <c r="AG367" s="4"/>
    </row>
    <row r="368" spans="1:33" x14ac:dyDescent="0.55000000000000004">
      <c r="A368" s="5" t="str">
        <f>IF('Data Validation'!$K$2&lt;&gt;TRUE,"",'Data Validation'!A368)</f>
        <v/>
      </c>
      <c r="B368" s="5" t="str">
        <f>IF('Data Validation'!$K$2&lt;&gt;TRUE,"",'Data Validation'!C368)</f>
        <v/>
      </c>
      <c r="C368" s="5" t="str">
        <f>IF('Data Validation'!$K$2&lt;&gt;TRUE,"",'Data Validation'!E368)</f>
        <v/>
      </c>
      <c r="D368" s="5" t="str">
        <f>IF('Data Validation'!$K$2&lt;&gt;TRUE,"",'Data Validation'!G368)</f>
        <v/>
      </c>
      <c r="E368" s="5" t="str">
        <f>IF($C368&lt;&gt;"M5","",Price!F368)</f>
        <v/>
      </c>
      <c r="F368" s="6" t="str">
        <f>IF($C368&lt;&gt;"M5","",Price!G368)</f>
        <v/>
      </c>
      <c r="G368" s="57" t="str">
        <f>IF($C368&lt;&gt;"M5","",SSA!E368)</f>
        <v/>
      </c>
      <c r="H368" s="57" t="str">
        <f>IF($C368&lt;&gt;"M5","",SSA!F368)</f>
        <v/>
      </c>
      <c r="I368" s="57" t="str">
        <f>IF($C368&lt;&gt;"M5","",SSA!G368)</f>
        <v/>
      </c>
      <c r="J368" s="57" t="str">
        <f>IF($C368&lt;&gt;"M5","",SSA!H368)</f>
        <v/>
      </c>
      <c r="L368" s="15" t="str">
        <f>IFERROR(AVERAGE(G333:G368),"")</f>
        <v/>
      </c>
      <c r="M368" s="15" t="str">
        <f t="shared" si="48"/>
        <v/>
      </c>
      <c r="N368" s="59" t="str">
        <f t="shared" si="47"/>
        <v/>
      </c>
      <c r="O368" s="60" t="str">
        <f t="shared" si="45"/>
        <v/>
      </c>
      <c r="P368" s="61" t="str">
        <f t="shared" si="46"/>
        <v/>
      </c>
      <c r="Q368" s="62"/>
      <c r="R368" s="62"/>
      <c r="S368" s="62"/>
      <c r="T368" s="62"/>
      <c r="U368" s="62"/>
      <c r="V368" s="62"/>
      <c r="W368" s="23" t="str">
        <f>IFERROR(G368-L368,"")</f>
        <v/>
      </c>
      <c r="X368" s="48" t="str">
        <f t="shared" si="49"/>
        <v/>
      </c>
      <c r="Y368" s="49" t="str">
        <f t="shared" si="50"/>
        <v/>
      </c>
      <c r="Z368" s="28" t="str">
        <f t="shared" si="51"/>
        <v/>
      </c>
      <c r="AA368" s="13" t="str">
        <f t="shared" ref="AA368:AA431" si="54">IF(Z368="","",IF(Z368&lt;=23,"",IF(AND(Z368&gt;=24,Z368&lt;=72),"Bullish",IF(Z368&gt;=73,"Vulnerable Bullish",""))))</f>
        <v/>
      </c>
      <c r="AB368" s="13" t="str">
        <f t="shared" ref="AB368:AB431" si="55">IF(OR(AND(AA368="Bullish",W368&lt;0),AND(AA368="Vulnerable Bullish",W368&lt;0)),"Under Price","")</f>
        <v/>
      </c>
      <c r="AC368" s="63" t="str">
        <f t="shared" si="52"/>
        <v/>
      </c>
      <c r="AD368" s="14" t="str">
        <f t="shared" ref="AD368:AD431" si="56">IF(Z368="","",IF(Z368&gt;=-23,"",IF(AND(Z368&lt;=-24,Z368&gt;=-72),"Bearish",IF(Z368&lt;=-73,"Vulnerable Bearish",""))))</f>
        <v/>
      </c>
      <c r="AE368" s="14" t="str">
        <f t="shared" ref="AE368:AE431" si="57">IF(OR(AND(AD368="Bearish",W368&gt;0),AND(AD368="Vulnerable Bearish",W368&gt;0)),"Over Price","")</f>
        <v/>
      </c>
      <c r="AF368" s="64" t="str">
        <f t="shared" si="53"/>
        <v/>
      </c>
      <c r="AG368" s="4"/>
    </row>
    <row r="369" spans="1:33" x14ac:dyDescent="0.55000000000000004">
      <c r="A369" s="5" t="str">
        <f>IF('Data Validation'!$K$2&lt;&gt;TRUE,"",'Data Validation'!A369)</f>
        <v/>
      </c>
      <c r="B369" s="5" t="str">
        <f>IF('Data Validation'!$K$2&lt;&gt;TRUE,"",'Data Validation'!C369)</f>
        <v/>
      </c>
      <c r="C369" s="5" t="str">
        <f>IF('Data Validation'!$K$2&lt;&gt;TRUE,"",'Data Validation'!E369)</f>
        <v/>
      </c>
      <c r="D369" s="5" t="str">
        <f>IF('Data Validation'!$K$2&lt;&gt;TRUE,"",'Data Validation'!G369)</f>
        <v/>
      </c>
      <c r="E369" s="5" t="str">
        <f>IF($C369&lt;&gt;"M5","",Price!F369)</f>
        <v/>
      </c>
      <c r="F369" s="6" t="str">
        <f>IF($C369&lt;&gt;"M5","",Price!G369)</f>
        <v/>
      </c>
      <c r="G369" s="57" t="str">
        <f>IF($C369&lt;&gt;"M5","",SSA!E369)</f>
        <v/>
      </c>
      <c r="H369" s="57" t="str">
        <f>IF($C369&lt;&gt;"M5","",SSA!F369)</f>
        <v/>
      </c>
      <c r="I369" s="57" t="str">
        <f>IF($C369&lt;&gt;"M5","",SSA!G369)</f>
        <v/>
      </c>
      <c r="J369" s="57" t="str">
        <f>IF($C369&lt;&gt;"M5","",SSA!H369)</f>
        <v/>
      </c>
      <c r="L369" s="15" t="str">
        <f>IFERROR(AVERAGE(G334:G369),"")</f>
        <v/>
      </c>
      <c r="M369" s="15" t="str">
        <f t="shared" si="48"/>
        <v/>
      </c>
      <c r="N369" s="59" t="str">
        <f t="shared" si="47"/>
        <v/>
      </c>
      <c r="O369" s="60" t="str">
        <f t="shared" si="45"/>
        <v/>
      </c>
      <c r="P369" s="61" t="str">
        <f t="shared" si="46"/>
        <v/>
      </c>
      <c r="Q369" s="62"/>
      <c r="R369" s="62"/>
      <c r="S369" s="62"/>
      <c r="T369" s="62"/>
      <c r="U369" s="62"/>
      <c r="V369" s="62"/>
      <c r="W369" s="23" t="str">
        <f>IFERROR(G369-L369,"")</f>
        <v/>
      </c>
      <c r="X369" s="48" t="str">
        <f t="shared" si="49"/>
        <v/>
      </c>
      <c r="Y369" s="49" t="str">
        <f t="shared" si="50"/>
        <v/>
      </c>
      <c r="Z369" s="28" t="str">
        <f t="shared" si="51"/>
        <v/>
      </c>
      <c r="AA369" s="13" t="str">
        <f t="shared" si="54"/>
        <v/>
      </c>
      <c r="AB369" s="13" t="str">
        <f t="shared" si="55"/>
        <v/>
      </c>
      <c r="AC369" s="63" t="str">
        <f t="shared" si="52"/>
        <v/>
      </c>
      <c r="AD369" s="14" t="str">
        <f t="shared" si="56"/>
        <v/>
      </c>
      <c r="AE369" s="14" t="str">
        <f t="shared" si="57"/>
        <v/>
      </c>
      <c r="AF369" s="64" t="str">
        <f t="shared" si="53"/>
        <v/>
      </c>
      <c r="AG369" s="4"/>
    </row>
    <row r="370" spans="1:33" x14ac:dyDescent="0.55000000000000004">
      <c r="A370" s="5" t="str">
        <f>IF('Data Validation'!$K$2&lt;&gt;TRUE,"",'Data Validation'!A370)</f>
        <v/>
      </c>
      <c r="B370" s="5" t="str">
        <f>IF('Data Validation'!$K$2&lt;&gt;TRUE,"",'Data Validation'!C370)</f>
        <v/>
      </c>
      <c r="C370" s="5" t="str">
        <f>IF('Data Validation'!$K$2&lt;&gt;TRUE,"",'Data Validation'!E370)</f>
        <v/>
      </c>
      <c r="D370" s="5" t="str">
        <f>IF('Data Validation'!$K$2&lt;&gt;TRUE,"",'Data Validation'!G370)</f>
        <v/>
      </c>
      <c r="E370" s="5" t="str">
        <f>IF($C370&lt;&gt;"M5","",Price!F370)</f>
        <v/>
      </c>
      <c r="F370" s="6" t="str">
        <f>IF($C370&lt;&gt;"M5","",Price!G370)</f>
        <v/>
      </c>
      <c r="G370" s="57" t="str">
        <f>IF($C370&lt;&gt;"M5","",SSA!E370)</f>
        <v/>
      </c>
      <c r="H370" s="57" t="str">
        <f>IF($C370&lt;&gt;"M5","",SSA!F370)</f>
        <v/>
      </c>
      <c r="I370" s="57" t="str">
        <f>IF($C370&lt;&gt;"M5","",SSA!G370)</f>
        <v/>
      </c>
      <c r="J370" s="57" t="str">
        <f>IF($C370&lt;&gt;"M5","",SSA!H370)</f>
        <v/>
      </c>
      <c r="L370" s="15" t="str">
        <f>IFERROR(AVERAGE(G335:G370),"")</f>
        <v/>
      </c>
      <c r="M370" s="15" t="str">
        <f t="shared" si="48"/>
        <v/>
      </c>
      <c r="N370" s="59" t="str">
        <f t="shared" si="47"/>
        <v/>
      </c>
      <c r="O370" s="60" t="str">
        <f t="shared" si="45"/>
        <v/>
      </c>
      <c r="P370" s="61" t="str">
        <f t="shared" si="46"/>
        <v/>
      </c>
      <c r="Q370" s="62"/>
      <c r="R370" s="62"/>
      <c r="S370" s="62"/>
      <c r="T370" s="62"/>
      <c r="U370" s="62"/>
      <c r="V370" s="62"/>
      <c r="W370" s="23" t="str">
        <f>IFERROR(G370-L370,"")</f>
        <v/>
      </c>
      <c r="X370" s="48" t="str">
        <f t="shared" si="49"/>
        <v/>
      </c>
      <c r="Y370" s="49" t="str">
        <f t="shared" si="50"/>
        <v/>
      </c>
      <c r="Z370" s="28" t="str">
        <f t="shared" si="51"/>
        <v/>
      </c>
      <c r="AA370" s="13" t="str">
        <f t="shared" si="54"/>
        <v/>
      </c>
      <c r="AB370" s="13" t="str">
        <f t="shared" si="55"/>
        <v/>
      </c>
      <c r="AC370" s="63" t="str">
        <f t="shared" si="52"/>
        <v/>
      </c>
      <c r="AD370" s="14" t="str">
        <f t="shared" si="56"/>
        <v/>
      </c>
      <c r="AE370" s="14" t="str">
        <f t="shared" si="57"/>
        <v/>
      </c>
      <c r="AF370" s="64" t="str">
        <f t="shared" si="53"/>
        <v/>
      </c>
      <c r="AG370" s="4"/>
    </row>
    <row r="371" spans="1:33" x14ac:dyDescent="0.55000000000000004">
      <c r="A371" s="5" t="str">
        <f>IF('Data Validation'!$K$2&lt;&gt;TRUE,"",'Data Validation'!A371)</f>
        <v/>
      </c>
      <c r="B371" s="5" t="str">
        <f>IF('Data Validation'!$K$2&lt;&gt;TRUE,"",'Data Validation'!C371)</f>
        <v/>
      </c>
      <c r="C371" s="5" t="str">
        <f>IF('Data Validation'!$K$2&lt;&gt;TRUE,"",'Data Validation'!E371)</f>
        <v/>
      </c>
      <c r="D371" s="5" t="str">
        <f>IF('Data Validation'!$K$2&lt;&gt;TRUE,"",'Data Validation'!G371)</f>
        <v/>
      </c>
      <c r="E371" s="5" t="str">
        <f>IF($C371&lt;&gt;"M5","",Price!F371)</f>
        <v/>
      </c>
      <c r="F371" s="6" t="str">
        <f>IF($C371&lt;&gt;"M5","",Price!G371)</f>
        <v/>
      </c>
      <c r="G371" s="57" t="str">
        <f>IF($C371&lt;&gt;"M5","",SSA!E371)</f>
        <v/>
      </c>
      <c r="H371" s="57" t="str">
        <f>IF($C371&lt;&gt;"M5","",SSA!F371)</f>
        <v/>
      </c>
      <c r="I371" s="57" t="str">
        <f>IF($C371&lt;&gt;"M5","",SSA!G371)</f>
        <v/>
      </c>
      <c r="J371" s="57" t="str">
        <f>IF($C371&lt;&gt;"M5","",SSA!H371)</f>
        <v/>
      </c>
      <c r="L371" s="15" t="str">
        <f>IFERROR(AVERAGE(G336:G371),"")</f>
        <v/>
      </c>
      <c r="M371" s="15" t="str">
        <f t="shared" si="48"/>
        <v/>
      </c>
      <c r="N371" s="59" t="str">
        <f t="shared" si="47"/>
        <v/>
      </c>
      <c r="O371" s="60" t="str">
        <f t="shared" si="45"/>
        <v/>
      </c>
      <c r="P371" s="61" t="str">
        <f t="shared" si="46"/>
        <v/>
      </c>
      <c r="Q371" s="62"/>
      <c r="R371" s="62"/>
      <c r="S371" s="62"/>
      <c r="T371" s="62"/>
      <c r="U371" s="62"/>
      <c r="V371" s="62"/>
      <c r="W371" s="23" t="str">
        <f>IFERROR(G371-L371,"")</f>
        <v/>
      </c>
      <c r="X371" s="48" t="str">
        <f t="shared" si="49"/>
        <v/>
      </c>
      <c r="Y371" s="49" t="str">
        <f t="shared" si="50"/>
        <v/>
      </c>
      <c r="Z371" s="28" t="str">
        <f t="shared" si="51"/>
        <v/>
      </c>
      <c r="AA371" s="13" t="str">
        <f t="shared" si="54"/>
        <v/>
      </c>
      <c r="AB371" s="13" t="str">
        <f t="shared" si="55"/>
        <v/>
      </c>
      <c r="AC371" s="63" t="str">
        <f t="shared" si="52"/>
        <v/>
      </c>
      <c r="AD371" s="14" t="str">
        <f t="shared" si="56"/>
        <v/>
      </c>
      <c r="AE371" s="14" t="str">
        <f t="shared" si="57"/>
        <v/>
      </c>
      <c r="AF371" s="64" t="str">
        <f t="shared" si="53"/>
        <v/>
      </c>
      <c r="AG371" s="4"/>
    </row>
    <row r="372" spans="1:33" x14ac:dyDescent="0.55000000000000004">
      <c r="A372" s="5" t="str">
        <f>IF('Data Validation'!$K$2&lt;&gt;TRUE,"",'Data Validation'!A372)</f>
        <v/>
      </c>
      <c r="B372" s="5" t="str">
        <f>IF('Data Validation'!$K$2&lt;&gt;TRUE,"",'Data Validation'!C372)</f>
        <v/>
      </c>
      <c r="C372" s="5" t="str">
        <f>IF('Data Validation'!$K$2&lt;&gt;TRUE,"",'Data Validation'!E372)</f>
        <v/>
      </c>
      <c r="D372" s="5" t="str">
        <f>IF('Data Validation'!$K$2&lt;&gt;TRUE,"",'Data Validation'!G372)</f>
        <v/>
      </c>
      <c r="E372" s="5" t="str">
        <f>IF($C372&lt;&gt;"M5","",Price!F372)</f>
        <v/>
      </c>
      <c r="F372" s="6" t="str">
        <f>IF($C372&lt;&gt;"M5","",Price!G372)</f>
        <v/>
      </c>
      <c r="G372" s="57" t="str">
        <f>IF($C372&lt;&gt;"M5","",SSA!E372)</f>
        <v/>
      </c>
      <c r="H372" s="57" t="str">
        <f>IF($C372&lt;&gt;"M5","",SSA!F372)</f>
        <v/>
      </c>
      <c r="I372" s="57" t="str">
        <f>IF($C372&lt;&gt;"M5","",SSA!G372)</f>
        <v/>
      </c>
      <c r="J372" s="57" t="str">
        <f>IF($C372&lt;&gt;"M5","",SSA!H372)</f>
        <v/>
      </c>
      <c r="L372" s="15" t="str">
        <f>IFERROR(AVERAGE(G337:G372),"")</f>
        <v/>
      </c>
      <c r="M372" s="15" t="str">
        <f t="shared" si="48"/>
        <v/>
      </c>
      <c r="N372" s="59" t="str">
        <f t="shared" si="47"/>
        <v/>
      </c>
      <c r="O372" s="60" t="str">
        <f t="shared" si="45"/>
        <v/>
      </c>
      <c r="P372" s="61" t="str">
        <f t="shared" si="46"/>
        <v/>
      </c>
      <c r="Q372" s="62"/>
      <c r="R372" s="62"/>
      <c r="S372" s="62"/>
      <c r="T372" s="62"/>
      <c r="U372" s="62"/>
      <c r="V372" s="62"/>
      <c r="W372" s="23" t="str">
        <f>IFERROR(G372-L372,"")</f>
        <v/>
      </c>
      <c r="X372" s="48" t="str">
        <f t="shared" si="49"/>
        <v/>
      </c>
      <c r="Y372" s="49" t="str">
        <f t="shared" si="50"/>
        <v/>
      </c>
      <c r="Z372" s="28" t="str">
        <f t="shared" si="51"/>
        <v/>
      </c>
      <c r="AA372" s="13" t="str">
        <f t="shared" si="54"/>
        <v/>
      </c>
      <c r="AB372" s="13" t="str">
        <f t="shared" si="55"/>
        <v/>
      </c>
      <c r="AC372" s="63" t="str">
        <f t="shared" si="52"/>
        <v/>
      </c>
      <c r="AD372" s="14" t="str">
        <f t="shared" si="56"/>
        <v/>
      </c>
      <c r="AE372" s="14" t="str">
        <f t="shared" si="57"/>
        <v/>
      </c>
      <c r="AF372" s="64" t="str">
        <f t="shared" si="53"/>
        <v/>
      </c>
      <c r="AG372" s="4"/>
    </row>
    <row r="373" spans="1:33" x14ac:dyDescent="0.55000000000000004">
      <c r="A373" s="5" t="str">
        <f>IF('Data Validation'!$K$2&lt;&gt;TRUE,"",'Data Validation'!A373)</f>
        <v/>
      </c>
      <c r="B373" s="5" t="str">
        <f>IF('Data Validation'!$K$2&lt;&gt;TRUE,"",'Data Validation'!C373)</f>
        <v/>
      </c>
      <c r="C373" s="5" t="str">
        <f>IF('Data Validation'!$K$2&lt;&gt;TRUE,"",'Data Validation'!E373)</f>
        <v/>
      </c>
      <c r="D373" s="5" t="str">
        <f>IF('Data Validation'!$K$2&lt;&gt;TRUE,"",'Data Validation'!G373)</f>
        <v/>
      </c>
      <c r="E373" s="5" t="str">
        <f>IF($C373&lt;&gt;"M5","",Price!F373)</f>
        <v/>
      </c>
      <c r="F373" s="6" t="str">
        <f>IF($C373&lt;&gt;"M5","",Price!G373)</f>
        <v/>
      </c>
      <c r="G373" s="57" t="str">
        <f>IF($C373&lt;&gt;"M5","",SSA!E373)</f>
        <v/>
      </c>
      <c r="H373" s="57" t="str">
        <f>IF($C373&lt;&gt;"M5","",SSA!F373)</f>
        <v/>
      </c>
      <c r="I373" s="57" t="str">
        <f>IF($C373&lt;&gt;"M5","",SSA!G373)</f>
        <v/>
      </c>
      <c r="J373" s="57" t="str">
        <f>IF($C373&lt;&gt;"M5","",SSA!H373)</f>
        <v/>
      </c>
      <c r="L373" s="15" t="str">
        <f>IFERROR(AVERAGE(G338:G373),"")</f>
        <v/>
      </c>
      <c r="M373" s="15" t="str">
        <f t="shared" si="48"/>
        <v/>
      </c>
      <c r="N373" s="59" t="str">
        <f t="shared" si="47"/>
        <v/>
      </c>
      <c r="O373" s="60" t="str">
        <f t="shared" si="45"/>
        <v/>
      </c>
      <c r="P373" s="61" t="str">
        <f t="shared" si="46"/>
        <v/>
      </c>
      <c r="Q373" s="62"/>
      <c r="R373" s="62"/>
      <c r="S373" s="62"/>
      <c r="T373" s="62"/>
      <c r="U373" s="62"/>
      <c r="V373" s="62"/>
      <c r="W373" s="23" t="str">
        <f>IFERROR(G373-L373,"")</f>
        <v/>
      </c>
      <c r="X373" s="48" t="str">
        <f t="shared" si="49"/>
        <v/>
      </c>
      <c r="Y373" s="49" t="str">
        <f t="shared" si="50"/>
        <v/>
      </c>
      <c r="Z373" s="28" t="str">
        <f t="shared" si="51"/>
        <v/>
      </c>
      <c r="AA373" s="13" t="str">
        <f t="shared" si="54"/>
        <v/>
      </c>
      <c r="AB373" s="13" t="str">
        <f t="shared" si="55"/>
        <v/>
      </c>
      <c r="AC373" s="63" t="str">
        <f t="shared" si="52"/>
        <v/>
      </c>
      <c r="AD373" s="14" t="str">
        <f t="shared" si="56"/>
        <v/>
      </c>
      <c r="AE373" s="14" t="str">
        <f t="shared" si="57"/>
        <v/>
      </c>
      <c r="AF373" s="64" t="str">
        <f t="shared" si="53"/>
        <v/>
      </c>
      <c r="AG373" s="4"/>
    </row>
    <row r="374" spans="1:33" x14ac:dyDescent="0.55000000000000004">
      <c r="A374" s="5" t="str">
        <f>IF('Data Validation'!$K$2&lt;&gt;TRUE,"",'Data Validation'!A374)</f>
        <v/>
      </c>
      <c r="B374" s="5" t="str">
        <f>IF('Data Validation'!$K$2&lt;&gt;TRUE,"",'Data Validation'!C374)</f>
        <v/>
      </c>
      <c r="C374" s="5" t="str">
        <f>IF('Data Validation'!$K$2&lt;&gt;TRUE,"",'Data Validation'!E374)</f>
        <v/>
      </c>
      <c r="D374" s="5" t="str">
        <f>IF('Data Validation'!$K$2&lt;&gt;TRUE,"",'Data Validation'!G374)</f>
        <v/>
      </c>
      <c r="E374" s="5" t="str">
        <f>IF($C374&lt;&gt;"M5","",Price!F374)</f>
        <v/>
      </c>
      <c r="F374" s="6" t="str">
        <f>IF($C374&lt;&gt;"M5","",Price!G374)</f>
        <v/>
      </c>
      <c r="G374" s="57" t="str">
        <f>IF($C374&lt;&gt;"M5","",SSA!E374)</f>
        <v/>
      </c>
      <c r="H374" s="57" t="str">
        <f>IF($C374&lt;&gt;"M5","",SSA!F374)</f>
        <v/>
      </c>
      <c r="I374" s="57" t="str">
        <f>IF($C374&lt;&gt;"M5","",SSA!G374)</f>
        <v/>
      </c>
      <c r="J374" s="57" t="str">
        <f>IF($C374&lt;&gt;"M5","",SSA!H374)</f>
        <v/>
      </c>
      <c r="L374" s="15" t="str">
        <f>IFERROR(AVERAGE(G339:G374),"")</f>
        <v/>
      </c>
      <c r="M374" s="15" t="str">
        <f t="shared" si="48"/>
        <v/>
      </c>
      <c r="N374" s="59" t="str">
        <f t="shared" si="47"/>
        <v/>
      </c>
      <c r="O374" s="60" t="str">
        <f t="shared" si="45"/>
        <v/>
      </c>
      <c r="P374" s="61" t="str">
        <f t="shared" si="46"/>
        <v/>
      </c>
      <c r="Q374" s="62"/>
      <c r="R374" s="62"/>
      <c r="S374" s="62"/>
      <c r="T374" s="62"/>
      <c r="U374" s="62"/>
      <c r="V374" s="62"/>
      <c r="W374" s="23" t="str">
        <f>IFERROR(G374-L374,"")</f>
        <v/>
      </c>
      <c r="X374" s="48" t="str">
        <f t="shared" si="49"/>
        <v/>
      </c>
      <c r="Y374" s="49" t="str">
        <f t="shared" si="50"/>
        <v/>
      </c>
      <c r="Z374" s="28" t="str">
        <f t="shared" si="51"/>
        <v/>
      </c>
      <c r="AA374" s="13" t="str">
        <f t="shared" si="54"/>
        <v/>
      </c>
      <c r="AB374" s="13" t="str">
        <f t="shared" si="55"/>
        <v/>
      </c>
      <c r="AC374" s="63" t="str">
        <f t="shared" si="52"/>
        <v/>
      </c>
      <c r="AD374" s="14" t="str">
        <f t="shared" si="56"/>
        <v/>
      </c>
      <c r="AE374" s="14" t="str">
        <f t="shared" si="57"/>
        <v/>
      </c>
      <c r="AF374" s="64" t="str">
        <f t="shared" si="53"/>
        <v/>
      </c>
      <c r="AG374" s="4"/>
    </row>
    <row r="375" spans="1:33" x14ac:dyDescent="0.55000000000000004">
      <c r="A375" s="5" t="str">
        <f>IF('Data Validation'!$K$2&lt;&gt;TRUE,"",'Data Validation'!A375)</f>
        <v/>
      </c>
      <c r="B375" s="5" t="str">
        <f>IF('Data Validation'!$K$2&lt;&gt;TRUE,"",'Data Validation'!C375)</f>
        <v/>
      </c>
      <c r="C375" s="5" t="str">
        <f>IF('Data Validation'!$K$2&lt;&gt;TRUE,"",'Data Validation'!E375)</f>
        <v/>
      </c>
      <c r="D375" s="5" t="str">
        <f>IF('Data Validation'!$K$2&lt;&gt;TRUE,"",'Data Validation'!G375)</f>
        <v/>
      </c>
      <c r="E375" s="5" t="str">
        <f>IF($C375&lt;&gt;"M5","",Price!F375)</f>
        <v/>
      </c>
      <c r="F375" s="6" t="str">
        <f>IF($C375&lt;&gt;"M5","",Price!G375)</f>
        <v/>
      </c>
      <c r="G375" s="57" t="str">
        <f>IF($C375&lt;&gt;"M5","",SSA!E375)</f>
        <v/>
      </c>
      <c r="H375" s="57" t="str">
        <f>IF($C375&lt;&gt;"M5","",SSA!F375)</f>
        <v/>
      </c>
      <c r="I375" s="57" t="str">
        <f>IF($C375&lt;&gt;"M5","",SSA!G375)</f>
        <v/>
      </c>
      <c r="J375" s="57" t="str">
        <f>IF($C375&lt;&gt;"M5","",SSA!H375)</f>
        <v/>
      </c>
      <c r="L375" s="15" t="str">
        <f>IFERROR(AVERAGE(G340:G375),"")</f>
        <v/>
      </c>
      <c r="M375" s="15" t="str">
        <f t="shared" si="48"/>
        <v/>
      </c>
      <c r="N375" s="59" t="str">
        <f t="shared" si="47"/>
        <v/>
      </c>
      <c r="O375" s="60" t="str">
        <f t="shared" si="45"/>
        <v/>
      </c>
      <c r="P375" s="61" t="str">
        <f t="shared" si="46"/>
        <v/>
      </c>
      <c r="Q375" s="62"/>
      <c r="R375" s="62"/>
      <c r="S375" s="62"/>
      <c r="T375" s="62"/>
      <c r="U375" s="62"/>
      <c r="V375" s="62"/>
      <c r="W375" s="23" t="str">
        <f>IFERROR(G375-L375,"")</f>
        <v/>
      </c>
      <c r="X375" s="48" t="str">
        <f t="shared" si="49"/>
        <v/>
      </c>
      <c r="Y375" s="49" t="str">
        <f t="shared" si="50"/>
        <v/>
      </c>
      <c r="Z375" s="28" t="str">
        <f t="shared" si="51"/>
        <v/>
      </c>
      <c r="AA375" s="13" t="str">
        <f t="shared" si="54"/>
        <v/>
      </c>
      <c r="AB375" s="13" t="str">
        <f t="shared" si="55"/>
        <v/>
      </c>
      <c r="AC375" s="63" t="str">
        <f t="shared" si="52"/>
        <v/>
      </c>
      <c r="AD375" s="14" t="str">
        <f t="shared" si="56"/>
        <v/>
      </c>
      <c r="AE375" s="14" t="str">
        <f t="shared" si="57"/>
        <v/>
      </c>
      <c r="AF375" s="64" t="str">
        <f t="shared" si="53"/>
        <v/>
      </c>
      <c r="AG375" s="4"/>
    </row>
    <row r="376" spans="1:33" x14ac:dyDescent="0.55000000000000004">
      <c r="A376" s="5" t="str">
        <f>IF('Data Validation'!$K$2&lt;&gt;TRUE,"",'Data Validation'!A376)</f>
        <v/>
      </c>
      <c r="B376" s="5" t="str">
        <f>IF('Data Validation'!$K$2&lt;&gt;TRUE,"",'Data Validation'!C376)</f>
        <v/>
      </c>
      <c r="C376" s="5" t="str">
        <f>IF('Data Validation'!$K$2&lt;&gt;TRUE,"",'Data Validation'!E376)</f>
        <v/>
      </c>
      <c r="D376" s="5" t="str">
        <f>IF('Data Validation'!$K$2&lt;&gt;TRUE,"",'Data Validation'!G376)</f>
        <v/>
      </c>
      <c r="E376" s="5" t="str">
        <f>IF($C376&lt;&gt;"M5","",Price!F376)</f>
        <v/>
      </c>
      <c r="F376" s="6" t="str">
        <f>IF($C376&lt;&gt;"M5","",Price!G376)</f>
        <v/>
      </c>
      <c r="G376" s="57" t="str">
        <f>IF($C376&lt;&gt;"M5","",SSA!E376)</f>
        <v/>
      </c>
      <c r="H376" s="57" t="str">
        <f>IF($C376&lt;&gt;"M5","",SSA!F376)</f>
        <v/>
      </c>
      <c r="I376" s="57" t="str">
        <f>IF($C376&lt;&gt;"M5","",SSA!G376)</f>
        <v/>
      </c>
      <c r="J376" s="57" t="str">
        <f>IF($C376&lt;&gt;"M5","",SSA!H376)</f>
        <v/>
      </c>
      <c r="L376" s="15" t="str">
        <f>IFERROR(AVERAGE(G341:G376),"")</f>
        <v/>
      </c>
      <c r="M376" s="15" t="str">
        <f t="shared" si="48"/>
        <v/>
      </c>
      <c r="N376" s="59" t="str">
        <f t="shared" si="47"/>
        <v/>
      </c>
      <c r="O376" s="60" t="str">
        <f t="shared" si="45"/>
        <v/>
      </c>
      <c r="P376" s="61" t="str">
        <f t="shared" si="46"/>
        <v/>
      </c>
      <c r="Q376" s="62"/>
      <c r="R376" s="62"/>
      <c r="S376" s="62"/>
      <c r="T376" s="62"/>
      <c r="U376" s="62"/>
      <c r="V376" s="62"/>
      <c r="W376" s="23" t="str">
        <f>IFERROR(G376-L376,"")</f>
        <v/>
      </c>
      <c r="X376" s="48" t="str">
        <f t="shared" si="49"/>
        <v/>
      </c>
      <c r="Y376" s="49" t="str">
        <f t="shared" si="50"/>
        <v/>
      </c>
      <c r="Z376" s="28" t="str">
        <f t="shared" si="51"/>
        <v/>
      </c>
      <c r="AA376" s="13" t="str">
        <f t="shared" si="54"/>
        <v/>
      </c>
      <c r="AB376" s="13" t="str">
        <f t="shared" si="55"/>
        <v/>
      </c>
      <c r="AC376" s="63" t="str">
        <f t="shared" si="52"/>
        <v/>
      </c>
      <c r="AD376" s="14" t="str">
        <f t="shared" si="56"/>
        <v/>
      </c>
      <c r="AE376" s="14" t="str">
        <f t="shared" si="57"/>
        <v/>
      </c>
      <c r="AF376" s="64" t="str">
        <f t="shared" si="53"/>
        <v/>
      </c>
      <c r="AG376" s="4"/>
    </row>
    <row r="377" spans="1:33" x14ac:dyDescent="0.55000000000000004">
      <c r="A377" s="5" t="str">
        <f>IF('Data Validation'!$K$2&lt;&gt;TRUE,"",'Data Validation'!A377)</f>
        <v/>
      </c>
      <c r="B377" s="5" t="str">
        <f>IF('Data Validation'!$K$2&lt;&gt;TRUE,"",'Data Validation'!C377)</f>
        <v/>
      </c>
      <c r="C377" s="5" t="str">
        <f>IF('Data Validation'!$K$2&lt;&gt;TRUE,"",'Data Validation'!E377)</f>
        <v/>
      </c>
      <c r="D377" s="5" t="str">
        <f>IF('Data Validation'!$K$2&lt;&gt;TRUE,"",'Data Validation'!G377)</f>
        <v/>
      </c>
      <c r="E377" s="5" t="str">
        <f>IF($C377&lt;&gt;"M5","",Price!F377)</f>
        <v/>
      </c>
      <c r="F377" s="6" t="str">
        <f>IF($C377&lt;&gt;"M5","",Price!G377)</f>
        <v/>
      </c>
      <c r="G377" s="57" t="str">
        <f>IF($C377&lt;&gt;"M5","",SSA!E377)</f>
        <v/>
      </c>
      <c r="H377" s="57" t="str">
        <f>IF($C377&lt;&gt;"M5","",SSA!F377)</f>
        <v/>
      </c>
      <c r="I377" s="57" t="str">
        <f>IF($C377&lt;&gt;"M5","",SSA!G377)</f>
        <v/>
      </c>
      <c r="J377" s="57" t="str">
        <f>IF($C377&lt;&gt;"M5","",SSA!H377)</f>
        <v/>
      </c>
      <c r="L377" s="15" t="str">
        <f>IFERROR(AVERAGE(G342:G377),"")</f>
        <v/>
      </c>
      <c r="M377" s="15" t="str">
        <f t="shared" si="48"/>
        <v/>
      </c>
      <c r="N377" s="59" t="str">
        <f t="shared" si="47"/>
        <v/>
      </c>
      <c r="O377" s="60" t="str">
        <f t="shared" si="45"/>
        <v/>
      </c>
      <c r="P377" s="61" t="str">
        <f t="shared" si="46"/>
        <v/>
      </c>
      <c r="Q377" s="62"/>
      <c r="R377" s="62"/>
      <c r="S377" s="62"/>
      <c r="T377" s="62"/>
      <c r="U377" s="62"/>
      <c r="V377" s="62"/>
      <c r="W377" s="23" t="str">
        <f>IFERROR(G377-L377,"")</f>
        <v/>
      </c>
      <c r="X377" s="48" t="str">
        <f t="shared" si="49"/>
        <v/>
      </c>
      <c r="Y377" s="49" t="str">
        <f t="shared" si="50"/>
        <v/>
      </c>
      <c r="Z377" s="28" t="str">
        <f t="shared" si="51"/>
        <v/>
      </c>
      <c r="AA377" s="13" t="str">
        <f t="shared" si="54"/>
        <v/>
      </c>
      <c r="AB377" s="13" t="str">
        <f t="shared" si="55"/>
        <v/>
      </c>
      <c r="AC377" s="63" t="str">
        <f t="shared" si="52"/>
        <v/>
      </c>
      <c r="AD377" s="14" t="str">
        <f t="shared" si="56"/>
        <v/>
      </c>
      <c r="AE377" s="14" t="str">
        <f t="shared" si="57"/>
        <v/>
      </c>
      <c r="AF377" s="64" t="str">
        <f t="shared" si="53"/>
        <v/>
      </c>
      <c r="AG377" s="4"/>
    </row>
    <row r="378" spans="1:33" x14ac:dyDescent="0.55000000000000004">
      <c r="A378" s="5" t="str">
        <f>IF('Data Validation'!$K$2&lt;&gt;TRUE,"",'Data Validation'!A378)</f>
        <v/>
      </c>
      <c r="B378" s="5" t="str">
        <f>IF('Data Validation'!$K$2&lt;&gt;TRUE,"",'Data Validation'!C378)</f>
        <v/>
      </c>
      <c r="C378" s="5" t="str">
        <f>IF('Data Validation'!$K$2&lt;&gt;TRUE,"",'Data Validation'!E378)</f>
        <v/>
      </c>
      <c r="D378" s="5" t="str">
        <f>IF('Data Validation'!$K$2&lt;&gt;TRUE,"",'Data Validation'!G378)</f>
        <v/>
      </c>
      <c r="E378" s="5" t="str">
        <f>IF($C378&lt;&gt;"M5","",Price!F378)</f>
        <v/>
      </c>
      <c r="F378" s="6" t="str">
        <f>IF($C378&lt;&gt;"M5","",Price!G378)</f>
        <v/>
      </c>
      <c r="G378" s="57" t="str">
        <f>IF($C378&lt;&gt;"M5","",SSA!E378)</f>
        <v/>
      </c>
      <c r="H378" s="57" t="str">
        <f>IF($C378&lt;&gt;"M5","",SSA!F378)</f>
        <v/>
      </c>
      <c r="I378" s="57" t="str">
        <f>IF($C378&lt;&gt;"M5","",SSA!G378)</f>
        <v/>
      </c>
      <c r="J378" s="57" t="str">
        <f>IF($C378&lt;&gt;"M5","",SSA!H378)</f>
        <v/>
      </c>
      <c r="L378" s="15" t="str">
        <f>IFERROR(AVERAGE(G343:G378),"")</f>
        <v/>
      </c>
      <c r="M378" s="15" t="str">
        <f t="shared" si="48"/>
        <v/>
      </c>
      <c r="N378" s="59" t="str">
        <f t="shared" si="47"/>
        <v/>
      </c>
      <c r="O378" s="60" t="str">
        <f t="shared" si="45"/>
        <v/>
      </c>
      <c r="P378" s="61" t="str">
        <f t="shared" si="46"/>
        <v/>
      </c>
      <c r="Q378" s="62"/>
      <c r="R378" s="62"/>
      <c r="S378" s="62"/>
      <c r="T378" s="62"/>
      <c r="U378" s="62"/>
      <c r="V378" s="62"/>
      <c r="W378" s="23" t="str">
        <f>IFERROR(G378-L378,"")</f>
        <v/>
      </c>
      <c r="X378" s="48" t="str">
        <f t="shared" si="49"/>
        <v/>
      </c>
      <c r="Y378" s="49" t="str">
        <f t="shared" si="50"/>
        <v/>
      </c>
      <c r="Z378" s="28" t="str">
        <f t="shared" si="51"/>
        <v/>
      </c>
      <c r="AA378" s="13" t="str">
        <f t="shared" si="54"/>
        <v/>
      </c>
      <c r="AB378" s="13" t="str">
        <f t="shared" si="55"/>
        <v/>
      </c>
      <c r="AC378" s="63" t="str">
        <f t="shared" si="52"/>
        <v/>
      </c>
      <c r="AD378" s="14" t="str">
        <f t="shared" si="56"/>
        <v/>
      </c>
      <c r="AE378" s="14" t="str">
        <f t="shared" si="57"/>
        <v/>
      </c>
      <c r="AF378" s="64" t="str">
        <f t="shared" si="53"/>
        <v/>
      </c>
      <c r="AG378" s="4"/>
    </row>
    <row r="379" spans="1:33" x14ac:dyDescent="0.55000000000000004">
      <c r="A379" s="5" t="str">
        <f>IF('Data Validation'!$K$2&lt;&gt;TRUE,"",'Data Validation'!A379)</f>
        <v/>
      </c>
      <c r="B379" s="5" t="str">
        <f>IF('Data Validation'!$K$2&lt;&gt;TRUE,"",'Data Validation'!C379)</f>
        <v/>
      </c>
      <c r="C379" s="5" t="str">
        <f>IF('Data Validation'!$K$2&lt;&gt;TRUE,"",'Data Validation'!E379)</f>
        <v/>
      </c>
      <c r="D379" s="5" t="str">
        <f>IF('Data Validation'!$K$2&lt;&gt;TRUE,"",'Data Validation'!G379)</f>
        <v/>
      </c>
      <c r="E379" s="5" t="str">
        <f>IF($C379&lt;&gt;"M5","",Price!F379)</f>
        <v/>
      </c>
      <c r="F379" s="6" t="str">
        <f>IF($C379&lt;&gt;"M5","",Price!G379)</f>
        <v/>
      </c>
      <c r="G379" s="57" t="str">
        <f>IF($C379&lt;&gt;"M5","",SSA!E379)</f>
        <v/>
      </c>
      <c r="H379" s="57" t="str">
        <f>IF($C379&lt;&gt;"M5","",SSA!F379)</f>
        <v/>
      </c>
      <c r="I379" s="57" t="str">
        <f>IF($C379&lt;&gt;"M5","",SSA!G379)</f>
        <v/>
      </c>
      <c r="J379" s="57" t="str">
        <f>IF($C379&lt;&gt;"M5","",SSA!H379)</f>
        <v/>
      </c>
      <c r="L379" s="15" t="str">
        <f>IFERROR(AVERAGE(G344:G379),"")</f>
        <v/>
      </c>
      <c r="M379" s="15" t="str">
        <f t="shared" si="48"/>
        <v/>
      </c>
      <c r="N379" s="59" t="str">
        <f t="shared" si="47"/>
        <v/>
      </c>
      <c r="O379" s="60" t="str">
        <f t="shared" si="45"/>
        <v/>
      </c>
      <c r="P379" s="61" t="str">
        <f t="shared" si="46"/>
        <v/>
      </c>
      <c r="Q379" s="62"/>
      <c r="R379" s="62"/>
      <c r="S379" s="62"/>
      <c r="T379" s="62"/>
      <c r="U379" s="62"/>
      <c r="V379" s="62"/>
      <c r="W379" s="23" t="str">
        <f>IFERROR(G379-L379,"")</f>
        <v/>
      </c>
      <c r="X379" s="48" t="str">
        <f t="shared" si="49"/>
        <v/>
      </c>
      <c r="Y379" s="49" t="str">
        <f t="shared" si="50"/>
        <v/>
      </c>
      <c r="Z379" s="28" t="str">
        <f t="shared" si="51"/>
        <v/>
      </c>
      <c r="AA379" s="13" t="str">
        <f t="shared" si="54"/>
        <v/>
      </c>
      <c r="AB379" s="13" t="str">
        <f t="shared" si="55"/>
        <v/>
      </c>
      <c r="AC379" s="63" t="str">
        <f t="shared" si="52"/>
        <v/>
      </c>
      <c r="AD379" s="14" t="str">
        <f t="shared" si="56"/>
        <v/>
      </c>
      <c r="AE379" s="14" t="str">
        <f t="shared" si="57"/>
        <v/>
      </c>
      <c r="AF379" s="64" t="str">
        <f t="shared" si="53"/>
        <v/>
      </c>
      <c r="AG379" s="4"/>
    </row>
    <row r="380" spans="1:33" x14ac:dyDescent="0.55000000000000004">
      <c r="A380" s="5" t="str">
        <f>IF('Data Validation'!$K$2&lt;&gt;TRUE,"",'Data Validation'!A380)</f>
        <v/>
      </c>
      <c r="B380" s="5" t="str">
        <f>IF('Data Validation'!$K$2&lt;&gt;TRUE,"",'Data Validation'!C380)</f>
        <v/>
      </c>
      <c r="C380" s="5" t="str">
        <f>IF('Data Validation'!$K$2&lt;&gt;TRUE,"",'Data Validation'!E380)</f>
        <v/>
      </c>
      <c r="D380" s="5" t="str">
        <f>IF('Data Validation'!$K$2&lt;&gt;TRUE,"",'Data Validation'!G380)</f>
        <v/>
      </c>
      <c r="E380" s="5" t="str">
        <f>IF($C380&lt;&gt;"M5","",Price!F380)</f>
        <v/>
      </c>
      <c r="F380" s="6" t="str">
        <f>IF($C380&lt;&gt;"M5","",Price!G380)</f>
        <v/>
      </c>
      <c r="G380" s="57" t="str">
        <f>IF($C380&lt;&gt;"M5","",SSA!E380)</f>
        <v/>
      </c>
      <c r="H380" s="57" t="str">
        <f>IF($C380&lt;&gt;"M5","",SSA!F380)</f>
        <v/>
      </c>
      <c r="I380" s="57" t="str">
        <f>IF($C380&lt;&gt;"M5","",SSA!G380)</f>
        <v/>
      </c>
      <c r="J380" s="57" t="str">
        <f>IF($C380&lt;&gt;"M5","",SSA!H380)</f>
        <v/>
      </c>
      <c r="L380" s="15" t="str">
        <f>IFERROR(AVERAGE(G345:G380),"")</f>
        <v/>
      </c>
      <c r="M380" s="15" t="str">
        <f t="shared" si="48"/>
        <v/>
      </c>
      <c r="N380" s="59" t="str">
        <f t="shared" si="47"/>
        <v/>
      </c>
      <c r="O380" s="60" t="str">
        <f t="shared" si="45"/>
        <v/>
      </c>
      <c r="P380" s="61" t="str">
        <f t="shared" si="46"/>
        <v/>
      </c>
      <c r="Q380" s="62"/>
      <c r="R380" s="62"/>
      <c r="S380" s="62"/>
      <c r="T380" s="62"/>
      <c r="U380" s="62"/>
      <c r="V380" s="62"/>
      <c r="W380" s="23" t="str">
        <f>IFERROR(G380-L380,"")</f>
        <v/>
      </c>
      <c r="X380" s="48" t="str">
        <f t="shared" si="49"/>
        <v/>
      </c>
      <c r="Y380" s="49" t="str">
        <f t="shared" si="50"/>
        <v/>
      </c>
      <c r="Z380" s="28" t="str">
        <f t="shared" si="51"/>
        <v/>
      </c>
      <c r="AA380" s="13" t="str">
        <f t="shared" si="54"/>
        <v/>
      </c>
      <c r="AB380" s="13" t="str">
        <f t="shared" si="55"/>
        <v/>
      </c>
      <c r="AC380" s="63" t="str">
        <f t="shared" si="52"/>
        <v/>
      </c>
      <c r="AD380" s="14" t="str">
        <f t="shared" si="56"/>
        <v/>
      </c>
      <c r="AE380" s="14" t="str">
        <f t="shared" si="57"/>
        <v/>
      </c>
      <c r="AF380" s="64" t="str">
        <f t="shared" si="53"/>
        <v/>
      </c>
      <c r="AG380" s="4"/>
    </row>
    <row r="381" spans="1:33" x14ac:dyDescent="0.55000000000000004">
      <c r="A381" s="5" t="str">
        <f>IF('Data Validation'!$K$2&lt;&gt;TRUE,"",'Data Validation'!A381)</f>
        <v/>
      </c>
      <c r="B381" s="5" t="str">
        <f>IF('Data Validation'!$K$2&lt;&gt;TRUE,"",'Data Validation'!C381)</f>
        <v/>
      </c>
      <c r="C381" s="5" t="str">
        <f>IF('Data Validation'!$K$2&lt;&gt;TRUE,"",'Data Validation'!E381)</f>
        <v/>
      </c>
      <c r="D381" s="5" t="str">
        <f>IF('Data Validation'!$K$2&lt;&gt;TRUE,"",'Data Validation'!G381)</f>
        <v/>
      </c>
      <c r="E381" s="5" t="str">
        <f>IF($C381&lt;&gt;"M5","",Price!F381)</f>
        <v/>
      </c>
      <c r="F381" s="6" t="str">
        <f>IF($C381&lt;&gt;"M5","",Price!G381)</f>
        <v/>
      </c>
      <c r="G381" s="57" t="str">
        <f>IF($C381&lt;&gt;"M5","",SSA!E381)</f>
        <v/>
      </c>
      <c r="H381" s="57" t="str">
        <f>IF($C381&lt;&gt;"M5","",SSA!F381)</f>
        <v/>
      </c>
      <c r="I381" s="57" t="str">
        <f>IF($C381&lt;&gt;"M5","",SSA!G381)</f>
        <v/>
      </c>
      <c r="J381" s="57" t="str">
        <f>IF($C381&lt;&gt;"M5","",SSA!H381)</f>
        <v/>
      </c>
      <c r="L381" s="15" t="str">
        <f>IFERROR(AVERAGE(G346:G381),"")</f>
        <v/>
      </c>
      <c r="M381" s="15" t="str">
        <f t="shared" si="48"/>
        <v/>
      </c>
      <c r="N381" s="59" t="str">
        <f t="shared" si="47"/>
        <v/>
      </c>
      <c r="O381" s="60" t="str">
        <f t="shared" si="45"/>
        <v/>
      </c>
      <c r="P381" s="61" t="str">
        <f t="shared" si="46"/>
        <v/>
      </c>
      <c r="Q381" s="62"/>
      <c r="R381" s="62"/>
      <c r="S381" s="62"/>
      <c r="T381" s="62"/>
      <c r="U381" s="62"/>
      <c r="V381" s="62"/>
      <c r="W381" s="23" t="str">
        <f>IFERROR(G381-L381,"")</f>
        <v/>
      </c>
      <c r="X381" s="48" t="str">
        <f t="shared" si="49"/>
        <v/>
      </c>
      <c r="Y381" s="49" t="str">
        <f t="shared" si="50"/>
        <v/>
      </c>
      <c r="Z381" s="28" t="str">
        <f t="shared" si="51"/>
        <v/>
      </c>
      <c r="AA381" s="13" t="str">
        <f t="shared" si="54"/>
        <v/>
      </c>
      <c r="AB381" s="13" t="str">
        <f t="shared" si="55"/>
        <v/>
      </c>
      <c r="AC381" s="63" t="str">
        <f t="shared" si="52"/>
        <v/>
      </c>
      <c r="AD381" s="14" t="str">
        <f t="shared" si="56"/>
        <v/>
      </c>
      <c r="AE381" s="14" t="str">
        <f t="shared" si="57"/>
        <v/>
      </c>
      <c r="AF381" s="64" t="str">
        <f t="shared" si="53"/>
        <v/>
      </c>
      <c r="AG381" s="4"/>
    </row>
    <row r="382" spans="1:33" x14ac:dyDescent="0.55000000000000004">
      <c r="A382" s="5" t="str">
        <f>IF('Data Validation'!$K$2&lt;&gt;TRUE,"",'Data Validation'!A382)</f>
        <v/>
      </c>
      <c r="B382" s="5" t="str">
        <f>IF('Data Validation'!$K$2&lt;&gt;TRUE,"",'Data Validation'!C382)</f>
        <v/>
      </c>
      <c r="C382" s="5" t="str">
        <f>IF('Data Validation'!$K$2&lt;&gt;TRUE,"",'Data Validation'!E382)</f>
        <v/>
      </c>
      <c r="D382" s="5" t="str">
        <f>IF('Data Validation'!$K$2&lt;&gt;TRUE,"",'Data Validation'!G382)</f>
        <v/>
      </c>
      <c r="E382" s="5" t="str">
        <f>IF($C382&lt;&gt;"M5","",Price!F382)</f>
        <v/>
      </c>
      <c r="F382" s="6" t="str">
        <f>IF($C382&lt;&gt;"M5","",Price!G382)</f>
        <v/>
      </c>
      <c r="G382" s="57" t="str">
        <f>IF($C382&lt;&gt;"M5","",SSA!E382)</f>
        <v/>
      </c>
      <c r="H382" s="57" t="str">
        <f>IF($C382&lt;&gt;"M5","",SSA!F382)</f>
        <v/>
      </c>
      <c r="I382" s="57" t="str">
        <f>IF($C382&lt;&gt;"M5","",SSA!G382)</f>
        <v/>
      </c>
      <c r="J382" s="57" t="str">
        <f>IF($C382&lt;&gt;"M5","",SSA!H382)</f>
        <v/>
      </c>
      <c r="L382" s="15" t="str">
        <f>IFERROR(AVERAGE(G347:G382),"")</f>
        <v/>
      </c>
      <c r="M382" s="15" t="str">
        <f t="shared" si="48"/>
        <v/>
      </c>
      <c r="N382" s="59" t="str">
        <f t="shared" si="47"/>
        <v/>
      </c>
      <c r="O382" s="60" t="str">
        <f t="shared" si="45"/>
        <v/>
      </c>
      <c r="P382" s="61" t="str">
        <f t="shared" si="46"/>
        <v/>
      </c>
      <c r="Q382" s="62"/>
      <c r="R382" s="62"/>
      <c r="S382" s="62"/>
      <c r="T382" s="62"/>
      <c r="U382" s="62"/>
      <c r="V382" s="62"/>
      <c r="W382" s="23" t="str">
        <f>IFERROR(G382-L382,"")</f>
        <v/>
      </c>
      <c r="X382" s="48" t="str">
        <f t="shared" si="49"/>
        <v/>
      </c>
      <c r="Y382" s="49" t="str">
        <f t="shared" si="50"/>
        <v/>
      </c>
      <c r="Z382" s="28" t="str">
        <f t="shared" si="51"/>
        <v/>
      </c>
      <c r="AA382" s="13" t="str">
        <f t="shared" si="54"/>
        <v/>
      </c>
      <c r="AB382" s="13" t="str">
        <f t="shared" si="55"/>
        <v/>
      </c>
      <c r="AC382" s="63" t="str">
        <f t="shared" si="52"/>
        <v/>
      </c>
      <c r="AD382" s="14" t="str">
        <f t="shared" si="56"/>
        <v/>
      </c>
      <c r="AE382" s="14" t="str">
        <f t="shared" si="57"/>
        <v/>
      </c>
      <c r="AF382" s="64" t="str">
        <f t="shared" si="53"/>
        <v/>
      </c>
      <c r="AG382" s="4"/>
    </row>
    <row r="383" spans="1:33" x14ac:dyDescent="0.55000000000000004">
      <c r="A383" s="5" t="str">
        <f>IF('Data Validation'!$K$2&lt;&gt;TRUE,"",'Data Validation'!A383)</f>
        <v/>
      </c>
      <c r="B383" s="5" t="str">
        <f>IF('Data Validation'!$K$2&lt;&gt;TRUE,"",'Data Validation'!C383)</f>
        <v/>
      </c>
      <c r="C383" s="5" t="str">
        <f>IF('Data Validation'!$K$2&lt;&gt;TRUE,"",'Data Validation'!E383)</f>
        <v/>
      </c>
      <c r="D383" s="5" t="str">
        <f>IF('Data Validation'!$K$2&lt;&gt;TRUE,"",'Data Validation'!G383)</f>
        <v/>
      </c>
      <c r="E383" s="5" t="str">
        <f>IF($C383&lt;&gt;"M5","",Price!F383)</f>
        <v/>
      </c>
      <c r="F383" s="6" t="str">
        <f>IF($C383&lt;&gt;"M5","",Price!G383)</f>
        <v/>
      </c>
      <c r="G383" s="57" t="str">
        <f>IF($C383&lt;&gt;"M5","",SSA!E383)</f>
        <v/>
      </c>
      <c r="H383" s="57" t="str">
        <f>IF($C383&lt;&gt;"M5","",SSA!F383)</f>
        <v/>
      </c>
      <c r="I383" s="57" t="str">
        <f>IF($C383&lt;&gt;"M5","",SSA!G383)</f>
        <v/>
      </c>
      <c r="J383" s="57" t="str">
        <f>IF($C383&lt;&gt;"M5","",SSA!H383)</f>
        <v/>
      </c>
      <c r="L383" s="15" t="str">
        <f>IFERROR(AVERAGE(G348:G383),"")</f>
        <v/>
      </c>
      <c r="M383" s="15" t="str">
        <f t="shared" si="48"/>
        <v/>
      </c>
      <c r="N383" s="59" t="str">
        <f t="shared" si="47"/>
        <v/>
      </c>
      <c r="O383" s="60" t="str">
        <f t="shared" si="45"/>
        <v/>
      </c>
      <c r="P383" s="61" t="str">
        <f t="shared" si="46"/>
        <v/>
      </c>
      <c r="Q383" s="62"/>
      <c r="R383" s="62"/>
      <c r="S383" s="62"/>
      <c r="T383" s="62"/>
      <c r="U383" s="62"/>
      <c r="V383" s="62"/>
      <c r="W383" s="23" t="str">
        <f>IFERROR(G383-L383,"")</f>
        <v/>
      </c>
      <c r="X383" s="48" t="str">
        <f t="shared" si="49"/>
        <v/>
      </c>
      <c r="Y383" s="49" t="str">
        <f t="shared" si="50"/>
        <v/>
      </c>
      <c r="Z383" s="28" t="str">
        <f t="shared" si="51"/>
        <v/>
      </c>
      <c r="AA383" s="13" t="str">
        <f t="shared" si="54"/>
        <v/>
      </c>
      <c r="AB383" s="13" t="str">
        <f t="shared" si="55"/>
        <v/>
      </c>
      <c r="AC383" s="63" t="str">
        <f t="shared" si="52"/>
        <v/>
      </c>
      <c r="AD383" s="14" t="str">
        <f t="shared" si="56"/>
        <v/>
      </c>
      <c r="AE383" s="14" t="str">
        <f t="shared" si="57"/>
        <v/>
      </c>
      <c r="AF383" s="64" t="str">
        <f t="shared" si="53"/>
        <v/>
      </c>
      <c r="AG383" s="4"/>
    </row>
    <row r="384" spans="1:33" x14ac:dyDescent="0.55000000000000004">
      <c r="A384" s="5" t="str">
        <f>IF('Data Validation'!$K$2&lt;&gt;TRUE,"",'Data Validation'!A384)</f>
        <v/>
      </c>
      <c r="B384" s="5" t="str">
        <f>IF('Data Validation'!$K$2&lt;&gt;TRUE,"",'Data Validation'!C384)</f>
        <v/>
      </c>
      <c r="C384" s="5" t="str">
        <f>IF('Data Validation'!$K$2&lt;&gt;TRUE,"",'Data Validation'!E384)</f>
        <v/>
      </c>
      <c r="D384" s="5" t="str">
        <f>IF('Data Validation'!$K$2&lt;&gt;TRUE,"",'Data Validation'!G384)</f>
        <v/>
      </c>
      <c r="E384" s="5" t="str">
        <f>IF($C384&lt;&gt;"M5","",Price!F384)</f>
        <v/>
      </c>
      <c r="F384" s="6" t="str">
        <f>IF($C384&lt;&gt;"M5","",Price!G384)</f>
        <v/>
      </c>
      <c r="G384" s="57" t="str">
        <f>IF($C384&lt;&gt;"M5","",SSA!E384)</f>
        <v/>
      </c>
      <c r="H384" s="57" t="str">
        <f>IF($C384&lt;&gt;"M5","",SSA!F384)</f>
        <v/>
      </c>
      <c r="I384" s="57" t="str">
        <f>IF($C384&lt;&gt;"M5","",SSA!G384)</f>
        <v/>
      </c>
      <c r="J384" s="57" t="str">
        <f>IF($C384&lt;&gt;"M5","",SSA!H384)</f>
        <v/>
      </c>
      <c r="L384" s="15" t="str">
        <f>IFERROR(AVERAGE(G349:G384),"")</f>
        <v/>
      </c>
      <c r="M384" s="15" t="str">
        <f t="shared" si="48"/>
        <v/>
      </c>
      <c r="N384" s="59" t="str">
        <f t="shared" si="47"/>
        <v/>
      </c>
      <c r="O384" s="60" t="str">
        <f t="shared" si="45"/>
        <v/>
      </c>
      <c r="P384" s="61" t="str">
        <f t="shared" si="46"/>
        <v/>
      </c>
      <c r="Q384" s="62"/>
      <c r="R384" s="62"/>
      <c r="S384" s="62"/>
      <c r="T384" s="62"/>
      <c r="U384" s="62"/>
      <c r="V384" s="62"/>
      <c r="W384" s="23" t="str">
        <f>IFERROR(G384-L384,"")</f>
        <v/>
      </c>
      <c r="X384" s="48" t="str">
        <f t="shared" si="49"/>
        <v/>
      </c>
      <c r="Y384" s="49" t="str">
        <f t="shared" si="50"/>
        <v/>
      </c>
      <c r="Z384" s="28" t="str">
        <f t="shared" si="51"/>
        <v/>
      </c>
      <c r="AA384" s="13" t="str">
        <f t="shared" si="54"/>
        <v/>
      </c>
      <c r="AB384" s="13" t="str">
        <f t="shared" si="55"/>
        <v/>
      </c>
      <c r="AC384" s="63" t="str">
        <f t="shared" si="52"/>
        <v/>
      </c>
      <c r="AD384" s="14" t="str">
        <f t="shared" si="56"/>
        <v/>
      </c>
      <c r="AE384" s="14" t="str">
        <f t="shared" si="57"/>
        <v/>
      </c>
      <c r="AF384" s="64" t="str">
        <f t="shared" si="53"/>
        <v/>
      </c>
      <c r="AG384" s="4"/>
    </row>
    <row r="385" spans="1:33" x14ac:dyDescent="0.55000000000000004">
      <c r="A385" s="5" t="str">
        <f>IF('Data Validation'!$K$2&lt;&gt;TRUE,"",'Data Validation'!A385)</f>
        <v/>
      </c>
      <c r="B385" s="5" t="str">
        <f>IF('Data Validation'!$K$2&lt;&gt;TRUE,"",'Data Validation'!C385)</f>
        <v/>
      </c>
      <c r="C385" s="5" t="str">
        <f>IF('Data Validation'!$K$2&lt;&gt;TRUE,"",'Data Validation'!E385)</f>
        <v/>
      </c>
      <c r="D385" s="5" t="str">
        <f>IF('Data Validation'!$K$2&lt;&gt;TRUE,"",'Data Validation'!G385)</f>
        <v/>
      </c>
      <c r="E385" s="5" t="str">
        <f>IF($C385&lt;&gt;"M5","",Price!F385)</f>
        <v/>
      </c>
      <c r="F385" s="6" t="str">
        <f>IF($C385&lt;&gt;"M5","",Price!G385)</f>
        <v/>
      </c>
      <c r="G385" s="57" t="str">
        <f>IF($C385&lt;&gt;"M5","",SSA!E385)</f>
        <v/>
      </c>
      <c r="H385" s="57" t="str">
        <f>IF($C385&lt;&gt;"M5","",SSA!F385)</f>
        <v/>
      </c>
      <c r="I385" s="57" t="str">
        <f>IF($C385&lt;&gt;"M5","",SSA!G385)</f>
        <v/>
      </c>
      <c r="J385" s="57" t="str">
        <f>IF($C385&lt;&gt;"M5","",SSA!H385)</f>
        <v/>
      </c>
      <c r="L385" s="15" t="str">
        <f>IFERROR(AVERAGE(G350:G385),"")</f>
        <v/>
      </c>
      <c r="M385" s="15" t="str">
        <f t="shared" si="48"/>
        <v/>
      </c>
      <c r="N385" s="59" t="str">
        <f t="shared" si="47"/>
        <v/>
      </c>
      <c r="O385" s="60" t="str">
        <f t="shared" si="45"/>
        <v/>
      </c>
      <c r="P385" s="61" t="str">
        <f t="shared" si="46"/>
        <v/>
      </c>
      <c r="Q385" s="62"/>
      <c r="R385" s="62"/>
      <c r="S385" s="62"/>
      <c r="T385" s="62"/>
      <c r="U385" s="62"/>
      <c r="V385" s="62"/>
      <c r="W385" s="23" t="str">
        <f>IFERROR(G385-L385,"")</f>
        <v/>
      </c>
      <c r="X385" s="48" t="str">
        <f t="shared" si="49"/>
        <v/>
      </c>
      <c r="Y385" s="49" t="str">
        <f t="shared" si="50"/>
        <v/>
      </c>
      <c r="Z385" s="28" t="str">
        <f t="shared" si="51"/>
        <v/>
      </c>
      <c r="AA385" s="13" t="str">
        <f t="shared" si="54"/>
        <v/>
      </c>
      <c r="AB385" s="13" t="str">
        <f t="shared" si="55"/>
        <v/>
      </c>
      <c r="AC385" s="63" t="str">
        <f t="shared" si="52"/>
        <v/>
      </c>
      <c r="AD385" s="14" t="str">
        <f t="shared" si="56"/>
        <v/>
      </c>
      <c r="AE385" s="14" t="str">
        <f t="shared" si="57"/>
        <v/>
      </c>
      <c r="AF385" s="64" t="str">
        <f t="shared" si="53"/>
        <v/>
      </c>
      <c r="AG385" s="4"/>
    </row>
    <row r="386" spans="1:33" x14ac:dyDescent="0.55000000000000004">
      <c r="A386" s="5" t="str">
        <f>IF('Data Validation'!$K$2&lt;&gt;TRUE,"",'Data Validation'!A386)</f>
        <v/>
      </c>
      <c r="B386" s="5" t="str">
        <f>IF('Data Validation'!$K$2&lt;&gt;TRUE,"",'Data Validation'!C386)</f>
        <v/>
      </c>
      <c r="C386" s="5" t="str">
        <f>IF('Data Validation'!$K$2&lt;&gt;TRUE,"",'Data Validation'!E386)</f>
        <v/>
      </c>
      <c r="D386" s="5" t="str">
        <f>IF('Data Validation'!$K$2&lt;&gt;TRUE,"",'Data Validation'!G386)</f>
        <v/>
      </c>
      <c r="E386" s="5" t="str">
        <f>IF($C386&lt;&gt;"M5","",Price!F386)</f>
        <v/>
      </c>
      <c r="F386" s="6" t="str">
        <f>IF($C386&lt;&gt;"M5","",Price!G386)</f>
        <v/>
      </c>
      <c r="G386" s="57" t="str">
        <f>IF($C386&lt;&gt;"M5","",SSA!E386)</f>
        <v/>
      </c>
      <c r="H386" s="57" t="str">
        <f>IF($C386&lt;&gt;"M5","",SSA!F386)</f>
        <v/>
      </c>
      <c r="I386" s="57" t="str">
        <f>IF($C386&lt;&gt;"M5","",SSA!G386)</f>
        <v/>
      </c>
      <c r="J386" s="57" t="str">
        <f>IF($C386&lt;&gt;"M5","",SSA!H386)</f>
        <v/>
      </c>
      <c r="L386" s="15" t="str">
        <f>IFERROR(AVERAGE(G351:G386),"")</f>
        <v/>
      </c>
      <c r="M386" s="15" t="str">
        <f t="shared" si="48"/>
        <v/>
      </c>
      <c r="N386" s="59" t="str">
        <f t="shared" si="47"/>
        <v/>
      </c>
      <c r="O386" s="60" t="str">
        <f t="shared" si="45"/>
        <v/>
      </c>
      <c r="P386" s="61" t="str">
        <f t="shared" si="46"/>
        <v/>
      </c>
      <c r="Q386" s="62"/>
      <c r="R386" s="62"/>
      <c r="S386" s="62"/>
      <c r="T386" s="62"/>
      <c r="U386" s="62"/>
      <c r="V386" s="62"/>
      <c r="W386" s="23" t="str">
        <f>IFERROR(G386-L386,"")</f>
        <v/>
      </c>
      <c r="X386" s="48" t="str">
        <f t="shared" si="49"/>
        <v/>
      </c>
      <c r="Y386" s="49" t="str">
        <f t="shared" si="50"/>
        <v/>
      </c>
      <c r="Z386" s="28" t="str">
        <f t="shared" si="51"/>
        <v/>
      </c>
      <c r="AA386" s="13" t="str">
        <f t="shared" si="54"/>
        <v/>
      </c>
      <c r="AB386" s="13" t="str">
        <f t="shared" si="55"/>
        <v/>
      </c>
      <c r="AC386" s="63" t="str">
        <f t="shared" si="52"/>
        <v/>
      </c>
      <c r="AD386" s="14" t="str">
        <f t="shared" si="56"/>
        <v/>
      </c>
      <c r="AE386" s="14" t="str">
        <f t="shared" si="57"/>
        <v/>
      </c>
      <c r="AF386" s="64" t="str">
        <f t="shared" si="53"/>
        <v/>
      </c>
      <c r="AG386" s="4"/>
    </row>
    <row r="387" spans="1:33" x14ac:dyDescent="0.55000000000000004">
      <c r="A387" s="5" t="str">
        <f>IF('Data Validation'!$K$2&lt;&gt;TRUE,"",'Data Validation'!A387)</f>
        <v/>
      </c>
      <c r="B387" s="5" t="str">
        <f>IF('Data Validation'!$K$2&lt;&gt;TRUE,"",'Data Validation'!C387)</f>
        <v/>
      </c>
      <c r="C387" s="5" t="str">
        <f>IF('Data Validation'!$K$2&lt;&gt;TRUE,"",'Data Validation'!E387)</f>
        <v/>
      </c>
      <c r="D387" s="5" t="str">
        <f>IF('Data Validation'!$K$2&lt;&gt;TRUE,"",'Data Validation'!G387)</f>
        <v/>
      </c>
      <c r="E387" s="5" t="str">
        <f>IF($C387&lt;&gt;"M5","",Price!F387)</f>
        <v/>
      </c>
      <c r="F387" s="6" t="str">
        <f>IF($C387&lt;&gt;"M5","",Price!G387)</f>
        <v/>
      </c>
      <c r="G387" s="57" t="str">
        <f>IF($C387&lt;&gt;"M5","",SSA!E387)</f>
        <v/>
      </c>
      <c r="H387" s="57" t="str">
        <f>IF($C387&lt;&gt;"M5","",SSA!F387)</f>
        <v/>
      </c>
      <c r="I387" s="57" t="str">
        <f>IF($C387&lt;&gt;"M5","",SSA!G387)</f>
        <v/>
      </c>
      <c r="J387" s="57" t="str">
        <f>IF($C387&lt;&gt;"M5","",SSA!H387)</f>
        <v/>
      </c>
      <c r="L387" s="15" t="str">
        <f>IFERROR(AVERAGE(G352:G387),"")</f>
        <v/>
      </c>
      <c r="M387" s="15" t="str">
        <f t="shared" si="48"/>
        <v/>
      </c>
      <c r="N387" s="59" t="str">
        <f t="shared" si="47"/>
        <v/>
      </c>
      <c r="O387" s="60" t="str">
        <f t="shared" ref="O387:O450" si="58">IFERROR(IF(N387&gt;0,((E387-I387)/I387),""),"")</f>
        <v/>
      </c>
      <c r="P387" s="61" t="str">
        <f t="shared" ref="P387:P450" si="59">IFERROR(IF(N387&lt;0,((F387-J387)/J387),""),"")</f>
        <v/>
      </c>
      <c r="Q387" s="26" t="str">
        <f>IFERROR(STANDARDIZE(O387,AVERAGE(O3:O387),_xlfn.STDEV.P(O3:O387)),"")</f>
        <v/>
      </c>
      <c r="R387" s="26" t="str">
        <f>IFERROR(STANDARDIZE(P387,AVERAGE(P3:P387),_xlfn.STDEV.P(P3:P387)),"")</f>
        <v/>
      </c>
      <c r="S387" s="25" t="str">
        <f>IFERROR(_xlfn.NORM.S.DIST(Q387,TRUE),"")</f>
        <v/>
      </c>
      <c r="T387" s="25" t="str">
        <f>IFERROR(_xlfn.NORM.S.DIST(R387,TRUE),"")</f>
        <v/>
      </c>
      <c r="U387" s="22" t="str">
        <f>IF(S387="","",IF(S387&gt;90%,"Sig High Spike",""))</f>
        <v/>
      </c>
      <c r="V387" s="22" t="str">
        <f>IF(T387="","",IF(T387&lt;10%,"Sig Low Spike",""))</f>
        <v/>
      </c>
      <c r="W387" s="23" t="str">
        <f>IFERROR(G387-L387,"")</f>
        <v/>
      </c>
      <c r="X387" s="48" t="str">
        <f t="shared" si="49"/>
        <v/>
      </c>
      <c r="Y387" s="49" t="str">
        <f t="shared" si="50"/>
        <v/>
      </c>
      <c r="Z387" s="28" t="str">
        <f t="shared" si="51"/>
        <v/>
      </c>
      <c r="AA387" s="13" t="str">
        <f t="shared" si="54"/>
        <v/>
      </c>
      <c r="AB387" s="13" t="str">
        <f t="shared" si="55"/>
        <v/>
      </c>
      <c r="AC387" s="63" t="str">
        <f>IF(AND(AB387="Under Price",V387="Sig Low Spike"),"Deep Under Price","")</f>
        <v/>
      </c>
      <c r="AD387" s="14" t="str">
        <f t="shared" si="56"/>
        <v/>
      </c>
      <c r="AE387" s="14" t="str">
        <f t="shared" si="57"/>
        <v/>
      </c>
      <c r="AF387" s="64" t="str">
        <f>IF(AND(AE387="Over Price",U387="Sig Low Spike"),"Deep Over Price","")</f>
        <v/>
      </c>
      <c r="AG387" s="4"/>
    </row>
    <row r="388" spans="1:33" x14ac:dyDescent="0.55000000000000004">
      <c r="A388" s="5" t="str">
        <f>IF('Data Validation'!$K$2&lt;&gt;TRUE,"",'Data Validation'!A388)</f>
        <v/>
      </c>
      <c r="B388" s="5" t="str">
        <f>IF('Data Validation'!$K$2&lt;&gt;TRUE,"",'Data Validation'!C388)</f>
        <v/>
      </c>
      <c r="C388" s="5" t="str">
        <f>IF('Data Validation'!$K$2&lt;&gt;TRUE,"",'Data Validation'!E388)</f>
        <v/>
      </c>
      <c r="D388" s="5" t="str">
        <f>IF('Data Validation'!$K$2&lt;&gt;TRUE,"",'Data Validation'!G388)</f>
        <v/>
      </c>
      <c r="E388" s="5" t="str">
        <f>IF($C388&lt;&gt;"M5","",Price!F388)</f>
        <v/>
      </c>
      <c r="F388" s="6" t="str">
        <f>IF($C388&lt;&gt;"M5","",Price!G388)</f>
        <v/>
      </c>
      <c r="G388" s="57" t="str">
        <f>IF($C388&lt;&gt;"M5","",SSA!E388)</f>
        <v/>
      </c>
      <c r="H388" s="57" t="str">
        <f>IF($C388&lt;&gt;"M5","",SSA!F388)</f>
        <v/>
      </c>
      <c r="I388" s="57" t="str">
        <f>IF($C388&lt;&gt;"M5","",SSA!G388)</f>
        <v/>
      </c>
      <c r="J388" s="57" t="str">
        <f>IF($C388&lt;&gt;"M5","",SSA!H388)</f>
        <v/>
      </c>
      <c r="L388" s="15" t="str">
        <f>IFERROR(AVERAGE(G353:G388),"")</f>
        <v/>
      </c>
      <c r="M388" s="15" t="str">
        <f t="shared" si="48"/>
        <v/>
      </c>
      <c r="N388" s="59" t="str">
        <f t="shared" si="47"/>
        <v/>
      </c>
      <c r="O388" s="60" t="str">
        <f t="shared" si="58"/>
        <v/>
      </c>
      <c r="P388" s="61" t="str">
        <f t="shared" si="59"/>
        <v/>
      </c>
      <c r="Q388" s="26" t="str">
        <f t="shared" ref="Q388:Q451" si="60">IFERROR(STANDARDIZE(O388,AVERAGE(O4:O388),_xlfn.STDEV.P(O4:O388)),"")</f>
        <v/>
      </c>
      <c r="R388" s="26" t="str">
        <f t="shared" ref="R388:R451" si="61">IFERROR(STANDARDIZE(P388,AVERAGE(P4:P388),_xlfn.STDEV.P(P4:P388)),"")</f>
        <v/>
      </c>
      <c r="S388" s="25" t="str">
        <f t="shared" ref="S388:S451" si="62">IFERROR(_xlfn.NORM.S.DIST(Q388,TRUE),"")</f>
        <v/>
      </c>
      <c r="T388" s="25" t="str">
        <f t="shared" ref="T388:T451" si="63">IFERROR(_xlfn.NORM.S.DIST(R388,TRUE),"")</f>
        <v/>
      </c>
      <c r="U388" s="22" t="str">
        <f t="shared" ref="U388:U451" si="64">IF(S388="","",IF(S388&gt;90%,"Sig High Spike",""))</f>
        <v/>
      </c>
      <c r="V388" s="22" t="str">
        <f t="shared" ref="V388:V451" si="65">IF(T388="","",IF(T388&lt;10%,"Sig Low Spike",""))</f>
        <v/>
      </c>
      <c r="W388" s="23" t="str">
        <f>IFERROR(G388-L388,"")</f>
        <v/>
      </c>
      <c r="X388" s="48" t="str">
        <f t="shared" si="49"/>
        <v/>
      </c>
      <c r="Y388" s="49" t="str">
        <f t="shared" si="50"/>
        <v/>
      </c>
      <c r="Z388" s="28" t="str">
        <f t="shared" si="51"/>
        <v/>
      </c>
      <c r="AA388" s="13" t="str">
        <f t="shared" si="54"/>
        <v/>
      </c>
      <c r="AB388" s="13" t="str">
        <f t="shared" si="55"/>
        <v/>
      </c>
      <c r="AC388" s="63" t="str">
        <f t="shared" ref="AC388:AC451" si="66">IF(AND(AB388="Under Price",V388="Sig Low Spike"),"Deep Under Price","")</f>
        <v/>
      </c>
      <c r="AD388" s="14" t="str">
        <f t="shared" si="56"/>
        <v/>
      </c>
      <c r="AE388" s="14" t="str">
        <f t="shared" si="57"/>
        <v/>
      </c>
      <c r="AF388" s="64" t="str">
        <f t="shared" ref="AF388:AF451" si="67">IF(AND(AE388="Over Price",U388="Sig Low Spike"),"Deep Over Price","")</f>
        <v/>
      </c>
      <c r="AG388" s="4"/>
    </row>
    <row r="389" spans="1:33" x14ac:dyDescent="0.55000000000000004">
      <c r="A389" s="5" t="str">
        <f>IF('Data Validation'!$K$2&lt;&gt;TRUE,"",'Data Validation'!A389)</f>
        <v/>
      </c>
      <c r="B389" s="5" t="str">
        <f>IF('Data Validation'!$K$2&lt;&gt;TRUE,"",'Data Validation'!C389)</f>
        <v/>
      </c>
      <c r="C389" s="5" t="str">
        <f>IF('Data Validation'!$K$2&lt;&gt;TRUE,"",'Data Validation'!E389)</f>
        <v/>
      </c>
      <c r="D389" s="5" t="str">
        <f>IF('Data Validation'!$K$2&lt;&gt;TRUE,"",'Data Validation'!G389)</f>
        <v/>
      </c>
      <c r="E389" s="5" t="str">
        <f>IF($C389&lt;&gt;"M5","",Price!F389)</f>
        <v/>
      </c>
      <c r="F389" s="6" t="str">
        <f>IF($C389&lt;&gt;"M5","",Price!G389)</f>
        <v/>
      </c>
      <c r="G389" s="57" t="str">
        <f>IF($C389&lt;&gt;"M5","",SSA!E389)</f>
        <v/>
      </c>
      <c r="H389" s="57" t="str">
        <f>IF($C389&lt;&gt;"M5","",SSA!F389)</f>
        <v/>
      </c>
      <c r="I389" s="57" t="str">
        <f>IF($C389&lt;&gt;"M5","",SSA!G389)</f>
        <v/>
      </c>
      <c r="J389" s="57" t="str">
        <f>IF($C389&lt;&gt;"M5","",SSA!H389)</f>
        <v/>
      </c>
      <c r="L389" s="15" t="str">
        <f>IFERROR(AVERAGE(G354:G389),"")</f>
        <v/>
      </c>
      <c r="M389" s="15" t="str">
        <f t="shared" si="48"/>
        <v/>
      </c>
      <c r="N389" s="59" t="str">
        <f t="shared" si="47"/>
        <v/>
      </c>
      <c r="O389" s="60" t="str">
        <f t="shared" si="58"/>
        <v/>
      </c>
      <c r="P389" s="61" t="str">
        <f t="shared" si="59"/>
        <v/>
      </c>
      <c r="Q389" s="26" t="str">
        <f t="shared" si="60"/>
        <v/>
      </c>
      <c r="R389" s="26" t="str">
        <f t="shared" si="61"/>
        <v/>
      </c>
      <c r="S389" s="25" t="str">
        <f t="shared" si="62"/>
        <v/>
      </c>
      <c r="T389" s="25" t="str">
        <f t="shared" si="63"/>
        <v/>
      </c>
      <c r="U389" s="22" t="str">
        <f t="shared" si="64"/>
        <v/>
      </c>
      <c r="V389" s="22" t="str">
        <f t="shared" si="65"/>
        <v/>
      </c>
      <c r="W389" s="23" t="str">
        <f>IFERROR(G389-L389,"")</f>
        <v/>
      </c>
      <c r="X389" s="48" t="str">
        <f t="shared" si="49"/>
        <v/>
      </c>
      <c r="Y389" s="49" t="str">
        <f t="shared" si="50"/>
        <v/>
      </c>
      <c r="Z389" s="28" t="str">
        <f t="shared" si="51"/>
        <v/>
      </c>
      <c r="AA389" s="13" t="str">
        <f t="shared" si="54"/>
        <v/>
      </c>
      <c r="AB389" s="13" t="str">
        <f t="shared" si="55"/>
        <v/>
      </c>
      <c r="AC389" s="63" t="str">
        <f t="shared" si="66"/>
        <v/>
      </c>
      <c r="AD389" s="14" t="str">
        <f t="shared" si="56"/>
        <v/>
      </c>
      <c r="AE389" s="14" t="str">
        <f t="shared" si="57"/>
        <v/>
      </c>
      <c r="AF389" s="64" t="str">
        <f t="shared" si="67"/>
        <v/>
      </c>
      <c r="AG389" s="4"/>
    </row>
    <row r="390" spans="1:33" x14ac:dyDescent="0.55000000000000004">
      <c r="A390" s="5" t="str">
        <f>IF('Data Validation'!$K$2&lt;&gt;TRUE,"",'Data Validation'!A390)</f>
        <v/>
      </c>
      <c r="B390" s="5" t="str">
        <f>IF('Data Validation'!$K$2&lt;&gt;TRUE,"",'Data Validation'!C390)</f>
        <v/>
      </c>
      <c r="C390" s="5" t="str">
        <f>IF('Data Validation'!$K$2&lt;&gt;TRUE,"",'Data Validation'!E390)</f>
        <v/>
      </c>
      <c r="D390" s="5" t="str">
        <f>IF('Data Validation'!$K$2&lt;&gt;TRUE,"",'Data Validation'!G390)</f>
        <v/>
      </c>
      <c r="E390" s="5" t="str">
        <f>IF($C390&lt;&gt;"M5","",Price!F390)</f>
        <v/>
      </c>
      <c r="F390" s="6" t="str">
        <f>IF($C390&lt;&gt;"M5","",Price!G390)</f>
        <v/>
      </c>
      <c r="G390" s="57" t="str">
        <f>IF($C390&lt;&gt;"M5","",SSA!E390)</f>
        <v/>
      </c>
      <c r="H390" s="57" t="str">
        <f>IF($C390&lt;&gt;"M5","",SSA!F390)</f>
        <v/>
      </c>
      <c r="I390" s="57" t="str">
        <f>IF($C390&lt;&gt;"M5","",SSA!G390)</f>
        <v/>
      </c>
      <c r="J390" s="57" t="str">
        <f>IF($C390&lt;&gt;"M5","",SSA!H390)</f>
        <v/>
      </c>
      <c r="L390" s="15" t="str">
        <f>IFERROR(AVERAGE(G355:G390),"")</f>
        <v/>
      </c>
      <c r="M390" s="15" t="str">
        <f t="shared" si="48"/>
        <v/>
      </c>
      <c r="N390" s="59" t="str">
        <f t="shared" si="47"/>
        <v/>
      </c>
      <c r="O390" s="60" t="str">
        <f t="shared" si="58"/>
        <v/>
      </c>
      <c r="P390" s="61" t="str">
        <f t="shared" si="59"/>
        <v/>
      </c>
      <c r="Q390" s="26" t="str">
        <f t="shared" si="60"/>
        <v/>
      </c>
      <c r="R390" s="26" t="str">
        <f t="shared" si="61"/>
        <v/>
      </c>
      <c r="S390" s="25" t="str">
        <f t="shared" si="62"/>
        <v/>
      </c>
      <c r="T390" s="25" t="str">
        <f t="shared" si="63"/>
        <v/>
      </c>
      <c r="U390" s="22" t="str">
        <f t="shared" si="64"/>
        <v/>
      </c>
      <c r="V390" s="22" t="str">
        <f t="shared" si="65"/>
        <v/>
      </c>
      <c r="W390" s="23" t="str">
        <f>IFERROR(G390-L390,"")</f>
        <v/>
      </c>
      <c r="X390" s="48" t="str">
        <f t="shared" si="49"/>
        <v/>
      </c>
      <c r="Y390" s="49" t="str">
        <f t="shared" si="50"/>
        <v/>
      </c>
      <c r="Z390" s="28" t="str">
        <f t="shared" si="51"/>
        <v/>
      </c>
      <c r="AA390" s="13" t="str">
        <f t="shared" si="54"/>
        <v/>
      </c>
      <c r="AB390" s="13" t="str">
        <f t="shared" si="55"/>
        <v/>
      </c>
      <c r="AC390" s="63" t="str">
        <f t="shared" si="66"/>
        <v/>
      </c>
      <c r="AD390" s="14" t="str">
        <f t="shared" si="56"/>
        <v/>
      </c>
      <c r="AE390" s="14" t="str">
        <f t="shared" si="57"/>
        <v/>
      </c>
      <c r="AF390" s="64" t="str">
        <f t="shared" si="67"/>
        <v/>
      </c>
      <c r="AG390" s="4"/>
    </row>
    <row r="391" spans="1:33" x14ac:dyDescent="0.55000000000000004">
      <c r="A391" s="5" t="str">
        <f>IF('Data Validation'!$K$2&lt;&gt;TRUE,"",'Data Validation'!A391)</f>
        <v/>
      </c>
      <c r="B391" s="5" t="str">
        <f>IF('Data Validation'!$K$2&lt;&gt;TRUE,"",'Data Validation'!C391)</f>
        <v/>
      </c>
      <c r="C391" s="5" t="str">
        <f>IF('Data Validation'!$K$2&lt;&gt;TRUE,"",'Data Validation'!E391)</f>
        <v/>
      </c>
      <c r="D391" s="5" t="str">
        <f>IF('Data Validation'!$K$2&lt;&gt;TRUE,"",'Data Validation'!G391)</f>
        <v/>
      </c>
      <c r="E391" s="5" t="str">
        <f>IF($C391&lt;&gt;"M5","",Price!F391)</f>
        <v/>
      </c>
      <c r="F391" s="6" t="str">
        <f>IF($C391&lt;&gt;"M5","",Price!G391)</f>
        <v/>
      </c>
      <c r="G391" s="57" t="str">
        <f>IF($C391&lt;&gt;"M5","",SSA!E391)</f>
        <v/>
      </c>
      <c r="H391" s="57" t="str">
        <f>IF($C391&lt;&gt;"M5","",SSA!F391)</f>
        <v/>
      </c>
      <c r="I391" s="57" t="str">
        <f>IF($C391&lt;&gt;"M5","",SSA!G391)</f>
        <v/>
      </c>
      <c r="J391" s="57" t="str">
        <f>IF($C391&lt;&gt;"M5","",SSA!H391)</f>
        <v/>
      </c>
      <c r="L391" s="15" t="str">
        <f>IFERROR(AVERAGE(G356:G391),"")</f>
        <v/>
      </c>
      <c r="M391" s="15" t="str">
        <f t="shared" si="48"/>
        <v/>
      </c>
      <c r="N391" s="59" t="str">
        <f t="shared" si="47"/>
        <v/>
      </c>
      <c r="O391" s="60" t="str">
        <f t="shared" si="58"/>
        <v/>
      </c>
      <c r="P391" s="61" t="str">
        <f t="shared" si="59"/>
        <v/>
      </c>
      <c r="Q391" s="26" t="str">
        <f t="shared" si="60"/>
        <v/>
      </c>
      <c r="R391" s="26" t="str">
        <f t="shared" si="61"/>
        <v/>
      </c>
      <c r="S391" s="25" t="str">
        <f t="shared" si="62"/>
        <v/>
      </c>
      <c r="T391" s="25" t="str">
        <f t="shared" si="63"/>
        <v/>
      </c>
      <c r="U391" s="22" t="str">
        <f t="shared" si="64"/>
        <v/>
      </c>
      <c r="V391" s="22" t="str">
        <f t="shared" si="65"/>
        <v/>
      </c>
      <c r="W391" s="23" t="str">
        <f>IFERROR(G391-L391,"")</f>
        <v/>
      </c>
      <c r="X391" s="48" t="str">
        <f t="shared" si="49"/>
        <v/>
      </c>
      <c r="Y391" s="49" t="str">
        <f t="shared" si="50"/>
        <v/>
      </c>
      <c r="Z391" s="28" t="str">
        <f t="shared" si="51"/>
        <v/>
      </c>
      <c r="AA391" s="13" t="str">
        <f t="shared" si="54"/>
        <v/>
      </c>
      <c r="AB391" s="13" t="str">
        <f t="shared" si="55"/>
        <v/>
      </c>
      <c r="AC391" s="63" t="str">
        <f t="shared" si="66"/>
        <v/>
      </c>
      <c r="AD391" s="14" t="str">
        <f t="shared" si="56"/>
        <v/>
      </c>
      <c r="AE391" s="14" t="str">
        <f t="shared" si="57"/>
        <v/>
      </c>
      <c r="AF391" s="64" t="str">
        <f t="shared" si="67"/>
        <v/>
      </c>
      <c r="AG391" s="4"/>
    </row>
    <row r="392" spans="1:33" x14ac:dyDescent="0.55000000000000004">
      <c r="A392" s="5" t="str">
        <f>IF('Data Validation'!$K$2&lt;&gt;TRUE,"",'Data Validation'!A392)</f>
        <v/>
      </c>
      <c r="B392" s="5" t="str">
        <f>IF('Data Validation'!$K$2&lt;&gt;TRUE,"",'Data Validation'!C392)</f>
        <v/>
      </c>
      <c r="C392" s="5" t="str">
        <f>IF('Data Validation'!$K$2&lt;&gt;TRUE,"",'Data Validation'!E392)</f>
        <v/>
      </c>
      <c r="D392" s="5" t="str">
        <f>IF('Data Validation'!$K$2&lt;&gt;TRUE,"",'Data Validation'!G392)</f>
        <v/>
      </c>
      <c r="E392" s="5" t="str">
        <f>IF($C392&lt;&gt;"M5","",Price!F392)</f>
        <v/>
      </c>
      <c r="F392" s="6" t="str">
        <f>IF($C392&lt;&gt;"M5","",Price!G392)</f>
        <v/>
      </c>
      <c r="G392" s="57" t="str">
        <f>IF($C392&lt;&gt;"M5","",SSA!E392)</f>
        <v/>
      </c>
      <c r="H392" s="57" t="str">
        <f>IF($C392&lt;&gt;"M5","",SSA!F392)</f>
        <v/>
      </c>
      <c r="I392" s="57" t="str">
        <f>IF($C392&lt;&gt;"M5","",SSA!G392)</f>
        <v/>
      </c>
      <c r="J392" s="57" t="str">
        <f>IF($C392&lt;&gt;"M5","",SSA!H392)</f>
        <v/>
      </c>
      <c r="L392" s="15" t="str">
        <f>IFERROR(AVERAGE(G357:G392),"")</f>
        <v/>
      </c>
      <c r="M392" s="15" t="str">
        <f t="shared" si="48"/>
        <v/>
      </c>
      <c r="N392" s="59" t="str">
        <f t="shared" si="47"/>
        <v/>
      </c>
      <c r="O392" s="60" t="str">
        <f t="shared" si="58"/>
        <v/>
      </c>
      <c r="P392" s="61" t="str">
        <f t="shared" si="59"/>
        <v/>
      </c>
      <c r="Q392" s="26" t="str">
        <f t="shared" si="60"/>
        <v/>
      </c>
      <c r="R392" s="26" t="str">
        <f t="shared" si="61"/>
        <v/>
      </c>
      <c r="S392" s="25" t="str">
        <f t="shared" si="62"/>
        <v/>
      </c>
      <c r="T392" s="25" t="str">
        <f t="shared" si="63"/>
        <v/>
      </c>
      <c r="U392" s="22" t="str">
        <f t="shared" si="64"/>
        <v/>
      </c>
      <c r="V392" s="22" t="str">
        <f t="shared" si="65"/>
        <v/>
      </c>
      <c r="W392" s="23" t="str">
        <f>IFERROR(G392-L392,"")</f>
        <v/>
      </c>
      <c r="X392" s="48" t="str">
        <f t="shared" si="49"/>
        <v/>
      </c>
      <c r="Y392" s="49" t="str">
        <f t="shared" si="50"/>
        <v/>
      </c>
      <c r="Z392" s="28" t="str">
        <f t="shared" si="51"/>
        <v/>
      </c>
      <c r="AA392" s="13" t="str">
        <f t="shared" si="54"/>
        <v/>
      </c>
      <c r="AB392" s="13" t="str">
        <f t="shared" si="55"/>
        <v/>
      </c>
      <c r="AC392" s="63" t="str">
        <f t="shared" si="66"/>
        <v/>
      </c>
      <c r="AD392" s="14" t="str">
        <f t="shared" si="56"/>
        <v/>
      </c>
      <c r="AE392" s="14" t="str">
        <f t="shared" si="57"/>
        <v/>
      </c>
      <c r="AF392" s="64" t="str">
        <f t="shared" si="67"/>
        <v/>
      </c>
      <c r="AG392" s="4"/>
    </row>
    <row r="393" spans="1:33" x14ac:dyDescent="0.55000000000000004">
      <c r="A393" s="5" t="str">
        <f>IF('Data Validation'!$K$2&lt;&gt;TRUE,"",'Data Validation'!A393)</f>
        <v/>
      </c>
      <c r="B393" s="5" t="str">
        <f>IF('Data Validation'!$K$2&lt;&gt;TRUE,"",'Data Validation'!C393)</f>
        <v/>
      </c>
      <c r="C393" s="5" t="str">
        <f>IF('Data Validation'!$K$2&lt;&gt;TRUE,"",'Data Validation'!E393)</f>
        <v/>
      </c>
      <c r="D393" s="5" t="str">
        <f>IF('Data Validation'!$K$2&lt;&gt;TRUE,"",'Data Validation'!G393)</f>
        <v/>
      </c>
      <c r="E393" s="5" t="str">
        <f>IF($C393&lt;&gt;"M5","",Price!F393)</f>
        <v/>
      </c>
      <c r="F393" s="6" t="str">
        <f>IF($C393&lt;&gt;"M5","",Price!G393)</f>
        <v/>
      </c>
      <c r="G393" s="57" t="str">
        <f>IF($C393&lt;&gt;"M5","",SSA!E393)</f>
        <v/>
      </c>
      <c r="H393" s="57" t="str">
        <f>IF($C393&lt;&gt;"M5","",SSA!F393)</f>
        <v/>
      </c>
      <c r="I393" s="57" t="str">
        <f>IF($C393&lt;&gt;"M5","",SSA!G393)</f>
        <v/>
      </c>
      <c r="J393" s="57" t="str">
        <f>IF($C393&lt;&gt;"M5","",SSA!H393)</f>
        <v/>
      </c>
      <c r="L393" s="15" t="str">
        <f>IFERROR(AVERAGE(G358:G393),"")</f>
        <v/>
      </c>
      <c r="M393" s="15" t="str">
        <f t="shared" si="48"/>
        <v/>
      </c>
      <c r="N393" s="59" t="str">
        <f t="shared" si="47"/>
        <v/>
      </c>
      <c r="O393" s="60" t="str">
        <f t="shared" si="58"/>
        <v/>
      </c>
      <c r="P393" s="61" t="str">
        <f t="shared" si="59"/>
        <v/>
      </c>
      <c r="Q393" s="26" t="str">
        <f t="shared" si="60"/>
        <v/>
      </c>
      <c r="R393" s="26" t="str">
        <f t="shared" si="61"/>
        <v/>
      </c>
      <c r="S393" s="25" t="str">
        <f t="shared" si="62"/>
        <v/>
      </c>
      <c r="T393" s="25" t="str">
        <f t="shared" si="63"/>
        <v/>
      </c>
      <c r="U393" s="22" t="str">
        <f t="shared" si="64"/>
        <v/>
      </c>
      <c r="V393" s="22" t="str">
        <f t="shared" si="65"/>
        <v/>
      </c>
      <c r="W393" s="23" t="str">
        <f>IFERROR(G393-L393,"")</f>
        <v/>
      </c>
      <c r="X393" s="48" t="str">
        <f t="shared" si="49"/>
        <v/>
      </c>
      <c r="Y393" s="49" t="str">
        <f t="shared" si="50"/>
        <v/>
      </c>
      <c r="Z393" s="28" t="str">
        <f t="shared" si="51"/>
        <v/>
      </c>
      <c r="AA393" s="13" t="str">
        <f t="shared" si="54"/>
        <v/>
      </c>
      <c r="AB393" s="13" t="str">
        <f t="shared" si="55"/>
        <v/>
      </c>
      <c r="AC393" s="63" t="str">
        <f t="shared" si="66"/>
        <v/>
      </c>
      <c r="AD393" s="14" t="str">
        <f t="shared" si="56"/>
        <v/>
      </c>
      <c r="AE393" s="14" t="str">
        <f t="shared" si="57"/>
        <v/>
      </c>
      <c r="AF393" s="64" t="str">
        <f t="shared" si="67"/>
        <v/>
      </c>
      <c r="AG393" s="4"/>
    </row>
    <row r="394" spans="1:33" x14ac:dyDescent="0.55000000000000004">
      <c r="A394" s="5" t="str">
        <f>IF('Data Validation'!$K$2&lt;&gt;TRUE,"",'Data Validation'!A394)</f>
        <v/>
      </c>
      <c r="B394" s="5" t="str">
        <f>IF('Data Validation'!$K$2&lt;&gt;TRUE,"",'Data Validation'!C394)</f>
        <v/>
      </c>
      <c r="C394" s="5" t="str">
        <f>IF('Data Validation'!$K$2&lt;&gt;TRUE,"",'Data Validation'!E394)</f>
        <v/>
      </c>
      <c r="D394" s="5" t="str">
        <f>IF('Data Validation'!$K$2&lt;&gt;TRUE,"",'Data Validation'!G394)</f>
        <v/>
      </c>
      <c r="E394" s="5" t="str">
        <f>IF($C394&lt;&gt;"M5","",Price!F394)</f>
        <v/>
      </c>
      <c r="F394" s="6" t="str">
        <f>IF($C394&lt;&gt;"M5","",Price!G394)</f>
        <v/>
      </c>
      <c r="G394" s="57" t="str">
        <f>IF($C394&lt;&gt;"M5","",SSA!E394)</f>
        <v/>
      </c>
      <c r="H394" s="57" t="str">
        <f>IF($C394&lt;&gt;"M5","",SSA!F394)</f>
        <v/>
      </c>
      <c r="I394" s="57" t="str">
        <f>IF($C394&lt;&gt;"M5","",SSA!G394)</f>
        <v/>
      </c>
      <c r="J394" s="57" t="str">
        <f>IF($C394&lt;&gt;"M5","",SSA!H394)</f>
        <v/>
      </c>
      <c r="L394" s="15" t="str">
        <f>IFERROR(AVERAGE(G359:G394),"")</f>
        <v/>
      </c>
      <c r="M394" s="15" t="str">
        <f t="shared" si="48"/>
        <v/>
      </c>
      <c r="N394" s="59" t="str">
        <f t="shared" si="47"/>
        <v/>
      </c>
      <c r="O394" s="60" t="str">
        <f t="shared" si="58"/>
        <v/>
      </c>
      <c r="P394" s="61" t="str">
        <f t="shared" si="59"/>
        <v/>
      </c>
      <c r="Q394" s="26" t="str">
        <f t="shared" si="60"/>
        <v/>
      </c>
      <c r="R394" s="26" t="str">
        <f t="shared" si="61"/>
        <v/>
      </c>
      <c r="S394" s="25" t="str">
        <f t="shared" si="62"/>
        <v/>
      </c>
      <c r="T394" s="25" t="str">
        <f t="shared" si="63"/>
        <v/>
      </c>
      <c r="U394" s="22" t="str">
        <f t="shared" si="64"/>
        <v/>
      </c>
      <c r="V394" s="22" t="str">
        <f t="shared" si="65"/>
        <v/>
      </c>
      <c r="W394" s="23" t="str">
        <f>IFERROR(G394-L394,"")</f>
        <v/>
      </c>
      <c r="X394" s="48" t="str">
        <f t="shared" si="49"/>
        <v/>
      </c>
      <c r="Y394" s="49" t="str">
        <f t="shared" si="50"/>
        <v/>
      </c>
      <c r="Z394" s="28" t="str">
        <f t="shared" si="51"/>
        <v/>
      </c>
      <c r="AA394" s="13" t="str">
        <f t="shared" si="54"/>
        <v/>
      </c>
      <c r="AB394" s="13" t="str">
        <f t="shared" si="55"/>
        <v/>
      </c>
      <c r="AC394" s="63" t="str">
        <f t="shared" si="66"/>
        <v/>
      </c>
      <c r="AD394" s="14" t="str">
        <f t="shared" si="56"/>
        <v/>
      </c>
      <c r="AE394" s="14" t="str">
        <f t="shared" si="57"/>
        <v/>
      </c>
      <c r="AF394" s="64" t="str">
        <f t="shared" si="67"/>
        <v/>
      </c>
      <c r="AG394" s="4"/>
    </row>
    <row r="395" spans="1:33" x14ac:dyDescent="0.55000000000000004">
      <c r="A395" s="5" t="str">
        <f>IF('Data Validation'!$K$2&lt;&gt;TRUE,"",'Data Validation'!A395)</f>
        <v/>
      </c>
      <c r="B395" s="5" t="str">
        <f>IF('Data Validation'!$K$2&lt;&gt;TRUE,"",'Data Validation'!C395)</f>
        <v/>
      </c>
      <c r="C395" s="5" t="str">
        <f>IF('Data Validation'!$K$2&lt;&gt;TRUE,"",'Data Validation'!E395)</f>
        <v/>
      </c>
      <c r="D395" s="5" t="str">
        <f>IF('Data Validation'!$K$2&lt;&gt;TRUE,"",'Data Validation'!G395)</f>
        <v/>
      </c>
      <c r="E395" s="5" t="str">
        <f>IF($C395&lt;&gt;"M5","",Price!F395)</f>
        <v/>
      </c>
      <c r="F395" s="6" t="str">
        <f>IF($C395&lt;&gt;"M5","",Price!G395)</f>
        <v/>
      </c>
      <c r="G395" s="57" t="str">
        <f>IF($C395&lt;&gt;"M5","",SSA!E395)</f>
        <v/>
      </c>
      <c r="H395" s="57" t="str">
        <f>IF($C395&lt;&gt;"M5","",SSA!F395)</f>
        <v/>
      </c>
      <c r="I395" s="57" t="str">
        <f>IF($C395&lt;&gt;"M5","",SSA!G395)</f>
        <v/>
      </c>
      <c r="J395" s="57" t="str">
        <f>IF($C395&lt;&gt;"M5","",SSA!H395)</f>
        <v/>
      </c>
      <c r="L395" s="15" t="str">
        <f>IFERROR(AVERAGE(G360:G395),"")</f>
        <v/>
      </c>
      <c r="M395" s="15" t="str">
        <f t="shared" si="48"/>
        <v/>
      </c>
      <c r="N395" s="59" t="str">
        <f t="shared" si="47"/>
        <v/>
      </c>
      <c r="O395" s="60" t="str">
        <f t="shared" si="58"/>
        <v/>
      </c>
      <c r="P395" s="61" t="str">
        <f t="shared" si="59"/>
        <v/>
      </c>
      <c r="Q395" s="26" t="str">
        <f t="shared" si="60"/>
        <v/>
      </c>
      <c r="R395" s="26" t="str">
        <f t="shared" si="61"/>
        <v/>
      </c>
      <c r="S395" s="25" t="str">
        <f t="shared" si="62"/>
        <v/>
      </c>
      <c r="T395" s="25" t="str">
        <f t="shared" si="63"/>
        <v/>
      </c>
      <c r="U395" s="22" t="str">
        <f t="shared" si="64"/>
        <v/>
      </c>
      <c r="V395" s="22" t="str">
        <f t="shared" si="65"/>
        <v/>
      </c>
      <c r="W395" s="23" t="str">
        <f>IFERROR(G395-L395,"")</f>
        <v/>
      </c>
      <c r="X395" s="48" t="str">
        <f t="shared" si="49"/>
        <v/>
      </c>
      <c r="Y395" s="49" t="str">
        <f t="shared" si="50"/>
        <v/>
      </c>
      <c r="Z395" s="28" t="str">
        <f t="shared" si="51"/>
        <v/>
      </c>
      <c r="AA395" s="13" t="str">
        <f t="shared" si="54"/>
        <v/>
      </c>
      <c r="AB395" s="13" t="str">
        <f t="shared" si="55"/>
        <v/>
      </c>
      <c r="AC395" s="63" t="str">
        <f t="shared" si="66"/>
        <v/>
      </c>
      <c r="AD395" s="14" t="str">
        <f t="shared" si="56"/>
        <v/>
      </c>
      <c r="AE395" s="14" t="str">
        <f t="shared" si="57"/>
        <v/>
      </c>
      <c r="AF395" s="64" t="str">
        <f t="shared" si="67"/>
        <v/>
      </c>
      <c r="AG395" s="4"/>
    </row>
    <row r="396" spans="1:33" x14ac:dyDescent="0.55000000000000004">
      <c r="A396" s="5" t="str">
        <f>IF('Data Validation'!$K$2&lt;&gt;TRUE,"",'Data Validation'!A396)</f>
        <v/>
      </c>
      <c r="B396" s="5" t="str">
        <f>IF('Data Validation'!$K$2&lt;&gt;TRUE,"",'Data Validation'!C396)</f>
        <v/>
      </c>
      <c r="C396" s="5" t="str">
        <f>IF('Data Validation'!$K$2&lt;&gt;TRUE,"",'Data Validation'!E396)</f>
        <v/>
      </c>
      <c r="D396" s="5" t="str">
        <f>IF('Data Validation'!$K$2&lt;&gt;TRUE,"",'Data Validation'!G396)</f>
        <v/>
      </c>
      <c r="E396" s="5" t="str">
        <f>IF($C396&lt;&gt;"M5","",Price!F396)</f>
        <v/>
      </c>
      <c r="F396" s="6" t="str">
        <f>IF($C396&lt;&gt;"M5","",Price!G396)</f>
        <v/>
      </c>
      <c r="G396" s="57" t="str">
        <f>IF($C396&lt;&gt;"M5","",SSA!E396)</f>
        <v/>
      </c>
      <c r="H396" s="57" t="str">
        <f>IF($C396&lt;&gt;"M5","",SSA!F396)</f>
        <v/>
      </c>
      <c r="I396" s="57" t="str">
        <f>IF($C396&lt;&gt;"M5","",SSA!G396)</f>
        <v/>
      </c>
      <c r="J396" s="57" t="str">
        <f>IF($C396&lt;&gt;"M5","",SSA!H396)</f>
        <v/>
      </c>
      <c r="L396" s="15" t="str">
        <f>IFERROR(AVERAGE(G361:G396),"")</f>
        <v/>
      </c>
      <c r="M396" s="15" t="str">
        <f t="shared" si="48"/>
        <v/>
      </c>
      <c r="N396" s="59" t="str">
        <f t="shared" si="47"/>
        <v/>
      </c>
      <c r="O396" s="60" t="str">
        <f t="shared" si="58"/>
        <v/>
      </c>
      <c r="P396" s="61" t="str">
        <f t="shared" si="59"/>
        <v/>
      </c>
      <c r="Q396" s="26" t="str">
        <f t="shared" si="60"/>
        <v/>
      </c>
      <c r="R396" s="26" t="str">
        <f t="shared" si="61"/>
        <v/>
      </c>
      <c r="S396" s="25" t="str">
        <f t="shared" si="62"/>
        <v/>
      </c>
      <c r="T396" s="25" t="str">
        <f t="shared" si="63"/>
        <v/>
      </c>
      <c r="U396" s="22" t="str">
        <f t="shared" si="64"/>
        <v/>
      </c>
      <c r="V396" s="22" t="str">
        <f t="shared" si="65"/>
        <v/>
      </c>
      <c r="W396" s="23" t="str">
        <f>IFERROR(G396-L396,"")</f>
        <v/>
      </c>
      <c r="X396" s="48" t="str">
        <f t="shared" si="49"/>
        <v/>
      </c>
      <c r="Y396" s="49" t="str">
        <f t="shared" si="50"/>
        <v/>
      </c>
      <c r="Z396" s="28" t="str">
        <f t="shared" si="51"/>
        <v/>
      </c>
      <c r="AA396" s="13" t="str">
        <f t="shared" si="54"/>
        <v/>
      </c>
      <c r="AB396" s="13" t="str">
        <f t="shared" si="55"/>
        <v/>
      </c>
      <c r="AC396" s="63" t="str">
        <f t="shared" si="66"/>
        <v/>
      </c>
      <c r="AD396" s="14" t="str">
        <f t="shared" si="56"/>
        <v/>
      </c>
      <c r="AE396" s="14" t="str">
        <f t="shared" si="57"/>
        <v/>
      </c>
      <c r="AF396" s="64" t="str">
        <f t="shared" si="67"/>
        <v/>
      </c>
      <c r="AG396" s="4"/>
    </row>
    <row r="397" spans="1:33" x14ac:dyDescent="0.55000000000000004">
      <c r="A397" s="5" t="str">
        <f>IF('Data Validation'!$K$2&lt;&gt;TRUE,"",'Data Validation'!A397)</f>
        <v/>
      </c>
      <c r="B397" s="5" t="str">
        <f>IF('Data Validation'!$K$2&lt;&gt;TRUE,"",'Data Validation'!C397)</f>
        <v/>
      </c>
      <c r="C397" s="5" t="str">
        <f>IF('Data Validation'!$K$2&lt;&gt;TRUE,"",'Data Validation'!E397)</f>
        <v/>
      </c>
      <c r="D397" s="5" t="str">
        <f>IF('Data Validation'!$K$2&lt;&gt;TRUE,"",'Data Validation'!G397)</f>
        <v/>
      </c>
      <c r="E397" s="5" t="str">
        <f>IF($C397&lt;&gt;"M5","",Price!F397)</f>
        <v/>
      </c>
      <c r="F397" s="6" t="str">
        <f>IF($C397&lt;&gt;"M5","",Price!G397)</f>
        <v/>
      </c>
      <c r="G397" s="57" t="str">
        <f>IF($C397&lt;&gt;"M5","",SSA!E397)</f>
        <v/>
      </c>
      <c r="H397" s="57" t="str">
        <f>IF($C397&lt;&gt;"M5","",SSA!F397)</f>
        <v/>
      </c>
      <c r="I397" s="57" t="str">
        <f>IF($C397&lt;&gt;"M5","",SSA!G397)</f>
        <v/>
      </c>
      <c r="J397" s="57" t="str">
        <f>IF($C397&lt;&gt;"M5","",SSA!H397)</f>
        <v/>
      </c>
      <c r="L397" s="15" t="str">
        <f>IFERROR(AVERAGE(G362:G397),"")</f>
        <v/>
      </c>
      <c r="M397" s="15" t="str">
        <f t="shared" si="48"/>
        <v/>
      </c>
      <c r="N397" s="59" t="str">
        <f t="shared" si="47"/>
        <v/>
      </c>
      <c r="O397" s="60" t="str">
        <f t="shared" si="58"/>
        <v/>
      </c>
      <c r="P397" s="61" t="str">
        <f t="shared" si="59"/>
        <v/>
      </c>
      <c r="Q397" s="26" t="str">
        <f t="shared" si="60"/>
        <v/>
      </c>
      <c r="R397" s="26" t="str">
        <f t="shared" si="61"/>
        <v/>
      </c>
      <c r="S397" s="25" t="str">
        <f t="shared" si="62"/>
        <v/>
      </c>
      <c r="T397" s="25" t="str">
        <f t="shared" si="63"/>
        <v/>
      </c>
      <c r="U397" s="22" t="str">
        <f t="shared" si="64"/>
        <v/>
      </c>
      <c r="V397" s="22" t="str">
        <f t="shared" si="65"/>
        <v/>
      </c>
      <c r="W397" s="23" t="str">
        <f>IFERROR(G397-L397,"")</f>
        <v/>
      </c>
      <c r="X397" s="48" t="str">
        <f t="shared" si="49"/>
        <v/>
      </c>
      <c r="Y397" s="49" t="str">
        <f t="shared" si="50"/>
        <v/>
      </c>
      <c r="Z397" s="28" t="str">
        <f t="shared" si="51"/>
        <v/>
      </c>
      <c r="AA397" s="13" t="str">
        <f t="shared" si="54"/>
        <v/>
      </c>
      <c r="AB397" s="13" t="str">
        <f t="shared" si="55"/>
        <v/>
      </c>
      <c r="AC397" s="63" t="str">
        <f t="shared" si="66"/>
        <v/>
      </c>
      <c r="AD397" s="14" t="str">
        <f t="shared" si="56"/>
        <v/>
      </c>
      <c r="AE397" s="14" t="str">
        <f t="shared" si="57"/>
        <v/>
      </c>
      <c r="AF397" s="64" t="str">
        <f t="shared" si="67"/>
        <v/>
      </c>
      <c r="AG397" s="4"/>
    </row>
    <row r="398" spans="1:33" x14ac:dyDescent="0.55000000000000004">
      <c r="A398" s="5" t="str">
        <f>IF('Data Validation'!$K$2&lt;&gt;TRUE,"",'Data Validation'!A398)</f>
        <v/>
      </c>
      <c r="B398" s="5" t="str">
        <f>IF('Data Validation'!$K$2&lt;&gt;TRUE,"",'Data Validation'!C398)</f>
        <v/>
      </c>
      <c r="C398" s="5" t="str">
        <f>IF('Data Validation'!$K$2&lt;&gt;TRUE,"",'Data Validation'!E398)</f>
        <v/>
      </c>
      <c r="D398" s="5" t="str">
        <f>IF('Data Validation'!$K$2&lt;&gt;TRUE,"",'Data Validation'!G398)</f>
        <v/>
      </c>
      <c r="E398" s="5" t="str">
        <f>IF($C398&lt;&gt;"M5","",Price!F398)</f>
        <v/>
      </c>
      <c r="F398" s="6" t="str">
        <f>IF($C398&lt;&gt;"M5","",Price!G398)</f>
        <v/>
      </c>
      <c r="G398" s="57" t="str">
        <f>IF($C398&lt;&gt;"M5","",SSA!E398)</f>
        <v/>
      </c>
      <c r="H398" s="57" t="str">
        <f>IF($C398&lt;&gt;"M5","",SSA!F398)</f>
        <v/>
      </c>
      <c r="I398" s="57" t="str">
        <f>IF($C398&lt;&gt;"M5","",SSA!G398)</f>
        <v/>
      </c>
      <c r="J398" s="57" t="str">
        <f>IF($C398&lt;&gt;"M5","",SSA!H398)</f>
        <v/>
      </c>
      <c r="L398" s="15" t="str">
        <f>IFERROR(AVERAGE(G363:G398),"")</f>
        <v/>
      </c>
      <c r="M398" s="15" t="str">
        <f t="shared" si="48"/>
        <v/>
      </c>
      <c r="N398" s="59" t="str">
        <f t="shared" si="47"/>
        <v/>
      </c>
      <c r="O398" s="60" t="str">
        <f t="shared" si="58"/>
        <v/>
      </c>
      <c r="P398" s="61" t="str">
        <f t="shared" si="59"/>
        <v/>
      </c>
      <c r="Q398" s="26" t="str">
        <f t="shared" si="60"/>
        <v/>
      </c>
      <c r="R398" s="26" t="str">
        <f t="shared" si="61"/>
        <v/>
      </c>
      <c r="S398" s="25" t="str">
        <f t="shared" si="62"/>
        <v/>
      </c>
      <c r="T398" s="25" t="str">
        <f t="shared" si="63"/>
        <v/>
      </c>
      <c r="U398" s="22" t="str">
        <f t="shared" si="64"/>
        <v/>
      </c>
      <c r="V398" s="22" t="str">
        <f t="shared" si="65"/>
        <v/>
      </c>
      <c r="W398" s="23" t="str">
        <f>IFERROR(G398-L398,"")</f>
        <v/>
      </c>
      <c r="X398" s="48" t="str">
        <f t="shared" si="49"/>
        <v/>
      </c>
      <c r="Y398" s="49" t="str">
        <f t="shared" si="50"/>
        <v/>
      </c>
      <c r="Z398" s="28" t="str">
        <f t="shared" si="51"/>
        <v/>
      </c>
      <c r="AA398" s="13" t="str">
        <f t="shared" si="54"/>
        <v/>
      </c>
      <c r="AB398" s="13" t="str">
        <f t="shared" si="55"/>
        <v/>
      </c>
      <c r="AC398" s="63" t="str">
        <f t="shared" si="66"/>
        <v/>
      </c>
      <c r="AD398" s="14" t="str">
        <f t="shared" si="56"/>
        <v/>
      </c>
      <c r="AE398" s="14" t="str">
        <f t="shared" si="57"/>
        <v/>
      </c>
      <c r="AF398" s="64" t="str">
        <f t="shared" si="67"/>
        <v/>
      </c>
      <c r="AG398" s="4"/>
    </row>
    <row r="399" spans="1:33" x14ac:dyDescent="0.55000000000000004">
      <c r="A399" s="5" t="str">
        <f>IF('Data Validation'!$K$2&lt;&gt;TRUE,"",'Data Validation'!A399)</f>
        <v/>
      </c>
      <c r="B399" s="5" t="str">
        <f>IF('Data Validation'!$K$2&lt;&gt;TRUE,"",'Data Validation'!C399)</f>
        <v/>
      </c>
      <c r="C399" s="5" t="str">
        <f>IF('Data Validation'!$K$2&lt;&gt;TRUE,"",'Data Validation'!E399)</f>
        <v/>
      </c>
      <c r="D399" s="5" t="str">
        <f>IF('Data Validation'!$K$2&lt;&gt;TRUE,"",'Data Validation'!G399)</f>
        <v/>
      </c>
      <c r="E399" s="5" t="str">
        <f>IF($C399&lt;&gt;"M5","",Price!F399)</f>
        <v/>
      </c>
      <c r="F399" s="6" t="str">
        <f>IF($C399&lt;&gt;"M5","",Price!G399)</f>
        <v/>
      </c>
      <c r="G399" s="57" t="str">
        <f>IF($C399&lt;&gt;"M5","",SSA!E399)</f>
        <v/>
      </c>
      <c r="H399" s="57" t="str">
        <f>IF($C399&lt;&gt;"M5","",SSA!F399)</f>
        <v/>
      </c>
      <c r="I399" s="57" t="str">
        <f>IF($C399&lt;&gt;"M5","",SSA!G399)</f>
        <v/>
      </c>
      <c r="J399" s="57" t="str">
        <f>IF($C399&lt;&gt;"M5","",SSA!H399)</f>
        <v/>
      </c>
      <c r="L399" s="15" t="str">
        <f>IFERROR(AVERAGE(G364:G399),"")</f>
        <v/>
      </c>
      <c r="M399" s="15" t="str">
        <f t="shared" si="48"/>
        <v/>
      </c>
      <c r="N399" s="59" t="str">
        <f t="shared" si="47"/>
        <v/>
      </c>
      <c r="O399" s="60" t="str">
        <f t="shared" si="58"/>
        <v/>
      </c>
      <c r="P399" s="61" t="str">
        <f t="shared" si="59"/>
        <v/>
      </c>
      <c r="Q399" s="26" t="str">
        <f t="shared" si="60"/>
        <v/>
      </c>
      <c r="R399" s="26" t="str">
        <f t="shared" si="61"/>
        <v/>
      </c>
      <c r="S399" s="25" t="str">
        <f t="shared" si="62"/>
        <v/>
      </c>
      <c r="T399" s="25" t="str">
        <f t="shared" si="63"/>
        <v/>
      </c>
      <c r="U399" s="22" t="str">
        <f t="shared" si="64"/>
        <v/>
      </c>
      <c r="V399" s="22" t="str">
        <f t="shared" si="65"/>
        <v/>
      </c>
      <c r="W399" s="23" t="str">
        <f>IFERROR(G399-L399,"")</f>
        <v/>
      </c>
      <c r="X399" s="48" t="str">
        <f t="shared" si="49"/>
        <v/>
      </c>
      <c r="Y399" s="49" t="str">
        <f t="shared" si="50"/>
        <v/>
      </c>
      <c r="Z399" s="28" t="str">
        <f t="shared" si="51"/>
        <v/>
      </c>
      <c r="AA399" s="13" t="str">
        <f t="shared" si="54"/>
        <v/>
      </c>
      <c r="AB399" s="13" t="str">
        <f t="shared" si="55"/>
        <v/>
      </c>
      <c r="AC399" s="63" t="str">
        <f t="shared" si="66"/>
        <v/>
      </c>
      <c r="AD399" s="14" t="str">
        <f t="shared" si="56"/>
        <v/>
      </c>
      <c r="AE399" s="14" t="str">
        <f t="shared" si="57"/>
        <v/>
      </c>
      <c r="AF399" s="64" t="str">
        <f t="shared" si="67"/>
        <v/>
      </c>
      <c r="AG399" s="4"/>
    </row>
    <row r="400" spans="1:33" x14ac:dyDescent="0.55000000000000004">
      <c r="A400" s="5" t="str">
        <f>IF('Data Validation'!$K$2&lt;&gt;TRUE,"",'Data Validation'!A400)</f>
        <v/>
      </c>
      <c r="B400" s="5" t="str">
        <f>IF('Data Validation'!$K$2&lt;&gt;TRUE,"",'Data Validation'!C400)</f>
        <v/>
      </c>
      <c r="C400" s="5" t="str">
        <f>IF('Data Validation'!$K$2&lt;&gt;TRUE,"",'Data Validation'!E400)</f>
        <v/>
      </c>
      <c r="D400" s="5" t="str">
        <f>IF('Data Validation'!$K$2&lt;&gt;TRUE,"",'Data Validation'!G400)</f>
        <v/>
      </c>
      <c r="E400" s="5" t="str">
        <f>IF($C400&lt;&gt;"M5","",Price!F400)</f>
        <v/>
      </c>
      <c r="F400" s="6" t="str">
        <f>IF($C400&lt;&gt;"M5","",Price!G400)</f>
        <v/>
      </c>
      <c r="G400" s="57" t="str">
        <f>IF($C400&lt;&gt;"M5","",SSA!E400)</f>
        <v/>
      </c>
      <c r="H400" s="57" t="str">
        <f>IF($C400&lt;&gt;"M5","",SSA!F400)</f>
        <v/>
      </c>
      <c r="I400" s="57" t="str">
        <f>IF($C400&lt;&gt;"M5","",SSA!G400)</f>
        <v/>
      </c>
      <c r="J400" s="57" t="str">
        <f>IF($C400&lt;&gt;"M5","",SSA!H400)</f>
        <v/>
      </c>
      <c r="L400" s="15" t="str">
        <f>IFERROR(AVERAGE(G365:G400),"")</f>
        <v/>
      </c>
      <c r="M400" s="15" t="str">
        <f t="shared" si="48"/>
        <v/>
      </c>
      <c r="N400" s="59" t="str">
        <f t="shared" si="47"/>
        <v/>
      </c>
      <c r="O400" s="60" t="str">
        <f t="shared" si="58"/>
        <v/>
      </c>
      <c r="P400" s="61" t="str">
        <f t="shared" si="59"/>
        <v/>
      </c>
      <c r="Q400" s="26" t="str">
        <f t="shared" si="60"/>
        <v/>
      </c>
      <c r="R400" s="26" t="str">
        <f t="shared" si="61"/>
        <v/>
      </c>
      <c r="S400" s="25" t="str">
        <f t="shared" si="62"/>
        <v/>
      </c>
      <c r="T400" s="25" t="str">
        <f t="shared" si="63"/>
        <v/>
      </c>
      <c r="U400" s="22" t="str">
        <f t="shared" si="64"/>
        <v/>
      </c>
      <c r="V400" s="22" t="str">
        <f t="shared" si="65"/>
        <v/>
      </c>
      <c r="W400" s="23" t="str">
        <f>IFERROR(G400-L400,"")</f>
        <v/>
      </c>
      <c r="X400" s="48" t="str">
        <f t="shared" si="49"/>
        <v/>
      </c>
      <c r="Y400" s="49" t="str">
        <f t="shared" si="50"/>
        <v/>
      </c>
      <c r="Z400" s="28" t="str">
        <f t="shared" si="51"/>
        <v/>
      </c>
      <c r="AA400" s="13" t="str">
        <f t="shared" si="54"/>
        <v/>
      </c>
      <c r="AB400" s="13" t="str">
        <f t="shared" si="55"/>
        <v/>
      </c>
      <c r="AC400" s="63" t="str">
        <f t="shared" si="66"/>
        <v/>
      </c>
      <c r="AD400" s="14" t="str">
        <f t="shared" si="56"/>
        <v/>
      </c>
      <c r="AE400" s="14" t="str">
        <f t="shared" si="57"/>
        <v/>
      </c>
      <c r="AF400" s="64" t="str">
        <f t="shared" si="67"/>
        <v/>
      </c>
      <c r="AG400" s="4"/>
    </row>
    <row r="401" spans="1:33" x14ac:dyDescent="0.55000000000000004">
      <c r="A401" s="5" t="str">
        <f>IF('Data Validation'!$K$2&lt;&gt;TRUE,"",'Data Validation'!A401)</f>
        <v/>
      </c>
      <c r="B401" s="5" t="str">
        <f>IF('Data Validation'!$K$2&lt;&gt;TRUE,"",'Data Validation'!C401)</f>
        <v/>
      </c>
      <c r="C401" s="5" t="str">
        <f>IF('Data Validation'!$K$2&lt;&gt;TRUE,"",'Data Validation'!E401)</f>
        <v/>
      </c>
      <c r="D401" s="5" t="str">
        <f>IF('Data Validation'!$K$2&lt;&gt;TRUE,"",'Data Validation'!G401)</f>
        <v/>
      </c>
      <c r="E401" s="5" t="str">
        <f>IF($C401&lt;&gt;"M5","",Price!F401)</f>
        <v/>
      </c>
      <c r="F401" s="6" t="str">
        <f>IF($C401&lt;&gt;"M5","",Price!G401)</f>
        <v/>
      </c>
      <c r="G401" s="57" t="str">
        <f>IF($C401&lt;&gt;"M5","",SSA!E401)</f>
        <v/>
      </c>
      <c r="H401" s="57" t="str">
        <f>IF($C401&lt;&gt;"M5","",SSA!F401)</f>
        <v/>
      </c>
      <c r="I401" s="57" t="str">
        <f>IF($C401&lt;&gt;"M5","",SSA!G401)</f>
        <v/>
      </c>
      <c r="J401" s="57" t="str">
        <f>IF($C401&lt;&gt;"M5","",SSA!H401)</f>
        <v/>
      </c>
      <c r="L401" s="15" t="str">
        <f>IFERROR(AVERAGE(G366:G401),"")</f>
        <v/>
      </c>
      <c r="M401" s="15" t="str">
        <f t="shared" si="48"/>
        <v/>
      </c>
      <c r="N401" s="59" t="str">
        <f t="shared" si="47"/>
        <v/>
      </c>
      <c r="O401" s="60" t="str">
        <f t="shared" si="58"/>
        <v/>
      </c>
      <c r="P401" s="61" t="str">
        <f t="shared" si="59"/>
        <v/>
      </c>
      <c r="Q401" s="26" t="str">
        <f t="shared" si="60"/>
        <v/>
      </c>
      <c r="R401" s="26" t="str">
        <f t="shared" si="61"/>
        <v/>
      </c>
      <c r="S401" s="25" t="str">
        <f t="shared" si="62"/>
        <v/>
      </c>
      <c r="T401" s="25" t="str">
        <f t="shared" si="63"/>
        <v/>
      </c>
      <c r="U401" s="22" t="str">
        <f t="shared" si="64"/>
        <v/>
      </c>
      <c r="V401" s="22" t="str">
        <f t="shared" si="65"/>
        <v/>
      </c>
      <c r="W401" s="23" t="str">
        <f>IFERROR(G401-L401,"")</f>
        <v/>
      </c>
      <c r="X401" s="48" t="str">
        <f t="shared" si="49"/>
        <v/>
      </c>
      <c r="Y401" s="49" t="str">
        <f t="shared" si="50"/>
        <v/>
      </c>
      <c r="Z401" s="28" t="str">
        <f t="shared" si="51"/>
        <v/>
      </c>
      <c r="AA401" s="13" t="str">
        <f t="shared" si="54"/>
        <v/>
      </c>
      <c r="AB401" s="13" t="str">
        <f t="shared" si="55"/>
        <v/>
      </c>
      <c r="AC401" s="63" t="str">
        <f t="shared" si="66"/>
        <v/>
      </c>
      <c r="AD401" s="14" t="str">
        <f t="shared" si="56"/>
        <v/>
      </c>
      <c r="AE401" s="14" t="str">
        <f t="shared" si="57"/>
        <v/>
      </c>
      <c r="AF401" s="64" t="str">
        <f t="shared" si="67"/>
        <v/>
      </c>
      <c r="AG401" s="4"/>
    </row>
    <row r="402" spans="1:33" x14ac:dyDescent="0.55000000000000004">
      <c r="A402" s="5" t="str">
        <f>IF('Data Validation'!$K$2&lt;&gt;TRUE,"",'Data Validation'!A402)</f>
        <v/>
      </c>
      <c r="B402" s="5" t="str">
        <f>IF('Data Validation'!$K$2&lt;&gt;TRUE,"",'Data Validation'!C402)</f>
        <v/>
      </c>
      <c r="C402" s="5" t="str">
        <f>IF('Data Validation'!$K$2&lt;&gt;TRUE,"",'Data Validation'!E402)</f>
        <v/>
      </c>
      <c r="D402" s="5" t="str">
        <f>IF('Data Validation'!$K$2&lt;&gt;TRUE,"",'Data Validation'!G402)</f>
        <v/>
      </c>
      <c r="E402" s="5" t="str">
        <f>IF($C402&lt;&gt;"M5","",Price!F402)</f>
        <v/>
      </c>
      <c r="F402" s="6" t="str">
        <f>IF($C402&lt;&gt;"M5","",Price!G402)</f>
        <v/>
      </c>
      <c r="G402" s="57" t="str">
        <f>IF($C402&lt;&gt;"M5","",SSA!E402)</f>
        <v/>
      </c>
      <c r="H402" s="57" t="str">
        <f>IF($C402&lt;&gt;"M5","",SSA!F402)</f>
        <v/>
      </c>
      <c r="I402" s="57" t="str">
        <f>IF($C402&lt;&gt;"M5","",SSA!G402)</f>
        <v/>
      </c>
      <c r="J402" s="57" t="str">
        <f>IF($C402&lt;&gt;"M5","",SSA!H402)</f>
        <v/>
      </c>
      <c r="L402" s="15" t="str">
        <f>IFERROR(AVERAGE(G367:G402),"")</f>
        <v/>
      </c>
      <c r="M402" s="15" t="str">
        <f t="shared" si="48"/>
        <v/>
      </c>
      <c r="N402" s="59" t="str">
        <f t="shared" si="47"/>
        <v/>
      </c>
      <c r="O402" s="60" t="str">
        <f t="shared" si="58"/>
        <v/>
      </c>
      <c r="P402" s="61" t="str">
        <f t="shared" si="59"/>
        <v/>
      </c>
      <c r="Q402" s="26" t="str">
        <f t="shared" si="60"/>
        <v/>
      </c>
      <c r="R402" s="26" t="str">
        <f t="shared" si="61"/>
        <v/>
      </c>
      <c r="S402" s="25" t="str">
        <f t="shared" si="62"/>
        <v/>
      </c>
      <c r="T402" s="25" t="str">
        <f t="shared" si="63"/>
        <v/>
      </c>
      <c r="U402" s="22" t="str">
        <f t="shared" si="64"/>
        <v/>
      </c>
      <c r="V402" s="22" t="str">
        <f t="shared" si="65"/>
        <v/>
      </c>
      <c r="W402" s="23" t="str">
        <f>IFERROR(G402-L402,"")</f>
        <v/>
      </c>
      <c r="X402" s="48" t="str">
        <f t="shared" si="49"/>
        <v/>
      </c>
      <c r="Y402" s="49" t="str">
        <f t="shared" si="50"/>
        <v/>
      </c>
      <c r="Z402" s="28" t="str">
        <f t="shared" si="51"/>
        <v/>
      </c>
      <c r="AA402" s="13" t="str">
        <f t="shared" si="54"/>
        <v/>
      </c>
      <c r="AB402" s="13" t="str">
        <f t="shared" si="55"/>
        <v/>
      </c>
      <c r="AC402" s="63" t="str">
        <f t="shared" si="66"/>
        <v/>
      </c>
      <c r="AD402" s="14" t="str">
        <f t="shared" si="56"/>
        <v/>
      </c>
      <c r="AE402" s="14" t="str">
        <f t="shared" si="57"/>
        <v/>
      </c>
      <c r="AF402" s="64" t="str">
        <f t="shared" si="67"/>
        <v/>
      </c>
      <c r="AG402" s="4"/>
    </row>
    <row r="403" spans="1:33" x14ac:dyDescent="0.55000000000000004">
      <c r="A403" s="5" t="str">
        <f>IF('Data Validation'!$K$2&lt;&gt;TRUE,"",'Data Validation'!A403)</f>
        <v/>
      </c>
      <c r="B403" s="5" t="str">
        <f>IF('Data Validation'!$K$2&lt;&gt;TRUE,"",'Data Validation'!C403)</f>
        <v/>
      </c>
      <c r="C403" s="5" t="str">
        <f>IF('Data Validation'!$K$2&lt;&gt;TRUE,"",'Data Validation'!E403)</f>
        <v/>
      </c>
      <c r="D403" s="5" t="str">
        <f>IF('Data Validation'!$K$2&lt;&gt;TRUE,"",'Data Validation'!G403)</f>
        <v/>
      </c>
      <c r="E403" s="5" t="str">
        <f>IF($C403&lt;&gt;"M5","",Price!F403)</f>
        <v/>
      </c>
      <c r="F403" s="6" t="str">
        <f>IF($C403&lt;&gt;"M5","",Price!G403)</f>
        <v/>
      </c>
      <c r="G403" s="57" t="str">
        <f>IF($C403&lt;&gt;"M5","",SSA!E403)</f>
        <v/>
      </c>
      <c r="H403" s="57" t="str">
        <f>IF($C403&lt;&gt;"M5","",SSA!F403)</f>
        <v/>
      </c>
      <c r="I403" s="57" t="str">
        <f>IF($C403&lt;&gt;"M5","",SSA!G403)</f>
        <v/>
      </c>
      <c r="J403" s="57" t="str">
        <f>IF($C403&lt;&gt;"M5","",SSA!H403)</f>
        <v/>
      </c>
      <c r="L403" s="15" t="str">
        <f>IFERROR(AVERAGE(G368:G403),"")</f>
        <v/>
      </c>
      <c r="M403" s="15" t="str">
        <f t="shared" si="48"/>
        <v/>
      </c>
      <c r="N403" s="59" t="str">
        <f t="shared" si="47"/>
        <v/>
      </c>
      <c r="O403" s="60" t="str">
        <f t="shared" si="58"/>
        <v/>
      </c>
      <c r="P403" s="61" t="str">
        <f t="shared" si="59"/>
        <v/>
      </c>
      <c r="Q403" s="26" t="str">
        <f t="shared" si="60"/>
        <v/>
      </c>
      <c r="R403" s="26" t="str">
        <f t="shared" si="61"/>
        <v/>
      </c>
      <c r="S403" s="25" t="str">
        <f t="shared" si="62"/>
        <v/>
      </c>
      <c r="T403" s="25" t="str">
        <f t="shared" si="63"/>
        <v/>
      </c>
      <c r="U403" s="22" t="str">
        <f t="shared" si="64"/>
        <v/>
      </c>
      <c r="V403" s="22" t="str">
        <f t="shared" si="65"/>
        <v/>
      </c>
      <c r="W403" s="23" t="str">
        <f>IFERROR(G403-L403,"")</f>
        <v/>
      </c>
      <c r="X403" s="48" t="str">
        <f t="shared" si="49"/>
        <v/>
      </c>
      <c r="Y403" s="49" t="str">
        <f t="shared" si="50"/>
        <v/>
      </c>
      <c r="Z403" s="28" t="str">
        <f t="shared" si="51"/>
        <v/>
      </c>
      <c r="AA403" s="13" t="str">
        <f t="shared" si="54"/>
        <v/>
      </c>
      <c r="AB403" s="13" t="str">
        <f t="shared" si="55"/>
        <v/>
      </c>
      <c r="AC403" s="63" t="str">
        <f t="shared" si="66"/>
        <v/>
      </c>
      <c r="AD403" s="14" t="str">
        <f t="shared" si="56"/>
        <v/>
      </c>
      <c r="AE403" s="14" t="str">
        <f t="shared" si="57"/>
        <v/>
      </c>
      <c r="AF403" s="64" t="str">
        <f t="shared" si="67"/>
        <v/>
      </c>
      <c r="AG403" s="4"/>
    </row>
    <row r="404" spans="1:33" x14ac:dyDescent="0.55000000000000004">
      <c r="A404" s="5" t="str">
        <f>IF('Data Validation'!$K$2&lt;&gt;TRUE,"",'Data Validation'!A404)</f>
        <v/>
      </c>
      <c r="B404" s="5" t="str">
        <f>IF('Data Validation'!$K$2&lt;&gt;TRUE,"",'Data Validation'!C404)</f>
        <v/>
      </c>
      <c r="C404" s="5" t="str">
        <f>IF('Data Validation'!$K$2&lt;&gt;TRUE,"",'Data Validation'!E404)</f>
        <v/>
      </c>
      <c r="D404" s="5" t="str">
        <f>IF('Data Validation'!$K$2&lt;&gt;TRUE,"",'Data Validation'!G404)</f>
        <v/>
      </c>
      <c r="E404" s="5" t="str">
        <f>IF($C404&lt;&gt;"M5","",Price!F404)</f>
        <v/>
      </c>
      <c r="F404" s="6" t="str">
        <f>IF($C404&lt;&gt;"M5","",Price!G404)</f>
        <v/>
      </c>
      <c r="G404" s="57" t="str">
        <f>IF($C404&lt;&gt;"M5","",SSA!E404)</f>
        <v/>
      </c>
      <c r="H404" s="57" t="str">
        <f>IF($C404&lt;&gt;"M5","",SSA!F404)</f>
        <v/>
      </c>
      <c r="I404" s="57" t="str">
        <f>IF($C404&lt;&gt;"M5","",SSA!G404)</f>
        <v/>
      </c>
      <c r="J404" s="57" t="str">
        <f>IF($C404&lt;&gt;"M5","",SSA!H404)</f>
        <v/>
      </c>
      <c r="L404" s="15" t="str">
        <f>IFERROR(AVERAGE(G369:G404),"")</f>
        <v/>
      </c>
      <c r="M404" s="15" t="str">
        <f t="shared" si="48"/>
        <v/>
      </c>
      <c r="N404" s="59" t="str">
        <f t="shared" si="47"/>
        <v/>
      </c>
      <c r="O404" s="60" t="str">
        <f t="shared" si="58"/>
        <v/>
      </c>
      <c r="P404" s="61" t="str">
        <f t="shared" si="59"/>
        <v/>
      </c>
      <c r="Q404" s="26" t="str">
        <f t="shared" si="60"/>
        <v/>
      </c>
      <c r="R404" s="26" t="str">
        <f t="shared" si="61"/>
        <v/>
      </c>
      <c r="S404" s="25" t="str">
        <f t="shared" si="62"/>
        <v/>
      </c>
      <c r="T404" s="25" t="str">
        <f t="shared" si="63"/>
        <v/>
      </c>
      <c r="U404" s="22" t="str">
        <f t="shared" si="64"/>
        <v/>
      </c>
      <c r="V404" s="22" t="str">
        <f t="shared" si="65"/>
        <v/>
      </c>
      <c r="W404" s="23" t="str">
        <f>IFERROR(G404-L404,"")</f>
        <v/>
      </c>
      <c r="X404" s="48" t="str">
        <f t="shared" si="49"/>
        <v/>
      </c>
      <c r="Y404" s="49" t="str">
        <f t="shared" si="50"/>
        <v/>
      </c>
      <c r="Z404" s="28" t="str">
        <f t="shared" si="51"/>
        <v/>
      </c>
      <c r="AA404" s="13" t="str">
        <f t="shared" si="54"/>
        <v/>
      </c>
      <c r="AB404" s="13" t="str">
        <f t="shared" si="55"/>
        <v/>
      </c>
      <c r="AC404" s="63" t="str">
        <f t="shared" si="66"/>
        <v/>
      </c>
      <c r="AD404" s="14" t="str">
        <f t="shared" si="56"/>
        <v/>
      </c>
      <c r="AE404" s="14" t="str">
        <f t="shared" si="57"/>
        <v/>
      </c>
      <c r="AF404" s="64" t="str">
        <f t="shared" si="67"/>
        <v/>
      </c>
      <c r="AG404" s="4"/>
    </row>
    <row r="405" spans="1:33" x14ac:dyDescent="0.55000000000000004">
      <c r="A405" s="5" t="str">
        <f>IF('Data Validation'!$K$2&lt;&gt;TRUE,"",'Data Validation'!A405)</f>
        <v/>
      </c>
      <c r="B405" s="5" t="str">
        <f>IF('Data Validation'!$K$2&lt;&gt;TRUE,"",'Data Validation'!C405)</f>
        <v/>
      </c>
      <c r="C405" s="5" t="str">
        <f>IF('Data Validation'!$K$2&lt;&gt;TRUE,"",'Data Validation'!E405)</f>
        <v/>
      </c>
      <c r="D405" s="5" t="str">
        <f>IF('Data Validation'!$K$2&lt;&gt;TRUE,"",'Data Validation'!G405)</f>
        <v/>
      </c>
      <c r="E405" s="5" t="str">
        <f>IF($C405&lt;&gt;"M5","",Price!F405)</f>
        <v/>
      </c>
      <c r="F405" s="6" t="str">
        <f>IF($C405&lt;&gt;"M5","",Price!G405)</f>
        <v/>
      </c>
      <c r="G405" s="57" t="str">
        <f>IF($C405&lt;&gt;"M5","",SSA!E405)</f>
        <v/>
      </c>
      <c r="H405" s="57" t="str">
        <f>IF($C405&lt;&gt;"M5","",SSA!F405)</f>
        <v/>
      </c>
      <c r="I405" s="57" t="str">
        <f>IF($C405&lt;&gt;"M5","",SSA!G405)</f>
        <v/>
      </c>
      <c r="J405" s="57" t="str">
        <f>IF($C405&lt;&gt;"M5","",SSA!H405)</f>
        <v/>
      </c>
      <c r="L405" s="15" t="str">
        <f>IFERROR(AVERAGE(G370:G405),"")</f>
        <v/>
      </c>
      <c r="M405" s="15" t="str">
        <f t="shared" si="48"/>
        <v/>
      </c>
      <c r="N405" s="59" t="str">
        <f t="shared" si="47"/>
        <v/>
      </c>
      <c r="O405" s="60" t="str">
        <f t="shared" si="58"/>
        <v/>
      </c>
      <c r="P405" s="61" t="str">
        <f t="shared" si="59"/>
        <v/>
      </c>
      <c r="Q405" s="26" t="str">
        <f t="shared" si="60"/>
        <v/>
      </c>
      <c r="R405" s="26" t="str">
        <f t="shared" si="61"/>
        <v/>
      </c>
      <c r="S405" s="25" t="str">
        <f t="shared" si="62"/>
        <v/>
      </c>
      <c r="T405" s="25" t="str">
        <f t="shared" si="63"/>
        <v/>
      </c>
      <c r="U405" s="22" t="str">
        <f t="shared" si="64"/>
        <v/>
      </c>
      <c r="V405" s="22" t="str">
        <f t="shared" si="65"/>
        <v/>
      </c>
      <c r="W405" s="23" t="str">
        <f>IFERROR(G405-L405,"")</f>
        <v/>
      </c>
      <c r="X405" s="48" t="str">
        <f t="shared" si="49"/>
        <v/>
      </c>
      <c r="Y405" s="49" t="str">
        <f t="shared" si="50"/>
        <v/>
      </c>
      <c r="Z405" s="28" t="str">
        <f t="shared" si="51"/>
        <v/>
      </c>
      <c r="AA405" s="13" t="str">
        <f t="shared" si="54"/>
        <v/>
      </c>
      <c r="AB405" s="13" t="str">
        <f t="shared" si="55"/>
        <v/>
      </c>
      <c r="AC405" s="63" t="str">
        <f t="shared" si="66"/>
        <v/>
      </c>
      <c r="AD405" s="14" t="str">
        <f t="shared" si="56"/>
        <v/>
      </c>
      <c r="AE405" s="14" t="str">
        <f t="shared" si="57"/>
        <v/>
      </c>
      <c r="AF405" s="64" t="str">
        <f t="shared" si="67"/>
        <v/>
      </c>
      <c r="AG405" s="4"/>
    </row>
    <row r="406" spans="1:33" x14ac:dyDescent="0.55000000000000004">
      <c r="A406" s="5" t="str">
        <f>IF('Data Validation'!$K$2&lt;&gt;TRUE,"",'Data Validation'!A406)</f>
        <v/>
      </c>
      <c r="B406" s="5" t="str">
        <f>IF('Data Validation'!$K$2&lt;&gt;TRUE,"",'Data Validation'!C406)</f>
        <v/>
      </c>
      <c r="C406" s="5" t="str">
        <f>IF('Data Validation'!$K$2&lt;&gt;TRUE,"",'Data Validation'!E406)</f>
        <v/>
      </c>
      <c r="D406" s="5" t="str">
        <f>IF('Data Validation'!$K$2&lt;&gt;TRUE,"",'Data Validation'!G406)</f>
        <v/>
      </c>
      <c r="E406" s="5" t="str">
        <f>IF($C406&lt;&gt;"M5","",Price!F406)</f>
        <v/>
      </c>
      <c r="F406" s="6" t="str">
        <f>IF($C406&lt;&gt;"M5","",Price!G406)</f>
        <v/>
      </c>
      <c r="G406" s="57" t="str">
        <f>IF($C406&lt;&gt;"M5","",SSA!E406)</f>
        <v/>
      </c>
      <c r="H406" s="57" t="str">
        <f>IF($C406&lt;&gt;"M5","",SSA!F406)</f>
        <v/>
      </c>
      <c r="I406" s="57" t="str">
        <f>IF($C406&lt;&gt;"M5","",SSA!G406)</f>
        <v/>
      </c>
      <c r="J406" s="57" t="str">
        <f>IF($C406&lt;&gt;"M5","",SSA!H406)</f>
        <v/>
      </c>
      <c r="L406" s="15" t="str">
        <f>IFERROR(AVERAGE(G371:G406),"")</f>
        <v/>
      </c>
      <c r="M406" s="15" t="str">
        <f t="shared" si="48"/>
        <v/>
      </c>
      <c r="N406" s="59" t="str">
        <f t="shared" si="47"/>
        <v/>
      </c>
      <c r="O406" s="60" t="str">
        <f t="shared" si="58"/>
        <v/>
      </c>
      <c r="P406" s="61" t="str">
        <f t="shared" si="59"/>
        <v/>
      </c>
      <c r="Q406" s="26" t="str">
        <f t="shared" si="60"/>
        <v/>
      </c>
      <c r="R406" s="26" t="str">
        <f t="shared" si="61"/>
        <v/>
      </c>
      <c r="S406" s="25" t="str">
        <f t="shared" si="62"/>
        <v/>
      </c>
      <c r="T406" s="25" t="str">
        <f t="shared" si="63"/>
        <v/>
      </c>
      <c r="U406" s="22" t="str">
        <f t="shared" si="64"/>
        <v/>
      </c>
      <c r="V406" s="22" t="str">
        <f t="shared" si="65"/>
        <v/>
      </c>
      <c r="W406" s="23" t="str">
        <f>IFERROR(G406-L406,"")</f>
        <v/>
      </c>
      <c r="X406" s="48" t="str">
        <f t="shared" si="49"/>
        <v/>
      </c>
      <c r="Y406" s="49" t="str">
        <f t="shared" si="50"/>
        <v/>
      </c>
      <c r="Z406" s="28" t="str">
        <f t="shared" si="51"/>
        <v/>
      </c>
      <c r="AA406" s="13" t="str">
        <f t="shared" si="54"/>
        <v/>
      </c>
      <c r="AB406" s="13" t="str">
        <f t="shared" si="55"/>
        <v/>
      </c>
      <c r="AC406" s="63" t="str">
        <f t="shared" si="66"/>
        <v/>
      </c>
      <c r="AD406" s="14" t="str">
        <f t="shared" si="56"/>
        <v/>
      </c>
      <c r="AE406" s="14" t="str">
        <f t="shared" si="57"/>
        <v/>
      </c>
      <c r="AF406" s="64" t="str">
        <f t="shared" si="67"/>
        <v/>
      </c>
      <c r="AG406" s="4"/>
    </row>
    <row r="407" spans="1:33" x14ac:dyDescent="0.55000000000000004">
      <c r="A407" s="5" t="str">
        <f>IF('Data Validation'!$K$2&lt;&gt;TRUE,"",'Data Validation'!A407)</f>
        <v/>
      </c>
      <c r="B407" s="5" t="str">
        <f>IF('Data Validation'!$K$2&lt;&gt;TRUE,"",'Data Validation'!C407)</f>
        <v/>
      </c>
      <c r="C407" s="5" t="str">
        <f>IF('Data Validation'!$K$2&lt;&gt;TRUE,"",'Data Validation'!E407)</f>
        <v/>
      </c>
      <c r="D407" s="5" t="str">
        <f>IF('Data Validation'!$K$2&lt;&gt;TRUE,"",'Data Validation'!G407)</f>
        <v/>
      </c>
      <c r="E407" s="5" t="str">
        <f>IF($C407&lt;&gt;"M5","",Price!F407)</f>
        <v/>
      </c>
      <c r="F407" s="6" t="str">
        <f>IF($C407&lt;&gt;"M5","",Price!G407)</f>
        <v/>
      </c>
      <c r="G407" s="57" t="str">
        <f>IF($C407&lt;&gt;"M5","",SSA!E407)</f>
        <v/>
      </c>
      <c r="H407" s="57" t="str">
        <f>IF($C407&lt;&gt;"M5","",SSA!F407)</f>
        <v/>
      </c>
      <c r="I407" s="57" t="str">
        <f>IF($C407&lt;&gt;"M5","",SSA!G407)</f>
        <v/>
      </c>
      <c r="J407" s="57" t="str">
        <f>IF($C407&lt;&gt;"M5","",SSA!H407)</f>
        <v/>
      </c>
      <c r="L407" s="15" t="str">
        <f>IFERROR(AVERAGE(G372:G407),"")</f>
        <v/>
      </c>
      <c r="M407" s="15" t="str">
        <f t="shared" si="48"/>
        <v/>
      </c>
      <c r="N407" s="59" t="str">
        <f t="shared" si="47"/>
        <v/>
      </c>
      <c r="O407" s="60" t="str">
        <f t="shared" si="58"/>
        <v/>
      </c>
      <c r="P407" s="61" t="str">
        <f t="shared" si="59"/>
        <v/>
      </c>
      <c r="Q407" s="26" t="str">
        <f t="shared" si="60"/>
        <v/>
      </c>
      <c r="R407" s="26" t="str">
        <f t="shared" si="61"/>
        <v/>
      </c>
      <c r="S407" s="25" t="str">
        <f t="shared" si="62"/>
        <v/>
      </c>
      <c r="T407" s="25" t="str">
        <f t="shared" si="63"/>
        <v/>
      </c>
      <c r="U407" s="22" t="str">
        <f t="shared" si="64"/>
        <v/>
      </c>
      <c r="V407" s="22" t="str">
        <f t="shared" si="65"/>
        <v/>
      </c>
      <c r="W407" s="23" t="str">
        <f>IFERROR(G407-L407,"")</f>
        <v/>
      </c>
      <c r="X407" s="48" t="str">
        <f t="shared" si="49"/>
        <v/>
      </c>
      <c r="Y407" s="49" t="str">
        <f t="shared" si="50"/>
        <v/>
      </c>
      <c r="Z407" s="28" t="str">
        <f t="shared" si="51"/>
        <v/>
      </c>
      <c r="AA407" s="13" t="str">
        <f t="shared" si="54"/>
        <v/>
      </c>
      <c r="AB407" s="13" t="str">
        <f t="shared" si="55"/>
        <v/>
      </c>
      <c r="AC407" s="63" t="str">
        <f t="shared" si="66"/>
        <v/>
      </c>
      <c r="AD407" s="14" t="str">
        <f t="shared" si="56"/>
        <v/>
      </c>
      <c r="AE407" s="14" t="str">
        <f t="shared" si="57"/>
        <v/>
      </c>
      <c r="AF407" s="64" t="str">
        <f t="shared" si="67"/>
        <v/>
      </c>
      <c r="AG407" s="4"/>
    </row>
    <row r="408" spans="1:33" x14ac:dyDescent="0.55000000000000004">
      <c r="A408" s="5" t="str">
        <f>IF('Data Validation'!$K$2&lt;&gt;TRUE,"",'Data Validation'!A408)</f>
        <v/>
      </c>
      <c r="B408" s="5" t="str">
        <f>IF('Data Validation'!$K$2&lt;&gt;TRUE,"",'Data Validation'!C408)</f>
        <v/>
      </c>
      <c r="C408" s="5" t="str">
        <f>IF('Data Validation'!$K$2&lt;&gt;TRUE,"",'Data Validation'!E408)</f>
        <v/>
      </c>
      <c r="D408" s="5" t="str">
        <f>IF('Data Validation'!$K$2&lt;&gt;TRUE,"",'Data Validation'!G408)</f>
        <v/>
      </c>
      <c r="E408" s="5" t="str">
        <f>IF($C408&lt;&gt;"M5","",Price!F408)</f>
        <v/>
      </c>
      <c r="F408" s="6" t="str">
        <f>IF($C408&lt;&gt;"M5","",Price!G408)</f>
        <v/>
      </c>
      <c r="G408" s="57" t="str">
        <f>IF($C408&lt;&gt;"M5","",SSA!E408)</f>
        <v/>
      </c>
      <c r="H408" s="57" t="str">
        <f>IF($C408&lt;&gt;"M5","",SSA!F408)</f>
        <v/>
      </c>
      <c r="I408" s="57" t="str">
        <f>IF($C408&lt;&gt;"M5","",SSA!G408)</f>
        <v/>
      </c>
      <c r="J408" s="57" t="str">
        <f>IF($C408&lt;&gt;"M5","",SSA!H408)</f>
        <v/>
      </c>
      <c r="L408" s="15" t="str">
        <f>IFERROR(AVERAGE(G373:G408),"")</f>
        <v/>
      </c>
      <c r="M408" s="15" t="str">
        <f t="shared" si="48"/>
        <v/>
      </c>
      <c r="N408" s="59" t="str">
        <f t="shared" si="47"/>
        <v/>
      </c>
      <c r="O408" s="60" t="str">
        <f t="shared" si="58"/>
        <v/>
      </c>
      <c r="P408" s="61" t="str">
        <f t="shared" si="59"/>
        <v/>
      </c>
      <c r="Q408" s="26" t="str">
        <f t="shared" si="60"/>
        <v/>
      </c>
      <c r="R408" s="26" t="str">
        <f t="shared" si="61"/>
        <v/>
      </c>
      <c r="S408" s="25" t="str">
        <f t="shared" si="62"/>
        <v/>
      </c>
      <c r="T408" s="25" t="str">
        <f t="shared" si="63"/>
        <v/>
      </c>
      <c r="U408" s="22" t="str">
        <f t="shared" si="64"/>
        <v/>
      </c>
      <c r="V408" s="22" t="str">
        <f t="shared" si="65"/>
        <v/>
      </c>
      <c r="W408" s="23" t="str">
        <f>IFERROR(G408-L408,"")</f>
        <v/>
      </c>
      <c r="X408" s="48" t="str">
        <f t="shared" si="49"/>
        <v/>
      </c>
      <c r="Y408" s="49" t="str">
        <f t="shared" si="50"/>
        <v/>
      </c>
      <c r="Z408" s="28" t="str">
        <f t="shared" si="51"/>
        <v/>
      </c>
      <c r="AA408" s="13" t="str">
        <f t="shared" si="54"/>
        <v/>
      </c>
      <c r="AB408" s="13" t="str">
        <f t="shared" si="55"/>
        <v/>
      </c>
      <c r="AC408" s="63" t="str">
        <f t="shared" si="66"/>
        <v/>
      </c>
      <c r="AD408" s="14" t="str">
        <f t="shared" si="56"/>
        <v/>
      </c>
      <c r="AE408" s="14" t="str">
        <f t="shared" si="57"/>
        <v/>
      </c>
      <c r="AF408" s="64" t="str">
        <f t="shared" si="67"/>
        <v/>
      </c>
      <c r="AG408" s="4"/>
    </row>
    <row r="409" spans="1:33" x14ac:dyDescent="0.55000000000000004">
      <c r="A409" s="5" t="str">
        <f>IF('Data Validation'!$K$2&lt;&gt;TRUE,"",'Data Validation'!A409)</f>
        <v/>
      </c>
      <c r="B409" s="5" t="str">
        <f>IF('Data Validation'!$K$2&lt;&gt;TRUE,"",'Data Validation'!C409)</f>
        <v/>
      </c>
      <c r="C409" s="5" t="str">
        <f>IF('Data Validation'!$K$2&lt;&gt;TRUE,"",'Data Validation'!E409)</f>
        <v/>
      </c>
      <c r="D409" s="5" t="str">
        <f>IF('Data Validation'!$K$2&lt;&gt;TRUE,"",'Data Validation'!G409)</f>
        <v/>
      </c>
      <c r="E409" s="5" t="str">
        <f>IF($C409&lt;&gt;"M5","",Price!F409)</f>
        <v/>
      </c>
      <c r="F409" s="6" t="str">
        <f>IF($C409&lt;&gt;"M5","",Price!G409)</f>
        <v/>
      </c>
      <c r="G409" s="57" t="str">
        <f>IF($C409&lt;&gt;"M5","",SSA!E409)</f>
        <v/>
      </c>
      <c r="H409" s="57" t="str">
        <f>IF($C409&lt;&gt;"M5","",SSA!F409)</f>
        <v/>
      </c>
      <c r="I409" s="57" t="str">
        <f>IF($C409&lt;&gt;"M5","",SSA!G409)</f>
        <v/>
      </c>
      <c r="J409" s="57" t="str">
        <f>IF($C409&lt;&gt;"M5","",SSA!H409)</f>
        <v/>
      </c>
      <c r="L409" s="15" t="str">
        <f>IFERROR(AVERAGE(G374:G409),"")</f>
        <v/>
      </c>
      <c r="M409" s="15" t="str">
        <f t="shared" si="48"/>
        <v/>
      </c>
      <c r="N409" s="59" t="str">
        <f t="shared" ref="N409:N472" si="68">IFERROR(G409-H409,"")</f>
        <v/>
      </c>
      <c r="O409" s="60" t="str">
        <f t="shared" si="58"/>
        <v/>
      </c>
      <c r="P409" s="61" t="str">
        <f t="shared" si="59"/>
        <v/>
      </c>
      <c r="Q409" s="26" t="str">
        <f t="shared" si="60"/>
        <v/>
      </c>
      <c r="R409" s="26" t="str">
        <f t="shared" si="61"/>
        <v/>
      </c>
      <c r="S409" s="25" t="str">
        <f t="shared" si="62"/>
        <v/>
      </c>
      <c r="T409" s="25" t="str">
        <f t="shared" si="63"/>
        <v/>
      </c>
      <c r="U409" s="22" t="str">
        <f t="shared" si="64"/>
        <v/>
      </c>
      <c r="V409" s="22" t="str">
        <f t="shared" si="65"/>
        <v/>
      </c>
      <c r="W409" s="23" t="str">
        <f>IFERROR(G409-L409,"")</f>
        <v/>
      </c>
      <c r="X409" s="48" t="str">
        <f t="shared" si="49"/>
        <v/>
      </c>
      <c r="Y409" s="49" t="str">
        <f t="shared" si="50"/>
        <v/>
      </c>
      <c r="Z409" s="28" t="str">
        <f t="shared" si="51"/>
        <v/>
      </c>
      <c r="AA409" s="13" t="str">
        <f t="shared" si="54"/>
        <v/>
      </c>
      <c r="AB409" s="13" t="str">
        <f t="shared" si="55"/>
        <v/>
      </c>
      <c r="AC409" s="63" t="str">
        <f t="shared" si="66"/>
        <v/>
      </c>
      <c r="AD409" s="14" t="str">
        <f t="shared" si="56"/>
        <v/>
      </c>
      <c r="AE409" s="14" t="str">
        <f t="shared" si="57"/>
        <v/>
      </c>
      <c r="AF409" s="64" t="str">
        <f t="shared" si="67"/>
        <v/>
      </c>
      <c r="AG409" s="4"/>
    </row>
    <row r="410" spans="1:33" x14ac:dyDescent="0.55000000000000004">
      <c r="A410" s="5" t="str">
        <f>IF('Data Validation'!$K$2&lt;&gt;TRUE,"",'Data Validation'!A410)</f>
        <v/>
      </c>
      <c r="B410" s="5" t="str">
        <f>IF('Data Validation'!$K$2&lt;&gt;TRUE,"",'Data Validation'!C410)</f>
        <v/>
      </c>
      <c r="C410" s="5" t="str">
        <f>IF('Data Validation'!$K$2&lt;&gt;TRUE,"",'Data Validation'!E410)</f>
        <v/>
      </c>
      <c r="D410" s="5" t="str">
        <f>IF('Data Validation'!$K$2&lt;&gt;TRUE,"",'Data Validation'!G410)</f>
        <v/>
      </c>
      <c r="E410" s="5" t="str">
        <f>IF($C410&lt;&gt;"M5","",Price!F410)</f>
        <v/>
      </c>
      <c r="F410" s="6" t="str">
        <f>IF($C410&lt;&gt;"M5","",Price!G410)</f>
        <v/>
      </c>
      <c r="G410" s="57" t="str">
        <f>IF($C410&lt;&gt;"M5","",SSA!E410)</f>
        <v/>
      </c>
      <c r="H410" s="57" t="str">
        <f>IF($C410&lt;&gt;"M5","",SSA!F410)</f>
        <v/>
      </c>
      <c r="I410" s="57" t="str">
        <f>IF($C410&lt;&gt;"M5","",SSA!G410)</f>
        <v/>
      </c>
      <c r="J410" s="57" t="str">
        <f>IF($C410&lt;&gt;"M5","",SSA!H410)</f>
        <v/>
      </c>
      <c r="L410" s="15" t="str">
        <f>IFERROR(AVERAGE(G375:G410),"")</f>
        <v/>
      </c>
      <c r="M410" s="15" t="str">
        <f t="shared" ref="M410:M473" si="69">IF(L410="","",L410*0.2+M409*0.8)</f>
        <v/>
      </c>
      <c r="N410" s="59" t="str">
        <f t="shared" si="68"/>
        <v/>
      </c>
      <c r="O410" s="60" t="str">
        <f t="shared" si="58"/>
        <v/>
      </c>
      <c r="P410" s="61" t="str">
        <f t="shared" si="59"/>
        <v/>
      </c>
      <c r="Q410" s="26" t="str">
        <f t="shared" si="60"/>
        <v/>
      </c>
      <c r="R410" s="26" t="str">
        <f t="shared" si="61"/>
        <v/>
      </c>
      <c r="S410" s="25" t="str">
        <f t="shared" si="62"/>
        <v/>
      </c>
      <c r="T410" s="25" t="str">
        <f t="shared" si="63"/>
        <v/>
      </c>
      <c r="U410" s="22" t="str">
        <f t="shared" si="64"/>
        <v/>
      </c>
      <c r="V410" s="22" t="str">
        <f t="shared" si="65"/>
        <v/>
      </c>
      <c r="W410" s="23" t="str">
        <f>IFERROR(G410-L410,"")</f>
        <v/>
      </c>
      <c r="X410" s="48" t="str">
        <f t="shared" ref="X410:X473" si="70">IFERROR(L410-M410,"")</f>
        <v/>
      </c>
      <c r="Y410" s="49" t="str">
        <f t="shared" ref="Y410:Y473" si="71">IF(X410="","",IF(X410&gt;=0,1,-1))</f>
        <v/>
      </c>
      <c r="Z410" s="28" t="str">
        <f t="shared" si="51"/>
        <v/>
      </c>
      <c r="AA410" s="13" t="str">
        <f t="shared" si="54"/>
        <v/>
      </c>
      <c r="AB410" s="13" t="str">
        <f t="shared" si="55"/>
        <v/>
      </c>
      <c r="AC410" s="63" t="str">
        <f t="shared" si="66"/>
        <v/>
      </c>
      <c r="AD410" s="14" t="str">
        <f t="shared" si="56"/>
        <v/>
      </c>
      <c r="AE410" s="14" t="str">
        <f t="shared" si="57"/>
        <v/>
      </c>
      <c r="AF410" s="64" t="str">
        <f t="shared" si="67"/>
        <v/>
      </c>
      <c r="AG410" s="4"/>
    </row>
    <row r="411" spans="1:33" x14ac:dyDescent="0.55000000000000004">
      <c r="A411" s="5" t="str">
        <f>IF('Data Validation'!$K$2&lt;&gt;TRUE,"",'Data Validation'!A411)</f>
        <v/>
      </c>
      <c r="B411" s="5" t="str">
        <f>IF('Data Validation'!$K$2&lt;&gt;TRUE,"",'Data Validation'!C411)</f>
        <v/>
      </c>
      <c r="C411" s="5" t="str">
        <f>IF('Data Validation'!$K$2&lt;&gt;TRUE,"",'Data Validation'!E411)</f>
        <v/>
      </c>
      <c r="D411" s="5" t="str">
        <f>IF('Data Validation'!$K$2&lt;&gt;TRUE,"",'Data Validation'!G411)</f>
        <v/>
      </c>
      <c r="E411" s="5" t="str">
        <f>IF($C411&lt;&gt;"M5","",Price!F411)</f>
        <v/>
      </c>
      <c r="F411" s="6" t="str">
        <f>IF($C411&lt;&gt;"M5","",Price!G411)</f>
        <v/>
      </c>
      <c r="G411" s="57" t="str">
        <f>IF($C411&lt;&gt;"M5","",SSA!E411)</f>
        <v/>
      </c>
      <c r="H411" s="57" t="str">
        <f>IF($C411&lt;&gt;"M5","",SSA!F411)</f>
        <v/>
      </c>
      <c r="I411" s="57" t="str">
        <f>IF($C411&lt;&gt;"M5","",SSA!G411)</f>
        <v/>
      </c>
      <c r="J411" s="57" t="str">
        <f>IF($C411&lt;&gt;"M5","",SSA!H411)</f>
        <v/>
      </c>
      <c r="L411" s="15" t="str">
        <f>IFERROR(AVERAGE(G376:G411),"")</f>
        <v/>
      </c>
      <c r="M411" s="15" t="str">
        <f t="shared" si="69"/>
        <v/>
      </c>
      <c r="N411" s="59" t="str">
        <f t="shared" si="68"/>
        <v/>
      </c>
      <c r="O411" s="60" t="str">
        <f t="shared" si="58"/>
        <v/>
      </c>
      <c r="P411" s="61" t="str">
        <f t="shared" si="59"/>
        <v/>
      </c>
      <c r="Q411" s="26" t="str">
        <f t="shared" si="60"/>
        <v/>
      </c>
      <c r="R411" s="26" t="str">
        <f t="shared" si="61"/>
        <v/>
      </c>
      <c r="S411" s="25" t="str">
        <f t="shared" si="62"/>
        <v/>
      </c>
      <c r="T411" s="25" t="str">
        <f t="shared" si="63"/>
        <v/>
      </c>
      <c r="U411" s="22" t="str">
        <f t="shared" si="64"/>
        <v/>
      </c>
      <c r="V411" s="22" t="str">
        <f t="shared" si="65"/>
        <v/>
      </c>
      <c r="W411" s="23" t="str">
        <f>IFERROR(G411-L411,"")</f>
        <v/>
      </c>
      <c r="X411" s="48" t="str">
        <f t="shared" si="70"/>
        <v/>
      </c>
      <c r="Y411" s="49" t="str">
        <f t="shared" si="71"/>
        <v/>
      </c>
      <c r="Z411" s="28" t="str">
        <f t="shared" ref="Z411:Z474" si="72">IFERROR(IF(Y411=Y410,Z410+Y411,Y411),"")</f>
        <v/>
      </c>
      <c r="AA411" s="13" t="str">
        <f t="shared" si="54"/>
        <v/>
      </c>
      <c r="AB411" s="13" t="str">
        <f t="shared" si="55"/>
        <v/>
      </c>
      <c r="AC411" s="63" t="str">
        <f t="shared" si="66"/>
        <v/>
      </c>
      <c r="AD411" s="14" t="str">
        <f t="shared" si="56"/>
        <v/>
      </c>
      <c r="AE411" s="14" t="str">
        <f t="shared" si="57"/>
        <v/>
      </c>
      <c r="AF411" s="64" t="str">
        <f t="shared" si="67"/>
        <v/>
      </c>
      <c r="AG411" s="4"/>
    </row>
    <row r="412" spans="1:33" x14ac:dyDescent="0.55000000000000004">
      <c r="A412" s="5" t="str">
        <f>IF('Data Validation'!$K$2&lt;&gt;TRUE,"",'Data Validation'!A412)</f>
        <v/>
      </c>
      <c r="B412" s="5" t="str">
        <f>IF('Data Validation'!$K$2&lt;&gt;TRUE,"",'Data Validation'!C412)</f>
        <v/>
      </c>
      <c r="C412" s="5" t="str">
        <f>IF('Data Validation'!$K$2&lt;&gt;TRUE,"",'Data Validation'!E412)</f>
        <v/>
      </c>
      <c r="D412" s="5" t="str">
        <f>IF('Data Validation'!$K$2&lt;&gt;TRUE,"",'Data Validation'!G412)</f>
        <v/>
      </c>
      <c r="E412" s="5" t="str">
        <f>IF($C412&lt;&gt;"M5","",Price!F412)</f>
        <v/>
      </c>
      <c r="F412" s="6" t="str">
        <f>IF($C412&lt;&gt;"M5","",Price!G412)</f>
        <v/>
      </c>
      <c r="G412" s="57" t="str">
        <f>IF($C412&lt;&gt;"M5","",SSA!E412)</f>
        <v/>
      </c>
      <c r="H412" s="57" t="str">
        <f>IF($C412&lt;&gt;"M5","",SSA!F412)</f>
        <v/>
      </c>
      <c r="I412" s="57" t="str">
        <f>IF($C412&lt;&gt;"M5","",SSA!G412)</f>
        <v/>
      </c>
      <c r="J412" s="57" t="str">
        <f>IF($C412&lt;&gt;"M5","",SSA!H412)</f>
        <v/>
      </c>
      <c r="L412" s="15" t="str">
        <f>IFERROR(AVERAGE(G377:G412),"")</f>
        <v/>
      </c>
      <c r="M412" s="15" t="str">
        <f t="shared" si="69"/>
        <v/>
      </c>
      <c r="N412" s="59" t="str">
        <f t="shared" si="68"/>
        <v/>
      </c>
      <c r="O412" s="60" t="str">
        <f t="shared" si="58"/>
        <v/>
      </c>
      <c r="P412" s="61" t="str">
        <f t="shared" si="59"/>
        <v/>
      </c>
      <c r="Q412" s="26" t="str">
        <f t="shared" si="60"/>
        <v/>
      </c>
      <c r="R412" s="26" t="str">
        <f t="shared" si="61"/>
        <v/>
      </c>
      <c r="S412" s="25" t="str">
        <f t="shared" si="62"/>
        <v/>
      </c>
      <c r="T412" s="25" t="str">
        <f t="shared" si="63"/>
        <v/>
      </c>
      <c r="U412" s="22" t="str">
        <f t="shared" si="64"/>
        <v/>
      </c>
      <c r="V412" s="22" t="str">
        <f t="shared" si="65"/>
        <v/>
      </c>
      <c r="W412" s="23" t="str">
        <f>IFERROR(G412-L412,"")</f>
        <v/>
      </c>
      <c r="X412" s="48" t="str">
        <f t="shared" si="70"/>
        <v/>
      </c>
      <c r="Y412" s="49" t="str">
        <f t="shared" si="71"/>
        <v/>
      </c>
      <c r="Z412" s="28" t="str">
        <f t="shared" si="72"/>
        <v/>
      </c>
      <c r="AA412" s="13" t="str">
        <f t="shared" si="54"/>
        <v/>
      </c>
      <c r="AB412" s="13" t="str">
        <f t="shared" si="55"/>
        <v/>
      </c>
      <c r="AC412" s="63" t="str">
        <f t="shared" si="66"/>
        <v/>
      </c>
      <c r="AD412" s="14" t="str">
        <f t="shared" si="56"/>
        <v/>
      </c>
      <c r="AE412" s="14" t="str">
        <f t="shared" si="57"/>
        <v/>
      </c>
      <c r="AF412" s="64" t="str">
        <f t="shared" si="67"/>
        <v/>
      </c>
      <c r="AG412" s="4"/>
    </row>
    <row r="413" spans="1:33" x14ac:dyDescent="0.55000000000000004">
      <c r="A413" s="5" t="str">
        <f>IF('Data Validation'!$K$2&lt;&gt;TRUE,"",'Data Validation'!A413)</f>
        <v/>
      </c>
      <c r="B413" s="5" t="str">
        <f>IF('Data Validation'!$K$2&lt;&gt;TRUE,"",'Data Validation'!C413)</f>
        <v/>
      </c>
      <c r="C413" s="5" t="str">
        <f>IF('Data Validation'!$K$2&lt;&gt;TRUE,"",'Data Validation'!E413)</f>
        <v/>
      </c>
      <c r="D413" s="5" t="str">
        <f>IF('Data Validation'!$K$2&lt;&gt;TRUE,"",'Data Validation'!G413)</f>
        <v/>
      </c>
      <c r="E413" s="5" t="str">
        <f>IF($C413&lt;&gt;"M5","",Price!F413)</f>
        <v/>
      </c>
      <c r="F413" s="6" t="str">
        <f>IF($C413&lt;&gt;"M5","",Price!G413)</f>
        <v/>
      </c>
      <c r="G413" s="57" t="str">
        <f>IF($C413&lt;&gt;"M5","",SSA!E413)</f>
        <v/>
      </c>
      <c r="H413" s="57" t="str">
        <f>IF($C413&lt;&gt;"M5","",SSA!F413)</f>
        <v/>
      </c>
      <c r="I413" s="57" t="str">
        <f>IF($C413&lt;&gt;"M5","",SSA!G413)</f>
        <v/>
      </c>
      <c r="J413" s="57" t="str">
        <f>IF($C413&lt;&gt;"M5","",SSA!H413)</f>
        <v/>
      </c>
      <c r="L413" s="15" t="str">
        <f>IFERROR(AVERAGE(G378:G413),"")</f>
        <v/>
      </c>
      <c r="M413" s="15" t="str">
        <f t="shared" si="69"/>
        <v/>
      </c>
      <c r="N413" s="59" t="str">
        <f t="shared" si="68"/>
        <v/>
      </c>
      <c r="O413" s="60" t="str">
        <f t="shared" si="58"/>
        <v/>
      </c>
      <c r="P413" s="61" t="str">
        <f t="shared" si="59"/>
        <v/>
      </c>
      <c r="Q413" s="26" t="str">
        <f t="shared" si="60"/>
        <v/>
      </c>
      <c r="R413" s="26" t="str">
        <f t="shared" si="61"/>
        <v/>
      </c>
      <c r="S413" s="25" t="str">
        <f t="shared" si="62"/>
        <v/>
      </c>
      <c r="T413" s="25" t="str">
        <f t="shared" si="63"/>
        <v/>
      </c>
      <c r="U413" s="22" t="str">
        <f t="shared" si="64"/>
        <v/>
      </c>
      <c r="V413" s="22" t="str">
        <f t="shared" si="65"/>
        <v/>
      </c>
      <c r="W413" s="23" t="str">
        <f>IFERROR(G413-L413,"")</f>
        <v/>
      </c>
      <c r="X413" s="48" t="str">
        <f t="shared" si="70"/>
        <v/>
      </c>
      <c r="Y413" s="49" t="str">
        <f t="shared" si="71"/>
        <v/>
      </c>
      <c r="Z413" s="28" t="str">
        <f t="shared" si="72"/>
        <v/>
      </c>
      <c r="AA413" s="13" t="str">
        <f t="shared" si="54"/>
        <v/>
      </c>
      <c r="AB413" s="13" t="str">
        <f t="shared" si="55"/>
        <v/>
      </c>
      <c r="AC413" s="63" t="str">
        <f t="shared" si="66"/>
        <v/>
      </c>
      <c r="AD413" s="14" t="str">
        <f t="shared" si="56"/>
        <v/>
      </c>
      <c r="AE413" s="14" t="str">
        <f t="shared" si="57"/>
        <v/>
      </c>
      <c r="AF413" s="64" t="str">
        <f t="shared" si="67"/>
        <v/>
      </c>
      <c r="AG413" s="4"/>
    </row>
    <row r="414" spans="1:33" x14ac:dyDescent="0.55000000000000004">
      <c r="A414" s="5" t="str">
        <f>IF('Data Validation'!$K$2&lt;&gt;TRUE,"",'Data Validation'!A414)</f>
        <v/>
      </c>
      <c r="B414" s="5" t="str">
        <f>IF('Data Validation'!$K$2&lt;&gt;TRUE,"",'Data Validation'!C414)</f>
        <v/>
      </c>
      <c r="C414" s="5" t="str">
        <f>IF('Data Validation'!$K$2&lt;&gt;TRUE,"",'Data Validation'!E414)</f>
        <v/>
      </c>
      <c r="D414" s="5" t="str">
        <f>IF('Data Validation'!$K$2&lt;&gt;TRUE,"",'Data Validation'!G414)</f>
        <v/>
      </c>
      <c r="E414" s="5" t="str">
        <f>IF($C414&lt;&gt;"M5","",Price!F414)</f>
        <v/>
      </c>
      <c r="F414" s="6" t="str">
        <f>IF($C414&lt;&gt;"M5","",Price!G414)</f>
        <v/>
      </c>
      <c r="G414" s="57" t="str">
        <f>IF($C414&lt;&gt;"M5","",SSA!E414)</f>
        <v/>
      </c>
      <c r="H414" s="57" t="str">
        <f>IF($C414&lt;&gt;"M5","",SSA!F414)</f>
        <v/>
      </c>
      <c r="I414" s="57" t="str">
        <f>IF($C414&lt;&gt;"M5","",SSA!G414)</f>
        <v/>
      </c>
      <c r="J414" s="57" t="str">
        <f>IF($C414&lt;&gt;"M5","",SSA!H414)</f>
        <v/>
      </c>
      <c r="L414" s="15" t="str">
        <f>IFERROR(AVERAGE(G379:G414),"")</f>
        <v/>
      </c>
      <c r="M414" s="15" t="str">
        <f t="shared" si="69"/>
        <v/>
      </c>
      <c r="N414" s="59" t="str">
        <f t="shared" si="68"/>
        <v/>
      </c>
      <c r="O414" s="60" t="str">
        <f t="shared" si="58"/>
        <v/>
      </c>
      <c r="P414" s="61" t="str">
        <f t="shared" si="59"/>
        <v/>
      </c>
      <c r="Q414" s="26" t="str">
        <f t="shared" si="60"/>
        <v/>
      </c>
      <c r="R414" s="26" t="str">
        <f t="shared" si="61"/>
        <v/>
      </c>
      <c r="S414" s="25" t="str">
        <f t="shared" si="62"/>
        <v/>
      </c>
      <c r="T414" s="25" t="str">
        <f t="shared" si="63"/>
        <v/>
      </c>
      <c r="U414" s="22" t="str">
        <f t="shared" si="64"/>
        <v/>
      </c>
      <c r="V414" s="22" t="str">
        <f t="shared" si="65"/>
        <v/>
      </c>
      <c r="W414" s="23" t="str">
        <f>IFERROR(G414-L414,"")</f>
        <v/>
      </c>
      <c r="X414" s="48" t="str">
        <f t="shared" si="70"/>
        <v/>
      </c>
      <c r="Y414" s="49" t="str">
        <f t="shared" si="71"/>
        <v/>
      </c>
      <c r="Z414" s="28" t="str">
        <f t="shared" si="72"/>
        <v/>
      </c>
      <c r="AA414" s="13" t="str">
        <f t="shared" si="54"/>
        <v/>
      </c>
      <c r="AB414" s="13" t="str">
        <f t="shared" si="55"/>
        <v/>
      </c>
      <c r="AC414" s="63" t="str">
        <f t="shared" si="66"/>
        <v/>
      </c>
      <c r="AD414" s="14" t="str">
        <f t="shared" si="56"/>
        <v/>
      </c>
      <c r="AE414" s="14" t="str">
        <f t="shared" si="57"/>
        <v/>
      </c>
      <c r="AF414" s="64" t="str">
        <f t="shared" si="67"/>
        <v/>
      </c>
      <c r="AG414" s="4"/>
    </row>
    <row r="415" spans="1:33" x14ac:dyDescent="0.55000000000000004">
      <c r="A415" s="5" t="str">
        <f>IF('Data Validation'!$K$2&lt;&gt;TRUE,"",'Data Validation'!A415)</f>
        <v/>
      </c>
      <c r="B415" s="5" t="str">
        <f>IF('Data Validation'!$K$2&lt;&gt;TRUE,"",'Data Validation'!C415)</f>
        <v/>
      </c>
      <c r="C415" s="5" t="str">
        <f>IF('Data Validation'!$K$2&lt;&gt;TRUE,"",'Data Validation'!E415)</f>
        <v/>
      </c>
      <c r="D415" s="5" t="str">
        <f>IF('Data Validation'!$K$2&lt;&gt;TRUE,"",'Data Validation'!G415)</f>
        <v/>
      </c>
      <c r="E415" s="5" t="str">
        <f>IF($C415&lt;&gt;"M5","",Price!F415)</f>
        <v/>
      </c>
      <c r="F415" s="6" t="str">
        <f>IF($C415&lt;&gt;"M5","",Price!G415)</f>
        <v/>
      </c>
      <c r="G415" s="57" t="str">
        <f>IF($C415&lt;&gt;"M5","",SSA!E415)</f>
        <v/>
      </c>
      <c r="H415" s="57" t="str">
        <f>IF($C415&lt;&gt;"M5","",SSA!F415)</f>
        <v/>
      </c>
      <c r="I415" s="57" t="str">
        <f>IF($C415&lt;&gt;"M5","",SSA!G415)</f>
        <v/>
      </c>
      <c r="J415" s="57" t="str">
        <f>IF($C415&lt;&gt;"M5","",SSA!H415)</f>
        <v/>
      </c>
      <c r="L415" s="15" t="str">
        <f>IFERROR(AVERAGE(G380:G415),"")</f>
        <v/>
      </c>
      <c r="M415" s="15" t="str">
        <f t="shared" si="69"/>
        <v/>
      </c>
      <c r="N415" s="59" t="str">
        <f t="shared" si="68"/>
        <v/>
      </c>
      <c r="O415" s="60" t="str">
        <f t="shared" si="58"/>
        <v/>
      </c>
      <c r="P415" s="61" t="str">
        <f t="shared" si="59"/>
        <v/>
      </c>
      <c r="Q415" s="26" t="str">
        <f t="shared" si="60"/>
        <v/>
      </c>
      <c r="R415" s="26" t="str">
        <f t="shared" si="61"/>
        <v/>
      </c>
      <c r="S415" s="25" t="str">
        <f t="shared" si="62"/>
        <v/>
      </c>
      <c r="T415" s="25" t="str">
        <f t="shared" si="63"/>
        <v/>
      </c>
      <c r="U415" s="22" t="str">
        <f t="shared" si="64"/>
        <v/>
      </c>
      <c r="V415" s="22" t="str">
        <f t="shared" si="65"/>
        <v/>
      </c>
      <c r="W415" s="23" t="str">
        <f>IFERROR(G415-L415,"")</f>
        <v/>
      </c>
      <c r="X415" s="48" t="str">
        <f t="shared" si="70"/>
        <v/>
      </c>
      <c r="Y415" s="49" t="str">
        <f t="shared" si="71"/>
        <v/>
      </c>
      <c r="Z415" s="28" t="str">
        <f t="shared" si="72"/>
        <v/>
      </c>
      <c r="AA415" s="13" t="str">
        <f t="shared" si="54"/>
        <v/>
      </c>
      <c r="AB415" s="13" t="str">
        <f t="shared" si="55"/>
        <v/>
      </c>
      <c r="AC415" s="63" t="str">
        <f t="shared" si="66"/>
        <v/>
      </c>
      <c r="AD415" s="14" t="str">
        <f t="shared" si="56"/>
        <v/>
      </c>
      <c r="AE415" s="14" t="str">
        <f t="shared" si="57"/>
        <v/>
      </c>
      <c r="AF415" s="64" t="str">
        <f t="shared" si="67"/>
        <v/>
      </c>
      <c r="AG415" s="4"/>
    </row>
    <row r="416" spans="1:33" x14ac:dyDescent="0.55000000000000004">
      <c r="A416" s="5" t="str">
        <f>IF('Data Validation'!$K$2&lt;&gt;TRUE,"",'Data Validation'!A416)</f>
        <v/>
      </c>
      <c r="B416" s="5" t="str">
        <f>IF('Data Validation'!$K$2&lt;&gt;TRUE,"",'Data Validation'!C416)</f>
        <v/>
      </c>
      <c r="C416" s="5" t="str">
        <f>IF('Data Validation'!$K$2&lt;&gt;TRUE,"",'Data Validation'!E416)</f>
        <v/>
      </c>
      <c r="D416" s="5" t="str">
        <f>IF('Data Validation'!$K$2&lt;&gt;TRUE,"",'Data Validation'!G416)</f>
        <v/>
      </c>
      <c r="E416" s="5" t="str">
        <f>IF($C416&lt;&gt;"M5","",Price!F416)</f>
        <v/>
      </c>
      <c r="F416" s="6" t="str">
        <f>IF($C416&lt;&gt;"M5","",Price!G416)</f>
        <v/>
      </c>
      <c r="G416" s="57" t="str">
        <f>IF($C416&lt;&gt;"M5","",SSA!E416)</f>
        <v/>
      </c>
      <c r="H416" s="57" t="str">
        <f>IF($C416&lt;&gt;"M5","",SSA!F416)</f>
        <v/>
      </c>
      <c r="I416" s="57" t="str">
        <f>IF($C416&lt;&gt;"M5","",SSA!G416)</f>
        <v/>
      </c>
      <c r="J416" s="57" t="str">
        <f>IF($C416&lt;&gt;"M5","",SSA!H416)</f>
        <v/>
      </c>
      <c r="L416" s="15" t="str">
        <f>IFERROR(AVERAGE(G381:G416),"")</f>
        <v/>
      </c>
      <c r="M416" s="15" t="str">
        <f t="shared" si="69"/>
        <v/>
      </c>
      <c r="N416" s="59" t="str">
        <f t="shared" si="68"/>
        <v/>
      </c>
      <c r="O416" s="60" t="str">
        <f t="shared" si="58"/>
        <v/>
      </c>
      <c r="P416" s="61" t="str">
        <f t="shared" si="59"/>
        <v/>
      </c>
      <c r="Q416" s="26" t="str">
        <f t="shared" si="60"/>
        <v/>
      </c>
      <c r="R416" s="26" t="str">
        <f t="shared" si="61"/>
        <v/>
      </c>
      <c r="S416" s="25" t="str">
        <f t="shared" si="62"/>
        <v/>
      </c>
      <c r="T416" s="25" t="str">
        <f t="shared" si="63"/>
        <v/>
      </c>
      <c r="U416" s="22" t="str">
        <f t="shared" si="64"/>
        <v/>
      </c>
      <c r="V416" s="22" t="str">
        <f t="shared" si="65"/>
        <v/>
      </c>
      <c r="W416" s="23" t="str">
        <f>IFERROR(G416-L416,"")</f>
        <v/>
      </c>
      <c r="X416" s="48" t="str">
        <f t="shared" si="70"/>
        <v/>
      </c>
      <c r="Y416" s="49" t="str">
        <f t="shared" si="71"/>
        <v/>
      </c>
      <c r="Z416" s="28" t="str">
        <f t="shared" si="72"/>
        <v/>
      </c>
      <c r="AA416" s="13" t="str">
        <f t="shared" si="54"/>
        <v/>
      </c>
      <c r="AB416" s="13" t="str">
        <f t="shared" si="55"/>
        <v/>
      </c>
      <c r="AC416" s="63" t="str">
        <f t="shared" si="66"/>
        <v/>
      </c>
      <c r="AD416" s="14" t="str">
        <f t="shared" si="56"/>
        <v/>
      </c>
      <c r="AE416" s="14" t="str">
        <f t="shared" si="57"/>
        <v/>
      </c>
      <c r="AF416" s="64" t="str">
        <f t="shared" si="67"/>
        <v/>
      </c>
      <c r="AG416" s="4"/>
    </row>
    <row r="417" spans="1:33" x14ac:dyDescent="0.55000000000000004">
      <c r="A417" s="5" t="str">
        <f>IF('Data Validation'!$K$2&lt;&gt;TRUE,"",'Data Validation'!A417)</f>
        <v/>
      </c>
      <c r="B417" s="5" t="str">
        <f>IF('Data Validation'!$K$2&lt;&gt;TRUE,"",'Data Validation'!C417)</f>
        <v/>
      </c>
      <c r="C417" s="5" t="str">
        <f>IF('Data Validation'!$K$2&lt;&gt;TRUE,"",'Data Validation'!E417)</f>
        <v/>
      </c>
      <c r="D417" s="5" t="str">
        <f>IF('Data Validation'!$K$2&lt;&gt;TRUE,"",'Data Validation'!G417)</f>
        <v/>
      </c>
      <c r="E417" s="5" t="str">
        <f>IF($C417&lt;&gt;"M5","",Price!F417)</f>
        <v/>
      </c>
      <c r="F417" s="6" t="str">
        <f>IF($C417&lt;&gt;"M5","",Price!G417)</f>
        <v/>
      </c>
      <c r="G417" s="57" t="str">
        <f>IF($C417&lt;&gt;"M5","",SSA!E417)</f>
        <v/>
      </c>
      <c r="H417" s="57" t="str">
        <f>IF($C417&lt;&gt;"M5","",SSA!F417)</f>
        <v/>
      </c>
      <c r="I417" s="57" t="str">
        <f>IF($C417&lt;&gt;"M5","",SSA!G417)</f>
        <v/>
      </c>
      <c r="J417" s="57" t="str">
        <f>IF($C417&lt;&gt;"M5","",SSA!H417)</f>
        <v/>
      </c>
      <c r="L417" s="15" t="str">
        <f>IFERROR(AVERAGE(G382:G417),"")</f>
        <v/>
      </c>
      <c r="M417" s="15" t="str">
        <f t="shared" si="69"/>
        <v/>
      </c>
      <c r="N417" s="59" t="str">
        <f t="shared" si="68"/>
        <v/>
      </c>
      <c r="O417" s="60" t="str">
        <f t="shared" si="58"/>
        <v/>
      </c>
      <c r="P417" s="61" t="str">
        <f t="shared" si="59"/>
        <v/>
      </c>
      <c r="Q417" s="26" t="str">
        <f t="shared" si="60"/>
        <v/>
      </c>
      <c r="R417" s="26" t="str">
        <f t="shared" si="61"/>
        <v/>
      </c>
      <c r="S417" s="25" t="str">
        <f t="shared" si="62"/>
        <v/>
      </c>
      <c r="T417" s="25" t="str">
        <f t="shared" si="63"/>
        <v/>
      </c>
      <c r="U417" s="22" t="str">
        <f t="shared" si="64"/>
        <v/>
      </c>
      <c r="V417" s="22" t="str">
        <f t="shared" si="65"/>
        <v/>
      </c>
      <c r="W417" s="23" t="str">
        <f>IFERROR(G417-L417,"")</f>
        <v/>
      </c>
      <c r="X417" s="48" t="str">
        <f t="shared" si="70"/>
        <v/>
      </c>
      <c r="Y417" s="49" t="str">
        <f t="shared" si="71"/>
        <v/>
      </c>
      <c r="Z417" s="28" t="str">
        <f t="shared" si="72"/>
        <v/>
      </c>
      <c r="AA417" s="13" t="str">
        <f t="shared" si="54"/>
        <v/>
      </c>
      <c r="AB417" s="13" t="str">
        <f t="shared" si="55"/>
        <v/>
      </c>
      <c r="AC417" s="63" t="str">
        <f t="shared" si="66"/>
        <v/>
      </c>
      <c r="AD417" s="14" t="str">
        <f t="shared" si="56"/>
        <v/>
      </c>
      <c r="AE417" s="14" t="str">
        <f t="shared" si="57"/>
        <v/>
      </c>
      <c r="AF417" s="64" t="str">
        <f t="shared" si="67"/>
        <v/>
      </c>
      <c r="AG417" s="4"/>
    </row>
    <row r="418" spans="1:33" x14ac:dyDescent="0.55000000000000004">
      <c r="A418" s="5" t="str">
        <f>IF('Data Validation'!$K$2&lt;&gt;TRUE,"",'Data Validation'!A418)</f>
        <v/>
      </c>
      <c r="B418" s="5" t="str">
        <f>IF('Data Validation'!$K$2&lt;&gt;TRUE,"",'Data Validation'!C418)</f>
        <v/>
      </c>
      <c r="C418" s="5" t="str">
        <f>IF('Data Validation'!$K$2&lt;&gt;TRUE,"",'Data Validation'!E418)</f>
        <v/>
      </c>
      <c r="D418" s="5" t="str">
        <f>IF('Data Validation'!$K$2&lt;&gt;TRUE,"",'Data Validation'!G418)</f>
        <v/>
      </c>
      <c r="E418" s="5" t="str">
        <f>IF($C418&lt;&gt;"M5","",Price!F418)</f>
        <v/>
      </c>
      <c r="F418" s="6" t="str">
        <f>IF($C418&lt;&gt;"M5","",Price!G418)</f>
        <v/>
      </c>
      <c r="G418" s="57" t="str">
        <f>IF($C418&lt;&gt;"M5","",SSA!E418)</f>
        <v/>
      </c>
      <c r="H418" s="57" t="str">
        <f>IF($C418&lt;&gt;"M5","",SSA!F418)</f>
        <v/>
      </c>
      <c r="I418" s="57" t="str">
        <f>IF($C418&lt;&gt;"M5","",SSA!G418)</f>
        <v/>
      </c>
      <c r="J418" s="57" t="str">
        <f>IF($C418&lt;&gt;"M5","",SSA!H418)</f>
        <v/>
      </c>
      <c r="L418" s="15" t="str">
        <f>IFERROR(AVERAGE(G383:G418),"")</f>
        <v/>
      </c>
      <c r="M418" s="15" t="str">
        <f t="shared" si="69"/>
        <v/>
      </c>
      <c r="N418" s="59" t="str">
        <f t="shared" si="68"/>
        <v/>
      </c>
      <c r="O418" s="60" t="str">
        <f t="shared" si="58"/>
        <v/>
      </c>
      <c r="P418" s="61" t="str">
        <f t="shared" si="59"/>
        <v/>
      </c>
      <c r="Q418" s="26" t="str">
        <f t="shared" si="60"/>
        <v/>
      </c>
      <c r="R418" s="26" t="str">
        <f t="shared" si="61"/>
        <v/>
      </c>
      <c r="S418" s="25" t="str">
        <f t="shared" si="62"/>
        <v/>
      </c>
      <c r="T418" s="25" t="str">
        <f t="shared" si="63"/>
        <v/>
      </c>
      <c r="U418" s="22" t="str">
        <f t="shared" si="64"/>
        <v/>
      </c>
      <c r="V418" s="22" t="str">
        <f t="shared" si="65"/>
        <v/>
      </c>
      <c r="W418" s="23" t="str">
        <f>IFERROR(G418-L418,"")</f>
        <v/>
      </c>
      <c r="X418" s="48" t="str">
        <f t="shared" si="70"/>
        <v/>
      </c>
      <c r="Y418" s="49" t="str">
        <f t="shared" si="71"/>
        <v/>
      </c>
      <c r="Z418" s="28" t="str">
        <f t="shared" si="72"/>
        <v/>
      </c>
      <c r="AA418" s="13" t="str">
        <f t="shared" si="54"/>
        <v/>
      </c>
      <c r="AB418" s="13" t="str">
        <f t="shared" si="55"/>
        <v/>
      </c>
      <c r="AC418" s="63" t="str">
        <f t="shared" si="66"/>
        <v/>
      </c>
      <c r="AD418" s="14" t="str">
        <f t="shared" si="56"/>
        <v/>
      </c>
      <c r="AE418" s="14" t="str">
        <f t="shared" si="57"/>
        <v/>
      </c>
      <c r="AF418" s="64" t="str">
        <f t="shared" si="67"/>
        <v/>
      </c>
      <c r="AG418" s="4"/>
    </row>
    <row r="419" spans="1:33" x14ac:dyDescent="0.55000000000000004">
      <c r="A419" s="5" t="str">
        <f>IF('Data Validation'!$K$2&lt;&gt;TRUE,"",'Data Validation'!A419)</f>
        <v/>
      </c>
      <c r="B419" s="5" t="str">
        <f>IF('Data Validation'!$K$2&lt;&gt;TRUE,"",'Data Validation'!C419)</f>
        <v/>
      </c>
      <c r="C419" s="5" t="str">
        <f>IF('Data Validation'!$K$2&lt;&gt;TRUE,"",'Data Validation'!E419)</f>
        <v/>
      </c>
      <c r="D419" s="5" t="str">
        <f>IF('Data Validation'!$K$2&lt;&gt;TRUE,"",'Data Validation'!G419)</f>
        <v/>
      </c>
      <c r="E419" s="5" t="str">
        <f>IF($C419&lt;&gt;"M5","",Price!F419)</f>
        <v/>
      </c>
      <c r="F419" s="6" t="str">
        <f>IF($C419&lt;&gt;"M5","",Price!G419)</f>
        <v/>
      </c>
      <c r="G419" s="57" t="str">
        <f>IF($C419&lt;&gt;"M5","",SSA!E419)</f>
        <v/>
      </c>
      <c r="H419" s="57" t="str">
        <f>IF($C419&lt;&gt;"M5","",SSA!F419)</f>
        <v/>
      </c>
      <c r="I419" s="57" t="str">
        <f>IF($C419&lt;&gt;"M5","",SSA!G419)</f>
        <v/>
      </c>
      <c r="J419" s="57" t="str">
        <f>IF($C419&lt;&gt;"M5","",SSA!H419)</f>
        <v/>
      </c>
      <c r="L419" s="15" t="str">
        <f>IFERROR(AVERAGE(G384:G419),"")</f>
        <v/>
      </c>
      <c r="M419" s="15" t="str">
        <f t="shared" si="69"/>
        <v/>
      </c>
      <c r="N419" s="59" t="str">
        <f t="shared" si="68"/>
        <v/>
      </c>
      <c r="O419" s="60" t="str">
        <f t="shared" si="58"/>
        <v/>
      </c>
      <c r="P419" s="61" t="str">
        <f t="shared" si="59"/>
        <v/>
      </c>
      <c r="Q419" s="26" t="str">
        <f t="shared" si="60"/>
        <v/>
      </c>
      <c r="R419" s="26" t="str">
        <f t="shared" si="61"/>
        <v/>
      </c>
      <c r="S419" s="25" t="str">
        <f t="shared" si="62"/>
        <v/>
      </c>
      <c r="T419" s="25" t="str">
        <f t="shared" si="63"/>
        <v/>
      </c>
      <c r="U419" s="22" t="str">
        <f t="shared" si="64"/>
        <v/>
      </c>
      <c r="V419" s="22" t="str">
        <f t="shared" si="65"/>
        <v/>
      </c>
      <c r="W419" s="23" t="str">
        <f>IFERROR(G419-L419,"")</f>
        <v/>
      </c>
      <c r="X419" s="48" t="str">
        <f t="shared" si="70"/>
        <v/>
      </c>
      <c r="Y419" s="49" t="str">
        <f t="shared" si="71"/>
        <v/>
      </c>
      <c r="Z419" s="28" t="str">
        <f t="shared" si="72"/>
        <v/>
      </c>
      <c r="AA419" s="13" t="str">
        <f t="shared" si="54"/>
        <v/>
      </c>
      <c r="AB419" s="13" t="str">
        <f t="shared" si="55"/>
        <v/>
      </c>
      <c r="AC419" s="63" t="str">
        <f t="shared" si="66"/>
        <v/>
      </c>
      <c r="AD419" s="14" t="str">
        <f t="shared" si="56"/>
        <v/>
      </c>
      <c r="AE419" s="14" t="str">
        <f t="shared" si="57"/>
        <v/>
      </c>
      <c r="AF419" s="64" t="str">
        <f t="shared" si="67"/>
        <v/>
      </c>
      <c r="AG419" s="4"/>
    </row>
    <row r="420" spans="1:33" x14ac:dyDescent="0.55000000000000004">
      <c r="A420" s="5" t="str">
        <f>IF('Data Validation'!$K$2&lt;&gt;TRUE,"",'Data Validation'!A420)</f>
        <v/>
      </c>
      <c r="B420" s="5" t="str">
        <f>IF('Data Validation'!$K$2&lt;&gt;TRUE,"",'Data Validation'!C420)</f>
        <v/>
      </c>
      <c r="C420" s="5" t="str">
        <f>IF('Data Validation'!$K$2&lt;&gt;TRUE,"",'Data Validation'!E420)</f>
        <v/>
      </c>
      <c r="D420" s="5" t="str">
        <f>IF('Data Validation'!$K$2&lt;&gt;TRUE,"",'Data Validation'!G420)</f>
        <v/>
      </c>
      <c r="E420" s="5" t="str">
        <f>IF($C420&lt;&gt;"M5","",Price!F420)</f>
        <v/>
      </c>
      <c r="F420" s="6" t="str">
        <f>IF($C420&lt;&gt;"M5","",Price!G420)</f>
        <v/>
      </c>
      <c r="G420" s="57" t="str">
        <f>IF($C420&lt;&gt;"M5","",SSA!E420)</f>
        <v/>
      </c>
      <c r="H420" s="57" t="str">
        <f>IF($C420&lt;&gt;"M5","",SSA!F420)</f>
        <v/>
      </c>
      <c r="I420" s="57" t="str">
        <f>IF($C420&lt;&gt;"M5","",SSA!G420)</f>
        <v/>
      </c>
      <c r="J420" s="57" t="str">
        <f>IF($C420&lt;&gt;"M5","",SSA!H420)</f>
        <v/>
      </c>
      <c r="L420" s="15" t="str">
        <f>IFERROR(AVERAGE(G385:G420),"")</f>
        <v/>
      </c>
      <c r="M420" s="15" t="str">
        <f t="shared" si="69"/>
        <v/>
      </c>
      <c r="N420" s="59" t="str">
        <f t="shared" si="68"/>
        <v/>
      </c>
      <c r="O420" s="60" t="str">
        <f t="shared" si="58"/>
        <v/>
      </c>
      <c r="P420" s="61" t="str">
        <f t="shared" si="59"/>
        <v/>
      </c>
      <c r="Q420" s="26" t="str">
        <f t="shared" si="60"/>
        <v/>
      </c>
      <c r="R420" s="26" t="str">
        <f t="shared" si="61"/>
        <v/>
      </c>
      <c r="S420" s="25" t="str">
        <f t="shared" si="62"/>
        <v/>
      </c>
      <c r="T420" s="25" t="str">
        <f t="shared" si="63"/>
        <v/>
      </c>
      <c r="U420" s="22" t="str">
        <f t="shared" si="64"/>
        <v/>
      </c>
      <c r="V420" s="22" t="str">
        <f t="shared" si="65"/>
        <v/>
      </c>
      <c r="W420" s="23" t="str">
        <f>IFERROR(G420-L420,"")</f>
        <v/>
      </c>
      <c r="X420" s="48" t="str">
        <f t="shared" si="70"/>
        <v/>
      </c>
      <c r="Y420" s="49" t="str">
        <f t="shared" si="71"/>
        <v/>
      </c>
      <c r="Z420" s="28" t="str">
        <f t="shared" si="72"/>
        <v/>
      </c>
      <c r="AA420" s="13" t="str">
        <f t="shared" si="54"/>
        <v/>
      </c>
      <c r="AB420" s="13" t="str">
        <f t="shared" si="55"/>
        <v/>
      </c>
      <c r="AC420" s="63" t="str">
        <f t="shared" si="66"/>
        <v/>
      </c>
      <c r="AD420" s="14" t="str">
        <f t="shared" si="56"/>
        <v/>
      </c>
      <c r="AE420" s="14" t="str">
        <f t="shared" si="57"/>
        <v/>
      </c>
      <c r="AF420" s="64" t="str">
        <f t="shared" si="67"/>
        <v/>
      </c>
      <c r="AG420" s="4"/>
    </row>
    <row r="421" spans="1:33" x14ac:dyDescent="0.55000000000000004">
      <c r="A421" s="5" t="str">
        <f>IF('Data Validation'!$K$2&lt;&gt;TRUE,"",'Data Validation'!A421)</f>
        <v/>
      </c>
      <c r="B421" s="5" t="str">
        <f>IF('Data Validation'!$K$2&lt;&gt;TRUE,"",'Data Validation'!C421)</f>
        <v/>
      </c>
      <c r="C421" s="5" t="str">
        <f>IF('Data Validation'!$K$2&lt;&gt;TRUE,"",'Data Validation'!E421)</f>
        <v/>
      </c>
      <c r="D421" s="5" t="str">
        <f>IF('Data Validation'!$K$2&lt;&gt;TRUE,"",'Data Validation'!G421)</f>
        <v/>
      </c>
      <c r="E421" s="5" t="str">
        <f>IF($C421&lt;&gt;"M5","",Price!F421)</f>
        <v/>
      </c>
      <c r="F421" s="6" t="str">
        <f>IF($C421&lt;&gt;"M5","",Price!G421)</f>
        <v/>
      </c>
      <c r="G421" s="57" t="str">
        <f>IF($C421&lt;&gt;"M5","",SSA!E421)</f>
        <v/>
      </c>
      <c r="H421" s="57" t="str">
        <f>IF($C421&lt;&gt;"M5","",SSA!F421)</f>
        <v/>
      </c>
      <c r="I421" s="57" t="str">
        <f>IF($C421&lt;&gt;"M5","",SSA!G421)</f>
        <v/>
      </c>
      <c r="J421" s="57" t="str">
        <f>IF($C421&lt;&gt;"M5","",SSA!H421)</f>
        <v/>
      </c>
      <c r="L421" s="15" t="str">
        <f>IFERROR(AVERAGE(G386:G421),"")</f>
        <v/>
      </c>
      <c r="M421" s="15" t="str">
        <f t="shared" si="69"/>
        <v/>
      </c>
      <c r="N421" s="59" t="str">
        <f t="shared" si="68"/>
        <v/>
      </c>
      <c r="O421" s="60" t="str">
        <f t="shared" si="58"/>
        <v/>
      </c>
      <c r="P421" s="61" t="str">
        <f t="shared" si="59"/>
        <v/>
      </c>
      <c r="Q421" s="26" t="str">
        <f t="shared" si="60"/>
        <v/>
      </c>
      <c r="R421" s="26" t="str">
        <f t="shared" si="61"/>
        <v/>
      </c>
      <c r="S421" s="25" t="str">
        <f t="shared" si="62"/>
        <v/>
      </c>
      <c r="T421" s="25" t="str">
        <f t="shared" si="63"/>
        <v/>
      </c>
      <c r="U421" s="22" t="str">
        <f t="shared" si="64"/>
        <v/>
      </c>
      <c r="V421" s="22" t="str">
        <f t="shared" si="65"/>
        <v/>
      </c>
      <c r="W421" s="23" t="str">
        <f>IFERROR(G421-L421,"")</f>
        <v/>
      </c>
      <c r="X421" s="48" t="str">
        <f t="shared" si="70"/>
        <v/>
      </c>
      <c r="Y421" s="49" t="str">
        <f t="shared" si="71"/>
        <v/>
      </c>
      <c r="Z421" s="28" t="str">
        <f t="shared" si="72"/>
        <v/>
      </c>
      <c r="AA421" s="13" t="str">
        <f t="shared" si="54"/>
        <v/>
      </c>
      <c r="AB421" s="13" t="str">
        <f t="shared" si="55"/>
        <v/>
      </c>
      <c r="AC421" s="63" t="str">
        <f t="shared" si="66"/>
        <v/>
      </c>
      <c r="AD421" s="14" t="str">
        <f t="shared" si="56"/>
        <v/>
      </c>
      <c r="AE421" s="14" t="str">
        <f t="shared" si="57"/>
        <v/>
      </c>
      <c r="AF421" s="64" t="str">
        <f t="shared" si="67"/>
        <v/>
      </c>
      <c r="AG421" s="4"/>
    </row>
    <row r="422" spans="1:33" x14ac:dyDescent="0.55000000000000004">
      <c r="A422" s="5" t="str">
        <f>IF('Data Validation'!$K$2&lt;&gt;TRUE,"",'Data Validation'!A422)</f>
        <v/>
      </c>
      <c r="B422" s="5" t="str">
        <f>IF('Data Validation'!$K$2&lt;&gt;TRUE,"",'Data Validation'!C422)</f>
        <v/>
      </c>
      <c r="C422" s="5" t="str">
        <f>IF('Data Validation'!$K$2&lt;&gt;TRUE,"",'Data Validation'!E422)</f>
        <v/>
      </c>
      <c r="D422" s="5" t="str">
        <f>IF('Data Validation'!$K$2&lt;&gt;TRUE,"",'Data Validation'!G422)</f>
        <v/>
      </c>
      <c r="E422" s="5" t="str">
        <f>IF($C422&lt;&gt;"M5","",Price!F422)</f>
        <v/>
      </c>
      <c r="F422" s="6" t="str">
        <f>IF($C422&lt;&gt;"M5","",Price!G422)</f>
        <v/>
      </c>
      <c r="G422" s="57" t="str">
        <f>IF($C422&lt;&gt;"M5","",SSA!E422)</f>
        <v/>
      </c>
      <c r="H422" s="57" t="str">
        <f>IF($C422&lt;&gt;"M5","",SSA!F422)</f>
        <v/>
      </c>
      <c r="I422" s="57" t="str">
        <f>IF($C422&lt;&gt;"M5","",SSA!G422)</f>
        <v/>
      </c>
      <c r="J422" s="57" t="str">
        <f>IF($C422&lt;&gt;"M5","",SSA!H422)</f>
        <v/>
      </c>
      <c r="L422" s="15" t="str">
        <f>IFERROR(AVERAGE(G387:G422),"")</f>
        <v/>
      </c>
      <c r="M422" s="15" t="str">
        <f t="shared" si="69"/>
        <v/>
      </c>
      <c r="N422" s="59" t="str">
        <f t="shared" si="68"/>
        <v/>
      </c>
      <c r="O422" s="60" t="str">
        <f t="shared" si="58"/>
        <v/>
      </c>
      <c r="P422" s="61" t="str">
        <f t="shared" si="59"/>
        <v/>
      </c>
      <c r="Q422" s="26" t="str">
        <f t="shared" si="60"/>
        <v/>
      </c>
      <c r="R422" s="26" t="str">
        <f t="shared" si="61"/>
        <v/>
      </c>
      <c r="S422" s="25" t="str">
        <f t="shared" si="62"/>
        <v/>
      </c>
      <c r="T422" s="25" t="str">
        <f t="shared" si="63"/>
        <v/>
      </c>
      <c r="U422" s="22" t="str">
        <f t="shared" si="64"/>
        <v/>
      </c>
      <c r="V422" s="22" t="str">
        <f t="shared" si="65"/>
        <v/>
      </c>
      <c r="W422" s="23" t="str">
        <f>IFERROR(G422-L422,"")</f>
        <v/>
      </c>
      <c r="X422" s="48" t="str">
        <f t="shared" si="70"/>
        <v/>
      </c>
      <c r="Y422" s="49" t="str">
        <f t="shared" si="71"/>
        <v/>
      </c>
      <c r="Z422" s="28" t="str">
        <f t="shared" si="72"/>
        <v/>
      </c>
      <c r="AA422" s="13" t="str">
        <f t="shared" si="54"/>
        <v/>
      </c>
      <c r="AB422" s="13" t="str">
        <f t="shared" si="55"/>
        <v/>
      </c>
      <c r="AC422" s="63" t="str">
        <f t="shared" si="66"/>
        <v/>
      </c>
      <c r="AD422" s="14" t="str">
        <f t="shared" si="56"/>
        <v/>
      </c>
      <c r="AE422" s="14" t="str">
        <f t="shared" si="57"/>
        <v/>
      </c>
      <c r="AF422" s="64" t="str">
        <f t="shared" si="67"/>
        <v/>
      </c>
      <c r="AG422" s="4"/>
    </row>
    <row r="423" spans="1:33" x14ac:dyDescent="0.55000000000000004">
      <c r="A423" s="5" t="str">
        <f>IF('Data Validation'!$K$2&lt;&gt;TRUE,"",'Data Validation'!A423)</f>
        <v/>
      </c>
      <c r="B423" s="5" t="str">
        <f>IF('Data Validation'!$K$2&lt;&gt;TRUE,"",'Data Validation'!C423)</f>
        <v/>
      </c>
      <c r="C423" s="5" t="str">
        <f>IF('Data Validation'!$K$2&lt;&gt;TRUE,"",'Data Validation'!E423)</f>
        <v/>
      </c>
      <c r="D423" s="5" t="str">
        <f>IF('Data Validation'!$K$2&lt;&gt;TRUE,"",'Data Validation'!G423)</f>
        <v/>
      </c>
      <c r="E423" s="5" t="str">
        <f>IF($C423&lt;&gt;"M5","",Price!F423)</f>
        <v/>
      </c>
      <c r="F423" s="6" t="str">
        <f>IF($C423&lt;&gt;"M5","",Price!G423)</f>
        <v/>
      </c>
      <c r="G423" s="57" t="str">
        <f>IF($C423&lt;&gt;"M5","",SSA!E423)</f>
        <v/>
      </c>
      <c r="H423" s="57" t="str">
        <f>IF($C423&lt;&gt;"M5","",SSA!F423)</f>
        <v/>
      </c>
      <c r="I423" s="57" t="str">
        <f>IF($C423&lt;&gt;"M5","",SSA!G423)</f>
        <v/>
      </c>
      <c r="J423" s="57" t="str">
        <f>IF($C423&lt;&gt;"M5","",SSA!H423)</f>
        <v/>
      </c>
      <c r="L423" s="15" t="str">
        <f>IFERROR(AVERAGE(G388:G423),"")</f>
        <v/>
      </c>
      <c r="M423" s="15" t="str">
        <f t="shared" si="69"/>
        <v/>
      </c>
      <c r="N423" s="59" t="str">
        <f t="shared" si="68"/>
        <v/>
      </c>
      <c r="O423" s="60" t="str">
        <f t="shared" si="58"/>
        <v/>
      </c>
      <c r="P423" s="61" t="str">
        <f t="shared" si="59"/>
        <v/>
      </c>
      <c r="Q423" s="26" t="str">
        <f t="shared" si="60"/>
        <v/>
      </c>
      <c r="R423" s="26" t="str">
        <f t="shared" si="61"/>
        <v/>
      </c>
      <c r="S423" s="25" t="str">
        <f t="shared" si="62"/>
        <v/>
      </c>
      <c r="T423" s="25" t="str">
        <f t="shared" si="63"/>
        <v/>
      </c>
      <c r="U423" s="22" t="str">
        <f t="shared" si="64"/>
        <v/>
      </c>
      <c r="V423" s="22" t="str">
        <f t="shared" si="65"/>
        <v/>
      </c>
      <c r="W423" s="23" t="str">
        <f>IFERROR(G423-L423,"")</f>
        <v/>
      </c>
      <c r="X423" s="48" t="str">
        <f t="shared" si="70"/>
        <v/>
      </c>
      <c r="Y423" s="49" t="str">
        <f t="shared" si="71"/>
        <v/>
      </c>
      <c r="Z423" s="28" t="str">
        <f t="shared" si="72"/>
        <v/>
      </c>
      <c r="AA423" s="13" t="str">
        <f t="shared" si="54"/>
        <v/>
      </c>
      <c r="AB423" s="13" t="str">
        <f t="shared" si="55"/>
        <v/>
      </c>
      <c r="AC423" s="63" t="str">
        <f t="shared" si="66"/>
        <v/>
      </c>
      <c r="AD423" s="14" t="str">
        <f t="shared" si="56"/>
        <v/>
      </c>
      <c r="AE423" s="14" t="str">
        <f t="shared" si="57"/>
        <v/>
      </c>
      <c r="AF423" s="64" t="str">
        <f t="shared" si="67"/>
        <v/>
      </c>
      <c r="AG423" s="4"/>
    </row>
    <row r="424" spans="1:33" x14ac:dyDescent="0.55000000000000004">
      <c r="A424" s="5" t="str">
        <f>IF('Data Validation'!$K$2&lt;&gt;TRUE,"",'Data Validation'!A424)</f>
        <v/>
      </c>
      <c r="B424" s="5" t="str">
        <f>IF('Data Validation'!$K$2&lt;&gt;TRUE,"",'Data Validation'!C424)</f>
        <v/>
      </c>
      <c r="C424" s="5" t="str">
        <f>IF('Data Validation'!$K$2&lt;&gt;TRUE,"",'Data Validation'!E424)</f>
        <v/>
      </c>
      <c r="D424" s="5" t="str">
        <f>IF('Data Validation'!$K$2&lt;&gt;TRUE,"",'Data Validation'!G424)</f>
        <v/>
      </c>
      <c r="E424" s="5" t="str">
        <f>IF($C424&lt;&gt;"M5","",Price!F424)</f>
        <v/>
      </c>
      <c r="F424" s="6" t="str">
        <f>IF($C424&lt;&gt;"M5","",Price!G424)</f>
        <v/>
      </c>
      <c r="G424" s="57" t="str">
        <f>IF($C424&lt;&gt;"M5","",SSA!E424)</f>
        <v/>
      </c>
      <c r="H424" s="57" t="str">
        <f>IF($C424&lt;&gt;"M5","",SSA!F424)</f>
        <v/>
      </c>
      <c r="I424" s="57" t="str">
        <f>IF($C424&lt;&gt;"M5","",SSA!G424)</f>
        <v/>
      </c>
      <c r="J424" s="57" t="str">
        <f>IF($C424&lt;&gt;"M5","",SSA!H424)</f>
        <v/>
      </c>
      <c r="L424" s="15" t="str">
        <f>IFERROR(AVERAGE(G389:G424),"")</f>
        <v/>
      </c>
      <c r="M424" s="15" t="str">
        <f t="shared" si="69"/>
        <v/>
      </c>
      <c r="N424" s="59" t="str">
        <f t="shared" si="68"/>
        <v/>
      </c>
      <c r="O424" s="60" t="str">
        <f t="shared" si="58"/>
        <v/>
      </c>
      <c r="P424" s="61" t="str">
        <f t="shared" si="59"/>
        <v/>
      </c>
      <c r="Q424" s="26" t="str">
        <f t="shared" si="60"/>
        <v/>
      </c>
      <c r="R424" s="26" t="str">
        <f t="shared" si="61"/>
        <v/>
      </c>
      <c r="S424" s="25" t="str">
        <f t="shared" si="62"/>
        <v/>
      </c>
      <c r="T424" s="25" t="str">
        <f t="shared" si="63"/>
        <v/>
      </c>
      <c r="U424" s="22" t="str">
        <f t="shared" si="64"/>
        <v/>
      </c>
      <c r="V424" s="22" t="str">
        <f t="shared" si="65"/>
        <v/>
      </c>
      <c r="W424" s="23" t="str">
        <f>IFERROR(G424-L424,"")</f>
        <v/>
      </c>
      <c r="X424" s="48" t="str">
        <f t="shared" si="70"/>
        <v/>
      </c>
      <c r="Y424" s="49" t="str">
        <f t="shared" si="71"/>
        <v/>
      </c>
      <c r="Z424" s="28" t="str">
        <f t="shared" si="72"/>
        <v/>
      </c>
      <c r="AA424" s="13" t="str">
        <f t="shared" si="54"/>
        <v/>
      </c>
      <c r="AB424" s="13" t="str">
        <f t="shared" si="55"/>
        <v/>
      </c>
      <c r="AC424" s="63" t="str">
        <f t="shared" si="66"/>
        <v/>
      </c>
      <c r="AD424" s="14" t="str">
        <f t="shared" si="56"/>
        <v/>
      </c>
      <c r="AE424" s="14" t="str">
        <f t="shared" si="57"/>
        <v/>
      </c>
      <c r="AF424" s="64" t="str">
        <f t="shared" si="67"/>
        <v/>
      </c>
      <c r="AG424" s="4"/>
    </row>
    <row r="425" spans="1:33" x14ac:dyDescent="0.55000000000000004">
      <c r="A425" s="5" t="str">
        <f>IF('Data Validation'!$K$2&lt;&gt;TRUE,"",'Data Validation'!A425)</f>
        <v/>
      </c>
      <c r="B425" s="5" t="str">
        <f>IF('Data Validation'!$K$2&lt;&gt;TRUE,"",'Data Validation'!C425)</f>
        <v/>
      </c>
      <c r="C425" s="5" t="str">
        <f>IF('Data Validation'!$K$2&lt;&gt;TRUE,"",'Data Validation'!E425)</f>
        <v/>
      </c>
      <c r="D425" s="5" t="str">
        <f>IF('Data Validation'!$K$2&lt;&gt;TRUE,"",'Data Validation'!G425)</f>
        <v/>
      </c>
      <c r="E425" s="5" t="str">
        <f>IF($C425&lt;&gt;"M5","",Price!F425)</f>
        <v/>
      </c>
      <c r="F425" s="6" t="str">
        <f>IF($C425&lt;&gt;"M5","",Price!G425)</f>
        <v/>
      </c>
      <c r="G425" s="57" t="str">
        <f>IF($C425&lt;&gt;"M5","",SSA!E425)</f>
        <v/>
      </c>
      <c r="H425" s="57" t="str">
        <f>IF($C425&lt;&gt;"M5","",SSA!F425)</f>
        <v/>
      </c>
      <c r="I425" s="57" t="str">
        <f>IF($C425&lt;&gt;"M5","",SSA!G425)</f>
        <v/>
      </c>
      <c r="J425" s="57" t="str">
        <f>IF($C425&lt;&gt;"M5","",SSA!H425)</f>
        <v/>
      </c>
      <c r="L425" s="15" t="str">
        <f>IFERROR(AVERAGE(G390:G425),"")</f>
        <v/>
      </c>
      <c r="M425" s="15" t="str">
        <f t="shared" si="69"/>
        <v/>
      </c>
      <c r="N425" s="59" t="str">
        <f t="shared" si="68"/>
        <v/>
      </c>
      <c r="O425" s="60" t="str">
        <f t="shared" si="58"/>
        <v/>
      </c>
      <c r="P425" s="61" t="str">
        <f t="shared" si="59"/>
        <v/>
      </c>
      <c r="Q425" s="26" t="str">
        <f t="shared" si="60"/>
        <v/>
      </c>
      <c r="R425" s="26" t="str">
        <f t="shared" si="61"/>
        <v/>
      </c>
      <c r="S425" s="25" t="str">
        <f t="shared" si="62"/>
        <v/>
      </c>
      <c r="T425" s="25" t="str">
        <f t="shared" si="63"/>
        <v/>
      </c>
      <c r="U425" s="22" t="str">
        <f t="shared" si="64"/>
        <v/>
      </c>
      <c r="V425" s="22" t="str">
        <f t="shared" si="65"/>
        <v/>
      </c>
      <c r="W425" s="23" t="str">
        <f>IFERROR(G425-L425,"")</f>
        <v/>
      </c>
      <c r="X425" s="48" t="str">
        <f t="shared" si="70"/>
        <v/>
      </c>
      <c r="Y425" s="49" t="str">
        <f t="shared" si="71"/>
        <v/>
      </c>
      <c r="Z425" s="28" t="str">
        <f t="shared" si="72"/>
        <v/>
      </c>
      <c r="AA425" s="13" t="str">
        <f t="shared" si="54"/>
        <v/>
      </c>
      <c r="AB425" s="13" t="str">
        <f t="shared" si="55"/>
        <v/>
      </c>
      <c r="AC425" s="63" t="str">
        <f t="shared" si="66"/>
        <v/>
      </c>
      <c r="AD425" s="14" t="str">
        <f t="shared" si="56"/>
        <v/>
      </c>
      <c r="AE425" s="14" t="str">
        <f t="shared" si="57"/>
        <v/>
      </c>
      <c r="AF425" s="64" t="str">
        <f t="shared" si="67"/>
        <v/>
      </c>
      <c r="AG425" s="4"/>
    </row>
    <row r="426" spans="1:33" x14ac:dyDescent="0.55000000000000004">
      <c r="A426" s="5" t="str">
        <f>IF('Data Validation'!$K$2&lt;&gt;TRUE,"",'Data Validation'!A426)</f>
        <v/>
      </c>
      <c r="B426" s="5" t="str">
        <f>IF('Data Validation'!$K$2&lt;&gt;TRUE,"",'Data Validation'!C426)</f>
        <v/>
      </c>
      <c r="C426" s="5" t="str">
        <f>IF('Data Validation'!$K$2&lt;&gt;TRUE,"",'Data Validation'!E426)</f>
        <v/>
      </c>
      <c r="D426" s="5" t="str">
        <f>IF('Data Validation'!$K$2&lt;&gt;TRUE,"",'Data Validation'!G426)</f>
        <v/>
      </c>
      <c r="E426" s="5" t="str">
        <f>IF($C426&lt;&gt;"M5","",Price!F426)</f>
        <v/>
      </c>
      <c r="F426" s="6" t="str">
        <f>IF($C426&lt;&gt;"M5","",Price!G426)</f>
        <v/>
      </c>
      <c r="G426" s="57" t="str">
        <f>IF($C426&lt;&gt;"M5","",SSA!E426)</f>
        <v/>
      </c>
      <c r="H426" s="57" t="str">
        <f>IF($C426&lt;&gt;"M5","",SSA!F426)</f>
        <v/>
      </c>
      <c r="I426" s="57" t="str">
        <f>IF($C426&lt;&gt;"M5","",SSA!G426)</f>
        <v/>
      </c>
      <c r="J426" s="57" t="str">
        <f>IF($C426&lt;&gt;"M5","",SSA!H426)</f>
        <v/>
      </c>
      <c r="L426" s="15" t="str">
        <f>IFERROR(AVERAGE(G391:G426),"")</f>
        <v/>
      </c>
      <c r="M426" s="15" t="str">
        <f t="shared" si="69"/>
        <v/>
      </c>
      <c r="N426" s="59" t="str">
        <f t="shared" si="68"/>
        <v/>
      </c>
      <c r="O426" s="60" t="str">
        <f t="shared" si="58"/>
        <v/>
      </c>
      <c r="P426" s="61" t="str">
        <f t="shared" si="59"/>
        <v/>
      </c>
      <c r="Q426" s="26" t="str">
        <f t="shared" si="60"/>
        <v/>
      </c>
      <c r="R426" s="26" t="str">
        <f t="shared" si="61"/>
        <v/>
      </c>
      <c r="S426" s="25" t="str">
        <f t="shared" si="62"/>
        <v/>
      </c>
      <c r="T426" s="25" t="str">
        <f t="shared" si="63"/>
        <v/>
      </c>
      <c r="U426" s="22" t="str">
        <f t="shared" si="64"/>
        <v/>
      </c>
      <c r="V426" s="22" t="str">
        <f t="shared" si="65"/>
        <v/>
      </c>
      <c r="W426" s="23" t="str">
        <f>IFERROR(G426-L426,"")</f>
        <v/>
      </c>
      <c r="X426" s="48" t="str">
        <f t="shared" si="70"/>
        <v/>
      </c>
      <c r="Y426" s="49" t="str">
        <f t="shared" si="71"/>
        <v/>
      </c>
      <c r="Z426" s="28" t="str">
        <f t="shared" si="72"/>
        <v/>
      </c>
      <c r="AA426" s="13" t="str">
        <f t="shared" si="54"/>
        <v/>
      </c>
      <c r="AB426" s="13" t="str">
        <f t="shared" si="55"/>
        <v/>
      </c>
      <c r="AC426" s="63" t="str">
        <f t="shared" si="66"/>
        <v/>
      </c>
      <c r="AD426" s="14" t="str">
        <f t="shared" si="56"/>
        <v/>
      </c>
      <c r="AE426" s="14" t="str">
        <f t="shared" si="57"/>
        <v/>
      </c>
      <c r="AF426" s="64" t="str">
        <f t="shared" si="67"/>
        <v/>
      </c>
      <c r="AG426" s="4"/>
    </row>
    <row r="427" spans="1:33" x14ac:dyDescent="0.55000000000000004">
      <c r="A427" s="5" t="str">
        <f>IF('Data Validation'!$K$2&lt;&gt;TRUE,"",'Data Validation'!A427)</f>
        <v/>
      </c>
      <c r="B427" s="5" t="str">
        <f>IF('Data Validation'!$K$2&lt;&gt;TRUE,"",'Data Validation'!C427)</f>
        <v/>
      </c>
      <c r="C427" s="5" t="str">
        <f>IF('Data Validation'!$K$2&lt;&gt;TRUE,"",'Data Validation'!E427)</f>
        <v/>
      </c>
      <c r="D427" s="5" t="str">
        <f>IF('Data Validation'!$K$2&lt;&gt;TRUE,"",'Data Validation'!G427)</f>
        <v/>
      </c>
      <c r="E427" s="5" t="str">
        <f>IF($C427&lt;&gt;"M5","",Price!F427)</f>
        <v/>
      </c>
      <c r="F427" s="6" t="str">
        <f>IF($C427&lt;&gt;"M5","",Price!G427)</f>
        <v/>
      </c>
      <c r="G427" s="57" t="str">
        <f>IF($C427&lt;&gt;"M5","",SSA!E427)</f>
        <v/>
      </c>
      <c r="H427" s="57" t="str">
        <f>IF($C427&lt;&gt;"M5","",SSA!F427)</f>
        <v/>
      </c>
      <c r="I427" s="57" t="str">
        <f>IF($C427&lt;&gt;"M5","",SSA!G427)</f>
        <v/>
      </c>
      <c r="J427" s="57" t="str">
        <f>IF($C427&lt;&gt;"M5","",SSA!H427)</f>
        <v/>
      </c>
      <c r="L427" s="15" t="str">
        <f>IFERROR(AVERAGE(G392:G427),"")</f>
        <v/>
      </c>
      <c r="M427" s="15" t="str">
        <f t="shared" si="69"/>
        <v/>
      </c>
      <c r="N427" s="59" t="str">
        <f t="shared" si="68"/>
        <v/>
      </c>
      <c r="O427" s="60" t="str">
        <f t="shared" si="58"/>
        <v/>
      </c>
      <c r="P427" s="61" t="str">
        <f t="shared" si="59"/>
        <v/>
      </c>
      <c r="Q427" s="26" t="str">
        <f t="shared" si="60"/>
        <v/>
      </c>
      <c r="R427" s="26" t="str">
        <f t="shared" si="61"/>
        <v/>
      </c>
      <c r="S427" s="25" t="str">
        <f t="shared" si="62"/>
        <v/>
      </c>
      <c r="T427" s="25" t="str">
        <f t="shared" si="63"/>
        <v/>
      </c>
      <c r="U427" s="22" t="str">
        <f t="shared" si="64"/>
        <v/>
      </c>
      <c r="V427" s="22" t="str">
        <f t="shared" si="65"/>
        <v/>
      </c>
      <c r="W427" s="23" t="str">
        <f>IFERROR(G427-L427,"")</f>
        <v/>
      </c>
      <c r="X427" s="48" t="str">
        <f t="shared" si="70"/>
        <v/>
      </c>
      <c r="Y427" s="49" t="str">
        <f t="shared" si="71"/>
        <v/>
      </c>
      <c r="Z427" s="28" t="str">
        <f t="shared" si="72"/>
        <v/>
      </c>
      <c r="AA427" s="13" t="str">
        <f t="shared" si="54"/>
        <v/>
      </c>
      <c r="AB427" s="13" t="str">
        <f t="shared" si="55"/>
        <v/>
      </c>
      <c r="AC427" s="63" t="str">
        <f t="shared" si="66"/>
        <v/>
      </c>
      <c r="AD427" s="14" t="str">
        <f t="shared" si="56"/>
        <v/>
      </c>
      <c r="AE427" s="14" t="str">
        <f t="shared" si="57"/>
        <v/>
      </c>
      <c r="AF427" s="64" t="str">
        <f t="shared" si="67"/>
        <v/>
      </c>
      <c r="AG427" s="4"/>
    </row>
    <row r="428" spans="1:33" x14ac:dyDescent="0.55000000000000004">
      <c r="A428" s="5" t="str">
        <f>IF('Data Validation'!$K$2&lt;&gt;TRUE,"",'Data Validation'!A428)</f>
        <v/>
      </c>
      <c r="B428" s="5" t="str">
        <f>IF('Data Validation'!$K$2&lt;&gt;TRUE,"",'Data Validation'!C428)</f>
        <v/>
      </c>
      <c r="C428" s="5" t="str">
        <f>IF('Data Validation'!$K$2&lt;&gt;TRUE,"",'Data Validation'!E428)</f>
        <v/>
      </c>
      <c r="D428" s="5" t="str">
        <f>IF('Data Validation'!$K$2&lt;&gt;TRUE,"",'Data Validation'!G428)</f>
        <v/>
      </c>
      <c r="E428" s="5" t="str">
        <f>IF($C428&lt;&gt;"M5","",Price!F428)</f>
        <v/>
      </c>
      <c r="F428" s="6" t="str">
        <f>IF($C428&lt;&gt;"M5","",Price!G428)</f>
        <v/>
      </c>
      <c r="G428" s="57" t="str">
        <f>IF($C428&lt;&gt;"M5","",SSA!E428)</f>
        <v/>
      </c>
      <c r="H428" s="57" t="str">
        <f>IF($C428&lt;&gt;"M5","",SSA!F428)</f>
        <v/>
      </c>
      <c r="I428" s="57" t="str">
        <f>IF($C428&lt;&gt;"M5","",SSA!G428)</f>
        <v/>
      </c>
      <c r="J428" s="57" t="str">
        <f>IF($C428&lt;&gt;"M5","",SSA!H428)</f>
        <v/>
      </c>
      <c r="L428" s="15" t="str">
        <f>IFERROR(AVERAGE(G393:G428),"")</f>
        <v/>
      </c>
      <c r="M428" s="15" t="str">
        <f t="shared" si="69"/>
        <v/>
      </c>
      <c r="N428" s="59" t="str">
        <f t="shared" si="68"/>
        <v/>
      </c>
      <c r="O428" s="60" t="str">
        <f t="shared" si="58"/>
        <v/>
      </c>
      <c r="P428" s="61" t="str">
        <f t="shared" si="59"/>
        <v/>
      </c>
      <c r="Q428" s="26" t="str">
        <f t="shared" si="60"/>
        <v/>
      </c>
      <c r="R428" s="26" t="str">
        <f t="shared" si="61"/>
        <v/>
      </c>
      <c r="S428" s="25" t="str">
        <f t="shared" si="62"/>
        <v/>
      </c>
      <c r="T428" s="25" t="str">
        <f t="shared" si="63"/>
        <v/>
      </c>
      <c r="U428" s="22" t="str">
        <f t="shared" si="64"/>
        <v/>
      </c>
      <c r="V428" s="22" t="str">
        <f t="shared" si="65"/>
        <v/>
      </c>
      <c r="W428" s="23" t="str">
        <f>IFERROR(G428-L428,"")</f>
        <v/>
      </c>
      <c r="X428" s="48" t="str">
        <f t="shared" si="70"/>
        <v/>
      </c>
      <c r="Y428" s="49" t="str">
        <f t="shared" si="71"/>
        <v/>
      </c>
      <c r="Z428" s="28" t="str">
        <f t="shared" si="72"/>
        <v/>
      </c>
      <c r="AA428" s="13" t="str">
        <f t="shared" si="54"/>
        <v/>
      </c>
      <c r="AB428" s="13" t="str">
        <f t="shared" si="55"/>
        <v/>
      </c>
      <c r="AC428" s="63" t="str">
        <f t="shared" si="66"/>
        <v/>
      </c>
      <c r="AD428" s="14" t="str">
        <f t="shared" si="56"/>
        <v/>
      </c>
      <c r="AE428" s="14" t="str">
        <f t="shared" si="57"/>
        <v/>
      </c>
      <c r="AF428" s="64" t="str">
        <f t="shared" si="67"/>
        <v/>
      </c>
      <c r="AG428" s="4"/>
    </row>
    <row r="429" spans="1:33" x14ac:dyDescent="0.55000000000000004">
      <c r="A429" s="5" t="str">
        <f>IF('Data Validation'!$K$2&lt;&gt;TRUE,"",'Data Validation'!A429)</f>
        <v/>
      </c>
      <c r="B429" s="5" t="str">
        <f>IF('Data Validation'!$K$2&lt;&gt;TRUE,"",'Data Validation'!C429)</f>
        <v/>
      </c>
      <c r="C429" s="5" t="str">
        <f>IF('Data Validation'!$K$2&lt;&gt;TRUE,"",'Data Validation'!E429)</f>
        <v/>
      </c>
      <c r="D429" s="5" t="str">
        <f>IF('Data Validation'!$K$2&lt;&gt;TRUE,"",'Data Validation'!G429)</f>
        <v/>
      </c>
      <c r="E429" s="5" t="str">
        <f>IF($C429&lt;&gt;"M5","",Price!F429)</f>
        <v/>
      </c>
      <c r="F429" s="6" t="str">
        <f>IF($C429&lt;&gt;"M5","",Price!G429)</f>
        <v/>
      </c>
      <c r="G429" s="57" t="str">
        <f>IF($C429&lt;&gt;"M5","",SSA!E429)</f>
        <v/>
      </c>
      <c r="H429" s="57" t="str">
        <f>IF($C429&lt;&gt;"M5","",SSA!F429)</f>
        <v/>
      </c>
      <c r="I429" s="57" t="str">
        <f>IF($C429&lt;&gt;"M5","",SSA!G429)</f>
        <v/>
      </c>
      <c r="J429" s="57" t="str">
        <f>IF($C429&lt;&gt;"M5","",SSA!H429)</f>
        <v/>
      </c>
      <c r="L429" s="15" t="str">
        <f>IFERROR(AVERAGE(G394:G429),"")</f>
        <v/>
      </c>
      <c r="M429" s="15" t="str">
        <f t="shared" si="69"/>
        <v/>
      </c>
      <c r="N429" s="59" t="str">
        <f t="shared" si="68"/>
        <v/>
      </c>
      <c r="O429" s="60" t="str">
        <f t="shared" si="58"/>
        <v/>
      </c>
      <c r="P429" s="61" t="str">
        <f t="shared" si="59"/>
        <v/>
      </c>
      <c r="Q429" s="26" t="str">
        <f t="shared" si="60"/>
        <v/>
      </c>
      <c r="R429" s="26" t="str">
        <f t="shared" si="61"/>
        <v/>
      </c>
      <c r="S429" s="25" t="str">
        <f t="shared" si="62"/>
        <v/>
      </c>
      <c r="T429" s="25" t="str">
        <f t="shared" si="63"/>
        <v/>
      </c>
      <c r="U429" s="22" t="str">
        <f t="shared" si="64"/>
        <v/>
      </c>
      <c r="V429" s="22" t="str">
        <f t="shared" si="65"/>
        <v/>
      </c>
      <c r="W429" s="23" t="str">
        <f>IFERROR(G429-L429,"")</f>
        <v/>
      </c>
      <c r="X429" s="48" t="str">
        <f t="shared" si="70"/>
        <v/>
      </c>
      <c r="Y429" s="49" t="str">
        <f t="shared" si="71"/>
        <v/>
      </c>
      <c r="Z429" s="28" t="str">
        <f t="shared" si="72"/>
        <v/>
      </c>
      <c r="AA429" s="13" t="str">
        <f t="shared" si="54"/>
        <v/>
      </c>
      <c r="AB429" s="13" t="str">
        <f t="shared" si="55"/>
        <v/>
      </c>
      <c r="AC429" s="63" t="str">
        <f t="shared" si="66"/>
        <v/>
      </c>
      <c r="AD429" s="14" t="str">
        <f t="shared" si="56"/>
        <v/>
      </c>
      <c r="AE429" s="14" t="str">
        <f t="shared" si="57"/>
        <v/>
      </c>
      <c r="AF429" s="64" t="str">
        <f t="shared" si="67"/>
        <v/>
      </c>
      <c r="AG429" s="4"/>
    </row>
    <row r="430" spans="1:33" x14ac:dyDescent="0.55000000000000004">
      <c r="A430" s="5" t="str">
        <f>IF('Data Validation'!$K$2&lt;&gt;TRUE,"",'Data Validation'!A430)</f>
        <v/>
      </c>
      <c r="B430" s="5" t="str">
        <f>IF('Data Validation'!$K$2&lt;&gt;TRUE,"",'Data Validation'!C430)</f>
        <v/>
      </c>
      <c r="C430" s="5" t="str">
        <f>IF('Data Validation'!$K$2&lt;&gt;TRUE,"",'Data Validation'!E430)</f>
        <v/>
      </c>
      <c r="D430" s="5" t="str">
        <f>IF('Data Validation'!$K$2&lt;&gt;TRUE,"",'Data Validation'!G430)</f>
        <v/>
      </c>
      <c r="E430" s="5" t="str">
        <f>IF($C430&lt;&gt;"M5","",Price!F430)</f>
        <v/>
      </c>
      <c r="F430" s="6" t="str">
        <f>IF($C430&lt;&gt;"M5","",Price!G430)</f>
        <v/>
      </c>
      <c r="G430" s="57" t="str">
        <f>IF($C430&lt;&gt;"M5","",SSA!E430)</f>
        <v/>
      </c>
      <c r="H430" s="57" t="str">
        <f>IF($C430&lt;&gt;"M5","",SSA!F430)</f>
        <v/>
      </c>
      <c r="I430" s="57" t="str">
        <f>IF($C430&lt;&gt;"M5","",SSA!G430)</f>
        <v/>
      </c>
      <c r="J430" s="57" t="str">
        <f>IF($C430&lt;&gt;"M5","",SSA!H430)</f>
        <v/>
      </c>
      <c r="L430" s="15" t="str">
        <f>IFERROR(AVERAGE(G395:G430),"")</f>
        <v/>
      </c>
      <c r="M430" s="15" t="str">
        <f t="shared" si="69"/>
        <v/>
      </c>
      <c r="N430" s="59" t="str">
        <f t="shared" si="68"/>
        <v/>
      </c>
      <c r="O430" s="60" t="str">
        <f t="shared" si="58"/>
        <v/>
      </c>
      <c r="P430" s="61" t="str">
        <f t="shared" si="59"/>
        <v/>
      </c>
      <c r="Q430" s="26" t="str">
        <f t="shared" si="60"/>
        <v/>
      </c>
      <c r="R430" s="26" t="str">
        <f t="shared" si="61"/>
        <v/>
      </c>
      <c r="S430" s="25" t="str">
        <f t="shared" si="62"/>
        <v/>
      </c>
      <c r="T430" s="25" t="str">
        <f t="shared" si="63"/>
        <v/>
      </c>
      <c r="U430" s="22" t="str">
        <f t="shared" si="64"/>
        <v/>
      </c>
      <c r="V430" s="22" t="str">
        <f t="shared" si="65"/>
        <v/>
      </c>
      <c r="W430" s="23" t="str">
        <f>IFERROR(G430-L430,"")</f>
        <v/>
      </c>
      <c r="X430" s="48" t="str">
        <f t="shared" si="70"/>
        <v/>
      </c>
      <c r="Y430" s="49" t="str">
        <f t="shared" si="71"/>
        <v/>
      </c>
      <c r="Z430" s="28" t="str">
        <f t="shared" si="72"/>
        <v/>
      </c>
      <c r="AA430" s="13" t="str">
        <f t="shared" si="54"/>
        <v/>
      </c>
      <c r="AB430" s="13" t="str">
        <f t="shared" si="55"/>
        <v/>
      </c>
      <c r="AC430" s="63" t="str">
        <f t="shared" si="66"/>
        <v/>
      </c>
      <c r="AD430" s="14" t="str">
        <f t="shared" si="56"/>
        <v/>
      </c>
      <c r="AE430" s="14" t="str">
        <f t="shared" si="57"/>
        <v/>
      </c>
      <c r="AF430" s="64" t="str">
        <f t="shared" si="67"/>
        <v/>
      </c>
      <c r="AG430" s="4"/>
    </row>
    <row r="431" spans="1:33" x14ac:dyDescent="0.55000000000000004">
      <c r="A431" s="5" t="str">
        <f>IF('Data Validation'!$K$2&lt;&gt;TRUE,"",'Data Validation'!A431)</f>
        <v/>
      </c>
      <c r="B431" s="5" t="str">
        <f>IF('Data Validation'!$K$2&lt;&gt;TRUE,"",'Data Validation'!C431)</f>
        <v/>
      </c>
      <c r="C431" s="5" t="str">
        <f>IF('Data Validation'!$K$2&lt;&gt;TRUE,"",'Data Validation'!E431)</f>
        <v/>
      </c>
      <c r="D431" s="5" t="str">
        <f>IF('Data Validation'!$K$2&lt;&gt;TRUE,"",'Data Validation'!G431)</f>
        <v/>
      </c>
      <c r="E431" s="5" t="str">
        <f>IF($C431&lt;&gt;"M5","",Price!F431)</f>
        <v/>
      </c>
      <c r="F431" s="6" t="str">
        <f>IF($C431&lt;&gt;"M5","",Price!G431)</f>
        <v/>
      </c>
      <c r="G431" s="57" t="str">
        <f>IF($C431&lt;&gt;"M5","",SSA!E431)</f>
        <v/>
      </c>
      <c r="H431" s="57" t="str">
        <f>IF($C431&lt;&gt;"M5","",SSA!F431)</f>
        <v/>
      </c>
      <c r="I431" s="57" t="str">
        <f>IF($C431&lt;&gt;"M5","",SSA!G431)</f>
        <v/>
      </c>
      <c r="J431" s="57" t="str">
        <f>IF($C431&lt;&gt;"M5","",SSA!H431)</f>
        <v/>
      </c>
      <c r="L431" s="15" t="str">
        <f>IFERROR(AVERAGE(G396:G431),"")</f>
        <v/>
      </c>
      <c r="M431" s="15" t="str">
        <f t="shared" si="69"/>
        <v/>
      </c>
      <c r="N431" s="59" t="str">
        <f t="shared" si="68"/>
        <v/>
      </c>
      <c r="O431" s="60" t="str">
        <f t="shared" si="58"/>
        <v/>
      </c>
      <c r="P431" s="61" t="str">
        <f t="shared" si="59"/>
        <v/>
      </c>
      <c r="Q431" s="26" t="str">
        <f t="shared" si="60"/>
        <v/>
      </c>
      <c r="R431" s="26" t="str">
        <f t="shared" si="61"/>
        <v/>
      </c>
      <c r="S431" s="25" t="str">
        <f t="shared" si="62"/>
        <v/>
      </c>
      <c r="T431" s="25" t="str">
        <f t="shared" si="63"/>
        <v/>
      </c>
      <c r="U431" s="22" t="str">
        <f t="shared" si="64"/>
        <v/>
      </c>
      <c r="V431" s="22" t="str">
        <f t="shared" si="65"/>
        <v/>
      </c>
      <c r="W431" s="23" t="str">
        <f>IFERROR(G431-L431,"")</f>
        <v/>
      </c>
      <c r="X431" s="48" t="str">
        <f t="shared" si="70"/>
        <v/>
      </c>
      <c r="Y431" s="49" t="str">
        <f t="shared" si="71"/>
        <v/>
      </c>
      <c r="Z431" s="28" t="str">
        <f t="shared" si="72"/>
        <v/>
      </c>
      <c r="AA431" s="13" t="str">
        <f t="shared" si="54"/>
        <v/>
      </c>
      <c r="AB431" s="13" t="str">
        <f t="shared" si="55"/>
        <v/>
      </c>
      <c r="AC431" s="63" t="str">
        <f t="shared" si="66"/>
        <v/>
      </c>
      <c r="AD431" s="14" t="str">
        <f t="shared" si="56"/>
        <v/>
      </c>
      <c r="AE431" s="14" t="str">
        <f t="shared" si="57"/>
        <v/>
      </c>
      <c r="AF431" s="64" t="str">
        <f t="shared" si="67"/>
        <v/>
      </c>
      <c r="AG431" s="4"/>
    </row>
    <row r="432" spans="1:33" x14ac:dyDescent="0.55000000000000004">
      <c r="A432" s="5" t="str">
        <f>IF('Data Validation'!$K$2&lt;&gt;TRUE,"",'Data Validation'!A432)</f>
        <v/>
      </c>
      <c r="B432" s="5" t="str">
        <f>IF('Data Validation'!$K$2&lt;&gt;TRUE,"",'Data Validation'!C432)</f>
        <v/>
      </c>
      <c r="C432" s="5" t="str">
        <f>IF('Data Validation'!$K$2&lt;&gt;TRUE,"",'Data Validation'!E432)</f>
        <v/>
      </c>
      <c r="D432" s="5" t="str">
        <f>IF('Data Validation'!$K$2&lt;&gt;TRUE,"",'Data Validation'!G432)</f>
        <v/>
      </c>
      <c r="E432" s="5" t="str">
        <f>IF($C432&lt;&gt;"M5","",Price!F432)</f>
        <v/>
      </c>
      <c r="F432" s="6" t="str">
        <f>IF($C432&lt;&gt;"M5","",Price!G432)</f>
        <v/>
      </c>
      <c r="G432" s="57" t="str">
        <f>IF($C432&lt;&gt;"M5","",SSA!E432)</f>
        <v/>
      </c>
      <c r="H432" s="57" t="str">
        <f>IF($C432&lt;&gt;"M5","",SSA!F432)</f>
        <v/>
      </c>
      <c r="I432" s="57" t="str">
        <f>IF($C432&lt;&gt;"M5","",SSA!G432)</f>
        <v/>
      </c>
      <c r="J432" s="57" t="str">
        <f>IF($C432&lt;&gt;"M5","",SSA!H432)</f>
        <v/>
      </c>
      <c r="L432" s="15" t="str">
        <f>IFERROR(AVERAGE(G397:G432),"")</f>
        <v/>
      </c>
      <c r="M432" s="15" t="str">
        <f t="shared" si="69"/>
        <v/>
      </c>
      <c r="N432" s="59" t="str">
        <f t="shared" si="68"/>
        <v/>
      </c>
      <c r="O432" s="60" t="str">
        <f t="shared" si="58"/>
        <v/>
      </c>
      <c r="P432" s="61" t="str">
        <f t="shared" si="59"/>
        <v/>
      </c>
      <c r="Q432" s="26" t="str">
        <f t="shared" si="60"/>
        <v/>
      </c>
      <c r="R432" s="26" t="str">
        <f t="shared" si="61"/>
        <v/>
      </c>
      <c r="S432" s="25" t="str">
        <f t="shared" si="62"/>
        <v/>
      </c>
      <c r="T432" s="25" t="str">
        <f t="shared" si="63"/>
        <v/>
      </c>
      <c r="U432" s="22" t="str">
        <f t="shared" si="64"/>
        <v/>
      </c>
      <c r="V432" s="22" t="str">
        <f t="shared" si="65"/>
        <v/>
      </c>
      <c r="W432" s="23" t="str">
        <f>IFERROR(G432-L432,"")</f>
        <v/>
      </c>
      <c r="X432" s="48" t="str">
        <f t="shared" si="70"/>
        <v/>
      </c>
      <c r="Y432" s="49" t="str">
        <f t="shared" si="71"/>
        <v/>
      </c>
      <c r="Z432" s="28" t="str">
        <f t="shared" si="72"/>
        <v/>
      </c>
      <c r="AA432" s="13" t="str">
        <f t="shared" ref="AA432:AA495" si="73">IF(Z432="","",IF(Z432&lt;=23,"",IF(AND(Z432&gt;=24,Z432&lt;=72),"Bullish",IF(Z432&gt;=73,"Vulnerable Bullish",""))))</f>
        <v/>
      </c>
      <c r="AB432" s="13" t="str">
        <f t="shared" ref="AB432:AB495" si="74">IF(OR(AND(AA432="Bullish",W432&lt;0),AND(AA432="Vulnerable Bullish",W432&lt;0)),"Under Price","")</f>
        <v/>
      </c>
      <c r="AC432" s="63" t="str">
        <f t="shared" si="66"/>
        <v/>
      </c>
      <c r="AD432" s="14" t="str">
        <f t="shared" ref="AD432:AD495" si="75">IF(Z432="","",IF(Z432&gt;=-23,"",IF(AND(Z432&lt;=-24,Z432&gt;=-72),"Bearish",IF(Z432&lt;=-73,"Vulnerable Bearish",""))))</f>
        <v/>
      </c>
      <c r="AE432" s="14" t="str">
        <f t="shared" ref="AE432:AE495" si="76">IF(OR(AND(AD432="Bearish",W432&gt;0),AND(AD432="Vulnerable Bearish",W432&gt;0)),"Over Price","")</f>
        <v/>
      </c>
      <c r="AF432" s="64" t="str">
        <f t="shared" si="67"/>
        <v/>
      </c>
      <c r="AG432" s="4"/>
    </row>
    <row r="433" spans="1:41" x14ac:dyDescent="0.55000000000000004">
      <c r="A433" s="5" t="str">
        <f>IF('Data Validation'!$K$2&lt;&gt;TRUE,"",'Data Validation'!A433)</f>
        <v/>
      </c>
      <c r="B433" s="5" t="str">
        <f>IF('Data Validation'!$K$2&lt;&gt;TRUE,"",'Data Validation'!C433)</f>
        <v/>
      </c>
      <c r="C433" s="5" t="str">
        <f>IF('Data Validation'!$K$2&lt;&gt;TRUE,"",'Data Validation'!E433)</f>
        <v/>
      </c>
      <c r="D433" s="5" t="str">
        <f>IF('Data Validation'!$K$2&lt;&gt;TRUE,"",'Data Validation'!G433)</f>
        <v/>
      </c>
      <c r="E433" s="5" t="str">
        <f>IF($C433&lt;&gt;"M5","",Price!F433)</f>
        <v/>
      </c>
      <c r="F433" s="6" t="str">
        <f>IF($C433&lt;&gt;"M5","",Price!G433)</f>
        <v/>
      </c>
      <c r="G433" s="57" t="str">
        <f>IF($C433&lt;&gt;"M5","",SSA!E433)</f>
        <v/>
      </c>
      <c r="H433" s="57" t="str">
        <f>IF($C433&lt;&gt;"M5","",SSA!F433)</f>
        <v/>
      </c>
      <c r="I433" s="57" t="str">
        <f>IF($C433&lt;&gt;"M5","",SSA!G433)</f>
        <v/>
      </c>
      <c r="J433" s="57" t="str">
        <f>IF($C433&lt;&gt;"M5","",SSA!H433)</f>
        <v/>
      </c>
      <c r="L433" s="15" t="str">
        <f>IFERROR(AVERAGE(G398:G433),"")</f>
        <v/>
      </c>
      <c r="M433" s="15" t="str">
        <f t="shared" si="69"/>
        <v/>
      </c>
      <c r="N433" s="59" t="str">
        <f t="shared" si="68"/>
        <v/>
      </c>
      <c r="O433" s="60" t="str">
        <f t="shared" si="58"/>
        <v/>
      </c>
      <c r="P433" s="61" t="str">
        <f t="shared" si="59"/>
        <v/>
      </c>
      <c r="Q433" s="26" t="str">
        <f t="shared" si="60"/>
        <v/>
      </c>
      <c r="R433" s="26" t="str">
        <f t="shared" si="61"/>
        <v/>
      </c>
      <c r="S433" s="25" t="str">
        <f t="shared" si="62"/>
        <v/>
      </c>
      <c r="T433" s="25" t="str">
        <f t="shared" si="63"/>
        <v/>
      </c>
      <c r="U433" s="22" t="str">
        <f t="shared" si="64"/>
        <v/>
      </c>
      <c r="V433" s="22" t="str">
        <f t="shared" si="65"/>
        <v/>
      </c>
      <c r="W433" s="23" t="str">
        <f>IFERROR(G433-L433,"")</f>
        <v/>
      </c>
      <c r="X433" s="48" t="str">
        <f t="shared" si="70"/>
        <v/>
      </c>
      <c r="Y433" s="49" t="str">
        <f t="shared" si="71"/>
        <v/>
      </c>
      <c r="Z433" s="28" t="str">
        <f t="shared" si="72"/>
        <v/>
      </c>
      <c r="AA433" s="13" t="str">
        <f t="shared" si="73"/>
        <v/>
      </c>
      <c r="AB433" s="13" t="str">
        <f t="shared" si="74"/>
        <v/>
      </c>
      <c r="AC433" s="63" t="str">
        <f t="shared" si="66"/>
        <v/>
      </c>
      <c r="AD433" s="14" t="str">
        <f t="shared" si="75"/>
        <v/>
      </c>
      <c r="AE433" s="14" t="str">
        <f t="shared" si="76"/>
        <v/>
      </c>
      <c r="AF433" s="64" t="str">
        <f t="shared" si="67"/>
        <v/>
      </c>
      <c r="AG433" s="4"/>
    </row>
    <row r="434" spans="1:41" x14ac:dyDescent="0.55000000000000004">
      <c r="A434" s="5" t="str">
        <f>IF('Data Validation'!$K$2&lt;&gt;TRUE,"",'Data Validation'!A434)</f>
        <v/>
      </c>
      <c r="B434" s="5" t="str">
        <f>IF('Data Validation'!$K$2&lt;&gt;TRUE,"",'Data Validation'!C434)</f>
        <v/>
      </c>
      <c r="C434" s="5" t="str">
        <f>IF('Data Validation'!$K$2&lt;&gt;TRUE,"",'Data Validation'!E434)</f>
        <v/>
      </c>
      <c r="D434" s="5" t="str">
        <f>IF('Data Validation'!$K$2&lt;&gt;TRUE,"",'Data Validation'!G434)</f>
        <v/>
      </c>
      <c r="E434" s="5" t="str">
        <f>IF($C434&lt;&gt;"M5","",Price!F434)</f>
        <v/>
      </c>
      <c r="F434" s="6" t="str">
        <f>IF($C434&lt;&gt;"M5","",Price!G434)</f>
        <v/>
      </c>
      <c r="G434" s="57" t="str">
        <f>IF($C434&lt;&gt;"M5","",SSA!E434)</f>
        <v/>
      </c>
      <c r="H434" s="57" t="str">
        <f>IF($C434&lt;&gt;"M5","",SSA!F434)</f>
        <v/>
      </c>
      <c r="I434" s="57" t="str">
        <f>IF($C434&lt;&gt;"M5","",SSA!G434)</f>
        <v/>
      </c>
      <c r="J434" s="57" t="str">
        <f>IF($C434&lt;&gt;"M5","",SSA!H434)</f>
        <v/>
      </c>
      <c r="L434" s="15" t="str">
        <f>IFERROR(AVERAGE(G399:G434),"")</f>
        <v/>
      </c>
      <c r="M434" s="15" t="str">
        <f t="shared" si="69"/>
        <v/>
      </c>
      <c r="N434" s="59" t="str">
        <f t="shared" si="68"/>
        <v/>
      </c>
      <c r="O434" s="60" t="str">
        <f t="shared" si="58"/>
        <v/>
      </c>
      <c r="P434" s="61" t="str">
        <f t="shared" si="59"/>
        <v/>
      </c>
      <c r="Q434" s="26" t="str">
        <f t="shared" si="60"/>
        <v/>
      </c>
      <c r="R434" s="26" t="str">
        <f t="shared" si="61"/>
        <v/>
      </c>
      <c r="S434" s="25" t="str">
        <f t="shared" si="62"/>
        <v/>
      </c>
      <c r="T434" s="25" t="str">
        <f t="shared" si="63"/>
        <v/>
      </c>
      <c r="U434" s="22" t="str">
        <f t="shared" si="64"/>
        <v/>
      </c>
      <c r="V434" s="22" t="str">
        <f t="shared" si="65"/>
        <v/>
      </c>
      <c r="W434" s="23" t="str">
        <f>IFERROR(G434-L434,"")</f>
        <v/>
      </c>
      <c r="X434" s="48" t="str">
        <f t="shared" si="70"/>
        <v/>
      </c>
      <c r="Y434" s="49" t="str">
        <f t="shared" si="71"/>
        <v/>
      </c>
      <c r="Z434" s="28" t="str">
        <f t="shared" si="72"/>
        <v/>
      </c>
      <c r="AA434" s="13" t="str">
        <f t="shared" si="73"/>
        <v/>
      </c>
      <c r="AB434" s="13" t="str">
        <f t="shared" si="74"/>
        <v/>
      </c>
      <c r="AC434" s="63" t="str">
        <f t="shared" si="66"/>
        <v/>
      </c>
      <c r="AD434" s="14" t="str">
        <f t="shared" si="75"/>
        <v/>
      </c>
      <c r="AE434" s="14" t="str">
        <f t="shared" si="76"/>
        <v/>
      </c>
      <c r="AF434" s="64" t="str">
        <f t="shared" si="67"/>
        <v/>
      </c>
      <c r="AG434" s="4"/>
    </row>
    <row r="435" spans="1:41" x14ac:dyDescent="0.55000000000000004">
      <c r="A435" s="5" t="str">
        <f>IF('Data Validation'!$K$2&lt;&gt;TRUE,"",'Data Validation'!A435)</f>
        <v/>
      </c>
      <c r="B435" s="5" t="str">
        <f>IF('Data Validation'!$K$2&lt;&gt;TRUE,"",'Data Validation'!C435)</f>
        <v/>
      </c>
      <c r="C435" s="5" t="str">
        <f>IF('Data Validation'!$K$2&lt;&gt;TRUE,"",'Data Validation'!E435)</f>
        <v/>
      </c>
      <c r="D435" s="5" t="str">
        <f>IF('Data Validation'!$K$2&lt;&gt;TRUE,"",'Data Validation'!G435)</f>
        <v/>
      </c>
      <c r="E435" s="5" t="str">
        <f>IF($C435&lt;&gt;"M5","",Price!F435)</f>
        <v/>
      </c>
      <c r="F435" s="6" t="str">
        <f>IF($C435&lt;&gt;"M5","",Price!G435)</f>
        <v/>
      </c>
      <c r="G435" s="57" t="str">
        <f>IF($C435&lt;&gt;"M5","",SSA!E435)</f>
        <v/>
      </c>
      <c r="H435" s="57" t="str">
        <f>IF($C435&lt;&gt;"M5","",SSA!F435)</f>
        <v/>
      </c>
      <c r="I435" s="57" t="str">
        <f>IF($C435&lt;&gt;"M5","",SSA!G435)</f>
        <v/>
      </c>
      <c r="J435" s="57" t="str">
        <f>IF($C435&lt;&gt;"M5","",SSA!H435)</f>
        <v/>
      </c>
      <c r="L435" s="15" t="str">
        <f>IFERROR(AVERAGE(G400:G435),"")</f>
        <v/>
      </c>
      <c r="M435" s="15" t="str">
        <f t="shared" si="69"/>
        <v/>
      </c>
      <c r="N435" s="59" t="str">
        <f t="shared" si="68"/>
        <v/>
      </c>
      <c r="O435" s="60" t="str">
        <f t="shared" si="58"/>
        <v/>
      </c>
      <c r="P435" s="61" t="str">
        <f t="shared" si="59"/>
        <v/>
      </c>
      <c r="Q435" s="26" t="str">
        <f t="shared" si="60"/>
        <v/>
      </c>
      <c r="R435" s="26" t="str">
        <f t="shared" si="61"/>
        <v/>
      </c>
      <c r="S435" s="25" t="str">
        <f t="shared" si="62"/>
        <v/>
      </c>
      <c r="T435" s="25" t="str">
        <f t="shared" si="63"/>
        <v/>
      </c>
      <c r="U435" s="22" t="str">
        <f t="shared" si="64"/>
        <v/>
      </c>
      <c r="V435" s="22" t="str">
        <f t="shared" si="65"/>
        <v/>
      </c>
      <c r="W435" s="23" t="str">
        <f>IFERROR(G435-L435,"")</f>
        <v/>
      </c>
      <c r="X435" s="48" t="str">
        <f t="shared" si="70"/>
        <v/>
      </c>
      <c r="Y435" s="49" t="str">
        <f t="shared" si="71"/>
        <v/>
      </c>
      <c r="Z435" s="28" t="str">
        <f t="shared" si="72"/>
        <v/>
      </c>
      <c r="AA435" s="13" t="str">
        <f t="shared" si="73"/>
        <v/>
      </c>
      <c r="AB435" s="13" t="str">
        <f t="shared" si="74"/>
        <v/>
      </c>
      <c r="AC435" s="63" t="str">
        <f t="shared" si="66"/>
        <v/>
      </c>
      <c r="AD435" s="14" t="str">
        <f t="shared" si="75"/>
        <v/>
      </c>
      <c r="AE435" s="14" t="str">
        <f t="shared" si="76"/>
        <v/>
      </c>
      <c r="AF435" s="64" t="str">
        <f t="shared" si="67"/>
        <v/>
      </c>
      <c r="AG435" s="4"/>
    </row>
    <row r="436" spans="1:41" x14ac:dyDescent="0.55000000000000004">
      <c r="A436" s="5" t="str">
        <f>IF('Data Validation'!$K$2&lt;&gt;TRUE,"",'Data Validation'!A436)</f>
        <v/>
      </c>
      <c r="B436" s="5" t="str">
        <f>IF('Data Validation'!$K$2&lt;&gt;TRUE,"",'Data Validation'!C436)</f>
        <v/>
      </c>
      <c r="C436" s="5" t="str">
        <f>IF('Data Validation'!$K$2&lt;&gt;TRUE,"",'Data Validation'!E436)</f>
        <v/>
      </c>
      <c r="D436" s="5" t="str">
        <f>IF('Data Validation'!$K$2&lt;&gt;TRUE,"",'Data Validation'!G436)</f>
        <v/>
      </c>
      <c r="E436" s="5" t="str">
        <f>IF($C436&lt;&gt;"M5","",Price!F436)</f>
        <v/>
      </c>
      <c r="F436" s="6" t="str">
        <f>IF($C436&lt;&gt;"M5","",Price!G436)</f>
        <v/>
      </c>
      <c r="G436" s="57" t="str">
        <f>IF($C436&lt;&gt;"M5","",SSA!E436)</f>
        <v/>
      </c>
      <c r="H436" s="57" t="str">
        <f>IF($C436&lt;&gt;"M5","",SSA!F436)</f>
        <v/>
      </c>
      <c r="I436" s="57" t="str">
        <f>IF($C436&lt;&gt;"M5","",SSA!G436)</f>
        <v/>
      </c>
      <c r="J436" s="57" t="str">
        <f>IF($C436&lt;&gt;"M5","",SSA!H436)</f>
        <v/>
      </c>
      <c r="L436" s="15" t="str">
        <f>IFERROR(AVERAGE(G401:G436),"")</f>
        <v/>
      </c>
      <c r="M436" s="15" t="str">
        <f t="shared" si="69"/>
        <v/>
      </c>
      <c r="N436" s="59" t="str">
        <f t="shared" si="68"/>
        <v/>
      </c>
      <c r="O436" s="60" t="str">
        <f t="shared" si="58"/>
        <v/>
      </c>
      <c r="P436" s="61" t="str">
        <f t="shared" si="59"/>
        <v/>
      </c>
      <c r="Q436" s="26" t="str">
        <f t="shared" si="60"/>
        <v/>
      </c>
      <c r="R436" s="26" t="str">
        <f t="shared" si="61"/>
        <v/>
      </c>
      <c r="S436" s="25" t="str">
        <f t="shared" si="62"/>
        <v/>
      </c>
      <c r="T436" s="25" t="str">
        <f t="shared" si="63"/>
        <v/>
      </c>
      <c r="U436" s="22" t="str">
        <f t="shared" si="64"/>
        <v/>
      </c>
      <c r="V436" s="22" t="str">
        <f t="shared" si="65"/>
        <v/>
      </c>
      <c r="W436" s="23" t="str">
        <f>IFERROR(G436-L436,"")</f>
        <v/>
      </c>
      <c r="X436" s="48" t="str">
        <f t="shared" si="70"/>
        <v/>
      </c>
      <c r="Y436" s="49" t="str">
        <f t="shared" si="71"/>
        <v/>
      </c>
      <c r="Z436" s="28" t="str">
        <f t="shared" si="72"/>
        <v/>
      </c>
      <c r="AA436" s="13" t="str">
        <f t="shared" si="73"/>
        <v/>
      </c>
      <c r="AB436" s="13" t="str">
        <f t="shared" si="74"/>
        <v/>
      </c>
      <c r="AC436" s="63" t="str">
        <f t="shared" si="66"/>
        <v/>
      </c>
      <c r="AD436" s="14" t="str">
        <f t="shared" si="75"/>
        <v/>
      </c>
      <c r="AE436" s="14" t="str">
        <f t="shared" si="76"/>
        <v/>
      </c>
      <c r="AF436" s="64" t="str">
        <f t="shared" si="67"/>
        <v/>
      </c>
      <c r="AG436" s="4"/>
    </row>
    <row r="437" spans="1:41" x14ac:dyDescent="0.55000000000000004">
      <c r="A437" s="5" t="str">
        <f>IF('Data Validation'!$K$2&lt;&gt;TRUE,"",'Data Validation'!A437)</f>
        <v/>
      </c>
      <c r="B437" s="5" t="str">
        <f>IF('Data Validation'!$K$2&lt;&gt;TRUE,"",'Data Validation'!C437)</f>
        <v/>
      </c>
      <c r="C437" s="5" t="str">
        <f>IF('Data Validation'!$K$2&lt;&gt;TRUE,"",'Data Validation'!E437)</f>
        <v/>
      </c>
      <c r="D437" s="5" t="str">
        <f>IF('Data Validation'!$K$2&lt;&gt;TRUE,"",'Data Validation'!G437)</f>
        <v/>
      </c>
      <c r="E437" s="5" t="str">
        <f>IF($C437&lt;&gt;"M5","",Price!F437)</f>
        <v/>
      </c>
      <c r="F437" s="6" t="str">
        <f>IF($C437&lt;&gt;"M5","",Price!G437)</f>
        <v/>
      </c>
      <c r="G437" s="57" t="str">
        <f>IF($C437&lt;&gt;"M5","",SSA!E437)</f>
        <v/>
      </c>
      <c r="H437" s="57" t="str">
        <f>IF($C437&lt;&gt;"M5","",SSA!F437)</f>
        <v/>
      </c>
      <c r="I437" s="57" t="str">
        <f>IF($C437&lt;&gt;"M5","",SSA!G437)</f>
        <v/>
      </c>
      <c r="J437" s="57" t="str">
        <f>IF($C437&lt;&gt;"M5","",SSA!H437)</f>
        <v/>
      </c>
      <c r="L437" s="15" t="str">
        <f>IFERROR(AVERAGE(G402:G437),"")</f>
        <v/>
      </c>
      <c r="M437" s="15" t="str">
        <f t="shared" si="69"/>
        <v/>
      </c>
      <c r="N437" s="59" t="str">
        <f t="shared" si="68"/>
        <v/>
      </c>
      <c r="O437" s="60" t="str">
        <f t="shared" si="58"/>
        <v/>
      </c>
      <c r="P437" s="61" t="str">
        <f t="shared" si="59"/>
        <v/>
      </c>
      <c r="Q437" s="26" t="str">
        <f t="shared" si="60"/>
        <v/>
      </c>
      <c r="R437" s="26" t="str">
        <f t="shared" si="61"/>
        <v/>
      </c>
      <c r="S437" s="25" t="str">
        <f t="shared" si="62"/>
        <v/>
      </c>
      <c r="T437" s="25" t="str">
        <f t="shared" si="63"/>
        <v/>
      </c>
      <c r="U437" s="22" t="str">
        <f t="shared" si="64"/>
        <v/>
      </c>
      <c r="V437" s="22" t="str">
        <f t="shared" si="65"/>
        <v/>
      </c>
      <c r="W437" s="23" t="str">
        <f>IFERROR(G437-L437,"")</f>
        <v/>
      </c>
      <c r="X437" s="48" t="str">
        <f t="shared" si="70"/>
        <v/>
      </c>
      <c r="Y437" s="49" t="str">
        <f t="shared" si="71"/>
        <v/>
      </c>
      <c r="Z437" s="28" t="str">
        <f t="shared" si="72"/>
        <v/>
      </c>
      <c r="AA437" s="13" t="str">
        <f t="shared" si="73"/>
        <v/>
      </c>
      <c r="AB437" s="13" t="str">
        <f t="shared" si="74"/>
        <v/>
      </c>
      <c r="AC437" s="63" t="str">
        <f t="shared" si="66"/>
        <v/>
      </c>
      <c r="AD437" s="14" t="str">
        <f t="shared" si="75"/>
        <v/>
      </c>
      <c r="AE437" s="14" t="str">
        <f t="shared" si="76"/>
        <v/>
      </c>
      <c r="AF437" s="64" t="str">
        <f t="shared" si="67"/>
        <v/>
      </c>
      <c r="AG437" s="4"/>
    </row>
    <row r="438" spans="1:41" x14ac:dyDescent="0.55000000000000004">
      <c r="A438" s="5" t="str">
        <f>IF('Data Validation'!$K$2&lt;&gt;TRUE,"",'Data Validation'!A438)</f>
        <v/>
      </c>
      <c r="B438" s="5" t="str">
        <f>IF('Data Validation'!$K$2&lt;&gt;TRUE,"",'Data Validation'!C438)</f>
        <v/>
      </c>
      <c r="C438" s="5" t="str">
        <f>IF('Data Validation'!$K$2&lt;&gt;TRUE,"",'Data Validation'!E438)</f>
        <v/>
      </c>
      <c r="D438" s="5" t="str">
        <f>IF('Data Validation'!$K$2&lt;&gt;TRUE,"",'Data Validation'!G438)</f>
        <v/>
      </c>
      <c r="E438" s="5" t="str">
        <f>IF($C438&lt;&gt;"M5","",Price!F438)</f>
        <v/>
      </c>
      <c r="F438" s="6" t="str">
        <f>IF($C438&lt;&gt;"M5","",Price!G438)</f>
        <v/>
      </c>
      <c r="G438" s="57" t="str">
        <f>IF($C438&lt;&gt;"M5","",SSA!E438)</f>
        <v/>
      </c>
      <c r="H438" s="57" t="str">
        <f>IF($C438&lt;&gt;"M5","",SSA!F438)</f>
        <v/>
      </c>
      <c r="I438" s="57" t="str">
        <f>IF($C438&lt;&gt;"M5","",SSA!G438)</f>
        <v/>
      </c>
      <c r="J438" s="57" t="str">
        <f>IF($C438&lt;&gt;"M5","",SSA!H438)</f>
        <v/>
      </c>
      <c r="L438" s="15" t="str">
        <f>IFERROR(AVERAGE(G403:G438),"")</f>
        <v/>
      </c>
      <c r="M438" s="15" t="str">
        <f t="shared" si="69"/>
        <v/>
      </c>
      <c r="N438" s="59" t="str">
        <f t="shared" si="68"/>
        <v/>
      </c>
      <c r="O438" s="60" t="str">
        <f t="shared" si="58"/>
        <v/>
      </c>
      <c r="P438" s="61" t="str">
        <f t="shared" si="59"/>
        <v/>
      </c>
      <c r="Q438" s="26" t="str">
        <f t="shared" si="60"/>
        <v/>
      </c>
      <c r="R438" s="26" t="str">
        <f t="shared" si="61"/>
        <v/>
      </c>
      <c r="S438" s="25" t="str">
        <f t="shared" si="62"/>
        <v/>
      </c>
      <c r="T438" s="25" t="str">
        <f t="shared" si="63"/>
        <v/>
      </c>
      <c r="U438" s="22" t="str">
        <f t="shared" si="64"/>
        <v/>
      </c>
      <c r="V438" s="22" t="str">
        <f t="shared" si="65"/>
        <v/>
      </c>
      <c r="W438" s="23" t="str">
        <f>IFERROR(G438-L438,"")</f>
        <v/>
      </c>
      <c r="X438" s="48" t="str">
        <f t="shared" si="70"/>
        <v/>
      </c>
      <c r="Y438" s="49" t="str">
        <f t="shared" si="71"/>
        <v/>
      </c>
      <c r="Z438" s="28" t="str">
        <f t="shared" si="72"/>
        <v/>
      </c>
      <c r="AA438" s="13" t="str">
        <f t="shared" si="73"/>
        <v/>
      </c>
      <c r="AB438" s="13" t="str">
        <f t="shared" si="74"/>
        <v/>
      </c>
      <c r="AC438" s="63" t="str">
        <f t="shared" si="66"/>
        <v/>
      </c>
      <c r="AD438" s="14" t="str">
        <f t="shared" si="75"/>
        <v/>
      </c>
      <c r="AE438" s="14" t="str">
        <f t="shared" si="76"/>
        <v/>
      </c>
      <c r="AF438" s="64" t="str">
        <f t="shared" si="67"/>
        <v/>
      </c>
      <c r="AG438" s="4"/>
    </row>
    <row r="439" spans="1:41" x14ac:dyDescent="0.55000000000000004">
      <c r="A439" s="5" t="str">
        <f>IF('Data Validation'!$K$2&lt;&gt;TRUE,"",'Data Validation'!A439)</f>
        <v/>
      </c>
      <c r="B439" s="5" t="str">
        <f>IF('Data Validation'!$K$2&lt;&gt;TRUE,"",'Data Validation'!C439)</f>
        <v/>
      </c>
      <c r="C439" s="5" t="str">
        <f>IF('Data Validation'!$K$2&lt;&gt;TRUE,"",'Data Validation'!E439)</f>
        <v/>
      </c>
      <c r="D439" s="5" t="str">
        <f>IF('Data Validation'!$K$2&lt;&gt;TRUE,"",'Data Validation'!G439)</f>
        <v/>
      </c>
      <c r="E439" s="5" t="str">
        <f>IF($C439&lt;&gt;"M5","",Price!F439)</f>
        <v/>
      </c>
      <c r="F439" s="6" t="str">
        <f>IF($C439&lt;&gt;"M5","",Price!G439)</f>
        <v/>
      </c>
      <c r="G439" s="57" t="str">
        <f>IF($C439&lt;&gt;"M5","",SSA!E439)</f>
        <v/>
      </c>
      <c r="H439" s="57" t="str">
        <f>IF($C439&lt;&gt;"M5","",SSA!F439)</f>
        <v/>
      </c>
      <c r="I439" s="57" t="str">
        <f>IF($C439&lt;&gt;"M5","",SSA!G439)</f>
        <v/>
      </c>
      <c r="J439" s="57" t="str">
        <f>IF($C439&lt;&gt;"M5","",SSA!H439)</f>
        <v/>
      </c>
      <c r="L439" s="15" t="str">
        <f>IFERROR(AVERAGE(G404:G439),"")</f>
        <v/>
      </c>
      <c r="M439" s="15" t="str">
        <f t="shared" si="69"/>
        <v/>
      </c>
      <c r="N439" s="59" t="str">
        <f t="shared" si="68"/>
        <v/>
      </c>
      <c r="O439" s="60" t="str">
        <f t="shared" si="58"/>
        <v/>
      </c>
      <c r="P439" s="61" t="str">
        <f t="shared" si="59"/>
        <v/>
      </c>
      <c r="Q439" s="26" t="str">
        <f t="shared" si="60"/>
        <v/>
      </c>
      <c r="R439" s="26" t="str">
        <f t="shared" si="61"/>
        <v/>
      </c>
      <c r="S439" s="25" t="str">
        <f t="shared" si="62"/>
        <v/>
      </c>
      <c r="T439" s="25" t="str">
        <f t="shared" si="63"/>
        <v/>
      </c>
      <c r="U439" s="22" t="str">
        <f t="shared" si="64"/>
        <v/>
      </c>
      <c r="V439" s="22" t="str">
        <f t="shared" si="65"/>
        <v/>
      </c>
      <c r="W439" s="23" t="str">
        <f>IFERROR(G439-L439,"")</f>
        <v/>
      </c>
      <c r="X439" s="48" t="str">
        <f t="shared" si="70"/>
        <v/>
      </c>
      <c r="Y439" s="49" t="str">
        <f t="shared" si="71"/>
        <v/>
      </c>
      <c r="Z439" s="28" t="str">
        <f t="shared" si="72"/>
        <v/>
      </c>
      <c r="AA439" s="13" t="str">
        <f t="shared" si="73"/>
        <v/>
      </c>
      <c r="AB439" s="13" t="str">
        <f t="shared" si="74"/>
        <v/>
      </c>
      <c r="AC439" s="63" t="str">
        <f t="shared" si="66"/>
        <v/>
      </c>
      <c r="AD439" s="14" t="str">
        <f t="shared" si="75"/>
        <v/>
      </c>
      <c r="AE439" s="14" t="str">
        <f t="shared" si="76"/>
        <v/>
      </c>
      <c r="AF439" s="64" t="str">
        <f t="shared" si="67"/>
        <v/>
      </c>
      <c r="AG439" s="4"/>
      <c r="AN439" s="4"/>
      <c r="AO439" s="4"/>
    </row>
    <row r="440" spans="1:41" x14ac:dyDescent="0.55000000000000004">
      <c r="A440" s="5" t="str">
        <f>IF('Data Validation'!$K$2&lt;&gt;TRUE,"",'Data Validation'!A440)</f>
        <v/>
      </c>
      <c r="B440" s="5" t="str">
        <f>IF('Data Validation'!$K$2&lt;&gt;TRUE,"",'Data Validation'!C440)</f>
        <v/>
      </c>
      <c r="C440" s="5" t="str">
        <f>IF('Data Validation'!$K$2&lt;&gt;TRUE,"",'Data Validation'!E440)</f>
        <v/>
      </c>
      <c r="D440" s="5" t="str">
        <f>IF('Data Validation'!$K$2&lt;&gt;TRUE,"",'Data Validation'!G440)</f>
        <v/>
      </c>
      <c r="E440" s="5" t="str">
        <f>IF($C440&lt;&gt;"M5","",Price!F440)</f>
        <v/>
      </c>
      <c r="F440" s="6" t="str">
        <f>IF($C440&lt;&gt;"M5","",Price!G440)</f>
        <v/>
      </c>
      <c r="G440" s="57" t="str">
        <f>IF($C440&lt;&gt;"M5","",SSA!E440)</f>
        <v/>
      </c>
      <c r="H440" s="57" t="str">
        <f>IF($C440&lt;&gt;"M5","",SSA!F440)</f>
        <v/>
      </c>
      <c r="I440" s="57" t="str">
        <f>IF($C440&lt;&gt;"M5","",SSA!G440)</f>
        <v/>
      </c>
      <c r="J440" s="57" t="str">
        <f>IF($C440&lt;&gt;"M5","",SSA!H440)</f>
        <v/>
      </c>
      <c r="L440" s="15" t="str">
        <f>IFERROR(AVERAGE(G405:G440),"")</f>
        <v/>
      </c>
      <c r="M440" s="15" t="str">
        <f t="shared" si="69"/>
        <v/>
      </c>
      <c r="N440" s="59" t="str">
        <f t="shared" si="68"/>
        <v/>
      </c>
      <c r="O440" s="60" t="str">
        <f t="shared" si="58"/>
        <v/>
      </c>
      <c r="P440" s="61" t="str">
        <f t="shared" si="59"/>
        <v/>
      </c>
      <c r="Q440" s="26" t="str">
        <f t="shared" si="60"/>
        <v/>
      </c>
      <c r="R440" s="26" t="str">
        <f t="shared" si="61"/>
        <v/>
      </c>
      <c r="S440" s="25" t="str">
        <f t="shared" si="62"/>
        <v/>
      </c>
      <c r="T440" s="25" t="str">
        <f t="shared" si="63"/>
        <v/>
      </c>
      <c r="U440" s="22" t="str">
        <f t="shared" si="64"/>
        <v/>
      </c>
      <c r="V440" s="22" t="str">
        <f t="shared" si="65"/>
        <v/>
      </c>
      <c r="W440" s="23" t="str">
        <f>IFERROR(G440-L440,"")</f>
        <v/>
      </c>
      <c r="X440" s="48" t="str">
        <f t="shared" si="70"/>
        <v/>
      </c>
      <c r="Y440" s="49" t="str">
        <f t="shared" si="71"/>
        <v/>
      </c>
      <c r="Z440" s="28" t="str">
        <f t="shared" si="72"/>
        <v/>
      </c>
      <c r="AA440" s="13" t="str">
        <f t="shared" si="73"/>
        <v/>
      </c>
      <c r="AB440" s="13" t="str">
        <f t="shared" si="74"/>
        <v/>
      </c>
      <c r="AC440" s="63" t="str">
        <f t="shared" si="66"/>
        <v/>
      </c>
      <c r="AD440" s="14" t="str">
        <f t="shared" si="75"/>
        <v/>
      </c>
      <c r="AE440" s="14" t="str">
        <f t="shared" si="76"/>
        <v/>
      </c>
      <c r="AF440" s="64" t="str">
        <f t="shared" si="67"/>
        <v/>
      </c>
      <c r="AG440" s="4"/>
      <c r="AN440" s="4"/>
      <c r="AO440" s="4"/>
    </row>
    <row r="441" spans="1:41" x14ac:dyDescent="0.55000000000000004">
      <c r="A441" s="5" t="str">
        <f>IF('Data Validation'!$K$2&lt;&gt;TRUE,"",'Data Validation'!A441)</f>
        <v/>
      </c>
      <c r="B441" s="5" t="str">
        <f>IF('Data Validation'!$K$2&lt;&gt;TRUE,"",'Data Validation'!C441)</f>
        <v/>
      </c>
      <c r="C441" s="5" t="str">
        <f>IF('Data Validation'!$K$2&lt;&gt;TRUE,"",'Data Validation'!E441)</f>
        <v/>
      </c>
      <c r="D441" s="5" t="str">
        <f>IF('Data Validation'!$K$2&lt;&gt;TRUE,"",'Data Validation'!G441)</f>
        <v/>
      </c>
      <c r="E441" s="5" t="str">
        <f>IF($C441&lt;&gt;"M5","",Price!F441)</f>
        <v/>
      </c>
      <c r="F441" s="6" t="str">
        <f>IF($C441&lt;&gt;"M5","",Price!G441)</f>
        <v/>
      </c>
      <c r="G441" s="57" t="str">
        <f>IF($C441&lt;&gt;"M5","",SSA!E441)</f>
        <v/>
      </c>
      <c r="H441" s="57" t="str">
        <f>IF($C441&lt;&gt;"M5","",SSA!F441)</f>
        <v/>
      </c>
      <c r="I441" s="57" t="str">
        <f>IF($C441&lt;&gt;"M5","",SSA!G441)</f>
        <v/>
      </c>
      <c r="J441" s="57" t="str">
        <f>IF($C441&lt;&gt;"M5","",SSA!H441)</f>
        <v/>
      </c>
      <c r="L441" s="15" t="str">
        <f>IFERROR(AVERAGE(G406:G441),"")</f>
        <v/>
      </c>
      <c r="M441" s="15" t="str">
        <f t="shared" si="69"/>
        <v/>
      </c>
      <c r="N441" s="59" t="str">
        <f t="shared" si="68"/>
        <v/>
      </c>
      <c r="O441" s="60" t="str">
        <f t="shared" si="58"/>
        <v/>
      </c>
      <c r="P441" s="61" t="str">
        <f t="shared" si="59"/>
        <v/>
      </c>
      <c r="Q441" s="26" t="str">
        <f t="shared" si="60"/>
        <v/>
      </c>
      <c r="R441" s="26" t="str">
        <f t="shared" si="61"/>
        <v/>
      </c>
      <c r="S441" s="25" t="str">
        <f t="shared" si="62"/>
        <v/>
      </c>
      <c r="T441" s="25" t="str">
        <f t="shared" si="63"/>
        <v/>
      </c>
      <c r="U441" s="22" t="str">
        <f t="shared" si="64"/>
        <v/>
      </c>
      <c r="V441" s="22" t="str">
        <f t="shared" si="65"/>
        <v/>
      </c>
      <c r="W441" s="23" t="str">
        <f>IFERROR(G441-L441,"")</f>
        <v/>
      </c>
      <c r="X441" s="48" t="str">
        <f t="shared" si="70"/>
        <v/>
      </c>
      <c r="Y441" s="49" t="str">
        <f t="shared" si="71"/>
        <v/>
      </c>
      <c r="Z441" s="28" t="str">
        <f t="shared" si="72"/>
        <v/>
      </c>
      <c r="AA441" s="13" t="str">
        <f t="shared" si="73"/>
        <v/>
      </c>
      <c r="AB441" s="13" t="str">
        <f t="shared" si="74"/>
        <v/>
      </c>
      <c r="AC441" s="63" t="str">
        <f t="shared" si="66"/>
        <v/>
      </c>
      <c r="AD441" s="14" t="str">
        <f t="shared" si="75"/>
        <v/>
      </c>
      <c r="AE441" s="14" t="str">
        <f t="shared" si="76"/>
        <v/>
      </c>
      <c r="AF441" s="64" t="str">
        <f t="shared" si="67"/>
        <v/>
      </c>
      <c r="AG441" s="4"/>
      <c r="AN441" s="4"/>
      <c r="AO441" s="4"/>
    </row>
    <row r="442" spans="1:41" x14ac:dyDescent="0.55000000000000004">
      <c r="A442" s="5" t="str">
        <f>IF('Data Validation'!$K$2&lt;&gt;TRUE,"",'Data Validation'!A442)</f>
        <v/>
      </c>
      <c r="B442" s="5" t="str">
        <f>IF('Data Validation'!$K$2&lt;&gt;TRUE,"",'Data Validation'!C442)</f>
        <v/>
      </c>
      <c r="C442" s="5" t="str">
        <f>IF('Data Validation'!$K$2&lt;&gt;TRUE,"",'Data Validation'!E442)</f>
        <v/>
      </c>
      <c r="D442" s="5" t="str">
        <f>IF('Data Validation'!$K$2&lt;&gt;TRUE,"",'Data Validation'!G442)</f>
        <v/>
      </c>
      <c r="E442" s="5" t="str">
        <f>IF($C442&lt;&gt;"M5","",Price!F442)</f>
        <v/>
      </c>
      <c r="F442" s="6" t="str">
        <f>IF($C442&lt;&gt;"M5","",Price!G442)</f>
        <v/>
      </c>
      <c r="G442" s="57" t="str">
        <f>IF($C442&lt;&gt;"M5","",SSA!E442)</f>
        <v/>
      </c>
      <c r="H442" s="57" t="str">
        <f>IF($C442&lt;&gt;"M5","",SSA!F442)</f>
        <v/>
      </c>
      <c r="I442" s="57" t="str">
        <f>IF($C442&lt;&gt;"M5","",SSA!G442)</f>
        <v/>
      </c>
      <c r="J442" s="57" t="str">
        <f>IF($C442&lt;&gt;"M5","",SSA!H442)</f>
        <v/>
      </c>
      <c r="L442" s="15" t="str">
        <f>IFERROR(AVERAGE(G407:G442),"")</f>
        <v/>
      </c>
      <c r="M442" s="15" t="str">
        <f t="shared" si="69"/>
        <v/>
      </c>
      <c r="N442" s="59" t="str">
        <f t="shared" si="68"/>
        <v/>
      </c>
      <c r="O442" s="60" t="str">
        <f t="shared" si="58"/>
        <v/>
      </c>
      <c r="P442" s="61" t="str">
        <f t="shared" si="59"/>
        <v/>
      </c>
      <c r="Q442" s="26" t="str">
        <f t="shared" si="60"/>
        <v/>
      </c>
      <c r="R442" s="26" t="str">
        <f t="shared" si="61"/>
        <v/>
      </c>
      <c r="S442" s="25" t="str">
        <f t="shared" si="62"/>
        <v/>
      </c>
      <c r="T442" s="25" t="str">
        <f t="shared" si="63"/>
        <v/>
      </c>
      <c r="U442" s="22" t="str">
        <f t="shared" si="64"/>
        <v/>
      </c>
      <c r="V442" s="22" t="str">
        <f t="shared" si="65"/>
        <v/>
      </c>
      <c r="W442" s="23" t="str">
        <f>IFERROR(G442-L442,"")</f>
        <v/>
      </c>
      <c r="X442" s="48" t="str">
        <f t="shared" si="70"/>
        <v/>
      </c>
      <c r="Y442" s="49" t="str">
        <f t="shared" si="71"/>
        <v/>
      </c>
      <c r="Z442" s="28" t="str">
        <f t="shared" si="72"/>
        <v/>
      </c>
      <c r="AA442" s="13" t="str">
        <f t="shared" si="73"/>
        <v/>
      </c>
      <c r="AB442" s="13" t="str">
        <f t="shared" si="74"/>
        <v/>
      </c>
      <c r="AC442" s="63" t="str">
        <f t="shared" si="66"/>
        <v/>
      </c>
      <c r="AD442" s="14" t="str">
        <f t="shared" si="75"/>
        <v/>
      </c>
      <c r="AE442" s="14" t="str">
        <f t="shared" si="76"/>
        <v/>
      </c>
      <c r="AF442" s="64" t="str">
        <f t="shared" si="67"/>
        <v/>
      </c>
      <c r="AG442" s="4"/>
      <c r="AN442" s="4"/>
      <c r="AO442" s="4"/>
    </row>
    <row r="443" spans="1:41" x14ac:dyDescent="0.55000000000000004">
      <c r="A443" s="5" t="str">
        <f>IF('Data Validation'!$K$2&lt;&gt;TRUE,"",'Data Validation'!A443)</f>
        <v/>
      </c>
      <c r="B443" s="5" t="str">
        <f>IF('Data Validation'!$K$2&lt;&gt;TRUE,"",'Data Validation'!C443)</f>
        <v/>
      </c>
      <c r="C443" s="5" t="str">
        <f>IF('Data Validation'!$K$2&lt;&gt;TRUE,"",'Data Validation'!E443)</f>
        <v/>
      </c>
      <c r="D443" s="5" t="str">
        <f>IF('Data Validation'!$K$2&lt;&gt;TRUE,"",'Data Validation'!G443)</f>
        <v/>
      </c>
      <c r="E443" s="5" t="str">
        <f>IF($C443&lt;&gt;"M5","",Price!F443)</f>
        <v/>
      </c>
      <c r="F443" s="6" t="str">
        <f>IF($C443&lt;&gt;"M5","",Price!G443)</f>
        <v/>
      </c>
      <c r="G443" s="57" t="str">
        <f>IF($C443&lt;&gt;"M5","",SSA!E443)</f>
        <v/>
      </c>
      <c r="H443" s="57" t="str">
        <f>IF($C443&lt;&gt;"M5","",SSA!F443)</f>
        <v/>
      </c>
      <c r="I443" s="57" t="str">
        <f>IF($C443&lt;&gt;"M5","",SSA!G443)</f>
        <v/>
      </c>
      <c r="J443" s="57" t="str">
        <f>IF($C443&lt;&gt;"M5","",SSA!H443)</f>
        <v/>
      </c>
      <c r="L443" s="15" t="str">
        <f>IFERROR(AVERAGE(G408:G443),"")</f>
        <v/>
      </c>
      <c r="M443" s="15" t="str">
        <f t="shared" si="69"/>
        <v/>
      </c>
      <c r="N443" s="59" t="str">
        <f t="shared" si="68"/>
        <v/>
      </c>
      <c r="O443" s="60" t="str">
        <f t="shared" si="58"/>
        <v/>
      </c>
      <c r="P443" s="61" t="str">
        <f t="shared" si="59"/>
        <v/>
      </c>
      <c r="Q443" s="26" t="str">
        <f t="shared" si="60"/>
        <v/>
      </c>
      <c r="R443" s="26" t="str">
        <f t="shared" si="61"/>
        <v/>
      </c>
      <c r="S443" s="25" t="str">
        <f t="shared" si="62"/>
        <v/>
      </c>
      <c r="T443" s="25" t="str">
        <f t="shared" si="63"/>
        <v/>
      </c>
      <c r="U443" s="22" t="str">
        <f t="shared" si="64"/>
        <v/>
      </c>
      <c r="V443" s="22" t="str">
        <f t="shared" si="65"/>
        <v/>
      </c>
      <c r="W443" s="23" t="str">
        <f>IFERROR(G443-L443,"")</f>
        <v/>
      </c>
      <c r="X443" s="48" t="str">
        <f t="shared" si="70"/>
        <v/>
      </c>
      <c r="Y443" s="49" t="str">
        <f t="shared" si="71"/>
        <v/>
      </c>
      <c r="Z443" s="28" t="str">
        <f t="shared" si="72"/>
        <v/>
      </c>
      <c r="AA443" s="13" t="str">
        <f t="shared" si="73"/>
        <v/>
      </c>
      <c r="AB443" s="13" t="str">
        <f t="shared" si="74"/>
        <v/>
      </c>
      <c r="AC443" s="63" t="str">
        <f t="shared" si="66"/>
        <v/>
      </c>
      <c r="AD443" s="14" t="str">
        <f t="shared" si="75"/>
        <v/>
      </c>
      <c r="AE443" s="14" t="str">
        <f t="shared" si="76"/>
        <v/>
      </c>
      <c r="AF443" s="64" t="str">
        <f t="shared" si="67"/>
        <v/>
      </c>
      <c r="AG443" s="4"/>
      <c r="AN443" s="4"/>
      <c r="AO443" s="4"/>
    </row>
    <row r="444" spans="1:41" x14ac:dyDescent="0.55000000000000004">
      <c r="A444" s="5" t="str">
        <f>IF('Data Validation'!$K$2&lt;&gt;TRUE,"",'Data Validation'!A444)</f>
        <v/>
      </c>
      <c r="B444" s="5" t="str">
        <f>IF('Data Validation'!$K$2&lt;&gt;TRUE,"",'Data Validation'!C444)</f>
        <v/>
      </c>
      <c r="C444" s="5" t="str">
        <f>IF('Data Validation'!$K$2&lt;&gt;TRUE,"",'Data Validation'!E444)</f>
        <v/>
      </c>
      <c r="D444" s="5" t="str">
        <f>IF('Data Validation'!$K$2&lt;&gt;TRUE,"",'Data Validation'!G444)</f>
        <v/>
      </c>
      <c r="E444" s="5" t="str">
        <f>IF($C444&lt;&gt;"M5","",Price!F444)</f>
        <v/>
      </c>
      <c r="F444" s="6" t="str">
        <f>IF($C444&lt;&gt;"M5","",Price!G444)</f>
        <v/>
      </c>
      <c r="G444" s="57" t="str">
        <f>IF($C444&lt;&gt;"M5","",SSA!E444)</f>
        <v/>
      </c>
      <c r="H444" s="57" t="str">
        <f>IF($C444&lt;&gt;"M5","",SSA!F444)</f>
        <v/>
      </c>
      <c r="I444" s="57" t="str">
        <f>IF($C444&lt;&gt;"M5","",SSA!G444)</f>
        <v/>
      </c>
      <c r="J444" s="57" t="str">
        <f>IF($C444&lt;&gt;"M5","",SSA!H444)</f>
        <v/>
      </c>
      <c r="L444" s="15" t="str">
        <f>IFERROR(AVERAGE(G409:G444),"")</f>
        <v/>
      </c>
      <c r="M444" s="15" t="str">
        <f t="shared" si="69"/>
        <v/>
      </c>
      <c r="N444" s="59" t="str">
        <f t="shared" si="68"/>
        <v/>
      </c>
      <c r="O444" s="60" t="str">
        <f t="shared" si="58"/>
        <v/>
      </c>
      <c r="P444" s="61" t="str">
        <f t="shared" si="59"/>
        <v/>
      </c>
      <c r="Q444" s="26" t="str">
        <f t="shared" si="60"/>
        <v/>
      </c>
      <c r="R444" s="26" t="str">
        <f t="shared" si="61"/>
        <v/>
      </c>
      <c r="S444" s="25" t="str">
        <f t="shared" si="62"/>
        <v/>
      </c>
      <c r="T444" s="25" t="str">
        <f t="shared" si="63"/>
        <v/>
      </c>
      <c r="U444" s="22" t="str">
        <f t="shared" si="64"/>
        <v/>
      </c>
      <c r="V444" s="22" t="str">
        <f t="shared" si="65"/>
        <v/>
      </c>
      <c r="W444" s="23" t="str">
        <f>IFERROR(G444-L444,"")</f>
        <v/>
      </c>
      <c r="X444" s="48" t="str">
        <f t="shared" si="70"/>
        <v/>
      </c>
      <c r="Y444" s="49" t="str">
        <f t="shared" si="71"/>
        <v/>
      </c>
      <c r="Z444" s="28" t="str">
        <f t="shared" si="72"/>
        <v/>
      </c>
      <c r="AA444" s="13" t="str">
        <f t="shared" si="73"/>
        <v/>
      </c>
      <c r="AB444" s="13" t="str">
        <f t="shared" si="74"/>
        <v/>
      </c>
      <c r="AC444" s="63" t="str">
        <f t="shared" si="66"/>
        <v/>
      </c>
      <c r="AD444" s="14" t="str">
        <f t="shared" si="75"/>
        <v/>
      </c>
      <c r="AE444" s="14" t="str">
        <f t="shared" si="76"/>
        <v/>
      </c>
      <c r="AF444" s="64" t="str">
        <f t="shared" si="67"/>
        <v/>
      </c>
      <c r="AG444" s="4"/>
      <c r="AN444" s="4"/>
      <c r="AO444" s="4"/>
    </row>
    <row r="445" spans="1:41" x14ac:dyDescent="0.55000000000000004">
      <c r="A445" s="5" t="str">
        <f>IF('Data Validation'!$K$2&lt;&gt;TRUE,"",'Data Validation'!A445)</f>
        <v/>
      </c>
      <c r="B445" s="5" t="str">
        <f>IF('Data Validation'!$K$2&lt;&gt;TRUE,"",'Data Validation'!C445)</f>
        <v/>
      </c>
      <c r="C445" s="5" t="str">
        <f>IF('Data Validation'!$K$2&lt;&gt;TRUE,"",'Data Validation'!E445)</f>
        <v/>
      </c>
      <c r="D445" s="5" t="str">
        <f>IF('Data Validation'!$K$2&lt;&gt;TRUE,"",'Data Validation'!G445)</f>
        <v/>
      </c>
      <c r="E445" s="5" t="str">
        <f>IF($C445&lt;&gt;"M5","",Price!F445)</f>
        <v/>
      </c>
      <c r="F445" s="6" t="str">
        <f>IF($C445&lt;&gt;"M5","",Price!G445)</f>
        <v/>
      </c>
      <c r="G445" s="57" t="str">
        <f>IF($C445&lt;&gt;"M5","",SSA!E445)</f>
        <v/>
      </c>
      <c r="H445" s="57" t="str">
        <f>IF($C445&lt;&gt;"M5","",SSA!F445)</f>
        <v/>
      </c>
      <c r="I445" s="57" t="str">
        <f>IF($C445&lt;&gt;"M5","",SSA!G445)</f>
        <v/>
      </c>
      <c r="J445" s="57" t="str">
        <f>IF($C445&lt;&gt;"M5","",SSA!H445)</f>
        <v/>
      </c>
      <c r="L445" s="15" t="str">
        <f>IFERROR(AVERAGE(G410:G445),"")</f>
        <v/>
      </c>
      <c r="M445" s="15" t="str">
        <f t="shared" si="69"/>
        <v/>
      </c>
      <c r="N445" s="59" t="str">
        <f t="shared" si="68"/>
        <v/>
      </c>
      <c r="O445" s="60" t="str">
        <f t="shared" si="58"/>
        <v/>
      </c>
      <c r="P445" s="61" t="str">
        <f t="shared" si="59"/>
        <v/>
      </c>
      <c r="Q445" s="26" t="str">
        <f t="shared" si="60"/>
        <v/>
      </c>
      <c r="R445" s="26" t="str">
        <f t="shared" si="61"/>
        <v/>
      </c>
      <c r="S445" s="25" t="str">
        <f t="shared" si="62"/>
        <v/>
      </c>
      <c r="T445" s="25" t="str">
        <f t="shared" si="63"/>
        <v/>
      </c>
      <c r="U445" s="22" t="str">
        <f t="shared" si="64"/>
        <v/>
      </c>
      <c r="V445" s="22" t="str">
        <f t="shared" si="65"/>
        <v/>
      </c>
      <c r="W445" s="23" t="str">
        <f>IFERROR(G445-L445,"")</f>
        <v/>
      </c>
      <c r="X445" s="48" t="str">
        <f t="shared" si="70"/>
        <v/>
      </c>
      <c r="Y445" s="49" t="str">
        <f t="shared" si="71"/>
        <v/>
      </c>
      <c r="Z445" s="28" t="str">
        <f t="shared" si="72"/>
        <v/>
      </c>
      <c r="AA445" s="13" t="str">
        <f t="shared" si="73"/>
        <v/>
      </c>
      <c r="AB445" s="13" t="str">
        <f t="shared" si="74"/>
        <v/>
      </c>
      <c r="AC445" s="63" t="str">
        <f t="shared" si="66"/>
        <v/>
      </c>
      <c r="AD445" s="14" t="str">
        <f t="shared" si="75"/>
        <v/>
      </c>
      <c r="AE445" s="14" t="str">
        <f t="shared" si="76"/>
        <v/>
      </c>
      <c r="AF445" s="64" t="str">
        <f t="shared" si="67"/>
        <v/>
      </c>
      <c r="AG445" s="4"/>
      <c r="AN445" s="4"/>
      <c r="AO445" s="4"/>
    </row>
    <row r="446" spans="1:41" x14ac:dyDescent="0.55000000000000004">
      <c r="A446" s="5" t="str">
        <f>IF('Data Validation'!$K$2&lt;&gt;TRUE,"",'Data Validation'!A446)</f>
        <v/>
      </c>
      <c r="B446" s="5" t="str">
        <f>IF('Data Validation'!$K$2&lt;&gt;TRUE,"",'Data Validation'!C446)</f>
        <v/>
      </c>
      <c r="C446" s="5" t="str">
        <f>IF('Data Validation'!$K$2&lt;&gt;TRUE,"",'Data Validation'!E446)</f>
        <v/>
      </c>
      <c r="D446" s="5" t="str">
        <f>IF('Data Validation'!$K$2&lt;&gt;TRUE,"",'Data Validation'!G446)</f>
        <v/>
      </c>
      <c r="E446" s="5" t="str">
        <f>IF($C446&lt;&gt;"M5","",Price!F446)</f>
        <v/>
      </c>
      <c r="F446" s="6" t="str">
        <f>IF($C446&lt;&gt;"M5","",Price!G446)</f>
        <v/>
      </c>
      <c r="G446" s="57" t="str">
        <f>IF($C446&lt;&gt;"M5","",SSA!E446)</f>
        <v/>
      </c>
      <c r="H446" s="57" t="str">
        <f>IF($C446&lt;&gt;"M5","",SSA!F446)</f>
        <v/>
      </c>
      <c r="I446" s="57" t="str">
        <f>IF($C446&lt;&gt;"M5","",SSA!G446)</f>
        <v/>
      </c>
      <c r="J446" s="57" t="str">
        <f>IF($C446&lt;&gt;"M5","",SSA!H446)</f>
        <v/>
      </c>
      <c r="L446" s="15" t="str">
        <f>IFERROR(AVERAGE(G411:G446),"")</f>
        <v/>
      </c>
      <c r="M446" s="15" t="str">
        <f t="shared" si="69"/>
        <v/>
      </c>
      <c r="N446" s="59" t="str">
        <f t="shared" si="68"/>
        <v/>
      </c>
      <c r="O446" s="60" t="str">
        <f t="shared" si="58"/>
        <v/>
      </c>
      <c r="P446" s="61" t="str">
        <f t="shared" si="59"/>
        <v/>
      </c>
      <c r="Q446" s="26" t="str">
        <f t="shared" si="60"/>
        <v/>
      </c>
      <c r="R446" s="26" t="str">
        <f t="shared" si="61"/>
        <v/>
      </c>
      <c r="S446" s="25" t="str">
        <f t="shared" si="62"/>
        <v/>
      </c>
      <c r="T446" s="25" t="str">
        <f t="shared" si="63"/>
        <v/>
      </c>
      <c r="U446" s="22" t="str">
        <f t="shared" si="64"/>
        <v/>
      </c>
      <c r="V446" s="22" t="str">
        <f t="shared" si="65"/>
        <v/>
      </c>
      <c r="W446" s="23" t="str">
        <f>IFERROR(G446-L446,"")</f>
        <v/>
      </c>
      <c r="X446" s="48" t="str">
        <f t="shared" si="70"/>
        <v/>
      </c>
      <c r="Y446" s="49" t="str">
        <f t="shared" si="71"/>
        <v/>
      </c>
      <c r="Z446" s="28" t="str">
        <f t="shared" si="72"/>
        <v/>
      </c>
      <c r="AA446" s="13" t="str">
        <f t="shared" si="73"/>
        <v/>
      </c>
      <c r="AB446" s="13" t="str">
        <f t="shared" si="74"/>
        <v/>
      </c>
      <c r="AC446" s="63" t="str">
        <f t="shared" si="66"/>
        <v/>
      </c>
      <c r="AD446" s="14" t="str">
        <f t="shared" si="75"/>
        <v/>
      </c>
      <c r="AE446" s="14" t="str">
        <f t="shared" si="76"/>
        <v/>
      </c>
      <c r="AF446" s="64" t="str">
        <f t="shared" si="67"/>
        <v/>
      </c>
      <c r="AG446" s="4"/>
      <c r="AN446" s="4"/>
      <c r="AO446" s="4"/>
    </row>
    <row r="447" spans="1:41" x14ac:dyDescent="0.55000000000000004">
      <c r="A447" s="5" t="str">
        <f>IF('Data Validation'!$K$2&lt;&gt;TRUE,"",'Data Validation'!A447)</f>
        <v/>
      </c>
      <c r="B447" s="5" t="str">
        <f>IF('Data Validation'!$K$2&lt;&gt;TRUE,"",'Data Validation'!C447)</f>
        <v/>
      </c>
      <c r="C447" s="5" t="str">
        <f>IF('Data Validation'!$K$2&lt;&gt;TRUE,"",'Data Validation'!E447)</f>
        <v/>
      </c>
      <c r="D447" s="5" t="str">
        <f>IF('Data Validation'!$K$2&lt;&gt;TRUE,"",'Data Validation'!G447)</f>
        <v/>
      </c>
      <c r="E447" s="5" t="str">
        <f>IF($C447&lt;&gt;"M5","",Price!F447)</f>
        <v/>
      </c>
      <c r="F447" s="6" t="str">
        <f>IF($C447&lt;&gt;"M5","",Price!G447)</f>
        <v/>
      </c>
      <c r="G447" s="57" t="str">
        <f>IF($C447&lt;&gt;"M5","",SSA!E447)</f>
        <v/>
      </c>
      <c r="H447" s="57" t="str">
        <f>IF($C447&lt;&gt;"M5","",SSA!F447)</f>
        <v/>
      </c>
      <c r="I447" s="57" t="str">
        <f>IF($C447&lt;&gt;"M5","",SSA!G447)</f>
        <v/>
      </c>
      <c r="J447" s="57" t="str">
        <f>IF($C447&lt;&gt;"M5","",SSA!H447)</f>
        <v/>
      </c>
      <c r="L447" s="15" t="str">
        <f>IFERROR(AVERAGE(G412:G447),"")</f>
        <v/>
      </c>
      <c r="M447" s="15" t="str">
        <f t="shared" si="69"/>
        <v/>
      </c>
      <c r="N447" s="59" t="str">
        <f t="shared" si="68"/>
        <v/>
      </c>
      <c r="O447" s="60" t="str">
        <f t="shared" si="58"/>
        <v/>
      </c>
      <c r="P447" s="61" t="str">
        <f t="shared" si="59"/>
        <v/>
      </c>
      <c r="Q447" s="26" t="str">
        <f t="shared" si="60"/>
        <v/>
      </c>
      <c r="R447" s="26" t="str">
        <f t="shared" si="61"/>
        <v/>
      </c>
      <c r="S447" s="25" t="str">
        <f t="shared" si="62"/>
        <v/>
      </c>
      <c r="T447" s="25" t="str">
        <f t="shared" si="63"/>
        <v/>
      </c>
      <c r="U447" s="22" t="str">
        <f t="shared" si="64"/>
        <v/>
      </c>
      <c r="V447" s="22" t="str">
        <f t="shared" si="65"/>
        <v/>
      </c>
      <c r="W447" s="23" t="str">
        <f>IFERROR(G447-L447,"")</f>
        <v/>
      </c>
      <c r="X447" s="48" t="str">
        <f t="shared" si="70"/>
        <v/>
      </c>
      <c r="Y447" s="49" t="str">
        <f t="shared" si="71"/>
        <v/>
      </c>
      <c r="Z447" s="28" t="str">
        <f t="shared" si="72"/>
        <v/>
      </c>
      <c r="AA447" s="13" t="str">
        <f t="shared" si="73"/>
        <v/>
      </c>
      <c r="AB447" s="13" t="str">
        <f t="shared" si="74"/>
        <v/>
      </c>
      <c r="AC447" s="63" t="str">
        <f t="shared" si="66"/>
        <v/>
      </c>
      <c r="AD447" s="14" t="str">
        <f t="shared" si="75"/>
        <v/>
      </c>
      <c r="AE447" s="14" t="str">
        <f t="shared" si="76"/>
        <v/>
      </c>
      <c r="AF447" s="64" t="str">
        <f t="shared" si="67"/>
        <v/>
      </c>
      <c r="AG447" s="4"/>
      <c r="AN447" s="4"/>
      <c r="AO447" s="4"/>
    </row>
    <row r="448" spans="1:41" x14ac:dyDescent="0.55000000000000004">
      <c r="A448" s="5" t="str">
        <f>IF('Data Validation'!$K$2&lt;&gt;TRUE,"",'Data Validation'!A448)</f>
        <v/>
      </c>
      <c r="B448" s="5" t="str">
        <f>IF('Data Validation'!$K$2&lt;&gt;TRUE,"",'Data Validation'!C448)</f>
        <v/>
      </c>
      <c r="C448" s="5" t="str">
        <f>IF('Data Validation'!$K$2&lt;&gt;TRUE,"",'Data Validation'!E448)</f>
        <v/>
      </c>
      <c r="D448" s="5" t="str">
        <f>IF('Data Validation'!$K$2&lt;&gt;TRUE,"",'Data Validation'!G448)</f>
        <v/>
      </c>
      <c r="E448" s="5" t="str">
        <f>IF($C448&lt;&gt;"M5","",Price!F448)</f>
        <v/>
      </c>
      <c r="F448" s="6" t="str">
        <f>IF($C448&lt;&gt;"M5","",Price!G448)</f>
        <v/>
      </c>
      <c r="G448" s="57" t="str">
        <f>IF($C448&lt;&gt;"M5","",SSA!E448)</f>
        <v/>
      </c>
      <c r="H448" s="57" t="str">
        <f>IF($C448&lt;&gt;"M5","",SSA!F448)</f>
        <v/>
      </c>
      <c r="I448" s="57" t="str">
        <f>IF($C448&lt;&gt;"M5","",SSA!G448)</f>
        <v/>
      </c>
      <c r="J448" s="57" t="str">
        <f>IF($C448&lt;&gt;"M5","",SSA!H448)</f>
        <v/>
      </c>
      <c r="L448" s="15" t="str">
        <f>IFERROR(AVERAGE(G413:G448),"")</f>
        <v/>
      </c>
      <c r="M448" s="15" t="str">
        <f t="shared" si="69"/>
        <v/>
      </c>
      <c r="N448" s="59" t="str">
        <f t="shared" si="68"/>
        <v/>
      </c>
      <c r="O448" s="60" t="str">
        <f t="shared" si="58"/>
        <v/>
      </c>
      <c r="P448" s="61" t="str">
        <f t="shared" si="59"/>
        <v/>
      </c>
      <c r="Q448" s="26" t="str">
        <f t="shared" si="60"/>
        <v/>
      </c>
      <c r="R448" s="26" t="str">
        <f t="shared" si="61"/>
        <v/>
      </c>
      <c r="S448" s="25" t="str">
        <f t="shared" si="62"/>
        <v/>
      </c>
      <c r="T448" s="25" t="str">
        <f t="shared" si="63"/>
        <v/>
      </c>
      <c r="U448" s="22" t="str">
        <f t="shared" si="64"/>
        <v/>
      </c>
      <c r="V448" s="22" t="str">
        <f t="shared" si="65"/>
        <v/>
      </c>
      <c r="W448" s="23" t="str">
        <f>IFERROR(G448-L448,"")</f>
        <v/>
      </c>
      <c r="X448" s="48" t="str">
        <f t="shared" si="70"/>
        <v/>
      </c>
      <c r="Y448" s="49" t="str">
        <f t="shared" si="71"/>
        <v/>
      </c>
      <c r="Z448" s="28" t="str">
        <f t="shared" si="72"/>
        <v/>
      </c>
      <c r="AA448" s="13" t="str">
        <f t="shared" si="73"/>
        <v/>
      </c>
      <c r="AB448" s="13" t="str">
        <f t="shared" si="74"/>
        <v/>
      </c>
      <c r="AC448" s="63" t="str">
        <f t="shared" si="66"/>
        <v/>
      </c>
      <c r="AD448" s="14" t="str">
        <f t="shared" si="75"/>
        <v/>
      </c>
      <c r="AE448" s="14" t="str">
        <f t="shared" si="76"/>
        <v/>
      </c>
      <c r="AF448" s="64" t="str">
        <f t="shared" si="67"/>
        <v/>
      </c>
      <c r="AG448" s="4"/>
      <c r="AN448" s="4"/>
      <c r="AO448" s="4"/>
    </row>
    <row r="449" spans="1:41" x14ac:dyDescent="0.55000000000000004">
      <c r="A449" s="5" t="str">
        <f>IF('Data Validation'!$K$2&lt;&gt;TRUE,"",'Data Validation'!A449)</f>
        <v/>
      </c>
      <c r="B449" s="5" t="str">
        <f>IF('Data Validation'!$K$2&lt;&gt;TRUE,"",'Data Validation'!C449)</f>
        <v/>
      </c>
      <c r="C449" s="5" t="str">
        <f>IF('Data Validation'!$K$2&lt;&gt;TRUE,"",'Data Validation'!E449)</f>
        <v/>
      </c>
      <c r="D449" s="5" t="str">
        <f>IF('Data Validation'!$K$2&lt;&gt;TRUE,"",'Data Validation'!G449)</f>
        <v/>
      </c>
      <c r="E449" s="5" t="str">
        <f>IF($C449&lt;&gt;"M5","",Price!F449)</f>
        <v/>
      </c>
      <c r="F449" s="6" t="str">
        <f>IF($C449&lt;&gt;"M5","",Price!G449)</f>
        <v/>
      </c>
      <c r="G449" s="57" t="str">
        <f>IF($C449&lt;&gt;"M5","",SSA!E449)</f>
        <v/>
      </c>
      <c r="H449" s="57" t="str">
        <f>IF($C449&lt;&gt;"M5","",SSA!F449)</f>
        <v/>
      </c>
      <c r="I449" s="57" t="str">
        <f>IF($C449&lt;&gt;"M5","",SSA!G449)</f>
        <v/>
      </c>
      <c r="J449" s="57" t="str">
        <f>IF($C449&lt;&gt;"M5","",SSA!H449)</f>
        <v/>
      </c>
      <c r="L449" s="15" t="str">
        <f>IFERROR(AVERAGE(G414:G449),"")</f>
        <v/>
      </c>
      <c r="M449" s="15" t="str">
        <f t="shared" si="69"/>
        <v/>
      </c>
      <c r="N449" s="59" t="str">
        <f t="shared" si="68"/>
        <v/>
      </c>
      <c r="O449" s="60" t="str">
        <f t="shared" si="58"/>
        <v/>
      </c>
      <c r="P449" s="61" t="str">
        <f t="shared" si="59"/>
        <v/>
      </c>
      <c r="Q449" s="26" t="str">
        <f t="shared" si="60"/>
        <v/>
      </c>
      <c r="R449" s="26" t="str">
        <f t="shared" si="61"/>
        <v/>
      </c>
      <c r="S449" s="25" t="str">
        <f t="shared" si="62"/>
        <v/>
      </c>
      <c r="T449" s="25" t="str">
        <f t="shared" si="63"/>
        <v/>
      </c>
      <c r="U449" s="22" t="str">
        <f t="shared" si="64"/>
        <v/>
      </c>
      <c r="V449" s="22" t="str">
        <f t="shared" si="65"/>
        <v/>
      </c>
      <c r="W449" s="23" t="str">
        <f>IFERROR(G449-L449,"")</f>
        <v/>
      </c>
      <c r="X449" s="48" t="str">
        <f t="shared" si="70"/>
        <v/>
      </c>
      <c r="Y449" s="49" t="str">
        <f t="shared" si="71"/>
        <v/>
      </c>
      <c r="Z449" s="28" t="str">
        <f t="shared" si="72"/>
        <v/>
      </c>
      <c r="AA449" s="13" t="str">
        <f t="shared" si="73"/>
        <v/>
      </c>
      <c r="AB449" s="13" t="str">
        <f t="shared" si="74"/>
        <v/>
      </c>
      <c r="AC449" s="63" t="str">
        <f t="shared" si="66"/>
        <v/>
      </c>
      <c r="AD449" s="14" t="str">
        <f t="shared" si="75"/>
        <v/>
      </c>
      <c r="AE449" s="14" t="str">
        <f t="shared" si="76"/>
        <v/>
      </c>
      <c r="AF449" s="64" t="str">
        <f t="shared" si="67"/>
        <v/>
      </c>
      <c r="AG449" s="4"/>
      <c r="AN449" s="4"/>
      <c r="AO449" s="4"/>
    </row>
    <row r="450" spans="1:41" x14ac:dyDescent="0.55000000000000004">
      <c r="A450" s="5" t="str">
        <f>IF('Data Validation'!$K$2&lt;&gt;TRUE,"",'Data Validation'!A450)</f>
        <v/>
      </c>
      <c r="B450" s="5" t="str">
        <f>IF('Data Validation'!$K$2&lt;&gt;TRUE,"",'Data Validation'!C450)</f>
        <v/>
      </c>
      <c r="C450" s="5" t="str">
        <f>IF('Data Validation'!$K$2&lt;&gt;TRUE,"",'Data Validation'!E450)</f>
        <v/>
      </c>
      <c r="D450" s="5" t="str">
        <f>IF('Data Validation'!$K$2&lt;&gt;TRUE,"",'Data Validation'!G450)</f>
        <v/>
      </c>
      <c r="E450" s="5" t="str">
        <f>IF($C450&lt;&gt;"M5","",Price!F450)</f>
        <v/>
      </c>
      <c r="F450" s="6" t="str">
        <f>IF($C450&lt;&gt;"M5","",Price!G450)</f>
        <v/>
      </c>
      <c r="G450" s="57" t="str">
        <f>IF($C450&lt;&gt;"M5","",SSA!E450)</f>
        <v/>
      </c>
      <c r="H450" s="57" t="str">
        <f>IF($C450&lt;&gt;"M5","",SSA!F450)</f>
        <v/>
      </c>
      <c r="I450" s="57" t="str">
        <f>IF($C450&lt;&gt;"M5","",SSA!G450)</f>
        <v/>
      </c>
      <c r="J450" s="57" t="str">
        <f>IF($C450&lt;&gt;"M5","",SSA!H450)</f>
        <v/>
      </c>
      <c r="L450" s="15" t="str">
        <f>IFERROR(AVERAGE(G415:G450),"")</f>
        <v/>
      </c>
      <c r="M450" s="15" t="str">
        <f t="shared" si="69"/>
        <v/>
      </c>
      <c r="N450" s="59" t="str">
        <f t="shared" si="68"/>
        <v/>
      </c>
      <c r="O450" s="60" t="str">
        <f t="shared" si="58"/>
        <v/>
      </c>
      <c r="P450" s="61" t="str">
        <f t="shared" si="59"/>
        <v/>
      </c>
      <c r="Q450" s="26" t="str">
        <f t="shared" si="60"/>
        <v/>
      </c>
      <c r="R450" s="26" t="str">
        <f t="shared" si="61"/>
        <v/>
      </c>
      <c r="S450" s="25" t="str">
        <f t="shared" si="62"/>
        <v/>
      </c>
      <c r="T450" s="25" t="str">
        <f t="shared" si="63"/>
        <v/>
      </c>
      <c r="U450" s="22" t="str">
        <f t="shared" si="64"/>
        <v/>
      </c>
      <c r="V450" s="22" t="str">
        <f t="shared" si="65"/>
        <v/>
      </c>
      <c r="W450" s="23" t="str">
        <f>IFERROR(G450-L450,"")</f>
        <v/>
      </c>
      <c r="X450" s="48" t="str">
        <f t="shared" si="70"/>
        <v/>
      </c>
      <c r="Y450" s="49" t="str">
        <f t="shared" si="71"/>
        <v/>
      </c>
      <c r="Z450" s="28" t="str">
        <f t="shared" si="72"/>
        <v/>
      </c>
      <c r="AA450" s="13" t="str">
        <f t="shared" si="73"/>
        <v/>
      </c>
      <c r="AB450" s="13" t="str">
        <f t="shared" si="74"/>
        <v/>
      </c>
      <c r="AC450" s="63" t="str">
        <f t="shared" si="66"/>
        <v/>
      </c>
      <c r="AD450" s="14" t="str">
        <f t="shared" si="75"/>
        <v/>
      </c>
      <c r="AE450" s="14" t="str">
        <f t="shared" si="76"/>
        <v/>
      </c>
      <c r="AF450" s="64" t="str">
        <f t="shared" si="67"/>
        <v/>
      </c>
      <c r="AG450" s="4"/>
      <c r="AN450" s="4"/>
      <c r="AO450" s="4"/>
    </row>
    <row r="451" spans="1:41" x14ac:dyDescent="0.55000000000000004">
      <c r="A451" s="5" t="str">
        <f>IF('Data Validation'!$K$2&lt;&gt;TRUE,"",'Data Validation'!A451)</f>
        <v/>
      </c>
      <c r="B451" s="5" t="str">
        <f>IF('Data Validation'!$K$2&lt;&gt;TRUE,"",'Data Validation'!C451)</f>
        <v/>
      </c>
      <c r="C451" s="5" t="str">
        <f>IF('Data Validation'!$K$2&lt;&gt;TRUE,"",'Data Validation'!E451)</f>
        <v/>
      </c>
      <c r="D451" s="5" t="str">
        <f>IF('Data Validation'!$K$2&lt;&gt;TRUE,"",'Data Validation'!G451)</f>
        <v/>
      </c>
      <c r="E451" s="5" t="str">
        <f>IF($C451&lt;&gt;"M5","",Price!F451)</f>
        <v/>
      </c>
      <c r="F451" s="6" t="str">
        <f>IF($C451&lt;&gt;"M5","",Price!G451)</f>
        <v/>
      </c>
      <c r="G451" s="57" t="str">
        <f>IF($C451&lt;&gt;"M5","",SSA!E451)</f>
        <v/>
      </c>
      <c r="H451" s="57" t="str">
        <f>IF($C451&lt;&gt;"M5","",SSA!F451)</f>
        <v/>
      </c>
      <c r="I451" s="57" t="str">
        <f>IF($C451&lt;&gt;"M5","",SSA!G451)</f>
        <v/>
      </c>
      <c r="J451" s="57" t="str">
        <f>IF($C451&lt;&gt;"M5","",SSA!H451)</f>
        <v/>
      </c>
      <c r="L451" s="15" t="str">
        <f>IFERROR(AVERAGE(G416:G451),"")</f>
        <v/>
      </c>
      <c r="M451" s="15" t="str">
        <f t="shared" si="69"/>
        <v/>
      </c>
      <c r="N451" s="59" t="str">
        <f t="shared" si="68"/>
        <v/>
      </c>
      <c r="O451" s="60" t="str">
        <f t="shared" ref="O451:O500" si="77">IFERROR(IF(N451&gt;0,((E451-I451)/I451),""),"")</f>
        <v/>
      </c>
      <c r="P451" s="61" t="str">
        <f t="shared" ref="P451:P500" si="78">IFERROR(IF(N451&lt;0,((F451-J451)/J451),""),"")</f>
        <v/>
      </c>
      <c r="Q451" s="26" t="str">
        <f t="shared" si="60"/>
        <v/>
      </c>
      <c r="R451" s="26" t="str">
        <f t="shared" si="61"/>
        <v/>
      </c>
      <c r="S451" s="25" t="str">
        <f t="shared" si="62"/>
        <v/>
      </c>
      <c r="T451" s="25" t="str">
        <f t="shared" si="63"/>
        <v/>
      </c>
      <c r="U451" s="22" t="str">
        <f t="shared" si="64"/>
        <v/>
      </c>
      <c r="V451" s="22" t="str">
        <f t="shared" si="65"/>
        <v/>
      </c>
      <c r="W451" s="23" t="str">
        <f>IFERROR(G451-L451,"")</f>
        <v/>
      </c>
      <c r="X451" s="48" t="str">
        <f t="shared" si="70"/>
        <v/>
      </c>
      <c r="Y451" s="49" t="str">
        <f t="shared" si="71"/>
        <v/>
      </c>
      <c r="Z451" s="28" t="str">
        <f t="shared" si="72"/>
        <v/>
      </c>
      <c r="AA451" s="13" t="str">
        <f t="shared" si="73"/>
        <v/>
      </c>
      <c r="AB451" s="13" t="str">
        <f t="shared" si="74"/>
        <v/>
      </c>
      <c r="AC451" s="63" t="str">
        <f t="shared" si="66"/>
        <v/>
      </c>
      <c r="AD451" s="14" t="str">
        <f t="shared" si="75"/>
        <v/>
      </c>
      <c r="AE451" s="14" t="str">
        <f t="shared" si="76"/>
        <v/>
      </c>
      <c r="AF451" s="64" t="str">
        <f t="shared" si="67"/>
        <v/>
      </c>
      <c r="AG451" s="4"/>
      <c r="AN451" s="4"/>
      <c r="AO451" s="4"/>
    </row>
    <row r="452" spans="1:41" x14ac:dyDescent="0.55000000000000004">
      <c r="A452" s="5" t="str">
        <f>IF('Data Validation'!$K$2&lt;&gt;TRUE,"",'Data Validation'!A452)</f>
        <v/>
      </c>
      <c r="B452" s="5" t="str">
        <f>IF('Data Validation'!$K$2&lt;&gt;TRUE,"",'Data Validation'!C452)</f>
        <v/>
      </c>
      <c r="C452" s="5" t="str">
        <f>IF('Data Validation'!$K$2&lt;&gt;TRUE,"",'Data Validation'!E452)</f>
        <v/>
      </c>
      <c r="D452" s="5" t="str">
        <f>IF('Data Validation'!$K$2&lt;&gt;TRUE,"",'Data Validation'!G452)</f>
        <v/>
      </c>
      <c r="E452" s="5" t="str">
        <f>IF($C452&lt;&gt;"M5","",Price!F452)</f>
        <v/>
      </c>
      <c r="F452" s="6" t="str">
        <f>IF($C452&lt;&gt;"M5","",Price!G452)</f>
        <v/>
      </c>
      <c r="G452" s="57" t="str">
        <f>IF($C452&lt;&gt;"M5","",SSA!E452)</f>
        <v/>
      </c>
      <c r="H452" s="57" t="str">
        <f>IF($C452&lt;&gt;"M5","",SSA!F452)</f>
        <v/>
      </c>
      <c r="I452" s="57" t="str">
        <f>IF($C452&lt;&gt;"M5","",SSA!G452)</f>
        <v/>
      </c>
      <c r="J452" s="57" t="str">
        <f>IF($C452&lt;&gt;"M5","",SSA!H452)</f>
        <v/>
      </c>
      <c r="L452" s="15" t="str">
        <f>IFERROR(AVERAGE(G417:G452),"")</f>
        <v/>
      </c>
      <c r="M452" s="15" t="str">
        <f t="shared" si="69"/>
        <v/>
      </c>
      <c r="N452" s="59" t="str">
        <f t="shared" si="68"/>
        <v/>
      </c>
      <c r="O452" s="60" t="str">
        <f t="shared" si="77"/>
        <v/>
      </c>
      <c r="P452" s="61" t="str">
        <f t="shared" si="78"/>
        <v/>
      </c>
      <c r="Q452" s="26" t="str">
        <f t="shared" ref="Q452:Q500" si="79">IFERROR(STANDARDIZE(O452,AVERAGE(O68:O452),_xlfn.STDEV.P(O68:O452)),"")</f>
        <v/>
      </c>
      <c r="R452" s="26" t="str">
        <f t="shared" ref="R452:R500" si="80">IFERROR(STANDARDIZE(P452,AVERAGE(P68:P452),_xlfn.STDEV.P(P68:P452)),"")</f>
        <v/>
      </c>
      <c r="S452" s="25" t="str">
        <f t="shared" ref="S452:S500" si="81">IFERROR(_xlfn.NORM.S.DIST(Q452,TRUE),"")</f>
        <v/>
      </c>
      <c r="T452" s="25" t="str">
        <f t="shared" ref="T452:T500" si="82">IFERROR(_xlfn.NORM.S.DIST(R452,TRUE),"")</f>
        <v/>
      </c>
      <c r="U452" s="22" t="str">
        <f t="shared" ref="U452:U500" si="83">IF(S452="","",IF(S452&gt;90%,"Sig High Spike",""))</f>
        <v/>
      </c>
      <c r="V452" s="22" t="str">
        <f t="shared" ref="V452:V500" si="84">IF(T452="","",IF(T452&lt;10%,"Sig Low Spike",""))</f>
        <v/>
      </c>
      <c r="W452" s="23" t="str">
        <f>IFERROR(G452-L452,"")</f>
        <v/>
      </c>
      <c r="X452" s="48" t="str">
        <f t="shared" si="70"/>
        <v/>
      </c>
      <c r="Y452" s="49" t="str">
        <f t="shared" si="71"/>
        <v/>
      </c>
      <c r="Z452" s="28" t="str">
        <f t="shared" si="72"/>
        <v/>
      </c>
      <c r="AA452" s="13" t="str">
        <f t="shared" si="73"/>
        <v/>
      </c>
      <c r="AB452" s="13" t="str">
        <f t="shared" si="74"/>
        <v/>
      </c>
      <c r="AC452" s="63" t="str">
        <f t="shared" ref="AC452:AC500" si="85">IF(AND(AB452="Under Price",V452="Sig Low Spike"),"Deep Under Price","")</f>
        <v/>
      </c>
      <c r="AD452" s="14" t="str">
        <f t="shared" si="75"/>
        <v/>
      </c>
      <c r="AE452" s="14" t="str">
        <f t="shared" si="76"/>
        <v/>
      </c>
      <c r="AF452" s="64" t="str">
        <f t="shared" ref="AF452:AF500" si="86">IF(AND(AE452="Over Price",U452="Sig Low Spike"),"Deep Over Price","")</f>
        <v/>
      </c>
      <c r="AG452" s="4"/>
      <c r="AN452" s="4"/>
      <c r="AO452" s="4"/>
    </row>
    <row r="453" spans="1:41" x14ac:dyDescent="0.55000000000000004">
      <c r="A453" s="5" t="str">
        <f>IF('Data Validation'!$K$2&lt;&gt;TRUE,"",'Data Validation'!A453)</f>
        <v/>
      </c>
      <c r="B453" s="5" t="str">
        <f>IF('Data Validation'!$K$2&lt;&gt;TRUE,"",'Data Validation'!C453)</f>
        <v/>
      </c>
      <c r="C453" s="5" t="str">
        <f>IF('Data Validation'!$K$2&lt;&gt;TRUE,"",'Data Validation'!E453)</f>
        <v/>
      </c>
      <c r="D453" s="5" t="str">
        <f>IF('Data Validation'!$K$2&lt;&gt;TRUE,"",'Data Validation'!G453)</f>
        <v/>
      </c>
      <c r="E453" s="5" t="str">
        <f>IF($C453&lt;&gt;"M5","",Price!F453)</f>
        <v/>
      </c>
      <c r="F453" s="6" t="str">
        <f>IF($C453&lt;&gt;"M5","",Price!G453)</f>
        <v/>
      </c>
      <c r="G453" s="57" t="str">
        <f>IF($C453&lt;&gt;"M5","",SSA!E453)</f>
        <v/>
      </c>
      <c r="H453" s="57" t="str">
        <f>IF($C453&lt;&gt;"M5","",SSA!F453)</f>
        <v/>
      </c>
      <c r="I453" s="57" t="str">
        <f>IF($C453&lt;&gt;"M5","",SSA!G453)</f>
        <v/>
      </c>
      <c r="J453" s="57" t="str">
        <f>IF($C453&lt;&gt;"M5","",SSA!H453)</f>
        <v/>
      </c>
      <c r="L453" s="15" t="str">
        <f>IFERROR(AVERAGE(G418:G453),"")</f>
        <v/>
      </c>
      <c r="M453" s="15" t="str">
        <f t="shared" si="69"/>
        <v/>
      </c>
      <c r="N453" s="59" t="str">
        <f t="shared" si="68"/>
        <v/>
      </c>
      <c r="O453" s="60" t="str">
        <f t="shared" si="77"/>
        <v/>
      </c>
      <c r="P453" s="61" t="str">
        <f t="shared" si="78"/>
        <v/>
      </c>
      <c r="Q453" s="26" t="str">
        <f t="shared" si="79"/>
        <v/>
      </c>
      <c r="R453" s="26" t="str">
        <f t="shared" si="80"/>
        <v/>
      </c>
      <c r="S453" s="25" t="str">
        <f t="shared" si="81"/>
        <v/>
      </c>
      <c r="T453" s="25" t="str">
        <f t="shared" si="82"/>
        <v/>
      </c>
      <c r="U453" s="22" t="str">
        <f t="shared" si="83"/>
        <v/>
      </c>
      <c r="V453" s="22" t="str">
        <f t="shared" si="84"/>
        <v/>
      </c>
      <c r="W453" s="23" t="str">
        <f>IFERROR(G453-L453,"")</f>
        <v/>
      </c>
      <c r="X453" s="48" t="str">
        <f t="shared" si="70"/>
        <v/>
      </c>
      <c r="Y453" s="49" t="str">
        <f t="shared" si="71"/>
        <v/>
      </c>
      <c r="Z453" s="28" t="str">
        <f t="shared" si="72"/>
        <v/>
      </c>
      <c r="AA453" s="13" t="str">
        <f t="shared" si="73"/>
        <v/>
      </c>
      <c r="AB453" s="13" t="str">
        <f t="shared" si="74"/>
        <v/>
      </c>
      <c r="AC453" s="63" t="str">
        <f t="shared" si="85"/>
        <v/>
      </c>
      <c r="AD453" s="14" t="str">
        <f t="shared" si="75"/>
        <v/>
      </c>
      <c r="AE453" s="14" t="str">
        <f t="shared" si="76"/>
        <v/>
      </c>
      <c r="AF453" s="64" t="str">
        <f t="shared" si="86"/>
        <v/>
      </c>
      <c r="AG453" s="4"/>
      <c r="AN453" s="4"/>
      <c r="AO453" s="4"/>
    </row>
    <row r="454" spans="1:41" x14ac:dyDescent="0.55000000000000004">
      <c r="A454" s="5" t="str">
        <f>IF('Data Validation'!$K$2&lt;&gt;TRUE,"",'Data Validation'!A454)</f>
        <v/>
      </c>
      <c r="B454" s="5" t="str">
        <f>IF('Data Validation'!$K$2&lt;&gt;TRUE,"",'Data Validation'!C454)</f>
        <v/>
      </c>
      <c r="C454" s="5" t="str">
        <f>IF('Data Validation'!$K$2&lt;&gt;TRUE,"",'Data Validation'!E454)</f>
        <v/>
      </c>
      <c r="D454" s="5" t="str">
        <f>IF('Data Validation'!$K$2&lt;&gt;TRUE,"",'Data Validation'!G454)</f>
        <v/>
      </c>
      <c r="E454" s="5" t="str">
        <f>IF($C454&lt;&gt;"M5","",Price!F454)</f>
        <v/>
      </c>
      <c r="F454" s="6" t="str">
        <f>IF($C454&lt;&gt;"M5","",Price!G454)</f>
        <v/>
      </c>
      <c r="G454" s="57" t="str">
        <f>IF($C454&lt;&gt;"M5","",SSA!E454)</f>
        <v/>
      </c>
      <c r="H454" s="57" t="str">
        <f>IF($C454&lt;&gt;"M5","",SSA!F454)</f>
        <v/>
      </c>
      <c r="I454" s="57" t="str">
        <f>IF($C454&lt;&gt;"M5","",SSA!G454)</f>
        <v/>
      </c>
      <c r="J454" s="57" t="str">
        <f>IF($C454&lt;&gt;"M5","",SSA!H454)</f>
        <v/>
      </c>
      <c r="L454" s="15" t="str">
        <f>IFERROR(AVERAGE(G419:G454),"")</f>
        <v/>
      </c>
      <c r="M454" s="15" t="str">
        <f t="shared" si="69"/>
        <v/>
      </c>
      <c r="N454" s="59" t="str">
        <f t="shared" si="68"/>
        <v/>
      </c>
      <c r="O454" s="60" t="str">
        <f t="shared" si="77"/>
        <v/>
      </c>
      <c r="P454" s="61" t="str">
        <f t="shared" si="78"/>
        <v/>
      </c>
      <c r="Q454" s="26" t="str">
        <f t="shared" si="79"/>
        <v/>
      </c>
      <c r="R454" s="26" t="str">
        <f t="shared" si="80"/>
        <v/>
      </c>
      <c r="S454" s="25" t="str">
        <f t="shared" si="81"/>
        <v/>
      </c>
      <c r="T454" s="25" t="str">
        <f t="shared" si="82"/>
        <v/>
      </c>
      <c r="U454" s="22" t="str">
        <f t="shared" si="83"/>
        <v/>
      </c>
      <c r="V454" s="22" t="str">
        <f t="shared" si="84"/>
        <v/>
      </c>
      <c r="W454" s="23" t="str">
        <f>IFERROR(G454-L454,"")</f>
        <v/>
      </c>
      <c r="X454" s="48" t="str">
        <f t="shared" si="70"/>
        <v/>
      </c>
      <c r="Y454" s="49" t="str">
        <f t="shared" si="71"/>
        <v/>
      </c>
      <c r="Z454" s="28" t="str">
        <f t="shared" si="72"/>
        <v/>
      </c>
      <c r="AA454" s="13" t="str">
        <f t="shared" si="73"/>
        <v/>
      </c>
      <c r="AB454" s="13" t="str">
        <f t="shared" si="74"/>
        <v/>
      </c>
      <c r="AC454" s="63" t="str">
        <f t="shared" si="85"/>
        <v/>
      </c>
      <c r="AD454" s="14" t="str">
        <f t="shared" si="75"/>
        <v/>
      </c>
      <c r="AE454" s="14" t="str">
        <f t="shared" si="76"/>
        <v/>
      </c>
      <c r="AF454" s="64" t="str">
        <f t="shared" si="86"/>
        <v/>
      </c>
      <c r="AG454" s="4"/>
      <c r="AN454" s="4"/>
      <c r="AO454" s="4"/>
    </row>
    <row r="455" spans="1:41" x14ac:dyDescent="0.55000000000000004">
      <c r="A455" s="5" t="str">
        <f>IF('Data Validation'!$K$2&lt;&gt;TRUE,"",'Data Validation'!A455)</f>
        <v/>
      </c>
      <c r="B455" s="5" t="str">
        <f>IF('Data Validation'!$K$2&lt;&gt;TRUE,"",'Data Validation'!C455)</f>
        <v/>
      </c>
      <c r="C455" s="5" t="str">
        <f>IF('Data Validation'!$K$2&lt;&gt;TRUE,"",'Data Validation'!E455)</f>
        <v/>
      </c>
      <c r="D455" s="5" t="str">
        <f>IF('Data Validation'!$K$2&lt;&gt;TRUE,"",'Data Validation'!G455)</f>
        <v/>
      </c>
      <c r="E455" s="5" t="str">
        <f>IF($C455&lt;&gt;"M5","",Price!F455)</f>
        <v/>
      </c>
      <c r="F455" s="6" t="str">
        <f>IF($C455&lt;&gt;"M5","",Price!G455)</f>
        <v/>
      </c>
      <c r="G455" s="57" t="str">
        <f>IF($C455&lt;&gt;"M5","",SSA!E455)</f>
        <v/>
      </c>
      <c r="H455" s="57" t="str">
        <f>IF($C455&lt;&gt;"M5","",SSA!F455)</f>
        <v/>
      </c>
      <c r="I455" s="57" t="str">
        <f>IF($C455&lt;&gt;"M5","",SSA!G455)</f>
        <v/>
      </c>
      <c r="J455" s="57" t="str">
        <f>IF($C455&lt;&gt;"M5","",SSA!H455)</f>
        <v/>
      </c>
      <c r="L455" s="15" t="str">
        <f>IFERROR(AVERAGE(G420:G455),"")</f>
        <v/>
      </c>
      <c r="M455" s="15" t="str">
        <f t="shared" si="69"/>
        <v/>
      </c>
      <c r="N455" s="59" t="str">
        <f t="shared" si="68"/>
        <v/>
      </c>
      <c r="O455" s="60" t="str">
        <f t="shared" si="77"/>
        <v/>
      </c>
      <c r="P455" s="61" t="str">
        <f t="shared" si="78"/>
        <v/>
      </c>
      <c r="Q455" s="26" t="str">
        <f t="shared" si="79"/>
        <v/>
      </c>
      <c r="R455" s="26" t="str">
        <f t="shared" si="80"/>
        <v/>
      </c>
      <c r="S455" s="25" t="str">
        <f t="shared" si="81"/>
        <v/>
      </c>
      <c r="T455" s="25" t="str">
        <f t="shared" si="82"/>
        <v/>
      </c>
      <c r="U455" s="22" t="str">
        <f t="shared" si="83"/>
        <v/>
      </c>
      <c r="V455" s="22" t="str">
        <f t="shared" si="84"/>
        <v/>
      </c>
      <c r="W455" s="23" t="str">
        <f>IFERROR(G455-L455,"")</f>
        <v/>
      </c>
      <c r="X455" s="48" t="str">
        <f t="shared" si="70"/>
        <v/>
      </c>
      <c r="Y455" s="49" t="str">
        <f t="shared" si="71"/>
        <v/>
      </c>
      <c r="Z455" s="28" t="str">
        <f t="shared" si="72"/>
        <v/>
      </c>
      <c r="AA455" s="13" t="str">
        <f t="shared" si="73"/>
        <v/>
      </c>
      <c r="AB455" s="13" t="str">
        <f t="shared" si="74"/>
        <v/>
      </c>
      <c r="AC455" s="63" t="str">
        <f t="shared" si="85"/>
        <v/>
      </c>
      <c r="AD455" s="14" t="str">
        <f t="shared" si="75"/>
        <v/>
      </c>
      <c r="AE455" s="14" t="str">
        <f t="shared" si="76"/>
        <v/>
      </c>
      <c r="AF455" s="64" t="str">
        <f t="shared" si="86"/>
        <v/>
      </c>
      <c r="AG455" s="4"/>
      <c r="AN455" s="4"/>
      <c r="AO455" s="4"/>
    </row>
    <row r="456" spans="1:41" x14ac:dyDescent="0.55000000000000004">
      <c r="A456" s="5" t="str">
        <f>IF('Data Validation'!$K$2&lt;&gt;TRUE,"",'Data Validation'!A456)</f>
        <v/>
      </c>
      <c r="B456" s="5" t="str">
        <f>IF('Data Validation'!$K$2&lt;&gt;TRUE,"",'Data Validation'!C456)</f>
        <v/>
      </c>
      <c r="C456" s="5" t="str">
        <f>IF('Data Validation'!$K$2&lt;&gt;TRUE,"",'Data Validation'!E456)</f>
        <v/>
      </c>
      <c r="D456" s="5" t="str">
        <f>IF('Data Validation'!$K$2&lt;&gt;TRUE,"",'Data Validation'!G456)</f>
        <v/>
      </c>
      <c r="E456" s="5" t="str">
        <f>IF($C456&lt;&gt;"M5","",Price!F456)</f>
        <v/>
      </c>
      <c r="F456" s="6" t="str">
        <f>IF($C456&lt;&gt;"M5","",Price!G456)</f>
        <v/>
      </c>
      <c r="G456" s="57" t="str">
        <f>IF($C456&lt;&gt;"M5","",SSA!E456)</f>
        <v/>
      </c>
      <c r="H456" s="57" t="str">
        <f>IF($C456&lt;&gt;"M5","",SSA!F456)</f>
        <v/>
      </c>
      <c r="I456" s="57" t="str">
        <f>IF($C456&lt;&gt;"M5","",SSA!G456)</f>
        <v/>
      </c>
      <c r="J456" s="57" t="str">
        <f>IF($C456&lt;&gt;"M5","",SSA!H456)</f>
        <v/>
      </c>
      <c r="L456" s="15" t="str">
        <f>IFERROR(AVERAGE(G421:G456),"")</f>
        <v/>
      </c>
      <c r="M456" s="15" t="str">
        <f t="shared" si="69"/>
        <v/>
      </c>
      <c r="N456" s="59" t="str">
        <f t="shared" si="68"/>
        <v/>
      </c>
      <c r="O456" s="60" t="str">
        <f t="shared" si="77"/>
        <v/>
      </c>
      <c r="P456" s="61" t="str">
        <f t="shared" si="78"/>
        <v/>
      </c>
      <c r="Q456" s="26" t="str">
        <f t="shared" si="79"/>
        <v/>
      </c>
      <c r="R456" s="26" t="str">
        <f t="shared" si="80"/>
        <v/>
      </c>
      <c r="S456" s="25" t="str">
        <f t="shared" si="81"/>
        <v/>
      </c>
      <c r="T456" s="25" t="str">
        <f t="shared" si="82"/>
        <v/>
      </c>
      <c r="U456" s="22" t="str">
        <f t="shared" si="83"/>
        <v/>
      </c>
      <c r="V456" s="22" t="str">
        <f t="shared" si="84"/>
        <v/>
      </c>
      <c r="W456" s="23" t="str">
        <f>IFERROR(G456-L456,"")</f>
        <v/>
      </c>
      <c r="X456" s="48" t="str">
        <f t="shared" si="70"/>
        <v/>
      </c>
      <c r="Y456" s="49" t="str">
        <f t="shared" si="71"/>
        <v/>
      </c>
      <c r="Z456" s="28" t="str">
        <f t="shared" si="72"/>
        <v/>
      </c>
      <c r="AA456" s="13" t="str">
        <f t="shared" si="73"/>
        <v/>
      </c>
      <c r="AB456" s="13" t="str">
        <f t="shared" si="74"/>
        <v/>
      </c>
      <c r="AC456" s="63" t="str">
        <f t="shared" si="85"/>
        <v/>
      </c>
      <c r="AD456" s="14" t="str">
        <f t="shared" si="75"/>
        <v/>
      </c>
      <c r="AE456" s="14" t="str">
        <f t="shared" si="76"/>
        <v/>
      </c>
      <c r="AF456" s="64" t="str">
        <f t="shared" si="86"/>
        <v/>
      </c>
      <c r="AG456" s="4"/>
      <c r="AN456" s="4"/>
      <c r="AO456" s="4"/>
    </row>
    <row r="457" spans="1:41" x14ac:dyDescent="0.55000000000000004">
      <c r="A457" s="5" t="str">
        <f>IF('Data Validation'!$K$2&lt;&gt;TRUE,"",'Data Validation'!A457)</f>
        <v/>
      </c>
      <c r="B457" s="5" t="str">
        <f>IF('Data Validation'!$K$2&lt;&gt;TRUE,"",'Data Validation'!C457)</f>
        <v/>
      </c>
      <c r="C457" s="5" t="str">
        <f>IF('Data Validation'!$K$2&lt;&gt;TRUE,"",'Data Validation'!E457)</f>
        <v/>
      </c>
      <c r="D457" s="5" t="str">
        <f>IF('Data Validation'!$K$2&lt;&gt;TRUE,"",'Data Validation'!G457)</f>
        <v/>
      </c>
      <c r="E457" s="5" t="str">
        <f>IF($C457&lt;&gt;"M5","",Price!F457)</f>
        <v/>
      </c>
      <c r="F457" s="6" t="str">
        <f>IF($C457&lt;&gt;"M5","",Price!G457)</f>
        <v/>
      </c>
      <c r="G457" s="57" t="str">
        <f>IF($C457&lt;&gt;"M5","",SSA!E457)</f>
        <v/>
      </c>
      <c r="H457" s="57" t="str">
        <f>IF($C457&lt;&gt;"M5","",SSA!F457)</f>
        <v/>
      </c>
      <c r="I457" s="57" t="str">
        <f>IF($C457&lt;&gt;"M5","",SSA!G457)</f>
        <v/>
      </c>
      <c r="J457" s="57" t="str">
        <f>IF($C457&lt;&gt;"M5","",SSA!H457)</f>
        <v/>
      </c>
      <c r="L457" s="15" t="str">
        <f>IFERROR(AVERAGE(G422:G457),"")</f>
        <v/>
      </c>
      <c r="M457" s="15" t="str">
        <f t="shared" si="69"/>
        <v/>
      </c>
      <c r="N457" s="59" t="str">
        <f t="shared" si="68"/>
        <v/>
      </c>
      <c r="O457" s="60" t="str">
        <f t="shared" si="77"/>
        <v/>
      </c>
      <c r="P457" s="61" t="str">
        <f t="shared" si="78"/>
        <v/>
      </c>
      <c r="Q457" s="26" t="str">
        <f t="shared" si="79"/>
        <v/>
      </c>
      <c r="R457" s="26" t="str">
        <f t="shared" si="80"/>
        <v/>
      </c>
      <c r="S457" s="25" t="str">
        <f t="shared" si="81"/>
        <v/>
      </c>
      <c r="T457" s="25" t="str">
        <f t="shared" si="82"/>
        <v/>
      </c>
      <c r="U457" s="22" t="str">
        <f t="shared" si="83"/>
        <v/>
      </c>
      <c r="V457" s="22" t="str">
        <f t="shared" si="84"/>
        <v/>
      </c>
      <c r="W457" s="23" t="str">
        <f>IFERROR(G457-L457,"")</f>
        <v/>
      </c>
      <c r="X457" s="48" t="str">
        <f t="shared" si="70"/>
        <v/>
      </c>
      <c r="Y457" s="49" t="str">
        <f t="shared" si="71"/>
        <v/>
      </c>
      <c r="Z457" s="28" t="str">
        <f t="shared" si="72"/>
        <v/>
      </c>
      <c r="AA457" s="13" t="str">
        <f t="shared" si="73"/>
        <v/>
      </c>
      <c r="AB457" s="13" t="str">
        <f t="shared" si="74"/>
        <v/>
      </c>
      <c r="AC457" s="63" t="str">
        <f t="shared" si="85"/>
        <v/>
      </c>
      <c r="AD457" s="14" t="str">
        <f t="shared" si="75"/>
        <v/>
      </c>
      <c r="AE457" s="14" t="str">
        <f t="shared" si="76"/>
        <v/>
      </c>
      <c r="AF457" s="64" t="str">
        <f t="shared" si="86"/>
        <v/>
      </c>
      <c r="AG457" s="4"/>
      <c r="AN457" s="4"/>
      <c r="AO457" s="4"/>
    </row>
    <row r="458" spans="1:41" x14ac:dyDescent="0.55000000000000004">
      <c r="A458" s="5" t="str">
        <f>IF('Data Validation'!$K$2&lt;&gt;TRUE,"",'Data Validation'!A458)</f>
        <v/>
      </c>
      <c r="B458" s="5" t="str">
        <f>IF('Data Validation'!$K$2&lt;&gt;TRUE,"",'Data Validation'!C458)</f>
        <v/>
      </c>
      <c r="C458" s="5" t="str">
        <f>IF('Data Validation'!$K$2&lt;&gt;TRUE,"",'Data Validation'!E458)</f>
        <v/>
      </c>
      <c r="D458" s="5" t="str">
        <f>IF('Data Validation'!$K$2&lt;&gt;TRUE,"",'Data Validation'!G458)</f>
        <v/>
      </c>
      <c r="E458" s="5" t="str">
        <f>IF($C458&lt;&gt;"M5","",Price!F458)</f>
        <v/>
      </c>
      <c r="F458" s="6" t="str">
        <f>IF($C458&lt;&gt;"M5","",Price!G458)</f>
        <v/>
      </c>
      <c r="G458" s="57" t="str">
        <f>IF($C458&lt;&gt;"M5","",SSA!E458)</f>
        <v/>
      </c>
      <c r="H458" s="57" t="str">
        <f>IF($C458&lt;&gt;"M5","",SSA!F458)</f>
        <v/>
      </c>
      <c r="I458" s="57" t="str">
        <f>IF($C458&lt;&gt;"M5","",SSA!G458)</f>
        <v/>
      </c>
      <c r="J458" s="57" t="str">
        <f>IF($C458&lt;&gt;"M5","",SSA!H458)</f>
        <v/>
      </c>
      <c r="L458" s="15" t="str">
        <f>IFERROR(AVERAGE(G423:G458),"")</f>
        <v/>
      </c>
      <c r="M458" s="15" t="str">
        <f t="shared" si="69"/>
        <v/>
      </c>
      <c r="N458" s="59" t="str">
        <f t="shared" si="68"/>
        <v/>
      </c>
      <c r="O458" s="60" t="str">
        <f t="shared" si="77"/>
        <v/>
      </c>
      <c r="P458" s="61" t="str">
        <f t="shared" si="78"/>
        <v/>
      </c>
      <c r="Q458" s="26" t="str">
        <f t="shared" si="79"/>
        <v/>
      </c>
      <c r="R458" s="26" t="str">
        <f t="shared" si="80"/>
        <v/>
      </c>
      <c r="S458" s="25" t="str">
        <f t="shared" si="81"/>
        <v/>
      </c>
      <c r="T458" s="25" t="str">
        <f t="shared" si="82"/>
        <v/>
      </c>
      <c r="U458" s="22" t="str">
        <f t="shared" si="83"/>
        <v/>
      </c>
      <c r="V458" s="22" t="str">
        <f t="shared" si="84"/>
        <v/>
      </c>
      <c r="W458" s="23" t="str">
        <f>IFERROR(G458-L458,"")</f>
        <v/>
      </c>
      <c r="X458" s="48" t="str">
        <f t="shared" si="70"/>
        <v/>
      </c>
      <c r="Y458" s="49" t="str">
        <f t="shared" si="71"/>
        <v/>
      </c>
      <c r="Z458" s="28" t="str">
        <f t="shared" si="72"/>
        <v/>
      </c>
      <c r="AA458" s="13" t="str">
        <f t="shared" si="73"/>
        <v/>
      </c>
      <c r="AB458" s="13" t="str">
        <f t="shared" si="74"/>
        <v/>
      </c>
      <c r="AC458" s="63" t="str">
        <f t="shared" si="85"/>
        <v/>
      </c>
      <c r="AD458" s="14" t="str">
        <f t="shared" si="75"/>
        <v/>
      </c>
      <c r="AE458" s="14" t="str">
        <f t="shared" si="76"/>
        <v/>
      </c>
      <c r="AF458" s="64" t="str">
        <f t="shared" si="86"/>
        <v/>
      </c>
      <c r="AG458" s="4"/>
      <c r="AN458" s="4"/>
      <c r="AO458" s="4"/>
    </row>
    <row r="459" spans="1:41" x14ac:dyDescent="0.55000000000000004">
      <c r="A459" s="5" t="str">
        <f>IF('Data Validation'!$K$2&lt;&gt;TRUE,"",'Data Validation'!A459)</f>
        <v/>
      </c>
      <c r="B459" s="5" t="str">
        <f>IF('Data Validation'!$K$2&lt;&gt;TRUE,"",'Data Validation'!C459)</f>
        <v/>
      </c>
      <c r="C459" s="5" t="str">
        <f>IF('Data Validation'!$K$2&lt;&gt;TRUE,"",'Data Validation'!E459)</f>
        <v/>
      </c>
      <c r="D459" s="5" t="str">
        <f>IF('Data Validation'!$K$2&lt;&gt;TRUE,"",'Data Validation'!G459)</f>
        <v/>
      </c>
      <c r="E459" s="5" t="str">
        <f>IF($C459&lt;&gt;"M5","",Price!F459)</f>
        <v/>
      </c>
      <c r="F459" s="6" t="str">
        <f>IF($C459&lt;&gt;"M5","",Price!G459)</f>
        <v/>
      </c>
      <c r="G459" s="57" t="str">
        <f>IF($C459&lt;&gt;"M5","",SSA!E459)</f>
        <v/>
      </c>
      <c r="H459" s="57" t="str">
        <f>IF($C459&lt;&gt;"M5","",SSA!F459)</f>
        <v/>
      </c>
      <c r="I459" s="57" t="str">
        <f>IF($C459&lt;&gt;"M5","",SSA!G459)</f>
        <v/>
      </c>
      <c r="J459" s="57" t="str">
        <f>IF($C459&lt;&gt;"M5","",SSA!H459)</f>
        <v/>
      </c>
      <c r="L459" s="15" t="str">
        <f>IFERROR(AVERAGE(G424:G459),"")</f>
        <v/>
      </c>
      <c r="M459" s="15" t="str">
        <f t="shared" si="69"/>
        <v/>
      </c>
      <c r="N459" s="59" t="str">
        <f t="shared" si="68"/>
        <v/>
      </c>
      <c r="O459" s="60" t="str">
        <f t="shared" si="77"/>
        <v/>
      </c>
      <c r="P459" s="61" t="str">
        <f t="shared" si="78"/>
        <v/>
      </c>
      <c r="Q459" s="26" t="str">
        <f t="shared" si="79"/>
        <v/>
      </c>
      <c r="R459" s="26" t="str">
        <f t="shared" si="80"/>
        <v/>
      </c>
      <c r="S459" s="25" t="str">
        <f t="shared" si="81"/>
        <v/>
      </c>
      <c r="T459" s="25" t="str">
        <f t="shared" si="82"/>
        <v/>
      </c>
      <c r="U459" s="22" t="str">
        <f t="shared" si="83"/>
        <v/>
      </c>
      <c r="V459" s="22" t="str">
        <f t="shared" si="84"/>
        <v/>
      </c>
      <c r="W459" s="23" t="str">
        <f>IFERROR(G459-L459,"")</f>
        <v/>
      </c>
      <c r="X459" s="48" t="str">
        <f t="shared" si="70"/>
        <v/>
      </c>
      <c r="Y459" s="49" t="str">
        <f t="shared" si="71"/>
        <v/>
      </c>
      <c r="Z459" s="28" t="str">
        <f t="shared" si="72"/>
        <v/>
      </c>
      <c r="AA459" s="13" t="str">
        <f t="shared" si="73"/>
        <v/>
      </c>
      <c r="AB459" s="13" t="str">
        <f t="shared" si="74"/>
        <v/>
      </c>
      <c r="AC459" s="63" t="str">
        <f t="shared" si="85"/>
        <v/>
      </c>
      <c r="AD459" s="14" t="str">
        <f t="shared" si="75"/>
        <v/>
      </c>
      <c r="AE459" s="14" t="str">
        <f t="shared" si="76"/>
        <v/>
      </c>
      <c r="AF459" s="64" t="str">
        <f t="shared" si="86"/>
        <v/>
      </c>
      <c r="AG459" s="4"/>
      <c r="AN459" s="4"/>
      <c r="AO459" s="4"/>
    </row>
    <row r="460" spans="1:41" x14ac:dyDescent="0.55000000000000004">
      <c r="A460" s="5" t="str">
        <f>IF('Data Validation'!$K$2&lt;&gt;TRUE,"",'Data Validation'!A460)</f>
        <v/>
      </c>
      <c r="B460" s="5" t="str">
        <f>IF('Data Validation'!$K$2&lt;&gt;TRUE,"",'Data Validation'!C460)</f>
        <v/>
      </c>
      <c r="C460" s="5" t="str">
        <f>IF('Data Validation'!$K$2&lt;&gt;TRUE,"",'Data Validation'!E460)</f>
        <v/>
      </c>
      <c r="D460" s="5" t="str">
        <f>IF('Data Validation'!$K$2&lt;&gt;TRUE,"",'Data Validation'!G460)</f>
        <v/>
      </c>
      <c r="E460" s="5" t="str">
        <f>IF($C460&lt;&gt;"M5","",Price!F460)</f>
        <v/>
      </c>
      <c r="F460" s="6" t="str">
        <f>IF($C460&lt;&gt;"M5","",Price!G460)</f>
        <v/>
      </c>
      <c r="G460" s="57" t="str">
        <f>IF($C460&lt;&gt;"M5","",SSA!E460)</f>
        <v/>
      </c>
      <c r="H460" s="57" t="str">
        <f>IF($C460&lt;&gt;"M5","",SSA!F460)</f>
        <v/>
      </c>
      <c r="I460" s="57" t="str">
        <f>IF($C460&lt;&gt;"M5","",SSA!G460)</f>
        <v/>
      </c>
      <c r="J460" s="57" t="str">
        <f>IF($C460&lt;&gt;"M5","",SSA!H460)</f>
        <v/>
      </c>
      <c r="L460" s="15" t="str">
        <f>IFERROR(AVERAGE(G425:G460),"")</f>
        <v/>
      </c>
      <c r="M460" s="15" t="str">
        <f t="shared" si="69"/>
        <v/>
      </c>
      <c r="N460" s="59" t="str">
        <f t="shared" si="68"/>
        <v/>
      </c>
      <c r="O460" s="60" t="str">
        <f t="shared" si="77"/>
        <v/>
      </c>
      <c r="P460" s="61" t="str">
        <f t="shared" si="78"/>
        <v/>
      </c>
      <c r="Q460" s="26" t="str">
        <f t="shared" si="79"/>
        <v/>
      </c>
      <c r="R460" s="26" t="str">
        <f t="shared" si="80"/>
        <v/>
      </c>
      <c r="S460" s="25" t="str">
        <f t="shared" si="81"/>
        <v/>
      </c>
      <c r="T460" s="25" t="str">
        <f t="shared" si="82"/>
        <v/>
      </c>
      <c r="U460" s="22" t="str">
        <f t="shared" si="83"/>
        <v/>
      </c>
      <c r="V460" s="22" t="str">
        <f t="shared" si="84"/>
        <v/>
      </c>
      <c r="W460" s="23" t="str">
        <f>IFERROR(G460-L460,"")</f>
        <v/>
      </c>
      <c r="X460" s="48" t="str">
        <f t="shared" si="70"/>
        <v/>
      </c>
      <c r="Y460" s="49" t="str">
        <f t="shared" si="71"/>
        <v/>
      </c>
      <c r="Z460" s="28" t="str">
        <f t="shared" si="72"/>
        <v/>
      </c>
      <c r="AA460" s="13" t="str">
        <f t="shared" si="73"/>
        <v/>
      </c>
      <c r="AB460" s="13" t="str">
        <f t="shared" si="74"/>
        <v/>
      </c>
      <c r="AC460" s="63" t="str">
        <f t="shared" si="85"/>
        <v/>
      </c>
      <c r="AD460" s="14" t="str">
        <f t="shared" si="75"/>
        <v/>
      </c>
      <c r="AE460" s="14" t="str">
        <f t="shared" si="76"/>
        <v/>
      </c>
      <c r="AF460" s="64" t="str">
        <f t="shared" si="86"/>
        <v/>
      </c>
      <c r="AG460" s="4"/>
      <c r="AN460" s="4"/>
      <c r="AO460" s="4"/>
    </row>
    <row r="461" spans="1:41" x14ac:dyDescent="0.55000000000000004">
      <c r="A461" s="5" t="str">
        <f>IF('Data Validation'!$K$2&lt;&gt;TRUE,"",'Data Validation'!A461)</f>
        <v/>
      </c>
      <c r="B461" s="5" t="str">
        <f>IF('Data Validation'!$K$2&lt;&gt;TRUE,"",'Data Validation'!C461)</f>
        <v/>
      </c>
      <c r="C461" s="5" t="str">
        <f>IF('Data Validation'!$K$2&lt;&gt;TRUE,"",'Data Validation'!E461)</f>
        <v/>
      </c>
      <c r="D461" s="5" t="str">
        <f>IF('Data Validation'!$K$2&lt;&gt;TRUE,"",'Data Validation'!G461)</f>
        <v/>
      </c>
      <c r="E461" s="5" t="str">
        <f>IF($C461&lt;&gt;"M5","",Price!F461)</f>
        <v/>
      </c>
      <c r="F461" s="6" t="str">
        <f>IF($C461&lt;&gt;"M5","",Price!G461)</f>
        <v/>
      </c>
      <c r="G461" s="57" t="str">
        <f>IF($C461&lt;&gt;"M5","",SSA!E461)</f>
        <v/>
      </c>
      <c r="H461" s="57" t="str">
        <f>IF($C461&lt;&gt;"M5","",SSA!F461)</f>
        <v/>
      </c>
      <c r="I461" s="57" t="str">
        <f>IF($C461&lt;&gt;"M5","",SSA!G461)</f>
        <v/>
      </c>
      <c r="J461" s="57" t="str">
        <f>IF($C461&lt;&gt;"M5","",SSA!H461)</f>
        <v/>
      </c>
      <c r="L461" s="15" t="str">
        <f>IFERROR(AVERAGE(G426:G461),"")</f>
        <v/>
      </c>
      <c r="M461" s="15" t="str">
        <f t="shared" si="69"/>
        <v/>
      </c>
      <c r="N461" s="59" t="str">
        <f t="shared" si="68"/>
        <v/>
      </c>
      <c r="O461" s="60" t="str">
        <f t="shared" si="77"/>
        <v/>
      </c>
      <c r="P461" s="61" t="str">
        <f t="shared" si="78"/>
        <v/>
      </c>
      <c r="Q461" s="26" t="str">
        <f t="shared" si="79"/>
        <v/>
      </c>
      <c r="R461" s="26" t="str">
        <f t="shared" si="80"/>
        <v/>
      </c>
      <c r="S461" s="25" t="str">
        <f t="shared" si="81"/>
        <v/>
      </c>
      <c r="T461" s="25" t="str">
        <f t="shared" si="82"/>
        <v/>
      </c>
      <c r="U461" s="22" t="str">
        <f t="shared" si="83"/>
        <v/>
      </c>
      <c r="V461" s="22" t="str">
        <f t="shared" si="84"/>
        <v/>
      </c>
      <c r="W461" s="23" t="str">
        <f>IFERROR(G461-L461,"")</f>
        <v/>
      </c>
      <c r="X461" s="48" t="str">
        <f t="shared" si="70"/>
        <v/>
      </c>
      <c r="Y461" s="49" t="str">
        <f t="shared" si="71"/>
        <v/>
      </c>
      <c r="Z461" s="28" t="str">
        <f t="shared" si="72"/>
        <v/>
      </c>
      <c r="AA461" s="13" t="str">
        <f t="shared" si="73"/>
        <v/>
      </c>
      <c r="AB461" s="13" t="str">
        <f t="shared" si="74"/>
        <v/>
      </c>
      <c r="AC461" s="63" t="str">
        <f t="shared" si="85"/>
        <v/>
      </c>
      <c r="AD461" s="14" t="str">
        <f t="shared" si="75"/>
        <v/>
      </c>
      <c r="AE461" s="14" t="str">
        <f t="shared" si="76"/>
        <v/>
      </c>
      <c r="AF461" s="64" t="str">
        <f t="shared" si="86"/>
        <v/>
      </c>
      <c r="AG461" s="4"/>
      <c r="AN461" s="4"/>
      <c r="AO461" s="4"/>
    </row>
    <row r="462" spans="1:41" x14ac:dyDescent="0.55000000000000004">
      <c r="A462" s="5" t="str">
        <f>IF('Data Validation'!$K$2&lt;&gt;TRUE,"",'Data Validation'!A462)</f>
        <v/>
      </c>
      <c r="B462" s="5" t="str">
        <f>IF('Data Validation'!$K$2&lt;&gt;TRUE,"",'Data Validation'!C462)</f>
        <v/>
      </c>
      <c r="C462" s="5" t="str">
        <f>IF('Data Validation'!$K$2&lt;&gt;TRUE,"",'Data Validation'!E462)</f>
        <v/>
      </c>
      <c r="D462" s="5" t="str">
        <f>IF('Data Validation'!$K$2&lt;&gt;TRUE,"",'Data Validation'!G462)</f>
        <v/>
      </c>
      <c r="E462" s="5" t="str">
        <f>IF($C462&lt;&gt;"M5","",Price!F462)</f>
        <v/>
      </c>
      <c r="F462" s="6" t="str">
        <f>IF($C462&lt;&gt;"M5","",Price!G462)</f>
        <v/>
      </c>
      <c r="G462" s="57" t="str">
        <f>IF($C462&lt;&gt;"M5","",SSA!E462)</f>
        <v/>
      </c>
      <c r="H462" s="57" t="str">
        <f>IF($C462&lt;&gt;"M5","",SSA!F462)</f>
        <v/>
      </c>
      <c r="I462" s="57" t="str">
        <f>IF($C462&lt;&gt;"M5","",SSA!G462)</f>
        <v/>
      </c>
      <c r="J462" s="57" t="str">
        <f>IF($C462&lt;&gt;"M5","",SSA!H462)</f>
        <v/>
      </c>
      <c r="L462" s="15" t="str">
        <f>IFERROR(AVERAGE(G427:G462),"")</f>
        <v/>
      </c>
      <c r="M462" s="15" t="str">
        <f t="shared" si="69"/>
        <v/>
      </c>
      <c r="N462" s="59" t="str">
        <f t="shared" si="68"/>
        <v/>
      </c>
      <c r="O462" s="60" t="str">
        <f t="shared" si="77"/>
        <v/>
      </c>
      <c r="P462" s="61" t="str">
        <f t="shared" si="78"/>
        <v/>
      </c>
      <c r="Q462" s="26" t="str">
        <f t="shared" si="79"/>
        <v/>
      </c>
      <c r="R462" s="26" t="str">
        <f t="shared" si="80"/>
        <v/>
      </c>
      <c r="S462" s="25" t="str">
        <f t="shared" si="81"/>
        <v/>
      </c>
      <c r="T462" s="25" t="str">
        <f t="shared" si="82"/>
        <v/>
      </c>
      <c r="U462" s="22" t="str">
        <f t="shared" si="83"/>
        <v/>
      </c>
      <c r="V462" s="22" t="str">
        <f t="shared" si="84"/>
        <v/>
      </c>
      <c r="W462" s="23" t="str">
        <f>IFERROR(G462-L462,"")</f>
        <v/>
      </c>
      <c r="X462" s="48" t="str">
        <f t="shared" si="70"/>
        <v/>
      </c>
      <c r="Y462" s="49" t="str">
        <f t="shared" si="71"/>
        <v/>
      </c>
      <c r="Z462" s="28" t="str">
        <f t="shared" si="72"/>
        <v/>
      </c>
      <c r="AA462" s="13" t="str">
        <f t="shared" si="73"/>
        <v/>
      </c>
      <c r="AB462" s="13" t="str">
        <f t="shared" si="74"/>
        <v/>
      </c>
      <c r="AC462" s="63" t="str">
        <f t="shared" si="85"/>
        <v/>
      </c>
      <c r="AD462" s="14" t="str">
        <f t="shared" si="75"/>
        <v/>
      </c>
      <c r="AE462" s="14" t="str">
        <f t="shared" si="76"/>
        <v/>
      </c>
      <c r="AF462" s="64" t="str">
        <f t="shared" si="86"/>
        <v/>
      </c>
      <c r="AG462" s="4"/>
      <c r="AN462" s="4"/>
      <c r="AO462" s="4"/>
    </row>
    <row r="463" spans="1:41" x14ac:dyDescent="0.55000000000000004">
      <c r="A463" s="5" t="str">
        <f>IF('Data Validation'!$K$2&lt;&gt;TRUE,"",'Data Validation'!A463)</f>
        <v/>
      </c>
      <c r="B463" s="5" t="str">
        <f>IF('Data Validation'!$K$2&lt;&gt;TRUE,"",'Data Validation'!C463)</f>
        <v/>
      </c>
      <c r="C463" s="5" t="str">
        <f>IF('Data Validation'!$K$2&lt;&gt;TRUE,"",'Data Validation'!E463)</f>
        <v/>
      </c>
      <c r="D463" s="5" t="str">
        <f>IF('Data Validation'!$K$2&lt;&gt;TRUE,"",'Data Validation'!G463)</f>
        <v/>
      </c>
      <c r="E463" s="5" t="str">
        <f>IF($C463&lt;&gt;"M5","",Price!F463)</f>
        <v/>
      </c>
      <c r="F463" s="6" t="str">
        <f>IF($C463&lt;&gt;"M5","",Price!G463)</f>
        <v/>
      </c>
      <c r="G463" s="57" t="str">
        <f>IF($C463&lt;&gt;"M5","",SSA!E463)</f>
        <v/>
      </c>
      <c r="H463" s="57" t="str">
        <f>IF($C463&lt;&gt;"M5","",SSA!F463)</f>
        <v/>
      </c>
      <c r="I463" s="57" t="str">
        <f>IF($C463&lt;&gt;"M5","",SSA!G463)</f>
        <v/>
      </c>
      <c r="J463" s="57" t="str">
        <f>IF($C463&lt;&gt;"M5","",SSA!H463)</f>
        <v/>
      </c>
      <c r="L463" s="15" t="str">
        <f>IFERROR(AVERAGE(G428:G463),"")</f>
        <v/>
      </c>
      <c r="M463" s="15" t="str">
        <f t="shared" si="69"/>
        <v/>
      </c>
      <c r="N463" s="59" t="str">
        <f t="shared" si="68"/>
        <v/>
      </c>
      <c r="O463" s="60" t="str">
        <f t="shared" si="77"/>
        <v/>
      </c>
      <c r="P463" s="61" t="str">
        <f t="shared" si="78"/>
        <v/>
      </c>
      <c r="Q463" s="26" t="str">
        <f t="shared" si="79"/>
        <v/>
      </c>
      <c r="R463" s="26" t="str">
        <f t="shared" si="80"/>
        <v/>
      </c>
      <c r="S463" s="25" t="str">
        <f t="shared" si="81"/>
        <v/>
      </c>
      <c r="T463" s="25" t="str">
        <f t="shared" si="82"/>
        <v/>
      </c>
      <c r="U463" s="22" t="str">
        <f t="shared" si="83"/>
        <v/>
      </c>
      <c r="V463" s="22" t="str">
        <f t="shared" si="84"/>
        <v/>
      </c>
      <c r="W463" s="23" t="str">
        <f>IFERROR(G463-L463,"")</f>
        <v/>
      </c>
      <c r="X463" s="48" t="str">
        <f t="shared" si="70"/>
        <v/>
      </c>
      <c r="Y463" s="49" t="str">
        <f t="shared" si="71"/>
        <v/>
      </c>
      <c r="Z463" s="28" t="str">
        <f t="shared" si="72"/>
        <v/>
      </c>
      <c r="AA463" s="13" t="str">
        <f t="shared" si="73"/>
        <v/>
      </c>
      <c r="AB463" s="13" t="str">
        <f t="shared" si="74"/>
        <v/>
      </c>
      <c r="AC463" s="63" t="str">
        <f t="shared" si="85"/>
        <v/>
      </c>
      <c r="AD463" s="14" t="str">
        <f t="shared" si="75"/>
        <v/>
      </c>
      <c r="AE463" s="14" t="str">
        <f t="shared" si="76"/>
        <v/>
      </c>
      <c r="AF463" s="64" t="str">
        <f t="shared" si="86"/>
        <v/>
      </c>
      <c r="AG463" s="4"/>
      <c r="AN463" s="4"/>
      <c r="AO463" s="4"/>
    </row>
    <row r="464" spans="1:41" x14ac:dyDescent="0.55000000000000004">
      <c r="A464" s="5" t="str">
        <f>IF('Data Validation'!$K$2&lt;&gt;TRUE,"",'Data Validation'!A464)</f>
        <v/>
      </c>
      <c r="B464" s="5" t="str">
        <f>IF('Data Validation'!$K$2&lt;&gt;TRUE,"",'Data Validation'!C464)</f>
        <v/>
      </c>
      <c r="C464" s="5" t="str">
        <f>IF('Data Validation'!$K$2&lt;&gt;TRUE,"",'Data Validation'!E464)</f>
        <v/>
      </c>
      <c r="D464" s="5" t="str">
        <f>IF('Data Validation'!$K$2&lt;&gt;TRUE,"",'Data Validation'!G464)</f>
        <v/>
      </c>
      <c r="E464" s="5" t="str">
        <f>IF($C464&lt;&gt;"M5","",Price!F464)</f>
        <v/>
      </c>
      <c r="F464" s="6" t="str">
        <f>IF($C464&lt;&gt;"M5","",Price!G464)</f>
        <v/>
      </c>
      <c r="G464" s="57" t="str">
        <f>IF($C464&lt;&gt;"M5","",SSA!E464)</f>
        <v/>
      </c>
      <c r="H464" s="57" t="str">
        <f>IF($C464&lt;&gt;"M5","",SSA!F464)</f>
        <v/>
      </c>
      <c r="I464" s="57" t="str">
        <f>IF($C464&lt;&gt;"M5","",SSA!G464)</f>
        <v/>
      </c>
      <c r="J464" s="57" t="str">
        <f>IF($C464&lt;&gt;"M5","",SSA!H464)</f>
        <v/>
      </c>
      <c r="L464" s="15" t="str">
        <f>IFERROR(AVERAGE(G429:G464),"")</f>
        <v/>
      </c>
      <c r="M464" s="15" t="str">
        <f t="shared" si="69"/>
        <v/>
      </c>
      <c r="N464" s="59" t="str">
        <f t="shared" si="68"/>
        <v/>
      </c>
      <c r="O464" s="60" t="str">
        <f t="shared" si="77"/>
        <v/>
      </c>
      <c r="P464" s="61" t="str">
        <f t="shared" si="78"/>
        <v/>
      </c>
      <c r="Q464" s="26" t="str">
        <f t="shared" si="79"/>
        <v/>
      </c>
      <c r="R464" s="26" t="str">
        <f t="shared" si="80"/>
        <v/>
      </c>
      <c r="S464" s="25" t="str">
        <f t="shared" si="81"/>
        <v/>
      </c>
      <c r="T464" s="25" t="str">
        <f t="shared" si="82"/>
        <v/>
      </c>
      <c r="U464" s="22" t="str">
        <f t="shared" si="83"/>
        <v/>
      </c>
      <c r="V464" s="22" t="str">
        <f t="shared" si="84"/>
        <v/>
      </c>
      <c r="W464" s="23" t="str">
        <f>IFERROR(G464-L464,"")</f>
        <v/>
      </c>
      <c r="X464" s="48" t="str">
        <f t="shared" si="70"/>
        <v/>
      </c>
      <c r="Y464" s="49" t="str">
        <f t="shared" si="71"/>
        <v/>
      </c>
      <c r="Z464" s="28" t="str">
        <f t="shared" si="72"/>
        <v/>
      </c>
      <c r="AA464" s="13" t="str">
        <f t="shared" si="73"/>
        <v/>
      </c>
      <c r="AB464" s="13" t="str">
        <f t="shared" si="74"/>
        <v/>
      </c>
      <c r="AC464" s="63" t="str">
        <f t="shared" si="85"/>
        <v/>
      </c>
      <c r="AD464" s="14" t="str">
        <f t="shared" si="75"/>
        <v/>
      </c>
      <c r="AE464" s="14" t="str">
        <f t="shared" si="76"/>
        <v/>
      </c>
      <c r="AF464" s="64" t="str">
        <f t="shared" si="86"/>
        <v/>
      </c>
      <c r="AG464" s="4"/>
      <c r="AN464" s="4"/>
      <c r="AO464" s="4"/>
    </row>
    <row r="465" spans="1:41" x14ac:dyDescent="0.55000000000000004">
      <c r="A465" s="5" t="str">
        <f>IF('Data Validation'!$K$2&lt;&gt;TRUE,"",'Data Validation'!A465)</f>
        <v/>
      </c>
      <c r="B465" s="5" t="str">
        <f>IF('Data Validation'!$K$2&lt;&gt;TRUE,"",'Data Validation'!C465)</f>
        <v/>
      </c>
      <c r="C465" s="5" t="str">
        <f>IF('Data Validation'!$K$2&lt;&gt;TRUE,"",'Data Validation'!E465)</f>
        <v/>
      </c>
      <c r="D465" s="5" t="str">
        <f>IF('Data Validation'!$K$2&lt;&gt;TRUE,"",'Data Validation'!G465)</f>
        <v/>
      </c>
      <c r="E465" s="5" t="str">
        <f>IF($C465&lt;&gt;"M5","",Price!F465)</f>
        <v/>
      </c>
      <c r="F465" s="6" t="str">
        <f>IF($C465&lt;&gt;"M5","",Price!G465)</f>
        <v/>
      </c>
      <c r="G465" s="57" t="str">
        <f>IF($C465&lt;&gt;"M5","",SSA!E465)</f>
        <v/>
      </c>
      <c r="H465" s="57" t="str">
        <f>IF($C465&lt;&gt;"M5","",SSA!F465)</f>
        <v/>
      </c>
      <c r="I465" s="57" t="str">
        <f>IF($C465&lt;&gt;"M5","",SSA!G465)</f>
        <v/>
      </c>
      <c r="J465" s="57" t="str">
        <f>IF($C465&lt;&gt;"M5","",SSA!H465)</f>
        <v/>
      </c>
      <c r="L465" s="15" t="str">
        <f>IFERROR(AVERAGE(G430:G465),"")</f>
        <v/>
      </c>
      <c r="M465" s="15" t="str">
        <f t="shared" si="69"/>
        <v/>
      </c>
      <c r="N465" s="59" t="str">
        <f t="shared" si="68"/>
        <v/>
      </c>
      <c r="O465" s="60" t="str">
        <f t="shared" si="77"/>
        <v/>
      </c>
      <c r="P465" s="61" t="str">
        <f t="shared" si="78"/>
        <v/>
      </c>
      <c r="Q465" s="26" t="str">
        <f t="shared" si="79"/>
        <v/>
      </c>
      <c r="R465" s="26" t="str">
        <f t="shared" si="80"/>
        <v/>
      </c>
      <c r="S465" s="25" t="str">
        <f t="shared" si="81"/>
        <v/>
      </c>
      <c r="T465" s="25" t="str">
        <f t="shared" si="82"/>
        <v/>
      </c>
      <c r="U465" s="22" t="str">
        <f t="shared" si="83"/>
        <v/>
      </c>
      <c r="V465" s="22" t="str">
        <f t="shared" si="84"/>
        <v/>
      </c>
      <c r="W465" s="23" t="str">
        <f>IFERROR(G465-L465,"")</f>
        <v/>
      </c>
      <c r="X465" s="48" t="str">
        <f t="shared" si="70"/>
        <v/>
      </c>
      <c r="Y465" s="49" t="str">
        <f t="shared" si="71"/>
        <v/>
      </c>
      <c r="Z465" s="28" t="str">
        <f t="shared" si="72"/>
        <v/>
      </c>
      <c r="AA465" s="13" t="str">
        <f t="shared" si="73"/>
        <v/>
      </c>
      <c r="AB465" s="13" t="str">
        <f t="shared" si="74"/>
        <v/>
      </c>
      <c r="AC465" s="63" t="str">
        <f t="shared" si="85"/>
        <v/>
      </c>
      <c r="AD465" s="14" t="str">
        <f t="shared" si="75"/>
        <v/>
      </c>
      <c r="AE465" s="14" t="str">
        <f t="shared" si="76"/>
        <v/>
      </c>
      <c r="AF465" s="64" t="str">
        <f t="shared" si="86"/>
        <v/>
      </c>
      <c r="AG465" s="4"/>
      <c r="AN465" s="4"/>
      <c r="AO465" s="4"/>
    </row>
    <row r="466" spans="1:41" x14ac:dyDescent="0.55000000000000004">
      <c r="A466" s="5" t="str">
        <f>IF('Data Validation'!$K$2&lt;&gt;TRUE,"",'Data Validation'!A466)</f>
        <v/>
      </c>
      <c r="B466" s="5" t="str">
        <f>IF('Data Validation'!$K$2&lt;&gt;TRUE,"",'Data Validation'!C466)</f>
        <v/>
      </c>
      <c r="C466" s="5" t="str">
        <f>IF('Data Validation'!$K$2&lt;&gt;TRUE,"",'Data Validation'!E466)</f>
        <v/>
      </c>
      <c r="D466" s="5" t="str">
        <f>IF('Data Validation'!$K$2&lt;&gt;TRUE,"",'Data Validation'!G466)</f>
        <v/>
      </c>
      <c r="E466" s="5" t="str">
        <f>IF($C466&lt;&gt;"M5","",Price!F466)</f>
        <v/>
      </c>
      <c r="F466" s="6" t="str">
        <f>IF($C466&lt;&gt;"M5","",Price!G466)</f>
        <v/>
      </c>
      <c r="G466" s="57" t="str">
        <f>IF($C466&lt;&gt;"M5","",SSA!E466)</f>
        <v/>
      </c>
      <c r="H466" s="57" t="str">
        <f>IF($C466&lt;&gt;"M5","",SSA!F466)</f>
        <v/>
      </c>
      <c r="I466" s="57" t="str">
        <f>IF($C466&lt;&gt;"M5","",SSA!G466)</f>
        <v/>
      </c>
      <c r="J466" s="57" t="str">
        <f>IF($C466&lt;&gt;"M5","",SSA!H466)</f>
        <v/>
      </c>
      <c r="L466" s="15" t="str">
        <f>IFERROR(AVERAGE(G431:G466),"")</f>
        <v/>
      </c>
      <c r="M466" s="15" t="str">
        <f t="shared" si="69"/>
        <v/>
      </c>
      <c r="N466" s="59" t="str">
        <f t="shared" si="68"/>
        <v/>
      </c>
      <c r="O466" s="60" t="str">
        <f t="shared" si="77"/>
        <v/>
      </c>
      <c r="P466" s="61" t="str">
        <f t="shared" si="78"/>
        <v/>
      </c>
      <c r="Q466" s="26" t="str">
        <f t="shared" si="79"/>
        <v/>
      </c>
      <c r="R466" s="26" t="str">
        <f t="shared" si="80"/>
        <v/>
      </c>
      <c r="S466" s="25" t="str">
        <f t="shared" si="81"/>
        <v/>
      </c>
      <c r="T466" s="25" t="str">
        <f t="shared" si="82"/>
        <v/>
      </c>
      <c r="U466" s="22" t="str">
        <f t="shared" si="83"/>
        <v/>
      </c>
      <c r="V466" s="22" t="str">
        <f t="shared" si="84"/>
        <v/>
      </c>
      <c r="W466" s="23" t="str">
        <f>IFERROR(G466-L466,"")</f>
        <v/>
      </c>
      <c r="X466" s="48" t="str">
        <f t="shared" si="70"/>
        <v/>
      </c>
      <c r="Y466" s="49" t="str">
        <f t="shared" si="71"/>
        <v/>
      </c>
      <c r="Z466" s="28" t="str">
        <f t="shared" si="72"/>
        <v/>
      </c>
      <c r="AA466" s="13" t="str">
        <f t="shared" si="73"/>
        <v/>
      </c>
      <c r="AB466" s="13" t="str">
        <f t="shared" si="74"/>
        <v/>
      </c>
      <c r="AC466" s="63" t="str">
        <f t="shared" si="85"/>
        <v/>
      </c>
      <c r="AD466" s="14" t="str">
        <f t="shared" si="75"/>
        <v/>
      </c>
      <c r="AE466" s="14" t="str">
        <f t="shared" si="76"/>
        <v/>
      </c>
      <c r="AF466" s="64" t="str">
        <f t="shared" si="86"/>
        <v/>
      </c>
      <c r="AG466" s="4"/>
      <c r="AN466" s="4"/>
      <c r="AO466" s="4"/>
    </row>
    <row r="467" spans="1:41" x14ac:dyDescent="0.55000000000000004">
      <c r="A467" s="5" t="str">
        <f>IF('Data Validation'!$K$2&lt;&gt;TRUE,"",'Data Validation'!A467)</f>
        <v/>
      </c>
      <c r="B467" s="5" t="str">
        <f>IF('Data Validation'!$K$2&lt;&gt;TRUE,"",'Data Validation'!C467)</f>
        <v/>
      </c>
      <c r="C467" s="5" t="str">
        <f>IF('Data Validation'!$K$2&lt;&gt;TRUE,"",'Data Validation'!E467)</f>
        <v/>
      </c>
      <c r="D467" s="5" t="str">
        <f>IF('Data Validation'!$K$2&lt;&gt;TRUE,"",'Data Validation'!G467)</f>
        <v/>
      </c>
      <c r="E467" s="5" t="str">
        <f>IF($C467&lt;&gt;"M5","",Price!F467)</f>
        <v/>
      </c>
      <c r="F467" s="6" t="str">
        <f>IF($C467&lt;&gt;"M5","",Price!G467)</f>
        <v/>
      </c>
      <c r="G467" s="57" t="str">
        <f>IF($C467&lt;&gt;"M5","",SSA!E467)</f>
        <v/>
      </c>
      <c r="H467" s="57" t="str">
        <f>IF($C467&lt;&gt;"M5","",SSA!F467)</f>
        <v/>
      </c>
      <c r="I467" s="57" t="str">
        <f>IF($C467&lt;&gt;"M5","",SSA!G467)</f>
        <v/>
      </c>
      <c r="J467" s="57" t="str">
        <f>IF($C467&lt;&gt;"M5","",SSA!H467)</f>
        <v/>
      </c>
      <c r="L467" s="15" t="str">
        <f>IFERROR(AVERAGE(G432:G467),"")</f>
        <v/>
      </c>
      <c r="M467" s="15" t="str">
        <f t="shared" si="69"/>
        <v/>
      </c>
      <c r="N467" s="59" t="str">
        <f t="shared" si="68"/>
        <v/>
      </c>
      <c r="O467" s="60" t="str">
        <f t="shared" si="77"/>
        <v/>
      </c>
      <c r="P467" s="61" t="str">
        <f t="shared" si="78"/>
        <v/>
      </c>
      <c r="Q467" s="26" t="str">
        <f t="shared" si="79"/>
        <v/>
      </c>
      <c r="R467" s="26" t="str">
        <f t="shared" si="80"/>
        <v/>
      </c>
      <c r="S467" s="25" t="str">
        <f t="shared" si="81"/>
        <v/>
      </c>
      <c r="T467" s="25" t="str">
        <f t="shared" si="82"/>
        <v/>
      </c>
      <c r="U467" s="22" t="str">
        <f t="shared" si="83"/>
        <v/>
      </c>
      <c r="V467" s="22" t="str">
        <f t="shared" si="84"/>
        <v/>
      </c>
      <c r="W467" s="23" t="str">
        <f>IFERROR(G467-L467,"")</f>
        <v/>
      </c>
      <c r="X467" s="48" t="str">
        <f t="shared" si="70"/>
        <v/>
      </c>
      <c r="Y467" s="49" t="str">
        <f t="shared" si="71"/>
        <v/>
      </c>
      <c r="Z467" s="28" t="str">
        <f t="shared" si="72"/>
        <v/>
      </c>
      <c r="AA467" s="13" t="str">
        <f t="shared" si="73"/>
        <v/>
      </c>
      <c r="AB467" s="13" t="str">
        <f t="shared" si="74"/>
        <v/>
      </c>
      <c r="AC467" s="63" t="str">
        <f t="shared" si="85"/>
        <v/>
      </c>
      <c r="AD467" s="14" t="str">
        <f t="shared" si="75"/>
        <v/>
      </c>
      <c r="AE467" s="14" t="str">
        <f t="shared" si="76"/>
        <v/>
      </c>
      <c r="AF467" s="64" t="str">
        <f t="shared" si="86"/>
        <v/>
      </c>
      <c r="AG467" s="4"/>
      <c r="AN467" s="4"/>
      <c r="AO467" s="4"/>
    </row>
    <row r="468" spans="1:41" x14ac:dyDescent="0.55000000000000004">
      <c r="A468" s="5" t="str">
        <f>IF('Data Validation'!$K$2&lt;&gt;TRUE,"",'Data Validation'!A468)</f>
        <v/>
      </c>
      <c r="B468" s="5" t="str">
        <f>IF('Data Validation'!$K$2&lt;&gt;TRUE,"",'Data Validation'!C468)</f>
        <v/>
      </c>
      <c r="C468" s="5" t="str">
        <f>IF('Data Validation'!$K$2&lt;&gt;TRUE,"",'Data Validation'!E468)</f>
        <v/>
      </c>
      <c r="D468" s="5" t="str">
        <f>IF('Data Validation'!$K$2&lt;&gt;TRUE,"",'Data Validation'!G468)</f>
        <v/>
      </c>
      <c r="E468" s="5" t="str">
        <f>IF($C468&lt;&gt;"M5","",Price!F468)</f>
        <v/>
      </c>
      <c r="F468" s="6" t="str">
        <f>IF($C468&lt;&gt;"M5","",Price!G468)</f>
        <v/>
      </c>
      <c r="G468" s="57" t="str">
        <f>IF($C468&lt;&gt;"M5","",SSA!E468)</f>
        <v/>
      </c>
      <c r="H468" s="57" t="str">
        <f>IF($C468&lt;&gt;"M5","",SSA!F468)</f>
        <v/>
      </c>
      <c r="I468" s="57" t="str">
        <f>IF($C468&lt;&gt;"M5","",SSA!G468)</f>
        <v/>
      </c>
      <c r="J468" s="57" t="str">
        <f>IF($C468&lt;&gt;"M5","",SSA!H468)</f>
        <v/>
      </c>
      <c r="L468" s="15" t="str">
        <f>IFERROR(AVERAGE(G433:G468),"")</f>
        <v/>
      </c>
      <c r="M468" s="15" t="str">
        <f t="shared" si="69"/>
        <v/>
      </c>
      <c r="N468" s="59" t="str">
        <f t="shared" si="68"/>
        <v/>
      </c>
      <c r="O468" s="60" t="str">
        <f t="shared" si="77"/>
        <v/>
      </c>
      <c r="P468" s="61" t="str">
        <f t="shared" si="78"/>
        <v/>
      </c>
      <c r="Q468" s="26" t="str">
        <f t="shared" si="79"/>
        <v/>
      </c>
      <c r="R468" s="26" t="str">
        <f t="shared" si="80"/>
        <v/>
      </c>
      <c r="S468" s="25" t="str">
        <f t="shared" si="81"/>
        <v/>
      </c>
      <c r="T468" s="25" t="str">
        <f t="shared" si="82"/>
        <v/>
      </c>
      <c r="U468" s="22" t="str">
        <f t="shared" si="83"/>
        <v/>
      </c>
      <c r="V468" s="22" t="str">
        <f t="shared" si="84"/>
        <v/>
      </c>
      <c r="W468" s="23" t="str">
        <f>IFERROR(G468-L468,"")</f>
        <v/>
      </c>
      <c r="X468" s="48" t="str">
        <f t="shared" si="70"/>
        <v/>
      </c>
      <c r="Y468" s="49" t="str">
        <f t="shared" si="71"/>
        <v/>
      </c>
      <c r="Z468" s="28" t="str">
        <f t="shared" si="72"/>
        <v/>
      </c>
      <c r="AA468" s="13" t="str">
        <f t="shared" si="73"/>
        <v/>
      </c>
      <c r="AB468" s="13" t="str">
        <f t="shared" si="74"/>
        <v/>
      </c>
      <c r="AC468" s="63" t="str">
        <f t="shared" si="85"/>
        <v/>
      </c>
      <c r="AD468" s="14" t="str">
        <f t="shared" si="75"/>
        <v/>
      </c>
      <c r="AE468" s="14" t="str">
        <f t="shared" si="76"/>
        <v/>
      </c>
      <c r="AF468" s="64" t="str">
        <f t="shared" si="86"/>
        <v/>
      </c>
      <c r="AG468" s="4"/>
      <c r="AN468" s="4"/>
      <c r="AO468" s="4"/>
    </row>
    <row r="469" spans="1:41" x14ac:dyDescent="0.55000000000000004">
      <c r="A469" s="5" t="str">
        <f>IF('Data Validation'!$K$2&lt;&gt;TRUE,"",'Data Validation'!A469)</f>
        <v/>
      </c>
      <c r="B469" s="5" t="str">
        <f>IF('Data Validation'!$K$2&lt;&gt;TRUE,"",'Data Validation'!C469)</f>
        <v/>
      </c>
      <c r="C469" s="5" t="str">
        <f>IF('Data Validation'!$K$2&lt;&gt;TRUE,"",'Data Validation'!E469)</f>
        <v/>
      </c>
      <c r="D469" s="5" t="str">
        <f>IF('Data Validation'!$K$2&lt;&gt;TRUE,"",'Data Validation'!G469)</f>
        <v/>
      </c>
      <c r="E469" s="5" t="str">
        <f>IF($C469&lt;&gt;"M5","",Price!F469)</f>
        <v/>
      </c>
      <c r="F469" s="6" t="str">
        <f>IF($C469&lt;&gt;"M5","",Price!G469)</f>
        <v/>
      </c>
      <c r="G469" s="57" t="str">
        <f>IF($C469&lt;&gt;"M5","",SSA!E469)</f>
        <v/>
      </c>
      <c r="H469" s="57" t="str">
        <f>IF($C469&lt;&gt;"M5","",SSA!F469)</f>
        <v/>
      </c>
      <c r="I469" s="57" t="str">
        <f>IF($C469&lt;&gt;"M5","",SSA!G469)</f>
        <v/>
      </c>
      <c r="J469" s="57" t="str">
        <f>IF($C469&lt;&gt;"M5","",SSA!H469)</f>
        <v/>
      </c>
      <c r="L469" s="15" t="str">
        <f>IFERROR(AVERAGE(G434:G469),"")</f>
        <v/>
      </c>
      <c r="M469" s="15" t="str">
        <f t="shared" si="69"/>
        <v/>
      </c>
      <c r="N469" s="59" t="str">
        <f t="shared" si="68"/>
        <v/>
      </c>
      <c r="O469" s="60" t="str">
        <f t="shared" si="77"/>
        <v/>
      </c>
      <c r="P469" s="61" t="str">
        <f t="shared" si="78"/>
        <v/>
      </c>
      <c r="Q469" s="26" t="str">
        <f t="shared" si="79"/>
        <v/>
      </c>
      <c r="R469" s="26" t="str">
        <f t="shared" si="80"/>
        <v/>
      </c>
      <c r="S469" s="25" t="str">
        <f t="shared" si="81"/>
        <v/>
      </c>
      <c r="T469" s="25" t="str">
        <f t="shared" si="82"/>
        <v/>
      </c>
      <c r="U469" s="22" t="str">
        <f t="shared" si="83"/>
        <v/>
      </c>
      <c r="V469" s="22" t="str">
        <f t="shared" si="84"/>
        <v/>
      </c>
      <c r="W469" s="23" t="str">
        <f>IFERROR(G469-L469,"")</f>
        <v/>
      </c>
      <c r="X469" s="48" t="str">
        <f t="shared" si="70"/>
        <v/>
      </c>
      <c r="Y469" s="49" t="str">
        <f t="shared" si="71"/>
        <v/>
      </c>
      <c r="Z469" s="28" t="str">
        <f t="shared" si="72"/>
        <v/>
      </c>
      <c r="AA469" s="13" t="str">
        <f t="shared" si="73"/>
        <v/>
      </c>
      <c r="AB469" s="13" t="str">
        <f t="shared" si="74"/>
        <v/>
      </c>
      <c r="AC469" s="63" t="str">
        <f t="shared" si="85"/>
        <v/>
      </c>
      <c r="AD469" s="14" t="str">
        <f t="shared" si="75"/>
        <v/>
      </c>
      <c r="AE469" s="14" t="str">
        <f t="shared" si="76"/>
        <v/>
      </c>
      <c r="AF469" s="64" t="str">
        <f t="shared" si="86"/>
        <v/>
      </c>
      <c r="AG469" s="4"/>
      <c r="AN469" s="4"/>
      <c r="AO469" s="4"/>
    </row>
    <row r="470" spans="1:41" x14ac:dyDescent="0.55000000000000004">
      <c r="A470" s="5" t="str">
        <f>IF('Data Validation'!$K$2&lt;&gt;TRUE,"",'Data Validation'!A470)</f>
        <v/>
      </c>
      <c r="B470" s="5" t="str">
        <f>IF('Data Validation'!$K$2&lt;&gt;TRUE,"",'Data Validation'!C470)</f>
        <v/>
      </c>
      <c r="C470" s="5" t="str">
        <f>IF('Data Validation'!$K$2&lt;&gt;TRUE,"",'Data Validation'!E470)</f>
        <v/>
      </c>
      <c r="D470" s="5" t="str">
        <f>IF('Data Validation'!$K$2&lt;&gt;TRUE,"",'Data Validation'!G470)</f>
        <v/>
      </c>
      <c r="E470" s="5" t="str">
        <f>IF($C470&lt;&gt;"M5","",Price!F470)</f>
        <v/>
      </c>
      <c r="F470" s="6" t="str">
        <f>IF($C470&lt;&gt;"M5","",Price!G470)</f>
        <v/>
      </c>
      <c r="G470" s="57" t="str">
        <f>IF($C470&lt;&gt;"M5","",SSA!E470)</f>
        <v/>
      </c>
      <c r="H470" s="57" t="str">
        <f>IF($C470&lt;&gt;"M5","",SSA!F470)</f>
        <v/>
      </c>
      <c r="I470" s="57" t="str">
        <f>IF($C470&lt;&gt;"M5","",SSA!G470)</f>
        <v/>
      </c>
      <c r="J470" s="57" t="str">
        <f>IF($C470&lt;&gt;"M5","",SSA!H470)</f>
        <v/>
      </c>
      <c r="L470" s="15" t="str">
        <f>IFERROR(AVERAGE(G435:G470),"")</f>
        <v/>
      </c>
      <c r="M470" s="15" t="str">
        <f t="shared" si="69"/>
        <v/>
      </c>
      <c r="N470" s="59" t="str">
        <f t="shared" si="68"/>
        <v/>
      </c>
      <c r="O470" s="60" t="str">
        <f t="shared" si="77"/>
        <v/>
      </c>
      <c r="P470" s="61" t="str">
        <f t="shared" si="78"/>
        <v/>
      </c>
      <c r="Q470" s="26" t="str">
        <f t="shared" si="79"/>
        <v/>
      </c>
      <c r="R470" s="26" t="str">
        <f t="shared" si="80"/>
        <v/>
      </c>
      <c r="S470" s="25" t="str">
        <f t="shared" si="81"/>
        <v/>
      </c>
      <c r="T470" s="25" t="str">
        <f t="shared" si="82"/>
        <v/>
      </c>
      <c r="U470" s="22" t="str">
        <f t="shared" si="83"/>
        <v/>
      </c>
      <c r="V470" s="22" t="str">
        <f t="shared" si="84"/>
        <v/>
      </c>
      <c r="W470" s="23" t="str">
        <f>IFERROR(G470-L470,"")</f>
        <v/>
      </c>
      <c r="X470" s="48" t="str">
        <f t="shared" si="70"/>
        <v/>
      </c>
      <c r="Y470" s="49" t="str">
        <f t="shared" si="71"/>
        <v/>
      </c>
      <c r="Z470" s="28" t="str">
        <f t="shared" si="72"/>
        <v/>
      </c>
      <c r="AA470" s="13" t="str">
        <f t="shared" si="73"/>
        <v/>
      </c>
      <c r="AB470" s="13" t="str">
        <f t="shared" si="74"/>
        <v/>
      </c>
      <c r="AC470" s="63" t="str">
        <f t="shared" si="85"/>
        <v/>
      </c>
      <c r="AD470" s="14" t="str">
        <f t="shared" si="75"/>
        <v/>
      </c>
      <c r="AE470" s="14" t="str">
        <f t="shared" si="76"/>
        <v/>
      </c>
      <c r="AF470" s="64" t="str">
        <f t="shared" si="86"/>
        <v/>
      </c>
      <c r="AG470" s="4"/>
      <c r="AN470" s="4"/>
      <c r="AO470" s="4"/>
    </row>
    <row r="471" spans="1:41" x14ac:dyDescent="0.55000000000000004">
      <c r="A471" s="5" t="str">
        <f>IF('Data Validation'!$K$2&lt;&gt;TRUE,"",'Data Validation'!A471)</f>
        <v/>
      </c>
      <c r="B471" s="5" t="str">
        <f>IF('Data Validation'!$K$2&lt;&gt;TRUE,"",'Data Validation'!C471)</f>
        <v/>
      </c>
      <c r="C471" s="5" t="str">
        <f>IF('Data Validation'!$K$2&lt;&gt;TRUE,"",'Data Validation'!E471)</f>
        <v/>
      </c>
      <c r="D471" s="5" t="str">
        <f>IF('Data Validation'!$K$2&lt;&gt;TRUE,"",'Data Validation'!G471)</f>
        <v/>
      </c>
      <c r="E471" s="5" t="str">
        <f>IF($C471&lt;&gt;"M5","",Price!F471)</f>
        <v/>
      </c>
      <c r="F471" s="6" t="str">
        <f>IF($C471&lt;&gt;"M5","",Price!G471)</f>
        <v/>
      </c>
      <c r="G471" s="57" t="str">
        <f>IF($C471&lt;&gt;"M5","",SSA!E471)</f>
        <v/>
      </c>
      <c r="H471" s="57" t="str">
        <f>IF($C471&lt;&gt;"M5","",SSA!F471)</f>
        <v/>
      </c>
      <c r="I471" s="57" t="str">
        <f>IF($C471&lt;&gt;"M5","",SSA!G471)</f>
        <v/>
      </c>
      <c r="J471" s="57" t="str">
        <f>IF($C471&lt;&gt;"M5","",SSA!H471)</f>
        <v/>
      </c>
      <c r="L471" s="15" t="str">
        <f>IFERROR(AVERAGE(G436:G471),"")</f>
        <v/>
      </c>
      <c r="M471" s="15" t="str">
        <f t="shared" si="69"/>
        <v/>
      </c>
      <c r="N471" s="59" t="str">
        <f t="shared" si="68"/>
        <v/>
      </c>
      <c r="O471" s="60" t="str">
        <f t="shared" si="77"/>
        <v/>
      </c>
      <c r="P471" s="61" t="str">
        <f t="shared" si="78"/>
        <v/>
      </c>
      <c r="Q471" s="26" t="str">
        <f t="shared" si="79"/>
        <v/>
      </c>
      <c r="R471" s="26" t="str">
        <f t="shared" si="80"/>
        <v/>
      </c>
      <c r="S471" s="25" t="str">
        <f t="shared" si="81"/>
        <v/>
      </c>
      <c r="T471" s="25" t="str">
        <f t="shared" si="82"/>
        <v/>
      </c>
      <c r="U471" s="22" t="str">
        <f t="shared" si="83"/>
        <v/>
      </c>
      <c r="V471" s="22" t="str">
        <f t="shared" si="84"/>
        <v/>
      </c>
      <c r="W471" s="23" t="str">
        <f>IFERROR(G471-L471,"")</f>
        <v/>
      </c>
      <c r="X471" s="48" t="str">
        <f t="shared" si="70"/>
        <v/>
      </c>
      <c r="Y471" s="49" t="str">
        <f t="shared" si="71"/>
        <v/>
      </c>
      <c r="Z471" s="28" t="str">
        <f t="shared" si="72"/>
        <v/>
      </c>
      <c r="AA471" s="13" t="str">
        <f t="shared" si="73"/>
        <v/>
      </c>
      <c r="AB471" s="13" t="str">
        <f t="shared" si="74"/>
        <v/>
      </c>
      <c r="AC471" s="63" t="str">
        <f t="shared" si="85"/>
        <v/>
      </c>
      <c r="AD471" s="14" t="str">
        <f t="shared" si="75"/>
        <v/>
      </c>
      <c r="AE471" s="14" t="str">
        <f t="shared" si="76"/>
        <v/>
      </c>
      <c r="AF471" s="64" t="str">
        <f t="shared" si="86"/>
        <v/>
      </c>
      <c r="AG471" s="4"/>
      <c r="AN471" s="4"/>
      <c r="AO471" s="4"/>
    </row>
    <row r="472" spans="1:41" x14ac:dyDescent="0.55000000000000004">
      <c r="A472" s="5" t="str">
        <f>IF('Data Validation'!$K$2&lt;&gt;TRUE,"",'Data Validation'!A472)</f>
        <v/>
      </c>
      <c r="B472" s="5" t="str">
        <f>IF('Data Validation'!$K$2&lt;&gt;TRUE,"",'Data Validation'!C472)</f>
        <v/>
      </c>
      <c r="C472" s="5" t="str">
        <f>IF('Data Validation'!$K$2&lt;&gt;TRUE,"",'Data Validation'!E472)</f>
        <v/>
      </c>
      <c r="D472" s="5" t="str">
        <f>IF('Data Validation'!$K$2&lt;&gt;TRUE,"",'Data Validation'!G472)</f>
        <v/>
      </c>
      <c r="E472" s="5" t="str">
        <f>IF($C472&lt;&gt;"M5","",Price!F472)</f>
        <v/>
      </c>
      <c r="F472" s="6" t="str">
        <f>IF($C472&lt;&gt;"M5","",Price!G472)</f>
        <v/>
      </c>
      <c r="G472" s="57" t="str">
        <f>IF($C472&lt;&gt;"M5","",SSA!E472)</f>
        <v/>
      </c>
      <c r="H472" s="57" t="str">
        <f>IF($C472&lt;&gt;"M5","",SSA!F472)</f>
        <v/>
      </c>
      <c r="I472" s="57" t="str">
        <f>IF($C472&lt;&gt;"M5","",SSA!G472)</f>
        <v/>
      </c>
      <c r="J472" s="57" t="str">
        <f>IF($C472&lt;&gt;"M5","",SSA!H472)</f>
        <v/>
      </c>
      <c r="L472" s="15" t="str">
        <f>IFERROR(AVERAGE(G437:G472),"")</f>
        <v/>
      </c>
      <c r="M472" s="15" t="str">
        <f t="shared" si="69"/>
        <v/>
      </c>
      <c r="N472" s="59" t="str">
        <f t="shared" si="68"/>
        <v/>
      </c>
      <c r="O472" s="60" t="str">
        <f t="shared" si="77"/>
        <v/>
      </c>
      <c r="P472" s="61" t="str">
        <f t="shared" si="78"/>
        <v/>
      </c>
      <c r="Q472" s="26" t="str">
        <f t="shared" si="79"/>
        <v/>
      </c>
      <c r="R472" s="26" t="str">
        <f t="shared" si="80"/>
        <v/>
      </c>
      <c r="S472" s="25" t="str">
        <f t="shared" si="81"/>
        <v/>
      </c>
      <c r="T472" s="25" t="str">
        <f t="shared" si="82"/>
        <v/>
      </c>
      <c r="U472" s="22" t="str">
        <f t="shared" si="83"/>
        <v/>
      </c>
      <c r="V472" s="22" t="str">
        <f t="shared" si="84"/>
        <v/>
      </c>
      <c r="W472" s="23" t="str">
        <f>IFERROR(G472-L472,"")</f>
        <v/>
      </c>
      <c r="X472" s="48" t="str">
        <f t="shared" si="70"/>
        <v/>
      </c>
      <c r="Y472" s="49" t="str">
        <f t="shared" si="71"/>
        <v/>
      </c>
      <c r="Z472" s="28" t="str">
        <f t="shared" si="72"/>
        <v/>
      </c>
      <c r="AA472" s="13" t="str">
        <f t="shared" si="73"/>
        <v/>
      </c>
      <c r="AB472" s="13" t="str">
        <f t="shared" si="74"/>
        <v/>
      </c>
      <c r="AC472" s="63" t="str">
        <f t="shared" si="85"/>
        <v/>
      </c>
      <c r="AD472" s="14" t="str">
        <f t="shared" si="75"/>
        <v/>
      </c>
      <c r="AE472" s="14" t="str">
        <f t="shared" si="76"/>
        <v/>
      </c>
      <c r="AF472" s="64" t="str">
        <f t="shared" si="86"/>
        <v/>
      </c>
      <c r="AG472" s="4"/>
      <c r="AN472" s="4"/>
      <c r="AO472" s="4"/>
    </row>
    <row r="473" spans="1:41" x14ac:dyDescent="0.55000000000000004">
      <c r="A473" s="5" t="str">
        <f>IF('Data Validation'!$K$2&lt;&gt;TRUE,"",'Data Validation'!A473)</f>
        <v/>
      </c>
      <c r="B473" s="5" t="str">
        <f>IF('Data Validation'!$K$2&lt;&gt;TRUE,"",'Data Validation'!C473)</f>
        <v/>
      </c>
      <c r="C473" s="5" t="str">
        <f>IF('Data Validation'!$K$2&lt;&gt;TRUE,"",'Data Validation'!E473)</f>
        <v/>
      </c>
      <c r="D473" s="5" t="str">
        <f>IF('Data Validation'!$K$2&lt;&gt;TRUE,"",'Data Validation'!G473)</f>
        <v/>
      </c>
      <c r="E473" s="5" t="str">
        <f>IF($C473&lt;&gt;"M5","",Price!F473)</f>
        <v/>
      </c>
      <c r="F473" s="6" t="str">
        <f>IF($C473&lt;&gt;"M5","",Price!G473)</f>
        <v/>
      </c>
      <c r="G473" s="57" t="str">
        <f>IF($C473&lt;&gt;"M5","",SSA!E473)</f>
        <v/>
      </c>
      <c r="H473" s="57" t="str">
        <f>IF($C473&lt;&gt;"M5","",SSA!F473)</f>
        <v/>
      </c>
      <c r="I473" s="57" t="str">
        <f>IF($C473&lt;&gt;"M5","",SSA!G473)</f>
        <v/>
      </c>
      <c r="J473" s="57" t="str">
        <f>IF($C473&lt;&gt;"M5","",SSA!H473)</f>
        <v/>
      </c>
      <c r="L473" s="15" t="str">
        <f>IFERROR(AVERAGE(G438:G473),"")</f>
        <v/>
      </c>
      <c r="M473" s="15" t="str">
        <f t="shared" si="69"/>
        <v/>
      </c>
      <c r="N473" s="59" t="str">
        <f t="shared" ref="N473:N500" si="87">IFERROR(G473-H473,"")</f>
        <v/>
      </c>
      <c r="O473" s="60" t="str">
        <f t="shared" si="77"/>
        <v/>
      </c>
      <c r="P473" s="61" t="str">
        <f t="shared" si="78"/>
        <v/>
      </c>
      <c r="Q473" s="26" t="str">
        <f t="shared" si="79"/>
        <v/>
      </c>
      <c r="R473" s="26" t="str">
        <f t="shared" si="80"/>
        <v/>
      </c>
      <c r="S473" s="25" t="str">
        <f t="shared" si="81"/>
        <v/>
      </c>
      <c r="T473" s="25" t="str">
        <f t="shared" si="82"/>
        <v/>
      </c>
      <c r="U473" s="22" t="str">
        <f t="shared" si="83"/>
        <v/>
      </c>
      <c r="V473" s="22" t="str">
        <f t="shared" si="84"/>
        <v/>
      </c>
      <c r="W473" s="23" t="str">
        <f>IFERROR(G473-L473,"")</f>
        <v/>
      </c>
      <c r="X473" s="48" t="str">
        <f t="shared" si="70"/>
        <v/>
      </c>
      <c r="Y473" s="49" t="str">
        <f t="shared" si="71"/>
        <v/>
      </c>
      <c r="Z473" s="28" t="str">
        <f t="shared" si="72"/>
        <v/>
      </c>
      <c r="AA473" s="13" t="str">
        <f t="shared" si="73"/>
        <v/>
      </c>
      <c r="AB473" s="13" t="str">
        <f t="shared" si="74"/>
        <v/>
      </c>
      <c r="AC473" s="63" t="str">
        <f t="shared" si="85"/>
        <v/>
      </c>
      <c r="AD473" s="14" t="str">
        <f t="shared" si="75"/>
        <v/>
      </c>
      <c r="AE473" s="14" t="str">
        <f t="shared" si="76"/>
        <v/>
      </c>
      <c r="AF473" s="64" t="str">
        <f t="shared" si="86"/>
        <v/>
      </c>
      <c r="AG473" s="4"/>
      <c r="AN473" s="4"/>
      <c r="AO473" s="4"/>
    </row>
    <row r="474" spans="1:41" x14ac:dyDescent="0.55000000000000004">
      <c r="A474" s="5" t="str">
        <f>IF('Data Validation'!$K$2&lt;&gt;TRUE,"",'Data Validation'!A474)</f>
        <v/>
      </c>
      <c r="B474" s="5" t="str">
        <f>IF('Data Validation'!$K$2&lt;&gt;TRUE,"",'Data Validation'!C474)</f>
        <v/>
      </c>
      <c r="C474" s="5" t="str">
        <f>IF('Data Validation'!$K$2&lt;&gt;TRUE,"",'Data Validation'!E474)</f>
        <v/>
      </c>
      <c r="D474" s="5" t="str">
        <f>IF('Data Validation'!$K$2&lt;&gt;TRUE,"",'Data Validation'!G474)</f>
        <v/>
      </c>
      <c r="E474" s="5" t="str">
        <f>IF($C474&lt;&gt;"M5","",Price!F474)</f>
        <v/>
      </c>
      <c r="F474" s="6" t="str">
        <f>IF($C474&lt;&gt;"M5","",Price!G474)</f>
        <v/>
      </c>
      <c r="G474" s="57" t="str">
        <f>IF($C474&lt;&gt;"M5","",SSA!E474)</f>
        <v/>
      </c>
      <c r="H474" s="57" t="str">
        <f>IF($C474&lt;&gt;"M5","",SSA!F474)</f>
        <v/>
      </c>
      <c r="I474" s="57" t="str">
        <f>IF($C474&lt;&gt;"M5","",SSA!G474)</f>
        <v/>
      </c>
      <c r="J474" s="57" t="str">
        <f>IF($C474&lt;&gt;"M5","",SSA!H474)</f>
        <v/>
      </c>
      <c r="L474" s="15" t="str">
        <f>IFERROR(AVERAGE(G439:G474),"")</f>
        <v/>
      </c>
      <c r="M474" s="15" t="str">
        <f t="shared" ref="M474:M500" si="88">IF(L474="","",L474*0.2+M473*0.8)</f>
        <v/>
      </c>
      <c r="N474" s="59" t="str">
        <f t="shared" si="87"/>
        <v/>
      </c>
      <c r="O474" s="60" t="str">
        <f t="shared" si="77"/>
        <v/>
      </c>
      <c r="P474" s="61" t="str">
        <f t="shared" si="78"/>
        <v/>
      </c>
      <c r="Q474" s="26" t="str">
        <f t="shared" si="79"/>
        <v/>
      </c>
      <c r="R474" s="26" t="str">
        <f t="shared" si="80"/>
        <v/>
      </c>
      <c r="S474" s="25" t="str">
        <f t="shared" si="81"/>
        <v/>
      </c>
      <c r="T474" s="25" t="str">
        <f t="shared" si="82"/>
        <v/>
      </c>
      <c r="U474" s="22" t="str">
        <f t="shared" si="83"/>
        <v/>
      </c>
      <c r="V474" s="22" t="str">
        <f t="shared" si="84"/>
        <v/>
      </c>
      <c r="W474" s="23" t="str">
        <f>IFERROR(G474-L474,"")</f>
        <v/>
      </c>
      <c r="X474" s="48" t="str">
        <f t="shared" ref="X474:X500" si="89">IFERROR(L474-M474,"")</f>
        <v/>
      </c>
      <c r="Y474" s="49" t="str">
        <f t="shared" ref="Y474:Y500" si="90">IF(X474="","",IF(X474&gt;=0,1,-1))</f>
        <v/>
      </c>
      <c r="Z474" s="28" t="str">
        <f t="shared" si="72"/>
        <v/>
      </c>
      <c r="AA474" s="13" t="str">
        <f t="shared" si="73"/>
        <v/>
      </c>
      <c r="AB474" s="13" t="str">
        <f t="shared" si="74"/>
        <v/>
      </c>
      <c r="AC474" s="63" t="str">
        <f t="shared" si="85"/>
        <v/>
      </c>
      <c r="AD474" s="14" t="str">
        <f t="shared" si="75"/>
        <v/>
      </c>
      <c r="AE474" s="14" t="str">
        <f t="shared" si="76"/>
        <v/>
      </c>
      <c r="AF474" s="64" t="str">
        <f t="shared" si="86"/>
        <v/>
      </c>
      <c r="AG474" s="4"/>
      <c r="AN474" s="4"/>
      <c r="AO474" s="4"/>
    </row>
    <row r="475" spans="1:41" x14ac:dyDescent="0.55000000000000004">
      <c r="A475" s="5" t="str">
        <f>IF('Data Validation'!$K$2&lt;&gt;TRUE,"",'Data Validation'!A475)</f>
        <v/>
      </c>
      <c r="B475" s="5" t="str">
        <f>IF('Data Validation'!$K$2&lt;&gt;TRUE,"",'Data Validation'!C475)</f>
        <v/>
      </c>
      <c r="C475" s="5" t="str">
        <f>IF('Data Validation'!$K$2&lt;&gt;TRUE,"",'Data Validation'!E475)</f>
        <v/>
      </c>
      <c r="D475" s="5" t="str">
        <f>IF('Data Validation'!$K$2&lt;&gt;TRUE,"",'Data Validation'!G475)</f>
        <v/>
      </c>
      <c r="E475" s="5" t="str">
        <f>IF($C475&lt;&gt;"M5","",Price!F475)</f>
        <v/>
      </c>
      <c r="F475" s="6" t="str">
        <f>IF($C475&lt;&gt;"M5","",Price!G475)</f>
        <v/>
      </c>
      <c r="G475" s="57" t="str">
        <f>IF($C475&lt;&gt;"M5","",SSA!E475)</f>
        <v/>
      </c>
      <c r="H475" s="57" t="str">
        <f>IF($C475&lt;&gt;"M5","",SSA!F475)</f>
        <v/>
      </c>
      <c r="I475" s="57" t="str">
        <f>IF($C475&lt;&gt;"M5","",SSA!G475)</f>
        <v/>
      </c>
      <c r="J475" s="57" t="str">
        <f>IF($C475&lt;&gt;"M5","",SSA!H475)</f>
        <v/>
      </c>
      <c r="L475" s="15" t="str">
        <f>IFERROR(AVERAGE(G440:G475),"")</f>
        <v/>
      </c>
      <c r="M475" s="15" t="str">
        <f t="shared" si="88"/>
        <v/>
      </c>
      <c r="N475" s="59" t="str">
        <f t="shared" si="87"/>
        <v/>
      </c>
      <c r="O475" s="60" t="str">
        <f t="shared" si="77"/>
        <v/>
      </c>
      <c r="P475" s="61" t="str">
        <f t="shared" si="78"/>
        <v/>
      </c>
      <c r="Q475" s="26" t="str">
        <f t="shared" si="79"/>
        <v/>
      </c>
      <c r="R475" s="26" t="str">
        <f t="shared" si="80"/>
        <v/>
      </c>
      <c r="S475" s="25" t="str">
        <f t="shared" si="81"/>
        <v/>
      </c>
      <c r="T475" s="25" t="str">
        <f t="shared" si="82"/>
        <v/>
      </c>
      <c r="U475" s="22" t="str">
        <f t="shared" si="83"/>
        <v/>
      </c>
      <c r="V475" s="22" t="str">
        <f t="shared" si="84"/>
        <v/>
      </c>
      <c r="W475" s="23" t="str">
        <f>IFERROR(G475-L475,"")</f>
        <v/>
      </c>
      <c r="X475" s="48" t="str">
        <f t="shared" si="89"/>
        <v/>
      </c>
      <c r="Y475" s="49" t="str">
        <f t="shared" si="90"/>
        <v/>
      </c>
      <c r="Z475" s="28" t="str">
        <f t="shared" ref="Z475:Z500" si="91">IFERROR(IF(Y475=Y474,Z474+Y475,Y475),"")</f>
        <v/>
      </c>
      <c r="AA475" s="13" t="str">
        <f t="shared" si="73"/>
        <v/>
      </c>
      <c r="AB475" s="13" t="str">
        <f t="shared" si="74"/>
        <v/>
      </c>
      <c r="AC475" s="63" t="str">
        <f t="shared" si="85"/>
        <v/>
      </c>
      <c r="AD475" s="14" t="str">
        <f t="shared" si="75"/>
        <v/>
      </c>
      <c r="AE475" s="14" t="str">
        <f t="shared" si="76"/>
        <v/>
      </c>
      <c r="AF475" s="64" t="str">
        <f t="shared" si="86"/>
        <v/>
      </c>
      <c r="AG475" s="4"/>
      <c r="AN475" s="4"/>
      <c r="AO475" s="4"/>
    </row>
    <row r="476" spans="1:41" x14ac:dyDescent="0.55000000000000004">
      <c r="A476" s="5" t="str">
        <f>IF('Data Validation'!$K$2&lt;&gt;TRUE,"",'Data Validation'!A476)</f>
        <v/>
      </c>
      <c r="B476" s="5" t="str">
        <f>IF('Data Validation'!$K$2&lt;&gt;TRUE,"",'Data Validation'!C476)</f>
        <v/>
      </c>
      <c r="C476" s="5" t="str">
        <f>IF('Data Validation'!$K$2&lt;&gt;TRUE,"",'Data Validation'!E476)</f>
        <v/>
      </c>
      <c r="D476" s="5" t="str">
        <f>IF('Data Validation'!$K$2&lt;&gt;TRUE,"",'Data Validation'!G476)</f>
        <v/>
      </c>
      <c r="E476" s="5" t="str">
        <f>IF($C476&lt;&gt;"M5","",Price!F476)</f>
        <v/>
      </c>
      <c r="F476" s="6" t="str">
        <f>IF($C476&lt;&gt;"M5","",Price!G476)</f>
        <v/>
      </c>
      <c r="G476" s="57" t="str">
        <f>IF($C476&lt;&gt;"M5","",SSA!E476)</f>
        <v/>
      </c>
      <c r="H476" s="57" t="str">
        <f>IF($C476&lt;&gt;"M5","",SSA!F476)</f>
        <v/>
      </c>
      <c r="I476" s="57" t="str">
        <f>IF($C476&lt;&gt;"M5","",SSA!G476)</f>
        <v/>
      </c>
      <c r="J476" s="57" t="str">
        <f>IF($C476&lt;&gt;"M5","",SSA!H476)</f>
        <v/>
      </c>
      <c r="L476" s="15" t="str">
        <f>IFERROR(AVERAGE(G441:G476),"")</f>
        <v/>
      </c>
      <c r="M476" s="15" t="str">
        <f t="shared" si="88"/>
        <v/>
      </c>
      <c r="N476" s="59" t="str">
        <f t="shared" si="87"/>
        <v/>
      </c>
      <c r="O476" s="60" t="str">
        <f t="shared" si="77"/>
        <v/>
      </c>
      <c r="P476" s="61" t="str">
        <f t="shared" si="78"/>
        <v/>
      </c>
      <c r="Q476" s="26" t="str">
        <f t="shared" si="79"/>
        <v/>
      </c>
      <c r="R476" s="26" t="str">
        <f t="shared" si="80"/>
        <v/>
      </c>
      <c r="S476" s="25" t="str">
        <f t="shared" si="81"/>
        <v/>
      </c>
      <c r="T476" s="25" t="str">
        <f t="shared" si="82"/>
        <v/>
      </c>
      <c r="U476" s="22" t="str">
        <f t="shared" si="83"/>
        <v/>
      </c>
      <c r="V476" s="22" t="str">
        <f t="shared" si="84"/>
        <v/>
      </c>
      <c r="W476" s="23" t="str">
        <f>IFERROR(G476-L476,"")</f>
        <v/>
      </c>
      <c r="X476" s="48" t="str">
        <f t="shared" si="89"/>
        <v/>
      </c>
      <c r="Y476" s="49" t="str">
        <f t="shared" si="90"/>
        <v/>
      </c>
      <c r="Z476" s="28" t="str">
        <f t="shared" si="91"/>
        <v/>
      </c>
      <c r="AA476" s="13" t="str">
        <f t="shared" si="73"/>
        <v/>
      </c>
      <c r="AB476" s="13" t="str">
        <f t="shared" si="74"/>
        <v/>
      </c>
      <c r="AC476" s="63" t="str">
        <f t="shared" si="85"/>
        <v/>
      </c>
      <c r="AD476" s="14" t="str">
        <f t="shared" si="75"/>
        <v/>
      </c>
      <c r="AE476" s="14" t="str">
        <f t="shared" si="76"/>
        <v/>
      </c>
      <c r="AF476" s="64" t="str">
        <f t="shared" si="86"/>
        <v/>
      </c>
      <c r="AG476" s="4"/>
      <c r="AN476" s="4"/>
      <c r="AO476" s="4"/>
    </row>
    <row r="477" spans="1:41" x14ac:dyDescent="0.55000000000000004">
      <c r="A477" s="5" t="str">
        <f>IF('Data Validation'!$K$2&lt;&gt;TRUE,"",'Data Validation'!A477)</f>
        <v/>
      </c>
      <c r="B477" s="5" t="str">
        <f>IF('Data Validation'!$K$2&lt;&gt;TRUE,"",'Data Validation'!C477)</f>
        <v/>
      </c>
      <c r="C477" s="5" t="str">
        <f>IF('Data Validation'!$K$2&lt;&gt;TRUE,"",'Data Validation'!E477)</f>
        <v/>
      </c>
      <c r="D477" s="5" t="str">
        <f>IF('Data Validation'!$K$2&lt;&gt;TRUE,"",'Data Validation'!G477)</f>
        <v/>
      </c>
      <c r="E477" s="5" t="str">
        <f>IF($C477&lt;&gt;"M5","",Price!F477)</f>
        <v/>
      </c>
      <c r="F477" s="6" t="str">
        <f>IF($C477&lt;&gt;"M5","",Price!G477)</f>
        <v/>
      </c>
      <c r="G477" s="57" t="str">
        <f>IF($C477&lt;&gt;"M5","",SSA!E477)</f>
        <v/>
      </c>
      <c r="H477" s="57" t="str">
        <f>IF($C477&lt;&gt;"M5","",SSA!F477)</f>
        <v/>
      </c>
      <c r="I477" s="57" t="str">
        <f>IF($C477&lt;&gt;"M5","",SSA!G477)</f>
        <v/>
      </c>
      <c r="J477" s="57" t="str">
        <f>IF($C477&lt;&gt;"M5","",SSA!H477)</f>
        <v/>
      </c>
      <c r="L477" s="15" t="str">
        <f>IFERROR(AVERAGE(G442:G477),"")</f>
        <v/>
      </c>
      <c r="M477" s="15" t="str">
        <f t="shared" si="88"/>
        <v/>
      </c>
      <c r="N477" s="59" t="str">
        <f t="shared" si="87"/>
        <v/>
      </c>
      <c r="O477" s="60" t="str">
        <f t="shared" si="77"/>
        <v/>
      </c>
      <c r="P477" s="61" t="str">
        <f t="shared" si="78"/>
        <v/>
      </c>
      <c r="Q477" s="26" t="str">
        <f t="shared" si="79"/>
        <v/>
      </c>
      <c r="R477" s="26" t="str">
        <f t="shared" si="80"/>
        <v/>
      </c>
      <c r="S477" s="25" t="str">
        <f t="shared" si="81"/>
        <v/>
      </c>
      <c r="T477" s="25" t="str">
        <f t="shared" si="82"/>
        <v/>
      </c>
      <c r="U477" s="22" t="str">
        <f t="shared" si="83"/>
        <v/>
      </c>
      <c r="V477" s="22" t="str">
        <f t="shared" si="84"/>
        <v/>
      </c>
      <c r="W477" s="23" t="str">
        <f>IFERROR(G477-L477,"")</f>
        <v/>
      </c>
      <c r="X477" s="48" t="str">
        <f t="shared" si="89"/>
        <v/>
      </c>
      <c r="Y477" s="49" t="str">
        <f t="shared" si="90"/>
        <v/>
      </c>
      <c r="Z477" s="28" t="str">
        <f t="shared" si="91"/>
        <v/>
      </c>
      <c r="AA477" s="13" t="str">
        <f t="shared" si="73"/>
        <v/>
      </c>
      <c r="AB477" s="13" t="str">
        <f t="shared" si="74"/>
        <v/>
      </c>
      <c r="AC477" s="63" t="str">
        <f t="shared" si="85"/>
        <v/>
      </c>
      <c r="AD477" s="14" t="str">
        <f t="shared" si="75"/>
        <v/>
      </c>
      <c r="AE477" s="14" t="str">
        <f t="shared" si="76"/>
        <v/>
      </c>
      <c r="AF477" s="64" t="str">
        <f t="shared" si="86"/>
        <v/>
      </c>
      <c r="AG477" s="4"/>
      <c r="AN477" s="4"/>
      <c r="AO477" s="4"/>
    </row>
    <row r="478" spans="1:41" x14ac:dyDescent="0.55000000000000004">
      <c r="A478" s="5" t="str">
        <f>IF('Data Validation'!$K$2&lt;&gt;TRUE,"",'Data Validation'!A478)</f>
        <v/>
      </c>
      <c r="B478" s="5" t="str">
        <f>IF('Data Validation'!$K$2&lt;&gt;TRUE,"",'Data Validation'!C478)</f>
        <v/>
      </c>
      <c r="C478" s="5" t="str">
        <f>IF('Data Validation'!$K$2&lt;&gt;TRUE,"",'Data Validation'!E478)</f>
        <v/>
      </c>
      <c r="D478" s="5" t="str">
        <f>IF('Data Validation'!$K$2&lt;&gt;TRUE,"",'Data Validation'!G478)</f>
        <v/>
      </c>
      <c r="E478" s="5" t="str">
        <f>IF($C478&lt;&gt;"M5","",Price!F478)</f>
        <v/>
      </c>
      <c r="F478" s="6" t="str">
        <f>IF($C478&lt;&gt;"M5","",Price!G478)</f>
        <v/>
      </c>
      <c r="G478" s="57" t="str">
        <f>IF($C478&lt;&gt;"M5","",SSA!E478)</f>
        <v/>
      </c>
      <c r="H478" s="57" t="str">
        <f>IF($C478&lt;&gt;"M5","",SSA!F478)</f>
        <v/>
      </c>
      <c r="I478" s="57" t="str">
        <f>IF($C478&lt;&gt;"M5","",SSA!G478)</f>
        <v/>
      </c>
      <c r="J478" s="57" t="str">
        <f>IF($C478&lt;&gt;"M5","",SSA!H478)</f>
        <v/>
      </c>
      <c r="L478" s="15" t="str">
        <f>IFERROR(AVERAGE(G443:G478),"")</f>
        <v/>
      </c>
      <c r="M478" s="15" t="str">
        <f t="shared" si="88"/>
        <v/>
      </c>
      <c r="N478" s="59" t="str">
        <f t="shared" si="87"/>
        <v/>
      </c>
      <c r="O478" s="60" t="str">
        <f t="shared" si="77"/>
        <v/>
      </c>
      <c r="P478" s="61" t="str">
        <f t="shared" si="78"/>
        <v/>
      </c>
      <c r="Q478" s="26" t="str">
        <f t="shared" si="79"/>
        <v/>
      </c>
      <c r="R478" s="26" t="str">
        <f t="shared" si="80"/>
        <v/>
      </c>
      <c r="S478" s="25" t="str">
        <f t="shared" si="81"/>
        <v/>
      </c>
      <c r="T478" s="25" t="str">
        <f t="shared" si="82"/>
        <v/>
      </c>
      <c r="U478" s="22" t="str">
        <f t="shared" si="83"/>
        <v/>
      </c>
      <c r="V478" s="22" t="str">
        <f t="shared" si="84"/>
        <v/>
      </c>
      <c r="W478" s="23" t="str">
        <f>IFERROR(G478-L478,"")</f>
        <v/>
      </c>
      <c r="X478" s="48" t="str">
        <f t="shared" si="89"/>
        <v/>
      </c>
      <c r="Y478" s="49" t="str">
        <f t="shared" si="90"/>
        <v/>
      </c>
      <c r="Z478" s="28" t="str">
        <f t="shared" si="91"/>
        <v/>
      </c>
      <c r="AA478" s="13" t="str">
        <f t="shared" si="73"/>
        <v/>
      </c>
      <c r="AB478" s="13" t="str">
        <f t="shared" si="74"/>
        <v/>
      </c>
      <c r="AC478" s="63" t="str">
        <f t="shared" si="85"/>
        <v/>
      </c>
      <c r="AD478" s="14" t="str">
        <f t="shared" si="75"/>
        <v/>
      </c>
      <c r="AE478" s="14" t="str">
        <f t="shared" si="76"/>
        <v/>
      </c>
      <c r="AF478" s="64" t="str">
        <f t="shared" si="86"/>
        <v/>
      </c>
      <c r="AG478" s="4"/>
      <c r="AN478" s="4"/>
      <c r="AO478" s="4"/>
    </row>
    <row r="479" spans="1:41" x14ac:dyDescent="0.55000000000000004">
      <c r="A479" s="5" t="str">
        <f>IF('Data Validation'!$K$2&lt;&gt;TRUE,"",'Data Validation'!A479)</f>
        <v/>
      </c>
      <c r="B479" s="5" t="str">
        <f>IF('Data Validation'!$K$2&lt;&gt;TRUE,"",'Data Validation'!C479)</f>
        <v/>
      </c>
      <c r="C479" s="5" t="str">
        <f>IF('Data Validation'!$K$2&lt;&gt;TRUE,"",'Data Validation'!E479)</f>
        <v/>
      </c>
      <c r="D479" s="5" t="str">
        <f>IF('Data Validation'!$K$2&lt;&gt;TRUE,"",'Data Validation'!G479)</f>
        <v/>
      </c>
      <c r="E479" s="5" t="str">
        <f>IF($C479&lt;&gt;"M5","",Price!F479)</f>
        <v/>
      </c>
      <c r="F479" s="6" t="str">
        <f>IF($C479&lt;&gt;"M5","",Price!G479)</f>
        <v/>
      </c>
      <c r="G479" s="57" t="str">
        <f>IF($C479&lt;&gt;"M5","",SSA!E479)</f>
        <v/>
      </c>
      <c r="H479" s="57" t="str">
        <f>IF($C479&lt;&gt;"M5","",SSA!F479)</f>
        <v/>
      </c>
      <c r="I479" s="57" t="str">
        <f>IF($C479&lt;&gt;"M5","",SSA!G479)</f>
        <v/>
      </c>
      <c r="J479" s="57" t="str">
        <f>IF($C479&lt;&gt;"M5","",SSA!H479)</f>
        <v/>
      </c>
      <c r="L479" s="15" t="str">
        <f>IFERROR(AVERAGE(G444:G479),"")</f>
        <v/>
      </c>
      <c r="M479" s="15" t="str">
        <f t="shared" si="88"/>
        <v/>
      </c>
      <c r="N479" s="59" t="str">
        <f t="shared" si="87"/>
        <v/>
      </c>
      <c r="O479" s="60" t="str">
        <f t="shared" si="77"/>
        <v/>
      </c>
      <c r="P479" s="61" t="str">
        <f t="shared" si="78"/>
        <v/>
      </c>
      <c r="Q479" s="26" t="str">
        <f t="shared" si="79"/>
        <v/>
      </c>
      <c r="R479" s="26" t="str">
        <f t="shared" si="80"/>
        <v/>
      </c>
      <c r="S479" s="25" t="str">
        <f t="shared" si="81"/>
        <v/>
      </c>
      <c r="T479" s="25" t="str">
        <f t="shared" si="82"/>
        <v/>
      </c>
      <c r="U479" s="22" t="str">
        <f t="shared" si="83"/>
        <v/>
      </c>
      <c r="V479" s="22" t="str">
        <f t="shared" si="84"/>
        <v/>
      </c>
      <c r="W479" s="23" t="str">
        <f>IFERROR(G479-L479,"")</f>
        <v/>
      </c>
      <c r="X479" s="48" t="str">
        <f t="shared" si="89"/>
        <v/>
      </c>
      <c r="Y479" s="49" t="str">
        <f t="shared" si="90"/>
        <v/>
      </c>
      <c r="Z479" s="28" t="str">
        <f t="shared" si="91"/>
        <v/>
      </c>
      <c r="AA479" s="13" t="str">
        <f t="shared" si="73"/>
        <v/>
      </c>
      <c r="AB479" s="13" t="str">
        <f t="shared" si="74"/>
        <v/>
      </c>
      <c r="AC479" s="63" t="str">
        <f t="shared" si="85"/>
        <v/>
      </c>
      <c r="AD479" s="14" t="str">
        <f t="shared" si="75"/>
        <v/>
      </c>
      <c r="AE479" s="14" t="str">
        <f t="shared" si="76"/>
        <v/>
      </c>
      <c r="AF479" s="64" t="str">
        <f t="shared" si="86"/>
        <v/>
      </c>
      <c r="AG479" s="4"/>
      <c r="AN479" s="4"/>
      <c r="AO479" s="4"/>
    </row>
    <row r="480" spans="1:41" x14ac:dyDescent="0.55000000000000004">
      <c r="A480" s="5" t="str">
        <f>IF('Data Validation'!$K$2&lt;&gt;TRUE,"",'Data Validation'!A480)</f>
        <v/>
      </c>
      <c r="B480" s="5" t="str">
        <f>IF('Data Validation'!$K$2&lt;&gt;TRUE,"",'Data Validation'!C480)</f>
        <v/>
      </c>
      <c r="C480" s="5" t="str">
        <f>IF('Data Validation'!$K$2&lt;&gt;TRUE,"",'Data Validation'!E480)</f>
        <v/>
      </c>
      <c r="D480" s="5" t="str">
        <f>IF('Data Validation'!$K$2&lt;&gt;TRUE,"",'Data Validation'!G480)</f>
        <v/>
      </c>
      <c r="E480" s="5" t="str">
        <f>IF($C480&lt;&gt;"M5","",Price!F480)</f>
        <v/>
      </c>
      <c r="F480" s="6" t="str">
        <f>IF($C480&lt;&gt;"M5","",Price!G480)</f>
        <v/>
      </c>
      <c r="G480" s="57" t="str">
        <f>IF($C480&lt;&gt;"M5","",SSA!E480)</f>
        <v/>
      </c>
      <c r="H480" s="57" t="str">
        <f>IF($C480&lt;&gt;"M5","",SSA!F480)</f>
        <v/>
      </c>
      <c r="I480" s="57" t="str">
        <f>IF($C480&lt;&gt;"M5","",SSA!G480)</f>
        <v/>
      </c>
      <c r="J480" s="57" t="str">
        <f>IF($C480&lt;&gt;"M5","",SSA!H480)</f>
        <v/>
      </c>
      <c r="L480" s="15" t="str">
        <f>IFERROR(AVERAGE(G445:G480),"")</f>
        <v/>
      </c>
      <c r="M480" s="15" t="str">
        <f t="shared" si="88"/>
        <v/>
      </c>
      <c r="N480" s="59" t="str">
        <f t="shared" si="87"/>
        <v/>
      </c>
      <c r="O480" s="60" t="str">
        <f t="shared" si="77"/>
        <v/>
      </c>
      <c r="P480" s="61" t="str">
        <f t="shared" si="78"/>
        <v/>
      </c>
      <c r="Q480" s="26" t="str">
        <f t="shared" si="79"/>
        <v/>
      </c>
      <c r="R480" s="26" t="str">
        <f t="shared" si="80"/>
        <v/>
      </c>
      <c r="S480" s="25" t="str">
        <f t="shared" si="81"/>
        <v/>
      </c>
      <c r="T480" s="25" t="str">
        <f t="shared" si="82"/>
        <v/>
      </c>
      <c r="U480" s="22" t="str">
        <f t="shared" si="83"/>
        <v/>
      </c>
      <c r="V480" s="22" t="str">
        <f t="shared" si="84"/>
        <v/>
      </c>
      <c r="W480" s="23" t="str">
        <f>IFERROR(G480-L480,"")</f>
        <v/>
      </c>
      <c r="X480" s="48" t="str">
        <f t="shared" si="89"/>
        <v/>
      </c>
      <c r="Y480" s="49" t="str">
        <f t="shared" si="90"/>
        <v/>
      </c>
      <c r="Z480" s="28" t="str">
        <f t="shared" si="91"/>
        <v/>
      </c>
      <c r="AA480" s="13" t="str">
        <f t="shared" si="73"/>
        <v/>
      </c>
      <c r="AB480" s="13" t="str">
        <f t="shared" si="74"/>
        <v/>
      </c>
      <c r="AC480" s="63" t="str">
        <f t="shared" si="85"/>
        <v/>
      </c>
      <c r="AD480" s="14" t="str">
        <f t="shared" si="75"/>
        <v/>
      </c>
      <c r="AE480" s="14" t="str">
        <f t="shared" si="76"/>
        <v/>
      </c>
      <c r="AF480" s="64" t="str">
        <f t="shared" si="86"/>
        <v/>
      </c>
      <c r="AG480" s="4"/>
      <c r="AN480" s="4"/>
      <c r="AO480" s="4"/>
    </row>
    <row r="481" spans="1:41" x14ac:dyDescent="0.55000000000000004">
      <c r="A481" s="5" t="str">
        <f>IF('Data Validation'!$K$2&lt;&gt;TRUE,"",'Data Validation'!A481)</f>
        <v/>
      </c>
      <c r="B481" s="5" t="str">
        <f>IF('Data Validation'!$K$2&lt;&gt;TRUE,"",'Data Validation'!C481)</f>
        <v/>
      </c>
      <c r="C481" s="5" t="str">
        <f>IF('Data Validation'!$K$2&lt;&gt;TRUE,"",'Data Validation'!E481)</f>
        <v/>
      </c>
      <c r="D481" s="5" t="str">
        <f>IF('Data Validation'!$K$2&lt;&gt;TRUE,"",'Data Validation'!G481)</f>
        <v/>
      </c>
      <c r="E481" s="5" t="str">
        <f>IF($C481&lt;&gt;"M5","",Price!F481)</f>
        <v/>
      </c>
      <c r="F481" s="6" t="str">
        <f>IF($C481&lt;&gt;"M5","",Price!G481)</f>
        <v/>
      </c>
      <c r="G481" s="57" t="str">
        <f>IF($C481&lt;&gt;"M5","",SSA!E481)</f>
        <v/>
      </c>
      <c r="H481" s="57" t="str">
        <f>IF($C481&lt;&gt;"M5","",SSA!F481)</f>
        <v/>
      </c>
      <c r="I481" s="57" t="str">
        <f>IF($C481&lt;&gt;"M5","",SSA!G481)</f>
        <v/>
      </c>
      <c r="J481" s="57" t="str">
        <f>IF($C481&lt;&gt;"M5","",SSA!H481)</f>
        <v/>
      </c>
      <c r="L481" s="15" t="str">
        <f>IFERROR(AVERAGE(G446:G481),"")</f>
        <v/>
      </c>
      <c r="M481" s="15" t="str">
        <f t="shared" si="88"/>
        <v/>
      </c>
      <c r="N481" s="59" t="str">
        <f t="shared" si="87"/>
        <v/>
      </c>
      <c r="O481" s="60" t="str">
        <f t="shared" si="77"/>
        <v/>
      </c>
      <c r="P481" s="61" t="str">
        <f t="shared" si="78"/>
        <v/>
      </c>
      <c r="Q481" s="26" t="str">
        <f t="shared" si="79"/>
        <v/>
      </c>
      <c r="R481" s="26" t="str">
        <f t="shared" si="80"/>
        <v/>
      </c>
      <c r="S481" s="25" t="str">
        <f t="shared" si="81"/>
        <v/>
      </c>
      <c r="T481" s="25" t="str">
        <f t="shared" si="82"/>
        <v/>
      </c>
      <c r="U481" s="22" t="str">
        <f t="shared" si="83"/>
        <v/>
      </c>
      <c r="V481" s="22" t="str">
        <f t="shared" si="84"/>
        <v/>
      </c>
      <c r="W481" s="23" t="str">
        <f>IFERROR(G481-L481,"")</f>
        <v/>
      </c>
      <c r="X481" s="48" t="str">
        <f t="shared" si="89"/>
        <v/>
      </c>
      <c r="Y481" s="49" t="str">
        <f t="shared" si="90"/>
        <v/>
      </c>
      <c r="Z481" s="28" t="str">
        <f t="shared" si="91"/>
        <v/>
      </c>
      <c r="AA481" s="13" t="str">
        <f t="shared" si="73"/>
        <v/>
      </c>
      <c r="AB481" s="13" t="str">
        <f t="shared" si="74"/>
        <v/>
      </c>
      <c r="AC481" s="63" t="str">
        <f t="shared" si="85"/>
        <v/>
      </c>
      <c r="AD481" s="14" t="str">
        <f t="shared" si="75"/>
        <v/>
      </c>
      <c r="AE481" s="14" t="str">
        <f t="shared" si="76"/>
        <v/>
      </c>
      <c r="AF481" s="64" t="str">
        <f t="shared" si="86"/>
        <v/>
      </c>
      <c r="AG481" s="4"/>
      <c r="AN481" s="4"/>
      <c r="AO481" s="4"/>
    </row>
    <row r="482" spans="1:41" x14ac:dyDescent="0.55000000000000004">
      <c r="A482" s="5" t="str">
        <f>IF('Data Validation'!$K$2&lt;&gt;TRUE,"",'Data Validation'!A482)</f>
        <v/>
      </c>
      <c r="B482" s="5" t="str">
        <f>IF('Data Validation'!$K$2&lt;&gt;TRUE,"",'Data Validation'!C482)</f>
        <v/>
      </c>
      <c r="C482" s="5" t="str">
        <f>IF('Data Validation'!$K$2&lt;&gt;TRUE,"",'Data Validation'!E482)</f>
        <v/>
      </c>
      <c r="D482" s="5" t="str">
        <f>IF('Data Validation'!$K$2&lt;&gt;TRUE,"",'Data Validation'!G482)</f>
        <v/>
      </c>
      <c r="E482" s="5" t="str">
        <f>IF($C482&lt;&gt;"M5","",Price!F482)</f>
        <v/>
      </c>
      <c r="F482" s="6" t="str">
        <f>IF($C482&lt;&gt;"M5","",Price!G482)</f>
        <v/>
      </c>
      <c r="G482" s="57" t="str">
        <f>IF($C482&lt;&gt;"M5","",SSA!E482)</f>
        <v/>
      </c>
      <c r="H482" s="57" t="str">
        <f>IF($C482&lt;&gt;"M5","",SSA!F482)</f>
        <v/>
      </c>
      <c r="I482" s="57" t="str">
        <f>IF($C482&lt;&gt;"M5","",SSA!G482)</f>
        <v/>
      </c>
      <c r="J482" s="57" t="str">
        <f>IF($C482&lt;&gt;"M5","",SSA!H482)</f>
        <v/>
      </c>
      <c r="L482" s="15" t="str">
        <f>IFERROR(AVERAGE(G447:G482),"")</f>
        <v/>
      </c>
      <c r="M482" s="15" t="str">
        <f t="shared" si="88"/>
        <v/>
      </c>
      <c r="N482" s="59" t="str">
        <f t="shared" si="87"/>
        <v/>
      </c>
      <c r="O482" s="60" t="str">
        <f t="shared" si="77"/>
        <v/>
      </c>
      <c r="P482" s="61" t="str">
        <f t="shared" si="78"/>
        <v/>
      </c>
      <c r="Q482" s="26" t="str">
        <f t="shared" si="79"/>
        <v/>
      </c>
      <c r="R482" s="26" t="str">
        <f t="shared" si="80"/>
        <v/>
      </c>
      <c r="S482" s="25" t="str">
        <f t="shared" si="81"/>
        <v/>
      </c>
      <c r="T482" s="25" t="str">
        <f t="shared" si="82"/>
        <v/>
      </c>
      <c r="U482" s="22" t="str">
        <f t="shared" si="83"/>
        <v/>
      </c>
      <c r="V482" s="22" t="str">
        <f t="shared" si="84"/>
        <v/>
      </c>
      <c r="W482" s="23" t="str">
        <f>IFERROR(G482-L482,"")</f>
        <v/>
      </c>
      <c r="X482" s="48" t="str">
        <f t="shared" si="89"/>
        <v/>
      </c>
      <c r="Y482" s="49" t="str">
        <f t="shared" si="90"/>
        <v/>
      </c>
      <c r="Z482" s="28" t="str">
        <f t="shared" si="91"/>
        <v/>
      </c>
      <c r="AA482" s="13" t="str">
        <f t="shared" si="73"/>
        <v/>
      </c>
      <c r="AB482" s="13" t="str">
        <f t="shared" si="74"/>
        <v/>
      </c>
      <c r="AC482" s="63" t="str">
        <f t="shared" si="85"/>
        <v/>
      </c>
      <c r="AD482" s="14" t="str">
        <f t="shared" si="75"/>
        <v/>
      </c>
      <c r="AE482" s="14" t="str">
        <f t="shared" si="76"/>
        <v/>
      </c>
      <c r="AF482" s="64" t="str">
        <f t="shared" si="86"/>
        <v/>
      </c>
      <c r="AG482" s="4"/>
      <c r="AN482" s="4"/>
      <c r="AO482" s="4"/>
    </row>
    <row r="483" spans="1:41" x14ac:dyDescent="0.55000000000000004">
      <c r="A483" s="5" t="str">
        <f>IF('Data Validation'!$K$2&lt;&gt;TRUE,"",'Data Validation'!A483)</f>
        <v/>
      </c>
      <c r="B483" s="5" t="str">
        <f>IF('Data Validation'!$K$2&lt;&gt;TRUE,"",'Data Validation'!C483)</f>
        <v/>
      </c>
      <c r="C483" s="5" t="str">
        <f>IF('Data Validation'!$K$2&lt;&gt;TRUE,"",'Data Validation'!E483)</f>
        <v/>
      </c>
      <c r="D483" s="5" t="str">
        <f>IF('Data Validation'!$K$2&lt;&gt;TRUE,"",'Data Validation'!G483)</f>
        <v/>
      </c>
      <c r="E483" s="5" t="str">
        <f>IF($C483&lt;&gt;"M5","",Price!F483)</f>
        <v/>
      </c>
      <c r="F483" s="6" t="str">
        <f>IF($C483&lt;&gt;"M5","",Price!G483)</f>
        <v/>
      </c>
      <c r="G483" s="57" t="str">
        <f>IF($C483&lt;&gt;"M5","",SSA!E483)</f>
        <v/>
      </c>
      <c r="H483" s="57" t="str">
        <f>IF($C483&lt;&gt;"M5","",SSA!F483)</f>
        <v/>
      </c>
      <c r="I483" s="57" t="str">
        <f>IF($C483&lt;&gt;"M5","",SSA!G483)</f>
        <v/>
      </c>
      <c r="J483" s="57" t="str">
        <f>IF($C483&lt;&gt;"M5","",SSA!H483)</f>
        <v/>
      </c>
      <c r="L483" s="15" t="str">
        <f>IFERROR(AVERAGE(G448:G483),"")</f>
        <v/>
      </c>
      <c r="M483" s="15" t="str">
        <f t="shared" si="88"/>
        <v/>
      </c>
      <c r="N483" s="59" t="str">
        <f t="shared" si="87"/>
        <v/>
      </c>
      <c r="O483" s="60" t="str">
        <f t="shared" si="77"/>
        <v/>
      </c>
      <c r="P483" s="61" t="str">
        <f t="shared" si="78"/>
        <v/>
      </c>
      <c r="Q483" s="26" t="str">
        <f t="shared" si="79"/>
        <v/>
      </c>
      <c r="R483" s="26" t="str">
        <f t="shared" si="80"/>
        <v/>
      </c>
      <c r="S483" s="25" t="str">
        <f t="shared" si="81"/>
        <v/>
      </c>
      <c r="T483" s="25" t="str">
        <f t="shared" si="82"/>
        <v/>
      </c>
      <c r="U483" s="22" t="str">
        <f t="shared" si="83"/>
        <v/>
      </c>
      <c r="V483" s="22" t="str">
        <f t="shared" si="84"/>
        <v/>
      </c>
      <c r="W483" s="23" t="str">
        <f>IFERROR(G483-L483,"")</f>
        <v/>
      </c>
      <c r="X483" s="48" t="str">
        <f t="shared" si="89"/>
        <v/>
      </c>
      <c r="Y483" s="49" t="str">
        <f t="shared" si="90"/>
        <v/>
      </c>
      <c r="Z483" s="28" t="str">
        <f t="shared" si="91"/>
        <v/>
      </c>
      <c r="AA483" s="13" t="str">
        <f t="shared" si="73"/>
        <v/>
      </c>
      <c r="AB483" s="13" t="str">
        <f t="shared" si="74"/>
        <v/>
      </c>
      <c r="AC483" s="63" t="str">
        <f t="shared" si="85"/>
        <v/>
      </c>
      <c r="AD483" s="14" t="str">
        <f t="shared" si="75"/>
        <v/>
      </c>
      <c r="AE483" s="14" t="str">
        <f t="shared" si="76"/>
        <v/>
      </c>
      <c r="AF483" s="64" t="str">
        <f t="shared" si="86"/>
        <v/>
      </c>
      <c r="AG483" s="4"/>
      <c r="AN483" s="4"/>
      <c r="AO483" s="4"/>
    </row>
    <row r="484" spans="1:41" x14ac:dyDescent="0.55000000000000004">
      <c r="A484" s="5" t="str">
        <f>IF('Data Validation'!$K$2&lt;&gt;TRUE,"",'Data Validation'!A484)</f>
        <v/>
      </c>
      <c r="B484" s="5" t="str">
        <f>IF('Data Validation'!$K$2&lt;&gt;TRUE,"",'Data Validation'!C484)</f>
        <v/>
      </c>
      <c r="C484" s="5" t="str">
        <f>IF('Data Validation'!$K$2&lt;&gt;TRUE,"",'Data Validation'!E484)</f>
        <v/>
      </c>
      <c r="D484" s="5" t="str">
        <f>IF('Data Validation'!$K$2&lt;&gt;TRUE,"",'Data Validation'!G484)</f>
        <v/>
      </c>
      <c r="E484" s="5" t="str">
        <f>IF($C484&lt;&gt;"M5","",Price!F484)</f>
        <v/>
      </c>
      <c r="F484" s="6" t="str">
        <f>IF($C484&lt;&gt;"M5","",Price!G484)</f>
        <v/>
      </c>
      <c r="G484" s="57" t="str">
        <f>IF($C484&lt;&gt;"M5","",SSA!E484)</f>
        <v/>
      </c>
      <c r="H484" s="57" t="str">
        <f>IF($C484&lt;&gt;"M5","",SSA!F484)</f>
        <v/>
      </c>
      <c r="I484" s="57" t="str">
        <f>IF($C484&lt;&gt;"M5","",SSA!G484)</f>
        <v/>
      </c>
      <c r="J484" s="57" t="str">
        <f>IF($C484&lt;&gt;"M5","",SSA!H484)</f>
        <v/>
      </c>
      <c r="L484" s="15" t="str">
        <f>IFERROR(AVERAGE(G449:G484),"")</f>
        <v/>
      </c>
      <c r="M484" s="15" t="str">
        <f t="shared" si="88"/>
        <v/>
      </c>
      <c r="N484" s="59" t="str">
        <f t="shared" si="87"/>
        <v/>
      </c>
      <c r="O484" s="60" t="str">
        <f t="shared" si="77"/>
        <v/>
      </c>
      <c r="P484" s="61" t="str">
        <f t="shared" si="78"/>
        <v/>
      </c>
      <c r="Q484" s="26" t="str">
        <f t="shared" si="79"/>
        <v/>
      </c>
      <c r="R484" s="26" t="str">
        <f t="shared" si="80"/>
        <v/>
      </c>
      <c r="S484" s="25" t="str">
        <f t="shared" si="81"/>
        <v/>
      </c>
      <c r="T484" s="25" t="str">
        <f t="shared" si="82"/>
        <v/>
      </c>
      <c r="U484" s="22" t="str">
        <f t="shared" si="83"/>
        <v/>
      </c>
      <c r="V484" s="22" t="str">
        <f t="shared" si="84"/>
        <v/>
      </c>
      <c r="W484" s="23" t="str">
        <f>IFERROR(G484-L484,"")</f>
        <v/>
      </c>
      <c r="X484" s="48" t="str">
        <f t="shared" si="89"/>
        <v/>
      </c>
      <c r="Y484" s="49" t="str">
        <f t="shared" si="90"/>
        <v/>
      </c>
      <c r="Z484" s="28" t="str">
        <f t="shared" si="91"/>
        <v/>
      </c>
      <c r="AA484" s="13" t="str">
        <f t="shared" si="73"/>
        <v/>
      </c>
      <c r="AB484" s="13" t="str">
        <f t="shared" si="74"/>
        <v/>
      </c>
      <c r="AC484" s="63" t="str">
        <f t="shared" si="85"/>
        <v/>
      </c>
      <c r="AD484" s="14" t="str">
        <f t="shared" si="75"/>
        <v/>
      </c>
      <c r="AE484" s="14" t="str">
        <f t="shared" si="76"/>
        <v/>
      </c>
      <c r="AF484" s="64" t="str">
        <f t="shared" si="86"/>
        <v/>
      </c>
      <c r="AG484" s="4"/>
      <c r="AN484" s="4"/>
      <c r="AO484" s="4"/>
    </row>
    <row r="485" spans="1:41" x14ac:dyDescent="0.55000000000000004">
      <c r="A485" s="5" t="str">
        <f>IF('Data Validation'!$K$2&lt;&gt;TRUE,"",'Data Validation'!A485)</f>
        <v/>
      </c>
      <c r="B485" s="5" t="str">
        <f>IF('Data Validation'!$K$2&lt;&gt;TRUE,"",'Data Validation'!C485)</f>
        <v/>
      </c>
      <c r="C485" s="5" t="str">
        <f>IF('Data Validation'!$K$2&lt;&gt;TRUE,"",'Data Validation'!E485)</f>
        <v/>
      </c>
      <c r="D485" s="5" t="str">
        <f>IF('Data Validation'!$K$2&lt;&gt;TRUE,"",'Data Validation'!G485)</f>
        <v/>
      </c>
      <c r="E485" s="5" t="str">
        <f>IF($C485&lt;&gt;"M5","",Price!F485)</f>
        <v/>
      </c>
      <c r="F485" s="6" t="str">
        <f>IF($C485&lt;&gt;"M5","",Price!G485)</f>
        <v/>
      </c>
      <c r="G485" s="57" t="str">
        <f>IF($C485&lt;&gt;"M5","",SSA!E485)</f>
        <v/>
      </c>
      <c r="H485" s="57" t="str">
        <f>IF($C485&lt;&gt;"M5","",SSA!F485)</f>
        <v/>
      </c>
      <c r="I485" s="57" t="str">
        <f>IF($C485&lt;&gt;"M5","",SSA!G485)</f>
        <v/>
      </c>
      <c r="J485" s="57" t="str">
        <f>IF($C485&lt;&gt;"M5","",SSA!H485)</f>
        <v/>
      </c>
      <c r="L485" s="15" t="str">
        <f>IFERROR(AVERAGE(G450:G485),"")</f>
        <v/>
      </c>
      <c r="M485" s="15" t="str">
        <f t="shared" si="88"/>
        <v/>
      </c>
      <c r="N485" s="59" t="str">
        <f t="shared" si="87"/>
        <v/>
      </c>
      <c r="O485" s="60" t="str">
        <f t="shared" si="77"/>
        <v/>
      </c>
      <c r="P485" s="61" t="str">
        <f t="shared" si="78"/>
        <v/>
      </c>
      <c r="Q485" s="26" t="str">
        <f t="shared" si="79"/>
        <v/>
      </c>
      <c r="R485" s="26" t="str">
        <f t="shared" si="80"/>
        <v/>
      </c>
      <c r="S485" s="25" t="str">
        <f t="shared" si="81"/>
        <v/>
      </c>
      <c r="T485" s="25" t="str">
        <f t="shared" si="82"/>
        <v/>
      </c>
      <c r="U485" s="22" t="str">
        <f t="shared" si="83"/>
        <v/>
      </c>
      <c r="V485" s="22" t="str">
        <f t="shared" si="84"/>
        <v/>
      </c>
      <c r="W485" s="23" t="str">
        <f>IFERROR(G485-L485,"")</f>
        <v/>
      </c>
      <c r="X485" s="48" t="str">
        <f t="shared" si="89"/>
        <v/>
      </c>
      <c r="Y485" s="49" t="str">
        <f t="shared" si="90"/>
        <v/>
      </c>
      <c r="Z485" s="28" t="str">
        <f t="shared" si="91"/>
        <v/>
      </c>
      <c r="AA485" s="13" t="str">
        <f t="shared" si="73"/>
        <v/>
      </c>
      <c r="AB485" s="13" t="str">
        <f t="shared" si="74"/>
        <v/>
      </c>
      <c r="AC485" s="63" t="str">
        <f t="shared" si="85"/>
        <v/>
      </c>
      <c r="AD485" s="14" t="str">
        <f t="shared" si="75"/>
        <v/>
      </c>
      <c r="AE485" s="14" t="str">
        <f t="shared" si="76"/>
        <v/>
      </c>
      <c r="AF485" s="64" t="str">
        <f t="shared" si="86"/>
        <v/>
      </c>
      <c r="AG485" s="4"/>
      <c r="AN485" s="4"/>
      <c r="AO485" s="4"/>
    </row>
    <row r="486" spans="1:41" x14ac:dyDescent="0.55000000000000004">
      <c r="A486" s="5" t="str">
        <f>IF('Data Validation'!$K$2&lt;&gt;TRUE,"",'Data Validation'!A486)</f>
        <v/>
      </c>
      <c r="B486" s="5" t="str">
        <f>IF('Data Validation'!$K$2&lt;&gt;TRUE,"",'Data Validation'!C486)</f>
        <v/>
      </c>
      <c r="C486" s="5" t="str">
        <f>IF('Data Validation'!$K$2&lt;&gt;TRUE,"",'Data Validation'!E486)</f>
        <v/>
      </c>
      <c r="D486" s="5" t="str">
        <f>IF('Data Validation'!$K$2&lt;&gt;TRUE,"",'Data Validation'!G486)</f>
        <v/>
      </c>
      <c r="E486" s="5" t="str">
        <f>IF($C486&lt;&gt;"M5","",Price!F486)</f>
        <v/>
      </c>
      <c r="F486" s="6" t="str">
        <f>IF($C486&lt;&gt;"M5","",Price!G486)</f>
        <v/>
      </c>
      <c r="G486" s="57" t="str">
        <f>IF($C486&lt;&gt;"M5","",SSA!E486)</f>
        <v/>
      </c>
      <c r="H486" s="57" t="str">
        <f>IF($C486&lt;&gt;"M5","",SSA!F486)</f>
        <v/>
      </c>
      <c r="I486" s="57" t="str">
        <f>IF($C486&lt;&gt;"M5","",SSA!G486)</f>
        <v/>
      </c>
      <c r="J486" s="57" t="str">
        <f>IF($C486&lt;&gt;"M5","",SSA!H486)</f>
        <v/>
      </c>
      <c r="L486" s="15" t="str">
        <f>IFERROR(AVERAGE(G451:G486),"")</f>
        <v/>
      </c>
      <c r="M486" s="15" t="str">
        <f t="shared" si="88"/>
        <v/>
      </c>
      <c r="N486" s="59" t="str">
        <f t="shared" si="87"/>
        <v/>
      </c>
      <c r="O486" s="60" t="str">
        <f t="shared" si="77"/>
        <v/>
      </c>
      <c r="P486" s="61" t="str">
        <f t="shared" si="78"/>
        <v/>
      </c>
      <c r="Q486" s="26" t="str">
        <f t="shared" si="79"/>
        <v/>
      </c>
      <c r="R486" s="26" t="str">
        <f t="shared" si="80"/>
        <v/>
      </c>
      <c r="S486" s="25" t="str">
        <f t="shared" si="81"/>
        <v/>
      </c>
      <c r="T486" s="25" t="str">
        <f t="shared" si="82"/>
        <v/>
      </c>
      <c r="U486" s="22" t="str">
        <f t="shared" si="83"/>
        <v/>
      </c>
      <c r="V486" s="22" t="str">
        <f t="shared" si="84"/>
        <v/>
      </c>
      <c r="W486" s="23" t="str">
        <f>IFERROR(G486-L486,"")</f>
        <v/>
      </c>
      <c r="X486" s="48" t="str">
        <f t="shared" si="89"/>
        <v/>
      </c>
      <c r="Y486" s="49" t="str">
        <f t="shared" si="90"/>
        <v/>
      </c>
      <c r="Z486" s="28" t="str">
        <f t="shared" si="91"/>
        <v/>
      </c>
      <c r="AA486" s="13" t="str">
        <f t="shared" si="73"/>
        <v/>
      </c>
      <c r="AB486" s="13" t="str">
        <f t="shared" si="74"/>
        <v/>
      </c>
      <c r="AC486" s="63" t="str">
        <f t="shared" si="85"/>
        <v/>
      </c>
      <c r="AD486" s="14" t="str">
        <f t="shared" si="75"/>
        <v/>
      </c>
      <c r="AE486" s="14" t="str">
        <f t="shared" si="76"/>
        <v/>
      </c>
      <c r="AF486" s="64" t="str">
        <f t="shared" si="86"/>
        <v/>
      </c>
      <c r="AG486" s="4"/>
      <c r="AN486" s="4"/>
      <c r="AO486" s="4"/>
    </row>
    <row r="487" spans="1:41" x14ac:dyDescent="0.55000000000000004">
      <c r="A487" s="5" t="str">
        <f>IF('Data Validation'!$K$2&lt;&gt;TRUE,"",'Data Validation'!A487)</f>
        <v/>
      </c>
      <c r="B487" s="5" t="str">
        <f>IF('Data Validation'!$K$2&lt;&gt;TRUE,"",'Data Validation'!C487)</f>
        <v/>
      </c>
      <c r="C487" s="5" t="str">
        <f>IF('Data Validation'!$K$2&lt;&gt;TRUE,"",'Data Validation'!E487)</f>
        <v/>
      </c>
      <c r="D487" s="5" t="str">
        <f>IF('Data Validation'!$K$2&lt;&gt;TRUE,"",'Data Validation'!G487)</f>
        <v/>
      </c>
      <c r="E487" s="5" t="str">
        <f>IF($C487&lt;&gt;"M5","",Price!F487)</f>
        <v/>
      </c>
      <c r="F487" s="6" t="str">
        <f>IF($C487&lt;&gt;"M5","",Price!G487)</f>
        <v/>
      </c>
      <c r="G487" s="57" t="str">
        <f>IF($C487&lt;&gt;"M5","",SSA!E487)</f>
        <v/>
      </c>
      <c r="H487" s="57" t="str">
        <f>IF($C487&lt;&gt;"M5","",SSA!F487)</f>
        <v/>
      </c>
      <c r="I487" s="57" t="str">
        <f>IF($C487&lt;&gt;"M5","",SSA!G487)</f>
        <v/>
      </c>
      <c r="J487" s="57" t="str">
        <f>IF($C487&lt;&gt;"M5","",SSA!H487)</f>
        <v/>
      </c>
      <c r="L487" s="15" t="str">
        <f>IFERROR(AVERAGE(G452:G487),"")</f>
        <v/>
      </c>
      <c r="M487" s="15" t="str">
        <f t="shared" si="88"/>
        <v/>
      </c>
      <c r="N487" s="59" t="str">
        <f t="shared" si="87"/>
        <v/>
      </c>
      <c r="O487" s="60" t="str">
        <f t="shared" si="77"/>
        <v/>
      </c>
      <c r="P487" s="61" t="str">
        <f t="shared" si="78"/>
        <v/>
      </c>
      <c r="Q487" s="26" t="str">
        <f t="shared" si="79"/>
        <v/>
      </c>
      <c r="R487" s="26" t="str">
        <f t="shared" si="80"/>
        <v/>
      </c>
      <c r="S487" s="25" t="str">
        <f t="shared" si="81"/>
        <v/>
      </c>
      <c r="T487" s="25" t="str">
        <f t="shared" si="82"/>
        <v/>
      </c>
      <c r="U487" s="22" t="str">
        <f t="shared" si="83"/>
        <v/>
      </c>
      <c r="V487" s="22" t="str">
        <f t="shared" si="84"/>
        <v/>
      </c>
      <c r="W487" s="23" t="str">
        <f>IFERROR(G487-L487,"")</f>
        <v/>
      </c>
      <c r="X487" s="48" t="str">
        <f t="shared" si="89"/>
        <v/>
      </c>
      <c r="Y487" s="49" t="str">
        <f t="shared" si="90"/>
        <v/>
      </c>
      <c r="Z487" s="28" t="str">
        <f t="shared" si="91"/>
        <v/>
      </c>
      <c r="AA487" s="13" t="str">
        <f t="shared" si="73"/>
        <v/>
      </c>
      <c r="AB487" s="13" t="str">
        <f t="shared" si="74"/>
        <v/>
      </c>
      <c r="AC487" s="63" t="str">
        <f t="shared" si="85"/>
        <v/>
      </c>
      <c r="AD487" s="14" t="str">
        <f t="shared" si="75"/>
        <v/>
      </c>
      <c r="AE487" s="14" t="str">
        <f t="shared" si="76"/>
        <v/>
      </c>
      <c r="AF487" s="64" t="str">
        <f t="shared" si="86"/>
        <v/>
      </c>
      <c r="AG487" s="4"/>
      <c r="AN487" s="4"/>
      <c r="AO487" s="4"/>
    </row>
    <row r="488" spans="1:41" x14ac:dyDescent="0.55000000000000004">
      <c r="A488" s="5" t="str">
        <f>IF('Data Validation'!$K$2&lt;&gt;TRUE,"",'Data Validation'!A488)</f>
        <v/>
      </c>
      <c r="B488" s="5" t="str">
        <f>IF('Data Validation'!$K$2&lt;&gt;TRUE,"",'Data Validation'!C488)</f>
        <v/>
      </c>
      <c r="C488" s="5" t="str">
        <f>IF('Data Validation'!$K$2&lt;&gt;TRUE,"",'Data Validation'!E488)</f>
        <v/>
      </c>
      <c r="D488" s="5" t="str">
        <f>IF('Data Validation'!$K$2&lt;&gt;TRUE,"",'Data Validation'!G488)</f>
        <v/>
      </c>
      <c r="E488" s="5" t="str">
        <f>IF($C488&lt;&gt;"M5","",Price!F488)</f>
        <v/>
      </c>
      <c r="F488" s="6" t="str">
        <f>IF($C488&lt;&gt;"M5","",Price!G488)</f>
        <v/>
      </c>
      <c r="G488" s="57" t="str">
        <f>IF($C488&lt;&gt;"M5","",SSA!E488)</f>
        <v/>
      </c>
      <c r="H488" s="57" t="str">
        <f>IF($C488&lt;&gt;"M5","",SSA!F488)</f>
        <v/>
      </c>
      <c r="I488" s="57" t="str">
        <f>IF($C488&lt;&gt;"M5","",SSA!G488)</f>
        <v/>
      </c>
      <c r="J488" s="57" t="str">
        <f>IF($C488&lt;&gt;"M5","",SSA!H488)</f>
        <v/>
      </c>
      <c r="L488" s="15" t="str">
        <f>IFERROR(AVERAGE(G453:G488),"")</f>
        <v/>
      </c>
      <c r="M488" s="15" t="str">
        <f t="shared" si="88"/>
        <v/>
      </c>
      <c r="N488" s="59" t="str">
        <f t="shared" si="87"/>
        <v/>
      </c>
      <c r="O488" s="60" t="str">
        <f t="shared" si="77"/>
        <v/>
      </c>
      <c r="P488" s="61" t="str">
        <f t="shared" si="78"/>
        <v/>
      </c>
      <c r="Q488" s="26" t="str">
        <f t="shared" si="79"/>
        <v/>
      </c>
      <c r="R488" s="26" t="str">
        <f t="shared" si="80"/>
        <v/>
      </c>
      <c r="S488" s="25" t="str">
        <f t="shared" si="81"/>
        <v/>
      </c>
      <c r="T488" s="25" t="str">
        <f t="shared" si="82"/>
        <v/>
      </c>
      <c r="U488" s="22" t="str">
        <f t="shared" si="83"/>
        <v/>
      </c>
      <c r="V488" s="22" t="str">
        <f t="shared" si="84"/>
        <v/>
      </c>
      <c r="W488" s="23" t="str">
        <f>IFERROR(G488-L488,"")</f>
        <v/>
      </c>
      <c r="X488" s="48" t="str">
        <f t="shared" si="89"/>
        <v/>
      </c>
      <c r="Y488" s="49" t="str">
        <f t="shared" si="90"/>
        <v/>
      </c>
      <c r="Z488" s="28" t="str">
        <f t="shared" si="91"/>
        <v/>
      </c>
      <c r="AA488" s="13" t="str">
        <f t="shared" si="73"/>
        <v/>
      </c>
      <c r="AB488" s="13" t="str">
        <f t="shared" si="74"/>
        <v/>
      </c>
      <c r="AC488" s="63" t="str">
        <f t="shared" si="85"/>
        <v/>
      </c>
      <c r="AD488" s="14" t="str">
        <f t="shared" si="75"/>
        <v/>
      </c>
      <c r="AE488" s="14" t="str">
        <f t="shared" si="76"/>
        <v/>
      </c>
      <c r="AF488" s="64" t="str">
        <f t="shared" si="86"/>
        <v/>
      </c>
      <c r="AG488" s="4"/>
      <c r="AN488" s="4"/>
      <c r="AO488" s="4"/>
    </row>
    <row r="489" spans="1:41" x14ac:dyDescent="0.55000000000000004">
      <c r="A489" s="5" t="str">
        <f>IF('Data Validation'!$K$2&lt;&gt;TRUE,"",'Data Validation'!A489)</f>
        <v/>
      </c>
      <c r="B489" s="5" t="str">
        <f>IF('Data Validation'!$K$2&lt;&gt;TRUE,"",'Data Validation'!C489)</f>
        <v/>
      </c>
      <c r="C489" s="5" t="str">
        <f>IF('Data Validation'!$K$2&lt;&gt;TRUE,"",'Data Validation'!E489)</f>
        <v/>
      </c>
      <c r="D489" s="5" t="str">
        <f>IF('Data Validation'!$K$2&lt;&gt;TRUE,"",'Data Validation'!G489)</f>
        <v/>
      </c>
      <c r="E489" s="5" t="str">
        <f>IF($C489&lt;&gt;"M5","",Price!F489)</f>
        <v/>
      </c>
      <c r="F489" s="6" t="str">
        <f>IF($C489&lt;&gt;"M5","",Price!G489)</f>
        <v/>
      </c>
      <c r="G489" s="57" t="str">
        <f>IF($C489&lt;&gt;"M5","",SSA!E489)</f>
        <v/>
      </c>
      <c r="H489" s="57" t="str">
        <f>IF($C489&lt;&gt;"M5","",SSA!F489)</f>
        <v/>
      </c>
      <c r="I489" s="57" t="str">
        <f>IF($C489&lt;&gt;"M5","",SSA!G489)</f>
        <v/>
      </c>
      <c r="J489" s="57" t="str">
        <f>IF($C489&lt;&gt;"M5","",SSA!H489)</f>
        <v/>
      </c>
      <c r="L489" s="15" t="str">
        <f>IFERROR(AVERAGE(G454:G489),"")</f>
        <v/>
      </c>
      <c r="M489" s="15" t="str">
        <f t="shared" si="88"/>
        <v/>
      </c>
      <c r="N489" s="59" t="str">
        <f t="shared" si="87"/>
        <v/>
      </c>
      <c r="O489" s="60" t="str">
        <f t="shared" si="77"/>
        <v/>
      </c>
      <c r="P489" s="61" t="str">
        <f t="shared" si="78"/>
        <v/>
      </c>
      <c r="Q489" s="26" t="str">
        <f t="shared" si="79"/>
        <v/>
      </c>
      <c r="R489" s="26" t="str">
        <f t="shared" si="80"/>
        <v/>
      </c>
      <c r="S489" s="25" t="str">
        <f t="shared" si="81"/>
        <v/>
      </c>
      <c r="T489" s="25" t="str">
        <f t="shared" si="82"/>
        <v/>
      </c>
      <c r="U489" s="22" t="str">
        <f t="shared" si="83"/>
        <v/>
      </c>
      <c r="V489" s="22" t="str">
        <f t="shared" si="84"/>
        <v/>
      </c>
      <c r="W489" s="23" t="str">
        <f>IFERROR(G489-L489,"")</f>
        <v/>
      </c>
      <c r="X489" s="48" t="str">
        <f t="shared" si="89"/>
        <v/>
      </c>
      <c r="Y489" s="49" t="str">
        <f t="shared" si="90"/>
        <v/>
      </c>
      <c r="Z489" s="28" t="str">
        <f t="shared" si="91"/>
        <v/>
      </c>
      <c r="AA489" s="13" t="str">
        <f t="shared" si="73"/>
        <v/>
      </c>
      <c r="AB489" s="13" t="str">
        <f t="shared" si="74"/>
        <v/>
      </c>
      <c r="AC489" s="63" t="str">
        <f t="shared" si="85"/>
        <v/>
      </c>
      <c r="AD489" s="14" t="str">
        <f t="shared" si="75"/>
        <v/>
      </c>
      <c r="AE489" s="14" t="str">
        <f t="shared" si="76"/>
        <v/>
      </c>
      <c r="AF489" s="64" t="str">
        <f t="shared" si="86"/>
        <v/>
      </c>
      <c r="AG489" s="4"/>
      <c r="AN489" s="4"/>
      <c r="AO489" s="4"/>
    </row>
    <row r="490" spans="1:41" x14ac:dyDescent="0.55000000000000004">
      <c r="A490" s="5" t="str">
        <f>IF('Data Validation'!$K$2&lt;&gt;TRUE,"",'Data Validation'!A490)</f>
        <v/>
      </c>
      <c r="B490" s="5" t="str">
        <f>IF('Data Validation'!$K$2&lt;&gt;TRUE,"",'Data Validation'!C490)</f>
        <v/>
      </c>
      <c r="C490" s="5" t="str">
        <f>IF('Data Validation'!$K$2&lt;&gt;TRUE,"",'Data Validation'!E490)</f>
        <v/>
      </c>
      <c r="D490" s="5" t="str">
        <f>IF('Data Validation'!$K$2&lt;&gt;TRUE,"",'Data Validation'!G490)</f>
        <v/>
      </c>
      <c r="E490" s="5" t="str">
        <f>IF($C490&lt;&gt;"M5","",Price!F490)</f>
        <v/>
      </c>
      <c r="F490" s="6" t="str">
        <f>IF($C490&lt;&gt;"M5","",Price!G490)</f>
        <v/>
      </c>
      <c r="G490" s="57" t="str">
        <f>IF($C490&lt;&gt;"M5","",SSA!E490)</f>
        <v/>
      </c>
      <c r="H490" s="57" t="str">
        <f>IF($C490&lt;&gt;"M5","",SSA!F490)</f>
        <v/>
      </c>
      <c r="I490" s="57" t="str">
        <f>IF($C490&lt;&gt;"M5","",SSA!G490)</f>
        <v/>
      </c>
      <c r="J490" s="57" t="str">
        <f>IF($C490&lt;&gt;"M5","",SSA!H490)</f>
        <v/>
      </c>
      <c r="L490" s="15" t="str">
        <f>IFERROR(AVERAGE(G455:G490),"")</f>
        <v/>
      </c>
      <c r="M490" s="15" t="str">
        <f t="shared" si="88"/>
        <v/>
      </c>
      <c r="N490" s="59" t="str">
        <f t="shared" si="87"/>
        <v/>
      </c>
      <c r="O490" s="60" t="str">
        <f t="shared" si="77"/>
        <v/>
      </c>
      <c r="P490" s="61" t="str">
        <f t="shared" si="78"/>
        <v/>
      </c>
      <c r="Q490" s="26" t="str">
        <f t="shared" si="79"/>
        <v/>
      </c>
      <c r="R490" s="26" t="str">
        <f t="shared" si="80"/>
        <v/>
      </c>
      <c r="S490" s="25" t="str">
        <f t="shared" si="81"/>
        <v/>
      </c>
      <c r="T490" s="25" t="str">
        <f t="shared" si="82"/>
        <v/>
      </c>
      <c r="U490" s="22" t="str">
        <f t="shared" si="83"/>
        <v/>
      </c>
      <c r="V490" s="22" t="str">
        <f t="shared" si="84"/>
        <v/>
      </c>
      <c r="W490" s="23" t="str">
        <f>IFERROR(G490-L490,"")</f>
        <v/>
      </c>
      <c r="X490" s="48" t="str">
        <f t="shared" si="89"/>
        <v/>
      </c>
      <c r="Y490" s="49" t="str">
        <f t="shared" si="90"/>
        <v/>
      </c>
      <c r="Z490" s="28" t="str">
        <f t="shared" si="91"/>
        <v/>
      </c>
      <c r="AA490" s="13" t="str">
        <f t="shared" si="73"/>
        <v/>
      </c>
      <c r="AB490" s="13" t="str">
        <f t="shared" si="74"/>
        <v/>
      </c>
      <c r="AC490" s="63" t="str">
        <f t="shared" si="85"/>
        <v/>
      </c>
      <c r="AD490" s="14" t="str">
        <f t="shared" si="75"/>
        <v/>
      </c>
      <c r="AE490" s="14" t="str">
        <f t="shared" si="76"/>
        <v/>
      </c>
      <c r="AF490" s="64" t="str">
        <f t="shared" si="86"/>
        <v/>
      </c>
      <c r="AG490" s="4"/>
      <c r="AN490" s="4"/>
      <c r="AO490" s="4"/>
    </row>
    <row r="491" spans="1:41" x14ac:dyDescent="0.55000000000000004">
      <c r="A491" s="5" t="str">
        <f>IF('Data Validation'!$K$2&lt;&gt;TRUE,"",'Data Validation'!A491)</f>
        <v/>
      </c>
      <c r="B491" s="5" t="str">
        <f>IF('Data Validation'!$K$2&lt;&gt;TRUE,"",'Data Validation'!C491)</f>
        <v/>
      </c>
      <c r="C491" s="5" t="str">
        <f>IF('Data Validation'!$K$2&lt;&gt;TRUE,"",'Data Validation'!E491)</f>
        <v/>
      </c>
      <c r="D491" s="5" t="str">
        <f>IF('Data Validation'!$K$2&lt;&gt;TRUE,"",'Data Validation'!G491)</f>
        <v/>
      </c>
      <c r="E491" s="5" t="str">
        <f>IF($C491&lt;&gt;"M5","",Price!F491)</f>
        <v/>
      </c>
      <c r="F491" s="6" t="str">
        <f>IF($C491&lt;&gt;"M5","",Price!G491)</f>
        <v/>
      </c>
      <c r="G491" s="57" t="str">
        <f>IF($C491&lt;&gt;"M5","",SSA!E491)</f>
        <v/>
      </c>
      <c r="H491" s="57" t="str">
        <f>IF($C491&lt;&gt;"M5","",SSA!F491)</f>
        <v/>
      </c>
      <c r="I491" s="57" t="str">
        <f>IF($C491&lt;&gt;"M5","",SSA!G491)</f>
        <v/>
      </c>
      <c r="J491" s="57" t="str">
        <f>IF($C491&lt;&gt;"M5","",SSA!H491)</f>
        <v/>
      </c>
      <c r="L491" s="15" t="str">
        <f>IFERROR(AVERAGE(G456:G491),"")</f>
        <v/>
      </c>
      <c r="M491" s="15" t="str">
        <f t="shared" si="88"/>
        <v/>
      </c>
      <c r="N491" s="59" t="str">
        <f t="shared" si="87"/>
        <v/>
      </c>
      <c r="O491" s="60" t="str">
        <f t="shared" si="77"/>
        <v/>
      </c>
      <c r="P491" s="61" t="str">
        <f t="shared" si="78"/>
        <v/>
      </c>
      <c r="Q491" s="26" t="str">
        <f t="shared" si="79"/>
        <v/>
      </c>
      <c r="R491" s="26" t="str">
        <f t="shared" si="80"/>
        <v/>
      </c>
      <c r="S491" s="25" t="str">
        <f t="shared" si="81"/>
        <v/>
      </c>
      <c r="T491" s="25" t="str">
        <f t="shared" si="82"/>
        <v/>
      </c>
      <c r="U491" s="22" t="str">
        <f t="shared" si="83"/>
        <v/>
      </c>
      <c r="V491" s="22" t="str">
        <f t="shared" si="84"/>
        <v/>
      </c>
      <c r="W491" s="23" t="str">
        <f>IFERROR(G491-L491,"")</f>
        <v/>
      </c>
      <c r="X491" s="48" t="str">
        <f t="shared" si="89"/>
        <v/>
      </c>
      <c r="Y491" s="49" t="str">
        <f t="shared" si="90"/>
        <v/>
      </c>
      <c r="Z491" s="28" t="str">
        <f t="shared" si="91"/>
        <v/>
      </c>
      <c r="AA491" s="13" t="str">
        <f t="shared" si="73"/>
        <v/>
      </c>
      <c r="AB491" s="13" t="str">
        <f t="shared" si="74"/>
        <v/>
      </c>
      <c r="AC491" s="63" t="str">
        <f t="shared" si="85"/>
        <v/>
      </c>
      <c r="AD491" s="14" t="str">
        <f t="shared" si="75"/>
        <v/>
      </c>
      <c r="AE491" s="14" t="str">
        <f t="shared" si="76"/>
        <v/>
      </c>
      <c r="AF491" s="64" t="str">
        <f t="shared" si="86"/>
        <v/>
      </c>
      <c r="AG491" s="4"/>
      <c r="AN491" s="4"/>
      <c r="AO491" s="4"/>
    </row>
    <row r="492" spans="1:41" x14ac:dyDescent="0.55000000000000004">
      <c r="A492" s="5" t="str">
        <f>IF('Data Validation'!$K$2&lt;&gt;TRUE,"",'Data Validation'!A492)</f>
        <v/>
      </c>
      <c r="B492" s="5" t="str">
        <f>IF('Data Validation'!$K$2&lt;&gt;TRUE,"",'Data Validation'!C492)</f>
        <v/>
      </c>
      <c r="C492" s="5" t="str">
        <f>IF('Data Validation'!$K$2&lt;&gt;TRUE,"",'Data Validation'!E492)</f>
        <v/>
      </c>
      <c r="D492" s="5" t="str">
        <f>IF('Data Validation'!$K$2&lt;&gt;TRUE,"",'Data Validation'!G492)</f>
        <v/>
      </c>
      <c r="E492" s="5" t="str">
        <f>IF($C492&lt;&gt;"M5","",Price!F492)</f>
        <v/>
      </c>
      <c r="F492" s="6" t="str">
        <f>IF($C492&lt;&gt;"M5","",Price!G492)</f>
        <v/>
      </c>
      <c r="G492" s="57" t="str">
        <f>IF($C492&lt;&gt;"M5","",SSA!E492)</f>
        <v/>
      </c>
      <c r="H492" s="57" t="str">
        <f>IF($C492&lt;&gt;"M5","",SSA!F492)</f>
        <v/>
      </c>
      <c r="I492" s="57" t="str">
        <f>IF($C492&lt;&gt;"M5","",SSA!G492)</f>
        <v/>
      </c>
      <c r="J492" s="57" t="str">
        <f>IF($C492&lt;&gt;"M5","",SSA!H492)</f>
        <v/>
      </c>
      <c r="L492" s="15" t="str">
        <f>IFERROR(AVERAGE(G457:G492),"")</f>
        <v/>
      </c>
      <c r="M492" s="15" t="str">
        <f t="shared" si="88"/>
        <v/>
      </c>
      <c r="N492" s="59" t="str">
        <f t="shared" si="87"/>
        <v/>
      </c>
      <c r="O492" s="60" t="str">
        <f t="shared" si="77"/>
        <v/>
      </c>
      <c r="P492" s="61" t="str">
        <f t="shared" si="78"/>
        <v/>
      </c>
      <c r="Q492" s="26" t="str">
        <f t="shared" si="79"/>
        <v/>
      </c>
      <c r="R492" s="26" t="str">
        <f t="shared" si="80"/>
        <v/>
      </c>
      <c r="S492" s="25" t="str">
        <f t="shared" si="81"/>
        <v/>
      </c>
      <c r="T492" s="25" t="str">
        <f t="shared" si="82"/>
        <v/>
      </c>
      <c r="U492" s="22" t="str">
        <f t="shared" si="83"/>
        <v/>
      </c>
      <c r="V492" s="22" t="str">
        <f t="shared" si="84"/>
        <v/>
      </c>
      <c r="W492" s="23" t="str">
        <f>IFERROR(G492-L492,"")</f>
        <v/>
      </c>
      <c r="X492" s="48" t="str">
        <f t="shared" si="89"/>
        <v/>
      </c>
      <c r="Y492" s="49" t="str">
        <f t="shared" si="90"/>
        <v/>
      </c>
      <c r="Z492" s="28" t="str">
        <f t="shared" si="91"/>
        <v/>
      </c>
      <c r="AA492" s="13" t="str">
        <f t="shared" si="73"/>
        <v/>
      </c>
      <c r="AB492" s="13" t="str">
        <f t="shared" si="74"/>
        <v/>
      </c>
      <c r="AC492" s="63" t="str">
        <f t="shared" si="85"/>
        <v/>
      </c>
      <c r="AD492" s="14" t="str">
        <f t="shared" si="75"/>
        <v/>
      </c>
      <c r="AE492" s="14" t="str">
        <f t="shared" si="76"/>
        <v/>
      </c>
      <c r="AF492" s="64" t="str">
        <f t="shared" si="86"/>
        <v/>
      </c>
      <c r="AG492" s="4"/>
      <c r="AN492" s="4"/>
      <c r="AO492" s="4"/>
    </row>
    <row r="493" spans="1:41" x14ac:dyDescent="0.55000000000000004">
      <c r="A493" s="5" t="str">
        <f>IF('Data Validation'!$K$2&lt;&gt;TRUE,"",'Data Validation'!A493)</f>
        <v/>
      </c>
      <c r="B493" s="5" t="str">
        <f>IF('Data Validation'!$K$2&lt;&gt;TRUE,"",'Data Validation'!C493)</f>
        <v/>
      </c>
      <c r="C493" s="5" t="str">
        <f>IF('Data Validation'!$K$2&lt;&gt;TRUE,"",'Data Validation'!E493)</f>
        <v/>
      </c>
      <c r="D493" s="5" t="str">
        <f>IF('Data Validation'!$K$2&lt;&gt;TRUE,"",'Data Validation'!G493)</f>
        <v/>
      </c>
      <c r="E493" s="5" t="str">
        <f>IF($C493&lt;&gt;"M5","",Price!F493)</f>
        <v/>
      </c>
      <c r="F493" s="6" t="str">
        <f>IF($C493&lt;&gt;"M5","",Price!G493)</f>
        <v/>
      </c>
      <c r="G493" s="57" t="str">
        <f>IF($C493&lt;&gt;"M5","",SSA!E493)</f>
        <v/>
      </c>
      <c r="H493" s="57" t="str">
        <f>IF($C493&lt;&gt;"M5","",SSA!F493)</f>
        <v/>
      </c>
      <c r="I493" s="57" t="str">
        <f>IF($C493&lt;&gt;"M5","",SSA!G493)</f>
        <v/>
      </c>
      <c r="J493" s="57" t="str">
        <f>IF($C493&lt;&gt;"M5","",SSA!H493)</f>
        <v/>
      </c>
      <c r="L493" s="15" t="str">
        <f>IFERROR(AVERAGE(G458:G493),"")</f>
        <v/>
      </c>
      <c r="M493" s="15" t="str">
        <f t="shared" si="88"/>
        <v/>
      </c>
      <c r="N493" s="59" t="str">
        <f t="shared" si="87"/>
        <v/>
      </c>
      <c r="O493" s="60" t="str">
        <f t="shared" si="77"/>
        <v/>
      </c>
      <c r="P493" s="61" t="str">
        <f t="shared" si="78"/>
        <v/>
      </c>
      <c r="Q493" s="26" t="str">
        <f t="shared" si="79"/>
        <v/>
      </c>
      <c r="R493" s="26" t="str">
        <f t="shared" si="80"/>
        <v/>
      </c>
      <c r="S493" s="25" t="str">
        <f t="shared" si="81"/>
        <v/>
      </c>
      <c r="T493" s="25" t="str">
        <f t="shared" si="82"/>
        <v/>
      </c>
      <c r="U493" s="22" t="str">
        <f t="shared" si="83"/>
        <v/>
      </c>
      <c r="V493" s="22" t="str">
        <f t="shared" si="84"/>
        <v/>
      </c>
      <c r="W493" s="23" t="str">
        <f>IFERROR(G493-L493,"")</f>
        <v/>
      </c>
      <c r="X493" s="48" t="str">
        <f t="shared" si="89"/>
        <v/>
      </c>
      <c r="Y493" s="49" t="str">
        <f t="shared" si="90"/>
        <v/>
      </c>
      <c r="Z493" s="28" t="str">
        <f t="shared" si="91"/>
        <v/>
      </c>
      <c r="AA493" s="13" t="str">
        <f t="shared" si="73"/>
        <v/>
      </c>
      <c r="AB493" s="13" t="str">
        <f t="shared" si="74"/>
        <v/>
      </c>
      <c r="AC493" s="63" t="str">
        <f t="shared" si="85"/>
        <v/>
      </c>
      <c r="AD493" s="14" t="str">
        <f t="shared" si="75"/>
        <v/>
      </c>
      <c r="AE493" s="14" t="str">
        <f t="shared" si="76"/>
        <v/>
      </c>
      <c r="AF493" s="64" t="str">
        <f t="shared" si="86"/>
        <v/>
      </c>
      <c r="AG493" s="4"/>
      <c r="AN493" s="4"/>
      <c r="AO493" s="4"/>
    </row>
    <row r="494" spans="1:41" x14ac:dyDescent="0.55000000000000004">
      <c r="A494" s="5" t="str">
        <f>IF('Data Validation'!$K$2&lt;&gt;TRUE,"",'Data Validation'!A494)</f>
        <v/>
      </c>
      <c r="B494" s="5" t="str">
        <f>IF('Data Validation'!$K$2&lt;&gt;TRUE,"",'Data Validation'!C494)</f>
        <v/>
      </c>
      <c r="C494" s="5" t="str">
        <f>IF('Data Validation'!$K$2&lt;&gt;TRUE,"",'Data Validation'!E494)</f>
        <v/>
      </c>
      <c r="D494" s="5" t="str">
        <f>IF('Data Validation'!$K$2&lt;&gt;TRUE,"",'Data Validation'!G494)</f>
        <v/>
      </c>
      <c r="E494" s="5" t="str">
        <f>IF($C494&lt;&gt;"M5","",Price!F494)</f>
        <v/>
      </c>
      <c r="F494" s="6" t="str">
        <f>IF($C494&lt;&gt;"M5","",Price!G494)</f>
        <v/>
      </c>
      <c r="G494" s="57" t="str">
        <f>IF($C494&lt;&gt;"M5","",SSA!E494)</f>
        <v/>
      </c>
      <c r="H494" s="57" t="str">
        <f>IF($C494&lt;&gt;"M5","",SSA!F494)</f>
        <v/>
      </c>
      <c r="I494" s="57" t="str">
        <f>IF($C494&lt;&gt;"M5","",SSA!G494)</f>
        <v/>
      </c>
      <c r="J494" s="57" t="str">
        <f>IF($C494&lt;&gt;"M5","",SSA!H494)</f>
        <v/>
      </c>
      <c r="L494" s="15" t="str">
        <f>IFERROR(AVERAGE(G459:G494),"")</f>
        <v/>
      </c>
      <c r="M494" s="15" t="str">
        <f t="shared" si="88"/>
        <v/>
      </c>
      <c r="N494" s="59" t="str">
        <f t="shared" si="87"/>
        <v/>
      </c>
      <c r="O494" s="60" t="str">
        <f t="shared" si="77"/>
        <v/>
      </c>
      <c r="P494" s="61" t="str">
        <f t="shared" si="78"/>
        <v/>
      </c>
      <c r="Q494" s="26" t="str">
        <f t="shared" si="79"/>
        <v/>
      </c>
      <c r="R494" s="26" t="str">
        <f t="shared" si="80"/>
        <v/>
      </c>
      <c r="S494" s="25" t="str">
        <f t="shared" si="81"/>
        <v/>
      </c>
      <c r="T494" s="25" t="str">
        <f t="shared" si="82"/>
        <v/>
      </c>
      <c r="U494" s="22" t="str">
        <f t="shared" si="83"/>
        <v/>
      </c>
      <c r="V494" s="22" t="str">
        <f t="shared" si="84"/>
        <v/>
      </c>
      <c r="W494" s="23" t="str">
        <f>IFERROR(G494-L494,"")</f>
        <v/>
      </c>
      <c r="X494" s="48" t="str">
        <f t="shared" si="89"/>
        <v/>
      </c>
      <c r="Y494" s="49" t="str">
        <f t="shared" si="90"/>
        <v/>
      </c>
      <c r="Z494" s="28" t="str">
        <f t="shared" si="91"/>
        <v/>
      </c>
      <c r="AA494" s="13" t="str">
        <f t="shared" si="73"/>
        <v/>
      </c>
      <c r="AB494" s="13" t="str">
        <f t="shared" si="74"/>
        <v/>
      </c>
      <c r="AC494" s="63" t="str">
        <f t="shared" si="85"/>
        <v/>
      </c>
      <c r="AD494" s="14" t="str">
        <f t="shared" si="75"/>
        <v/>
      </c>
      <c r="AE494" s="14" t="str">
        <f t="shared" si="76"/>
        <v/>
      </c>
      <c r="AF494" s="64" t="str">
        <f t="shared" si="86"/>
        <v/>
      </c>
      <c r="AG494" s="4"/>
      <c r="AN494" s="4"/>
      <c r="AO494" s="4"/>
    </row>
    <row r="495" spans="1:41" x14ac:dyDescent="0.55000000000000004">
      <c r="A495" s="5" t="str">
        <f>IF('Data Validation'!$K$2&lt;&gt;TRUE,"",'Data Validation'!A495)</f>
        <v/>
      </c>
      <c r="B495" s="5" t="str">
        <f>IF('Data Validation'!$K$2&lt;&gt;TRUE,"",'Data Validation'!C495)</f>
        <v/>
      </c>
      <c r="C495" s="5" t="str">
        <f>IF('Data Validation'!$K$2&lt;&gt;TRUE,"",'Data Validation'!E495)</f>
        <v/>
      </c>
      <c r="D495" s="5" t="str">
        <f>IF('Data Validation'!$K$2&lt;&gt;TRUE,"",'Data Validation'!G495)</f>
        <v/>
      </c>
      <c r="E495" s="5" t="str">
        <f>IF($C495&lt;&gt;"M5","",Price!F495)</f>
        <v/>
      </c>
      <c r="F495" s="6" t="str">
        <f>IF($C495&lt;&gt;"M5","",Price!G495)</f>
        <v/>
      </c>
      <c r="G495" s="57" t="str">
        <f>IF($C495&lt;&gt;"M5","",SSA!E495)</f>
        <v/>
      </c>
      <c r="H495" s="57" t="str">
        <f>IF($C495&lt;&gt;"M5","",SSA!F495)</f>
        <v/>
      </c>
      <c r="I495" s="57" t="str">
        <f>IF($C495&lt;&gt;"M5","",SSA!G495)</f>
        <v/>
      </c>
      <c r="J495" s="57" t="str">
        <f>IF($C495&lt;&gt;"M5","",SSA!H495)</f>
        <v/>
      </c>
      <c r="L495" s="15" t="str">
        <f>IFERROR(AVERAGE(G460:G495),"")</f>
        <v/>
      </c>
      <c r="M495" s="15" t="str">
        <f t="shared" si="88"/>
        <v/>
      </c>
      <c r="N495" s="59" t="str">
        <f t="shared" si="87"/>
        <v/>
      </c>
      <c r="O495" s="60" t="str">
        <f t="shared" si="77"/>
        <v/>
      </c>
      <c r="P495" s="61" t="str">
        <f t="shared" si="78"/>
        <v/>
      </c>
      <c r="Q495" s="26" t="str">
        <f t="shared" si="79"/>
        <v/>
      </c>
      <c r="R495" s="26" t="str">
        <f t="shared" si="80"/>
        <v/>
      </c>
      <c r="S495" s="25" t="str">
        <f t="shared" si="81"/>
        <v/>
      </c>
      <c r="T495" s="25" t="str">
        <f t="shared" si="82"/>
        <v/>
      </c>
      <c r="U495" s="22" t="str">
        <f t="shared" si="83"/>
        <v/>
      </c>
      <c r="V495" s="22" t="str">
        <f t="shared" si="84"/>
        <v/>
      </c>
      <c r="W495" s="23" t="str">
        <f>IFERROR(G495-L495,"")</f>
        <v/>
      </c>
      <c r="X495" s="48" t="str">
        <f t="shared" si="89"/>
        <v/>
      </c>
      <c r="Y495" s="49" t="str">
        <f t="shared" si="90"/>
        <v/>
      </c>
      <c r="Z495" s="28" t="str">
        <f t="shared" si="91"/>
        <v/>
      </c>
      <c r="AA495" s="13" t="str">
        <f t="shared" si="73"/>
        <v/>
      </c>
      <c r="AB495" s="13" t="str">
        <f t="shared" si="74"/>
        <v/>
      </c>
      <c r="AC495" s="63" t="str">
        <f t="shared" si="85"/>
        <v/>
      </c>
      <c r="AD495" s="14" t="str">
        <f t="shared" si="75"/>
        <v/>
      </c>
      <c r="AE495" s="14" t="str">
        <f t="shared" si="76"/>
        <v/>
      </c>
      <c r="AF495" s="64" t="str">
        <f t="shared" si="86"/>
        <v/>
      </c>
      <c r="AG495" s="4"/>
      <c r="AN495" s="4"/>
      <c r="AO495" s="4"/>
    </row>
    <row r="496" spans="1:41" x14ac:dyDescent="0.55000000000000004">
      <c r="A496" s="5" t="str">
        <f>IF('Data Validation'!$K$2&lt;&gt;TRUE,"",'Data Validation'!A496)</f>
        <v/>
      </c>
      <c r="B496" s="5" t="str">
        <f>IF('Data Validation'!$K$2&lt;&gt;TRUE,"",'Data Validation'!C496)</f>
        <v/>
      </c>
      <c r="C496" s="5" t="str">
        <f>IF('Data Validation'!$K$2&lt;&gt;TRUE,"",'Data Validation'!E496)</f>
        <v/>
      </c>
      <c r="D496" s="5" t="str">
        <f>IF('Data Validation'!$K$2&lt;&gt;TRUE,"",'Data Validation'!G496)</f>
        <v/>
      </c>
      <c r="E496" s="5" t="str">
        <f>IF($C496&lt;&gt;"M5","",Price!F496)</f>
        <v/>
      </c>
      <c r="F496" s="6" t="str">
        <f>IF($C496&lt;&gt;"M5","",Price!G496)</f>
        <v/>
      </c>
      <c r="G496" s="57" t="str">
        <f>IF($C496&lt;&gt;"M5","",SSA!E496)</f>
        <v/>
      </c>
      <c r="H496" s="57" t="str">
        <f>IF($C496&lt;&gt;"M5","",SSA!F496)</f>
        <v/>
      </c>
      <c r="I496" s="57" t="str">
        <f>IF($C496&lt;&gt;"M5","",SSA!G496)</f>
        <v/>
      </c>
      <c r="J496" s="57" t="str">
        <f>IF($C496&lt;&gt;"M5","",SSA!H496)</f>
        <v/>
      </c>
      <c r="L496" s="15" t="str">
        <f>IFERROR(AVERAGE(G461:G496),"")</f>
        <v/>
      </c>
      <c r="M496" s="15" t="str">
        <f t="shared" si="88"/>
        <v/>
      </c>
      <c r="N496" s="59" t="str">
        <f t="shared" si="87"/>
        <v/>
      </c>
      <c r="O496" s="60" t="str">
        <f t="shared" si="77"/>
        <v/>
      </c>
      <c r="P496" s="61" t="str">
        <f t="shared" si="78"/>
        <v/>
      </c>
      <c r="Q496" s="26" t="str">
        <f t="shared" si="79"/>
        <v/>
      </c>
      <c r="R496" s="26" t="str">
        <f t="shared" si="80"/>
        <v/>
      </c>
      <c r="S496" s="25" t="str">
        <f t="shared" si="81"/>
        <v/>
      </c>
      <c r="T496" s="25" t="str">
        <f t="shared" si="82"/>
        <v/>
      </c>
      <c r="U496" s="22" t="str">
        <f t="shared" si="83"/>
        <v/>
      </c>
      <c r="V496" s="22" t="str">
        <f t="shared" si="84"/>
        <v/>
      </c>
      <c r="W496" s="23" t="str">
        <f>IFERROR(G496-L496,"")</f>
        <v/>
      </c>
      <c r="X496" s="48" t="str">
        <f t="shared" si="89"/>
        <v/>
      </c>
      <c r="Y496" s="49" t="str">
        <f t="shared" si="90"/>
        <v/>
      </c>
      <c r="Z496" s="28" t="str">
        <f t="shared" si="91"/>
        <v/>
      </c>
      <c r="AA496" s="13" t="str">
        <f t="shared" ref="AA496:AA500" si="92">IF(Z496="","",IF(Z496&lt;=23,"",IF(AND(Z496&gt;=24,Z496&lt;=72),"Bullish",IF(Z496&gt;=73,"Vulnerable Bullish",""))))</f>
        <v/>
      </c>
      <c r="AB496" s="13" t="str">
        <f t="shared" ref="AB496:AB500" si="93">IF(OR(AND(AA496="Bullish",W496&lt;0),AND(AA496="Vulnerable Bullish",W496&lt;0)),"Under Price","")</f>
        <v/>
      </c>
      <c r="AC496" s="63" t="str">
        <f t="shared" si="85"/>
        <v/>
      </c>
      <c r="AD496" s="14" t="str">
        <f t="shared" ref="AD496:AD500" si="94">IF(Z496="","",IF(Z496&gt;=-23,"",IF(AND(Z496&lt;=-24,Z496&gt;=-72),"Bearish",IF(Z496&lt;=-73,"Vulnerable Bearish",""))))</f>
        <v/>
      </c>
      <c r="AE496" s="14" t="str">
        <f t="shared" ref="AE496:AE500" si="95">IF(OR(AND(AD496="Bearish",W496&gt;0),AND(AD496="Vulnerable Bearish",W496&gt;0)),"Over Price","")</f>
        <v/>
      </c>
      <c r="AF496" s="64" t="str">
        <f t="shared" si="86"/>
        <v/>
      </c>
      <c r="AG496" s="4"/>
      <c r="AN496" s="4"/>
      <c r="AO496" s="4"/>
    </row>
    <row r="497" spans="1:41" x14ac:dyDescent="0.55000000000000004">
      <c r="A497" s="5" t="str">
        <f>IF('Data Validation'!$K$2&lt;&gt;TRUE,"",'Data Validation'!A497)</f>
        <v/>
      </c>
      <c r="B497" s="5" t="str">
        <f>IF('Data Validation'!$K$2&lt;&gt;TRUE,"",'Data Validation'!C497)</f>
        <v/>
      </c>
      <c r="C497" s="5" t="str">
        <f>IF('Data Validation'!$K$2&lt;&gt;TRUE,"",'Data Validation'!E497)</f>
        <v/>
      </c>
      <c r="D497" s="5" t="str">
        <f>IF('Data Validation'!$K$2&lt;&gt;TRUE,"",'Data Validation'!G497)</f>
        <v/>
      </c>
      <c r="E497" s="5" t="str">
        <f>IF($C497&lt;&gt;"M5","",Price!F497)</f>
        <v/>
      </c>
      <c r="F497" s="6" t="str">
        <f>IF($C497&lt;&gt;"M5","",Price!G497)</f>
        <v/>
      </c>
      <c r="G497" s="57" t="str">
        <f>IF($C497&lt;&gt;"M5","",SSA!E497)</f>
        <v/>
      </c>
      <c r="H497" s="57" t="str">
        <f>IF($C497&lt;&gt;"M5","",SSA!F497)</f>
        <v/>
      </c>
      <c r="I497" s="57" t="str">
        <f>IF($C497&lt;&gt;"M5","",SSA!G497)</f>
        <v/>
      </c>
      <c r="J497" s="57" t="str">
        <f>IF($C497&lt;&gt;"M5","",SSA!H497)</f>
        <v/>
      </c>
      <c r="L497" s="15" t="str">
        <f>IFERROR(AVERAGE(G462:G497),"")</f>
        <v/>
      </c>
      <c r="M497" s="15" t="str">
        <f t="shared" si="88"/>
        <v/>
      </c>
      <c r="N497" s="59" t="str">
        <f t="shared" si="87"/>
        <v/>
      </c>
      <c r="O497" s="60" t="str">
        <f t="shared" si="77"/>
        <v/>
      </c>
      <c r="P497" s="61" t="str">
        <f t="shared" si="78"/>
        <v/>
      </c>
      <c r="Q497" s="26" t="str">
        <f t="shared" si="79"/>
        <v/>
      </c>
      <c r="R497" s="26" t="str">
        <f t="shared" si="80"/>
        <v/>
      </c>
      <c r="S497" s="25" t="str">
        <f t="shared" si="81"/>
        <v/>
      </c>
      <c r="T497" s="25" t="str">
        <f t="shared" si="82"/>
        <v/>
      </c>
      <c r="U497" s="22" t="str">
        <f t="shared" si="83"/>
        <v/>
      </c>
      <c r="V497" s="22" t="str">
        <f t="shared" si="84"/>
        <v/>
      </c>
      <c r="W497" s="23" t="str">
        <f>IFERROR(G497-L497,"")</f>
        <v/>
      </c>
      <c r="X497" s="48" t="str">
        <f t="shared" si="89"/>
        <v/>
      </c>
      <c r="Y497" s="49" t="str">
        <f t="shared" si="90"/>
        <v/>
      </c>
      <c r="Z497" s="28" t="str">
        <f t="shared" si="91"/>
        <v/>
      </c>
      <c r="AA497" s="13" t="str">
        <f t="shared" si="92"/>
        <v/>
      </c>
      <c r="AB497" s="13" t="str">
        <f t="shared" si="93"/>
        <v/>
      </c>
      <c r="AC497" s="63" t="str">
        <f t="shared" si="85"/>
        <v/>
      </c>
      <c r="AD497" s="14" t="str">
        <f t="shared" si="94"/>
        <v/>
      </c>
      <c r="AE497" s="14" t="str">
        <f t="shared" si="95"/>
        <v/>
      </c>
      <c r="AF497" s="64" t="str">
        <f t="shared" si="86"/>
        <v/>
      </c>
      <c r="AG497" s="4"/>
      <c r="AN497" s="4"/>
      <c r="AO497" s="4"/>
    </row>
    <row r="498" spans="1:41" x14ac:dyDescent="0.55000000000000004">
      <c r="A498" s="5" t="str">
        <f>IF('Data Validation'!$K$2&lt;&gt;TRUE,"",'Data Validation'!A498)</f>
        <v/>
      </c>
      <c r="B498" s="5" t="str">
        <f>IF('Data Validation'!$K$2&lt;&gt;TRUE,"",'Data Validation'!C498)</f>
        <v/>
      </c>
      <c r="C498" s="5" t="str">
        <f>IF('Data Validation'!$K$2&lt;&gt;TRUE,"",'Data Validation'!E498)</f>
        <v/>
      </c>
      <c r="D498" s="5" t="str">
        <f>IF('Data Validation'!$K$2&lt;&gt;TRUE,"",'Data Validation'!G498)</f>
        <v/>
      </c>
      <c r="E498" s="5" t="str">
        <f>IF($C498&lt;&gt;"M5","",Price!F498)</f>
        <v/>
      </c>
      <c r="F498" s="6" t="str">
        <f>IF($C498&lt;&gt;"M5","",Price!G498)</f>
        <v/>
      </c>
      <c r="G498" s="57" t="str">
        <f>IF($C498&lt;&gt;"M5","",SSA!E498)</f>
        <v/>
      </c>
      <c r="H498" s="57" t="str">
        <f>IF($C498&lt;&gt;"M5","",SSA!F498)</f>
        <v/>
      </c>
      <c r="I498" s="57" t="str">
        <f>IF($C498&lt;&gt;"M5","",SSA!G498)</f>
        <v/>
      </c>
      <c r="J498" s="57" t="str">
        <f>IF($C498&lt;&gt;"M5","",SSA!H498)</f>
        <v/>
      </c>
      <c r="L498" s="15" t="str">
        <f>IFERROR(AVERAGE(G463:G498),"")</f>
        <v/>
      </c>
      <c r="M498" s="15" t="str">
        <f t="shared" si="88"/>
        <v/>
      </c>
      <c r="N498" s="59" t="str">
        <f t="shared" si="87"/>
        <v/>
      </c>
      <c r="O498" s="60" t="str">
        <f t="shared" si="77"/>
        <v/>
      </c>
      <c r="P498" s="61" t="str">
        <f t="shared" si="78"/>
        <v/>
      </c>
      <c r="Q498" s="26" t="str">
        <f t="shared" si="79"/>
        <v/>
      </c>
      <c r="R498" s="26" t="str">
        <f t="shared" si="80"/>
        <v/>
      </c>
      <c r="S498" s="25" t="str">
        <f t="shared" si="81"/>
        <v/>
      </c>
      <c r="T498" s="25" t="str">
        <f t="shared" si="82"/>
        <v/>
      </c>
      <c r="U498" s="22" t="str">
        <f t="shared" si="83"/>
        <v/>
      </c>
      <c r="V498" s="22" t="str">
        <f t="shared" si="84"/>
        <v/>
      </c>
      <c r="W498" s="23" t="str">
        <f>IFERROR(G498-L498,"")</f>
        <v/>
      </c>
      <c r="X498" s="48" t="str">
        <f t="shared" si="89"/>
        <v/>
      </c>
      <c r="Y498" s="49" t="str">
        <f t="shared" si="90"/>
        <v/>
      </c>
      <c r="Z498" s="28" t="str">
        <f t="shared" si="91"/>
        <v/>
      </c>
      <c r="AA498" s="13" t="str">
        <f t="shared" si="92"/>
        <v/>
      </c>
      <c r="AB498" s="13" t="str">
        <f t="shared" si="93"/>
        <v/>
      </c>
      <c r="AC498" s="63" t="str">
        <f t="shared" si="85"/>
        <v/>
      </c>
      <c r="AD498" s="14" t="str">
        <f t="shared" si="94"/>
        <v/>
      </c>
      <c r="AE498" s="14" t="str">
        <f t="shared" si="95"/>
        <v/>
      </c>
      <c r="AF498" s="64" t="str">
        <f t="shared" si="86"/>
        <v/>
      </c>
      <c r="AG498" s="4"/>
      <c r="AN498" s="4"/>
      <c r="AO498" s="4"/>
    </row>
    <row r="499" spans="1:41" x14ac:dyDescent="0.55000000000000004">
      <c r="A499" s="5" t="str">
        <f>IF('Data Validation'!$K$2&lt;&gt;TRUE,"",'Data Validation'!A499)</f>
        <v/>
      </c>
      <c r="B499" s="5" t="str">
        <f>IF('Data Validation'!$K$2&lt;&gt;TRUE,"",'Data Validation'!C499)</f>
        <v/>
      </c>
      <c r="C499" s="5" t="str">
        <f>IF('Data Validation'!$K$2&lt;&gt;TRUE,"",'Data Validation'!E499)</f>
        <v/>
      </c>
      <c r="D499" s="5" t="str">
        <f>IF('Data Validation'!$K$2&lt;&gt;TRUE,"",'Data Validation'!G499)</f>
        <v/>
      </c>
      <c r="E499" s="5" t="str">
        <f>IF($C499&lt;&gt;"M5","",Price!F499)</f>
        <v/>
      </c>
      <c r="F499" s="6" t="str">
        <f>IF($C499&lt;&gt;"M5","",Price!G499)</f>
        <v/>
      </c>
      <c r="G499" s="57" t="str">
        <f>IF($C499&lt;&gt;"M5","",SSA!E499)</f>
        <v/>
      </c>
      <c r="H499" s="57" t="str">
        <f>IF($C499&lt;&gt;"M5","",SSA!F499)</f>
        <v/>
      </c>
      <c r="I499" s="57" t="str">
        <f>IF($C499&lt;&gt;"M5","",SSA!G499)</f>
        <v/>
      </c>
      <c r="J499" s="57" t="str">
        <f>IF($C499&lt;&gt;"M5","",SSA!H499)</f>
        <v/>
      </c>
      <c r="L499" s="15" t="str">
        <f>IFERROR(AVERAGE(G464:G499),"")</f>
        <v/>
      </c>
      <c r="M499" s="15" t="str">
        <f t="shared" si="88"/>
        <v/>
      </c>
      <c r="N499" s="59" t="str">
        <f t="shared" si="87"/>
        <v/>
      </c>
      <c r="O499" s="60" t="str">
        <f t="shared" si="77"/>
        <v/>
      </c>
      <c r="P499" s="61" t="str">
        <f t="shared" si="78"/>
        <v/>
      </c>
      <c r="Q499" s="26" t="str">
        <f t="shared" si="79"/>
        <v/>
      </c>
      <c r="R499" s="26" t="str">
        <f t="shared" si="80"/>
        <v/>
      </c>
      <c r="S499" s="25" t="str">
        <f t="shared" si="81"/>
        <v/>
      </c>
      <c r="T499" s="25" t="str">
        <f t="shared" si="82"/>
        <v/>
      </c>
      <c r="U499" s="22" t="str">
        <f t="shared" si="83"/>
        <v/>
      </c>
      <c r="V499" s="22" t="str">
        <f t="shared" si="84"/>
        <v/>
      </c>
      <c r="W499" s="23" t="str">
        <f>IFERROR(G499-L499,"")</f>
        <v/>
      </c>
      <c r="X499" s="48" t="str">
        <f t="shared" si="89"/>
        <v/>
      </c>
      <c r="Y499" s="49" t="str">
        <f t="shared" si="90"/>
        <v/>
      </c>
      <c r="Z499" s="28" t="str">
        <f t="shared" si="91"/>
        <v/>
      </c>
      <c r="AA499" s="13" t="str">
        <f t="shared" si="92"/>
        <v/>
      </c>
      <c r="AB499" s="13" t="str">
        <f t="shared" si="93"/>
        <v/>
      </c>
      <c r="AC499" s="63" t="str">
        <f t="shared" si="85"/>
        <v/>
      </c>
      <c r="AD499" s="14" t="str">
        <f t="shared" si="94"/>
        <v/>
      </c>
      <c r="AE499" s="14" t="str">
        <f t="shared" si="95"/>
        <v/>
      </c>
      <c r="AF499" s="64" t="str">
        <f t="shared" si="86"/>
        <v/>
      </c>
      <c r="AG499" s="4"/>
      <c r="AN499" s="4"/>
      <c r="AO499" s="4"/>
    </row>
    <row r="500" spans="1:41" x14ac:dyDescent="0.55000000000000004">
      <c r="A500" s="5" t="str">
        <f>IF('Data Validation'!$K$2&lt;&gt;TRUE,"",'Data Validation'!A500)</f>
        <v/>
      </c>
      <c r="B500" s="5" t="str">
        <f>IF('Data Validation'!$K$2&lt;&gt;TRUE,"",'Data Validation'!C500)</f>
        <v/>
      </c>
      <c r="C500" s="5" t="str">
        <f>IF('Data Validation'!$K$2&lt;&gt;TRUE,"",'Data Validation'!E500)</f>
        <v/>
      </c>
      <c r="D500" s="5" t="str">
        <f>IF('Data Validation'!$K$2&lt;&gt;TRUE,"",'Data Validation'!G500)</f>
        <v/>
      </c>
      <c r="E500" s="5" t="str">
        <f>IF($C500&lt;&gt;"M5","",Price!F500)</f>
        <v/>
      </c>
      <c r="F500" s="6" t="str">
        <f>IF($C500&lt;&gt;"M5","",Price!G500)</f>
        <v/>
      </c>
      <c r="G500" s="57" t="str">
        <f>IF($C500&lt;&gt;"M5","",SSA!E500)</f>
        <v/>
      </c>
      <c r="H500" s="57" t="str">
        <f>IF($C500&lt;&gt;"M5","",SSA!F500)</f>
        <v/>
      </c>
      <c r="I500" s="57" t="str">
        <f>IF($C500&lt;&gt;"M5","",SSA!G500)</f>
        <v/>
      </c>
      <c r="J500" s="57" t="str">
        <f>IF($C500&lt;&gt;"M5","",SSA!H500)</f>
        <v/>
      </c>
      <c r="L500" s="15" t="str">
        <f>IFERROR(AVERAGE(G465:G500),"")</f>
        <v/>
      </c>
      <c r="M500" s="15" t="str">
        <f t="shared" si="88"/>
        <v/>
      </c>
      <c r="N500" s="59" t="str">
        <f t="shared" si="87"/>
        <v/>
      </c>
      <c r="O500" s="60" t="str">
        <f t="shared" si="77"/>
        <v/>
      </c>
      <c r="P500" s="61" t="str">
        <f t="shared" si="78"/>
        <v/>
      </c>
      <c r="Q500" s="26" t="str">
        <f t="shared" si="79"/>
        <v/>
      </c>
      <c r="R500" s="26" t="str">
        <f t="shared" si="80"/>
        <v/>
      </c>
      <c r="S500" s="25" t="str">
        <f t="shared" si="81"/>
        <v/>
      </c>
      <c r="T500" s="25" t="str">
        <f t="shared" si="82"/>
        <v/>
      </c>
      <c r="U500" s="22" t="str">
        <f t="shared" si="83"/>
        <v/>
      </c>
      <c r="V500" s="22" t="str">
        <f t="shared" si="84"/>
        <v/>
      </c>
      <c r="W500" s="23" t="str">
        <f>IFERROR(G500-L500,"")</f>
        <v/>
      </c>
      <c r="X500" s="48" t="str">
        <f t="shared" si="89"/>
        <v/>
      </c>
      <c r="Y500" s="49" t="str">
        <f t="shared" si="90"/>
        <v/>
      </c>
      <c r="Z500" s="28" t="str">
        <f t="shared" si="91"/>
        <v/>
      </c>
      <c r="AA500" s="13" t="str">
        <f t="shared" si="92"/>
        <v/>
      </c>
      <c r="AB500" s="13" t="str">
        <f t="shared" si="93"/>
        <v/>
      </c>
      <c r="AC500" s="63" t="str">
        <f t="shared" si="85"/>
        <v/>
      </c>
      <c r="AD500" s="14" t="str">
        <f t="shared" si="94"/>
        <v/>
      </c>
      <c r="AE500" s="14" t="str">
        <f t="shared" si="95"/>
        <v/>
      </c>
      <c r="AF500" s="64" t="str">
        <f t="shared" si="86"/>
        <v/>
      </c>
      <c r="AG500" s="4"/>
      <c r="AN500" s="4"/>
      <c r="AO5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756C-E892-477F-83C4-D99E480ACB67}">
  <sheetPr>
    <tabColor rgb="FF92D050"/>
  </sheetPr>
  <dimension ref="A1:AA500"/>
  <sheetViews>
    <sheetView topLeftCell="H1" zoomScale="70" zoomScaleNormal="70" workbookViewId="0">
      <pane ySplit="1" topLeftCell="A439" activePane="bottomLeft" state="frozen"/>
      <selection pane="bottomLeft" activeCell="R439" sqref="R439"/>
    </sheetView>
  </sheetViews>
  <sheetFormatPr defaultRowHeight="14.4" x14ac:dyDescent="0.55000000000000004"/>
  <cols>
    <col min="1" max="1" width="17.47265625" customWidth="1"/>
    <col min="2" max="2" width="7.62890625" bestFit="1" customWidth="1"/>
    <col min="3" max="3" width="9.3125" bestFit="1" customWidth="1"/>
    <col min="4" max="4" width="6.68359375" bestFit="1" customWidth="1"/>
    <col min="5" max="5" width="8.83984375" customWidth="1"/>
    <col min="6" max="6" width="11.1015625" bestFit="1" customWidth="1"/>
    <col min="7" max="7" width="16.734375" bestFit="1" customWidth="1"/>
    <col min="8" max="8" width="20.734375" bestFit="1" customWidth="1"/>
    <col min="9" max="9" width="29.1015625" bestFit="1" customWidth="1"/>
    <col min="10" max="10" width="28.20703125" bestFit="1" customWidth="1"/>
    <col min="11" max="11" width="16.3671875" customWidth="1"/>
    <col min="12" max="12" width="17.05078125" bestFit="1" customWidth="1"/>
    <col min="13" max="13" width="13.578125" bestFit="1" customWidth="1"/>
    <col min="14" max="14" width="18" bestFit="1" customWidth="1"/>
    <col min="15" max="15" width="17.68359375" bestFit="1" customWidth="1"/>
    <col min="16" max="16" width="28.41796875" bestFit="1" customWidth="1"/>
    <col min="17" max="17" width="25.89453125" bestFit="1" customWidth="1"/>
    <col min="18" max="18" width="22.83984375" bestFit="1" customWidth="1"/>
    <col min="19" max="19" width="26.26171875" bestFit="1" customWidth="1"/>
    <col min="20" max="20" width="12.1015625" customWidth="1"/>
    <col min="21" max="25" width="11.89453125" customWidth="1"/>
    <col min="26" max="26" width="16.578125" bestFit="1" customWidth="1"/>
    <col min="27" max="27" width="14.05078125" bestFit="1" customWidth="1"/>
  </cols>
  <sheetData>
    <row r="1" spans="1:27" x14ac:dyDescent="0.55000000000000004">
      <c r="A1" s="8" t="str">
        <f>'Data Validation'!A1</f>
        <v>timestamp_adjusted</v>
      </c>
      <c r="B1" s="8" t="str">
        <f>'Data Validation'!C1</f>
        <v>symbol</v>
      </c>
      <c r="C1" s="8" t="str">
        <f>'Data Validation'!E1</f>
        <v>timeframe</v>
      </c>
      <c r="D1" s="8" t="str">
        <f>'Data Validation'!G1</f>
        <v>close</v>
      </c>
      <c r="E1" s="7" t="str">
        <f>SSA!E1</f>
        <v>ssa</v>
      </c>
      <c r="F1" s="20" t="s">
        <v>81</v>
      </c>
      <c r="G1" s="20" t="s">
        <v>82</v>
      </c>
      <c r="H1" s="20" t="s">
        <v>84</v>
      </c>
      <c r="I1" s="20" t="s">
        <v>85</v>
      </c>
      <c r="J1" s="20" t="s">
        <v>86</v>
      </c>
      <c r="K1" s="20" t="s">
        <v>87</v>
      </c>
      <c r="L1" s="20" t="s">
        <v>90</v>
      </c>
      <c r="M1" s="33" t="s">
        <v>83</v>
      </c>
      <c r="N1" s="33" t="s">
        <v>93</v>
      </c>
      <c r="O1" s="33" t="s">
        <v>94</v>
      </c>
      <c r="P1" s="33" t="s">
        <v>95</v>
      </c>
      <c r="Q1" s="33" t="s">
        <v>96</v>
      </c>
      <c r="R1" s="33" t="s">
        <v>118</v>
      </c>
      <c r="S1" s="33" t="s">
        <v>119</v>
      </c>
      <c r="Z1" s="9"/>
      <c r="AA1" s="9"/>
    </row>
    <row r="2" spans="1:27" x14ac:dyDescent="0.55000000000000004">
      <c r="A2" s="5" t="str">
        <f>IF('Data Validation'!$K$2&lt;&gt;TRUE,"",'Data Validation'!A2)</f>
        <v/>
      </c>
      <c r="B2" s="5" t="str">
        <f>IF('Data Validation'!$K$2&lt;&gt;TRUE,"",'Data Validation'!C2)</f>
        <v/>
      </c>
      <c r="C2" s="5" t="str">
        <f>IF('Data Validation'!$K$2&lt;&gt;TRUE,"",'Data Validation'!E2)</f>
        <v/>
      </c>
      <c r="D2" s="5" t="str">
        <f>IF('Data Validation'!$K$2&lt;&gt;TRUE,"",'Data Validation'!G2)</f>
        <v/>
      </c>
      <c r="E2" s="50" t="str">
        <f>IF($C2&lt;&gt;"M5","",SSA!E2)</f>
        <v/>
      </c>
      <c r="M2" s="47"/>
      <c r="N2" s="47"/>
      <c r="O2" s="47"/>
      <c r="P2" s="47"/>
      <c r="Q2" s="47"/>
      <c r="R2" s="47"/>
      <c r="S2" s="47"/>
    </row>
    <row r="3" spans="1:27" x14ac:dyDescent="0.55000000000000004">
      <c r="A3" s="5" t="str">
        <f>IF('Data Validation'!$K$2&lt;&gt;TRUE,"",'Data Validation'!A3)</f>
        <v/>
      </c>
      <c r="B3" s="5" t="str">
        <f>IF('Data Validation'!$K$2&lt;&gt;TRUE,"",'Data Validation'!C3)</f>
        <v/>
      </c>
      <c r="C3" s="5" t="str">
        <f>IF('Data Validation'!$K$2&lt;&gt;TRUE,"",'Data Validation'!E3)</f>
        <v/>
      </c>
      <c r="D3" s="5" t="str">
        <f>IF('Data Validation'!$K$2&lt;&gt;TRUE,"",'Data Validation'!G3)</f>
        <v/>
      </c>
      <c r="E3" s="50" t="str">
        <f>IF($C3&lt;&gt;"M5","",SSA!E3)</f>
        <v/>
      </c>
      <c r="M3" s="47"/>
      <c r="N3" s="47"/>
      <c r="O3" s="47"/>
      <c r="P3" s="47"/>
      <c r="Q3" s="47"/>
      <c r="R3" s="47"/>
      <c r="S3" s="47"/>
    </row>
    <row r="4" spans="1:27" x14ac:dyDescent="0.55000000000000004">
      <c r="A4" s="5" t="str">
        <f>IF('Data Validation'!$K$2&lt;&gt;TRUE,"",'Data Validation'!A4)</f>
        <v/>
      </c>
      <c r="B4" s="5" t="str">
        <f>IF('Data Validation'!$K$2&lt;&gt;TRUE,"",'Data Validation'!C4)</f>
        <v/>
      </c>
      <c r="C4" s="5" t="str">
        <f>IF('Data Validation'!$K$2&lt;&gt;TRUE,"",'Data Validation'!E4)</f>
        <v/>
      </c>
      <c r="D4" s="5" t="str">
        <f>IF('Data Validation'!$K$2&lt;&gt;TRUE,"",'Data Validation'!G4)</f>
        <v/>
      </c>
      <c r="E4" s="50" t="str">
        <f>IF($C4&lt;&gt;"M5","",SSA!E4)</f>
        <v/>
      </c>
      <c r="M4" s="47"/>
      <c r="N4" s="47"/>
      <c r="O4" s="47"/>
      <c r="P4" s="47"/>
      <c r="Q4" s="47"/>
      <c r="R4" s="47"/>
      <c r="S4" s="47"/>
    </row>
    <row r="5" spans="1:27" x14ac:dyDescent="0.55000000000000004">
      <c r="A5" s="5" t="str">
        <f>IF('Data Validation'!$K$2&lt;&gt;TRUE,"",'Data Validation'!A5)</f>
        <v/>
      </c>
      <c r="B5" s="5" t="str">
        <f>IF('Data Validation'!$K$2&lt;&gt;TRUE,"",'Data Validation'!C5)</f>
        <v/>
      </c>
      <c r="C5" s="5" t="str">
        <f>IF('Data Validation'!$K$2&lt;&gt;TRUE,"",'Data Validation'!E5)</f>
        <v/>
      </c>
      <c r="D5" s="5" t="str">
        <f>IF('Data Validation'!$K$2&lt;&gt;TRUE,"",'Data Validation'!G5)</f>
        <v/>
      </c>
      <c r="E5" s="50" t="str">
        <f>IF($C5&lt;&gt;"M5","",SSA!E5)</f>
        <v/>
      </c>
      <c r="M5" s="47"/>
      <c r="N5" s="47"/>
      <c r="O5" s="47"/>
      <c r="P5" s="47"/>
      <c r="Q5" s="47"/>
      <c r="R5" s="47"/>
      <c r="S5" s="47"/>
    </row>
    <row r="6" spans="1:27" x14ac:dyDescent="0.55000000000000004">
      <c r="A6" s="5" t="str">
        <f>IF('Data Validation'!$K$2&lt;&gt;TRUE,"",'Data Validation'!A6)</f>
        <v/>
      </c>
      <c r="B6" s="5" t="str">
        <f>IF('Data Validation'!$K$2&lt;&gt;TRUE,"",'Data Validation'!C6)</f>
        <v/>
      </c>
      <c r="C6" s="5" t="str">
        <f>IF('Data Validation'!$K$2&lt;&gt;TRUE,"",'Data Validation'!E6)</f>
        <v/>
      </c>
      <c r="D6" s="5" t="str">
        <f>IF('Data Validation'!$K$2&lt;&gt;TRUE,"",'Data Validation'!G6)</f>
        <v/>
      </c>
      <c r="E6" s="50" t="str">
        <f>IF($C6&lt;&gt;"M5","",SSA!E6)</f>
        <v/>
      </c>
      <c r="M6" s="47"/>
      <c r="N6" s="47"/>
      <c r="O6" s="47"/>
      <c r="P6" s="47"/>
      <c r="Q6" s="47"/>
      <c r="R6" s="47"/>
      <c r="S6" s="47"/>
    </row>
    <row r="7" spans="1:27" x14ac:dyDescent="0.55000000000000004">
      <c r="A7" s="5" t="str">
        <f>IF('Data Validation'!$K$2&lt;&gt;TRUE,"",'Data Validation'!A7)</f>
        <v/>
      </c>
      <c r="B7" s="5" t="str">
        <f>IF('Data Validation'!$K$2&lt;&gt;TRUE,"",'Data Validation'!C7)</f>
        <v/>
      </c>
      <c r="C7" s="5" t="str">
        <f>IF('Data Validation'!$K$2&lt;&gt;TRUE,"",'Data Validation'!E7)</f>
        <v/>
      </c>
      <c r="D7" s="5" t="str">
        <f>IF('Data Validation'!$K$2&lt;&gt;TRUE,"",'Data Validation'!G7)</f>
        <v/>
      </c>
      <c r="E7" s="50" t="str">
        <f>IF($C7&lt;&gt;"M5","",SSA!E7)</f>
        <v/>
      </c>
      <c r="M7" s="47"/>
      <c r="N7" s="47"/>
      <c r="O7" s="47"/>
      <c r="P7" s="47"/>
      <c r="Q7" s="47"/>
      <c r="R7" s="47"/>
      <c r="S7" s="47"/>
    </row>
    <row r="8" spans="1:27" x14ac:dyDescent="0.55000000000000004">
      <c r="A8" s="5" t="str">
        <f>IF('Data Validation'!$K$2&lt;&gt;TRUE,"",'Data Validation'!A8)</f>
        <v/>
      </c>
      <c r="B8" s="5" t="str">
        <f>IF('Data Validation'!$K$2&lt;&gt;TRUE,"",'Data Validation'!C8)</f>
        <v/>
      </c>
      <c r="C8" s="5" t="str">
        <f>IF('Data Validation'!$K$2&lt;&gt;TRUE,"",'Data Validation'!E8)</f>
        <v/>
      </c>
      <c r="D8" s="5" t="str">
        <f>IF('Data Validation'!$K$2&lt;&gt;TRUE,"",'Data Validation'!G8)</f>
        <v/>
      </c>
      <c r="E8" s="50" t="str">
        <f>IF($C8&lt;&gt;"M5","",SSA!E8)</f>
        <v/>
      </c>
      <c r="M8" s="47"/>
      <c r="N8" s="47"/>
      <c r="O8" s="47"/>
      <c r="P8" s="47"/>
      <c r="Q8" s="47"/>
      <c r="R8" s="47"/>
      <c r="S8" s="47"/>
    </row>
    <row r="9" spans="1:27" x14ac:dyDescent="0.55000000000000004">
      <c r="A9" s="5" t="str">
        <f>IF('Data Validation'!$K$2&lt;&gt;TRUE,"",'Data Validation'!A9)</f>
        <v/>
      </c>
      <c r="B9" s="5" t="str">
        <f>IF('Data Validation'!$K$2&lt;&gt;TRUE,"",'Data Validation'!C9)</f>
        <v/>
      </c>
      <c r="C9" s="5" t="str">
        <f>IF('Data Validation'!$K$2&lt;&gt;TRUE,"",'Data Validation'!E9)</f>
        <v/>
      </c>
      <c r="D9" s="5" t="str">
        <f>IF('Data Validation'!$K$2&lt;&gt;TRUE,"",'Data Validation'!G9)</f>
        <v/>
      </c>
      <c r="E9" s="50" t="str">
        <f>IF($C9&lt;&gt;"M5","",SSA!E9)</f>
        <v/>
      </c>
      <c r="M9" s="47"/>
      <c r="N9" s="47"/>
      <c r="O9" s="47"/>
      <c r="P9" s="47"/>
      <c r="Q9" s="47"/>
      <c r="R9" s="47"/>
      <c r="S9" s="47"/>
    </row>
    <row r="10" spans="1:27" x14ac:dyDescent="0.55000000000000004">
      <c r="A10" s="5" t="str">
        <f>IF('Data Validation'!$K$2&lt;&gt;TRUE,"",'Data Validation'!A10)</f>
        <v/>
      </c>
      <c r="B10" s="5" t="str">
        <f>IF('Data Validation'!$K$2&lt;&gt;TRUE,"",'Data Validation'!C10)</f>
        <v/>
      </c>
      <c r="C10" s="5" t="str">
        <f>IF('Data Validation'!$K$2&lt;&gt;TRUE,"",'Data Validation'!E10)</f>
        <v/>
      </c>
      <c r="D10" s="5" t="str">
        <f>IF('Data Validation'!$K$2&lt;&gt;TRUE,"",'Data Validation'!G10)</f>
        <v/>
      </c>
      <c r="E10" s="50" t="str">
        <f>IF($C10&lt;&gt;"M5","",SSA!E10)</f>
        <v/>
      </c>
      <c r="M10" s="47"/>
      <c r="N10" s="47"/>
      <c r="O10" s="47"/>
      <c r="P10" s="47"/>
      <c r="Q10" s="47"/>
      <c r="R10" s="47"/>
      <c r="S10" s="47"/>
    </row>
    <row r="11" spans="1:27" x14ac:dyDescent="0.55000000000000004">
      <c r="A11" s="5" t="str">
        <f>IF('Data Validation'!$K$2&lt;&gt;TRUE,"",'Data Validation'!A11)</f>
        <v/>
      </c>
      <c r="B11" s="5" t="str">
        <f>IF('Data Validation'!$K$2&lt;&gt;TRUE,"",'Data Validation'!C11)</f>
        <v/>
      </c>
      <c r="C11" s="5" t="str">
        <f>IF('Data Validation'!$K$2&lt;&gt;TRUE,"",'Data Validation'!E11)</f>
        <v/>
      </c>
      <c r="D11" s="5" t="str">
        <f>IF('Data Validation'!$K$2&lt;&gt;TRUE,"",'Data Validation'!G11)</f>
        <v/>
      </c>
      <c r="E11" s="50" t="str">
        <f>IF($C11&lt;&gt;"M5","",SSA!E11)</f>
        <v/>
      </c>
      <c r="M11" s="47"/>
      <c r="N11" s="47"/>
      <c r="O11" s="47"/>
      <c r="P11" s="47"/>
      <c r="Q11" s="47"/>
      <c r="R11" s="47"/>
      <c r="S11" s="47"/>
    </row>
    <row r="12" spans="1:27" x14ac:dyDescent="0.55000000000000004">
      <c r="A12" s="5" t="str">
        <f>IF('Data Validation'!$K$2&lt;&gt;TRUE,"",'Data Validation'!A12)</f>
        <v/>
      </c>
      <c r="B12" s="5" t="str">
        <f>IF('Data Validation'!$K$2&lt;&gt;TRUE,"",'Data Validation'!C12)</f>
        <v/>
      </c>
      <c r="C12" s="5" t="str">
        <f>IF('Data Validation'!$K$2&lt;&gt;TRUE,"",'Data Validation'!E12)</f>
        <v/>
      </c>
      <c r="D12" s="5" t="str">
        <f>IF('Data Validation'!$K$2&lt;&gt;TRUE,"",'Data Validation'!G12)</f>
        <v/>
      </c>
      <c r="E12" s="50" t="str">
        <f>IF($C12&lt;&gt;"M5","",SSA!E12)</f>
        <v/>
      </c>
      <c r="M12" s="47"/>
      <c r="N12" s="47"/>
      <c r="O12" s="47"/>
      <c r="P12" s="47"/>
      <c r="Q12" s="47"/>
      <c r="R12" s="47"/>
      <c r="S12" s="47"/>
    </row>
    <row r="13" spans="1:27" x14ac:dyDescent="0.55000000000000004">
      <c r="A13" s="5" t="str">
        <f>IF('Data Validation'!$K$2&lt;&gt;TRUE,"",'Data Validation'!A13)</f>
        <v/>
      </c>
      <c r="B13" s="5" t="str">
        <f>IF('Data Validation'!$K$2&lt;&gt;TRUE,"",'Data Validation'!C13)</f>
        <v/>
      </c>
      <c r="C13" s="5" t="str">
        <f>IF('Data Validation'!$K$2&lt;&gt;TRUE,"",'Data Validation'!E13)</f>
        <v/>
      </c>
      <c r="D13" s="5" t="str">
        <f>IF('Data Validation'!$K$2&lt;&gt;TRUE,"",'Data Validation'!G13)</f>
        <v/>
      </c>
      <c r="E13" s="50" t="str">
        <f>IF($C13&lt;&gt;"M5","",SSA!E13)</f>
        <v/>
      </c>
      <c r="M13" s="47"/>
      <c r="N13" s="47"/>
      <c r="O13" s="47"/>
      <c r="P13" s="47"/>
      <c r="Q13" s="47"/>
      <c r="R13" s="47"/>
      <c r="S13" s="47"/>
    </row>
    <row r="14" spans="1:27" x14ac:dyDescent="0.55000000000000004">
      <c r="A14" s="5" t="str">
        <f>IF('Data Validation'!$K$2&lt;&gt;TRUE,"",'Data Validation'!A14)</f>
        <v/>
      </c>
      <c r="B14" s="5" t="str">
        <f>IF('Data Validation'!$K$2&lt;&gt;TRUE,"",'Data Validation'!C14)</f>
        <v/>
      </c>
      <c r="C14" s="5" t="str">
        <f>IF('Data Validation'!$K$2&lt;&gt;TRUE,"",'Data Validation'!E14)</f>
        <v/>
      </c>
      <c r="D14" s="5" t="str">
        <f>IF('Data Validation'!$K$2&lt;&gt;TRUE,"",'Data Validation'!G14)</f>
        <v/>
      </c>
      <c r="E14" s="50" t="str">
        <f>IF($C14&lt;&gt;"M5","",SSA!E14)</f>
        <v/>
      </c>
      <c r="M14" s="47"/>
      <c r="N14" s="47"/>
      <c r="O14" s="47"/>
      <c r="P14" s="47"/>
      <c r="Q14" s="47"/>
      <c r="R14" s="47"/>
      <c r="S14" s="47"/>
    </row>
    <row r="15" spans="1:27" x14ac:dyDescent="0.55000000000000004">
      <c r="A15" s="5" t="str">
        <f>IF('Data Validation'!$K$2&lt;&gt;TRUE,"",'Data Validation'!A15)</f>
        <v/>
      </c>
      <c r="B15" s="5" t="str">
        <f>IF('Data Validation'!$K$2&lt;&gt;TRUE,"",'Data Validation'!C15)</f>
        <v/>
      </c>
      <c r="C15" s="5" t="str">
        <f>IF('Data Validation'!$K$2&lt;&gt;TRUE,"",'Data Validation'!E15)</f>
        <v/>
      </c>
      <c r="D15" s="5" t="str">
        <f>IF('Data Validation'!$K$2&lt;&gt;TRUE,"",'Data Validation'!G15)</f>
        <v/>
      </c>
      <c r="E15" s="50" t="str">
        <f>IF($C15&lt;&gt;"M5","",SSA!E15)</f>
        <v/>
      </c>
      <c r="M15" s="47"/>
      <c r="N15" s="47"/>
      <c r="O15" s="47"/>
      <c r="P15" s="47"/>
      <c r="Q15" s="47"/>
      <c r="R15" s="47"/>
      <c r="S15" s="47"/>
    </row>
    <row r="16" spans="1:27" x14ac:dyDescent="0.55000000000000004">
      <c r="A16" s="5" t="str">
        <f>IF('Data Validation'!$K$2&lt;&gt;TRUE,"",'Data Validation'!A16)</f>
        <v/>
      </c>
      <c r="B16" s="5" t="str">
        <f>IF('Data Validation'!$K$2&lt;&gt;TRUE,"",'Data Validation'!C16)</f>
        <v/>
      </c>
      <c r="C16" s="5" t="str">
        <f>IF('Data Validation'!$K$2&lt;&gt;TRUE,"",'Data Validation'!E16)</f>
        <v/>
      </c>
      <c r="D16" s="5" t="str">
        <f>IF('Data Validation'!$K$2&lt;&gt;TRUE,"",'Data Validation'!G16)</f>
        <v/>
      </c>
      <c r="E16" s="50" t="str">
        <f>IF($C16&lt;&gt;"M5","",SSA!E16)</f>
        <v/>
      </c>
      <c r="M16" s="47"/>
      <c r="N16" s="47"/>
      <c r="O16" s="47"/>
      <c r="P16" s="47"/>
      <c r="Q16" s="47"/>
      <c r="R16" s="47"/>
      <c r="S16" s="47"/>
    </row>
    <row r="17" spans="1:19" x14ac:dyDescent="0.55000000000000004">
      <c r="A17" s="5" t="str">
        <f>IF('Data Validation'!$K$2&lt;&gt;TRUE,"",'Data Validation'!A17)</f>
        <v/>
      </c>
      <c r="B17" s="5" t="str">
        <f>IF('Data Validation'!$K$2&lt;&gt;TRUE,"",'Data Validation'!C17)</f>
        <v/>
      </c>
      <c r="C17" s="5" t="str">
        <f>IF('Data Validation'!$K$2&lt;&gt;TRUE,"",'Data Validation'!E17)</f>
        <v/>
      </c>
      <c r="D17" s="5" t="str">
        <f>IF('Data Validation'!$K$2&lt;&gt;TRUE,"",'Data Validation'!G17)</f>
        <v/>
      </c>
      <c r="E17" s="50" t="str">
        <f>IF($C17&lt;&gt;"M5","",SSA!E17)</f>
        <v/>
      </c>
      <c r="M17" s="47"/>
      <c r="N17" s="47"/>
      <c r="O17" s="47"/>
      <c r="P17" s="47"/>
      <c r="Q17" s="47"/>
      <c r="R17" s="47"/>
      <c r="S17" s="47"/>
    </row>
    <row r="18" spans="1:19" x14ac:dyDescent="0.55000000000000004">
      <c r="A18" s="5" t="str">
        <f>IF('Data Validation'!$K$2&lt;&gt;TRUE,"",'Data Validation'!A18)</f>
        <v/>
      </c>
      <c r="B18" s="5" t="str">
        <f>IF('Data Validation'!$K$2&lt;&gt;TRUE,"",'Data Validation'!C18)</f>
        <v/>
      </c>
      <c r="C18" s="5" t="str">
        <f>IF('Data Validation'!$K$2&lt;&gt;TRUE,"",'Data Validation'!E18)</f>
        <v/>
      </c>
      <c r="D18" s="5" t="str">
        <f>IF('Data Validation'!$K$2&lt;&gt;TRUE,"",'Data Validation'!G18)</f>
        <v/>
      </c>
      <c r="E18" s="50" t="str">
        <f>IF($C18&lt;&gt;"M5","",SSA!E18)</f>
        <v/>
      </c>
      <c r="M18" s="47"/>
      <c r="N18" s="47"/>
      <c r="O18" s="47"/>
      <c r="P18" s="47"/>
      <c r="Q18" s="47"/>
      <c r="R18" s="47"/>
      <c r="S18" s="47"/>
    </row>
    <row r="19" spans="1:19" x14ac:dyDescent="0.55000000000000004">
      <c r="A19" s="5" t="str">
        <f>IF('Data Validation'!$K$2&lt;&gt;TRUE,"",'Data Validation'!A19)</f>
        <v/>
      </c>
      <c r="B19" s="5" t="str">
        <f>IF('Data Validation'!$K$2&lt;&gt;TRUE,"",'Data Validation'!C19)</f>
        <v/>
      </c>
      <c r="C19" s="5" t="str">
        <f>IF('Data Validation'!$K$2&lt;&gt;TRUE,"",'Data Validation'!E19)</f>
        <v/>
      </c>
      <c r="D19" s="5" t="str">
        <f>IF('Data Validation'!$K$2&lt;&gt;TRUE,"",'Data Validation'!G19)</f>
        <v/>
      </c>
      <c r="E19" s="50" t="str">
        <f>IF($C19&lt;&gt;"M5","",SSA!E19)</f>
        <v/>
      </c>
      <c r="M19" s="47"/>
      <c r="N19" s="47"/>
      <c r="O19" s="47"/>
      <c r="P19" s="47"/>
      <c r="Q19" s="47"/>
      <c r="R19" s="47"/>
      <c r="S19" s="47"/>
    </row>
    <row r="20" spans="1:19" x14ac:dyDescent="0.55000000000000004">
      <c r="A20" s="5" t="str">
        <f>IF('Data Validation'!$K$2&lt;&gt;TRUE,"",'Data Validation'!A20)</f>
        <v/>
      </c>
      <c r="B20" s="5" t="str">
        <f>IF('Data Validation'!$K$2&lt;&gt;TRUE,"",'Data Validation'!C20)</f>
        <v/>
      </c>
      <c r="C20" s="5" t="str">
        <f>IF('Data Validation'!$K$2&lt;&gt;TRUE,"",'Data Validation'!E20)</f>
        <v/>
      </c>
      <c r="D20" s="5" t="str">
        <f>IF('Data Validation'!$K$2&lt;&gt;TRUE,"",'Data Validation'!G20)</f>
        <v/>
      </c>
      <c r="E20" s="50" t="str">
        <f>IF($C20&lt;&gt;"M5","",SSA!E20)</f>
        <v/>
      </c>
      <c r="M20" s="47"/>
      <c r="N20" s="47"/>
      <c r="O20" s="47"/>
      <c r="P20" s="47"/>
      <c r="Q20" s="47"/>
      <c r="R20" s="47"/>
      <c r="S20" s="47"/>
    </row>
    <row r="21" spans="1:19" x14ac:dyDescent="0.55000000000000004">
      <c r="A21" s="5" t="str">
        <f>IF('Data Validation'!$K$2&lt;&gt;TRUE,"",'Data Validation'!A21)</f>
        <v/>
      </c>
      <c r="B21" s="5" t="str">
        <f>IF('Data Validation'!$K$2&lt;&gt;TRUE,"",'Data Validation'!C21)</f>
        <v/>
      </c>
      <c r="C21" s="5" t="str">
        <f>IF('Data Validation'!$K$2&lt;&gt;TRUE,"",'Data Validation'!E21)</f>
        <v/>
      </c>
      <c r="D21" s="5" t="str">
        <f>IF('Data Validation'!$K$2&lt;&gt;TRUE,"",'Data Validation'!G21)</f>
        <v/>
      </c>
      <c r="E21" s="50" t="str">
        <f>IF($C21&lt;&gt;"M5","",SSA!E21)</f>
        <v/>
      </c>
      <c r="M21" s="47"/>
      <c r="N21" s="47"/>
      <c r="O21" s="47"/>
      <c r="P21" s="47"/>
      <c r="Q21" s="47"/>
      <c r="R21" s="47"/>
      <c r="S21" s="47"/>
    </row>
    <row r="22" spans="1:19" x14ac:dyDescent="0.55000000000000004">
      <c r="A22" s="5" t="str">
        <f>IF('Data Validation'!$K$2&lt;&gt;TRUE,"",'Data Validation'!A22)</f>
        <v/>
      </c>
      <c r="B22" s="5" t="str">
        <f>IF('Data Validation'!$K$2&lt;&gt;TRUE,"",'Data Validation'!C22)</f>
        <v/>
      </c>
      <c r="C22" s="5" t="str">
        <f>IF('Data Validation'!$K$2&lt;&gt;TRUE,"",'Data Validation'!E22)</f>
        <v/>
      </c>
      <c r="D22" s="5" t="str">
        <f>IF('Data Validation'!$K$2&lt;&gt;TRUE,"",'Data Validation'!G22)</f>
        <v/>
      </c>
      <c r="E22" s="50" t="str">
        <f>IF($C22&lt;&gt;"M5","",SSA!E22)</f>
        <v/>
      </c>
      <c r="M22" s="47"/>
      <c r="N22" s="47"/>
      <c r="O22" s="47"/>
      <c r="P22" s="47"/>
      <c r="Q22" s="47"/>
      <c r="R22" s="47"/>
      <c r="S22" s="47"/>
    </row>
    <row r="23" spans="1:19" x14ac:dyDescent="0.55000000000000004">
      <c r="A23" s="5" t="str">
        <f>IF('Data Validation'!$K$2&lt;&gt;TRUE,"",'Data Validation'!A23)</f>
        <v/>
      </c>
      <c r="B23" s="5" t="str">
        <f>IF('Data Validation'!$K$2&lt;&gt;TRUE,"",'Data Validation'!C23)</f>
        <v/>
      </c>
      <c r="C23" s="5" t="str">
        <f>IF('Data Validation'!$K$2&lt;&gt;TRUE,"",'Data Validation'!E23)</f>
        <v/>
      </c>
      <c r="D23" s="5" t="str">
        <f>IF('Data Validation'!$K$2&lt;&gt;TRUE,"",'Data Validation'!G23)</f>
        <v/>
      </c>
      <c r="E23" s="50" t="str">
        <f>IF($C23&lt;&gt;"M5","",SSA!E23)</f>
        <v/>
      </c>
      <c r="M23" s="47"/>
      <c r="N23" s="47"/>
      <c r="O23" s="47"/>
      <c r="P23" s="47"/>
      <c r="Q23" s="47"/>
      <c r="R23" s="47"/>
      <c r="S23" s="47"/>
    </row>
    <row r="24" spans="1:19" x14ac:dyDescent="0.55000000000000004">
      <c r="A24" s="5" t="str">
        <f>IF('Data Validation'!$K$2&lt;&gt;TRUE,"",'Data Validation'!A24)</f>
        <v/>
      </c>
      <c r="B24" s="5" t="str">
        <f>IF('Data Validation'!$K$2&lt;&gt;TRUE,"",'Data Validation'!C24)</f>
        <v/>
      </c>
      <c r="C24" s="5" t="str">
        <f>IF('Data Validation'!$K$2&lt;&gt;TRUE,"",'Data Validation'!E24)</f>
        <v/>
      </c>
      <c r="D24" s="5" t="str">
        <f>IF('Data Validation'!$K$2&lt;&gt;TRUE,"",'Data Validation'!G24)</f>
        <v/>
      </c>
      <c r="E24" s="50" t="str">
        <f>IF($C24&lt;&gt;"M5","",SSA!E24)</f>
        <v/>
      </c>
      <c r="M24" s="47"/>
      <c r="N24" s="47"/>
      <c r="O24" s="47"/>
      <c r="P24" s="47"/>
      <c r="Q24" s="47"/>
      <c r="R24" s="47"/>
      <c r="S24" s="47"/>
    </row>
    <row r="25" spans="1:19" x14ac:dyDescent="0.55000000000000004">
      <c r="A25" s="5" t="str">
        <f>IF('Data Validation'!$K$2&lt;&gt;TRUE,"",'Data Validation'!A25)</f>
        <v/>
      </c>
      <c r="B25" s="5" t="str">
        <f>IF('Data Validation'!$K$2&lt;&gt;TRUE,"",'Data Validation'!C25)</f>
        <v/>
      </c>
      <c r="C25" s="5" t="str">
        <f>IF('Data Validation'!$K$2&lt;&gt;TRUE,"",'Data Validation'!E25)</f>
        <v/>
      </c>
      <c r="D25" s="5" t="str">
        <f>IF('Data Validation'!$K$2&lt;&gt;TRUE,"",'Data Validation'!G25)</f>
        <v/>
      </c>
      <c r="E25" s="50" t="str">
        <f>IF($C25&lt;&gt;"M5","",SSA!E25)</f>
        <v/>
      </c>
      <c r="M25" s="47"/>
      <c r="N25" s="47"/>
      <c r="O25" s="47"/>
      <c r="P25" s="47"/>
      <c r="Q25" s="47"/>
      <c r="R25" s="47"/>
      <c r="S25" s="47"/>
    </row>
    <row r="26" spans="1:19" x14ac:dyDescent="0.55000000000000004">
      <c r="A26" s="5" t="str">
        <f>IF('Data Validation'!$K$2&lt;&gt;TRUE,"",'Data Validation'!A26)</f>
        <v/>
      </c>
      <c r="B26" s="5" t="str">
        <f>IF('Data Validation'!$K$2&lt;&gt;TRUE,"",'Data Validation'!C26)</f>
        <v/>
      </c>
      <c r="C26" s="5" t="str">
        <f>IF('Data Validation'!$K$2&lt;&gt;TRUE,"",'Data Validation'!E26)</f>
        <v/>
      </c>
      <c r="D26" s="5" t="str">
        <f>IF('Data Validation'!$K$2&lt;&gt;TRUE,"",'Data Validation'!G26)</f>
        <v/>
      </c>
      <c r="E26" s="50" t="str">
        <f>IF($C26&lt;&gt;"M5","",SSA!E26)</f>
        <v/>
      </c>
      <c r="M26" s="47"/>
      <c r="N26" s="47"/>
      <c r="O26" s="47"/>
      <c r="P26" s="47"/>
      <c r="Q26" s="47"/>
      <c r="R26" s="47"/>
      <c r="S26" s="47"/>
    </row>
    <row r="27" spans="1:19" x14ac:dyDescent="0.55000000000000004">
      <c r="A27" s="5" t="str">
        <f>IF('Data Validation'!$K$2&lt;&gt;TRUE,"",'Data Validation'!A27)</f>
        <v/>
      </c>
      <c r="B27" s="5" t="str">
        <f>IF('Data Validation'!$K$2&lt;&gt;TRUE,"",'Data Validation'!C27)</f>
        <v/>
      </c>
      <c r="C27" s="5" t="str">
        <f>IF('Data Validation'!$K$2&lt;&gt;TRUE,"",'Data Validation'!E27)</f>
        <v/>
      </c>
      <c r="D27" s="5" t="str">
        <f>IF('Data Validation'!$K$2&lt;&gt;TRUE,"",'Data Validation'!G27)</f>
        <v/>
      </c>
      <c r="E27" s="50" t="str">
        <f>IF($C27&lt;&gt;"M5","",SSA!E27)</f>
        <v/>
      </c>
      <c r="M27" s="47"/>
      <c r="N27" s="47"/>
      <c r="O27" s="47"/>
      <c r="P27" s="47"/>
      <c r="Q27" s="47"/>
      <c r="R27" s="47"/>
      <c r="S27" s="47"/>
    </row>
    <row r="28" spans="1:19" x14ac:dyDescent="0.55000000000000004">
      <c r="A28" s="5" t="str">
        <f>IF('Data Validation'!$K$2&lt;&gt;TRUE,"",'Data Validation'!A28)</f>
        <v/>
      </c>
      <c r="B28" s="5" t="str">
        <f>IF('Data Validation'!$K$2&lt;&gt;TRUE,"",'Data Validation'!C28)</f>
        <v/>
      </c>
      <c r="C28" s="5" t="str">
        <f>IF('Data Validation'!$K$2&lt;&gt;TRUE,"",'Data Validation'!E28)</f>
        <v/>
      </c>
      <c r="D28" s="5" t="str">
        <f>IF('Data Validation'!$K$2&lt;&gt;TRUE,"",'Data Validation'!G28)</f>
        <v/>
      </c>
      <c r="E28" s="50" t="str">
        <f>IF($C28&lt;&gt;"M5","",SSA!E28)</f>
        <v/>
      </c>
      <c r="M28" s="47"/>
      <c r="N28" s="47"/>
      <c r="O28" s="47"/>
      <c r="P28" s="47"/>
      <c r="Q28" s="47"/>
      <c r="R28" s="47"/>
      <c r="S28" s="47"/>
    </row>
    <row r="29" spans="1:19" x14ac:dyDescent="0.55000000000000004">
      <c r="A29" s="5" t="str">
        <f>IF('Data Validation'!$K$2&lt;&gt;TRUE,"",'Data Validation'!A29)</f>
        <v/>
      </c>
      <c r="B29" s="5" t="str">
        <f>IF('Data Validation'!$K$2&lt;&gt;TRUE,"",'Data Validation'!C29)</f>
        <v/>
      </c>
      <c r="C29" s="5" t="str">
        <f>IF('Data Validation'!$K$2&lt;&gt;TRUE,"",'Data Validation'!E29)</f>
        <v/>
      </c>
      <c r="D29" s="5" t="str">
        <f>IF('Data Validation'!$K$2&lt;&gt;TRUE,"",'Data Validation'!G29)</f>
        <v/>
      </c>
      <c r="E29" s="50" t="str">
        <f>IF($C29&lt;&gt;"M5","",SSA!E29)</f>
        <v/>
      </c>
      <c r="M29" s="47"/>
      <c r="N29" s="47"/>
      <c r="O29" s="47"/>
      <c r="P29" s="47"/>
      <c r="Q29" s="47"/>
      <c r="R29" s="47"/>
      <c r="S29" s="47"/>
    </row>
    <row r="30" spans="1:19" x14ac:dyDescent="0.55000000000000004">
      <c r="A30" s="5" t="str">
        <f>IF('Data Validation'!$K$2&lt;&gt;TRUE,"",'Data Validation'!A30)</f>
        <v/>
      </c>
      <c r="B30" s="5" t="str">
        <f>IF('Data Validation'!$K$2&lt;&gt;TRUE,"",'Data Validation'!C30)</f>
        <v/>
      </c>
      <c r="C30" s="5" t="str">
        <f>IF('Data Validation'!$K$2&lt;&gt;TRUE,"",'Data Validation'!E30)</f>
        <v/>
      </c>
      <c r="D30" s="5" t="str">
        <f>IF('Data Validation'!$K$2&lt;&gt;TRUE,"",'Data Validation'!G30)</f>
        <v/>
      </c>
      <c r="E30" s="50" t="str">
        <f>IF($C30&lt;&gt;"M5","",SSA!E30)</f>
        <v/>
      </c>
      <c r="M30" s="47"/>
      <c r="N30" s="47"/>
      <c r="O30" s="47"/>
      <c r="P30" s="47"/>
      <c r="Q30" s="47"/>
      <c r="R30" s="47"/>
      <c r="S30" s="47"/>
    </row>
    <row r="31" spans="1:19" x14ac:dyDescent="0.55000000000000004">
      <c r="A31" s="5" t="str">
        <f>IF('Data Validation'!$K$2&lt;&gt;TRUE,"",'Data Validation'!A31)</f>
        <v/>
      </c>
      <c r="B31" s="5" t="str">
        <f>IF('Data Validation'!$K$2&lt;&gt;TRUE,"",'Data Validation'!C31)</f>
        <v/>
      </c>
      <c r="C31" s="5" t="str">
        <f>IF('Data Validation'!$K$2&lt;&gt;TRUE,"",'Data Validation'!E31)</f>
        <v/>
      </c>
      <c r="D31" s="5" t="str">
        <f>IF('Data Validation'!$K$2&lt;&gt;TRUE,"",'Data Validation'!G31)</f>
        <v/>
      </c>
      <c r="E31" s="50" t="str">
        <f>IF($C31&lt;&gt;"M5","",SSA!E31)</f>
        <v/>
      </c>
      <c r="M31" s="47"/>
      <c r="N31" s="47"/>
      <c r="O31" s="47"/>
      <c r="P31" s="47"/>
      <c r="Q31" s="47"/>
      <c r="R31" s="47"/>
      <c r="S31" s="47"/>
    </row>
    <row r="32" spans="1:19" x14ac:dyDescent="0.55000000000000004">
      <c r="A32" s="5" t="str">
        <f>IF('Data Validation'!$K$2&lt;&gt;TRUE,"",'Data Validation'!A32)</f>
        <v/>
      </c>
      <c r="B32" s="5" t="str">
        <f>IF('Data Validation'!$K$2&lt;&gt;TRUE,"",'Data Validation'!C32)</f>
        <v/>
      </c>
      <c r="C32" s="5" t="str">
        <f>IF('Data Validation'!$K$2&lt;&gt;TRUE,"",'Data Validation'!E32)</f>
        <v/>
      </c>
      <c r="D32" s="5" t="str">
        <f>IF('Data Validation'!$K$2&lt;&gt;TRUE,"",'Data Validation'!G32)</f>
        <v/>
      </c>
      <c r="E32" s="50" t="str">
        <f>IF($C32&lt;&gt;"M5","",SSA!E32)</f>
        <v/>
      </c>
      <c r="M32" s="47"/>
      <c r="N32" s="47"/>
      <c r="O32" s="47"/>
      <c r="P32" s="47"/>
      <c r="Q32" s="47"/>
      <c r="R32" s="47"/>
      <c r="S32" s="47"/>
    </row>
    <row r="33" spans="1:19" x14ac:dyDescent="0.55000000000000004">
      <c r="A33" s="5" t="str">
        <f>IF('Data Validation'!$K$2&lt;&gt;TRUE,"",'Data Validation'!A33)</f>
        <v/>
      </c>
      <c r="B33" s="5" t="str">
        <f>IF('Data Validation'!$K$2&lt;&gt;TRUE,"",'Data Validation'!C33)</f>
        <v/>
      </c>
      <c r="C33" s="5" t="str">
        <f>IF('Data Validation'!$K$2&lt;&gt;TRUE,"",'Data Validation'!E33)</f>
        <v/>
      </c>
      <c r="D33" s="5" t="str">
        <f>IF('Data Validation'!$K$2&lt;&gt;TRUE,"",'Data Validation'!G33)</f>
        <v/>
      </c>
      <c r="E33" s="50" t="str">
        <f>IF($C33&lt;&gt;"M5","",SSA!E33)</f>
        <v/>
      </c>
      <c r="M33" s="47"/>
      <c r="N33" s="47"/>
      <c r="O33" s="47"/>
      <c r="P33" s="47"/>
      <c r="Q33" s="47"/>
      <c r="R33" s="47"/>
      <c r="S33" s="47"/>
    </row>
    <row r="34" spans="1:19" x14ac:dyDescent="0.55000000000000004">
      <c r="A34" s="5" t="str">
        <f>IF('Data Validation'!$K$2&lt;&gt;TRUE,"",'Data Validation'!A34)</f>
        <v/>
      </c>
      <c r="B34" s="5" t="str">
        <f>IF('Data Validation'!$K$2&lt;&gt;TRUE,"",'Data Validation'!C34)</f>
        <v/>
      </c>
      <c r="C34" s="5" t="str">
        <f>IF('Data Validation'!$K$2&lt;&gt;TRUE,"",'Data Validation'!E34)</f>
        <v/>
      </c>
      <c r="D34" s="5" t="str">
        <f>IF('Data Validation'!$K$2&lt;&gt;TRUE,"",'Data Validation'!G34)</f>
        <v/>
      </c>
      <c r="E34" s="50" t="str">
        <f>IF($C34&lt;&gt;"M5","",SSA!E34)</f>
        <v/>
      </c>
      <c r="M34" s="47"/>
      <c r="N34" s="47"/>
      <c r="O34" s="47"/>
      <c r="P34" s="47"/>
      <c r="Q34" s="47"/>
      <c r="R34" s="47"/>
      <c r="S34" s="47"/>
    </row>
    <row r="35" spans="1:19" x14ac:dyDescent="0.55000000000000004">
      <c r="A35" s="5" t="str">
        <f>IF('Data Validation'!$K$2&lt;&gt;TRUE,"",'Data Validation'!A35)</f>
        <v/>
      </c>
      <c r="B35" s="5" t="str">
        <f>IF('Data Validation'!$K$2&lt;&gt;TRUE,"",'Data Validation'!C35)</f>
        <v/>
      </c>
      <c r="C35" s="5" t="str">
        <f>IF('Data Validation'!$K$2&lt;&gt;TRUE,"",'Data Validation'!E35)</f>
        <v/>
      </c>
      <c r="D35" s="5" t="str">
        <f>IF('Data Validation'!$K$2&lt;&gt;TRUE,"",'Data Validation'!G35)</f>
        <v/>
      </c>
      <c r="E35" s="50" t="str">
        <f>IF($C35&lt;&gt;"M5","",SSA!E35)</f>
        <v/>
      </c>
      <c r="M35" s="47"/>
      <c r="N35" s="47"/>
      <c r="O35" s="47"/>
      <c r="P35" s="47"/>
      <c r="Q35" s="47"/>
      <c r="R35" s="47"/>
      <c r="S35" s="47"/>
    </row>
    <row r="36" spans="1:19" x14ac:dyDescent="0.55000000000000004">
      <c r="A36" s="5" t="str">
        <f>IF('Data Validation'!$K$2&lt;&gt;TRUE,"",'Data Validation'!A36)</f>
        <v/>
      </c>
      <c r="B36" s="5" t="str">
        <f>IF('Data Validation'!$K$2&lt;&gt;TRUE,"",'Data Validation'!C36)</f>
        <v/>
      </c>
      <c r="C36" s="5" t="str">
        <f>IF('Data Validation'!$K$2&lt;&gt;TRUE,"",'Data Validation'!E36)</f>
        <v/>
      </c>
      <c r="D36" s="5" t="str">
        <f>IF('Data Validation'!$K$2&lt;&gt;TRUE,"",'Data Validation'!G36)</f>
        <v/>
      </c>
      <c r="E36" s="50" t="str">
        <f>IF($C36&lt;&gt;"M5","",SSA!E36)</f>
        <v/>
      </c>
      <c r="M36" s="47"/>
      <c r="N36" s="47"/>
      <c r="O36" s="47"/>
      <c r="P36" s="47"/>
      <c r="Q36" s="47"/>
      <c r="R36" s="47"/>
      <c r="S36" s="47"/>
    </row>
    <row r="37" spans="1:19" x14ac:dyDescent="0.55000000000000004">
      <c r="A37" s="5" t="str">
        <f>IF('Data Validation'!$K$2&lt;&gt;TRUE,"",'Data Validation'!A37)</f>
        <v/>
      </c>
      <c r="B37" s="5" t="str">
        <f>IF('Data Validation'!$K$2&lt;&gt;TRUE,"",'Data Validation'!C37)</f>
        <v/>
      </c>
      <c r="C37" s="5" t="str">
        <f>IF('Data Validation'!$K$2&lt;&gt;TRUE,"",'Data Validation'!E37)</f>
        <v/>
      </c>
      <c r="D37" s="5" t="str">
        <f>IF('Data Validation'!$K$2&lt;&gt;TRUE,"",'Data Validation'!G37)</f>
        <v/>
      </c>
      <c r="E37" s="50" t="str">
        <f>IF($C37&lt;&gt;"M5","",SSA!E37)</f>
        <v/>
      </c>
      <c r="M37" s="47"/>
      <c r="N37" s="47"/>
      <c r="O37" s="47"/>
      <c r="P37" s="47"/>
      <c r="Q37" s="47"/>
      <c r="R37" s="47"/>
      <c r="S37" s="47"/>
    </row>
    <row r="38" spans="1:19" x14ac:dyDescent="0.55000000000000004">
      <c r="A38" s="5" t="str">
        <f>IF('Data Validation'!$K$2&lt;&gt;TRUE,"",'Data Validation'!A38)</f>
        <v/>
      </c>
      <c r="B38" s="5" t="str">
        <f>IF('Data Validation'!$K$2&lt;&gt;TRUE,"",'Data Validation'!C38)</f>
        <v/>
      </c>
      <c r="C38" s="5" t="str">
        <f>IF('Data Validation'!$K$2&lt;&gt;TRUE,"",'Data Validation'!E38)</f>
        <v/>
      </c>
      <c r="D38" s="5" t="str">
        <f>IF('Data Validation'!$K$2&lt;&gt;TRUE,"",'Data Validation'!G38)</f>
        <v/>
      </c>
      <c r="E38" s="50" t="str">
        <f>IF($C38&lt;&gt;"M5","",SSA!E38)</f>
        <v/>
      </c>
      <c r="M38" s="47"/>
      <c r="N38" s="47"/>
      <c r="O38" s="47"/>
      <c r="P38" s="47"/>
      <c r="Q38" s="47"/>
      <c r="R38" s="47"/>
      <c r="S38" s="47"/>
    </row>
    <row r="39" spans="1:19" x14ac:dyDescent="0.55000000000000004">
      <c r="A39" s="5" t="str">
        <f>IF('Data Validation'!$K$2&lt;&gt;TRUE,"",'Data Validation'!A39)</f>
        <v/>
      </c>
      <c r="B39" s="5" t="str">
        <f>IF('Data Validation'!$K$2&lt;&gt;TRUE,"",'Data Validation'!C39)</f>
        <v/>
      </c>
      <c r="C39" s="5" t="str">
        <f>IF('Data Validation'!$K$2&lt;&gt;TRUE,"",'Data Validation'!E39)</f>
        <v/>
      </c>
      <c r="D39" s="5" t="str">
        <f>IF('Data Validation'!$K$2&lt;&gt;TRUE,"",'Data Validation'!G39)</f>
        <v/>
      </c>
      <c r="E39" s="50" t="str">
        <f>IF($C39&lt;&gt;"M5","",SSA!E39)</f>
        <v/>
      </c>
      <c r="M39" s="47"/>
      <c r="N39" s="47"/>
      <c r="O39" s="47"/>
      <c r="P39" s="47"/>
      <c r="Q39" s="47"/>
      <c r="R39" s="47"/>
      <c r="S39" s="47"/>
    </row>
    <row r="40" spans="1:19" x14ac:dyDescent="0.55000000000000004">
      <c r="A40" s="5" t="str">
        <f>IF('Data Validation'!$K$2&lt;&gt;TRUE,"",'Data Validation'!A40)</f>
        <v/>
      </c>
      <c r="B40" s="5" t="str">
        <f>IF('Data Validation'!$K$2&lt;&gt;TRUE,"",'Data Validation'!C40)</f>
        <v/>
      </c>
      <c r="C40" s="5" t="str">
        <f>IF('Data Validation'!$K$2&lt;&gt;TRUE,"",'Data Validation'!E40)</f>
        <v/>
      </c>
      <c r="D40" s="5" t="str">
        <f>IF('Data Validation'!$K$2&lt;&gt;TRUE,"",'Data Validation'!G40)</f>
        <v/>
      </c>
      <c r="E40" s="50" t="str">
        <f>IF($C40&lt;&gt;"M5","",SSA!E40)</f>
        <v/>
      </c>
      <c r="M40" s="47"/>
      <c r="N40" s="47"/>
      <c r="O40" s="47"/>
      <c r="P40" s="47"/>
      <c r="Q40" s="47"/>
      <c r="R40" s="47"/>
      <c r="S40" s="47"/>
    </row>
    <row r="41" spans="1:19" x14ac:dyDescent="0.55000000000000004">
      <c r="A41" s="5" t="str">
        <f>IF('Data Validation'!$K$2&lt;&gt;TRUE,"",'Data Validation'!A41)</f>
        <v/>
      </c>
      <c r="B41" s="5" t="str">
        <f>IF('Data Validation'!$K$2&lt;&gt;TRUE,"",'Data Validation'!C41)</f>
        <v/>
      </c>
      <c r="C41" s="5" t="str">
        <f>IF('Data Validation'!$K$2&lt;&gt;TRUE,"",'Data Validation'!E41)</f>
        <v/>
      </c>
      <c r="D41" s="5" t="str">
        <f>IF('Data Validation'!$K$2&lt;&gt;TRUE,"",'Data Validation'!G41)</f>
        <v/>
      </c>
      <c r="E41" s="50" t="str">
        <f>IF($C41&lt;&gt;"M5","",SSA!E41)</f>
        <v/>
      </c>
      <c r="M41" s="47"/>
      <c r="N41" s="47"/>
      <c r="O41" s="47"/>
      <c r="P41" s="47"/>
      <c r="Q41" s="47"/>
      <c r="R41" s="47"/>
      <c r="S41" s="47"/>
    </row>
    <row r="42" spans="1:19" x14ac:dyDescent="0.55000000000000004">
      <c r="A42" s="5" t="str">
        <f>IF('Data Validation'!$K$2&lt;&gt;TRUE,"",'Data Validation'!A42)</f>
        <v/>
      </c>
      <c r="B42" s="5" t="str">
        <f>IF('Data Validation'!$K$2&lt;&gt;TRUE,"",'Data Validation'!C42)</f>
        <v/>
      </c>
      <c r="C42" s="5" t="str">
        <f>IF('Data Validation'!$K$2&lt;&gt;TRUE,"",'Data Validation'!E42)</f>
        <v/>
      </c>
      <c r="D42" s="5" t="str">
        <f>IF('Data Validation'!$K$2&lt;&gt;TRUE,"",'Data Validation'!G42)</f>
        <v/>
      </c>
      <c r="E42" s="50" t="str">
        <f>IF($C42&lt;&gt;"M5","",SSA!E42)</f>
        <v/>
      </c>
      <c r="M42" s="47"/>
      <c r="N42" s="47"/>
      <c r="O42" s="47"/>
      <c r="P42" s="47"/>
      <c r="Q42" s="47"/>
      <c r="R42" s="47"/>
      <c r="S42" s="47"/>
    </row>
    <row r="43" spans="1:19" x14ac:dyDescent="0.55000000000000004">
      <c r="A43" s="5" t="str">
        <f>IF('Data Validation'!$K$2&lt;&gt;TRUE,"",'Data Validation'!A43)</f>
        <v/>
      </c>
      <c r="B43" s="5" t="str">
        <f>IF('Data Validation'!$K$2&lt;&gt;TRUE,"",'Data Validation'!C43)</f>
        <v/>
      </c>
      <c r="C43" s="5" t="str">
        <f>IF('Data Validation'!$K$2&lt;&gt;TRUE,"",'Data Validation'!E43)</f>
        <v/>
      </c>
      <c r="D43" s="5" t="str">
        <f>IF('Data Validation'!$K$2&lt;&gt;TRUE,"",'Data Validation'!G43)</f>
        <v/>
      </c>
      <c r="E43" s="50" t="str">
        <f>IF($C43&lt;&gt;"M5","",SSA!E43)</f>
        <v/>
      </c>
      <c r="M43" s="47"/>
      <c r="N43" s="47"/>
      <c r="O43" s="47"/>
      <c r="P43" s="47"/>
      <c r="Q43" s="47"/>
      <c r="R43" s="47"/>
      <c r="S43" s="47"/>
    </row>
    <row r="44" spans="1:19" x14ac:dyDescent="0.55000000000000004">
      <c r="A44" s="5" t="str">
        <f>IF('Data Validation'!$K$2&lt;&gt;TRUE,"",'Data Validation'!A44)</f>
        <v/>
      </c>
      <c r="B44" s="5" t="str">
        <f>IF('Data Validation'!$K$2&lt;&gt;TRUE,"",'Data Validation'!C44)</f>
        <v/>
      </c>
      <c r="C44" s="5" t="str">
        <f>IF('Data Validation'!$K$2&lt;&gt;TRUE,"",'Data Validation'!E44)</f>
        <v/>
      </c>
      <c r="D44" s="5" t="str">
        <f>IF('Data Validation'!$K$2&lt;&gt;TRUE,"",'Data Validation'!G44)</f>
        <v/>
      </c>
      <c r="E44" s="50" t="str">
        <f>IF($C44&lt;&gt;"M5","",SSA!E44)</f>
        <v/>
      </c>
      <c r="M44" s="47"/>
      <c r="N44" s="47"/>
      <c r="O44" s="47"/>
      <c r="P44" s="47"/>
      <c r="Q44" s="47"/>
      <c r="R44" s="47"/>
      <c r="S44" s="47"/>
    </row>
    <row r="45" spans="1:19" x14ac:dyDescent="0.55000000000000004">
      <c r="A45" s="5" t="str">
        <f>IF('Data Validation'!$K$2&lt;&gt;TRUE,"",'Data Validation'!A45)</f>
        <v/>
      </c>
      <c r="B45" s="5" t="str">
        <f>IF('Data Validation'!$K$2&lt;&gt;TRUE,"",'Data Validation'!C45)</f>
        <v/>
      </c>
      <c r="C45" s="5" t="str">
        <f>IF('Data Validation'!$K$2&lt;&gt;TRUE,"",'Data Validation'!E45)</f>
        <v/>
      </c>
      <c r="D45" s="5" t="str">
        <f>IF('Data Validation'!$K$2&lt;&gt;TRUE,"",'Data Validation'!G45)</f>
        <v/>
      </c>
      <c r="E45" s="50" t="str">
        <f>IF($C45&lt;&gt;"M5","",SSA!E45)</f>
        <v/>
      </c>
      <c r="M45" s="47"/>
      <c r="N45" s="47"/>
      <c r="O45" s="47"/>
      <c r="P45" s="47"/>
      <c r="Q45" s="47"/>
      <c r="R45" s="47"/>
      <c r="S45" s="47"/>
    </row>
    <row r="46" spans="1:19" x14ac:dyDescent="0.55000000000000004">
      <c r="A46" s="5" t="str">
        <f>IF('Data Validation'!$K$2&lt;&gt;TRUE,"",'Data Validation'!A46)</f>
        <v/>
      </c>
      <c r="B46" s="5" t="str">
        <f>IF('Data Validation'!$K$2&lt;&gt;TRUE,"",'Data Validation'!C46)</f>
        <v/>
      </c>
      <c r="C46" s="5" t="str">
        <f>IF('Data Validation'!$K$2&lt;&gt;TRUE,"",'Data Validation'!E46)</f>
        <v/>
      </c>
      <c r="D46" s="5" t="str">
        <f>IF('Data Validation'!$K$2&lt;&gt;TRUE,"",'Data Validation'!G46)</f>
        <v/>
      </c>
      <c r="E46" s="50" t="str">
        <f>IF($C46&lt;&gt;"M5","",SSA!E46)</f>
        <v/>
      </c>
      <c r="M46" s="47"/>
      <c r="N46" s="47"/>
      <c r="O46" s="47"/>
      <c r="P46" s="47"/>
      <c r="Q46" s="47"/>
      <c r="R46" s="47"/>
      <c r="S46" s="47"/>
    </row>
    <row r="47" spans="1:19" x14ac:dyDescent="0.55000000000000004">
      <c r="A47" s="5" t="str">
        <f>IF('Data Validation'!$K$2&lt;&gt;TRUE,"",'Data Validation'!A47)</f>
        <v/>
      </c>
      <c r="B47" s="5" t="str">
        <f>IF('Data Validation'!$K$2&lt;&gt;TRUE,"",'Data Validation'!C47)</f>
        <v/>
      </c>
      <c r="C47" s="5" t="str">
        <f>IF('Data Validation'!$K$2&lt;&gt;TRUE,"",'Data Validation'!E47)</f>
        <v/>
      </c>
      <c r="D47" s="5" t="str">
        <f>IF('Data Validation'!$K$2&lt;&gt;TRUE,"",'Data Validation'!G47)</f>
        <v/>
      </c>
      <c r="E47" s="50" t="str">
        <f>IF($C47&lt;&gt;"M5","",SSA!E47)</f>
        <v/>
      </c>
      <c r="M47" s="47"/>
      <c r="N47" s="47"/>
      <c r="O47" s="47"/>
      <c r="P47" s="47"/>
      <c r="Q47" s="47"/>
      <c r="R47" s="47"/>
      <c r="S47" s="47"/>
    </row>
    <row r="48" spans="1:19" x14ac:dyDescent="0.55000000000000004">
      <c r="A48" s="5" t="str">
        <f>IF('Data Validation'!$K$2&lt;&gt;TRUE,"",'Data Validation'!A48)</f>
        <v/>
      </c>
      <c r="B48" s="5" t="str">
        <f>IF('Data Validation'!$K$2&lt;&gt;TRUE,"",'Data Validation'!C48)</f>
        <v/>
      </c>
      <c r="C48" s="5" t="str">
        <f>IF('Data Validation'!$K$2&lt;&gt;TRUE,"",'Data Validation'!E48)</f>
        <v/>
      </c>
      <c r="D48" s="5" t="str">
        <f>IF('Data Validation'!$K$2&lt;&gt;TRUE,"",'Data Validation'!G48)</f>
        <v/>
      </c>
      <c r="E48" s="50" t="str">
        <f>IF($C48&lt;&gt;"M5","",SSA!E48)</f>
        <v/>
      </c>
      <c r="M48" s="47"/>
      <c r="N48" s="47"/>
      <c r="O48" s="47"/>
      <c r="P48" s="47"/>
      <c r="Q48" s="47"/>
      <c r="R48" s="47"/>
      <c r="S48" s="47"/>
    </row>
    <row r="49" spans="1:19" x14ac:dyDescent="0.55000000000000004">
      <c r="A49" s="5" t="str">
        <f>IF('Data Validation'!$K$2&lt;&gt;TRUE,"",'Data Validation'!A49)</f>
        <v/>
      </c>
      <c r="B49" s="5" t="str">
        <f>IF('Data Validation'!$K$2&lt;&gt;TRUE,"",'Data Validation'!C49)</f>
        <v/>
      </c>
      <c r="C49" s="5" t="str">
        <f>IF('Data Validation'!$K$2&lt;&gt;TRUE,"",'Data Validation'!E49)</f>
        <v/>
      </c>
      <c r="D49" s="5" t="str">
        <f>IF('Data Validation'!$K$2&lt;&gt;TRUE,"",'Data Validation'!G49)</f>
        <v/>
      </c>
      <c r="E49" s="50" t="str">
        <f>IF($C49&lt;&gt;"M5","",SSA!E49)</f>
        <v/>
      </c>
      <c r="M49" s="47"/>
      <c r="N49" s="47"/>
      <c r="O49" s="47"/>
      <c r="P49" s="47"/>
      <c r="Q49" s="47"/>
      <c r="R49" s="47"/>
      <c r="S49" s="47"/>
    </row>
    <row r="50" spans="1:19" x14ac:dyDescent="0.55000000000000004">
      <c r="A50" s="5" t="str">
        <f>IF('Data Validation'!$K$2&lt;&gt;TRUE,"",'Data Validation'!A50)</f>
        <v/>
      </c>
      <c r="B50" s="5" t="str">
        <f>IF('Data Validation'!$K$2&lt;&gt;TRUE,"",'Data Validation'!C50)</f>
        <v/>
      </c>
      <c r="C50" s="5" t="str">
        <f>IF('Data Validation'!$K$2&lt;&gt;TRUE,"",'Data Validation'!E50)</f>
        <v/>
      </c>
      <c r="D50" s="5" t="str">
        <f>IF('Data Validation'!$K$2&lt;&gt;TRUE,"",'Data Validation'!G50)</f>
        <v/>
      </c>
      <c r="E50" s="50" t="str">
        <f>IF($C50&lt;&gt;"M5","",SSA!E50)</f>
        <v/>
      </c>
      <c r="M50" s="47"/>
      <c r="N50" s="47"/>
      <c r="O50" s="47"/>
      <c r="P50" s="47"/>
      <c r="Q50" s="47"/>
      <c r="R50" s="47"/>
      <c r="S50" s="47"/>
    </row>
    <row r="51" spans="1:19" x14ac:dyDescent="0.55000000000000004">
      <c r="A51" s="5" t="str">
        <f>IF('Data Validation'!$K$2&lt;&gt;TRUE,"",'Data Validation'!A51)</f>
        <v/>
      </c>
      <c r="B51" s="5" t="str">
        <f>IF('Data Validation'!$K$2&lt;&gt;TRUE,"",'Data Validation'!C51)</f>
        <v/>
      </c>
      <c r="C51" s="5" t="str">
        <f>IF('Data Validation'!$K$2&lt;&gt;TRUE,"",'Data Validation'!E51)</f>
        <v/>
      </c>
      <c r="D51" s="5" t="str">
        <f>IF('Data Validation'!$K$2&lt;&gt;TRUE,"",'Data Validation'!G51)</f>
        <v/>
      </c>
      <c r="E51" s="50" t="str">
        <f>IF($C51&lt;&gt;"M5","",SSA!E51)</f>
        <v/>
      </c>
      <c r="M51" s="47"/>
      <c r="N51" s="47"/>
      <c r="O51" s="47"/>
      <c r="P51" s="47"/>
      <c r="Q51" s="47"/>
      <c r="R51" s="47"/>
      <c r="S51" s="47"/>
    </row>
    <row r="52" spans="1:19" x14ac:dyDescent="0.55000000000000004">
      <c r="A52" s="5" t="str">
        <f>IF('Data Validation'!$K$2&lt;&gt;TRUE,"",'Data Validation'!A52)</f>
        <v/>
      </c>
      <c r="B52" s="5" t="str">
        <f>IF('Data Validation'!$K$2&lt;&gt;TRUE,"",'Data Validation'!C52)</f>
        <v/>
      </c>
      <c r="C52" s="5" t="str">
        <f>IF('Data Validation'!$K$2&lt;&gt;TRUE,"",'Data Validation'!E52)</f>
        <v/>
      </c>
      <c r="D52" s="5" t="str">
        <f>IF('Data Validation'!$K$2&lt;&gt;TRUE,"",'Data Validation'!G52)</f>
        <v/>
      </c>
      <c r="E52" s="50" t="str">
        <f>IF($C52&lt;&gt;"M5","",SSA!E52)</f>
        <v/>
      </c>
      <c r="M52" s="47"/>
      <c r="N52" s="47"/>
      <c r="O52" s="47"/>
      <c r="P52" s="47"/>
      <c r="Q52" s="47"/>
      <c r="R52" s="47"/>
      <c r="S52" s="47"/>
    </row>
    <row r="53" spans="1:19" x14ac:dyDescent="0.55000000000000004">
      <c r="A53" s="5" t="str">
        <f>IF('Data Validation'!$K$2&lt;&gt;TRUE,"",'Data Validation'!A53)</f>
        <v/>
      </c>
      <c r="B53" s="5" t="str">
        <f>IF('Data Validation'!$K$2&lt;&gt;TRUE,"",'Data Validation'!C53)</f>
        <v/>
      </c>
      <c r="C53" s="5" t="str">
        <f>IF('Data Validation'!$K$2&lt;&gt;TRUE,"",'Data Validation'!E53)</f>
        <v/>
      </c>
      <c r="D53" s="5" t="str">
        <f>IF('Data Validation'!$K$2&lt;&gt;TRUE,"",'Data Validation'!G53)</f>
        <v/>
      </c>
      <c r="E53" s="50" t="str">
        <f>IF($C53&lt;&gt;"M5","",SSA!E53)</f>
        <v/>
      </c>
      <c r="M53" s="47"/>
      <c r="N53" s="47"/>
      <c r="O53" s="47"/>
      <c r="P53" s="47"/>
      <c r="Q53" s="47"/>
      <c r="R53" s="47"/>
      <c r="S53" s="47"/>
    </row>
    <row r="54" spans="1:19" x14ac:dyDescent="0.55000000000000004">
      <c r="A54" s="5" t="str">
        <f>IF('Data Validation'!$K$2&lt;&gt;TRUE,"",'Data Validation'!A54)</f>
        <v/>
      </c>
      <c r="B54" s="5" t="str">
        <f>IF('Data Validation'!$K$2&lt;&gt;TRUE,"",'Data Validation'!C54)</f>
        <v/>
      </c>
      <c r="C54" s="5" t="str">
        <f>IF('Data Validation'!$K$2&lt;&gt;TRUE,"",'Data Validation'!E54)</f>
        <v/>
      </c>
      <c r="D54" s="5" t="str">
        <f>IF('Data Validation'!$K$2&lt;&gt;TRUE,"",'Data Validation'!G54)</f>
        <v/>
      </c>
      <c r="E54" s="50" t="str">
        <f>IF($C54&lt;&gt;"M5","",SSA!E54)</f>
        <v/>
      </c>
      <c r="M54" s="47"/>
      <c r="N54" s="47"/>
      <c r="O54" s="47"/>
      <c r="P54" s="47"/>
      <c r="Q54" s="47"/>
      <c r="R54" s="47"/>
      <c r="S54" s="47"/>
    </row>
    <row r="55" spans="1:19" x14ac:dyDescent="0.55000000000000004">
      <c r="A55" s="5" t="str">
        <f>IF('Data Validation'!$K$2&lt;&gt;TRUE,"",'Data Validation'!A55)</f>
        <v/>
      </c>
      <c r="B55" s="5" t="str">
        <f>IF('Data Validation'!$K$2&lt;&gt;TRUE,"",'Data Validation'!C55)</f>
        <v/>
      </c>
      <c r="C55" s="5" t="str">
        <f>IF('Data Validation'!$K$2&lt;&gt;TRUE,"",'Data Validation'!E55)</f>
        <v/>
      </c>
      <c r="D55" s="5" t="str">
        <f>IF('Data Validation'!$K$2&lt;&gt;TRUE,"",'Data Validation'!G55)</f>
        <v/>
      </c>
      <c r="E55" s="50" t="str">
        <f>IF($C55&lt;&gt;"M5","",SSA!E55)</f>
        <v/>
      </c>
      <c r="M55" s="47"/>
      <c r="N55" s="47"/>
      <c r="O55" s="47"/>
      <c r="P55" s="47"/>
      <c r="Q55" s="47"/>
      <c r="R55" s="47"/>
      <c r="S55" s="47"/>
    </row>
    <row r="56" spans="1:19" x14ac:dyDescent="0.55000000000000004">
      <c r="A56" s="5" t="str">
        <f>IF('Data Validation'!$K$2&lt;&gt;TRUE,"",'Data Validation'!A56)</f>
        <v/>
      </c>
      <c r="B56" s="5" t="str">
        <f>IF('Data Validation'!$K$2&lt;&gt;TRUE,"",'Data Validation'!C56)</f>
        <v/>
      </c>
      <c r="C56" s="5" t="str">
        <f>IF('Data Validation'!$K$2&lt;&gt;TRUE,"",'Data Validation'!E56)</f>
        <v/>
      </c>
      <c r="D56" s="5" t="str">
        <f>IF('Data Validation'!$K$2&lt;&gt;TRUE,"",'Data Validation'!G56)</f>
        <v/>
      </c>
      <c r="E56" s="50" t="str">
        <f>IF($C56&lt;&gt;"M5","",SSA!E56)</f>
        <v/>
      </c>
      <c r="M56" s="47"/>
      <c r="N56" s="47"/>
      <c r="O56" s="47"/>
      <c r="P56" s="47"/>
      <c r="Q56" s="47"/>
      <c r="R56" s="47"/>
      <c r="S56" s="47"/>
    </row>
    <row r="57" spans="1:19" x14ac:dyDescent="0.55000000000000004">
      <c r="A57" s="5" t="str">
        <f>IF('Data Validation'!$K$2&lt;&gt;TRUE,"",'Data Validation'!A57)</f>
        <v/>
      </c>
      <c r="B57" s="5" t="str">
        <f>IF('Data Validation'!$K$2&lt;&gt;TRUE,"",'Data Validation'!C57)</f>
        <v/>
      </c>
      <c r="C57" s="5" t="str">
        <f>IF('Data Validation'!$K$2&lt;&gt;TRUE,"",'Data Validation'!E57)</f>
        <v/>
      </c>
      <c r="D57" s="5" t="str">
        <f>IF('Data Validation'!$K$2&lt;&gt;TRUE,"",'Data Validation'!G57)</f>
        <v/>
      </c>
      <c r="E57" s="50" t="str">
        <f>IF($C57&lt;&gt;"M5","",SSA!E57)</f>
        <v/>
      </c>
      <c r="M57" s="47"/>
      <c r="N57" s="47"/>
      <c r="O57" s="47"/>
      <c r="P57" s="47"/>
      <c r="Q57" s="47"/>
      <c r="R57" s="47"/>
      <c r="S57" s="47"/>
    </row>
    <row r="58" spans="1:19" x14ac:dyDescent="0.55000000000000004">
      <c r="A58" s="5" t="str">
        <f>IF('Data Validation'!$K$2&lt;&gt;TRUE,"",'Data Validation'!A58)</f>
        <v/>
      </c>
      <c r="B58" s="5" t="str">
        <f>IF('Data Validation'!$K$2&lt;&gt;TRUE,"",'Data Validation'!C58)</f>
        <v/>
      </c>
      <c r="C58" s="5" t="str">
        <f>IF('Data Validation'!$K$2&lt;&gt;TRUE,"",'Data Validation'!E58)</f>
        <v/>
      </c>
      <c r="D58" s="5" t="str">
        <f>IF('Data Validation'!$K$2&lt;&gt;TRUE,"",'Data Validation'!G58)</f>
        <v/>
      </c>
      <c r="E58" s="50" t="str">
        <f>IF($C58&lt;&gt;"M5","",SSA!E58)</f>
        <v/>
      </c>
      <c r="M58" s="47"/>
      <c r="N58" s="47"/>
      <c r="O58" s="47"/>
      <c r="P58" s="47"/>
      <c r="Q58" s="47"/>
      <c r="R58" s="47"/>
      <c r="S58" s="47"/>
    </row>
    <row r="59" spans="1:19" x14ac:dyDescent="0.55000000000000004">
      <c r="A59" s="5" t="str">
        <f>IF('Data Validation'!$K$2&lt;&gt;TRUE,"",'Data Validation'!A59)</f>
        <v/>
      </c>
      <c r="B59" s="5" t="str">
        <f>IF('Data Validation'!$K$2&lt;&gt;TRUE,"",'Data Validation'!C59)</f>
        <v/>
      </c>
      <c r="C59" s="5" t="str">
        <f>IF('Data Validation'!$K$2&lt;&gt;TRUE,"",'Data Validation'!E59)</f>
        <v/>
      </c>
      <c r="D59" s="5" t="str">
        <f>IF('Data Validation'!$K$2&lt;&gt;TRUE,"",'Data Validation'!G59)</f>
        <v/>
      </c>
      <c r="E59" s="50" t="str">
        <f>IF($C59&lt;&gt;"M5","",SSA!E59)</f>
        <v/>
      </c>
      <c r="M59" s="47"/>
      <c r="N59" s="47"/>
      <c r="O59" s="47"/>
      <c r="P59" s="47"/>
      <c r="Q59" s="47"/>
      <c r="R59" s="47"/>
      <c r="S59" s="47"/>
    </row>
    <row r="60" spans="1:19" x14ac:dyDescent="0.55000000000000004">
      <c r="A60" s="5" t="str">
        <f>IF('Data Validation'!$K$2&lt;&gt;TRUE,"",'Data Validation'!A60)</f>
        <v/>
      </c>
      <c r="B60" s="5" t="str">
        <f>IF('Data Validation'!$K$2&lt;&gt;TRUE,"",'Data Validation'!C60)</f>
        <v/>
      </c>
      <c r="C60" s="5" t="str">
        <f>IF('Data Validation'!$K$2&lt;&gt;TRUE,"",'Data Validation'!E60)</f>
        <v/>
      </c>
      <c r="D60" s="5" t="str">
        <f>IF('Data Validation'!$K$2&lt;&gt;TRUE,"",'Data Validation'!G60)</f>
        <v/>
      </c>
      <c r="E60" s="50" t="str">
        <f>IF($C60&lt;&gt;"M5","",SSA!E60)</f>
        <v/>
      </c>
      <c r="M60" s="47"/>
      <c r="N60" s="47"/>
      <c r="O60" s="47"/>
      <c r="P60" s="47"/>
      <c r="Q60" s="47"/>
      <c r="R60" s="47"/>
      <c r="S60" s="47"/>
    </row>
    <row r="61" spans="1:19" x14ac:dyDescent="0.55000000000000004">
      <c r="A61" s="5" t="str">
        <f>IF('Data Validation'!$K$2&lt;&gt;TRUE,"",'Data Validation'!A61)</f>
        <v/>
      </c>
      <c r="B61" s="5" t="str">
        <f>IF('Data Validation'!$K$2&lt;&gt;TRUE,"",'Data Validation'!C61)</f>
        <v/>
      </c>
      <c r="C61" s="5" t="str">
        <f>IF('Data Validation'!$K$2&lt;&gt;TRUE,"",'Data Validation'!E61)</f>
        <v/>
      </c>
      <c r="D61" s="5" t="str">
        <f>IF('Data Validation'!$K$2&lt;&gt;TRUE,"",'Data Validation'!G61)</f>
        <v/>
      </c>
      <c r="E61" s="50" t="str">
        <f>IF($C61&lt;&gt;"M5","",SSA!E61)</f>
        <v/>
      </c>
      <c r="M61" s="47"/>
      <c r="N61" s="47"/>
      <c r="O61" s="47"/>
      <c r="P61" s="47"/>
      <c r="Q61" s="47"/>
      <c r="R61" s="47"/>
      <c r="S61" s="47"/>
    </row>
    <row r="62" spans="1:19" x14ac:dyDescent="0.55000000000000004">
      <c r="A62" s="5" t="str">
        <f>IF('Data Validation'!$K$2&lt;&gt;TRUE,"",'Data Validation'!A62)</f>
        <v/>
      </c>
      <c r="B62" s="5" t="str">
        <f>IF('Data Validation'!$K$2&lt;&gt;TRUE,"",'Data Validation'!C62)</f>
        <v/>
      </c>
      <c r="C62" s="5" t="str">
        <f>IF('Data Validation'!$K$2&lt;&gt;TRUE,"",'Data Validation'!E62)</f>
        <v/>
      </c>
      <c r="D62" s="5" t="str">
        <f>IF('Data Validation'!$K$2&lt;&gt;TRUE,"",'Data Validation'!G62)</f>
        <v/>
      </c>
      <c r="E62" s="50" t="str">
        <f>IF($C62&lt;&gt;"M5","",SSA!E62)</f>
        <v/>
      </c>
      <c r="M62" s="47"/>
      <c r="N62" s="47"/>
      <c r="O62" s="47"/>
      <c r="P62" s="47"/>
      <c r="Q62" s="47"/>
      <c r="R62" s="47"/>
      <c r="S62" s="47"/>
    </row>
    <row r="63" spans="1:19" x14ac:dyDescent="0.55000000000000004">
      <c r="A63" s="5" t="str">
        <f>IF('Data Validation'!$K$2&lt;&gt;TRUE,"",'Data Validation'!A63)</f>
        <v/>
      </c>
      <c r="B63" s="5" t="str">
        <f>IF('Data Validation'!$K$2&lt;&gt;TRUE,"",'Data Validation'!C63)</f>
        <v/>
      </c>
      <c r="C63" s="5" t="str">
        <f>IF('Data Validation'!$K$2&lt;&gt;TRUE,"",'Data Validation'!E63)</f>
        <v/>
      </c>
      <c r="D63" s="5" t="str">
        <f>IF('Data Validation'!$K$2&lt;&gt;TRUE,"",'Data Validation'!G63)</f>
        <v/>
      </c>
      <c r="E63" s="50" t="str">
        <f>IF($C63&lt;&gt;"M5","",SSA!E63)</f>
        <v/>
      </c>
      <c r="M63" s="47"/>
      <c r="N63" s="47"/>
      <c r="O63" s="47"/>
      <c r="P63" s="47"/>
      <c r="Q63" s="47"/>
      <c r="R63" s="47"/>
      <c r="S63" s="47"/>
    </row>
    <row r="64" spans="1:19" x14ac:dyDescent="0.55000000000000004">
      <c r="A64" s="5" t="str">
        <f>IF('Data Validation'!$K$2&lt;&gt;TRUE,"",'Data Validation'!A64)</f>
        <v/>
      </c>
      <c r="B64" s="5" t="str">
        <f>IF('Data Validation'!$K$2&lt;&gt;TRUE,"",'Data Validation'!C64)</f>
        <v/>
      </c>
      <c r="C64" s="5" t="str">
        <f>IF('Data Validation'!$K$2&lt;&gt;TRUE,"",'Data Validation'!E64)</f>
        <v/>
      </c>
      <c r="D64" s="5" t="str">
        <f>IF('Data Validation'!$K$2&lt;&gt;TRUE,"",'Data Validation'!G64)</f>
        <v/>
      </c>
      <c r="E64" s="50" t="str">
        <f>IF($C64&lt;&gt;"M5","",SSA!E64)</f>
        <v/>
      </c>
      <c r="M64" s="47"/>
      <c r="N64" s="47"/>
      <c r="O64" s="47"/>
      <c r="P64" s="47"/>
      <c r="Q64" s="47"/>
      <c r="R64" s="47"/>
      <c r="S64" s="47"/>
    </row>
    <row r="65" spans="1:19" x14ac:dyDescent="0.55000000000000004">
      <c r="A65" s="5" t="str">
        <f>IF('Data Validation'!$K$2&lt;&gt;TRUE,"",'Data Validation'!A65)</f>
        <v/>
      </c>
      <c r="B65" s="5" t="str">
        <f>IF('Data Validation'!$K$2&lt;&gt;TRUE,"",'Data Validation'!C65)</f>
        <v/>
      </c>
      <c r="C65" s="5" t="str">
        <f>IF('Data Validation'!$K$2&lt;&gt;TRUE,"",'Data Validation'!E65)</f>
        <v/>
      </c>
      <c r="D65" s="5" t="str">
        <f>IF('Data Validation'!$K$2&lt;&gt;TRUE,"",'Data Validation'!G65)</f>
        <v/>
      </c>
      <c r="E65" s="50" t="str">
        <f>IF($C65&lt;&gt;"M5","",SSA!E65)</f>
        <v/>
      </c>
      <c r="M65" s="47"/>
      <c r="N65" s="47"/>
      <c r="O65" s="47"/>
      <c r="P65" s="47"/>
      <c r="Q65" s="47"/>
      <c r="R65" s="47"/>
      <c r="S65" s="47"/>
    </row>
    <row r="66" spans="1:19" x14ac:dyDescent="0.55000000000000004">
      <c r="A66" s="5" t="str">
        <f>IF('Data Validation'!$K$2&lt;&gt;TRUE,"",'Data Validation'!A66)</f>
        <v/>
      </c>
      <c r="B66" s="5" t="str">
        <f>IF('Data Validation'!$K$2&lt;&gt;TRUE,"",'Data Validation'!C66)</f>
        <v/>
      </c>
      <c r="C66" s="5" t="str">
        <f>IF('Data Validation'!$K$2&lt;&gt;TRUE,"",'Data Validation'!E66)</f>
        <v/>
      </c>
      <c r="D66" s="5" t="str">
        <f>IF('Data Validation'!$K$2&lt;&gt;TRUE,"",'Data Validation'!G66)</f>
        <v/>
      </c>
      <c r="E66" s="50" t="str">
        <f>IF($C66&lt;&gt;"M5","",SSA!E66)</f>
        <v/>
      </c>
      <c r="M66" s="47"/>
      <c r="N66" s="47"/>
      <c r="O66" s="47"/>
      <c r="P66" s="47"/>
      <c r="Q66" s="47"/>
      <c r="R66" s="47"/>
      <c r="S66" s="47"/>
    </row>
    <row r="67" spans="1:19" x14ac:dyDescent="0.55000000000000004">
      <c r="A67" s="5" t="str">
        <f>IF('Data Validation'!$K$2&lt;&gt;TRUE,"",'Data Validation'!A67)</f>
        <v/>
      </c>
      <c r="B67" s="5" t="str">
        <f>IF('Data Validation'!$K$2&lt;&gt;TRUE,"",'Data Validation'!C67)</f>
        <v/>
      </c>
      <c r="C67" s="5" t="str">
        <f>IF('Data Validation'!$K$2&lt;&gt;TRUE,"",'Data Validation'!E67)</f>
        <v/>
      </c>
      <c r="D67" s="5" t="str">
        <f>IF('Data Validation'!$K$2&lt;&gt;TRUE,"",'Data Validation'!G67)</f>
        <v/>
      </c>
      <c r="E67" s="50" t="str">
        <f>IF($C67&lt;&gt;"M5","",SSA!E67)</f>
        <v/>
      </c>
      <c r="M67" s="47"/>
      <c r="N67" s="47"/>
      <c r="O67" s="47"/>
      <c r="P67" s="47"/>
      <c r="Q67" s="47"/>
      <c r="R67" s="47"/>
      <c r="S67" s="47"/>
    </row>
    <row r="68" spans="1:19" x14ac:dyDescent="0.55000000000000004">
      <c r="A68" s="5" t="str">
        <f>IF('Data Validation'!$K$2&lt;&gt;TRUE,"",'Data Validation'!A68)</f>
        <v/>
      </c>
      <c r="B68" s="5" t="str">
        <f>IF('Data Validation'!$K$2&lt;&gt;TRUE,"",'Data Validation'!C68)</f>
        <v/>
      </c>
      <c r="C68" s="5" t="str">
        <f>IF('Data Validation'!$K$2&lt;&gt;TRUE,"",'Data Validation'!E68)</f>
        <v/>
      </c>
      <c r="D68" s="5" t="str">
        <f>IF('Data Validation'!$K$2&lt;&gt;TRUE,"",'Data Validation'!G68)</f>
        <v/>
      </c>
      <c r="E68" s="50" t="str">
        <f>IF($C68&lt;&gt;"M5","",SSA!E68)</f>
        <v/>
      </c>
      <c r="M68" s="47"/>
      <c r="N68" s="47"/>
      <c r="O68" s="47"/>
      <c r="P68" s="47"/>
      <c r="Q68" s="47"/>
      <c r="R68" s="47"/>
      <c r="S68" s="47"/>
    </row>
    <row r="69" spans="1:19" x14ac:dyDescent="0.55000000000000004">
      <c r="A69" s="5" t="str">
        <f>IF('Data Validation'!$K$2&lt;&gt;TRUE,"",'Data Validation'!A69)</f>
        <v/>
      </c>
      <c r="B69" s="5" t="str">
        <f>IF('Data Validation'!$K$2&lt;&gt;TRUE,"",'Data Validation'!C69)</f>
        <v/>
      </c>
      <c r="C69" s="5" t="str">
        <f>IF('Data Validation'!$K$2&lt;&gt;TRUE,"",'Data Validation'!E69)</f>
        <v/>
      </c>
      <c r="D69" s="5" t="str">
        <f>IF('Data Validation'!$K$2&lt;&gt;TRUE,"",'Data Validation'!G69)</f>
        <v/>
      </c>
      <c r="E69" s="50" t="str">
        <f>IF($C69&lt;&gt;"M5","",SSA!E69)</f>
        <v/>
      </c>
      <c r="M69" s="47"/>
      <c r="N69" s="47"/>
      <c r="O69" s="47"/>
      <c r="P69" s="47"/>
      <c r="Q69" s="47"/>
      <c r="R69" s="47"/>
      <c r="S69" s="47"/>
    </row>
    <row r="70" spans="1:19" x14ac:dyDescent="0.55000000000000004">
      <c r="A70" s="5" t="str">
        <f>IF('Data Validation'!$K$2&lt;&gt;TRUE,"",'Data Validation'!A70)</f>
        <v/>
      </c>
      <c r="B70" s="5" t="str">
        <f>IF('Data Validation'!$K$2&lt;&gt;TRUE,"",'Data Validation'!C70)</f>
        <v/>
      </c>
      <c r="C70" s="5" t="str">
        <f>IF('Data Validation'!$K$2&lt;&gt;TRUE,"",'Data Validation'!E70)</f>
        <v/>
      </c>
      <c r="D70" s="5" t="str">
        <f>IF('Data Validation'!$K$2&lt;&gt;TRUE,"",'Data Validation'!G70)</f>
        <v/>
      </c>
      <c r="E70" s="50" t="str">
        <f>IF($C70&lt;&gt;"M5","",SSA!E70)</f>
        <v/>
      </c>
      <c r="M70" s="47"/>
      <c r="N70" s="47"/>
      <c r="O70" s="47"/>
      <c r="P70" s="47"/>
      <c r="Q70" s="47"/>
      <c r="R70" s="47"/>
      <c r="S70" s="47"/>
    </row>
    <row r="71" spans="1:19" x14ac:dyDescent="0.55000000000000004">
      <c r="A71" s="5" t="str">
        <f>IF('Data Validation'!$K$2&lt;&gt;TRUE,"",'Data Validation'!A71)</f>
        <v/>
      </c>
      <c r="B71" s="5" t="str">
        <f>IF('Data Validation'!$K$2&lt;&gt;TRUE,"",'Data Validation'!C71)</f>
        <v/>
      </c>
      <c r="C71" s="5" t="str">
        <f>IF('Data Validation'!$K$2&lt;&gt;TRUE,"",'Data Validation'!E71)</f>
        <v/>
      </c>
      <c r="D71" s="5" t="str">
        <f>IF('Data Validation'!$K$2&lt;&gt;TRUE,"",'Data Validation'!G71)</f>
        <v/>
      </c>
      <c r="E71" s="50" t="str">
        <f>IF($C71&lt;&gt;"M5","",SSA!E71)</f>
        <v/>
      </c>
      <c r="M71" s="47"/>
      <c r="N71" s="47"/>
      <c r="O71" s="47"/>
      <c r="P71" s="47"/>
      <c r="Q71" s="47"/>
      <c r="R71" s="47"/>
      <c r="S71" s="47"/>
    </row>
    <row r="72" spans="1:19" x14ac:dyDescent="0.55000000000000004">
      <c r="A72" s="5" t="str">
        <f>IF('Data Validation'!$K$2&lt;&gt;TRUE,"",'Data Validation'!A72)</f>
        <v/>
      </c>
      <c r="B72" s="5" t="str">
        <f>IF('Data Validation'!$K$2&lt;&gt;TRUE,"",'Data Validation'!C72)</f>
        <v/>
      </c>
      <c r="C72" s="5" t="str">
        <f>IF('Data Validation'!$K$2&lt;&gt;TRUE,"",'Data Validation'!E72)</f>
        <v/>
      </c>
      <c r="D72" s="5" t="str">
        <f>IF('Data Validation'!$K$2&lt;&gt;TRUE,"",'Data Validation'!G72)</f>
        <v/>
      </c>
      <c r="E72" s="50" t="str">
        <f>IF($C72&lt;&gt;"M5","",SSA!E72)</f>
        <v/>
      </c>
      <c r="M72" s="47"/>
      <c r="N72" s="47"/>
      <c r="O72" s="47"/>
      <c r="P72" s="47"/>
      <c r="Q72" s="47"/>
      <c r="R72" s="47"/>
      <c r="S72" s="47"/>
    </row>
    <row r="73" spans="1:19" x14ac:dyDescent="0.55000000000000004">
      <c r="A73" s="5" t="str">
        <f>IF('Data Validation'!$K$2&lt;&gt;TRUE,"",'Data Validation'!A73)</f>
        <v/>
      </c>
      <c r="B73" s="5" t="str">
        <f>IF('Data Validation'!$K$2&lt;&gt;TRUE,"",'Data Validation'!C73)</f>
        <v/>
      </c>
      <c r="C73" s="5" t="str">
        <f>IF('Data Validation'!$K$2&lt;&gt;TRUE,"",'Data Validation'!E73)</f>
        <v/>
      </c>
      <c r="D73" s="5" t="str">
        <f>IF('Data Validation'!$K$2&lt;&gt;TRUE,"",'Data Validation'!G73)</f>
        <v/>
      </c>
      <c r="E73" s="50" t="str">
        <f>IF($C73&lt;&gt;"M5","",SSA!E73)</f>
        <v/>
      </c>
      <c r="M73" s="47"/>
      <c r="N73" s="47"/>
      <c r="O73" s="47"/>
      <c r="P73" s="47"/>
      <c r="Q73" s="47"/>
      <c r="R73" s="47"/>
      <c r="S73" s="47"/>
    </row>
    <row r="74" spans="1:19" x14ac:dyDescent="0.55000000000000004">
      <c r="A74" s="5" t="str">
        <f>IF('Data Validation'!$K$2&lt;&gt;TRUE,"",'Data Validation'!A74)</f>
        <v/>
      </c>
      <c r="B74" s="5" t="str">
        <f>IF('Data Validation'!$K$2&lt;&gt;TRUE,"",'Data Validation'!C74)</f>
        <v/>
      </c>
      <c r="C74" s="5" t="str">
        <f>IF('Data Validation'!$K$2&lt;&gt;TRUE,"",'Data Validation'!E74)</f>
        <v/>
      </c>
      <c r="D74" s="5" t="str">
        <f>IF('Data Validation'!$K$2&lt;&gt;TRUE,"",'Data Validation'!G74)</f>
        <v/>
      </c>
      <c r="E74" s="50" t="str">
        <f>IF($C74&lt;&gt;"M5","",SSA!E74)</f>
        <v/>
      </c>
      <c r="M74" s="47"/>
      <c r="N74" s="47"/>
      <c r="O74" s="47"/>
      <c r="P74" s="47"/>
      <c r="Q74" s="47"/>
      <c r="R74" s="47"/>
      <c r="S74" s="47"/>
    </row>
    <row r="75" spans="1:19" x14ac:dyDescent="0.55000000000000004">
      <c r="A75" s="5" t="str">
        <f>IF('Data Validation'!$K$2&lt;&gt;TRUE,"",'Data Validation'!A75)</f>
        <v/>
      </c>
      <c r="B75" s="5" t="str">
        <f>IF('Data Validation'!$K$2&lt;&gt;TRUE,"",'Data Validation'!C75)</f>
        <v/>
      </c>
      <c r="C75" s="5" t="str">
        <f>IF('Data Validation'!$K$2&lt;&gt;TRUE,"",'Data Validation'!E75)</f>
        <v/>
      </c>
      <c r="D75" s="5" t="str">
        <f>IF('Data Validation'!$K$2&lt;&gt;TRUE,"",'Data Validation'!G75)</f>
        <v/>
      </c>
      <c r="E75" s="50" t="str">
        <f>IF($C75&lt;&gt;"M5","",SSA!E75)</f>
        <v/>
      </c>
      <c r="M75" s="47"/>
      <c r="N75" s="47"/>
      <c r="O75" s="47"/>
      <c r="P75" s="47"/>
      <c r="Q75" s="47"/>
      <c r="R75" s="47"/>
      <c r="S75" s="47"/>
    </row>
    <row r="76" spans="1:19" x14ac:dyDescent="0.55000000000000004">
      <c r="A76" s="5" t="str">
        <f>IF('Data Validation'!$K$2&lt;&gt;TRUE,"",'Data Validation'!A76)</f>
        <v/>
      </c>
      <c r="B76" s="5" t="str">
        <f>IF('Data Validation'!$K$2&lt;&gt;TRUE,"",'Data Validation'!C76)</f>
        <v/>
      </c>
      <c r="C76" s="5" t="str">
        <f>IF('Data Validation'!$K$2&lt;&gt;TRUE,"",'Data Validation'!E76)</f>
        <v/>
      </c>
      <c r="D76" s="5" t="str">
        <f>IF('Data Validation'!$K$2&lt;&gt;TRUE,"",'Data Validation'!G76)</f>
        <v/>
      </c>
      <c r="E76" s="50" t="str">
        <f>IF($C76&lt;&gt;"M5","",SSA!E76)</f>
        <v/>
      </c>
      <c r="M76" s="47"/>
      <c r="N76" s="47"/>
      <c r="O76" s="47"/>
      <c r="P76" s="47"/>
      <c r="Q76" s="47"/>
      <c r="R76" s="47"/>
      <c r="S76" s="47"/>
    </row>
    <row r="77" spans="1:19" x14ac:dyDescent="0.55000000000000004">
      <c r="A77" s="5" t="str">
        <f>IF('Data Validation'!$K$2&lt;&gt;TRUE,"",'Data Validation'!A77)</f>
        <v/>
      </c>
      <c r="B77" s="5" t="str">
        <f>IF('Data Validation'!$K$2&lt;&gt;TRUE,"",'Data Validation'!C77)</f>
        <v/>
      </c>
      <c r="C77" s="5" t="str">
        <f>IF('Data Validation'!$K$2&lt;&gt;TRUE,"",'Data Validation'!E77)</f>
        <v/>
      </c>
      <c r="D77" s="5" t="str">
        <f>IF('Data Validation'!$K$2&lt;&gt;TRUE,"",'Data Validation'!G77)</f>
        <v/>
      </c>
      <c r="E77" s="50" t="str">
        <f>IF($C77&lt;&gt;"M5","",SSA!E77)</f>
        <v/>
      </c>
      <c r="M77" s="47"/>
      <c r="N77" s="47"/>
      <c r="O77" s="47"/>
      <c r="P77" s="47"/>
      <c r="Q77" s="47"/>
      <c r="R77" s="47"/>
      <c r="S77" s="47"/>
    </row>
    <row r="78" spans="1:19" x14ac:dyDescent="0.55000000000000004">
      <c r="A78" s="5" t="str">
        <f>IF('Data Validation'!$K$2&lt;&gt;TRUE,"",'Data Validation'!A78)</f>
        <v/>
      </c>
      <c r="B78" s="5" t="str">
        <f>IF('Data Validation'!$K$2&lt;&gt;TRUE,"",'Data Validation'!C78)</f>
        <v/>
      </c>
      <c r="C78" s="5" t="str">
        <f>IF('Data Validation'!$K$2&lt;&gt;TRUE,"",'Data Validation'!E78)</f>
        <v/>
      </c>
      <c r="D78" s="5" t="str">
        <f>IF('Data Validation'!$K$2&lt;&gt;TRUE,"",'Data Validation'!G78)</f>
        <v/>
      </c>
      <c r="E78" s="50" t="str">
        <f>IF($C78&lt;&gt;"M5","",SSA!E78)</f>
        <v/>
      </c>
      <c r="M78" s="47"/>
      <c r="N78" s="47"/>
      <c r="O78" s="47"/>
      <c r="P78" s="47"/>
      <c r="Q78" s="47"/>
      <c r="R78" s="47"/>
      <c r="S78" s="47"/>
    </row>
    <row r="79" spans="1:19" x14ac:dyDescent="0.55000000000000004">
      <c r="A79" s="5" t="str">
        <f>IF('Data Validation'!$K$2&lt;&gt;TRUE,"",'Data Validation'!A79)</f>
        <v/>
      </c>
      <c r="B79" s="5" t="str">
        <f>IF('Data Validation'!$K$2&lt;&gt;TRUE,"",'Data Validation'!C79)</f>
        <v/>
      </c>
      <c r="C79" s="5" t="str">
        <f>IF('Data Validation'!$K$2&lt;&gt;TRUE,"",'Data Validation'!E79)</f>
        <v/>
      </c>
      <c r="D79" s="5" t="str">
        <f>IF('Data Validation'!$K$2&lt;&gt;TRUE,"",'Data Validation'!G79)</f>
        <v/>
      </c>
      <c r="E79" s="50" t="str">
        <f>IF($C79&lt;&gt;"M5","",SSA!E79)</f>
        <v/>
      </c>
      <c r="M79" s="47"/>
      <c r="N79" s="47"/>
      <c r="O79" s="47"/>
      <c r="P79" s="47"/>
      <c r="Q79" s="47"/>
      <c r="R79" s="47"/>
      <c r="S79" s="47"/>
    </row>
    <row r="80" spans="1:19" x14ac:dyDescent="0.55000000000000004">
      <c r="A80" s="5" t="str">
        <f>IF('Data Validation'!$K$2&lt;&gt;TRUE,"",'Data Validation'!A80)</f>
        <v/>
      </c>
      <c r="B80" s="5" t="str">
        <f>IF('Data Validation'!$K$2&lt;&gt;TRUE,"",'Data Validation'!C80)</f>
        <v/>
      </c>
      <c r="C80" s="5" t="str">
        <f>IF('Data Validation'!$K$2&lt;&gt;TRUE,"",'Data Validation'!E80)</f>
        <v/>
      </c>
      <c r="D80" s="5" t="str">
        <f>IF('Data Validation'!$K$2&lt;&gt;TRUE,"",'Data Validation'!G80)</f>
        <v/>
      </c>
      <c r="E80" s="50" t="str">
        <f>IF($C80&lt;&gt;"M5","",SSA!E80)</f>
        <v/>
      </c>
      <c r="M80" s="47"/>
      <c r="N80" s="47"/>
      <c r="O80" s="47"/>
      <c r="P80" s="47"/>
      <c r="Q80" s="47"/>
      <c r="R80" s="47"/>
      <c r="S80" s="47"/>
    </row>
    <row r="81" spans="1:19" x14ac:dyDescent="0.55000000000000004">
      <c r="A81" s="5" t="str">
        <f>IF('Data Validation'!$K$2&lt;&gt;TRUE,"",'Data Validation'!A81)</f>
        <v/>
      </c>
      <c r="B81" s="5" t="str">
        <f>IF('Data Validation'!$K$2&lt;&gt;TRUE,"",'Data Validation'!C81)</f>
        <v/>
      </c>
      <c r="C81" s="5" t="str">
        <f>IF('Data Validation'!$K$2&lt;&gt;TRUE,"",'Data Validation'!E81)</f>
        <v/>
      </c>
      <c r="D81" s="5" t="str">
        <f>IF('Data Validation'!$K$2&lt;&gt;TRUE,"",'Data Validation'!G81)</f>
        <v/>
      </c>
      <c r="E81" s="50" t="str">
        <f>IF($C81&lt;&gt;"M5","",SSA!E81)</f>
        <v/>
      </c>
      <c r="M81" s="47"/>
      <c r="N81" s="47"/>
      <c r="O81" s="47"/>
      <c r="P81" s="47"/>
      <c r="Q81" s="47"/>
      <c r="R81" s="47"/>
      <c r="S81" s="47"/>
    </row>
    <row r="82" spans="1:19" x14ac:dyDescent="0.55000000000000004">
      <c r="A82" s="5" t="str">
        <f>IF('Data Validation'!$K$2&lt;&gt;TRUE,"",'Data Validation'!A82)</f>
        <v/>
      </c>
      <c r="B82" s="5" t="str">
        <f>IF('Data Validation'!$K$2&lt;&gt;TRUE,"",'Data Validation'!C82)</f>
        <v/>
      </c>
      <c r="C82" s="5" t="str">
        <f>IF('Data Validation'!$K$2&lt;&gt;TRUE,"",'Data Validation'!E82)</f>
        <v/>
      </c>
      <c r="D82" s="5" t="str">
        <f>IF('Data Validation'!$K$2&lt;&gt;TRUE,"",'Data Validation'!G82)</f>
        <v/>
      </c>
      <c r="E82" s="50" t="str">
        <f>IF($C82&lt;&gt;"M5","",SSA!E82)</f>
        <v/>
      </c>
      <c r="M82" s="47"/>
      <c r="N82" s="47"/>
      <c r="O82" s="47"/>
      <c r="P82" s="47"/>
      <c r="Q82" s="47"/>
      <c r="R82" s="47"/>
      <c r="S82" s="47"/>
    </row>
    <row r="83" spans="1:19" x14ac:dyDescent="0.55000000000000004">
      <c r="A83" s="5" t="str">
        <f>IF('Data Validation'!$K$2&lt;&gt;TRUE,"",'Data Validation'!A83)</f>
        <v/>
      </c>
      <c r="B83" s="5" t="str">
        <f>IF('Data Validation'!$K$2&lt;&gt;TRUE,"",'Data Validation'!C83)</f>
        <v/>
      </c>
      <c r="C83" s="5" t="str">
        <f>IF('Data Validation'!$K$2&lt;&gt;TRUE,"",'Data Validation'!E83)</f>
        <v/>
      </c>
      <c r="D83" s="5" t="str">
        <f>IF('Data Validation'!$K$2&lt;&gt;TRUE,"",'Data Validation'!G83)</f>
        <v/>
      </c>
      <c r="E83" s="50" t="str">
        <f>IF($C83&lt;&gt;"M5","",SSA!E83)</f>
        <v/>
      </c>
      <c r="M83" s="47"/>
      <c r="N83" s="47"/>
      <c r="O83" s="47"/>
      <c r="P83" s="47"/>
      <c r="Q83" s="47"/>
      <c r="R83" s="47"/>
      <c r="S83" s="47"/>
    </row>
    <row r="84" spans="1:19" x14ac:dyDescent="0.55000000000000004">
      <c r="A84" s="5" t="str">
        <f>IF('Data Validation'!$K$2&lt;&gt;TRUE,"",'Data Validation'!A84)</f>
        <v/>
      </c>
      <c r="B84" s="5" t="str">
        <f>IF('Data Validation'!$K$2&lt;&gt;TRUE,"",'Data Validation'!C84)</f>
        <v/>
      </c>
      <c r="C84" s="5" t="str">
        <f>IF('Data Validation'!$K$2&lt;&gt;TRUE,"",'Data Validation'!E84)</f>
        <v/>
      </c>
      <c r="D84" s="5" t="str">
        <f>IF('Data Validation'!$K$2&lt;&gt;TRUE,"",'Data Validation'!G84)</f>
        <v/>
      </c>
      <c r="E84" s="50" t="str">
        <f>IF($C84&lt;&gt;"M5","",SSA!E84)</f>
        <v/>
      </c>
      <c r="M84" s="47"/>
      <c r="N84" s="47"/>
      <c r="O84" s="47"/>
      <c r="P84" s="47"/>
      <c r="Q84" s="47"/>
      <c r="R84" s="47"/>
      <c r="S84" s="47"/>
    </row>
    <row r="85" spans="1:19" x14ac:dyDescent="0.55000000000000004">
      <c r="A85" s="5" t="str">
        <f>IF('Data Validation'!$K$2&lt;&gt;TRUE,"",'Data Validation'!A85)</f>
        <v/>
      </c>
      <c r="B85" s="5" t="str">
        <f>IF('Data Validation'!$K$2&lt;&gt;TRUE,"",'Data Validation'!C85)</f>
        <v/>
      </c>
      <c r="C85" s="5" t="str">
        <f>IF('Data Validation'!$K$2&lt;&gt;TRUE,"",'Data Validation'!E85)</f>
        <v/>
      </c>
      <c r="D85" s="5" t="str">
        <f>IF('Data Validation'!$K$2&lt;&gt;TRUE,"",'Data Validation'!G85)</f>
        <v/>
      </c>
      <c r="E85" s="50" t="str">
        <f>IF($C85&lt;&gt;"M5","",SSA!E85)</f>
        <v/>
      </c>
      <c r="M85" s="47"/>
      <c r="N85" s="47"/>
      <c r="O85" s="47"/>
      <c r="P85" s="47"/>
      <c r="Q85" s="47"/>
      <c r="R85" s="47"/>
      <c r="S85" s="47"/>
    </row>
    <row r="86" spans="1:19" x14ac:dyDescent="0.55000000000000004">
      <c r="A86" s="5" t="str">
        <f>IF('Data Validation'!$K$2&lt;&gt;TRUE,"",'Data Validation'!A86)</f>
        <v/>
      </c>
      <c r="B86" s="5" t="str">
        <f>IF('Data Validation'!$K$2&lt;&gt;TRUE,"",'Data Validation'!C86)</f>
        <v/>
      </c>
      <c r="C86" s="5" t="str">
        <f>IF('Data Validation'!$K$2&lt;&gt;TRUE,"",'Data Validation'!E86)</f>
        <v/>
      </c>
      <c r="D86" s="5" t="str">
        <f>IF('Data Validation'!$K$2&lt;&gt;TRUE,"",'Data Validation'!G86)</f>
        <v/>
      </c>
      <c r="E86" s="50" t="str">
        <f>IF($C86&lt;&gt;"M5","",SSA!E86)</f>
        <v/>
      </c>
      <c r="M86" s="47"/>
      <c r="N86" s="47"/>
      <c r="O86" s="47"/>
      <c r="P86" s="47"/>
      <c r="Q86" s="47"/>
      <c r="R86" s="47"/>
      <c r="S86" s="47"/>
    </row>
    <row r="87" spans="1:19" x14ac:dyDescent="0.55000000000000004">
      <c r="A87" s="5" t="str">
        <f>IF('Data Validation'!$K$2&lt;&gt;TRUE,"",'Data Validation'!A87)</f>
        <v/>
      </c>
      <c r="B87" s="5" t="str">
        <f>IF('Data Validation'!$K$2&lt;&gt;TRUE,"",'Data Validation'!C87)</f>
        <v/>
      </c>
      <c r="C87" s="5" t="str">
        <f>IF('Data Validation'!$K$2&lt;&gt;TRUE,"",'Data Validation'!E87)</f>
        <v/>
      </c>
      <c r="D87" s="5" t="str">
        <f>IF('Data Validation'!$K$2&lt;&gt;TRUE,"",'Data Validation'!G87)</f>
        <v/>
      </c>
      <c r="E87" s="50" t="str">
        <f>IF($C87&lt;&gt;"M5","",SSA!E87)</f>
        <v/>
      </c>
      <c r="M87" s="47"/>
      <c r="N87" s="47"/>
      <c r="O87" s="47"/>
      <c r="P87" s="47"/>
      <c r="Q87" s="47"/>
      <c r="R87" s="47"/>
      <c r="S87" s="47"/>
    </row>
    <row r="88" spans="1:19" x14ac:dyDescent="0.55000000000000004">
      <c r="A88" s="5" t="str">
        <f>IF('Data Validation'!$K$2&lt;&gt;TRUE,"",'Data Validation'!A88)</f>
        <v/>
      </c>
      <c r="B88" s="5" t="str">
        <f>IF('Data Validation'!$K$2&lt;&gt;TRUE,"",'Data Validation'!C88)</f>
        <v/>
      </c>
      <c r="C88" s="5" t="str">
        <f>IF('Data Validation'!$K$2&lt;&gt;TRUE,"",'Data Validation'!E88)</f>
        <v/>
      </c>
      <c r="D88" s="5" t="str">
        <f>IF('Data Validation'!$K$2&lt;&gt;TRUE,"",'Data Validation'!G88)</f>
        <v/>
      </c>
      <c r="E88" s="50" t="str">
        <f>IF($C88&lt;&gt;"M5","",SSA!E88)</f>
        <v/>
      </c>
      <c r="M88" s="47"/>
      <c r="N88" s="47"/>
      <c r="O88" s="47"/>
      <c r="P88" s="47"/>
      <c r="Q88" s="47"/>
      <c r="R88" s="47"/>
      <c r="S88" s="47"/>
    </row>
    <row r="89" spans="1:19" x14ac:dyDescent="0.55000000000000004">
      <c r="A89" s="5" t="str">
        <f>IF('Data Validation'!$K$2&lt;&gt;TRUE,"",'Data Validation'!A89)</f>
        <v/>
      </c>
      <c r="B89" s="5" t="str">
        <f>IF('Data Validation'!$K$2&lt;&gt;TRUE,"",'Data Validation'!C89)</f>
        <v/>
      </c>
      <c r="C89" s="5" t="str">
        <f>IF('Data Validation'!$K$2&lt;&gt;TRUE,"",'Data Validation'!E89)</f>
        <v/>
      </c>
      <c r="D89" s="5" t="str">
        <f>IF('Data Validation'!$K$2&lt;&gt;TRUE,"",'Data Validation'!G89)</f>
        <v/>
      </c>
      <c r="E89" s="50" t="str">
        <f>IF($C89&lt;&gt;"M5","",SSA!E89)</f>
        <v/>
      </c>
      <c r="M89" s="47"/>
      <c r="N89" s="47"/>
      <c r="O89" s="47"/>
      <c r="P89" s="47"/>
      <c r="Q89" s="47"/>
      <c r="R89" s="47"/>
      <c r="S89" s="47"/>
    </row>
    <row r="90" spans="1:19" x14ac:dyDescent="0.55000000000000004">
      <c r="A90" s="5" t="str">
        <f>IF('Data Validation'!$K$2&lt;&gt;TRUE,"",'Data Validation'!A90)</f>
        <v/>
      </c>
      <c r="B90" s="5" t="str">
        <f>IF('Data Validation'!$K$2&lt;&gt;TRUE,"",'Data Validation'!C90)</f>
        <v/>
      </c>
      <c r="C90" s="5" t="str">
        <f>IF('Data Validation'!$K$2&lt;&gt;TRUE,"",'Data Validation'!E90)</f>
        <v/>
      </c>
      <c r="D90" s="5" t="str">
        <f>IF('Data Validation'!$K$2&lt;&gt;TRUE,"",'Data Validation'!G90)</f>
        <v/>
      </c>
      <c r="E90" s="50" t="str">
        <f>IF($C90&lt;&gt;"M5","",SSA!E90)</f>
        <v/>
      </c>
      <c r="M90" s="47"/>
      <c r="N90" s="47"/>
      <c r="O90" s="47"/>
      <c r="P90" s="47"/>
      <c r="Q90" s="47"/>
      <c r="R90" s="47"/>
      <c r="S90" s="47"/>
    </row>
    <row r="91" spans="1:19" x14ac:dyDescent="0.55000000000000004">
      <c r="A91" s="5" t="str">
        <f>IF('Data Validation'!$K$2&lt;&gt;TRUE,"",'Data Validation'!A91)</f>
        <v/>
      </c>
      <c r="B91" s="5" t="str">
        <f>IF('Data Validation'!$K$2&lt;&gt;TRUE,"",'Data Validation'!C91)</f>
        <v/>
      </c>
      <c r="C91" s="5" t="str">
        <f>IF('Data Validation'!$K$2&lt;&gt;TRUE,"",'Data Validation'!E91)</f>
        <v/>
      </c>
      <c r="D91" s="5" t="str">
        <f>IF('Data Validation'!$K$2&lt;&gt;TRUE,"",'Data Validation'!G91)</f>
        <v/>
      </c>
      <c r="E91" s="50" t="str">
        <f>IF($C91&lt;&gt;"M5","",SSA!E91)</f>
        <v/>
      </c>
      <c r="M91" s="47"/>
      <c r="N91" s="47"/>
      <c r="O91" s="47"/>
      <c r="P91" s="47"/>
      <c r="Q91" s="47"/>
      <c r="R91" s="47"/>
      <c r="S91" s="47"/>
    </row>
    <row r="92" spans="1:19" x14ac:dyDescent="0.55000000000000004">
      <c r="A92" s="5" t="str">
        <f>IF('Data Validation'!$K$2&lt;&gt;TRUE,"",'Data Validation'!A92)</f>
        <v/>
      </c>
      <c r="B92" s="5" t="str">
        <f>IF('Data Validation'!$K$2&lt;&gt;TRUE,"",'Data Validation'!C92)</f>
        <v/>
      </c>
      <c r="C92" s="5" t="str">
        <f>IF('Data Validation'!$K$2&lt;&gt;TRUE,"",'Data Validation'!E92)</f>
        <v/>
      </c>
      <c r="D92" s="5" t="str">
        <f>IF('Data Validation'!$K$2&lt;&gt;TRUE,"",'Data Validation'!G92)</f>
        <v/>
      </c>
      <c r="E92" s="50" t="str">
        <f>IF($C92&lt;&gt;"M5","",SSA!E92)</f>
        <v/>
      </c>
      <c r="M92" s="47"/>
      <c r="N92" s="47"/>
      <c r="O92" s="47"/>
      <c r="P92" s="47"/>
      <c r="Q92" s="47"/>
      <c r="R92" s="47"/>
      <c r="S92" s="47"/>
    </row>
    <row r="93" spans="1:19" x14ac:dyDescent="0.55000000000000004">
      <c r="A93" s="5" t="str">
        <f>IF('Data Validation'!$K$2&lt;&gt;TRUE,"",'Data Validation'!A93)</f>
        <v/>
      </c>
      <c r="B93" s="5" t="str">
        <f>IF('Data Validation'!$K$2&lt;&gt;TRUE,"",'Data Validation'!C93)</f>
        <v/>
      </c>
      <c r="C93" s="5" t="str">
        <f>IF('Data Validation'!$K$2&lt;&gt;TRUE,"",'Data Validation'!E93)</f>
        <v/>
      </c>
      <c r="D93" s="5" t="str">
        <f>IF('Data Validation'!$K$2&lt;&gt;TRUE,"",'Data Validation'!G93)</f>
        <v/>
      </c>
      <c r="E93" s="50" t="str">
        <f>IF($C93&lt;&gt;"M5","",SSA!E93)</f>
        <v/>
      </c>
      <c r="M93" s="47"/>
      <c r="N93" s="47"/>
      <c r="O93" s="47"/>
      <c r="P93" s="47"/>
      <c r="Q93" s="47"/>
      <c r="R93" s="47"/>
      <c r="S93" s="47"/>
    </row>
    <row r="94" spans="1:19" x14ac:dyDescent="0.55000000000000004">
      <c r="A94" s="5" t="str">
        <f>IF('Data Validation'!$K$2&lt;&gt;TRUE,"",'Data Validation'!A94)</f>
        <v/>
      </c>
      <c r="B94" s="5" t="str">
        <f>IF('Data Validation'!$K$2&lt;&gt;TRUE,"",'Data Validation'!C94)</f>
        <v/>
      </c>
      <c r="C94" s="5" t="str">
        <f>IF('Data Validation'!$K$2&lt;&gt;TRUE,"",'Data Validation'!E94)</f>
        <v/>
      </c>
      <c r="D94" s="5" t="str">
        <f>IF('Data Validation'!$K$2&lt;&gt;TRUE,"",'Data Validation'!G94)</f>
        <v/>
      </c>
      <c r="E94" s="50" t="str">
        <f>IF($C94&lt;&gt;"M5","",SSA!E94)</f>
        <v/>
      </c>
      <c r="M94" s="47"/>
      <c r="N94" s="47"/>
      <c r="O94" s="47"/>
      <c r="P94" s="47"/>
      <c r="Q94" s="47"/>
      <c r="R94" s="47"/>
      <c r="S94" s="47"/>
    </row>
    <row r="95" spans="1:19" x14ac:dyDescent="0.55000000000000004">
      <c r="A95" s="5" t="str">
        <f>IF('Data Validation'!$K$2&lt;&gt;TRUE,"",'Data Validation'!A95)</f>
        <v/>
      </c>
      <c r="B95" s="5" t="str">
        <f>IF('Data Validation'!$K$2&lt;&gt;TRUE,"",'Data Validation'!C95)</f>
        <v/>
      </c>
      <c r="C95" s="5" t="str">
        <f>IF('Data Validation'!$K$2&lt;&gt;TRUE,"",'Data Validation'!E95)</f>
        <v/>
      </c>
      <c r="D95" s="5" t="str">
        <f>IF('Data Validation'!$K$2&lt;&gt;TRUE,"",'Data Validation'!G95)</f>
        <v/>
      </c>
      <c r="E95" s="50" t="str">
        <f>IF($C95&lt;&gt;"M5","",SSA!E95)</f>
        <v/>
      </c>
      <c r="M95" s="47"/>
      <c r="N95" s="47"/>
      <c r="O95" s="47"/>
      <c r="P95" s="47"/>
      <c r="Q95" s="47"/>
      <c r="R95" s="47"/>
      <c r="S95" s="47"/>
    </row>
    <row r="96" spans="1:19" x14ac:dyDescent="0.55000000000000004">
      <c r="A96" s="5" t="str">
        <f>IF('Data Validation'!$K$2&lt;&gt;TRUE,"",'Data Validation'!A96)</f>
        <v/>
      </c>
      <c r="B96" s="5" t="str">
        <f>IF('Data Validation'!$K$2&lt;&gt;TRUE,"",'Data Validation'!C96)</f>
        <v/>
      </c>
      <c r="C96" s="5" t="str">
        <f>IF('Data Validation'!$K$2&lt;&gt;TRUE,"",'Data Validation'!E96)</f>
        <v/>
      </c>
      <c r="D96" s="5" t="str">
        <f>IF('Data Validation'!$K$2&lt;&gt;TRUE,"",'Data Validation'!G96)</f>
        <v/>
      </c>
      <c r="E96" s="50" t="str">
        <f>IF($C96&lt;&gt;"M5","",SSA!E96)</f>
        <v/>
      </c>
      <c r="M96" s="47"/>
      <c r="N96" s="47"/>
      <c r="O96" s="47"/>
      <c r="P96" s="47"/>
      <c r="Q96" s="47"/>
      <c r="R96" s="47"/>
      <c r="S96" s="47"/>
    </row>
    <row r="97" spans="1:19" x14ac:dyDescent="0.55000000000000004">
      <c r="A97" s="5" t="str">
        <f>IF('Data Validation'!$K$2&lt;&gt;TRUE,"",'Data Validation'!A97)</f>
        <v/>
      </c>
      <c r="B97" s="5" t="str">
        <f>IF('Data Validation'!$K$2&lt;&gt;TRUE,"",'Data Validation'!C97)</f>
        <v/>
      </c>
      <c r="C97" s="5" t="str">
        <f>IF('Data Validation'!$K$2&lt;&gt;TRUE,"",'Data Validation'!E97)</f>
        <v/>
      </c>
      <c r="D97" s="5" t="str">
        <f>IF('Data Validation'!$K$2&lt;&gt;TRUE,"",'Data Validation'!G97)</f>
        <v/>
      </c>
      <c r="E97" s="50" t="str">
        <f>IF($C97&lt;&gt;"M5","",SSA!E97)</f>
        <v/>
      </c>
      <c r="M97" s="47"/>
      <c r="N97" s="47"/>
      <c r="O97" s="47"/>
      <c r="P97" s="47"/>
      <c r="Q97" s="47"/>
      <c r="R97" s="47"/>
      <c r="S97" s="47"/>
    </row>
    <row r="98" spans="1:19" x14ac:dyDescent="0.55000000000000004">
      <c r="A98" s="5" t="str">
        <f>IF('Data Validation'!$K$2&lt;&gt;TRUE,"",'Data Validation'!A98)</f>
        <v/>
      </c>
      <c r="B98" s="5" t="str">
        <f>IF('Data Validation'!$K$2&lt;&gt;TRUE,"",'Data Validation'!C98)</f>
        <v/>
      </c>
      <c r="C98" s="5" t="str">
        <f>IF('Data Validation'!$K$2&lt;&gt;TRUE,"",'Data Validation'!E98)</f>
        <v/>
      </c>
      <c r="D98" s="5" t="str">
        <f>IF('Data Validation'!$K$2&lt;&gt;TRUE,"",'Data Validation'!G98)</f>
        <v/>
      </c>
      <c r="E98" s="50" t="str">
        <f>IF($C98&lt;&gt;"M5","",SSA!E98)</f>
        <v/>
      </c>
      <c r="M98" s="47"/>
      <c r="N98" s="47"/>
      <c r="O98" s="47"/>
      <c r="P98" s="47"/>
      <c r="Q98" s="47"/>
      <c r="R98" s="47"/>
      <c r="S98" s="47"/>
    </row>
    <row r="99" spans="1:19" x14ac:dyDescent="0.55000000000000004">
      <c r="A99" s="5" t="str">
        <f>IF('Data Validation'!$K$2&lt;&gt;TRUE,"",'Data Validation'!A99)</f>
        <v/>
      </c>
      <c r="B99" s="5" t="str">
        <f>IF('Data Validation'!$K$2&lt;&gt;TRUE,"",'Data Validation'!C99)</f>
        <v/>
      </c>
      <c r="C99" s="5" t="str">
        <f>IF('Data Validation'!$K$2&lt;&gt;TRUE,"",'Data Validation'!E99)</f>
        <v/>
      </c>
      <c r="D99" s="5" t="str">
        <f>IF('Data Validation'!$K$2&lt;&gt;TRUE,"",'Data Validation'!G99)</f>
        <v/>
      </c>
      <c r="E99" s="50" t="str">
        <f>IF($C99&lt;&gt;"M5","",SSA!E99)</f>
        <v/>
      </c>
      <c r="M99" s="47"/>
      <c r="N99" s="47"/>
      <c r="O99" s="47"/>
      <c r="P99" s="47"/>
      <c r="Q99" s="47"/>
      <c r="R99" s="47"/>
      <c r="S99" s="47"/>
    </row>
    <row r="100" spans="1:19" x14ac:dyDescent="0.55000000000000004">
      <c r="A100" s="5" t="str">
        <f>IF('Data Validation'!$K$2&lt;&gt;TRUE,"",'Data Validation'!A100)</f>
        <v/>
      </c>
      <c r="B100" s="5" t="str">
        <f>IF('Data Validation'!$K$2&lt;&gt;TRUE,"",'Data Validation'!C100)</f>
        <v/>
      </c>
      <c r="C100" s="5" t="str">
        <f>IF('Data Validation'!$K$2&lt;&gt;TRUE,"",'Data Validation'!E100)</f>
        <v/>
      </c>
      <c r="D100" s="5" t="str">
        <f>IF('Data Validation'!$K$2&lt;&gt;TRUE,"",'Data Validation'!G100)</f>
        <v/>
      </c>
      <c r="E100" s="50" t="str">
        <f>IF($C100&lt;&gt;"M5","",SSA!E100)</f>
        <v/>
      </c>
      <c r="M100" s="47"/>
      <c r="N100" s="47"/>
      <c r="O100" s="47"/>
      <c r="P100" s="47"/>
      <c r="Q100" s="47"/>
      <c r="R100" s="47"/>
      <c r="S100" s="47"/>
    </row>
    <row r="101" spans="1:19" x14ac:dyDescent="0.55000000000000004">
      <c r="A101" s="5" t="str">
        <f>IF('Data Validation'!$K$2&lt;&gt;TRUE,"",'Data Validation'!A101)</f>
        <v/>
      </c>
      <c r="B101" s="5" t="str">
        <f>IF('Data Validation'!$K$2&lt;&gt;TRUE,"",'Data Validation'!C101)</f>
        <v/>
      </c>
      <c r="C101" s="5" t="str">
        <f>IF('Data Validation'!$K$2&lt;&gt;TRUE,"",'Data Validation'!E101)</f>
        <v/>
      </c>
      <c r="D101" s="5" t="str">
        <f>IF('Data Validation'!$K$2&lt;&gt;TRUE,"",'Data Validation'!G101)</f>
        <v/>
      </c>
      <c r="E101" s="50" t="str">
        <f>IF($C101&lt;&gt;"M5","",SSA!E101)</f>
        <v/>
      </c>
      <c r="M101" s="47"/>
      <c r="N101" s="47"/>
      <c r="O101" s="47"/>
      <c r="P101" s="47"/>
      <c r="Q101" s="47"/>
      <c r="R101" s="47"/>
      <c r="S101" s="47"/>
    </row>
    <row r="102" spans="1:19" x14ac:dyDescent="0.55000000000000004">
      <c r="A102" s="5" t="str">
        <f>IF('Data Validation'!$K$2&lt;&gt;TRUE,"",'Data Validation'!A102)</f>
        <v/>
      </c>
      <c r="B102" s="5" t="str">
        <f>IF('Data Validation'!$K$2&lt;&gt;TRUE,"",'Data Validation'!C102)</f>
        <v/>
      </c>
      <c r="C102" s="5" t="str">
        <f>IF('Data Validation'!$K$2&lt;&gt;TRUE,"",'Data Validation'!E102)</f>
        <v/>
      </c>
      <c r="D102" s="5" t="str">
        <f>IF('Data Validation'!$K$2&lt;&gt;TRUE,"",'Data Validation'!G102)</f>
        <v/>
      </c>
      <c r="E102" s="50" t="str">
        <f>IF($C102&lt;&gt;"M5","",SSA!E102)</f>
        <v/>
      </c>
      <c r="M102" s="47"/>
      <c r="N102" s="47"/>
      <c r="O102" s="47"/>
      <c r="P102" s="47"/>
      <c r="Q102" s="47"/>
      <c r="R102" s="47"/>
      <c r="S102" s="47"/>
    </row>
    <row r="103" spans="1:19" x14ac:dyDescent="0.55000000000000004">
      <c r="A103" s="5" t="str">
        <f>IF('Data Validation'!$K$2&lt;&gt;TRUE,"",'Data Validation'!A103)</f>
        <v/>
      </c>
      <c r="B103" s="5" t="str">
        <f>IF('Data Validation'!$K$2&lt;&gt;TRUE,"",'Data Validation'!C103)</f>
        <v/>
      </c>
      <c r="C103" s="5" t="str">
        <f>IF('Data Validation'!$K$2&lt;&gt;TRUE,"",'Data Validation'!E103)</f>
        <v/>
      </c>
      <c r="D103" s="5" t="str">
        <f>IF('Data Validation'!$K$2&lt;&gt;TRUE,"",'Data Validation'!G103)</f>
        <v/>
      </c>
      <c r="E103" s="50" t="str">
        <f>IF($C103&lt;&gt;"M5","",SSA!E103)</f>
        <v/>
      </c>
      <c r="M103" s="47"/>
      <c r="N103" s="47"/>
      <c r="O103" s="47"/>
      <c r="P103" s="47"/>
      <c r="Q103" s="47"/>
      <c r="R103" s="47"/>
      <c r="S103" s="47"/>
    </row>
    <row r="104" spans="1:19" x14ac:dyDescent="0.55000000000000004">
      <c r="A104" s="5" t="str">
        <f>IF('Data Validation'!$K$2&lt;&gt;TRUE,"",'Data Validation'!A104)</f>
        <v/>
      </c>
      <c r="B104" s="5" t="str">
        <f>IF('Data Validation'!$K$2&lt;&gt;TRUE,"",'Data Validation'!C104)</f>
        <v/>
      </c>
      <c r="C104" s="5" t="str">
        <f>IF('Data Validation'!$K$2&lt;&gt;TRUE,"",'Data Validation'!E104)</f>
        <v/>
      </c>
      <c r="D104" s="5" t="str">
        <f>IF('Data Validation'!$K$2&lt;&gt;TRUE,"",'Data Validation'!G104)</f>
        <v/>
      </c>
      <c r="E104" s="50" t="str">
        <f>IF($C104&lt;&gt;"M5","",SSA!E104)</f>
        <v/>
      </c>
      <c r="M104" s="47"/>
      <c r="N104" s="47"/>
      <c r="O104" s="47"/>
      <c r="P104" s="47"/>
      <c r="Q104" s="47"/>
      <c r="R104" s="47"/>
      <c r="S104" s="47"/>
    </row>
    <row r="105" spans="1:19" x14ac:dyDescent="0.55000000000000004">
      <c r="A105" s="5" t="str">
        <f>IF('Data Validation'!$K$2&lt;&gt;TRUE,"",'Data Validation'!A105)</f>
        <v/>
      </c>
      <c r="B105" s="5" t="str">
        <f>IF('Data Validation'!$K$2&lt;&gt;TRUE,"",'Data Validation'!C105)</f>
        <v/>
      </c>
      <c r="C105" s="5" t="str">
        <f>IF('Data Validation'!$K$2&lt;&gt;TRUE,"",'Data Validation'!E105)</f>
        <v/>
      </c>
      <c r="D105" s="5" t="str">
        <f>IF('Data Validation'!$K$2&lt;&gt;TRUE,"",'Data Validation'!G105)</f>
        <v/>
      </c>
      <c r="E105" s="50" t="str">
        <f>IF($C105&lt;&gt;"M5","",SSA!E105)</f>
        <v/>
      </c>
      <c r="M105" s="47"/>
      <c r="N105" s="47"/>
      <c r="O105" s="47"/>
      <c r="P105" s="47"/>
      <c r="Q105" s="47"/>
      <c r="R105" s="47"/>
      <c r="S105" s="47"/>
    </row>
    <row r="106" spans="1:19" x14ac:dyDescent="0.55000000000000004">
      <c r="A106" s="5" t="str">
        <f>IF('Data Validation'!$K$2&lt;&gt;TRUE,"",'Data Validation'!A106)</f>
        <v/>
      </c>
      <c r="B106" s="5" t="str">
        <f>IF('Data Validation'!$K$2&lt;&gt;TRUE,"",'Data Validation'!C106)</f>
        <v/>
      </c>
      <c r="C106" s="5" t="str">
        <f>IF('Data Validation'!$K$2&lt;&gt;TRUE,"",'Data Validation'!E106)</f>
        <v/>
      </c>
      <c r="D106" s="5" t="str">
        <f>IF('Data Validation'!$K$2&lt;&gt;TRUE,"",'Data Validation'!G106)</f>
        <v/>
      </c>
      <c r="E106" s="50" t="str">
        <f>IF($C106&lt;&gt;"M5","",SSA!E106)</f>
        <v/>
      </c>
      <c r="M106" s="47"/>
      <c r="N106" s="47"/>
      <c r="O106" s="47"/>
      <c r="P106" s="47"/>
      <c r="Q106" s="47"/>
      <c r="R106" s="47"/>
      <c r="S106" s="47"/>
    </row>
    <row r="107" spans="1:19" x14ac:dyDescent="0.55000000000000004">
      <c r="A107" s="5" t="str">
        <f>IF('Data Validation'!$K$2&lt;&gt;TRUE,"",'Data Validation'!A107)</f>
        <v/>
      </c>
      <c r="B107" s="5" t="str">
        <f>IF('Data Validation'!$K$2&lt;&gt;TRUE,"",'Data Validation'!C107)</f>
        <v/>
      </c>
      <c r="C107" s="5" t="str">
        <f>IF('Data Validation'!$K$2&lt;&gt;TRUE,"",'Data Validation'!E107)</f>
        <v/>
      </c>
      <c r="D107" s="5" t="str">
        <f>IF('Data Validation'!$K$2&lt;&gt;TRUE,"",'Data Validation'!G107)</f>
        <v/>
      </c>
      <c r="E107" s="50" t="str">
        <f>IF($C107&lt;&gt;"M5","",SSA!E107)</f>
        <v/>
      </c>
      <c r="M107" s="47"/>
      <c r="N107" s="47"/>
      <c r="O107" s="47"/>
      <c r="P107" s="47"/>
      <c r="Q107" s="47"/>
      <c r="R107" s="47"/>
      <c r="S107" s="47"/>
    </row>
    <row r="108" spans="1:19" x14ac:dyDescent="0.55000000000000004">
      <c r="A108" s="5" t="str">
        <f>IF('Data Validation'!$K$2&lt;&gt;TRUE,"",'Data Validation'!A108)</f>
        <v/>
      </c>
      <c r="B108" s="5" t="str">
        <f>IF('Data Validation'!$K$2&lt;&gt;TRUE,"",'Data Validation'!C108)</f>
        <v/>
      </c>
      <c r="C108" s="5" t="str">
        <f>IF('Data Validation'!$K$2&lt;&gt;TRUE,"",'Data Validation'!E108)</f>
        <v/>
      </c>
      <c r="D108" s="5" t="str">
        <f>IF('Data Validation'!$K$2&lt;&gt;TRUE,"",'Data Validation'!G108)</f>
        <v/>
      </c>
      <c r="E108" s="50" t="str">
        <f>IF($C108&lt;&gt;"M5","",SSA!E108)</f>
        <v/>
      </c>
      <c r="M108" s="47"/>
      <c r="N108" s="47"/>
      <c r="O108" s="47"/>
      <c r="P108" s="47"/>
      <c r="Q108" s="47"/>
      <c r="R108" s="47"/>
      <c r="S108" s="47"/>
    </row>
    <row r="109" spans="1:19" x14ac:dyDescent="0.55000000000000004">
      <c r="A109" s="5" t="str">
        <f>IF('Data Validation'!$K$2&lt;&gt;TRUE,"",'Data Validation'!A109)</f>
        <v/>
      </c>
      <c r="B109" s="5" t="str">
        <f>IF('Data Validation'!$K$2&lt;&gt;TRUE,"",'Data Validation'!C109)</f>
        <v/>
      </c>
      <c r="C109" s="5" t="str">
        <f>IF('Data Validation'!$K$2&lt;&gt;TRUE,"",'Data Validation'!E109)</f>
        <v/>
      </c>
      <c r="D109" s="5" t="str">
        <f>IF('Data Validation'!$K$2&lt;&gt;TRUE,"",'Data Validation'!G109)</f>
        <v/>
      </c>
      <c r="E109" s="50" t="str">
        <f>IF($C109&lt;&gt;"M5","",SSA!E109)</f>
        <v/>
      </c>
      <c r="M109" s="47"/>
      <c r="N109" s="47"/>
      <c r="O109" s="47"/>
      <c r="P109" s="47"/>
      <c r="Q109" s="47"/>
      <c r="R109" s="47"/>
      <c r="S109" s="47"/>
    </row>
    <row r="110" spans="1:19" x14ac:dyDescent="0.55000000000000004">
      <c r="A110" s="5" t="str">
        <f>IF('Data Validation'!$K$2&lt;&gt;TRUE,"",'Data Validation'!A110)</f>
        <v/>
      </c>
      <c r="B110" s="5" t="str">
        <f>IF('Data Validation'!$K$2&lt;&gt;TRUE,"",'Data Validation'!C110)</f>
        <v/>
      </c>
      <c r="C110" s="5" t="str">
        <f>IF('Data Validation'!$K$2&lt;&gt;TRUE,"",'Data Validation'!E110)</f>
        <v/>
      </c>
      <c r="D110" s="5" t="str">
        <f>IF('Data Validation'!$K$2&lt;&gt;TRUE,"",'Data Validation'!G110)</f>
        <v/>
      </c>
      <c r="E110" s="50" t="str">
        <f>IF($C110&lt;&gt;"M5","",SSA!E110)</f>
        <v/>
      </c>
      <c r="M110" s="47"/>
      <c r="N110" s="47"/>
      <c r="O110" s="47"/>
      <c r="P110" s="47"/>
      <c r="Q110" s="47"/>
      <c r="R110" s="47"/>
      <c r="S110" s="47"/>
    </row>
    <row r="111" spans="1:19" x14ac:dyDescent="0.55000000000000004">
      <c r="A111" s="5" t="str">
        <f>IF('Data Validation'!$K$2&lt;&gt;TRUE,"",'Data Validation'!A111)</f>
        <v/>
      </c>
      <c r="B111" s="5" t="str">
        <f>IF('Data Validation'!$K$2&lt;&gt;TRUE,"",'Data Validation'!C111)</f>
        <v/>
      </c>
      <c r="C111" s="5" t="str">
        <f>IF('Data Validation'!$K$2&lt;&gt;TRUE,"",'Data Validation'!E111)</f>
        <v/>
      </c>
      <c r="D111" s="5" t="str">
        <f>IF('Data Validation'!$K$2&lt;&gt;TRUE,"",'Data Validation'!G111)</f>
        <v/>
      </c>
      <c r="E111" s="50" t="str">
        <f>IF($C111&lt;&gt;"M5","",SSA!E111)</f>
        <v/>
      </c>
      <c r="M111" s="47"/>
      <c r="N111" s="47"/>
      <c r="O111" s="47"/>
      <c r="P111" s="47"/>
      <c r="Q111" s="47"/>
      <c r="R111" s="47"/>
      <c r="S111" s="47"/>
    </row>
    <row r="112" spans="1:19" x14ac:dyDescent="0.55000000000000004">
      <c r="A112" s="5" t="str">
        <f>IF('Data Validation'!$K$2&lt;&gt;TRUE,"",'Data Validation'!A112)</f>
        <v/>
      </c>
      <c r="B112" s="5" t="str">
        <f>IF('Data Validation'!$K$2&lt;&gt;TRUE,"",'Data Validation'!C112)</f>
        <v/>
      </c>
      <c r="C112" s="5" t="str">
        <f>IF('Data Validation'!$K$2&lt;&gt;TRUE,"",'Data Validation'!E112)</f>
        <v/>
      </c>
      <c r="D112" s="5" t="str">
        <f>IF('Data Validation'!$K$2&lt;&gt;TRUE,"",'Data Validation'!G112)</f>
        <v/>
      </c>
      <c r="E112" s="50" t="str">
        <f>IF($C112&lt;&gt;"M5","",SSA!E112)</f>
        <v/>
      </c>
      <c r="M112" s="47"/>
      <c r="N112" s="47"/>
      <c r="O112" s="47"/>
      <c r="P112" s="47"/>
      <c r="Q112" s="47"/>
      <c r="R112" s="47"/>
      <c r="S112" s="47"/>
    </row>
    <row r="113" spans="1:19" x14ac:dyDescent="0.55000000000000004">
      <c r="A113" s="5" t="str">
        <f>IF('Data Validation'!$K$2&lt;&gt;TRUE,"",'Data Validation'!A113)</f>
        <v/>
      </c>
      <c r="B113" s="5" t="str">
        <f>IF('Data Validation'!$K$2&lt;&gt;TRUE,"",'Data Validation'!C113)</f>
        <v/>
      </c>
      <c r="C113" s="5" t="str">
        <f>IF('Data Validation'!$K$2&lt;&gt;TRUE,"",'Data Validation'!E113)</f>
        <v/>
      </c>
      <c r="D113" s="5" t="str">
        <f>IF('Data Validation'!$K$2&lt;&gt;TRUE,"",'Data Validation'!G113)</f>
        <v/>
      </c>
      <c r="E113" s="50" t="str">
        <f>IF($C113&lt;&gt;"M5","",SSA!E113)</f>
        <v/>
      </c>
      <c r="M113" s="47"/>
      <c r="N113" s="47"/>
      <c r="O113" s="47"/>
      <c r="P113" s="47"/>
      <c r="Q113" s="47"/>
      <c r="R113" s="47"/>
      <c r="S113" s="47"/>
    </row>
    <row r="114" spans="1:19" x14ac:dyDescent="0.55000000000000004">
      <c r="A114" s="5" t="str">
        <f>IF('Data Validation'!$K$2&lt;&gt;TRUE,"",'Data Validation'!A114)</f>
        <v/>
      </c>
      <c r="B114" s="5" t="str">
        <f>IF('Data Validation'!$K$2&lt;&gt;TRUE,"",'Data Validation'!C114)</f>
        <v/>
      </c>
      <c r="C114" s="5" t="str">
        <f>IF('Data Validation'!$K$2&lt;&gt;TRUE,"",'Data Validation'!E114)</f>
        <v/>
      </c>
      <c r="D114" s="5" t="str">
        <f>IF('Data Validation'!$K$2&lt;&gt;TRUE,"",'Data Validation'!G114)</f>
        <v/>
      </c>
      <c r="E114" s="50" t="str">
        <f>IF($C114&lt;&gt;"M5","",SSA!E114)</f>
        <v/>
      </c>
      <c r="M114" s="47"/>
      <c r="N114" s="47"/>
      <c r="O114" s="47"/>
      <c r="P114" s="47"/>
      <c r="Q114" s="47"/>
      <c r="R114" s="47"/>
      <c r="S114" s="47"/>
    </row>
    <row r="115" spans="1:19" x14ac:dyDescent="0.55000000000000004">
      <c r="A115" s="5" t="str">
        <f>IF('Data Validation'!$K$2&lt;&gt;TRUE,"",'Data Validation'!A115)</f>
        <v/>
      </c>
      <c r="B115" s="5" t="str">
        <f>IF('Data Validation'!$K$2&lt;&gt;TRUE,"",'Data Validation'!C115)</f>
        <v/>
      </c>
      <c r="C115" s="5" t="str">
        <f>IF('Data Validation'!$K$2&lt;&gt;TRUE,"",'Data Validation'!E115)</f>
        <v/>
      </c>
      <c r="D115" s="5" t="str">
        <f>IF('Data Validation'!$K$2&lt;&gt;TRUE,"",'Data Validation'!G115)</f>
        <v/>
      </c>
      <c r="E115" s="50" t="str">
        <f>IF($C115&lt;&gt;"M5","",SSA!E115)</f>
        <v/>
      </c>
      <c r="M115" s="47"/>
      <c r="N115" s="47"/>
      <c r="O115" s="47"/>
      <c r="P115" s="47"/>
      <c r="Q115" s="47"/>
      <c r="R115" s="47"/>
      <c r="S115" s="47"/>
    </row>
    <row r="116" spans="1:19" x14ac:dyDescent="0.55000000000000004">
      <c r="A116" s="5" t="str">
        <f>IF('Data Validation'!$K$2&lt;&gt;TRUE,"",'Data Validation'!A116)</f>
        <v/>
      </c>
      <c r="B116" s="5" t="str">
        <f>IF('Data Validation'!$K$2&lt;&gt;TRUE,"",'Data Validation'!C116)</f>
        <v/>
      </c>
      <c r="C116" s="5" t="str">
        <f>IF('Data Validation'!$K$2&lt;&gt;TRUE,"",'Data Validation'!E116)</f>
        <v/>
      </c>
      <c r="D116" s="5" t="str">
        <f>IF('Data Validation'!$K$2&lt;&gt;TRUE,"",'Data Validation'!G116)</f>
        <v/>
      </c>
      <c r="E116" s="50" t="str">
        <f>IF($C116&lt;&gt;"M5","",SSA!E116)</f>
        <v/>
      </c>
      <c r="M116" s="47"/>
      <c r="N116" s="47"/>
      <c r="O116" s="47"/>
      <c r="P116" s="47"/>
      <c r="Q116" s="47"/>
      <c r="R116" s="47"/>
      <c r="S116" s="47"/>
    </row>
    <row r="117" spans="1:19" x14ac:dyDescent="0.55000000000000004">
      <c r="A117" s="5" t="str">
        <f>IF('Data Validation'!$K$2&lt;&gt;TRUE,"",'Data Validation'!A117)</f>
        <v/>
      </c>
      <c r="B117" s="5" t="str">
        <f>IF('Data Validation'!$K$2&lt;&gt;TRUE,"",'Data Validation'!C117)</f>
        <v/>
      </c>
      <c r="C117" s="5" t="str">
        <f>IF('Data Validation'!$K$2&lt;&gt;TRUE,"",'Data Validation'!E117)</f>
        <v/>
      </c>
      <c r="D117" s="5" t="str">
        <f>IF('Data Validation'!$K$2&lt;&gt;TRUE,"",'Data Validation'!G117)</f>
        <v/>
      </c>
      <c r="E117" s="50" t="str">
        <f>IF($C117&lt;&gt;"M5","",SSA!E117)</f>
        <v/>
      </c>
      <c r="M117" s="47"/>
      <c r="N117" s="47"/>
      <c r="O117" s="47"/>
      <c r="P117" s="47"/>
      <c r="Q117" s="47"/>
      <c r="R117" s="47"/>
      <c r="S117" s="47"/>
    </row>
    <row r="118" spans="1:19" x14ac:dyDescent="0.55000000000000004">
      <c r="A118" s="5" t="str">
        <f>IF('Data Validation'!$K$2&lt;&gt;TRUE,"",'Data Validation'!A118)</f>
        <v/>
      </c>
      <c r="B118" s="5" t="str">
        <f>IF('Data Validation'!$K$2&lt;&gt;TRUE,"",'Data Validation'!C118)</f>
        <v/>
      </c>
      <c r="C118" s="5" t="str">
        <f>IF('Data Validation'!$K$2&lt;&gt;TRUE,"",'Data Validation'!E118)</f>
        <v/>
      </c>
      <c r="D118" s="5" t="str">
        <f>IF('Data Validation'!$K$2&lt;&gt;TRUE,"",'Data Validation'!G118)</f>
        <v/>
      </c>
      <c r="E118" s="50" t="str">
        <f>IF($C118&lt;&gt;"M5","",SSA!E118)</f>
        <v/>
      </c>
      <c r="M118" s="47"/>
      <c r="N118" s="47"/>
      <c r="O118" s="47"/>
      <c r="P118" s="47"/>
      <c r="Q118" s="47"/>
      <c r="R118" s="47"/>
      <c r="S118" s="47"/>
    </row>
    <row r="119" spans="1:19" x14ac:dyDescent="0.55000000000000004">
      <c r="A119" s="5" t="str">
        <f>IF('Data Validation'!$K$2&lt;&gt;TRUE,"",'Data Validation'!A119)</f>
        <v/>
      </c>
      <c r="B119" s="5" t="str">
        <f>IF('Data Validation'!$K$2&lt;&gt;TRUE,"",'Data Validation'!C119)</f>
        <v/>
      </c>
      <c r="C119" s="5" t="str">
        <f>IF('Data Validation'!$K$2&lt;&gt;TRUE,"",'Data Validation'!E119)</f>
        <v/>
      </c>
      <c r="D119" s="5" t="str">
        <f>IF('Data Validation'!$K$2&lt;&gt;TRUE,"",'Data Validation'!G119)</f>
        <v/>
      </c>
      <c r="E119" s="50" t="str">
        <f>IF($C119&lt;&gt;"M5","",SSA!E119)</f>
        <v/>
      </c>
      <c r="M119" s="47"/>
      <c r="N119" s="47"/>
      <c r="O119" s="47"/>
      <c r="P119" s="47"/>
      <c r="Q119" s="47"/>
      <c r="R119" s="47"/>
      <c r="S119" s="47"/>
    </row>
    <row r="120" spans="1:19" x14ac:dyDescent="0.55000000000000004">
      <c r="A120" s="5" t="str">
        <f>IF('Data Validation'!$K$2&lt;&gt;TRUE,"",'Data Validation'!A120)</f>
        <v/>
      </c>
      <c r="B120" s="5" t="str">
        <f>IF('Data Validation'!$K$2&lt;&gt;TRUE,"",'Data Validation'!C120)</f>
        <v/>
      </c>
      <c r="C120" s="5" t="str">
        <f>IF('Data Validation'!$K$2&lt;&gt;TRUE,"",'Data Validation'!E120)</f>
        <v/>
      </c>
      <c r="D120" s="5" t="str">
        <f>IF('Data Validation'!$K$2&lt;&gt;TRUE,"",'Data Validation'!G120)</f>
        <v/>
      </c>
      <c r="E120" s="50" t="str">
        <f>IF($C120&lt;&gt;"M5","",SSA!E120)</f>
        <v/>
      </c>
      <c r="M120" s="47"/>
      <c r="N120" s="47"/>
      <c r="O120" s="47"/>
      <c r="P120" s="47"/>
      <c r="Q120" s="47"/>
      <c r="R120" s="47"/>
      <c r="S120" s="47"/>
    </row>
    <row r="121" spans="1:19" x14ac:dyDescent="0.55000000000000004">
      <c r="A121" s="5" t="str">
        <f>IF('Data Validation'!$K$2&lt;&gt;TRUE,"",'Data Validation'!A121)</f>
        <v/>
      </c>
      <c r="B121" s="5" t="str">
        <f>IF('Data Validation'!$K$2&lt;&gt;TRUE,"",'Data Validation'!C121)</f>
        <v/>
      </c>
      <c r="C121" s="5" t="str">
        <f>IF('Data Validation'!$K$2&lt;&gt;TRUE,"",'Data Validation'!E121)</f>
        <v/>
      </c>
      <c r="D121" s="5" t="str">
        <f>IF('Data Validation'!$K$2&lt;&gt;TRUE,"",'Data Validation'!G121)</f>
        <v/>
      </c>
      <c r="E121" s="50" t="str">
        <f>IF($C121&lt;&gt;"M5","",SSA!E121)</f>
        <v/>
      </c>
      <c r="M121" s="47"/>
      <c r="N121" s="47"/>
      <c r="O121" s="47"/>
      <c r="P121" s="47"/>
      <c r="Q121" s="47"/>
      <c r="R121" s="47"/>
      <c r="S121" s="47"/>
    </row>
    <row r="122" spans="1:19" x14ac:dyDescent="0.55000000000000004">
      <c r="A122" s="5" t="str">
        <f>IF('Data Validation'!$K$2&lt;&gt;TRUE,"",'Data Validation'!A122)</f>
        <v/>
      </c>
      <c r="B122" s="5" t="str">
        <f>IF('Data Validation'!$K$2&lt;&gt;TRUE,"",'Data Validation'!C122)</f>
        <v/>
      </c>
      <c r="C122" s="5" t="str">
        <f>IF('Data Validation'!$K$2&lt;&gt;TRUE,"",'Data Validation'!E122)</f>
        <v/>
      </c>
      <c r="D122" s="5" t="str">
        <f>IF('Data Validation'!$K$2&lt;&gt;TRUE,"",'Data Validation'!G122)</f>
        <v/>
      </c>
      <c r="E122" s="50" t="str">
        <f>IF($C122&lt;&gt;"M5","",SSA!E122)</f>
        <v/>
      </c>
      <c r="M122" s="47"/>
      <c r="N122" s="47"/>
      <c r="O122" s="47"/>
      <c r="P122" s="47"/>
      <c r="Q122" s="47"/>
      <c r="R122" s="47"/>
      <c r="S122" s="47"/>
    </row>
    <row r="123" spans="1:19" x14ac:dyDescent="0.55000000000000004">
      <c r="A123" s="5" t="str">
        <f>IF('Data Validation'!$K$2&lt;&gt;TRUE,"",'Data Validation'!A123)</f>
        <v/>
      </c>
      <c r="B123" s="5" t="str">
        <f>IF('Data Validation'!$K$2&lt;&gt;TRUE,"",'Data Validation'!C123)</f>
        <v/>
      </c>
      <c r="C123" s="5" t="str">
        <f>IF('Data Validation'!$K$2&lt;&gt;TRUE,"",'Data Validation'!E123)</f>
        <v/>
      </c>
      <c r="D123" s="5" t="str">
        <f>IF('Data Validation'!$K$2&lt;&gt;TRUE,"",'Data Validation'!G123)</f>
        <v/>
      </c>
      <c r="E123" s="50" t="str">
        <f>IF($C123&lt;&gt;"M5","",SSA!E123)</f>
        <v/>
      </c>
      <c r="M123" s="47"/>
      <c r="N123" s="47"/>
      <c r="O123" s="47"/>
      <c r="P123" s="47"/>
      <c r="Q123" s="47"/>
      <c r="R123" s="47"/>
      <c r="S123" s="47"/>
    </row>
    <row r="124" spans="1:19" x14ac:dyDescent="0.55000000000000004">
      <c r="A124" s="5" t="str">
        <f>IF('Data Validation'!$K$2&lt;&gt;TRUE,"",'Data Validation'!A124)</f>
        <v/>
      </c>
      <c r="B124" s="5" t="str">
        <f>IF('Data Validation'!$K$2&lt;&gt;TRUE,"",'Data Validation'!C124)</f>
        <v/>
      </c>
      <c r="C124" s="5" t="str">
        <f>IF('Data Validation'!$K$2&lt;&gt;TRUE,"",'Data Validation'!E124)</f>
        <v/>
      </c>
      <c r="D124" s="5" t="str">
        <f>IF('Data Validation'!$K$2&lt;&gt;TRUE,"",'Data Validation'!G124)</f>
        <v/>
      </c>
      <c r="E124" s="50" t="str">
        <f>IF($C124&lt;&gt;"M5","",SSA!E124)</f>
        <v/>
      </c>
      <c r="M124" s="47"/>
      <c r="N124" s="47"/>
      <c r="O124" s="47"/>
      <c r="P124" s="47"/>
      <c r="Q124" s="47"/>
      <c r="R124" s="47"/>
      <c r="S124" s="47"/>
    </row>
    <row r="125" spans="1:19" x14ac:dyDescent="0.55000000000000004">
      <c r="A125" s="5" t="str">
        <f>IF('Data Validation'!$K$2&lt;&gt;TRUE,"",'Data Validation'!A125)</f>
        <v/>
      </c>
      <c r="B125" s="5" t="str">
        <f>IF('Data Validation'!$K$2&lt;&gt;TRUE,"",'Data Validation'!C125)</f>
        <v/>
      </c>
      <c r="C125" s="5" t="str">
        <f>IF('Data Validation'!$K$2&lt;&gt;TRUE,"",'Data Validation'!E125)</f>
        <v/>
      </c>
      <c r="D125" s="5" t="str">
        <f>IF('Data Validation'!$K$2&lt;&gt;TRUE,"",'Data Validation'!G125)</f>
        <v/>
      </c>
      <c r="E125" s="50" t="str">
        <f>IF($C125&lt;&gt;"M5","",SSA!E125)</f>
        <v/>
      </c>
      <c r="M125" s="47"/>
      <c r="N125" s="47"/>
      <c r="O125" s="47"/>
      <c r="P125" s="47"/>
      <c r="Q125" s="47"/>
      <c r="R125" s="47"/>
      <c r="S125" s="47"/>
    </row>
    <row r="126" spans="1:19" x14ac:dyDescent="0.55000000000000004">
      <c r="A126" s="5" t="str">
        <f>IF('Data Validation'!$K$2&lt;&gt;TRUE,"",'Data Validation'!A126)</f>
        <v/>
      </c>
      <c r="B126" s="5" t="str">
        <f>IF('Data Validation'!$K$2&lt;&gt;TRUE,"",'Data Validation'!C126)</f>
        <v/>
      </c>
      <c r="C126" s="5" t="str">
        <f>IF('Data Validation'!$K$2&lt;&gt;TRUE,"",'Data Validation'!E126)</f>
        <v/>
      </c>
      <c r="D126" s="5" t="str">
        <f>IF('Data Validation'!$K$2&lt;&gt;TRUE,"",'Data Validation'!G126)</f>
        <v/>
      </c>
      <c r="E126" s="50" t="str">
        <f>IF($C126&lt;&gt;"M5","",SSA!E126)</f>
        <v/>
      </c>
      <c r="M126" s="47"/>
      <c r="N126" s="47"/>
      <c r="O126" s="47"/>
      <c r="P126" s="47"/>
      <c r="Q126" s="47"/>
      <c r="R126" s="47"/>
      <c r="S126" s="47"/>
    </row>
    <row r="127" spans="1:19" x14ac:dyDescent="0.55000000000000004">
      <c r="A127" s="5" t="str">
        <f>IF('Data Validation'!$K$2&lt;&gt;TRUE,"",'Data Validation'!A127)</f>
        <v/>
      </c>
      <c r="B127" s="5" t="str">
        <f>IF('Data Validation'!$K$2&lt;&gt;TRUE,"",'Data Validation'!C127)</f>
        <v/>
      </c>
      <c r="C127" s="5" t="str">
        <f>IF('Data Validation'!$K$2&lt;&gt;TRUE,"",'Data Validation'!E127)</f>
        <v/>
      </c>
      <c r="D127" s="5" t="str">
        <f>IF('Data Validation'!$K$2&lt;&gt;TRUE,"",'Data Validation'!G127)</f>
        <v/>
      </c>
      <c r="E127" s="50" t="str">
        <f>IF($C127&lt;&gt;"M5","",SSA!E127)</f>
        <v/>
      </c>
      <c r="M127" s="47"/>
      <c r="N127" s="47"/>
      <c r="O127" s="47"/>
      <c r="P127" s="47"/>
      <c r="Q127" s="47"/>
      <c r="R127" s="47"/>
      <c r="S127" s="47"/>
    </row>
    <row r="128" spans="1:19" x14ac:dyDescent="0.55000000000000004">
      <c r="A128" s="5" t="str">
        <f>IF('Data Validation'!$K$2&lt;&gt;TRUE,"",'Data Validation'!A128)</f>
        <v/>
      </c>
      <c r="B128" s="5" t="str">
        <f>IF('Data Validation'!$K$2&lt;&gt;TRUE,"",'Data Validation'!C128)</f>
        <v/>
      </c>
      <c r="C128" s="5" t="str">
        <f>IF('Data Validation'!$K$2&lt;&gt;TRUE,"",'Data Validation'!E128)</f>
        <v/>
      </c>
      <c r="D128" s="5" t="str">
        <f>IF('Data Validation'!$K$2&lt;&gt;TRUE,"",'Data Validation'!G128)</f>
        <v/>
      </c>
      <c r="E128" s="50" t="str">
        <f>IF($C128&lt;&gt;"M5","",SSA!E128)</f>
        <v/>
      </c>
      <c r="M128" s="47"/>
      <c r="N128" s="47"/>
      <c r="O128" s="47"/>
      <c r="P128" s="47"/>
      <c r="Q128" s="47"/>
      <c r="R128" s="47"/>
      <c r="S128" s="47"/>
    </row>
    <row r="129" spans="1:19" x14ac:dyDescent="0.55000000000000004">
      <c r="A129" s="5" t="str">
        <f>IF('Data Validation'!$K$2&lt;&gt;TRUE,"",'Data Validation'!A129)</f>
        <v/>
      </c>
      <c r="B129" s="5" t="str">
        <f>IF('Data Validation'!$K$2&lt;&gt;TRUE,"",'Data Validation'!C129)</f>
        <v/>
      </c>
      <c r="C129" s="5" t="str">
        <f>IF('Data Validation'!$K$2&lt;&gt;TRUE,"",'Data Validation'!E129)</f>
        <v/>
      </c>
      <c r="D129" s="5" t="str">
        <f>IF('Data Validation'!$K$2&lt;&gt;TRUE,"",'Data Validation'!G129)</f>
        <v/>
      </c>
      <c r="E129" s="50" t="str">
        <f>IF($C129&lt;&gt;"M5","",SSA!E129)</f>
        <v/>
      </c>
      <c r="M129" s="47"/>
      <c r="N129" s="47"/>
      <c r="O129" s="47"/>
      <c r="P129" s="47"/>
      <c r="Q129" s="47"/>
      <c r="R129" s="47"/>
      <c r="S129" s="47"/>
    </row>
    <row r="130" spans="1:19" x14ac:dyDescent="0.55000000000000004">
      <c r="A130" s="5" t="str">
        <f>IF('Data Validation'!$K$2&lt;&gt;TRUE,"",'Data Validation'!A130)</f>
        <v/>
      </c>
      <c r="B130" s="5" t="str">
        <f>IF('Data Validation'!$K$2&lt;&gt;TRUE,"",'Data Validation'!C130)</f>
        <v/>
      </c>
      <c r="C130" s="5" t="str">
        <f>IF('Data Validation'!$K$2&lt;&gt;TRUE,"",'Data Validation'!E130)</f>
        <v/>
      </c>
      <c r="D130" s="5" t="str">
        <f>IF('Data Validation'!$K$2&lt;&gt;TRUE,"",'Data Validation'!G130)</f>
        <v/>
      </c>
      <c r="E130" s="50" t="str">
        <f>IF($C130&lt;&gt;"M5","",SSA!E130)</f>
        <v/>
      </c>
      <c r="M130" s="47"/>
      <c r="N130" s="47"/>
      <c r="O130" s="47"/>
      <c r="P130" s="47"/>
      <c r="Q130" s="47"/>
      <c r="R130" s="47"/>
      <c r="S130" s="47"/>
    </row>
    <row r="131" spans="1:19" x14ac:dyDescent="0.55000000000000004">
      <c r="A131" s="5" t="str">
        <f>IF('Data Validation'!$K$2&lt;&gt;TRUE,"",'Data Validation'!A131)</f>
        <v/>
      </c>
      <c r="B131" s="5" t="str">
        <f>IF('Data Validation'!$K$2&lt;&gt;TRUE,"",'Data Validation'!C131)</f>
        <v/>
      </c>
      <c r="C131" s="5" t="str">
        <f>IF('Data Validation'!$K$2&lt;&gt;TRUE,"",'Data Validation'!E131)</f>
        <v/>
      </c>
      <c r="D131" s="5" t="str">
        <f>IF('Data Validation'!$K$2&lt;&gt;TRUE,"",'Data Validation'!G131)</f>
        <v/>
      </c>
      <c r="E131" s="50" t="str">
        <f>IF($C131&lt;&gt;"M5","",SSA!E131)</f>
        <v/>
      </c>
      <c r="M131" s="47"/>
      <c r="N131" s="47"/>
      <c r="O131" s="47"/>
      <c r="P131" s="47"/>
      <c r="Q131" s="47"/>
      <c r="R131" s="47"/>
      <c r="S131" s="47"/>
    </row>
    <row r="132" spans="1:19" x14ac:dyDescent="0.55000000000000004">
      <c r="A132" s="5" t="str">
        <f>IF('Data Validation'!$K$2&lt;&gt;TRUE,"",'Data Validation'!A132)</f>
        <v/>
      </c>
      <c r="B132" s="5" t="str">
        <f>IF('Data Validation'!$K$2&lt;&gt;TRUE,"",'Data Validation'!C132)</f>
        <v/>
      </c>
      <c r="C132" s="5" t="str">
        <f>IF('Data Validation'!$K$2&lt;&gt;TRUE,"",'Data Validation'!E132)</f>
        <v/>
      </c>
      <c r="D132" s="5" t="str">
        <f>IF('Data Validation'!$K$2&lt;&gt;TRUE,"",'Data Validation'!G132)</f>
        <v/>
      </c>
      <c r="E132" s="50" t="str">
        <f>IF($C132&lt;&gt;"M5","",SSA!E132)</f>
        <v/>
      </c>
      <c r="M132" s="47"/>
      <c r="N132" s="47"/>
      <c r="O132" s="47"/>
      <c r="P132" s="47"/>
      <c r="Q132" s="47"/>
      <c r="R132" s="47"/>
      <c r="S132" s="47"/>
    </row>
    <row r="133" spans="1:19" x14ac:dyDescent="0.55000000000000004">
      <c r="A133" s="5" t="str">
        <f>IF('Data Validation'!$K$2&lt;&gt;TRUE,"",'Data Validation'!A133)</f>
        <v/>
      </c>
      <c r="B133" s="5" t="str">
        <f>IF('Data Validation'!$K$2&lt;&gt;TRUE,"",'Data Validation'!C133)</f>
        <v/>
      </c>
      <c r="C133" s="5" t="str">
        <f>IF('Data Validation'!$K$2&lt;&gt;TRUE,"",'Data Validation'!E133)</f>
        <v/>
      </c>
      <c r="D133" s="5" t="str">
        <f>IF('Data Validation'!$K$2&lt;&gt;TRUE,"",'Data Validation'!G133)</f>
        <v/>
      </c>
      <c r="E133" s="50" t="str">
        <f>IF($C133&lt;&gt;"M5","",SSA!E133)</f>
        <v/>
      </c>
      <c r="M133" s="47"/>
      <c r="N133" s="47"/>
      <c r="O133" s="47"/>
      <c r="P133" s="47"/>
      <c r="Q133" s="47"/>
      <c r="R133" s="47"/>
      <c r="S133" s="47"/>
    </row>
    <row r="134" spans="1:19" x14ac:dyDescent="0.55000000000000004">
      <c r="A134" s="5" t="str">
        <f>IF('Data Validation'!$K$2&lt;&gt;TRUE,"",'Data Validation'!A134)</f>
        <v/>
      </c>
      <c r="B134" s="5" t="str">
        <f>IF('Data Validation'!$K$2&lt;&gt;TRUE,"",'Data Validation'!C134)</f>
        <v/>
      </c>
      <c r="C134" s="5" t="str">
        <f>IF('Data Validation'!$K$2&lt;&gt;TRUE,"",'Data Validation'!E134)</f>
        <v/>
      </c>
      <c r="D134" s="5" t="str">
        <f>IF('Data Validation'!$K$2&lt;&gt;TRUE,"",'Data Validation'!G134)</f>
        <v/>
      </c>
      <c r="E134" s="50" t="str">
        <f>IF($C134&lt;&gt;"M5","",SSA!E134)</f>
        <v/>
      </c>
      <c r="M134" s="47"/>
      <c r="N134" s="47"/>
      <c r="O134" s="47"/>
      <c r="P134" s="47"/>
      <c r="Q134" s="47"/>
      <c r="R134" s="47"/>
      <c r="S134" s="47"/>
    </row>
    <row r="135" spans="1:19" x14ac:dyDescent="0.55000000000000004">
      <c r="A135" s="5" t="str">
        <f>IF('Data Validation'!$K$2&lt;&gt;TRUE,"",'Data Validation'!A135)</f>
        <v/>
      </c>
      <c r="B135" s="5" t="str">
        <f>IF('Data Validation'!$K$2&lt;&gt;TRUE,"",'Data Validation'!C135)</f>
        <v/>
      </c>
      <c r="C135" s="5" t="str">
        <f>IF('Data Validation'!$K$2&lt;&gt;TRUE,"",'Data Validation'!E135)</f>
        <v/>
      </c>
      <c r="D135" s="5" t="str">
        <f>IF('Data Validation'!$K$2&lt;&gt;TRUE,"",'Data Validation'!G135)</f>
        <v/>
      </c>
      <c r="E135" s="50" t="str">
        <f>IF($C135&lt;&gt;"M5","",SSA!E135)</f>
        <v/>
      </c>
      <c r="M135" s="47"/>
      <c r="N135" s="47"/>
      <c r="O135" s="47"/>
      <c r="P135" s="47"/>
      <c r="Q135" s="47"/>
      <c r="R135" s="47"/>
      <c r="S135" s="47"/>
    </row>
    <row r="136" spans="1:19" x14ac:dyDescent="0.55000000000000004">
      <c r="A136" s="5" t="str">
        <f>IF('Data Validation'!$K$2&lt;&gt;TRUE,"",'Data Validation'!A136)</f>
        <v/>
      </c>
      <c r="B136" s="5" t="str">
        <f>IF('Data Validation'!$K$2&lt;&gt;TRUE,"",'Data Validation'!C136)</f>
        <v/>
      </c>
      <c r="C136" s="5" t="str">
        <f>IF('Data Validation'!$K$2&lt;&gt;TRUE,"",'Data Validation'!E136)</f>
        <v/>
      </c>
      <c r="D136" s="5" t="str">
        <f>IF('Data Validation'!$K$2&lt;&gt;TRUE,"",'Data Validation'!G136)</f>
        <v/>
      </c>
      <c r="E136" s="50" t="str">
        <f>IF($C136&lt;&gt;"M5","",SSA!E136)</f>
        <v/>
      </c>
      <c r="M136" s="47"/>
      <c r="N136" s="47"/>
      <c r="O136" s="47"/>
      <c r="P136" s="47"/>
      <c r="Q136" s="47"/>
      <c r="R136" s="47"/>
      <c r="S136" s="47"/>
    </row>
    <row r="137" spans="1:19" x14ac:dyDescent="0.55000000000000004">
      <c r="A137" s="5" t="str">
        <f>IF('Data Validation'!$K$2&lt;&gt;TRUE,"",'Data Validation'!A137)</f>
        <v/>
      </c>
      <c r="B137" s="5" t="str">
        <f>IF('Data Validation'!$K$2&lt;&gt;TRUE,"",'Data Validation'!C137)</f>
        <v/>
      </c>
      <c r="C137" s="5" t="str">
        <f>IF('Data Validation'!$K$2&lt;&gt;TRUE,"",'Data Validation'!E137)</f>
        <v/>
      </c>
      <c r="D137" s="5" t="str">
        <f>IF('Data Validation'!$K$2&lt;&gt;TRUE,"",'Data Validation'!G137)</f>
        <v/>
      </c>
      <c r="E137" s="50" t="str">
        <f>IF($C137&lt;&gt;"M5","",SSA!E137)</f>
        <v/>
      </c>
      <c r="M137" s="47"/>
      <c r="N137" s="47"/>
      <c r="O137" s="47"/>
      <c r="P137" s="47"/>
      <c r="Q137" s="47"/>
      <c r="R137" s="47"/>
      <c r="S137" s="47"/>
    </row>
    <row r="138" spans="1:19" x14ac:dyDescent="0.55000000000000004">
      <c r="A138" s="5" t="str">
        <f>IF('Data Validation'!$K$2&lt;&gt;TRUE,"",'Data Validation'!A138)</f>
        <v/>
      </c>
      <c r="B138" s="5" t="str">
        <f>IF('Data Validation'!$K$2&lt;&gt;TRUE,"",'Data Validation'!C138)</f>
        <v/>
      </c>
      <c r="C138" s="5" t="str">
        <f>IF('Data Validation'!$K$2&lt;&gt;TRUE,"",'Data Validation'!E138)</f>
        <v/>
      </c>
      <c r="D138" s="5" t="str">
        <f>IF('Data Validation'!$K$2&lt;&gt;TRUE,"",'Data Validation'!G138)</f>
        <v/>
      </c>
      <c r="E138" s="50" t="str">
        <f>IF($C138&lt;&gt;"M5","",SSA!E138)</f>
        <v/>
      </c>
      <c r="M138" s="47"/>
      <c r="N138" s="47"/>
      <c r="O138" s="47"/>
      <c r="P138" s="47"/>
      <c r="Q138" s="47"/>
      <c r="R138" s="47"/>
      <c r="S138" s="47"/>
    </row>
    <row r="139" spans="1:19" x14ac:dyDescent="0.55000000000000004">
      <c r="A139" s="5" t="str">
        <f>IF('Data Validation'!$K$2&lt;&gt;TRUE,"",'Data Validation'!A139)</f>
        <v/>
      </c>
      <c r="B139" s="5" t="str">
        <f>IF('Data Validation'!$K$2&lt;&gt;TRUE,"",'Data Validation'!C139)</f>
        <v/>
      </c>
      <c r="C139" s="5" t="str">
        <f>IF('Data Validation'!$K$2&lt;&gt;TRUE,"",'Data Validation'!E139)</f>
        <v/>
      </c>
      <c r="D139" s="5" t="str">
        <f>IF('Data Validation'!$K$2&lt;&gt;TRUE,"",'Data Validation'!G139)</f>
        <v/>
      </c>
      <c r="E139" s="50" t="str">
        <f>IF($C139&lt;&gt;"M5","",SSA!E139)</f>
        <v/>
      </c>
      <c r="M139" s="47"/>
      <c r="N139" s="47"/>
      <c r="O139" s="47"/>
      <c r="P139" s="47"/>
      <c r="Q139" s="47"/>
      <c r="R139" s="47"/>
      <c r="S139" s="47"/>
    </row>
    <row r="140" spans="1:19" x14ac:dyDescent="0.55000000000000004">
      <c r="A140" s="5" t="str">
        <f>IF('Data Validation'!$K$2&lt;&gt;TRUE,"",'Data Validation'!A140)</f>
        <v/>
      </c>
      <c r="B140" s="5" t="str">
        <f>IF('Data Validation'!$K$2&lt;&gt;TRUE,"",'Data Validation'!C140)</f>
        <v/>
      </c>
      <c r="C140" s="5" t="str">
        <f>IF('Data Validation'!$K$2&lt;&gt;TRUE,"",'Data Validation'!E140)</f>
        <v/>
      </c>
      <c r="D140" s="5" t="str">
        <f>IF('Data Validation'!$K$2&lt;&gt;TRUE,"",'Data Validation'!G140)</f>
        <v/>
      </c>
      <c r="E140" s="50" t="str">
        <f>IF($C140&lt;&gt;"M5","",SSA!E140)</f>
        <v/>
      </c>
      <c r="M140" s="47"/>
      <c r="N140" s="47"/>
      <c r="O140" s="47"/>
      <c r="P140" s="47"/>
      <c r="Q140" s="47"/>
      <c r="R140" s="47"/>
      <c r="S140" s="47"/>
    </row>
    <row r="141" spans="1:19" x14ac:dyDescent="0.55000000000000004">
      <c r="A141" s="5" t="str">
        <f>IF('Data Validation'!$K$2&lt;&gt;TRUE,"",'Data Validation'!A141)</f>
        <v/>
      </c>
      <c r="B141" s="5" t="str">
        <f>IF('Data Validation'!$K$2&lt;&gt;TRUE,"",'Data Validation'!C141)</f>
        <v/>
      </c>
      <c r="C141" s="5" t="str">
        <f>IF('Data Validation'!$K$2&lt;&gt;TRUE,"",'Data Validation'!E141)</f>
        <v/>
      </c>
      <c r="D141" s="5" t="str">
        <f>IF('Data Validation'!$K$2&lt;&gt;TRUE,"",'Data Validation'!G141)</f>
        <v/>
      </c>
      <c r="E141" s="50" t="str">
        <f>IF($C141&lt;&gt;"M5","",SSA!E141)</f>
        <v/>
      </c>
      <c r="M141" s="47"/>
      <c r="N141" s="47"/>
      <c r="O141" s="47"/>
      <c r="P141" s="47"/>
      <c r="Q141" s="47"/>
      <c r="R141" s="47"/>
      <c r="S141" s="47"/>
    </row>
    <row r="142" spans="1:19" x14ac:dyDescent="0.55000000000000004">
      <c r="A142" s="5" t="str">
        <f>IF('Data Validation'!$K$2&lt;&gt;TRUE,"",'Data Validation'!A142)</f>
        <v/>
      </c>
      <c r="B142" s="5" t="str">
        <f>IF('Data Validation'!$K$2&lt;&gt;TRUE,"",'Data Validation'!C142)</f>
        <v/>
      </c>
      <c r="C142" s="5" t="str">
        <f>IF('Data Validation'!$K$2&lt;&gt;TRUE,"",'Data Validation'!E142)</f>
        <v/>
      </c>
      <c r="D142" s="5" t="str">
        <f>IF('Data Validation'!$K$2&lt;&gt;TRUE,"",'Data Validation'!G142)</f>
        <v/>
      </c>
      <c r="E142" s="50" t="str">
        <f>IF($C142&lt;&gt;"M5","",SSA!E142)</f>
        <v/>
      </c>
      <c r="M142" s="47"/>
      <c r="N142" s="47"/>
      <c r="O142" s="47"/>
      <c r="P142" s="47"/>
      <c r="Q142" s="47"/>
      <c r="R142" s="47"/>
      <c r="S142" s="47"/>
    </row>
    <row r="143" spans="1:19" x14ac:dyDescent="0.55000000000000004">
      <c r="A143" s="5" t="str">
        <f>IF('Data Validation'!$K$2&lt;&gt;TRUE,"",'Data Validation'!A143)</f>
        <v/>
      </c>
      <c r="B143" s="5" t="str">
        <f>IF('Data Validation'!$K$2&lt;&gt;TRUE,"",'Data Validation'!C143)</f>
        <v/>
      </c>
      <c r="C143" s="5" t="str">
        <f>IF('Data Validation'!$K$2&lt;&gt;TRUE,"",'Data Validation'!E143)</f>
        <v/>
      </c>
      <c r="D143" s="5" t="str">
        <f>IF('Data Validation'!$K$2&lt;&gt;TRUE,"",'Data Validation'!G143)</f>
        <v/>
      </c>
      <c r="E143" s="50" t="str">
        <f>IF($C143&lt;&gt;"M5","",SSA!E143)</f>
        <v/>
      </c>
      <c r="M143" s="47"/>
      <c r="N143" s="47"/>
      <c r="O143" s="47"/>
      <c r="P143" s="47"/>
      <c r="Q143" s="47"/>
      <c r="R143" s="47"/>
      <c r="S143" s="47"/>
    </row>
    <row r="144" spans="1:19" x14ac:dyDescent="0.55000000000000004">
      <c r="A144" s="5" t="str">
        <f>IF('Data Validation'!$K$2&lt;&gt;TRUE,"",'Data Validation'!A144)</f>
        <v/>
      </c>
      <c r="B144" s="5" t="str">
        <f>IF('Data Validation'!$K$2&lt;&gt;TRUE,"",'Data Validation'!C144)</f>
        <v/>
      </c>
      <c r="C144" s="5" t="str">
        <f>IF('Data Validation'!$K$2&lt;&gt;TRUE,"",'Data Validation'!E144)</f>
        <v/>
      </c>
      <c r="D144" s="5" t="str">
        <f>IF('Data Validation'!$K$2&lt;&gt;TRUE,"",'Data Validation'!G144)</f>
        <v/>
      </c>
      <c r="E144" s="50" t="str">
        <f>IF($C144&lt;&gt;"M5","",SSA!E144)</f>
        <v/>
      </c>
      <c r="M144" s="47"/>
      <c r="N144" s="47"/>
      <c r="O144" s="47"/>
      <c r="P144" s="47"/>
      <c r="Q144" s="47"/>
      <c r="R144" s="47"/>
      <c r="S144" s="47"/>
    </row>
    <row r="145" spans="1:19" x14ac:dyDescent="0.55000000000000004">
      <c r="A145" s="5" t="str">
        <f>IF('Data Validation'!$K$2&lt;&gt;TRUE,"",'Data Validation'!A145)</f>
        <v/>
      </c>
      <c r="B145" s="5" t="str">
        <f>IF('Data Validation'!$K$2&lt;&gt;TRUE,"",'Data Validation'!C145)</f>
        <v/>
      </c>
      <c r="C145" s="5" t="str">
        <f>IF('Data Validation'!$K$2&lt;&gt;TRUE,"",'Data Validation'!E145)</f>
        <v/>
      </c>
      <c r="D145" s="5" t="str">
        <f>IF('Data Validation'!$K$2&lt;&gt;TRUE,"",'Data Validation'!G145)</f>
        <v/>
      </c>
      <c r="E145" s="50" t="str">
        <f>IF($C145&lt;&gt;"M5","",SSA!E145)</f>
        <v/>
      </c>
      <c r="M145" s="47"/>
      <c r="N145" s="47"/>
      <c r="O145" s="47"/>
      <c r="P145" s="47"/>
      <c r="Q145" s="47"/>
      <c r="R145" s="47"/>
      <c r="S145" s="47"/>
    </row>
    <row r="146" spans="1:19" x14ac:dyDescent="0.55000000000000004">
      <c r="A146" s="5" t="str">
        <f>IF('Data Validation'!$K$2&lt;&gt;TRUE,"",'Data Validation'!A146)</f>
        <v/>
      </c>
      <c r="B146" s="5" t="str">
        <f>IF('Data Validation'!$K$2&lt;&gt;TRUE,"",'Data Validation'!C146)</f>
        <v/>
      </c>
      <c r="C146" s="5" t="str">
        <f>IF('Data Validation'!$K$2&lt;&gt;TRUE,"",'Data Validation'!E146)</f>
        <v/>
      </c>
      <c r="D146" s="5" t="str">
        <f>IF('Data Validation'!$K$2&lt;&gt;TRUE,"",'Data Validation'!G146)</f>
        <v/>
      </c>
      <c r="E146" s="50" t="str">
        <f>IF($C146&lt;&gt;"M5","",SSA!E146)</f>
        <v/>
      </c>
      <c r="M146" s="47"/>
      <c r="N146" s="47"/>
      <c r="O146" s="47"/>
      <c r="P146" s="47"/>
      <c r="Q146" s="47"/>
      <c r="R146" s="47"/>
      <c r="S146" s="47"/>
    </row>
    <row r="147" spans="1:19" x14ac:dyDescent="0.55000000000000004">
      <c r="A147" s="5" t="str">
        <f>IF('Data Validation'!$K$2&lt;&gt;TRUE,"",'Data Validation'!A147)</f>
        <v/>
      </c>
      <c r="B147" s="5" t="str">
        <f>IF('Data Validation'!$K$2&lt;&gt;TRUE,"",'Data Validation'!C147)</f>
        <v/>
      </c>
      <c r="C147" s="5" t="str">
        <f>IF('Data Validation'!$K$2&lt;&gt;TRUE,"",'Data Validation'!E147)</f>
        <v/>
      </c>
      <c r="D147" s="5" t="str">
        <f>IF('Data Validation'!$K$2&lt;&gt;TRUE,"",'Data Validation'!G147)</f>
        <v/>
      </c>
      <c r="E147" s="50" t="str">
        <f>IF($C147&lt;&gt;"M5","",SSA!E147)</f>
        <v/>
      </c>
      <c r="M147" s="47"/>
      <c r="N147" s="47"/>
      <c r="O147" s="47"/>
      <c r="P147" s="47"/>
      <c r="Q147" s="47"/>
      <c r="R147" s="47"/>
      <c r="S147" s="47"/>
    </row>
    <row r="148" spans="1:19" x14ac:dyDescent="0.55000000000000004">
      <c r="A148" s="5" t="str">
        <f>IF('Data Validation'!$K$2&lt;&gt;TRUE,"",'Data Validation'!A148)</f>
        <v/>
      </c>
      <c r="B148" s="5" t="str">
        <f>IF('Data Validation'!$K$2&lt;&gt;TRUE,"",'Data Validation'!C148)</f>
        <v/>
      </c>
      <c r="C148" s="5" t="str">
        <f>IF('Data Validation'!$K$2&lt;&gt;TRUE,"",'Data Validation'!E148)</f>
        <v/>
      </c>
      <c r="D148" s="5" t="str">
        <f>IF('Data Validation'!$K$2&lt;&gt;TRUE,"",'Data Validation'!G148)</f>
        <v/>
      </c>
      <c r="E148" s="50" t="str">
        <f>IF($C148&lt;&gt;"M5","",SSA!E148)</f>
        <v/>
      </c>
      <c r="M148" s="47"/>
      <c r="N148" s="47"/>
      <c r="O148" s="47"/>
      <c r="P148" s="47"/>
      <c r="Q148" s="47"/>
      <c r="R148" s="47"/>
      <c r="S148" s="47"/>
    </row>
    <row r="149" spans="1:19" x14ac:dyDescent="0.55000000000000004">
      <c r="A149" s="5" t="str">
        <f>IF('Data Validation'!$K$2&lt;&gt;TRUE,"",'Data Validation'!A149)</f>
        <v/>
      </c>
      <c r="B149" s="5" t="str">
        <f>IF('Data Validation'!$K$2&lt;&gt;TRUE,"",'Data Validation'!C149)</f>
        <v/>
      </c>
      <c r="C149" s="5" t="str">
        <f>IF('Data Validation'!$K$2&lt;&gt;TRUE,"",'Data Validation'!E149)</f>
        <v/>
      </c>
      <c r="D149" s="5" t="str">
        <f>IF('Data Validation'!$K$2&lt;&gt;TRUE,"",'Data Validation'!G149)</f>
        <v/>
      </c>
      <c r="E149" s="50" t="str">
        <f>IF($C149&lt;&gt;"M5","",SSA!E149)</f>
        <v/>
      </c>
      <c r="M149" s="47"/>
      <c r="N149" s="47"/>
      <c r="O149" s="47"/>
      <c r="P149" s="47"/>
      <c r="Q149" s="47"/>
      <c r="R149" s="47"/>
      <c r="S149" s="47"/>
    </row>
    <row r="150" spans="1:19" x14ac:dyDescent="0.55000000000000004">
      <c r="A150" s="5" t="str">
        <f>IF('Data Validation'!$K$2&lt;&gt;TRUE,"",'Data Validation'!A150)</f>
        <v/>
      </c>
      <c r="B150" s="5" t="str">
        <f>IF('Data Validation'!$K$2&lt;&gt;TRUE,"",'Data Validation'!C150)</f>
        <v/>
      </c>
      <c r="C150" s="5" t="str">
        <f>IF('Data Validation'!$K$2&lt;&gt;TRUE,"",'Data Validation'!E150)</f>
        <v/>
      </c>
      <c r="D150" s="5" t="str">
        <f>IF('Data Validation'!$K$2&lt;&gt;TRUE,"",'Data Validation'!G150)</f>
        <v/>
      </c>
      <c r="E150" s="50" t="str">
        <f>IF($C150&lt;&gt;"M5","",SSA!E150)</f>
        <v/>
      </c>
      <c r="M150" s="47"/>
      <c r="N150" s="47"/>
      <c r="O150" s="47"/>
      <c r="P150" s="47"/>
      <c r="Q150" s="47"/>
      <c r="R150" s="47"/>
      <c r="S150" s="47"/>
    </row>
    <row r="151" spans="1:19" x14ac:dyDescent="0.55000000000000004">
      <c r="A151" s="5" t="str">
        <f>IF('Data Validation'!$K$2&lt;&gt;TRUE,"",'Data Validation'!A151)</f>
        <v/>
      </c>
      <c r="B151" s="5" t="str">
        <f>IF('Data Validation'!$K$2&lt;&gt;TRUE,"",'Data Validation'!C151)</f>
        <v/>
      </c>
      <c r="C151" s="5" t="str">
        <f>IF('Data Validation'!$K$2&lt;&gt;TRUE,"",'Data Validation'!E151)</f>
        <v/>
      </c>
      <c r="D151" s="5" t="str">
        <f>IF('Data Validation'!$K$2&lt;&gt;TRUE,"",'Data Validation'!G151)</f>
        <v/>
      </c>
      <c r="E151" s="50" t="str">
        <f>IF($C151&lt;&gt;"M5","",SSA!E151)</f>
        <v/>
      </c>
      <c r="M151" s="47"/>
      <c r="N151" s="47"/>
      <c r="O151" s="47"/>
      <c r="P151" s="47"/>
      <c r="Q151" s="47"/>
      <c r="R151" s="47"/>
      <c r="S151" s="47"/>
    </row>
    <row r="152" spans="1:19" x14ac:dyDescent="0.55000000000000004">
      <c r="A152" s="5" t="str">
        <f>IF('Data Validation'!$K$2&lt;&gt;TRUE,"",'Data Validation'!A152)</f>
        <v/>
      </c>
      <c r="B152" s="5" t="str">
        <f>IF('Data Validation'!$K$2&lt;&gt;TRUE,"",'Data Validation'!C152)</f>
        <v/>
      </c>
      <c r="C152" s="5" t="str">
        <f>IF('Data Validation'!$K$2&lt;&gt;TRUE,"",'Data Validation'!E152)</f>
        <v/>
      </c>
      <c r="D152" s="5" t="str">
        <f>IF('Data Validation'!$K$2&lt;&gt;TRUE,"",'Data Validation'!G152)</f>
        <v/>
      </c>
      <c r="E152" s="50" t="str">
        <f>IF($C152&lt;&gt;"M5","",SSA!E152)</f>
        <v/>
      </c>
      <c r="F152" s="15" t="str">
        <f>IFERROR(AVERAGE(E117:E152),"")</f>
        <v/>
      </c>
      <c r="G152" s="41" t="str">
        <f>IF(F152="","",F152)</f>
        <v/>
      </c>
      <c r="M152" s="15" t="str">
        <f>IFERROR(E152-F152,"")</f>
        <v/>
      </c>
      <c r="N152" s="47"/>
      <c r="O152" s="47"/>
      <c r="P152" s="47"/>
      <c r="Q152" s="47"/>
      <c r="R152" s="47"/>
      <c r="S152" s="47"/>
    </row>
    <row r="153" spans="1:19" x14ac:dyDescent="0.55000000000000004">
      <c r="A153" s="5" t="str">
        <f>IF('Data Validation'!$K$2&lt;&gt;TRUE,"",'Data Validation'!A153)</f>
        <v/>
      </c>
      <c r="B153" s="5" t="str">
        <f>IF('Data Validation'!$K$2&lt;&gt;TRUE,"",'Data Validation'!C153)</f>
        <v/>
      </c>
      <c r="C153" s="5" t="str">
        <f>IF('Data Validation'!$K$2&lt;&gt;TRUE,"",'Data Validation'!E153)</f>
        <v/>
      </c>
      <c r="D153" s="5" t="str">
        <f>IF('Data Validation'!$K$2&lt;&gt;TRUE,"",'Data Validation'!G153)</f>
        <v/>
      </c>
      <c r="E153" s="50" t="str">
        <f>IF($C153&lt;&gt;"M5","",SSA!E153)</f>
        <v/>
      </c>
      <c r="F153" s="15" t="str">
        <f t="shared" ref="F153:F216" si="0">IFERROR(AVERAGE(E118:E153),"")</f>
        <v/>
      </c>
      <c r="G153" s="23" t="str">
        <f t="shared" ref="G153:G216" si="1">IF(F153="","",F153*0.2+G152*0.8)</f>
        <v/>
      </c>
      <c r="H153" s="48" t="str">
        <f>IFERROR(F153-G153,"")</f>
        <v/>
      </c>
      <c r="I153" s="49" t="str">
        <f>IF(H153="","",IF(H153&gt;=0,1,-1))</f>
        <v/>
      </c>
      <c r="J153" s="41">
        <v>0</v>
      </c>
      <c r="M153" s="15" t="str">
        <f t="shared" ref="M153:M216" si="2">IFERROR(E153-F153,"")</f>
        <v/>
      </c>
      <c r="N153" s="47"/>
      <c r="O153" s="47"/>
      <c r="P153" s="47"/>
      <c r="Q153" s="47"/>
      <c r="R153" s="47"/>
      <c r="S153" s="47"/>
    </row>
    <row r="154" spans="1:19" x14ac:dyDescent="0.55000000000000004">
      <c r="A154" s="5" t="str">
        <f>IF('Data Validation'!$K$2&lt;&gt;TRUE,"",'Data Validation'!A154)</f>
        <v/>
      </c>
      <c r="B154" s="5" t="str">
        <f>IF('Data Validation'!$K$2&lt;&gt;TRUE,"",'Data Validation'!C154)</f>
        <v/>
      </c>
      <c r="C154" s="5" t="str">
        <f>IF('Data Validation'!$K$2&lt;&gt;TRUE,"",'Data Validation'!E154)</f>
        <v/>
      </c>
      <c r="D154" s="5" t="str">
        <f>IF('Data Validation'!$K$2&lt;&gt;TRUE,"",'Data Validation'!G154)</f>
        <v/>
      </c>
      <c r="E154" s="50" t="str">
        <f>IF($C154&lt;&gt;"M5","",SSA!E154)</f>
        <v/>
      </c>
      <c r="F154" s="15" t="str">
        <f t="shared" si="0"/>
        <v/>
      </c>
      <c r="G154" s="23" t="str">
        <f t="shared" si="1"/>
        <v/>
      </c>
      <c r="H154" s="48" t="str">
        <f t="shared" ref="H154:H217" si="3">IFERROR(F154-G154,"")</f>
        <v/>
      </c>
      <c r="I154" s="49" t="str">
        <f t="shared" ref="I154:I217" si="4">IF(H154="","",IF(H154&gt;=0,1,-1))</f>
        <v/>
      </c>
      <c r="J154" s="26" t="str">
        <f>IFERROR(IF(I154=I153,J153+I154,I154),"")</f>
        <v/>
      </c>
      <c r="M154" s="15" t="str">
        <f t="shared" si="2"/>
        <v/>
      </c>
      <c r="N154" s="47"/>
      <c r="O154" s="47"/>
      <c r="P154" s="47"/>
      <c r="Q154" s="47"/>
      <c r="R154" s="47"/>
      <c r="S154" s="47"/>
    </row>
    <row r="155" spans="1:19" x14ac:dyDescent="0.55000000000000004">
      <c r="A155" s="5" t="str">
        <f>IF('Data Validation'!$K$2&lt;&gt;TRUE,"",'Data Validation'!A155)</f>
        <v/>
      </c>
      <c r="B155" s="5" t="str">
        <f>IF('Data Validation'!$K$2&lt;&gt;TRUE,"",'Data Validation'!C155)</f>
        <v/>
      </c>
      <c r="C155" s="5" t="str">
        <f>IF('Data Validation'!$K$2&lt;&gt;TRUE,"",'Data Validation'!E155)</f>
        <v/>
      </c>
      <c r="D155" s="5" t="str">
        <f>IF('Data Validation'!$K$2&lt;&gt;TRUE,"",'Data Validation'!G155)</f>
        <v/>
      </c>
      <c r="E155" s="50" t="str">
        <f>IF($C155&lt;&gt;"M5","",SSA!E155)</f>
        <v/>
      </c>
      <c r="F155" s="15" t="str">
        <f t="shared" si="0"/>
        <v/>
      </c>
      <c r="G155" s="23" t="str">
        <f t="shared" si="1"/>
        <v/>
      </c>
      <c r="H155" s="48" t="str">
        <f t="shared" si="3"/>
        <v/>
      </c>
      <c r="I155" s="49" t="str">
        <f t="shared" si="4"/>
        <v/>
      </c>
      <c r="J155" s="26" t="str">
        <f t="shared" ref="J155:J218" si="5">IFERROR(IF(I155=I154,J154+I155,I155),"")</f>
        <v/>
      </c>
      <c r="M155" s="15" t="str">
        <f t="shared" si="2"/>
        <v/>
      </c>
      <c r="N155" s="47"/>
      <c r="O155" s="47"/>
      <c r="P155" s="47"/>
      <c r="Q155" s="47"/>
      <c r="R155" s="47"/>
      <c r="S155" s="47"/>
    </row>
    <row r="156" spans="1:19" x14ac:dyDescent="0.55000000000000004">
      <c r="A156" s="5" t="str">
        <f>IF('Data Validation'!$K$2&lt;&gt;TRUE,"",'Data Validation'!A156)</f>
        <v/>
      </c>
      <c r="B156" s="5" t="str">
        <f>IF('Data Validation'!$K$2&lt;&gt;TRUE,"",'Data Validation'!C156)</f>
        <v/>
      </c>
      <c r="C156" s="5" t="str">
        <f>IF('Data Validation'!$K$2&lt;&gt;TRUE,"",'Data Validation'!E156)</f>
        <v/>
      </c>
      <c r="D156" s="5" t="str">
        <f>IF('Data Validation'!$K$2&lt;&gt;TRUE,"",'Data Validation'!G156)</f>
        <v/>
      </c>
      <c r="E156" s="50" t="str">
        <f>IF($C156&lt;&gt;"M5","",SSA!E156)</f>
        <v/>
      </c>
      <c r="F156" s="15" t="str">
        <f t="shared" si="0"/>
        <v/>
      </c>
      <c r="G156" s="23" t="str">
        <f t="shared" si="1"/>
        <v/>
      </c>
      <c r="H156" s="48" t="str">
        <f t="shared" si="3"/>
        <v/>
      </c>
      <c r="I156" s="49" t="str">
        <f t="shared" si="4"/>
        <v/>
      </c>
      <c r="J156" s="26" t="str">
        <f t="shared" si="5"/>
        <v/>
      </c>
      <c r="M156" s="15" t="str">
        <f t="shared" si="2"/>
        <v/>
      </c>
      <c r="N156" s="47"/>
      <c r="O156" s="47"/>
      <c r="P156" s="47"/>
      <c r="Q156" s="47"/>
      <c r="R156" s="47"/>
      <c r="S156" s="47"/>
    </row>
    <row r="157" spans="1:19" x14ac:dyDescent="0.55000000000000004">
      <c r="A157" s="5" t="str">
        <f>IF('Data Validation'!$K$2&lt;&gt;TRUE,"",'Data Validation'!A157)</f>
        <v/>
      </c>
      <c r="B157" s="5" t="str">
        <f>IF('Data Validation'!$K$2&lt;&gt;TRUE,"",'Data Validation'!C157)</f>
        <v/>
      </c>
      <c r="C157" s="5" t="str">
        <f>IF('Data Validation'!$K$2&lt;&gt;TRUE,"",'Data Validation'!E157)</f>
        <v/>
      </c>
      <c r="D157" s="5" t="str">
        <f>IF('Data Validation'!$K$2&lt;&gt;TRUE,"",'Data Validation'!G157)</f>
        <v/>
      </c>
      <c r="E157" s="50" t="str">
        <f>IF($C157&lt;&gt;"M5","",SSA!E157)</f>
        <v/>
      </c>
      <c r="F157" s="15" t="str">
        <f t="shared" si="0"/>
        <v/>
      </c>
      <c r="G157" s="23" t="str">
        <f t="shared" si="1"/>
        <v/>
      </c>
      <c r="H157" s="48" t="str">
        <f t="shared" si="3"/>
        <v/>
      </c>
      <c r="I157" s="49" t="str">
        <f t="shared" si="4"/>
        <v/>
      </c>
      <c r="J157" s="26" t="str">
        <f t="shared" si="5"/>
        <v/>
      </c>
      <c r="M157" s="15" t="str">
        <f t="shared" si="2"/>
        <v/>
      </c>
      <c r="N157" s="47"/>
      <c r="O157" s="47"/>
      <c r="P157" s="47"/>
      <c r="Q157" s="47"/>
      <c r="R157" s="47"/>
      <c r="S157" s="47"/>
    </row>
    <row r="158" spans="1:19" x14ac:dyDescent="0.55000000000000004">
      <c r="A158" s="5" t="str">
        <f>IF('Data Validation'!$K$2&lt;&gt;TRUE,"",'Data Validation'!A158)</f>
        <v/>
      </c>
      <c r="B158" s="5" t="str">
        <f>IF('Data Validation'!$K$2&lt;&gt;TRUE,"",'Data Validation'!C158)</f>
        <v/>
      </c>
      <c r="C158" s="5" t="str">
        <f>IF('Data Validation'!$K$2&lt;&gt;TRUE,"",'Data Validation'!E158)</f>
        <v/>
      </c>
      <c r="D158" s="5" t="str">
        <f>IF('Data Validation'!$K$2&lt;&gt;TRUE,"",'Data Validation'!G158)</f>
        <v/>
      </c>
      <c r="E158" s="50" t="str">
        <f>IF($C158&lt;&gt;"M5","",SSA!E158)</f>
        <v/>
      </c>
      <c r="F158" s="15" t="str">
        <f t="shared" si="0"/>
        <v/>
      </c>
      <c r="G158" s="23" t="str">
        <f t="shared" si="1"/>
        <v/>
      </c>
      <c r="H158" s="48" t="str">
        <f t="shared" si="3"/>
        <v/>
      </c>
      <c r="I158" s="49" t="str">
        <f t="shared" si="4"/>
        <v/>
      </c>
      <c r="J158" s="26" t="str">
        <f t="shared" si="5"/>
        <v/>
      </c>
      <c r="M158" s="15" t="str">
        <f t="shared" si="2"/>
        <v/>
      </c>
      <c r="N158" s="47"/>
      <c r="O158" s="47"/>
      <c r="P158" s="47"/>
      <c r="Q158" s="47"/>
      <c r="R158" s="47"/>
      <c r="S158" s="47"/>
    </row>
    <row r="159" spans="1:19" x14ac:dyDescent="0.55000000000000004">
      <c r="A159" s="5" t="str">
        <f>IF('Data Validation'!$K$2&lt;&gt;TRUE,"",'Data Validation'!A159)</f>
        <v/>
      </c>
      <c r="B159" s="5" t="str">
        <f>IF('Data Validation'!$K$2&lt;&gt;TRUE,"",'Data Validation'!C159)</f>
        <v/>
      </c>
      <c r="C159" s="5" t="str">
        <f>IF('Data Validation'!$K$2&lt;&gt;TRUE,"",'Data Validation'!E159)</f>
        <v/>
      </c>
      <c r="D159" s="5" t="str">
        <f>IF('Data Validation'!$K$2&lt;&gt;TRUE,"",'Data Validation'!G159)</f>
        <v/>
      </c>
      <c r="E159" s="50" t="str">
        <f>IF($C159&lt;&gt;"M5","",SSA!E159)</f>
        <v/>
      </c>
      <c r="F159" s="15" t="str">
        <f t="shared" si="0"/>
        <v/>
      </c>
      <c r="G159" s="23" t="str">
        <f t="shared" si="1"/>
        <v/>
      </c>
      <c r="H159" s="48" t="str">
        <f t="shared" si="3"/>
        <v/>
      </c>
      <c r="I159" s="49" t="str">
        <f t="shared" si="4"/>
        <v/>
      </c>
      <c r="J159" s="26" t="str">
        <f t="shared" si="5"/>
        <v/>
      </c>
      <c r="M159" s="15" t="str">
        <f t="shared" si="2"/>
        <v/>
      </c>
      <c r="N159" s="47"/>
      <c r="O159" s="47"/>
      <c r="P159" s="47"/>
      <c r="Q159" s="47"/>
      <c r="R159" s="47"/>
      <c r="S159" s="47"/>
    </row>
    <row r="160" spans="1:19" x14ac:dyDescent="0.55000000000000004">
      <c r="A160" s="5" t="str">
        <f>IF('Data Validation'!$K$2&lt;&gt;TRUE,"",'Data Validation'!A160)</f>
        <v/>
      </c>
      <c r="B160" s="5" t="str">
        <f>IF('Data Validation'!$K$2&lt;&gt;TRUE,"",'Data Validation'!C160)</f>
        <v/>
      </c>
      <c r="C160" s="5" t="str">
        <f>IF('Data Validation'!$K$2&lt;&gt;TRUE,"",'Data Validation'!E160)</f>
        <v/>
      </c>
      <c r="D160" s="5" t="str">
        <f>IF('Data Validation'!$K$2&lt;&gt;TRUE,"",'Data Validation'!G160)</f>
        <v/>
      </c>
      <c r="E160" s="50" t="str">
        <f>IF($C160&lt;&gt;"M5","",SSA!E160)</f>
        <v/>
      </c>
      <c r="F160" s="15" t="str">
        <f t="shared" si="0"/>
        <v/>
      </c>
      <c r="G160" s="23" t="str">
        <f t="shared" si="1"/>
        <v/>
      </c>
      <c r="H160" s="48" t="str">
        <f t="shared" si="3"/>
        <v/>
      </c>
      <c r="I160" s="49" t="str">
        <f t="shared" si="4"/>
        <v/>
      </c>
      <c r="J160" s="26" t="str">
        <f t="shared" si="5"/>
        <v/>
      </c>
      <c r="M160" s="15" t="str">
        <f t="shared" si="2"/>
        <v/>
      </c>
      <c r="N160" s="47"/>
      <c r="O160" s="47"/>
      <c r="P160" s="47"/>
      <c r="Q160" s="47"/>
      <c r="R160" s="47"/>
      <c r="S160" s="47"/>
    </row>
    <row r="161" spans="1:19" x14ac:dyDescent="0.55000000000000004">
      <c r="A161" s="5" t="str">
        <f>IF('Data Validation'!$K$2&lt;&gt;TRUE,"",'Data Validation'!A161)</f>
        <v/>
      </c>
      <c r="B161" s="5" t="str">
        <f>IF('Data Validation'!$K$2&lt;&gt;TRUE,"",'Data Validation'!C161)</f>
        <v/>
      </c>
      <c r="C161" s="5" t="str">
        <f>IF('Data Validation'!$K$2&lt;&gt;TRUE,"",'Data Validation'!E161)</f>
        <v/>
      </c>
      <c r="D161" s="5" t="str">
        <f>IF('Data Validation'!$K$2&lt;&gt;TRUE,"",'Data Validation'!G161)</f>
        <v/>
      </c>
      <c r="E161" s="50" t="str">
        <f>IF($C161&lt;&gt;"M5","",SSA!E161)</f>
        <v/>
      </c>
      <c r="F161" s="15" t="str">
        <f t="shared" si="0"/>
        <v/>
      </c>
      <c r="G161" s="23" t="str">
        <f t="shared" si="1"/>
        <v/>
      </c>
      <c r="H161" s="48" t="str">
        <f t="shared" si="3"/>
        <v/>
      </c>
      <c r="I161" s="49" t="str">
        <f t="shared" si="4"/>
        <v/>
      </c>
      <c r="J161" s="26" t="str">
        <f t="shared" si="5"/>
        <v/>
      </c>
      <c r="M161" s="15" t="str">
        <f t="shared" si="2"/>
        <v/>
      </c>
      <c r="N161" s="47"/>
      <c r="O161" s="47"/>
      <c r="P161" s="47"/>
      <c r="Q161" s="47"/>
      <c r="R161" s="47"/>
      <c r="S161" s="47"/>
    </row>
    <row r="162" spans="1:19" x14ac:dyDescent="0.55000000000000004">
      <c r="A162" s="5" t="str">
        <f>IF('Data Validation'!$K$2&lt;&gt;TRUE,"",'Data Validation'!A162)</f>
        <v/>
      </c>
      <c r="B162" s="5" t="str">
        <f>IF('Data Validation'!$K$2&lt;&gt;TRUE,"",'Data Validation'!C162)</f>
        <v/>
      </c>
      <c r="C162" s="5" t="str">
        <f>IF('Data Validation'!$K$2&lt;&gt;TRUE,"",'Data Validation'!E162)</f>
        <v/>
      </c>
      <c r="D162" s="5" t="str">
        <f>IF('Data Validation'!$K$2&lt;&gt;TRUE,"",'Data Validation'!G162)</f>
        <v/>
      </c>
      <c r="E162" s="50" t="str">
        <f>IF($C162&lt;&gt;"M5","",SSA!E162)</f>
        <v/>
      </c>
      <c r="F162" s="15" t="str">
        <f t="shared" si="0"/>
        <v/>
      </c>
      <c r="G162" s="23" t="str">
        <f t="shared" si="1"/>
        <v/>
      </c>
      <c r="H162" s="48" t="str">
        <f t="shared" si="3"/>
        <v/>
      </c>
      <c r="I162" s="49" t="str">
        <f t="shared" si="4"/>
        <v/>
      </c>
      <c r="J162" s="26" t="str">
        <f t="shared" si="5"/>
        <v/>
      </c>
      <c r="M162" s="15" t="str">
        <f t="shared" si="2"/>
        <v/>
      </c>
      <c r="N162" s="47"/>
      <c r="O162" s="47"/>
      <c r="P162" s="47"/>
      <c r="Q162" s="47"/>
      <c r="R162" s="47"/>
      <c r="S162" s="47"/>
    </row>
    <row r="163" spans="1:19" x14ac:dyDescent="0.55000000000000004">
      <c r="A163" s="5" t="str">
        <f>IF('Data Validation'!$K$2&lt;&gt;TRUE,"",'Data Validation'!A163)</f>
        <v/>
      </c>
      <c r="B163" s="5" t="str">
        <f>IF('Data Validation'!$K$2&lt;&gt;TRUE,"",'Data Validation'!C163)</f>
        <v/>
      </c>
      <c r="C163" s="5" t="str">
        <f>IF('Data Validation'!$K$2&lt;&gt;TRUE,"",'Data Validation'!E163)</f>
        <v/>
      </c>
      <c r="D163" s="5" t="str">
        <f>IF('Data Validation'!$K$2&lt;&gt;TRUE,"",'Data Validation'!G163)</f>
        <v/>
      </c>
      <c r="E163" s="50" t="str">
        <f>IF($C163&lt;&gt;"M5","",SSA!E163)</f>
        <v/>
      </c>
      <c r="F163" s="15" t="str">
        <f t="shared" si="0"/>
        <v/>
      </c>
      <c r="G163" s="23" t="str">
        <f t="shared" si="1"/>
        <v/>
      </c>
      <c r="H163" s="48" t="str">
        <f t="shared" si="3"/>
        <v/>
      </c>
      <c r="I163" s="49" t="str">
        <f t="shared" si="4"/>
        <v/>
      </c>
      <c r="J163" s="26" t="str">
        <f t="shared" si="5"/>
        <v/>
      </c>
      <c r="K163" s="4"/>
      <c r="L163" s="4"/>
      <c r="M163" s="15" t="str">
        <f t="shared" si="2"/>
        <v/>
      </c>
      <c r="N163" s="47"/>
      <c r="O163" s="47"/>
      <c r="P163" s="47"/>
      <c r="Q163" s="47"/>
      <c r="R163" s="47"/>
      <c r="S163" s="47"/>
    </row>
    <row r="164" spans="1:19" x14ac:dyDescent="0.55000000000000004">
      <c r="A164" s="5" t="str">
        <f>IF('Data Validation'!$K$2&lt;&gt;TRUE,"",'Data Validation'!A164)</f>
        <v/>
      </c>
      <c r="B164" s="5" t="str">
        <f>IF('Data Validation'!$K$2&lt;&gt;TRUE,"",'Data Validation'!C164)</f>
        <v/>
      </c>
      <c r="C164" s="5" t="str">
        <f>IF('Data Validation'!$K$2&lt;&gt;TRUE,"",'Data Validation'!E164)</f>
        <v/>
      </c>
      <c r="D164" s="5" t="str">
        <f>IF('Data Validation'!$K$2&lt;&gt;TRUE,"",'Data Validation'!G164)</f>
        <v/>
      </c>
      <c r="E164" s="50" t="str">
        <f>IF($C164&lt;&gt;"M5","",SSA!E164)</f>
        <v/>
      </c>
      <c r="F164" s="15" t="str">
        <f t="shared" si="0"/>
        <v/>
      </c>
      <c r="G164" s="23" t="str">
        <f t="shared" si="1"/>
        <v/>
      </c>
      <c r="H164" s="48" t="str">
        <f t="shared" si="3"/>
        <v/>
      </c>
      <c r="I164" s="49" t="str">
        <f t="shared" si="4"/>
        <v/>
      </c>
      <c r="J164" s="26" t="str">
        <f t="shared" si="5"/>
        <v/>
      </c>
      <c r="K164" s="4"/>
      <c r="L164" s="4"/>
      <c r="M164" s="15" t="str">
        <f t="shared" si="2"/>
        <v/>
      </c>
      <c r="N164" s="47"/>
      <c r="O164" s="47"/>
      <c r="P164" s="47"/>
      <c r="Q164" s="47"/>
      <c r="R164" s="47"/>
      <c r="S164" s="47"/>
    </row>
    <row r="165" spans="1:19" x14ac:dyDescent="0.55000000000000004">
      <c r="A165" s="5" t="str">
        <f>IF('Data Validation'!$K$2&lt;&gt;TRUE,"",'Data Validation'!A165)</f>
        <v/>
      </c>
      <c r="B165" s="5" t="str">
        <f>IF('Data Validation'!$K$2&lt;&gt;TRUE,"",'Data Validation'!C165)</f>
        <v/>
      </c>
      <c r="C165" s="5" t="str">
        <f>IF('Data Validation'!$K$2&lt;&gt;TRUE,"",'Data Validation'!E165)</f>
        <v/>
      </c>
      <c r="D165" s="5" t="str">
        <f>IF('Data Validation'!$K$2&lt;&gt;TRUE,"",'Data Validation'!G165)</f>
        <v/>
      </c>
      <c r="E165" s="50" t="str">
        <f>IF($C165&lt;&gt;"M5","",SSA!E165)</f>
        <v/>
      </c>
      <c r="F165" s="15" t="str">
        <f t="shared" si="0"/>
        <v/>
      </c>
      <c r="G165" s="23" t="str">
        <f t="shared" si="1"/>
        <v/>
      </c>
      <c r="H165" s="48" t="str">
        <f t="shared" si="3"/>
        <v/>
      </c>
      <c r="I165" s="49" t="str">
        <f t="shared" si="4"/>
        <v/>
      </c>
      <c r="J165" s="26" t="str">
        <f t="shared" si="5"/>
        <v/>
      </c>
      <c r="K165" s="4"/>
      <c r="L165" s="4"/>
      <c r="M165" s="15" t="str">
        <f t="shared" si="2"/>
        <v/>
      </c>
      <c r="N165" s="47"/>
      <c r="O165" s="47"/>
      <c r="P165" s="47"/>
      <c r="Q165" s="47"/>
      <c r="R165" s="47"/>
      <c r="S165" s="47"/>
    </row>
    <row r="166" spans="1:19" x14ac:dyDescent="0.55000000000000004">
      <c r="A166" s="5" t="str">
        <f>IF('Data Validation'!$K$2&lt;&gt;TRUE,"",'Data Validation'!A166)</f>
        <v/>
      </c>
      <c r="B166" s="5" t="str">
        <f>IF('Data Validation'!$K$2&lt;&gt;TRUE,"",'Data Validation'!C166)</f>
        <v/>
      </c>
      <c r="C166" s="5" t="str">
        <f>IF('Data Validation'!$K$2&lt;&gt;TRUE,"",'Data Validation'!E166)</f>
        <v/>
      </c>
      <c r="D166" s="5" t="str">
        <f>IF('Data Validation'!$K$2&lt;&gt;TRUE,"",'Data Validation'!G166)</f>
        <v/>
      </c>
      <c r="E166" s="50" t="str">
        <f>IF($C166&lt;&gt;"M5","",SSA!E166)</f>
        <v/>
      </c>
      <c r="F166" s="15" t="str">
        <f t="shared" si="0"/>
        <v/>
      </c>
      <c r="G166" s="23" t="str">
        <f t="shared" si="1"/>
        <v/>
      </c>
      <c r="H166" s="48" t="str">
        <f t="shared" si="3"/>
        <v/>
      </c>
      <c r="I166" s="49" t="str">
        <f t="shared" si="4"/>
        <v/>
      </c>
      <c r="J166" s="26" t="str">
        <f t="shared" si="5"/>
        <v/>
      </c>
      <c r="K166" s="4"/>
      <c r="L166" s="4"/>
      <c r="M166" s="15" t="str">
        <f t="shared" si="2"/>
        <v/>
      </c>
      <c r="N166" s="47"/>
      <c r="O166" s="47"/>
      <c r="P166" s="47"/>
      <c r="Q166" s="47"/>
      <c r="R166" s="47"/>
      <c r="S166" s="47"/>
    </row>
    <row r="167" spans="1:19" x14ac:dyDescent="0.55000000000000004">
      <c r="A167" s="5" t="str">
        <f>IF('Data Validation'!$K$2&lt;&gt;TRUE,"",'Data Validation'!A167)</f>
        <v/>
      </c>
      <c r="B167" s="5" t="str">
        <f>IF('Data Validation'!$K$2&lt;&gt;TRUE,"",'Data Validation'!C167)</f>
        <v/>
      </c>
      <c r="C167" s="5" t="str">
        <f>IF('Data Validation'!$K$2&lt;&gt;TRUE,"",'Data Validation'!E167)</f>
        <v/>
      </c>
      <c r="D167" s="5" t="str">
        <f>IF('Data Validation'!$K$2&lt;&gt;TRUE,"",'Data Validation'!G167)</f>
        <v/>
      </c>
      <c r="E167" s="50" t="str">
        <f>IF($C167&lt;&gt;"M5","",SSA!E167)</f>
        <v/>
      </c>
      <c r="F167" s="15" t="str">
        <f t="shared" si="0"/>
        <v/>
      </c>
      <c r="G167" s="23" t="str">
        <f t="shared" si="1"/>
        <v/>
      </c>
      <c r="H167" s="48" t="str">
        <f t="shared" si="3"/>
        <v/>
      </c>
      <c r="I167" s="49" t="str">
        <f t="shared" si="4"/>
        <v/>
      </c>
      <c r="J167" s="26" t="str">
        <f t="shared" si="5"/>
        <v/>
      </c>
      <c r="K167" s="4"/>
      <c r="L167" s="4"/>
      <c r="M167" s="15" t="str">
        <f t="shared" si="2"/>
        <v/>
      </c>
      <c r="N167" s="47"/>
      <c r="O167" s="47"/>
      <c r="P167" s="47"/>
      <c r="Q167" s="47"/>
      <c r="R167" s="47"/>
      <c r="S167" s="47"/>
    </row>
    <row r="168" spans="1:19" x14ac:dyDescent="0.55000000000000004">
      <c r="A168" s="5" t="str">
        <f>IF('Data Validation'!$K$2&lt;&gt;TRUE,"",'Data Validation'!A168)</f>
        <v/>
      </c>
      <c r="B168" s="5" t="str">
        <f>IF('Data Validation'!$K$2&lt;&gt;TRUE,"",'Data Validation'!C168)</f>
        <v/>
      </c>
      <c r="C168" s="5" t="str">
        <f>IF('Data Validation'!$K$2&lt;&gt;TRUE,"",'Data Validation'!E168)</f>
        <v/>
      </c>
      <c r="D168" s="5" t="str">
        <f>IF('Data Validation'!$K$2&lt;&gt;TRUE,"",'Data Validation'!G168)</f>
        <v/>
      </c>
      <c r="E168" s="50" t="str">
        <f>IF($C168&lt;&gt;"M5","",SSA!E168)</f>
        <v/>
      </c>
      <c r="F168" s="15" t="str">
        <f t="shared" si="0"/>
        <v/>
      </c>
      <c r="G168" s="23" t="str">
        <f t="shared" si="1"/>
        <v/>
      </c>
      <c r="H168" s="48" t="str">
        <f t="shared" si="3"/>
        <v/>
      </c>
      <c r="I168" s="49" t="str">
        <f t="shared" si="4"/>
        <v/>
      </c>
      <c r="J168" s="26" t="str">
        <f t="shared" si="5"/>
        <v/>
      </c>
      <c r="K168" s="4"/>
      <c r="L168" s="4"/>
      <c r="M168" s="15" t="str">
        <f t="shared" si="2"/>
        <v/>
      </c>
      <c r="N168" s="47"/>
      <c r="O168" s="47"/>
      <c r="P168" s="47"/>
      <c r="Q168" s="47"/>
      <c r="R168" s="47"/>
      <c r="S168" s="47"/>
    </row>
    <row r="169" spans="1:19" x14ac:dyDescent="0.55000000000000004">
      <c r="A169" s="5" t="str">
        <f>IF('Data Validation'!$K$2&lt;&gt;TRUE,"",'Data Validation'!A169)</f>
        <v/>
      </c>
      <c r="B169" s="5" t="str">
        <f>IF('Data Validation'!$K$2&lt;&gt;TRUE,"",'Data Validation'!C169)</f>
        <v/>
      </c>
      <c r="C169" s="5" t="str">
        <f>IF('Data Validation'!$K$2&lt;&gt;TRUE,"",'Data Validation'!E169)</f>
        <v/>
      </c>
      <c r="D169" s="5" t="str">
        <f>IF('Data Validation'!$K$2&lt;&gt;TRUE,"",'Data Validation'!G169)</f>
        <v/>
      </c>
      <c r="E169" s="50" t="str">
        <f>IF($C169&lt;&gt;"M5","",SSA!E169)</f>
        <v/>
      </c>
      <c r="F169" s="15" t="str">
        <f t="shared" si="0"/>
        <v/>
      </c>
      <c r="G169" s="23" t="str">
        <f t="shared" si="1"/>
        <v/>
      </c>
      <c r="H169" s="48" t="str">
        <f t="shared" si="3"/>
        <v/>
      </c>
      <c r="I169" s="49" t="str">
        <f t="shared" si="4"/>
        <v/>
      </c>
      <c r="J169" s="26" t="str">
        <f t="shared" si="5"/>
        <v/>
      </c>
      <c r="K169" s="4"/>
      <c r="L169" s="4"/>
      <c r="M169" s="15" t="str">
        <f t="shared" si="2"/>
        <v/>
      </c>
      <c r="N169" s="47"/>
      <c r="O169" s="47"/>
      <c r="P169" s="47"/>
      <c r="Q169" s="47"/>
      <c r="R169" s="47"/>
      <c r="S169" s="47"/>
    </row>
    <row r="170" spans="1:19" x14ac:dyDescent="0.55000000000000004">
      <c r="A170" s="5" t="str">
        <f>IF('Data Validation'!$K$2&lt;&gt;TRUE,"",'Data Validation'!A170)</f>
        <v/>
      </c>
      <c r="B170" s="5" t="str">
        <f>IF('Data Validation'!$K$2&lt;&gt;TRUE,"",'Data Validation'!C170)</f>
        <v/>
      </c>
      <c r="C170" s="5" t="str">
        <f>IF('Data Validation'!$K$2&lt;&gt;TRUE,"",'Data Validation'!E170)</f>
        <v/>
      </c>
      <c r="D170" s="5" t="str">
        <f>IF('Data Validation'!$K$2&lt;&gt;TRUE,"",'Data Validation'!G170)</f>
        <v/>
      </c>
      <c r="E170" s="50" t="str">
        <f>IF($C170&lt;&gt;"M5","",SSA!E170)</f>
        <v/>
      </c>
      <c r="F170" s="15" t="str">
        <f t="shared" si="0"/>
        <v/>
      </c>
      <c r="G170" s="23" t="str">
        <f t="shared" si="1"/>
        <v/>
      </c>
      <c r="H170" s="48" t="str">
        <f t="shared" si="3"/>
        <v/>
      </c>
      <c r="I170" s="49" t="str">
        <f t="shared" si="4"/>
        <v/>
      </c>
      <c r="J170" s="26" t="str">
        <f t="shared" si="5"/>
        <v/>
      </c>
      <c r="K170" s="4"/>
      <c r="L170" s="4"/>
      <c r="M170" s="15" t="str">
        <f t="shared" si="2"/>
        <v/>
      </c>
      <c r="N170" s="47"/>
      <c r="O170" s="47"/>
      <c r="P170" s="47"/>
      <c r="Q170" s="47"/>
      <c r="R170" s="47"/>
      <c r="S170" s="47"/>
    </row>
    <row r="171" spans="1:19" x14ac:dyDescent="0.55000000000000004">
      <c r="A171" s="5" t="str">
        <f>IF('Data Validation'!$K$2&lt;&gt;TRUE,"",'Data Validation'!A171)</f>
        <v/>
      </c>
      <c r="B171" s="5" t="str">
        <f>IF('Data Validation'!$K$2&lt;&gt;TRUE,"",'Data Validation'!C171)</f>
        <v/>
      </c>
      <c r="C171" s="5" t="str">
        <f>IF('Data Validation'!$K$2&lt;&gt;TRUE,"",'Data Validation'!E171)</f>
        <v/>
      </c>
      <c r="D171" s="5" t="str">
        <f>IF('Data Validation'!$K$2&lt;&gt;TRUE,"",'Data Validation'!G171)</f>
        <v/>
      </c>
      <c r="E171" s="50" t="str">
        <f>IF($C171&lt;&gt;"M5","",SSA!E171)</f>
        <v/>
      </c>
      <c r="F171" s="15" t="str">
        <f t="shared" si="0"/>
        <v/>
      </c>
      <c r="G171" s="23" t="str">
        <f t="shared" si="1"/>
        <v/>
      </c>
      <c r="H171" s="48" t="str">
        <f t="shared" si="3"/>
        <v/>
      </c>
      <c r="I171" s="49" t="str">
        <f t="shared" si="4"/>
        <v/>
      </c>
      <c r="J171" s="26" t="str">
        <f t="shared" si="5"/>
        <v/>
      </c>
      <c r="K171" s="4"/>
      <c r="L171" s="4"/>
      <c r="M171" s="15" t="str">
        <f t="shared" si="2"/>
        <v/>
      </c>
      <c r="N171" s="47"/>
      <c r="O171" s="47"/>
      <c r="P171" s="47"/>
      <c r="Q171" s="47"/>
      <c r="R171" s="47"/>
      <c r="S171" s="47"/>
    </row>
    <row r="172" spans="1:19" x14ac:dyDescent="0.55000000000000004">
      <c r="A172" s="5" t="str">
        <f>IF('Data Validation'!$K$2&lt;&gt;TRUE,"",'Data Validation'!A172)</f>
        <v/>
      </c>
      <c r="B172" s="5" t="str">
        <f>IF('Data Validation'!$K$2&lt;&gt;TRUE,"",'Data Validation'!C172)</f>
        <v/>
      </c>
      <c r="C172" s="5" t="str">
        <f>IF('Data Validation'!$K$2&lt;&gt;TRUE,"",'Data Validation'!E172)</f>
        <v/>
      </c>
      <c r="D172" s="5" t="str">
        <f>IF('Data Validation'!$K$2&lt;&gt;TRUE,"",'Data Validation'!G172)</f>
        <v/>
      </c>
      <c r="E172" s="50" t="str">
        <f>IF($C172&lt;&gt;"M5","",SSA!E172)</f>
        <v/>
      </c>
      <c r="F172" s="15" t="str">
        <f t="shared" si="0"/>
        <v/>
      </c>
      <c r="G172" s="23" t="str">
        <f t="shared" si="1"/>
        <v/>
      </c>
      <c r="H172" s="48" t="str">
        <f t="shared" si="3"/>
        <v/>
      </c>
      <c r="I172" s="49" t="str">
        <f t="shared" si="4"/>
        <v/>
      </c>
      <c r="J172" s="26" t="str">
        <f t="shared" si="5"/>
        <v/>
      </c>
      <c r="K172" s="4"/>
      <c r="L172" s="4"/>
      <c r="M172" s="15" t="str">
        <f t="shared" si="2"/>
        <v/>
      </c>
      <c r="N172" s="47"/>
      <c r="O172" s="47"/>
      <c r="P172" s="47"/>
      <c r="Q172" s="47"/>
      <c r="R172" s="47"/>
      <c r="S172" s="47"/>
    </row>
    <row r="173" spans="1:19" x14ac:dyDescent="0.55000000000000004">
      <c r="A173" s="5" t="str">
        <f>IF('Data Validation'!$K$2&lt;&gt;TRUE,"",'Data Validation'!A173)</f>
        <v/>
      </c>
      <c r="B173" s="5" t="str">
        <f>IF('Data Validation'!$K$2&lt;&gt;TRUE,"",'Data Validation'!C173)</f>
        <v/>
      </c>
      <c r="C173" s="5" t="str">
        <f>IF('Data Validation'!$K$2&lt;&gt;TRUE,"",'Data Validation'!E173)</f>
        <v/>
      </c>
      <c r="D173" s="5" t="str">
        <f>IF('Data Validation'!$K$2&lt;&gt;TRUE,"",'Data Validation'!G173)</f>
        <v/>
      </c>
      <c r="E173" s="50" t="str">
        <f>IF($C173&lt;&gt;"M5","",SSA!E173)</f>
        <v/>
      </c>
      <c r="F173" s="15" t="str">
        <f t="shared" si="0"/>
        <v/>
      </c>
      <c r="G173" s="23" t="str">
        <f t="shared" si="1"/>
        <v/>
      </c>
      <c r="H173" s="48" t="str">
        <f t="shared" si="3"/>
        <v/>
      </c>
      <c r="I173" s="49" t="str">
        <f t="shared" si="4"/>
        <v/>
      </c>
      <c r="J173" s="26" t="str">
        <f t="shared" si="5"/>
        <v/>
      </c>
      <c r="K173" s="4"/>
      <c r="L173" s="4"/>
      <c r="M173" s="15" t="str">
        <f t="shared" si="2"/>
        <v/>
      </c>
      <c r="N173" s="47"/>
      <c r="O173" s="47"/>
      <c r="P173" s="47"/>
      <c r="Q173" s="47"/>
      <c r="R173" s="47"/>
      <c r="S173" s="47"/>
    </row>
    <row r="174" spans="1:19" x14ac:dyDescent="0.55000000000000004">
      <c r="A174" s="5" t="str">
        <f>IF('Data Validation'!$K$2&lt;&gt;TRUE,"",'Data Validation'!A174)</f>
        <v/>
      </c>
      <c r="B174" s="5" t="str">
        <f>IF('Data Validation'!$K$2&lt;&gt;TRUE,"",'Data Validation'!C174)</f>
        <v/>
      </c>
      <c r="C174" s="5" t="str">
        <f>IF('Data Validation'!$K$2&lt;&gt;TRUE,"",'Data Validation'!E174)</f>
        <v/>
      </c>
      <c r="D174" s="5" t="str">
        <f>IF('Data Validation'!$K$2&lt;&gt;TRUE,"",'Data Validation'!G174)</f>
        <v/>
      </c>
      <c r="E174" s="50" t="str">
        <f>IF($C174&lt;&gt;"M5","",SSA!E174)</f>
        <v/>
      </c>
      <c r="F174" s="15" t="str">
        <f t="shared" si="0"/>
        <v/>
      </c>
      <c r="G174" s="23" t="str">
        <f t="shared" si="1"/>
        <v/>
      </c>
      <c r="H174" s="48" t="str">
        <f t="shared" si="3"/>
        <v/>
      </c>
      <c r="I174" s="49" t="str">
        <f t="shared" si="4"/>
        <v/>
      </c>
      <c r="J174" s="26" t="str">
        <f t="shared" si="5"/>
        <v/>
      </c>
      <c r="K174" s="4"/>
      <c r="L174" s="4"/>
      <c r="M174" s="15" t="str">
        <f t="shared" si="2"/>
        <v/>
      </c>
      <c r="N174" s="47"/>
      <c r="O174" s="47"/>
      <c r="P174" s="47"/>
      <c r="Q174" s="47"/>
      <c r="R174" s="47"/>
      <c r="S174" s="47"/>
    </row>
    <row r="175" spans="1:19" x14ac:dyDescent="0.55000000000000004">
      <c r="A175" s="5" t="str">
        <f>IF('Data Validation'!$K$2&lt;&gt;TRUE,"",'Data Validation'!A175)</f>
        <v/>
      </c>
      <c r="B175" s="5" t="str">
        <f>IF('Data Validation'!$K$2&lt;&gt;TRUE,"",'Data Validation'!C175)</f>
        <v/>
      </c>
      <c r="C175" s="5" t="str">
        <f>IF('Data Validation'!$K$2&lt;&gt;TRUE,"",'Data Validation'!E175)</f>
        <v/>
      </c>
      <c r="D175" s="5" t="str">
        <f>IF('Data Validation'!$K$2&lt;&gt;TRUE,"",'Data Validation'!G175)</f>
        <v/>
      </c>
      <c r="E175" s="50" t="str">
        <f>IF($C175&lt;&gt;"M5","",SSA!E175)</f>
        <v/>
      </c>
      <c r="F175" s="15" t="str">
        <f t="shared" si="0"/>
        <v/>
      </c>
      <c r="G175" s="23" t="str">
        <f t="shared" si="1"/>
        <v/>
      </c>
      <c r="H175" s="48" t="str">
        <f t="shared" si="3"/>
        <v/>
      </c>
      <c r="I175" s="49" t="str">
        <f t="shared" si="4"/>
        <v/>
      </c>
      <c r="J175" s="26" t="str">
        <f t="shared" si="5"/>
        <v/>
      </c>
      <c r="K175" s="51" t="str">
        <f>IF(J175="","",IF(J175&lt;=23,"",IF(AND(J175&gt;=24,J175&lt;=72),"Bullish",IF(J175&gt;=73,"Vulnerable Bullish",""))))</f>
        <v/>
      </c>
      <c r="L175" s="52" t="str">
        <f>IF(J175="","",IF(J175&gt;=-23,"",IF(AND(J175&lt;=-24,J175&gt;=-72),"Bearish",IF(J175&lt;=-73,"Vulnerable Bearish",""))))</f>
        <v/>
      </c>
      <c r="M175" s="15" t="str">
        <f t="shared" si="2"/>
        <v/>
      </c>
      <c r="N175" s="47"/>
      <c r="O175" s="47"/>
      <c r="P175" s="47"/>
      <c r="Q175" s="47"/>
      <c r="R175" s="47"/>
      <c r="S175" s="47"/>
    </row>
    <row r="176" spans="1:19" x14ac:dyDescent="0.55000000000000004">
      <c r="A176" s="5" t="str">
        <f>IF('Data Validation'!$K$2&lt;&gt;TRUE,"",'Data Validation'!A176)</f>
        <v/>
      </c>
      <c r="B176" s="5" t="str">
        <f>IF('Data Validation'!$K$2&lt;&gt;TRUE,"",'Data Validation'!C176)</f>
        <v/>
      </c>
      <c r="C176" s="5" t="str">
        <f>IF('Data Validation'!$K$2&lt;&gt;TRUE,"",'Data Validation'!E176)</f>
        <v/>
      </c>
      <c r="D176" s="5" t="str">
        <f>IF('Data Validation'!$K$2&lt;&gt;TRUE,"",'Data Validation'!G176)</f>
        <v/>
      </c>
      <c r="E176" s="50" t="str">
        <f>IF($C176&lt;&gt;"M5","",SSA!E176)</f>
        <v/>
      </c>
      <c r="F176" s="15" t="str">
        <f t="shared" si="0"/>
        <v/>
      </c>
      <c r="G176" s="23" t="str">
        <f t="shared" si="1"/>
        <v/>
      </c>
      <c r="H176" s="48" t="str">
        <f t="shared" si="3"/>
        <v/>
      </c>
      <c r="I176" s="49" t="str">
        <f t="shared" si="4"/>
        <v/>
      </c>
      <c r="J176" s="26" t="str">
        <f t="shared" si="5"/>
        <v/>
      </c>
      <c r="K176" s="51" t="str">
        <f t="shared" ref="K176:K239" si="6">IF(J176="","",IF(J176&lt;=23,"",IF(AND(J176&gt;=24,J176&lt;=72),"Bullish",IF(J176&gt;=73,"Vulnerable Bullish",""))))</f>
        <v/>
      </c>
      <c r="L176" s="52" t="str">
        <f t="shared" ref="L176:L239" si="7">IF(J176="","",IF(J176&gt;=-23,"",IF(AND(J176&lt;=-24,J176&gt;=-72),"Bearish",IF(J176&lt;=-73,"Vulnerable Bearish",""))))</f>
        <v/>
      </c>
      <c r="M176" s="15" t="str">
        <f t="shared" si="2"/>
        <v/>
      </c>
      <c r="N176" s="47"/>
      <c r="O176" s="47"/>
      <c r="P176" s="47"/>
      <c r="Q176" s="47"/>
      <c r="R176" s="47"/>
      <c r="S176" s="47"/>
    </row>
    <row r="177" spans="1:27" x14ac:dyDescent="0.55000000000000004">
      <c r="A177" s="5" t="str">
        <f>IF('Data Validation'!$K$2&lt;&gt;TRUE,"",'Data Validation'!A177)</f>
        <v/>
      </c>
      <c r="B177" s="5" t="str">
        <f>IF('Data Validation'!$K$2&lt;&gt;TRUE,"",'Data Validation'!C177)</f>
        <v/>
      </c>
      <c r="C177" s="5" t="str">
        <f>IF('Data Validation'!$K$2&lt;&gt;TRUE,"",'Data Validation'!E177)</f>
        <v/>
      </c>
      <c r="D177" s="5" t="str">
        <f>IF('Data Validation'!$K$2&lt;&gt;TRUE,"",'Data Validation'!G177)</f>
        <v/>
      </c>
      <c r="E177" s="50" t="str">
        <f>IF($C177&lt;&gt;"M5","",SSA!E177)</f>
        <v/>
      </c>
      <c r="F177" s="15" t="str">
        <f t="shared" si="0"/>
        <v/>
      </c>
      <c r="G177" s="23" t="str">
        <f t="shared" si="1"/>
        <v/>
      </c>
      <c r="H177" s="48" t="str">
        <f t="shared" si="3"/>
        <v/>
      </c>
      <c r="I177" s="49" t="str">
        <f t="shared" si="4"/>
        <v/>
      </c>
      <c r="J177" s="26" t="str">
        <f t="shared" si="5"/>
        <v/>
      </c>
      <c r="K177" s="51" t="str">
        <f t="shared" si="6"/>
        <v/>
      </c>
      <c r="L177" s="52" t="str">
        <f t="shared" si="7"/>
        <v/>
      </c>
      <c r="M177" s="15" t="str">
        <f t="shared" si="2"/>
        <v/>
      </c>
      <c r="N177" s="47"/>
      <c r="O177" s="47"/>
      <c r="P177" s="47"/>
      <c r="Q177" s="47"/>
      <c r="R177" s="47"/>
      <c r="S177" s="47"/>
    </row>
    <row r="178" spans="1:27" x14ac:dyDescent="0.55000000000000004">
      <c r="A178" s="5" t="str">
        <f>IF('Data Validation'!$K$2&lt;&gt;TRUE,"",'Data Validation'!A178)</f>
        <v/>
      </c>
      <c r="B178" s="5" t="str">
        <f>IF('Data Validation'!$K$2&lt;&gt;TRUE,"",'Data Validation'!C178)</f>
        <v/>
      </c>
      <c r="C178" s="5" t="str">
        <f>IF('Data Validation'!$K$2&lt;&gt;TRUE,"",'Data Validation'!E178)</f>
        <v/>
      </c>
      <c r="D178" s="5" t="str">
        <f>IF('Data Validation'!$K$2&lt;&gt;TRUE,"",'Data Validation'!G178)</f>
        <v/>
      </c>
      <c r="E178" s="50" t="str">
        <f>IF($C178&lt;&gt;"M5","",SSA!E178)</f>
        <v/>
      </c>
      <c r="F178" s="15" t="str">
        <f t="shared" si="0"/>
        <v/>
      </c>
      <c r="G178" s="23" t="str">
        <f t="shared" si="1"/>
        <v/>
      </c>
      <c r="H178" s="48" t="str">
        <f t="shared" si="3"/>
        <v/>
      </c>
      <c r="I178" s="49" t="str">
        <f t="shared" si="4"/>
        <v/>
      </c>
      <c r="J178" s="26" t="str">
        <f t="shared" si="5"/>
        <v/>
      </c>
      <c r="K178" s="51" t="str">
        <f t="shared" si="6"/>
        <v/>
      </c>
      <c r="L178" s="52" t="str">
        <f t="shared" si="7"/>
        <v/>
      </c>
      <c r="M178" s="15" t="str">
        <f t="shared" si="2"/>
        <v/>
      </c>
      <c r="N178" s="47"/>
      <c r="O178" s="47"/>
      <c r="P178" s="47"/>
      <c r="Q178" s="47"/>
      <c r="R178" s="47"/>
      <c r="S178" s="47"/>
    </row>
    <row r="179" spans="1:27" x14ac:dyDescent="0.55000000000000004">
      <c r="A179" s="5" t="str">
        <f>IF('Data Validation'!$K$2&lt;&gt;TRUE,"",'Data Validation'!A179)</f>
        <v/>
      </c>
      <c r="B179" s="5" t="str">
        <f>IF('Data Validation'!$K$2&lt;&gt;TRUE,"",'Data Validation'!C179)</f>
        <v/>
      </c>
      <c r="C179" s="5" t="str">
        <f>IF('Data Validation'!$K$2&lt;&gt;TRUE,"",'Data Validation'!E179)</f>
        <v/>
      </c>
      <c r="D179" s="5" t="str">
        <f>IF('Data Validation'!$K$2&lt;&gt;TRUE,"",'Data Validation'!G179)</f>
        <v/>
      </c>
      <c r="E179" s="50" t="str">
        <f>IF($C179&lt;&gt;"M5","",SSA!E179)</f>
        <v/>
      </c>
      <c r="F179" s="15" t="str">
        <f t="shared" si="0"/>
        <v/>
      </c>
      <c r="G179" s="23" t="str">
        <f t="shared" si="1"/>
        <v/>
      </c>
      <c r="H179" s="48" t="str">
        <f t="shared" si="3"/>
        <v/>
      </c>
      <c r="I179" s="49" t="str">
        <f t="shared" si="4"/>
        <v/>
      </c>
      <c r="J179" s="26" t="str">
        <f t="shared" si="5"/>
        <v/>
      </c>
      <c r="K179" s="51" t="str">
        <f t="shared" si="6"/>
        <v/>
      </c>
      <c r="L179" s="52" t="str">
        <f t="shared" si="7"/>
        <v/>
      </c>
      <c r="M179" s="15" t="str">
        <f t="shared" si="2"/>
        <v/>
      </c>
      <c r="N179" s="47"/>
      <c r="O179" s="47"/>
      <c r="P179" s="47"/>
      <c r="Q179" s="47"/>
      <c r="R179" s="47"/>
      <c r="S179" s="47"/>
    </row>
    <row r="180" spans="1:27" x14ac:dyDescent="0.55000000000000004">
      <c r="A180" s="5" t="str">
        <f>IF('Data Validation'!$K$2&lt;&gt;TRUE,"",'Data Validation'!A180)</f>
        <v/>
      </c>
      <c r="B180" s="5" t="str">
        <f>IF('Data Validation'!$K$2&lt;&gt;TRUE,"",'Data Validation'!C180)</f>
        <v/>
      </c>
      <c r="C180" s="5" t="str">
        <f>IF('Data Validation'!$K$2&lt;&gt;TRUE,"",'Data Validation'!E180)</f>
        <v/>
      </c>
      <c r="D180" s="5" t="str">
        <f>IF('Data Validation'!$K$2&lt;&gt;TRUE,"",'Data Validation'!G180)</f>
        <v/>
      </c>
      <c r="E180" s="50" t="str">
        <f>IF($C180&lt;&gt;"M5","",SSA!E180)</f>
        <v/>
      </c>
      <c r="F180" s="15" t="str">
        <f t="shared" si="0"/>
        <v/>
      </c>
      <c r="G180" s="23" t="str">
        <f t="shared" si="1"/>
        <v/>
      </c>
      <c r="H180" s="48" t="str">
        <f t="shared" si="3"/>
        <v/>
      </c>
      <c r="I180" s="49" t="str">
        <f t="shared" si="4"/>
        <v/>
      </c>
      <c r="J180" s="26" t="str">
        <f t="shared" si="5"/>
        <v/>
      </c>
      <c r="K180" s="51" t="str">
        <f t="shared" si="6"/>
        <v/>
      </c>
      <c r="L180" s="52" t="str">
        <f t="shared" si="7"/>
        <v/>
      </c>
      <c r="M180" s="15" t="str">
        <f t="shared" si="2"/>
        <v/>
      </c>
      <c r="N180" s="47"/>
      <c r="O180" s="47"/>
      <c r="P180" s="47"/>
      <c r="Q180" s="47"/>
      <c r="R180" s="47"/>
      <c r="S180" s="47"/>
    </row>
    <row r="181" spans="1:27" x14ac:dyDescent="0.55000000000000004">
      <c r="A181" s="5" t="str">
        <f>IF('Data Validation'!$K$2&lt;&gt;TRUE,"",'Data Validation'!A181)</f>
        <v/>
      </c>
      <c r="B181" s="5" t="str">
        <f>IF('Data Validation'!$K$2&lt;&gt;TRUE,"",'Data Validation'!C181)</f>
        <v/>
      </c>
      <c r="C181" s="5" t="str">
        <f>IF('Data Validation'!$K$2&lt;&gt;TRUE,"",'Data Validation'!E181)</f>
        <v/>
      </c>
      <c r="D181" s="5" t="str">
        <f>IF('Data Validation'!$K$2&lt;&gt;TRUE,"",'Data Validation'!G181)</f>
        <v/>
      </c>
      <c r="E181" s="50" t="str">
        <f>IF($C181&lt;&gt;"M5","",SSA!E181)</f>
        <v/>
      </c>
      <c r="F181" s="15" t="str">
        <f t="shared" si="0"/>
        <v/>
      </c>
      <c r="G181" s="23" t="str">
        <f t="shared" si="1"/>
        <v/>
      </c>
      <c r="H181" s="48" t="str">
        <f t="shared" si="3"/>
        <v/>
      </c>
      <c r="I181" s="49" t="str">
        <f t="shared" si="4"/>
        <v/>
      </c>
      <c r="J181" s="26" t="str">
        <f t="shared" si="5"/>
        <v/>
      </c>
      <c r="K181" s="51" t="str">
        <f t="shared" si="6"/>
        <v/>
      </c>
      <c r="L181" s="52" t="str">
        <f t="shared" si="7"/>
        <v/>
      </c>
      <c r="M181" s="15" t="str">
        <f t="shared" si="2"/>
        <v/>
      </c>
      <c r="N181" s="47"/>
      <c r="O181" s="47"/>
      <c r="P181" s="47"/>
      <c r="Q181" s="47"/>
      <c r="R181" s="47"/>
      <c r="S181" s="47"/>
    </row>
    <row r="182" spans="1:27" x14ac:dyDescent="0.55000000000000004">
      <c r="A182" s="5" t="str">
        <f>IF('Data Validation'!$K$2&lt;&gt;TRUE,"",'Data Validation'!A182)</f>
        <v/>
      </c>
      <c r="B182" s="5" t="str">
        <f>IF('Data Validation'!$K$2&lt;&gt;TRUE,"",'Data Validation'!C182)</f>
        <v/>
      </c>
      <c r="C182" s="5" t="str">
        <f>IF('Data Validation'!$K$2&lt;&gt;TRUE,"",'Data Validation'!E182)</f>
        <v/>
      </c>
      <c r="D182" s="5" t="str">
        <f>IF('Data Validation'!$K$2&lt;&gt;TRUE,"",'Data Validation'!G182)</f>
        <v/>
      </c>
      <c r="E182" s="50" t="str">
        <f>IF($C182&lt;&gt;"M5","",SSA!E182)</f>
        <v/>
      </c>
      <c r="F182" s="15" t="str">
        <f t="shared" si="0"/>
        <v/>
      </c>
      <c r="G182" s="23" t="str">
        <f t="shared" si="1"/>
        <v/>
      </c>
      <c r="H182" s="48" t="str">
        <f t="shared" si="3"/>
        <v/>
      </c>
      <c r="I182" s="49" t="str">
        <f t="shared" si="4"/>
        <v/>
      </c>
      <c r="J182" s="26" t="str">
        <f t="shared" si="5"/>
        <v/>
      </c>
      <c r="K182" s="51" t="str">
        <f t="shared" si="6"/>
        <v/>
      </c>
      <c r="L182" s="52" t="str">
        <f t="shared" si="7"/>
        <v/>
      </c>
      <c r="M182" s="15" t="str">
        <f t="shared" si="2"/>
        <v/>
      </c>
      <c r="N182" s="47"/>
      <c r="O182" s="47"/>
      <c r="P182" s="47"/>
      <c r="Q182" s="47"/>
      <c r="R182" s="47"/>
      <c r="S182" s="47"/>
    </row>
    <row r="183" spans="1:27" x14ac:dyDescent="0.55000000000000004">
      <c r="A183" s="5" t="str">
        <f>IF('Data Validation'!$K$2&lt;&gt;TRUE,"",'Data Validation'!A183)</f>
        <v/>
      </c>
      <c r="B183" s="5" t="str">
        <f>IF('Data Validation'!$K$2&lt;&gt;TRUE,"",'Data Validation'!C183)</f>
        <v/>
      </c>
      <c r="C183" s="5" t="str">
        <f>IF('Data Validation'!$K$2&lt;&gt;TRUE,"",'Data Validation'!E183)</f>
        <v/>
      </c>
      <c r="D183" s="5" t="str">
        <f>IF('Data Validation'!$K$2&lt;&gt;TRUE,"",'Data Validation'!G183)</f>
        <v/>
      </c>
      <c r="E183" s="50" t="str">
        <f>IF($C183&lt;&gt;"M5","",SSA!E183)</f>
        <v/>
      </c>
      <c r="F183" s="15" t="str">
        <f t="shared" si="0"/>
        <v/>
      </c>
      <c r="G183" s="23" t="str">
        <f t="shared" si="1"/>
        <v/>
      </c>
      <c r="H183" s="48" t="str">
        <f t="shared" si="3"/>
        <v/>
      </c>
      <c r="I183" s="49" t="str">
        <f t="shared" si="4"/>
        <v/>
      </c>
      <c r="J183" s="26" t="str">
        <f t="shared" si="5"/>
        <v/>
      </c>
      <c r="K183" s="51" t="str">
        <f t="shared" si="6"/>
        <v/>
      </c>
      <c r="L183" s="52" t="str">
        <f t="shared" si="7"/>
        <v/>
      </c>
      <c r="M183" s="15" t="str">
        <f t="shared" si="2"/>
        <v/>
      </c>
      <c r="N183" s="47"/>
      <c r="O183" s="47"/>
      <c r="P183" s="47"/>
      <c r="Q183" s="47"/>
      <c r="R183" s="47"/>
      <c r="S183" s="47"/>
    </row>
    <row r="184" spans="1:27" x14ac:dyDescent="0.55000000000000004">
      <c r="A184" s="5" t="str">
        <f>IF('Data Validation'!$K$2&lt;&gt;TRUE,"",'Data Validation'!A184)</f>
        <v/>
      </c>
      <c r="B184" s="5" t="str">
        <f>IF('Data Validation'!$K$2&lt;&gt;TRUE,"",'Data Validation'!C184)</f>
        <v/>
      </c>
      <c r="C184" s="5" t="str">
        <f>IF('Data Validation'!$K$2&lt;&gt;TRUE,"",'Data Validation'!E184)</f>
        <v/>
      </c>
      <c r="D184" s="5" t="str">
        <f>IF('Data Validation'!$K$2&lt;&gt;TRUE,"",'Data Validation'!G184)</f>
        <v/>
      </c>
      <c r="E184" s="50" t="str">
        <f>IF($C184&lt;&gt;"M5","",SSA!E184)</f>
        <v/>
      </c>
      <c r="F184" s="15" t="str">
        <f t="shared" si="0"/>
        <v/>
      </c>
      <c r="G184" s="23" t="str">
        <f t="shared" si="1"/>
        <v/>
      </c>
      <c r="H184" s="48" t="str">
        <f t="shared" si="3"/>
        <v/>
      </c>
      <c r="I184" s="49" t="str">
        <f t="shared" si="4"/>
        <v/>
      </c>
      <c r="J184" s="26" t="str">
        <f t="shared" si="5"/>
        <v/>
      </c>
      <c r="K184" s="51" t="str">
        <f t="shared" si="6"/>
        <v/>
      </c>
      <c r="L184" s="52" t="str">
        <f t="shared" si="7"/>
        <v/>
      </c>
      <c r="M184" s="15" t="str">
        <f t="shared" si="2"/>
        <v/>
      </c>
      <c r="N184" s="47"/>
      <c r="O184" s="47"/>
      <c r="P184" s="47"/>
      <c r="Q184" s="47"/>
      <c r="R184" s="47"/>
      <c r="S184" s="47"/>
    </row>
    <row r="185" spans="1:27" x14ac:dyDescent="0.55000000000000004">
      <c r="A185" s="5" t="str">
        <f>IF('Data Validation'!$K$2&lt;&gt;TRUE,"",'Data Validation'!A185)</f>
        <v/>
      </c>
      <c r="B185" s="5" t="str">
        <f>IF('Data Validation'!$K$2&lt;&gt;TRUE,"",'Data Validation'!C185)</f>
        <v/>
      </c>
      <c r="C185" s="5" t="str">
        <f>IF('Data Validation'!$K$2&lt;&gt;TRUE,"",'Data Validation'!E185)</f>
        <v/>
      </c>
      <c r="D185" s="5" t="str">
        <f>IF('Data Validation'!$K$2&lt;&gt;TRUE,"",'Data Validation'!G185)</f>
        <v/>
      </c>
      <c r="E185" s="50" t="str">
        <f>IF($C185&lt;&gt;"M5","",SSA!E185)</f>
        <v/>
      </c>
      <c r="F185" s="15" t="str">
        <f t="shared" si="0"/>
        <v/>
      </c>
      <c r="G185" s="23" t="str">
        <f t="shared" si="1"/>
        <v/>
      </c>
      <c r="H185" s="48" t="str">
        <f t="shared" si="3"/>
        <v/>
      </c>
      <c r="I185" s="49" t="str">
        <f t="shared" si="4"/>
        <v/>
      </c>
      <c r="J185" s="26" t="str">
        <f t="shared" si="5"/>
        <v/>
      </c>
      <c r="K185" s="51" t="str">
        <f t="shared" si="6"/>
        <v/>
      </c>
      <c r="L185" s="52" t="str">
        <f t="shared" si="7"/>
        <v/>
      </c>
      <c r="M185" s="15" t="str">
        <f t="shared" si="2"/>
        <v/>
      </c>
      <c r="N185" s="47"/>
      <c r="O185" s="47"/>
      <c r="P185" s="47"/>
      <c r="Q185" s="47"/>
      <c r="R185" s="47"/>
      <c r="S185" s="47"/>
    </row>
    <row r="186" spans="1:27" s="10" customFormat="1" x14ac:dyDescent="0.55000000000000004">
      <c r="A186" s="5" t="str">
        <f>IF('Data Validation'!$K$2&lt;&gt;TRUE,"",'Data Validation'!A186)</f>
        <v/>
      </c>
      <c r="B186" s="5" t="str">
        <f>IF('Data Validation'!$K$2&lt;&gt;TRUE,"",'Data Validation'!C186)</f>
        <v/>
      </c>
      <c r="C186" s="5" t="str">
        <f>IF('Data Validation'!$K$2&lt;&gt;TRUE,"",'Data Validation'!E186)</f>
        <v/>
      </c>
      <c r="D186" s="5" t="str">
        <f>IF('Data Validation'!$K$2&lt;&gt;TRUE,"",'Data Validation'!G186)</f>
        <v/>
      </c>
      <c r="E186" s="50" t="str">
        <f>IF($C186&lt;&gt;"M5","",SSA!E186)</f>
        <v/>
      </c>
      <c r="F186" s="15" t="str">
        <f t="shared" si="0"/>
        <v/>
      </c>
      <c r="G186" s="23" t="str">
        <f t="shared" si="1"/>
        <v/>
      </c>
      <c r="H186" s="48" t="str">
        <f t="shared" si="3"/>
        <v/>
      </c>
      <c r="I186" s="49" t="str">
        <f t="shared" si="4"/>
        <v/>
      </c>
      <c r="J186" s="26" t="str">
        <f t="shared" si="5"/>
        <v/>
      </c>
      <c r="K186" s="51" t="str">
        <f t="shared" si="6"/>
        <v/>
      </c>
      <c r="L186" s="52" t="str">
        <f t="shared" si="7"/>
        <v/>
      </c>
      <c r="M186" s="15" t="str">
        <f t="shared" si="2"/>
        <v/>
      </c>
      <c r="N186" s="47"/>
      <c r="O186" s="47"/>
      <c r="P186" s="47"/>
      <c r="Q186" s="47"/>
      <c r="R186" s="47"/>
      <c r="S186" s="47"/>
      <c r="T186"/>
      <c r="U186"/>
      <c r="V186"/>
      <c r="W186"/>
      <c r="X186"/>
      <c r="Y186"/>
      <c r="Z186"/>
      <c r="AA186"/>
    </row>
    <row r="187" spans="1:27" x14ac:dyDescent="0.55000000000000004">
      <c r="A187" s="5" t="str">
        <f>IF('Data Validation'!$K$2&lt;&gt;TRUE,"",'Data Validation'!A187)</f>
        <v/>
      </c>
      <c r="B187" s="5" t="str">
        <f>IF('Data Validation'!$K$2&lt;&gt;TRUE,"",'Data Validation'!C187)</f>
        <v/>
      </c>
      <c r="C187" s="5" t="str">
        <f>IF('Data Validation'!$K$2&lt;&gt;TRUE,"",'Data Validation'!E187)</f>
        <v/>
      </c>
      <c r="D187" s="5" t="str">
        <f>IF('Data Validation'!$K$2&lt;&gt;TRUE,"",'Data Validation'!G187)</f>
        <v/>
      </c>
      <c r="E187" s="50" t="str">
        <f>IF($C187&lt;&gt;"M5","",SSA!E187)</f>
        <v/>
      </c>
      <c r="F187" s="15" t="str">
        <f t="shared" si="0"/>
        <v/>
      </c>
      <c r="G187" s="23" t="str">
        <f t="shared" si="1"/>
        <v/>
      </c>
      <c r="H187" s="48" t="str">
        <f t="shared" si="3"/>
        <v/>
      </c>
      <c r="I187" s="49" t="str">
        <f t="shared" si="4"/>
        <v/>
      </c>
      <c r="J187" s="26" t="str">
        <f t="shared" si="5"/>
        <v/>
      </c>
      <c r="K187" s="51" t="str">
        <f t="shared" si="6"/>
        <v/>
      </c>
      <c r="L187" s="52" t="str">
        <f t="shared" si="7"/>
        <v/>
      </c>
      <c r="M187" s="15" t="str">
        <f t="shared" si="2"/>
        <v/>
      </c>
      <c r="N187" s="47"/>
      <c r="O187" s="47"/>
      <c r="P187" s="47"/>
      <c r="Q187" s="47"/>
      <c r="R187" s="47"/>
      <c r="S187" s="47"/>
    </row>
    <row r="188" spans="1:27" x14ac:dyDescent="0.55000000000000004">
      <c r="A188" s="5" t="str">
        <f>IF('Data Validation'!$K$2&lt;&gt;TRUE,"",'Data Validation'!A188)</f>
        <v/>
      </c>
      <c r="B188" s="5" t="str">
        <f>IF('Data Validation'!$K$2&lt;&gt;TRUE,"",'Data Validation'!C188)</f>
        <v/>
      </c>
      <c r="C188" s="5" t="str">
        <f>IF('Data Validation'!$K$2&lt;&gt;TRUE,"",'Data Validation'!E188)</f>
        <v/>
      </c>
      <c r="D188" s="5" t="str">
        <f>IF('Data Validation'!$K$2&lt;&gt;TRUE,"",'Data Validation'!G188)</f>
        <v/>
      </c>
      <c r="E188" s="50" t="str">
        <f>IF($C188&lt;&gt;"M5","",SSA!E188)</f>
        <v/>
      </c>
      <c r="F188" s="15" t="str">
        <f t="shared" si="0"/>
        <v/>
      </c>
      <c r="G188" s="23" t="str">
        <f t="shared" si="1"/>
        <v/>
      </c>
      <c r="H188" s="48" t="str">
        <f t="shared" si="3"/>
        <v/>
      </c>
      <c r="I188" s="49" t="str">
        <f t="shared" si="4"/>
        <v/>
      </c>
      <c r="J188" s="26" t="str">
        <f t="shared" si="5"/>
        <v/>
      </c>
      <c r="K188" s="51" t="str">
        <f t="shared" si="6"/>
        <v/>
      </c>
      <c r="L188" s="52" t="str">
        <f t="shared" si="7"/>
        <v/>
      </c>
      <c r="M188" s="15" t="str">
        <f t="shared" si="2"/>
        <v/>
      </c>
      <c r="N188" s="47"/>
      <c r="O188" s="47"/>
      <c r="P188" s="47"/>
      <c r="Q188" s="47"/>
      <c r="R188" s="47"/>
      <c r="S188" s="47"/>
    </row>
    <row r="189" spans="1:27" x14ac:dyDescent="0.55000000000000004">
      <c r="A189" s="5" t="str">
        <f>IF('Data Validation'!$K$2&lt;&gt;TRUE,"",'Data Validation'!A189)</f>
        <v/>
      </c>
      <c r="B189" s="5" t="str">
        <f>IF('Data Validation'!$K$2&lt;&gt;TRUE,"",'Data Validation'!C189)</f>
        <v/>
      </c>
      <c r="C189" s="5" t="str">
        <f>IF('Data Validation'!$K$2&lt;&gt;TRUE,"",'Data Validation'!E189)</f>
        <v/>
      </c>
      <c r="D189" s="5" t="str">
        <f>IF('Data Validation'!$K$2&lt;&gt;TRUE,"",'Data Validation'!G189)</f>
        <v/>
      </c>
      <c r="E189" s="50" t="str">
        <f>IF($C189&lt;&gt;"M5","",SSA!E189)</f>
        <v/>
      </c>
      <c r="F189" s="15" t="str">
        <f t="shared" si="0"/>
        <v/>
      </c>
      <c r="G189" s="23" t="str">
        <f t="shared" si="1"/>
        <v/>
      </c>
      <c r="H189" s="48" t="str">
        <f t="shared" si="3"/>
        <v/>
      </c>
      <c r="I189" s="49" t="str">
        <f t="shared" si="4"/>
        <v/>
      </c>
      <c r="J189" s="26" t="str">
        <f t="shared" si="5"/>
        <v/>
      </c>
      <c r="K189" s="51" t="str">
        <f t="shared" si="6"/>
        <v/>
      </c>
      <c r="L189" s="52" t="str">
        <f t="shared" si="7"/>
        <v/>
      </c>
      <c r="M189" s="15" t="str">
        <f t="shared" si="2"/>
        <v/>
      </c>
      <c r="N189" s="47"/>
      <c r="O189" s="47"/>
      <c r="P189" s="47"/>
      <c r="Q189" s="47"/>
      <c r="R189" s="47"/>
      <c r="S189" s="47"/>
    </row>
    <row r="190" spans="1:27" x14ac:dyDescent="0.55000000000000004">
      <c r="A190" s="5" t="str">
        <f>IF('Data Validation'!$K$2&lt;&gt;TRUE,"",'Data Validation'!A190)</f>
        <v/>
      </c>
      <c r="B190" s="5" t="str">
        <f>IF('Data Validation'!$K$2&lt;&gt;TRUE,"",'Data Validation'!C190)</f>
        <v/>
      </c>
      <c r="C190" s="5" t="str">
        <f>IF('Data Validation'!$K$2&lt;&gt;TRUE,"",'Data Validation'!E190)</f>
        <v/>
      </c>
      <c r="D190" s="5" t="str">
        <f>IF('Data Validation'!$K$2&lt;&gt;TRUE,"",'Data Validation'!G190)</f>
        <v/>
      </c>
      <c r="E190" s="50" t="str">
        <f>IF($C190&lt;&gt;"M5","",SSA!E190)</f>
        <v/>
      </c>
      <c r="F190" s="15" t="str">
        <f t="shared" si="0"/>
        <v/>
      </c>
      <c r="G190" s="23" t="str">
        <f t="shared" si="1"/>
        <v/>
      </c>
      <c r="H190" s="48" t="str">
        <f t="shared" si="3"/>
        <v/>
      </c>
      <c r="I190" s="49" t="str">
        <f t="shared" si="4"/>
        <v/>
      </c>
      <c r="J190" s="26" t="str">
        <f t="shared" si="5"/>
        <v/>
      </c>
      <c r="K190" s="51" t="str">
        <f t="shared" si="6"/>
        <v/>
      </c>
      <c r="L190" s="52" t="str">
        <f t="shared" si="7"/>
        <v/>
      </c>
      <c r="M190" s="15" t="str">
        <f t="shared" si="2"/>
        <v/>
      </c>
      <c r="N190" s="47"/>
      <c r="O190" s="47"/>
      <c r="P190" s="47"/>
      <c r="Q190" s="47"/>
      <c r="R190" s="47"/>
      <c r="S190" s="47"/>
    </row>
    <row r="191" spans="1:27" x14ac:dyDescent="0.55000000000000004">
      <c r="A191" s="5" t="str">
        <f>IF('Data Validation'!$K$2&lt;&gt;TRUE,"",'Data Validation'!A191)</f>
        <v/>
      </c>
      <c r="B191" s="5" t="str">
        <f>IF('Data Validation'!$K$2&lt;&gt;TRUE,"",'Data Validation'!C191)</f>
        <v/>
      </c>
      <c r="C191" s="5" t="str">
        <f>IF('Data Validation'!$K$2&lt;&gt;TRUE,"",'Data Validation'!E191)</f>
        <v/>
      </c>
      <c r="D191" s="5" t="str">
        <f>IF('Data Validation'!$K$2&lt;&gt;TRUE,"",'Data Validation'!G191)</f>
        <v/>
      </c>
      <c r="E191" s="50" t="str">
        <f>IF($C191&lt;&gt;"M5","",SSA!E191)</f>
        <v/>
      </c>
      <c r="F191" s="15" t="str">
        <f t="shared" si="0"/>
        <v/>
      </c>
      <c r="G191" s="23" t="str">
        <f t="shared" si="1"/>
        <v/>
      </c>
      <c r="H191" s="48" t="str">
        <f t="shared" si="3"/>
        <v/>
      </c>
      <c r="I191" s="49" t="str">
        <f t="shared" si="4"/>
        <v/>
      </c>
      <c r="J191" s="26" t="str">
        <f t="shared" si="5"/>
        <v/>
      </c>
      <c r="K191" s="51" t="str">
        <f t="shared" si="6"/>
        <v/>
      </c>
      <c r="L191" s="52" t="str">
        <f t="shared" si="7"/>
        <v/>
      </c>
      <c r="M191" s="15" t="str">
        <f t="shared" si="2"/>
        <v/>
      </c>
      <c r="N191" s="47"/>
      <c r="O191" s="47"/>
      <c r="P191" s="47"/>
      <c r="Q191" s="47"/>
      <c r="R191" s="47"/>
      <c r="S191" s="47"/>
    </row>
    <row r="192" spans="1:27" x14ac:dyDescent="0.55000000000000004">
      <c r="A192" s="5" t="str">
        <f>IF('Data Validation'!$K$2&lt;&gt;TRUE,"",'Data Validation'!A192)</f>
        <v/>
      </c>
      <c r="B192" s="5" t="str">
        <f>IF('Data Validation'!$K$2&lt;&gt;TRUE,"",'Data Validation'!C192)</f>
        <v/>
      </c>
      <c r="C192" s="5" t="str">
        <f>IF('Data Validation'!$K$2&lt;&gt;TRUE,"",'Data Validation'!E192)</f>
        <v/>
      </c>
      <c r="D192" s="5" t="str">
        <f>IF('Data Validation'!$K$2&lt;&gt;TRUE,"",'Data Validation'!G192)</f>
        <v/>
      </c>
      <c r="E192" s="50" t="str">
        <f>IF($C192&lt;&gt;"M5","",SSA!E192)</f>
        <v/>
      </c>
      <c r="F192" s="15" t="str">
        <f t="shared" si="0"/>
        <v/>
      </c>
      <c r="G192" s="23" t="str">
        <f t="shared" si="1"/>
        <v/>
      </c>
      <c r="H192" s="48" t="str">
        <f t="shared" si="3"/>
        <v/>
      </c>
      <c r="I192" s="49" t="str">
        <f t="shared" si="4"/>
        <v/>
      </c>
      <c r="J192" s="26" t="str">
        <f t="shared" si="5"/>
        <v/>
      </c>
      <c r="K192" s="51" t="str">
        <f t="shared" si="6"/>
        <v/>
      </c>
      <c r="L192" s="52" t="str">
        <f t="shared" si="7"/>
        <v/>
      </c>
      <c r="M192" s="15" t="str">
        <f t="shared" si="2"/>
        <v/>
      </c>
      <c r="N192" s="47"/>
      <c r="O192" s="47"/>
      <c r="P192" s="47"/>
      <c r="Q192" s="47"/>
      <c r="R192" s="47"/>
      <c r="S192" s="47"/>
    </row>
    <row r="193" spans="1:19" x14ac:dyDescent="0.55000000000000004">
      <c r="A193" s="5" t="str">
        <f>IF('Data Validation'!$K$2&lt;&gt;TRUE,"",'Data Validation'!A193)</f>
        <v/>
      </c>
      <c r="B193" s="5" t="str">
        <f>IF('Data Validation'!$K$2&lt;&gt;TRUE,"",'Data Validation'!C193)</f>
        <v/>
      </c>
      <c r="C193" s="5" t="str">
        <f>IF('Data Validation'!$K$2&lt;&gt;TRUE,"",'Data Validation'!E193)</f>
        <v/>
      </c>
      <c r="D193" s="5" t="str">
        <f>IF('Data Validation'!$K$2&lt;&gt;TRUE,"",'Data Validation'!G193)</f>
        <v/>
      </c>
      <c r="E193" s="50" t="str">
        <f>IF($C193&lt;&gt;"M5","",SSA!E193)</f>
        <v/>
      </c>
      <c r="F193" s="15" t="str">
        <f t="shared" si="0"/>
        <v/>
      </c>
      <c r="G193" s="23" t="str">
        <f t="shared" si="1"/>
        <v/>
      </c>
      <c r="H193" s="48" t="str">
        <f t="shared" si="3"/>
        <v/>
      </c>
      <c r="I193" s="49" t="str">
        <f t="shared" si="4"/>
        <v/>
      </c>
      <c r="J193" s="26" t="str">
        <f t="shared" si="5"/>
        <v/>
      </c>
      <c r="K193" s="51" t="str">
        <f t="shared" si="6"/>
        <v/>
      </c>
      <c r="L193" s="52" t="str">
        <f t="shared" si="7"/>
        <v/>
      </c>
      <c r="M193" s="15" t="str">
        <f t="shared" si="2"/>
        <v/>
      </c>
      <c r="N193" s="47"/>
      <c r="O193" s="47"/>
      <c r="P193" s="47"/>
      <c r="Q193" s="47"/>
      <c r="R193" s="47"/>
      <c r="S193" s="47"/>
    </row>
    <row r="194" spans="1:19" x14ac:dyDescent="0.55000000000000004">
      <c r="A194" s="5" t="str">
        <f>IF('Data Validation'!$K$2&lt;&gt;TRUE,"",'Data Validation'!A194)</f>
        <v/>
      </c>
      <c r="B194" s="5" t="str">
        <f>IF('Data Validation'!$K$2&lt;&gt;TRUE,"",'Data Validation'!C194)</f>
        <v/>
      </c>
      <c r="C194" s="5" t="str">
        <f>IF('Data Validation'!$K$2&lt;&gt;TRUE,"",'Data Validation'!E194)</f>
        <v/>
      </c>
      <c r="D194" s="5" t="str">
        <f>IF('Data Validation'!$K$2&lt;&gt;TRUE,"",'Data Validation'!G194)</f>
        <v/>
      </c>
      <c r="E194" s="50" t="str">
        <f>IF($C194&lt;&gt;"M5","",SSA!E194)</f>
        <v/>
      </c>
      <c r="F194" s="15" t="str">
        <f t="shared" si="0"/>
        <v/>
      </c>
      <c r="G194" s="23" t="str">
        <f t="shared" si="1"/>
        <v/>
      </c>
      <c r="H194" s="48" t="str">
        <f t="shared" si="3"/>
        <v/>
      </c>
      <c r="I194" s="49" t="str">
        <f t="shared" si="4"/>
        <v/>
      </c>
      <c r="J194" s="26" t="str">
        <f t="shared" si="5"/>
        <v/>
      </c>
      <c r="K194" s="51" t="str">
        <f t="shared" si="6"/>
        <v/>
      </c>
      <c r="L194" s="52" t="str">
        <f t="shared" si="7"/>
        <v/>
      </c>
      <c r="M194" s="15" t="str">
        <f t="shared" si="2"/>
        <v/>
      </c>
      <c r="N194" s="47"/>
      <c r="O194" s="47"/>
      <c r="P194" s="47"/>
      <c r="Q194" s="47"/>
      <c r="R194" s="47"/>
      <c r="S194" s="47"/>
    </row>
    <row r="195" spans="1:19" x14ac:dyDescent="0.55000000000000004">
      <c r="A195" s="5" t="str">
        <f>IF('Data Validation'!$K$2&lt;&gt;TRUE,"",'Data Validation'!A195)</f>
        <v/>
      </c>
      <c r="B195" s="5" t="str">
        <f>IF('Data Validation'!$K$2&lt;&gt;TRUE,"",'Data Validation'!C195)</f>
        <v/>
      </c>
      <c r="C195" s="5" t="str">
        <f>IF('Data Validation'!$K$2&lt;&gt;TRUE,"",'Data Validation'!E195)</f>
        <v/>
      </c>
      <c r="D195" s="5" t="str">
        <f>IF('Data Validation'!$K$2&lt;&gt;TRUE,"",'Data Validation'!G195)</f>
        <v/>
      </c>
      <c r="E195" s="50" t="str">
        <f>IF($C195&lt;&gt;"M5","",SSA!E195)</f>
        <v/>
      </c>
      <c r="F195" s="15" t="str">
        <f t="shared" si="0"/>
        <v/>
      </c>
      <c r="G195" s="23" t="str">
        <f t="shared" si="1"/>
        <v/>
      </c>
      <c r="H195" s="48" t="str">
        <f t="shared" si="3"/>
        <v/>
      </c>
      <c r="I195" s="49" t="str">
        <f t="shared" si="4"/>
        <v/>
      </c>
      <c r="J195" s="26" t="str">
        <f t="shared" si="5"/>
        <v/>
      </c>
      <c r="K195" s="51" t="str">
        <f t="shared" si="6"/>
        <v/>
      </c>
      <c r="L195" s="52" t="str">
        <f t="shared" si="7"/>
        <v/>
      </c>
      <c r="M195" s="15" t="str">
        <f t="shared" si="2"/>
        <v/>
      </c>
      <c r="N195" s="47"/>
      <c r="O195" s="47"/>
      <c r="P195" s="47"/>
      <c r="Q195" s="47"/>
      <c r="R195" s="47"/>
      <c r="S195" s="47"/>
    </row>
    <row r="196" spans="1:19" x14ac:dyDescent="0.55000000000000004">
      <c r="A196" s="5" t="str">
        <f>IF('Data Validation'!$K$2&lt;&gt;TRUE,"",'Data Validation'!A196)</f>
        <v/>
      </c>
      <c r="B196" s="5" t="str">
        <f>IF('Data Validation'!$K$2&lt;&gt;TRUE,"",'Data Validation'!C196)</f>
        <v/>
      </c>
      <c r="C196" s="5" t="str">
        <f>IF('Data Validation'!$K$2&lt;&gt;TRUE,"",'Data Validation'!E196)</f>
        <v/>
      </c>
      <c r="D196" s="5" t="str">
        <f>IF('Data Validation'!$K$2&lt;&gt;TRUE,"",'Data Validation'!G196)</f>
        <v/>
      </c>
      <c r="E196" s="50" t="str">
        <f>IF($C196&lt;&gt;"M5","",SSA!E196)</f>
        <v/>
      </c>
      <c r="F196" s="15" t="str">
        <f t="shared" si="0"/>
        <v/>
      </c>
      <c r="G196" s="23" t="str">
        <f t="shared" si="1"/>
        <v/>
      </c>
      <c r="H196" s="48" t="str">
        <f t="shared" si="3"/>
        <v/>
      </c>
      <c r="I196" s="49" t="str">
        <f t="shared" si="4"/>
        <v/>
      </c>
      <c r="J196" s="26" t="str">
        <f t="shared" si="5"/>
        <v/>
      </c>
      <c r="K196" s="51" t="str">
        <f t="shared" si="6"/>
        <v/>
      </c>
      <c r="L196" s="52" t="str">
        <f t="shared" si="7"/>
        <v/>
      </c>
      <c r="M196" s="15" t="str">
        <f t="shared" si="2"/>
        <v/>
      </c>
      <c r="N196" s="47"/>
      <c r="O196" s="47"/>
      <c r="P196" s="47"/>
      <c r="Q196" s="47"/>
      <c r="R196" s="47"/>
      <c r="S196" s="47"/>
    </row>
    <row r="197" spans="1:19" x14ac:dyDescent="0.55000000000000004">
      <c r="A197" s="5" t="str">
        <f>IF('Data Validation'!$K$2&lt;&gt;TRUE,"",'Data Validation'!A197)</f>
        <v/>
      </c>
      <c r="B197" s="5" t="str">
        <f>IF('Data Validation'!$K$2&lt;&gt;TRUE,"",'Data Validation'!C197)</f>
        <v/>
      </c>
      <c r="C197" s="5" t="str">
        <f>IF('Data Validation'!$K$2&lt;&gt;TRUE,"",'Data Validation'!E197)</f>
        <v/>
      </c>
      <c r="D197" s="5" t="str">
        <f>IF('Data Validation'!$K$2&lt;&gt;TRUE,"",'Data Validation'!G197)</f>
        <v/>
      </c>
      <c r="E197" s="50" t="str">
        <f>IF($C197&lt;&gt;"M5","",SSA!E197)</f>
        <v/>
      </c>
      <c r="F197" s="15" t="str">
        <f t="shared" si="0"/>
        <v/>
      </c>
      <c r="G197" s="23" t="str">
        <f t="shared" si="1"/>
        <v/>
      </c>
      <c r="H197" s="48" t="str">
        <f t="shared" si="3"/>
        <v/>
      </c>
      <c r="I197" s="49" t="str">
        <f t="shared" si="4"/>
        <v/>
      </c>
      <c r="J197" s="26" t="str">
        <f t="shared" si="5"/>
        <v/>
      </c>
      <c r="K197" s="51" t="str">
        <f t="shared" si="6"/>
        <v/>
      </c>
      <c r="L197" s="52" t="str">
        <f t="shared" si="7"/>
        <v/>
      </c>
      <c r="M197" s="15" t="str">
        <f t="shared" si="2"/>
        <v/>
      </c>
      <c r="N197" s="47"/>
      <c r="O197" s="47"/>
      <c r="P197" s="47"/>
      <c r="Q197" s="47"/>
      <c r="R197" s="47"/>
      <c r="S197" s="47"/>
    </row>
    <row r="198" spans="1:19" x14ac:dyDescent="0.55000000000000004">
      <c r="A198" s="5" t="str">
        <f>IF('Data Validation'!$K$2&lt;&gt;TRUE,"",'Data Validation'!A198)</f>
        <v/>
      </c>
      <c r="B198" s="5" t="str">
        <f>IF('Data Validation'!$K$2&lt;&gt;TRUE,"",'Data Validation'!C198)</f>
        <v/>
      </c>
      <c r="C198" s="5" t="str">
        <f>IF('Data Validation'!$K$2&lt;&gt;TRUE,"",'Data Validation'!E198)</f>
        <v/>
      </c>
      <c r="D198" s="5" t="str">
        <f>IF('Data Validation'!$K$2&lt;&gt;TRUE,"",'Data Validation'!G198)</f>
        <v/>
      </c>
      <c r="E198" s="50" t="str">
        <f>IF($C198&lt;&gt;"M5","",SSA!E198)</f>
        <v/>
      </c>
      <c r="F198" s="15" t="str">
        <f t="shared" si="0"/>
        <v/>
      </c>
      <c r="G198" s="23" t="str">
        <f t="shared" si="1"/>
        <v/>
      </c>
      <c r="H198" s="48" t="str">
        <f t="shared" si="3"/>
        <v/>
      </c>
      <c r="I198" s="49" t="str">
        <f t="shared" si="4"/>
        <v/>
      </c>
      <c r="J198" s="26" t="str">
        <f t="shared" si="5"/>
        <v/>
      </c>
      <c r="K198" s="51" t="str">
        <f t="shared" si="6"/>
        <v/>
      </c>
      <c r="L198" s="52" t="str">
        <f t="shared" si="7"/>
        <v/>
      </c>
      <c r="M198" s="15" t="str">
        <f t="shared" si="2"/>
        <v/>
      </c>
      <c r="N198" s="47"/>
      <c r="O198" s="47"/>
      <c r="P198" s="47"/>
      <c r="Q198" s="47"/>
      <c r="R198" s="47"/>
      <c r="S198" s="47"/>
    </row>
    <row r="199" spans="1:19" x14ac:dyDescent="0.55000000000000004">
      <c r="A199" s="5" t="str">
        <f>IF('Data Validation'!$K$2&lt;&gt;TRUE,"",'Data Validation'!A199)</f>
        <v/>
      </c>
      <c r="B199" s="5" t="str">
        <f>IF('Data Validation'!$K$2&lt;&gt;TRUE,"",'Data Validation'!C199)</f>
        <v/>
      </c>
      <c r="C199" s="5" t="str">
        <f>IF('Data Validation'!$K$2&lt;&gt;TRUE,"",'Data Validation'!E199)</f>
        <v/>
      </c>
      <c r="D199" s="5" t="str">
        <f>IF('Data Validation'!$K$2&lt;&gt;TRUE,"",'Data Validation'!G199)</f>
        <v/>
      </c>
      <c r="E199" s="50" t="str">
        <f>IF($C199&lt;&gt;"M5","",SSA!E199)</f>
        <v/>
      </c>
      <c r="F199" s="15" t="str">
        <f t="shared" si="0"/>
        <v/>
      </c>
      <c r="G199" s="23" t="str">
        <f t="shared" si="1"/>
        <v/>
      </c>
      <c r="H199" s="48" t="str">
        <f t="shared" si="3"/>
        <v/>
      </c>
      <c r="I199" s="49" t="str">
        <f t="shared" si="4"/>
        <v/>
      </c>
      <c r="J199" s="26" t="str">
        <f t="shared" si="5"/>
        <v/>
      </c>
      <c r="K199" s="51" t="str">
        <f t="shared" si="6"/>
        <v/>
      </c>
      <c r="L199" s="52" t="str">
        <f t="shared" si="7"/>
        <v/>
      </c>
      <c r="M199" s="15" t="str">
        <f t="shared" si="2"/>
        <v/>
      </c>
      <c r="N199" s="47"/>
      <c r="O199" s="47"/>
      <c r="P199" s="47"/>
      <c r="Q199" s="47"/>
      <c r="R199" s="47"/>
      <c r="S199" s="47"/>
    </row>
    <row r="200" spans="1:19" x14ac:dyDescent="0.55000000000000004">
      <c r="A200" s="5" t="str">
        <f>IF('Data Validation'!$K$2&lt;&gt;TRUE,"",'Data Validation'!A200)</f>
        <v/>
      </c>
      <c r="B200" s="5" t="str">
        <f>IF('Data Validation'!$K$2&lt;&gt;TRUE,"",'Data Validation'!C200)</f>
        <v/>
      </c>
      <c r="C200" s="5" t="str">
        <f>IF('Data Validation'!$K$2&lt;&gt;TRUE,"",'Data Validation'!E200)</f>
        <v/>
      </c>
      <c r="D200" s="5" t="str">
        <f>IF('Data Validation'!$K$2&lt;&gt;TRUE,"",'Data Validation'!G200)</f>
        <v/>
      </c>
      <c r="E200" s="50" t="str">
        <f>IF($C200&lt;&gt;"M5","",SSA!E200)</f>
        <v/>
      </c>
      <c r="F200" s="15" t="str">
        <f t="shared" si="0"/>
        <v/>
      </c>
      <c r="G200" s="23" t="str">
        <f t="shared" si="1"/>
        <v/>
      </c>
      <c r="H200" s="48" t="str">
        <f t="shared" si="3"/>
        <v/>
      </c>
      <c r="I200" s="49" t="str">
        <f t="shared" si="4"/>
        <v/>
      </c>
      <c r="J200" s="26" t="str">
        <f t="shared" si="5"/>
        <v/>
      </c>
      <c r="K200" s="51" t="str">
        <f t="shared" si="6"/>
        <v/>
      </c>
      <c r="L200" s="52" t="str">
        <f t="shared" si="7"/>
        <v/>
      </c>
      <c r="M200" s="15" t="str">
        <f t="shared" si="2"/>
        <v/>
      </c>
      <c r="N200" s="47"/>
      <c r="O200" s="47"/>
      <c r="P200" s="47"/>
      <c r="Q200" s="47"/>
      <c r="R200" s="47"/>
      <c r="S200" s="47"/>
    </row>
    <row r="201" spans="1:19" x14ac:dyDescent="0.55000000000000004">
      <c r="A201" s="5" t="str">
        <f>IF('Data Validation'!$K$2&lt;&gt;TRUE,"",'Data Validation'!A201)</f>
        <v/>
      </c>
      <c r="B201" s="5" t="str">
        <f>IF('Data Validation'!$K$2&lt;&gt;TRUE,"",'Data Validation'!C201)</f>
        <v/>
      </c>
      <c r="C201" s="5" t="str">
        <f>IF('Data Validation'!$K$2&lt;&gt;TRUE,"",'Data Validation'!E201)</f>
        <v/>
      </c>
      <c r="D201" s="5" t="str">
        <f>IF('Data Validation'!$K$2&lt;&gt;TRUE,"",'Data Validation'!G201)</f>
        <v/>
      </c>
      <c r="E201" s="50" t="str">
        <f>IF($C201&lt;&gt;"M5","",SSA!E201)</f>
        <v/>
      </c>
      <c r="F201" s="15" t="str">
        <f t="shared" si="0"/>
        <v/>
      </c>
      <c r="G201" s="23" t="str">
        <f t="shared" si="1"/>
        <v/>
      </c>
      <c r="H201" s="48" t="str">
        <f t="shared" si="3"/>
        <v/>
      </c>
      <c r="I201" s="49" t="str">
        <f t="shared" si="4"/>
        <v/>
      </c>
      <c r="J201" s="26" t="str">
        <f t="shared" si="5"/>
        <v/>
      </c>
      <c r="K201" s="51" t="str">
        <f t="shared" si="6"/>
        <v/>
      </c>
      <c r="L201" s="52" t="str">
        <f t="shared" si="7"/>
        <v/>
      </c>
      <c r="M201" s="15" t="str">
        <f t="shared" si="2"/>
        <v/>
      </c>
      <c r="N201" s="47"/>
      <c r="O201" s="47"/>
      <c r="P201" s="47"/>
      <c r="Q201" s="47"/>
      <c r="R201" s="47"/>
      <c r="S201" s="47"/>
    </row>
    <row r="202" spans="1:19" x14ac:dyDescent="0.55000000000000004">
      <c r="A202" s="5" t="str">
        <f>IF('Data Validation'!$K$2&lt;&gt;TRUE,"",'Data Validation'!A202)</f>
        <v/>
      </c>
      <c r="B202" s="5" t="str">
        <f>IF('Data Validation'!$K$2&lt;&gt;TRUE,"",'Data Validation'!C202)</f>
        <v/>
      </c>
      <c r="C202" s="5" t="str">
        <f>IF('Data Validation'!$K$2&lt;&gt;TRUE,"",'Data Validation'!E202)</f>
        <v/>
      </c>
      <c r="D202" s="5" t="str">
        <f>IF('Data Validation'!$K$2&lt;&gt;TRUE,"",'Data Validation'!G202)</f>
        <v/>
      </c>
      <c r="E202" s="50" t="str">
        <f>IF($C202&lt;&gt;"M5","",SSA!E202)</f>
        <v/>
      </c>
      <c r="F202" s="15" t="str">
        <f t="shared" si="0"/>
        <v/>
      </c>
      <c r="G202" s="23" t="str">
        <f t="shared" si="1"/>
        <v/>
      </c>
      <c r="H202" s="48" t="str">
        <f t="shared" si="3"/>
        <v/>
      </c>
      <c r="I202" s="49" t="str">
        <f t="shared" si="4"/>
        <v/>
      </c>
      <c r="J202" s="26" t="str">
        <f t="shared" si="5"/>
        <v/>
      </c>
      <c r="K202" s="51" t="str">
        <f t="shared" si="6"/>
        <v/>
      </c>
      <c r="L202" s="52" t="str">
        <f t="shared" si="7"/>
        <v/>
      </c>
      <c r="M202" s="15" t="str">
        <f t="shared" si="2"/>
        <v/>
      </c>
      <c r="N202" s="47"/>
      <c r="O202" s="47"/>
      <c r="P202" s="47"/>
      <c r="Q202" s="47"/>
      <c r="R202" s="47"/>
      <c r="S202" s="47"/>
    </row>
    <row r="203" spans="1:19" x14ac:dyDescent="0.55000000000000004">
      <c r="A203" s="5" t="str">
        <f>IF('Data Validation'!$K$2&lt;&gt;TRUE,"",'Data Validation'!A203)</f>
        <v/>
      </c>
      <c r="B203" s="5" t="str">
        <f>IF('Data Validation'!$K$2&lt;&gt;TRUE,"",'Data Validation'!C203)</f>
        <v/>
      </c>
      <c r="C203" s="5" t="str">
        <f>IF('Data Validation'!$K$2&lt;&gt;TRUE,"",'Data Validation'!E203)</f>
        <v/>
      </c>
      <c r="D203" s="5" t="str">
        <f>IF('Data Validation'!$K$2&lt;&gt;TRUE,"",'Data Validation'!G203)</f>
        <v/>
      </c>
      <c r="E203" s="50" t="str">
        <f>IF($C203&lt;&gt;"M5","",SSA!E203)</f>
        <v/>
      </c>
      <c r="F203" s="15" t="str">
        <f t="shared" si="0"/>
        <v/>
      </c>
      <c r="G203" s="23" t="str">
        <f t="shared" si="1"/>
        <v/>
      </c>
      <c r="H203" s="48" t="str">
        <f t="shared" si="3"/>
        <v/>
      </c>
      <c r="I203" s="49" t="str">
        <f t="shared" si="4"/>
        <v/>
      </c>
      <c r="J203" s="26" t="str">
        <f t="shared" si="5"/>
        <v/>
      </c>
      <c r="K203" s="51" t="str">
        <f t="shared" si="6"/>
        <v/>
      </c>
      <c r="L203" s="52" t="str">
        <f t="shared" si="7"/>
        <v/>
      </c>
      <c r="M203" s="15" t="str">
        <f t="shared" si="2"/>
        <v/>
      </c>
      <c r="N203" s="47"/>
      <c r="O203" s="47"/>
      <c r="P203" s="47"/>
      <c r="Q203" s="47"/>
      <c r="R203" s="47"/>
      <c r="S203" s="47"/>
    </row>
    <row r="204" spans="1:19" x14ac:dyDescent="0.55000000000000004">
      <c r="A204" s="5" t="str">
        <f>IF('Data Validation'!$K$2&lt;&gt;TRUE,"",'Data Validation'!A204)</f>
        <v/>
      </c>
      <c r="B204" s="5" t="str">
        <f>IF('Data Validation'!$K$2&lt;&gt;TRUE,"",'Data Validation'!C204)</f>
        <v/>
      </c>
      <c r="C204" s="5" t="str">
        <f>IF('Data Validation'!$K$2&lt;&gt;TRUE,"",'Data Validation'!E204)</f>
        <v/>
      </c>
      <c r="D204" s="5" t="str">
        <f>IF('Data Validation'!$K$2&lt;&gt;TRUE,"",'Data Validation'!G204)</f>
        <v/>
      </c>
      <c r="E204" s="50" t="str">
        <f>IF($C204&lt;&gt;"M5","",SSA!E204)</f>
        <v/>
      </c>
      <c r="F204" s="15" t="str">
        <f t="shared" si="0"/>
        <v/>
      </c>
      <c r="G204" s="23" t="str">
        <f t="shared" si="1"/>
        <v/>
      </c>
      <c r="H204" s="48" t="str">
        <f t="shared" si="3"/>
        <v/>
      </c>
      <c r="I204" s="49" t="str">
        <f t="shared" si="4"/>
        <v/>
      </c>
      <c r="J204" s="26" t="str">
        <f t="shared" si="5"/>
        <v/>
      </c>
      <c r="K204" s="51" t="str">
        <f t="shared" si="6"/>
        <v/>
      </c>
      <c r="L204" s="52" t="str">
        <f t="shared" si="7"/>
        <v/>
      </c>
      <c r="M204" s="15" t="str">
        <f t="shared" si="2"/>
        <v/>
      </c>
      <c r="N204" s="47"/>
      <c r="O204" s="47"/>
      <c r="P204" s="47"/>
      <c r="Q204" s="47"/>
      <c r="R204" s="47"/>
      <c r="S204" s="47"/>
    </row>
    <row r="205" spans="1:19" x14ac:dyDescent="0.55000000000000004">
      <c r="A205" s="5" t="str">
        <f>IF('Data Validation'!$K$2&lt;&gt;TRUE,"",'Data Validation'!A205)</f>
        <v/>
      </c>
      <c r="B205" s="5" t="str">
        <f>IF('Data Validation'!$K$2&lt;&gt;TRUE,"",'Data Validation'!C205)</f>
        <v/>
      </c>
      <c r="C205" s="5" t="str">
        <f>IF('Data Validation'!$K$2&lt;&gt;TRUE,"",'Data Validation'!E205)</f>
        <v/>
      </c>
      <c r="D205" s="5" t="str">
        <f>IF('Data Validation'!$K$2&lt;&gt;TRUE,"",'Data Validation'!G205)</f>
        <v/>
      </c>
      <c r="E205" s="50" t="str">
        <f>IF($C205&lt;&gt;"M5","",SSA!E205)</f>
        <v/>
      </c>
      <c r="F205" s="15" t="str">
        <f t="shared" si="0"/>
        <v/>
      </c>
      <c r="G205" s="23" t="str">
        <f t="shared" si="1"/>
        <v/>
      </c>
      <c r="H205" s="48" t="str">
        <f t="shared" si="3"/>
        <v/>
      </c>
      <c r="I205" s="49" t="str">
        <f t="shared" si="4"/>
        <v/>
      </c>
      <c r="J205" s="26" t="str">
        <f t="shared" si="5"/>
        <v/>
      </c>
      <c r="K205" s="51" t="str">
        <f t="shared" si="6"/>
        <v/>
      </c>
      <c r="L205" s="52" t="str">
        <f t="shared" si="7"/>
        <v/>
      </c>
      <c r="M205" s="15" t="str">
        <f t="shared" si="2"/>
        <v/>
      </c>
      <c r="N205" s="47"/>
      <c r="O205" s="47"/>
      <c r="P205" s="47"/>
      <c r="Q205" s="47"/>
      <c r="R205" s="47"/>
      <c r="S205" s="47"/>
    </row>
    <row r="206" spans="1:19" x14ac:dyDescent="0.55000000000000004">
      <c r="A206" s="5" t="str">
        <f>IF('Data Validation'!$K$2&lt;&gt;TRUE,"",'Data Validation'!A206)</f>
        <v/>
      </c>
      <c r="B206" s="5" t="str">
        <f>IF('Data Validation'!$K$2&lt;&gt;TRUE,"",'Data Validation'!C206)</f>
        <v/>
      </c>
      <c r="C206" s="5" t="str">
        <f>IF('Data Validation'!$K$2&lt;&gt;TRUE,"",'Data Validation'!E206)</f>
        <v/>
      </c>
      <c r="D206" s="5" t="str">
        <f>IF('Data Validation'!$K$2&lt;&gt;TRUE,"",'Data Validation'!G206)</f>
        <v/>
      </c>
      <c r="E206" s="50" t="str">
        <f>IF($C206&lt;&gt;"M5","",SSA!E206)</f>
        <v/>
      </c>
      <c r="F206" s="15" t="str">
        <f t="shared" si="0"/>
        <v/>
      </c>
      <c r="G206" s="23" t="str">
        <f t="shared" si="1"/>
        <v/>
      </c>
      <c r="H206" s="48" t="str">
        <f t="shared" si="3"/>
        <v/>
      </c>
      <c r="I206" s="49" t="str">
        <f t="shared" si="4"/>
        <v/>
      </c>
      <c r="J206" s="26" t="str">
        <f t="shared" si="5"/>
        <v/>
      </c>
      <c r="K206" s="51" t="str">
        <f t="shared" si="6"/>
        <v/>
      </c>
      <c r="L206" s="52" t="str">
        <f t="shared" si="7"/>
        <v/>
      </c>
      <c r="M206" s="15" t="str">
        <f t="shared" si="2"/>
        <v/>
      </c>
      <c r="N206" s="47"/>
      <c r="O206" s="47"/>
      <c r="P206" s="47"/>
      <c r="Q206" s="47"/>
      <c r="R206" s="47"/>
      <c r="S206" s="47"/>
    </row>
    <row r="207" spans="1:19" x14ac:dyDescent="0.55000000000000004">
      <c r="A207" s="5" t="str">
        <f>IF('Data Validation'!$K$2&lt;&gt;TRUE,"",'Data Validation'!A207)</f>
        <v/>
      </c>
      <c r="B207" s="5" t="str">
        <f>IF('Data Validation'!$K$2&lt;&gt;TRUE,"",'Data Validation'!C207)</f>
        <v/>
      </c>
      <c r="C207" s="5" t="str">
        <f>IF('Data Validation'!$K$2&lt;&gt;TRUE,"",'Data Validation'!E207)</f>
        <v/>
      </c>
      <c r="D207" s="5" t="str">
        <f>IF('Data Validation'!$K$2&lt;&gt;TRUE,"",'Data Validation'!G207)</f>
        <v/>
      </c>
      <c r="E207" s="50" t="str">
        <f>IF($C207&lt;&gt;"M5","",SSA!E207)</f>
        <v/>
      </c>
      <c r="F207" s="15" t="str">
        <f t="shared" si="0"/>
        <v/>
      </c>
      <c r="G207" s="23" t="str">
        <f t="shared" si="1"/>
        <v/>
      </c>
      <c r="H207" s="48" t="str">
        <f t="shared" si="3"/>
        <v/>
      </c>
      <c r="I207" s="49" t="str">
        <f t="shared" si="4"/>
        <v/>
      </c>
      <c r="J207" s="26" t="str">
        <f t="shared" si="5"/>
        <v/>
      </c>
      <c r="K207" s="51" t="str">
        <f t="shared" si="6"/>
        <v/>
      </c>
      <c r="L207" s="52" t="str">
        <f t="shared" si="7"/>
        <v/>
      </c>
      <c r="M207" s="15" t="str">
        <f t="shared" si="2"/>
        <v/>
      </c>
      <c r="N207" s="47"/>
      <c r="O207" s="47"/>
      <c r="P207" s="47"/>
      <c r="Q207" s="47"/>
      <c r="R207" s="47"/>
      <c r="S207" s="47"/>
    </row>
    <row r="208" spans="1:19" x14ac:dyDescent="0.55000000000000004">
      <c r="A208" s="5" t="str">
        <f>IF('Data Validation'!$K$2&lt;&gt;TRUE,"",'Data Validation'!A208)</f>
        <v/>
      </c>
      <c r="B208" s="5" t="str">
        <f>IF('Data Validation'!$K$2&lt;&gt;TRUE,"",'Data Validation'!C208)</f>
        <v/>
      </c>
      <c r="C208" s="5" t="str">
        <f>IF('Data Validation'!$K$2&lt;&gt;TRUE,"",'Data Validation'!E208)</f>
        <v/>
      </c>
      <c r="D208" s="5" t="str">
        <f>IF('Data Validation'!$K$2&lt;&gt;TRUE,"",'Data Validation'!G208)</f>
        <v/>
      </c>
      <c r="E208" s="50" t="str">
        <f>IF($C208&lt;&gt;"M5","",SSA!E208)</f>
        <v/>
      </c>
      <c r="F208" s="15" t="str">
        <f t="shared" si="0"/>
        <v/>
      </c>
      <c r="G208" s="23" t="str">
        <f t="shared" si="1"/>
        <v/>
      </c>
      <c r="H208" s="48" t="str">
        <f t="shared" si="3"/>
        <v/>
      </c>
      <c r="I208" s="49" t="str">
        <f t="shared" si="4"/>
        <v/>
      </c>
      <c r="J208" s="26" t="str">
        <f t="shared" si="5"/>
        <v/>
      </c>
      <c r="K208" s="51" t="str">
        <f t="shared" si="6"/>
        <v/>
      </c>
      <c r="L208" s="52" t="str">
        <f t="shared" si="7"/>
        <v/>
      </c>
      <c r="M208" s="15" t="str">
        <f t="shared" si="2"/>
        <v/>
      </c>
      <c r="N208" s="47"/>
      <c r="O208" s="47"/>
      <c r="P208" s="47"/>
      <c r="Q208" s="47"/>
      <c r="R208" s="47"/>
      <c r="S208" s="47"/>
    </row>
    <row r="209" spans="1:19" x14ac:dyDescent="0.55000000000000004">
      <c r="A209" s="5" t="str">
        <f>IF('Data Validation'!$K$2&lt;&gt;TRUE,"",'Data Validation'!A209)</f>
        <v/>
      </c>
      <c r="B209" s="5" t="str">
        <f>IF('Data Validation'!$K$2&lt;&gt;TRUE,"",'Data Validation'!C209)</f>
        <v/>
      </c>
      <c r="C209" s="5" t="str">
        <f>IF('Data Validation'!$K$2&lt;&gt;TRUE,"",'Data Validation'!E209)</f>
        <v/>
      </c>
      <c r="D209" s="5" t="str">
        <f>IF('Data Validation'!$K$2&lt;&gt;TRUE,"",'Data Validation'!G209)</f>
        <v/>
      </c>
      <c r="E209" s="50" t="str">
        <f>IF($C209&lt;&gt;"M5","",SSA!E209)</f>
        <v/>
      </c>
      <c r="F209" s="15" t="str">
        <f t="shared" si="0"/>
        <v/>
      </c>
      <c r="G209" s="23" t="str">
        <f t="shared" si="1"/>
        <v/>
      </c>
      <c r="H209" s="48" t="str">
        <f t="shared" si="3"/>
        <v/>
      </c>
      <c r="I209" s="49" t="str">
        <f t="shared" si="4"/>
        <v/>
      </c>
      <c r="J209" s="26" t="str">
        <f t="shared" si="5"/>
        <v/>
      </c>
      <c r="K209" s="51" t="str">
        <f t="shared" si="6"/>
        <v/>
      </c>
      <c r="L209" s="52" t="str">
        <f t="shared" si="7"/>
        <v/>
      </c>
      <c r="M209" s="15" t="str">
        <f t="shared" si="2"/>
        <v/>
      </c>
      <c r="N209" s="47"/>
      <c r="O209" s="47"/>
      <c r="P209" s="47"/>
      <c r="Q209" s="47"/>
      <c r="R209" s="47"/>
      <c r="S209" s="47"/>
    </row>
    <row r="210" spans="1:19" x14ac:dyDescent="0.55000000000000004">
      <c r="A210" s="5" t="str">
        <f>IF('Data Validation'!$K$2&lt;&gt;TRUE,"",'Data Validation'!A210)</f>
        <v/>
      </c>
      <c r="B210" s="5" t="str">
        <f>IF('Data Validation'!$K$2&lt;&gt;TRUE,"",'Data Validation'!C210)</f>
        <v/>
      </c>
      <c r="C210" s="5" t="str">
        <f>IF('Data Validation'!$K$2&lt;&gt;TRUE,"",'Data Validation'!E210)</f>
        <v/>
      </c>
      <c r="D210" s="5" t="str">
        <f>IF('Data Validation'!$K$2&lt;&gt;TRUE,"",'Data Validation'!G210)</f>
        <v/>
      </c>
      <c r="E210" s="50" t="str">
        <f>IF($C210&lt;&gt;"M5","",SSA!E210)</f>
        <v/>
      </c>
      <c r="F210" s="15" t="str">
        <f t="shared" si="0"/>
        <v/>
      </c>
      <c r="G210" s="23" t="str">
        <f t="shared" si="1"/>
        <v/>
      </c>
      <c r="H210" s="48" t="str">
        <f t="shared" si="3"/>
        <v/>
      </c>
      <c r="I210" s="49" t="str">
        <f t="shared" si="4"/>
        <v/>
      </c>
      <c r="J210" s="26" t="str">
        <f t="shared" si="5"/>
        <v/>
      </c>
      <c r="K210" s="51" t="str">
        <f t="shared" si="6"/>
        <v/>
      </c>
      <c r="L210" s="52" t="str">
        <f t="shared" si="7"/>
        <v/>
      </c>
      <c r="M210" s="15" t="str">
        <f t="shared" si="2"/>
        <v/>
      </c>
      <c r="N210" s="47"/>
      <c r="O210" s="47"/>
      <c r="P210" s="47"/>
      <c r="Q210" s="47"/>
      <c r="R210" s="47"/>
      <c r="S210" s="47"/>
    </row>
    <row r="211" spans="1:19" x14ac:dyDescent="0.55000000000000004">
      <c r="A211" s="5" t="str">
        <f>IF('Data Validation'!$K$2&lt;&gt;TRUE,"",'Data Validation'!A211)</f>
        <v/>
      </c>
      <c r="B211" s="5" t="str">
        <f>IF('Data Validation'!$K$2&lt;&gt;TRUE,"",'Data Validation'!C211)</f>
        <v/>
      </c>
      <c r="C211" s="5" t="str">
        <f>IF('Data Validation'!$K$2&lt;&gt;TRUE,"",'Data Validation'!E211)</f>
        <v/>
      </c>
      <c r="D211" s="5" t="str">
        <f>IF('Data Validation'!$K$2&lt;&gt;TRUE,"",'Data Validation'!G211)</f>
        <v/>
      </c>
      <c r="E211" s="50" t="str">
        <f>IF($C211&lt;&gt;"M5","",SSA!E211)</f>
        <v/>
      </c>
      <c r="F211" s="15" t="str">
        <f t="shared" si="0"/>
        <v/>
      </c>
      <c r="G211" s="23" t="str">
        <f t="shared" si="1"/>
        <v/>
      </c>
      <c r="H211" s="48" t="str">
        <f t="shared" si="3"/>
        <v/>
      </c>
      <c r="I211" s="49" t="str">
        <f t="shared" si="4"/>
        <v/>
      </c>
      <c r="J211" s="26" t="str">
        <f t="shared" si="5"/>
        <v/>
      </c>
      <c r="K211" s="51" t="str">
        <f t="shared" si="6"/>
        <v/>
      </c>
      <c r="L211" s="52" t="str">
        <f t="shared" si="7"/>
        <v/>
      </c>
      <c r="M211" s="15" t="str">
        <f t="shared" si="2"/>
        <v/>
      </c>
      <c r="N211" s="47"/>
      <c r="O211" s="47"/>
      <c r="P211" s="47"/>
      <c r="Q211" s="47"/>
      <c r="R211" s="47"/>
      <c r="S211" s="47"/>
    </row>
    <row r="212" spans="1:19" x14ac:dyDescent="0.55000000000000004">
      <c r="A212" s="5" t="str">
        <f>IF('Data Validation'!$K$2&lt;&gt;TRUE,"",'Data Validation'!A212)</f>
        <v/>
      </c>
      <c r="B212" s="5" t="str">
        <f>IF('Data Validation'!$K$2&lt;&gt;TRUE,"",'Data Validation'!C212)</f>
        <v/>
      </c>
      <c r="C212" s="5" t="str">
        <f>IF('Data Validation'!$K$2&lt;&gt;TRUE,"",'Data Validation'!E212)</f>
        <v/>
      </c>
      <c r="D212" s="5" t="str">
        <f>IF('Data Validation'!$K$2&lt;&gt;TRUE,"",'Data Validation'!G212)</f>
        <v/>
      </c>
      <c r="E212" s="50" t="str">
        <f>IF($C212&lt;&gt;"M5","",SSA!E212)</f>
        <v/>
      </c>
      <c r="F212" s="15" t="str">
        <f t="shared" si="0"/>
        <v/>
      </c>
      <c r="G212" s="23" t="str">
        <f t="shared" si="1"/>
        <v/>
      </c>
      <c r="H212" s="48" t="str">
        <f t="shared" si="3"/>
        <v/>
      </c>
      <c r="I212" s="49" t="str">
        <f t="shared" si="4"/>
        <v/>
      </c>
      <c r="J212" s="26" t="str">
        <f t="shared" si="5"/>
        <v/>
      </c>
      <c r="K212" s="51" t="str">
        <f t="shared" si="6"/>
        <v/>
      </c>
      <c r="L212" s="52" t="str">
        <f t="shared" si="7"/>
        <v/>
      </c>
      <c r="M212" s="15" t="str">
        <f t="shared" si="2"/>
        <v/>
      </c>
      <c r="N212" s="47"/>
      <c r="O212" s="47"/>
      <c r="P212" s="47"/>
      <c r="Q212" s="47"/>
      <c r="R212" s="47"/>
      <c r="S212" s="47"/>
    </row>
    <row r="213" spans="1:19" x14ac:dyDescent="0.55000000000000004">
      <c r="A213" s="5" t="str">
        <f>IF('Data Validation'!$K$2&lt;&gt;TRUE,"",'Data Validation'!A213)</f>
        <v/>
      </c>
      <c r="B213" s="5" t="str">
        <f>IF('Data Validation'!$K$2&lt;&gt;TRUE,"",'Data Validation'!C213)</f>
        <v/>
      </c>
      <c r="C213" s="5" t="str">
        <f>IF('Data Validation'!$K$2&lt;&gt;TRUE,"",'Data Validation'!E213)</f>
        <v/>
      </c>
      <c r="D213" s="5" t="str">
        <f>IF('Data Validation'!$K$2&lt;&gt;TRUE,"",'Data Validation'!G213)</f>
        <v/>
      </c>
      <c r="E213" s="50" t="str">
        <f>IF($C213&lt;&gt;"M5","",SSA!E213)</f>
        <v/>
      </c>
      <c r="F213" s="15" t="str">
        <f t="shared" si="0"/>
        <v/>
      </c>
      <c r="G213" s="23" t="str">
        <f t="shared" si="1"/>
        <v/>
      </c>
      <c r="H213" s="48" t="str">
        <f t="shared" si="3"/>
        <v/>
      </c>
      <c r="I213" s="49" t="str">
        <f t="shared" si="4"/>
        <v/>
      </c>
      <c r="J213" s="26" t="str">
        <f t="shared" si="5"/>
        <v/>
      </c>
      <c r="K213" s="51" t="str">
        <f t="shared" si="6"/>
        <v/>
      </c>
      <c r="L213" s="52" t="str">
        <f t="shared" si="7"/>
        <v/>
      </c>
      <c r="M213" s="15" t="str">
        <f t="shared" si="2"/>
        <v/>
      </c>
      <c r="N213" s="47"/>
      <c r="O213" s="47"/>
      <c r="P213" s="47"/>
      <c r="Q213" s="47"/>
      <c r="R213" s="47"/>
      <c r="S213" s="47"/>
    </row>
    <row r="214" spans="1:19" x14ac:dyDescent="0.55000000000000004">
      <c r="A214" s="5" t="str">
        <f>IF('Data Validation'!$K$2&lt;&gt;TRUE,"",'Data Validation'!A214)</f>
        <v/>
      </c>
      <c r="B214" s="5" t="str">
        <f>IF('Data Validation'!$K$2&lt;&gt;TRUE,"",'Data Validation'!C214)</f>
        <v/>
      </c>
      <c r="C214" s="5" t="str">
        <f>IF('Data Validation'!$K$2&lt;&gt;TRUE,"",'Data Validation'!E214)</f>
        <v/>
      </c>
      <c r="D214" s="5" t="str">
        <f>IF('Data Validation'!$K$2&lt;&gt;TRUE,"",'Data Validation'!G214)</f>
        <v/>
      </c>
      <c r="E214" s="50" t="str">
        <f>IF($C214&lt;&gt;"M5","",SSA!E214)</f>
        <v/>
      </c>
      <c r="F214" s="15" t="str">
        <f t="shared" si="0"/>
        <v/>
      </c>
      <c r="G214" s="23" t="str">
        <f t="shared" si="1"/>
        <v/>
      </c>
      <c r="H214" s="48" t="str">
        <f t="shared" si="3"/>
        <v/>
      </c>
      <c r="I214" s="49" t="str">
        <f t="shared" si="4"/>
        <v/>
      </c>
      <c r="J214" s="26" t="str">
        <f t="shared" si="5"/>
        <v/>
      </c>
      <c r="K214" s="51" t="str">
        <f t="shared" si="6"/>
        <v/>
      </c>
      <c r="L214" s="52" t="str">
        <f t="shared" si="7"/>
        <v/>
      </c>
      <c r="M214" s="15" t="str">
        <f t="shared" si="2"/>
        <v/>
      </c>
      <c r="N214" s="47"/>
      <c r="O214" s="47"/>
      <c r="P214" s="47"/>
      <c r="Q214" s="47"/>
      <c r="R214" s="47"/>
      <c r="S214" s="47"/>
    </row>
    <row r="215" spans="1:19" x14ac:dyDescent="0.55000000000000004">
      <c r="A215" s="5" t="str">
        <f>IF('Data Validation'!$K$2&lt;&gt;TRUE,"",'Data Validation'!A215)</f>
        <v/>
      </c>
      <c r="B215" s="5" t="str">
        <f>IF('Data Validation'!$K$2&lt;&gt;TRUE,"",'Data Validation'!C215)</f>
        <v/>
      </c>
      <c r="C215" s="5" t="str">
        <f>IF('Data Validation'!$K$2&lt;&gt;TRUE,"",'Data Validation'!E215)</f>
        <v/>
      </c>
      <c r="D215" s="5" t="str">
        <f>IF('Data Validation'!$K$2&lt;&gt;TRUE,"",'Data Validation'!G215)</f>
        <v/>
      </c>
      <c r="E215" s="50" t="str">
        <f>IF($C215&lt;&gt;"M5","",SSA!E215)</f>
        <v/>
      </c>
      <c r="F215" s="15" t="str">
        <f t="shared" si="0"/>
        <v/>
      </c>
      <c r="G215" s="23" t="str">
        <f t="shared" si="1"/>
        <v/>
      </c>
      <c r="H215" s="48" t="str">
        <f t="shared" si="3"/>
        <v/>
      </c>
      <c r="I215" s="49" t="str">
        <f t="shared" si="4"/>
        <v/>
      </c>
      <c r="J215" s="26" t="str">
        <f t="shared" si="5"/>
        <v/>
      </c>
      <c r="K215" s="51" t="str">
        <f t="shared" si="6"/>
        <v/>
      </c>
      <c r="L215" s="52" t="str">
        <f t="shared" si="7"/>
        <v/>
      </c>
      <c r="M215" s="15" t="str">
        <f t="shared" si="2"/>
        <v/>
      </c>
      <c r="N215" s="47"/>
      <c r="O215" s="47"/>
      <c r="P215" s="47"/>
      <c r="Q215" s="47"/>
      <c r="R215" s="47"/>
      <c r="S215" s="47"/>
    </row>
    <row r="216" spans="1:19" x14ac:dyDescent="0.55000000000000004">
      <c r="A216" s="5" t="str">
        <f>IF('Data Validation'!$K$2&lt;&gt;TRUE,"",'Data Validation'!A216)</f>
        <v/>
      </c>
      <c r="B216" s="5" t="str">
        <f>IF('Data Validation'!$K$2&lt;&gt;TRUE,"",'Data Validation'!C216)</f>
        <v/>
      </c>
      <c r="C216" s="5" t="str">
        <f>IF('Data Validation'!$K$2&lt;&gt;TRUE,"",'Data Validation'!E216)</f>
        <v/>
      </c>
      <c r="D216" s="5" t="str">
        <f>IF('Data Validation'!$K$2&lt;&gt;TRUE,"",'Data Validation'!G216)</f>
        <v/>
      </c>
      <c r="E216" s="50" t="str">
        <f>IF($C216&lt;&gt;"M5","",SSA!E216)</f>
        <v/>
      </c>
      <c r="F216" s="15" t="str">
        <f t="shared" si="0"/>
        <v/>
      </c>
      <c r="G216" s="23" t="str">
        <f t="shared" si="1"/>
        <v/>
      </c>
      <c r="H216" s="48" t="str">
        <f t="shared" si="3"/>
        <v/>
      </c>
      <c r="I216" s="49" t="str">
        <f t="shared" si="4"/>
        <v/>
      </c>
      <c r="J216" s="26" t="str">
        <f t="shared" si="5"/>
        <v/>
      </c>
      <c r="K216" s="51" t="str">
        <f t="shared" si="6"/>
        <v/>
      </c>
      <c r="L216" s="52" t="str">
        <f t="shared" si="7"/>
        <v/>
      </c>
      <c r="M216" s="15" t="str">
        <f t="shared" si="2"/>
        <v/>
      </c>
      <c r="N216" s="47"/>
      <c r="O216" s="47"/>
      <c r="P216" s="47"/>
      <c r="Q216" s="47"/>
      <c r="R216" s="47"/>
      <c r="S216" s="47"/>
    </row>
    <row r="217" spans="1:19" x14ac:dyDescent="0.55000000000000004">
      <c r="A217" s="5" t="str">
        <f>IF('Data Validation'!$K$2&lt;&gt;TRUE,"",'Data Validation'!A217)</f>
        <v/>
      </c>
      <c r="B217" s="5" t="str">
        <f>IF('Data Validation'!$K$2&lt;&gt;TRUE,"",'Data Validation'!C217)</f>
        <v/>
      </c>
      <c r="C217" s="5" t="str">
        <f>IF('Data Validation'!$K$2&lt;&gt;TRUE,"",'Data Validation'!E217)</f>
        <v/>
      </c>
      <c r="D217" s="5" t="str">
        <f>IF('Data Validation'!$K$2&lt;&gt;TRUE,"",'Data Validation'!G217)</f>
        <v/>
      </c>
      <c r="E217" s="50" t="str">
        <f>IF($C217&lt;&gt;"M5","",SSA!E217)</f>
        <v/>
      </c>
      <c r="F217" s="15" t="str">
        <f t="shared" ref="F217:F280" si="8">IFERROR(AVERAGE(E182:E217),"")</f>
        <v/>
      </c>
      <c r="G217" s="23" t="str">
        <f t="shared" ref="G217:G280" si="9">IF(F217="","",F217*0.2+G216*0.8)</f>
        <v/>
      </c>
      <c r="H217" s="48" t="str">
        <f t="shared" si="3"/>
        <v/>
      </c>
      <c r="I217" s="49" t="str">
        <f t="shared" si="4"/>
        <v/>
      </c>
      <c r="J217" s="26" t="str">
        <f t="shared" si="5"/>
        <v/>
      </c>
      <c r="K217" s="51" t="str">
        <f t="shared" si="6"/>
        <v/>
      </c>
      <c r="L217" s="52" t="str">
        <f t="shared" si="7"/>
        <v/>
      </c>
      <c r="M217" s="15" t="str">
        <f t="shared" ref="M217:M280" si="10">IFERROR(E217-F217,"")</f>
        <v/>
      </c>
      <c r="N217" s="47"/>
      <c r="O217" s="47"/>
      <c r="P217" s="47"/>
      <c r="Q217" s="47"/>
      <c r="R217" s="47"/>
      <c r="S217" s="47"/>
    </row>
    <row r="218" spans="1:19" x14ac:dyDescent="0.55000000000000004">
      <c r="A218" s="5" t="str">
        <f>IF('Data Validation'!$K$2&lt;&gt;TRUE,"",'Data Validation'!A218)</f>
        <v/>
      </c>
      <c r="B218" s="5" t="str">
        <f>IF('Data Validation'!$K$2&lt;&gt;TRUE,"",'Data Validation'!C218)</f>
        <v/>
      </c>
      <c r="C218" s="5" t="str">
        <f>IF('Data Validation'!$K$2&lt;&gt;TRUE,"",'Data Validation'!E218)</f>
        <v/>
      </c>
      <c r="D218" s="5" t="str">
        <f>IF('Data Validation'!$K$2&lt;&gt;TRUE,"",'Data Validation'!G218)</f>
        <v/>
      </c>
      <c r="E218" s="50" t="str">
        <f>IF($C218&lt;&gt;"M5","",SSA!E218)</f>
        <v/>
      </c>
      <c r="F218" s="15" t="str">
        <f t="shared" si="8"/>
        <v/>
      </c>
      <c r="G218" s="23" t="str">
        <f t="shared" si="9"/>
        <v/>
      </c>
      <c r="H218" s="48" t="str">
        <f t="shared" ref="H218:H281" si="11">IFERROR(F218-G218,"")</f>
        <v/>
      </c>
      <c r="I218" s="49" t="str">
        <f t="shared" ref="I218:I281" si="12">IF(H218="","",IF(H218&gt;=0,1,-1))</f>
        <v/>
      </c>
      <c r="J218" s="26" t="str">
        <f t="shared" si="5"/>
        <v/>
      </c>
      <c r="K218" s="51" t="str">
        <f t="shared" si="6"/>
        <v/>
      </c>
      <c r="L218" s="52" t="str">
        <f t="shared" si="7"/>
        <v/>
      </c>
      <c r="M218" s="15" t="str">
        <f t="shared" si="10"/>
        <v/>
      </c>
      <c r="N218" s="47"/>
      <c r="O218" s="47"/>
      <c r="P218" s="47"/>
      <c r="Q218" s="47"/>
      <c r="R218" s="47"/>
      <c r="S218" s="47"/>
    </row>
    <row r="219" spans="1:19" x14ac:dyDescent="0.55000000000000004">
      <c r="A219" s="5" t="str">
        <f>IF('Data Validation'!$K$2&lt;&gt;TRUE,"",'Data Validation'!A219)</f>
        <v/>
      </c>
      <c r="B219" s="5" t="str">
        <f>IF('Data Validation'!$K$2&lt;&gt;TRUE,"",'Data Validation'!C219)</f>
        <v/>
      </c>
      <c r="C219" s="5" t="str">
        <f>IF('Data Validation'!$K$2&lt;&gt;TRUE,"",'Data Validation'!E219)</f>
        <v/>
      </c>
      <c r="D219" s="5" t="str">
        <f>IF('Data Validation'!$K$2&lt;&gt;TRUE,"",'Data Validation'!G219)</f>
        <v/>
      </c>
      <c r="E219" s="50" t="str">
        <f>IF($C219&lt;&gt;"M5","",SSA!E219)</f>
        <v/>
      </c>
      <c r="F219" s="15" t="str">
        <f t="shared" si="8"/>
        <v/>
      </c>
      <c r="G219" s="23" t="str">
        <f t="shared" si="9"/>
        <v/>
      </c>
      <c r="H219" s="48" t="str">
        <f t="shared" si="11"/>
        <v/>
      </c>
      <c r="I219" s="49" t="str">
        <f t="shared" si="12"/>
        <v/>
      </c>
      <c r="J219" s="26" t="str">
        <f t="shared" ref="J219:J282" si="13">IFERROR(IF(I219=I218,J218+I219,I219),"")</f>
        <v/>
      </c>
      <c r="K219" s="51" t="str">
        <f t="shared" si="6"/>
        <v/>
      </c>
      <c r="L219" s="52" t="str">
        <f t="shared" si="7"/>
        <v/>
      </c>
      <c r="M219" s="15" t="str">
        <f t="shared" si="10"/>
        <v/>
      </c>
      <c r="N219" s="47"/>
      <c r="O219" s="47"/>
      <c r="P219" s="47"/>
      <c r="Q219" s="47"/>
      <c r="R219" s="47"/>
      <c r="S219" s="47"/>
    </row>
    <row r="220" spans="1:19" x14ac:dyDescent="0.55000000000000004">
      <c r="A220" s="5" t="str">
        <f>IF('Data Validation'!$K$2&lt;&gt;TRUE,"",'Data Validation'!A220)</f>
        <v/>
      </c>
      <c r="B220" s="5" t="str">
        <f>IF('Data Validation'!$K$2&lt;&gt;TRUE,"",'Data Validation'!C220)</f>
        <v/>
      </c>
      <c r="C220" s="5" t="str">
        <f>IF('Data Validation'!$K$2&lt;&gt;TRUE,"",'Data Validation'!E220)</f>
        <v/>
      </c>
      <c r="D220" s="5" t="str">
        <f>IF('Data Validation'!$K$2&lt;&gt;TRUE,"",'Data Validation'!G220)</f>
        <v/>
      </c>
      <c r="E220" s="50" t="str">
        <f>IF($C220&lt;&gt;"M5","",SSA!E220)</f>
        <v/>
      </c>
      <c r="F220" s="15" t="str">
        <f t="shared" si="8"/>
        <v/>
      </c>
      <c r="G220" s="23" t="str">
        <f t="shared" si="9"/>
        <v/>
      </c>
      <c r="H220" s="48" t="str">
        <f t="shared" si="11"/>
        <v/>
      </c>
      <c r="I220" s="49" t="str">
        <f t="shared" si="12"/>
        <v/>
      </c>
      <c r="J220" s="26" t="str">
        <f t="shared" si="13"/>
        <v/>
      </c>
      <c r="K220" s="51" t="str">
        <f t="shared" si="6"/>
        <v/>
      </c>
      <c r="L220" s="52" t="str">
        <f t="shared" si="7"/>
        <v/>
      </c>
      <c r="M220" s="15" t="str">
        <f t="shared" si="10"/>
        <v/>
      </c>
      <c r="N220" s="47"/>
      <c r="O220" s="47"/>
      <c r="P220" s="47"/>
      <c r="Q220" s="47"/>
      <c r="R220" s="47"/>
      <c r="S220" s="47"/>
    </row>
    <row r="221" spans="1:19" x14ac:dyDescent="0.55000000000000004">
      <c r="A221" s="5" t="str">
        <f>IF('Data Validation'!$K$2&lt;&gt;TRUE,"",'Data Validation'!A221)</f>
        <v/>
      </c>
      <c r="B221" s="5" t="str">
        <f>IF('Data Validation'!$K$2&lt;&gt;TRUE,"",'Data Validation'!C221)</f>
        <v/>
      </c>
      <c r="C221" s="5" t="str">
        <f>IF('Data Validation'!$K$2&lt;&gt;TRUE,"",'Data Validation'!E221)</f>
        <v/>
      </c>
      <c r="D221" s="5" t="str">
        <f>IF('Data Validation'!$K$2&lt;&gt;TRUE,"",'Data Validation'!G221)</f>
        <v/>
      </c>
      <c r="E221" s="50" t="str">
        <f>IF($C221&lt;&gt;"M5","",SSA!E221)</f>
        <v/>
      </c>
      <c r="F221" s="15" t="str">
        <f t="shared" si="8"/>
        <v/>
      </c>
      <c r="G221" s="23" t="str">
        <f t="shared" si="9"/>
        <v/>
      </c>
      <c r="H221" s="48" t="str">
        <f t="shared" si="11"/>
        <v/>
      </c>
      <c r="I221" s="49" t="str">
        <f t="shared" si="12"/>
        <v/>
      </c>
      <c r="J221" s="26" t="str">
        <f t="shared" si="13"/>
        <v/>
      </c>
      <c r="K221" s="51" t="str">
        <f t="shared" si="6"/>
        <v/>
      </c>
      <c r="L221" s="52" t="str">
        <f t="shared" si="7"/>
        <v/>
      </c>
      <c r="M221" s="15" t="str">
        <f t="shared" si="10"/>
        <v/>
      </c>
      <c r="N221" s="47"/>
      <c r="O221" s="47"/>
      <c r="P221" s="47"/>
      <c r="Q221" s="47"/>
      <c r="R221" s="47"/>
      <c r="S221" s="47"/>
    </row>
    <row r="222" spans="1:19" x14ac:dyDescent="0.55000000000000004">
      <c r="A222" s="5" t="str">
        <f>IF('Data Validation'!$K$2&lt;&gt;TRUE,"",'Data Validation'!A222)</f>
        <v/>
      </c>
      <c r="B222" s="5" t="str">
        <f>IF('Data Validation'!$K$2&lt;&gt;TRUE,"",'Data Validation'!C222)</f>
        <v/>
      </c>
      <c r="C222" s="5" t="str">
        <f>IF('Data Validation'!$K$2&lt;&gt;TRUE,"",'Data Validation'!E222)</f>
        <v/>
      </c>
      <c r="D222" s="5" t="str">
        <f>IF('Data Validation'!$K$2&lt;&gt;TRUE,"",'Data Validation'!G222)</f>
        <v/>
      </c>
      <c r="E222" s="50" t="str">
        <f>IF($C222&lt;&gt;"M5","",SSA!E222)</f>
        <v/>
      </c>
      <c r="F222" s="15" t="str">
        <f t="shared" si="8"/>
        <v/>
      </c>
      <c r="G222" s="23" t="str">
        <f t="shared" si="9"/>
        <v/>
      </c>
      <c r="H222" s="48" t="str">
        <f t="shared" si="11"/>
        <v/>
      </c>
      <c r="I222" s="49" t="str">
        <f t="shared" si="12"/>
        <v/>
      </c>
      <c r="J222" s="26" t="str">
        <f t="shared" si="13"/>
        <v/>
      </c>
      <c r="K222" s="51" t="str">
        <f t="shared" si="6"/>
        <v/>
      </c>
      <c r="L222" s="52" t="str">
        <f t="shared" si="7"/>
        <v/>
      </c>
      <c r="M222" s="15" t="str">
        <f t="shared" si="10"/>
        <v/>
      </c>
      <c r="N222" s="47"/>
      <c r="O222" s="47"/>
      <c r="P222" s="47"/>
      <c r="Q222" s="47"/>
      <c r="R222" s="47"/>
      <c r="S222" s="47"/>
    </row>
    <row r="223" spans="1:19" x14ac:dyDescent="0.55000000000000004">
      <c r="A223" s="5" t="str">
        <f>IF('Data Validation'!$K$2&lt;&gt;TRUE,"",'Data Validation'!A223)</f>
        <v/>
      </c>
      <c r="B223" s="5" t="str">
        <f>IF('Data Validation'!$K$2&lt;&gt;TRUE,"",'Data Validation'!C223)</f>
        <v/>
      </c>
      <c r="C223" s="5" t="str">
        <f>IF('Data Validation'!$K$2&lt;&gt;TRUE,"",'Data Validation'!E223)</f>
        <v/>
      </c>
      <c r="D223" s="5" t="str">
        <f>IF('Data Validation'!$K$2&lt;&gt;TRUE,"",'Data Validation'!G223)</f>
        <v/>
      </c>
      <c r="E223" s="50" t="str">
        <f>IF($C223&lt;&gt;"M5","",SSA!E223)</f>
        <v/>
      </c>
      <c r="F223" s="15" t="str">
        <f t="shared" si="8"/>
        <v/>
      </c>
      <c r="G223" s="23" t="str">
        <f t="shared" si="9"/>
        <v/>
      </c>
      <c r="H223" s="48" t="str">
        <f t="shared" si="11"/>
        <v/>
      </c>
      <c r="I223" s="49" t="str">
        <f t="shared" si="12"/>
        <v/>
      </c>
      <c r="J223" s="26" t="str">
        <f t="shared" si="13"/>
        <v/>
      </c>
      <c r="K223" s="51" t="str">
        <f t="shared" si="6"/>
        <v/>
      </c>
      <c r="L223" s="52" t="str">
        <f t="shared" si="7"/>
        <v/>
      </c>
      <c r="M223" s="15" t="str">
        <f t="shared" si="10"/>
        <v/>
      </c>
      <c r="N223" s="47"/>
      <c r="O223" s="47"/>
      <c r="P223" s="47"/>
      <c r="Q223" s="47"/>
      <c r="R223" s="47"/>
      <c r="S223" s="47"/>
    </row>
    <row r="224" spans="1:19" x14ac:dyDescent="0.55000000000000004">
      <c r="A224" s="5" t="str">
        <f>IF('Data Validation'!$K$2&lt;&gt;TRUE,"",'Data Validation'!A224)</f>
        <v/>
      </c>
      <c r="B224" s="5" t="str">
        <f>IF('Data Validation'!$K$2&lt;&gt;TRUE,"",'Data Validation'!C224)</f>
        <v/>
      </c>
      <c r="C224" s="5" t="str">
        <f>IF('Data Validation'!$K$2&lt;&gt;TRUE,"",'Data Validation'!E224)</f>
        <v/>
      </c>
      <c r="D224" s="5" t="str">
        <f>IF('Data Validation'!$K$2&lt;&gt;TRUE,"",'Data Validation'!G224)</f>
        <v/>
      </c>
      <c r="E224" s="50" t="str">
        <f>IF($C224&lt;&gt;"M5","",SSA!E224)</f>
        <v/>
      </c>
      <c r="F224" s="15" t="str">
        <f t="shared" si="8"/>
        <v/>
      </c>
      <c r="G224" s="23" t="str">
        <f t="shared" si="9"/>
        <v/>
      </c>
      <c r="H224" s="48" t="str">
        <f t="shared" si="11"/>
        <v/>
      </c>
      <c r="I224" s="49" t="str">
        <f t="shared" si="12"/>
        <v/>
      </c>
      <c r="J224" s="26" t="str">
        <f t="shared" si="13"/>
        <v/>
      </c>
      <c r="K224" s="51" t="str">
        <f t="shared" si="6"/>
        <v/>
      </c>
      <c r="L224" s="52" t="str">
        <f t="shared" si="7"/>
        <v/>
      </c>
      <c r="M224" s="15" t="str">
        <f t="shared" si="10"/>
        <v/>
      </c>
      <c r="N224" s="47"/>
      <c r="O224" s="47"/>
      <c r="P224" s="47"/>
      <c r="Q224" s="47"/>
      <c r="R224" s="47"/>
      <c r="S224" s="47"/>
    </row>
    <row r="225" spans="1:19" x14ac:dyDescent="0.55000000000000004">
      <c r="A225" s="5" t="str">
        <f>IF('Data Validation'!$K$2&lt;&gt;TRUE,"",'Data Validation'!A225)</f>
        <v/>
      </c>
      <c r="B225" s="5" t="str">
        <f>IF('Data Validation'!$K$2&lt;&gt;TRUE,"",'Data Validation'!C225)</f>
        <v/>
      </c>
      <c r="C225" s="5" t="str">
        <f>IF('Data Validation'!$K$2&lt;&gt;TRUE,"",'Data Validation'!E225)</f>
        <v/>
      </c>
      <c r="D225" s="5" t="str">
        <f>IF('Data Validation'!$K$2&lt;&gt;TRUE,"",'Data Validation'!G225)</f>
        <v/>
      </c>
      <c r="E225" s="50" t="str">
        <f>IF($C225&lt;&gt;"M5","",SSA!E225)</f>
        <v/>
      </c>
      <c r="F225" s="15" t="str">
        <f t="shared" si="8"/>
        <v/>
      </c>
      <c r="G225" s="23" t="str">
        <f t="shared" si="9"/>
        <v/>
      </c>
      <c r="H225" s="48" t="str">
        <f t="shared" si="11"/>
        <v/>
      </c>
      <c r="I225" s="49" t="str">
        <f t="shared" si="12"/>
        <v/>
      </c>
      <c r="J225" s="26" t="str">
        <f t="shared" si="13"/>
        <v/>
      </c>
      <c r="K225" s="51" t="str">
        <f t="shared" si="6"/>
        <v/>
      </c>
      <c r="L225" s="52" t="str">
        <f t="shared" si="7"/>
        <v/>
      </c>
      <c r="M225" s="15" t="str">
        <f t="shared" si="10"/>
        <v/>
      </c>
      <c r="N225" s="47"/>
      <c r="O225" s="47"/>
      <c r="P225" s="47"/>
      <c r="Q225" s="47"/>
      <c r="R225" s="47"/>
      <c r="S225" s="47"/>
    </row>
    <row r="226" spans="1:19" x14ac:dyDescent="0.55000000000000004">
      <c r="A226" s="5" t="str">
        <f>IF('Data Validation'!$K$2&lt;&gt;TRUE,"",'Data Validation'!A226)</f>
        <v/>
      </c>
      <c r="B226" s="5" t="str">
        <f>IF('Data Validation'!$K$2&lt;&gt;TRUE,"",'Data Validation'!C226)</f>
        <v/>
      </c>
      <c r="C226" s="5" t="str">
        <f>IF('Data Validation'!$K$2&lt;&gt;TRUE,"",'Data Validation'!E226)</f>
        <v/>
      </c>
      <c r="D226" s="5" t="str">
        <f>IF('Data Validation'!$K$2&lt;&gt;TRUE,"",'Data Validation'!G226)</f>
        <v/>
      </c>
      <c r="E226" s="50" t="str">
        <f>IF($C226&lt;&gt;"M5","",SSA!E226)</f>
        <v/>
      </c>
      <c r="F226" s="15" t="str">
        <f t="shared" si="8"/>
        <v/>
      </c>
      <c r="G226" s="23" t="str">
        <f t="shared" si="9"/>
        <v/>
      </c>
      <c r="H226" s="48" t="str">
        <f t="shared" si="11"/>
        <v/>
      </c>
      <c r="I226" s="49" t="str">
        <f t="shared" si="12"/>
        <v/>
      </c>
      <c r="J226" s="26" t="str">
        <f t="shared" si="13"/>
        <v/>
      </c>
      <c r="K226" s="51" t="str">
        <f t="shared" si="6"/>
        <v/>
      </c>
      <c r="L226" s="52" t="str">
        <f t="shared" si="7"/>
        <v/>
      </c>
      <c r="M226" s="15" t="str">
        <f t="shared" si="10"/>
        <v/>
      </c>
      <c r="N226" s="47"/>
      <c r="O226" s="47"/>
      <c r="P226" s="47"/>
      <c r="Q226" s="47"/>
      <c r="R226" s="47"/>
      <c r="S226" s="47"/>
    </row>
    <row r="227" spans="1:19" x14ac:dyDescent="0.55000000000000004">
      <c r="A227" s="5" t="str">
        <f>IF('Data Validation'!$K$2&lt;&gt;TRUE,"",'Data Validation'!A227)</f>
        <v/>
      </c>
      <c r="B227" s="5" t="str">
        <f>IF('Data Validation'!$K$2&lt;&gt;TRUE,"",'Data Validation'!C227)</f>
        <v/>
      </c>
      <c r="C227" s="5" t="str">
        <f>IF('Data Validation'!$K$2&lt;&gt;TRUE,"",'Data Validation'!E227)</f>
        <v/>
      </c>
      <c r="D227" s="5" t="str">
        <f>IF('Data Validation'!$K$2&lt;&gt;TRUE,"",'Data Validation'!G227)</f>
        <v/>
      </c>
      <c r="E227" s="50" t="str">
        <f>IF($C227&lt;&gt;"M5","",SSA!E227)</f>
        <v/>
      </c>
      <c r="F227" s="15" t="str">
        <f t="shared" si="8"/>
        <v/>
      </c>
      <c r="G227" s="23" t="str">
        <f t="shared" si="9"/>
        <v/>
      </c>
      <c r="H227" s="48" t="str">
        <f t="shared" si="11"/>
        <v/>
      </c>
      <c r="I227" s="49" t="str">
        <f t="shared" si="12"/>
        <v/>
      </c>
      <c r="J227" s="26" t="str">
        <f t="shared" si="13"/>
        <v/>
      </c>
      <c r="K227" s="51" t="str">
        <f t="shared" si="6"/>
        <v/>
      </c>
      <c r="L227" s="52" t="str">
        <f t="shared" si="7"/>
        <v/>
      </c>
      <c r="M227" s="15" t="str">
        <f t="shared" si="10"/>
        <v/>
      </c>
      <c r="N227" s="47"/>
      <c r="O227" s="47"/>
      <c r="P227" s="47"/>
      <c r="Q227" s="47"/>
      <c r="R227" s="47"/>
      <c r="S227" s="47"/>
    </row>
    <row r="228" spans="1:19" x14ac:dyDescent="0.55000000000000004">
      <c r="A228" s="5" t="str">
        <f>IF('Data Validation'!$K$2&lt;&gt;TRUE,"",'Data Validation'!A228)</f>
        <v/>
      </c>
      <c r="B228" s="5" t="str">
        <f>IF('Data Validation'!$K$2&lt;&gt;TRUE,"",'Data Validation'!C228)</f>
        <v/>
      </c>
      <c r="C228" s="5" t="str">
        <f>IF('Data Validation'!$K$2&lt;&gt;TRUE,"",'Data Validation'!E228)</f>
        <v/>
      </c>
      <c r="D228" s="5" t="str">
        <f>IF('Data Validation'!$K$2&lt;&gt;TRUE,"",'Data Validation'!G228)</f>
        <v/>
      </c>
      <c r="E228" s="50" t="str">
        <f>IF($C228&lt;&gt;"M5","",SSA!E228)</f>
        <v/>
      </c>
      <c r="F228" s="15" t="str">
        <f t="shared" si="8"/>
        <v/>
      </c>
      <c r="G228" s="23" t="str">
        <f t="shared" si="9"/>
        <v/>
      </c>
      <c r="H228" s="48" t="str">
        <f t="shared" si="11"/>
        <v/>
      </c>
      <c r="I228" s="49" t="str">
        <f t="shared" si="12"/>
        <v/>
      </c>
      <c r="J228" s="26" t="str">
        <f t="shared" si="13"/>
        <v/>
      </c>
      <c r="K228" s="51" t="str">
        <f t="shared" si="6"/>
        <v/>
      </c>
      <c r="L228" s="52" t="str">
        <f t="shared" si="7"/>
        <v/>
      </c>
      <c r="M228" s="15" t="str">
        <f t="shared" si="10"/>
        <v/>
      </c>
      <c r="N228" s="47"/>
      <c r="O228" s="47"/>
      <c r="P228" s="47"/>
      <c r="Q228" s="47"/>
      <c r="R228" s="47"/>
      <c r="S228" s="47"/>
    </row>
    <row r="229" spans="1:19" x14ac:dyDescent="0.55000000000000004">
      <c r="A229" s="5" t="str">
        <f>IF('Data Validation'!$K$2&lt;&gt;TRUE,"",'Data Validation'!A229)</f>
        <v/>
      </c>
      <c r="B229" s="5" t="str">
        <f>IF('Data Validation'!$K$2&lt;&gt;TRUE,"",'Data Validation'!C229)</f>
        <v/>
      </c>
      <c r="C229" s="5" t="str">
        <f>IF('Data Validation'!$K$2&lt;&gt;TRUE,"",'Data Validation'!E229)</f>
        <v/>
      </c>
      <c r="D229" s="5" t="str">
        <f>IF('Data Validation'!$K$2&lt;&gt;TRUE,"",'Data Validation'!G229)</f>
        <v/>
      </c>
      <c r="E229" s="50" t="str">
        <f>IF($C229&lt;&gt;"M5","",SSA!E229)</f>
        <v/>
      </c>
      <c r="F229" s="15" t="str">
        <f t="shared" si="8"/>
        <v/>
      </c>
      <c r="G229" s="23" t="str">
        <f t="shared" si="9"/>
        <v/>
      </c>
      <c r="H229" s="48" t="str">
        <f t="shared" si="11"/>
        <v/>
      </c>
      <c r="I229" s="49" t="str">
        <f t="shared" si="12"/>
        <v/>
      </c>
      <c r="J229" s="26" t="str">
        <f t="shared" si="13"/>
        <v/>
      </c>
      <c r="K229" s="51" t="str">
        <f t="shared" si="6"/>
        <v/>
      </c>
      <c r="L229" s="52" t="str">
        <f t="shared" si="7"/>
        <v/>
      </c>
      <c r="M229" s="15" t="str">
        <f t="shared" si="10"/>
        <v/>
      </c>
      <c r="N229" s="47"/>
      <c r="O229" s="47"/>
      <c r="P229" s="47"/>
      <c r="Q229" s="47"/>
      <c r="R229" s="47"/>
      <c r="S229" s="47"/>
    </row>
    <row r="230" spans="1:19" x14ac:dyDescent="0.55000000000000004">
      <c r="A230" s="5" t="str">
        <f>IF('Data Validation'!$K$2&lt;&gt;TRUE,"",'Data Validation'!A230)</f>
        <v/>
      </c>
      <c r="B230" s="5" t="str">
        <f>IF('Data Validation'!$K$2&lt;&gt;TRUE,"",'Data Validation'!C230)</f>
        <v/>
      </c>
      <c r="C230" s="5" t="str">
        <f>IF('Data Validation'!$K$2&lt;&gt;TRUE,"",'Data Validation'!E230)</f>
        <v/>
      </c>
      <c r="D230" s="5" t="str">
        <f>IF('Data Validation'!$K$2&lt;&gt;TRUE,"",'Data Validation'!G230)</f>
        <v/>
      </c>
      <c r="E230" s="50" t="str">
        <f>IF($C230&lt;&gt;"M5","",SSA!E230)</f>
        <v/>
      </c>
      <c r="F230" s="15" t="str">
        <f t="shared" si="8"/>
        <v/>
      </c>
      <c r="G230" s="23" t="str">
        <f t="shared" si="9"/>
        <v/>
      </c>
      <c r="H230" s="48" t="str">
        <f t="shared" si="11"/>
        <v/>
      </c>
      <c r="I230" s="49" t="str">
        <f t="shared" si="12"/>
        <v/>
      </c>
      <c r="J230" s="26" t="str">
        <f t="shared" si="13"/>
        <v/>
      </c>
      <c r="K230" s="51" t="str">
        <f t="shared" si="6"/>
        <v/>
      </c>
      <c r="L230" s="52" t="str">
        <f t="shared" si="7"/>
        <v/>
      </c>
      <c r="M230" s="15" t="str">
        <f t="shared" si="10"/>
        <v/>
      </c>
      <c r="N230" s="47"/>
      <c r="O230" s="47"/>
      <c r="P230" s="47"/>
      <c r="Q230" s="47"/>
      <c r="R230" s="47"/>
      <c r="S230" s="47"/>
    </row>
    <row r="231" spans="1:19" x14ac:dyDescent="0.55000000000000004">
      <c r="A231" s="5" t="str">
        <f>IF('Data Validation'!$K$2&lt;&gt;TRUE,"",'Data Validation'!A231)</f>
        <v/>
      </c>
      <c r="B231" s="5" t="str">
        <f>IF('Data Validation'!$K$2&lt;&gt;TRUE,"",'Data Validation'!C231)</f>
        <v/>
      </c>
      <c r="C231" s="5" t="str">
        <f>IF('Data Validation'!$K$2&lt;&gt;TRUE,"",'Data Validation'!E231)</f>
        <v/>
      </c>
      <c r="D231" s="5" t="str">
        <f>IF('Data Validation'!$K$2&lt;&gt;TRUE,"",'Data Validation'!G231)</f>
        <v/>
      </c>
      <c r="E231" s="50" t="str">
        <f>IF($C231&lt;&gt;"M5","",SSA!E231)</f>
        <v/>
      </c>
      <c r="F231" s="15" t="str">
        <f t="shared" si="8"/>
        <v/>
      </c>
      <c r="G231" s="23" t="str">
        <f t="shared" si="9"/>
        <v/>
      </c>
      <c r="H231" s="48" t="str">
        <f t="shared" si="11"/>
        <v/>
      </c>
      <c r="I231" s="49" t="str">
        <f t="shared" si="12"/>
        <v/>
      </c>
      <c r="J231" s="26" t="str">
        <f t="shared" si="13"/>
        <v/>
      </c>
      <c r="K231" s="51" t="str">
        <f t="shared" si="6"/>
        <v/>
      </c>
      <c r="L231" s="52" t="str">
        <f t="shared" si="7"/>
        <v/>
      </c>
      <c r="M231" s="15" t="str">
        <f t="shared" si="10"/>
        <v/>
      </c>
      <c r="N231" s="47"/>
      <c r="O231" s="47"/>
      <c r="P231" s="47"/>
      <c r="Q231" s="47"/>
      <c r="R231" s="47"/>
      <c r="S231" s="47"/>
    </row>
    <row r="232" spans="1:19" x14ac:dyDescent="0.55000000000000004">
      <c r="A232" s="5" t="str">
        <f>IF('Data Validation'!$K$2&lt;&gt;TRUE,"",'Data Validation'!A232)</f>
        <v/>
      </c>
      <c r="B232" s="5" t="str">
        <f>IF('Data Validation'!$K$2&lt;&gt;TRUE,"",'Data Validation'!C232)</f>
        <v/>
      </c>
      <c r="C232" s="5" t="str">
        <f>IF('Data Validation'!$K$2&lt;&gt;TRUE,"",'Data Validation'!E232)</f>
        <v/>
      </c>
      <c r="D232" s="5" t="str">
        <f>IF('Data Validation'!$K$2&lt;&gt;TRUE,"",'Data Validation'!G232)</f>
        <v/>
      </c>
      <c r="E232" s="50" t="str">
        <f>IF($C232&lt;&gt;"M5","",SSA!E232)</f>
        <v/>
      </c>
      <c r="F232" s="15" t="str">
        <f t="shared" si="8"/>
        <v/>
      </c>
      <c r="G232" s="23" t="str">
        <f t="shared" si="9"/>
        <v/>
      </c>
      <c r="H232" s="48" t="str">
        <f t="shared" si="11"/>
        <v/>
      </c>
      <c r="I232" s="49" t="str">
        <f t="shared" si="12"/>
        <v/>
      </c>
      <c r="J232" s="26" t="str">
        <f t="shared" si="13"/>
        <v/>
      </c>
      <c r="K232" s="51" t="str">
        <f t="shared" si="6"/>
        <v/>
      </c>
      <c r="L232" s="52" t="str">
        <f t="shared" si="7"/>
        <v/>
      </c>
      <c r="M232" s="15" t="str">
        <f t="shared" si="10"/>
        <v/>
      </c>
      <c r="N232" s="47"/>
      <c r="O232" s="47"/>
      <c r="P232" s="47"/>
      <c r="Q232" s="47"/>
      <c r="R232" s="47"/>
      <c r="S232" s="47"/>
    </row>
    <row r="233" spans="1:19" x14ac:dyDescent="0.55000000000000004">
      <c r="A233" s="5" t="str">
        <f>IF('Data Validation'!$K$2&lt;&gt;TRUE,"",'Data Validation'!A233)</f>
        <v/>
      </c>
      <c r="B233" s="5" t="str">
        <f>IF('Data Validation'!$K$2&lt;&gt;TRUE,"",'Data Validation'!C233)</f>
        <v/>
      </c>
      <c r="C233" s="5" t="str">
        <f>IF('Data Validation'!$K$2&lt;&gt;TRUE,"",'Data Validation'!E233)</f>
        <v/>
      </c>
      <c r="D233" s="5" t="str">
        <f>IF('Data Validation'!$K$2&lt;&gt;TRUE,"",'Data Validation'!G233)</f>
        <v/>
      </c>
      <c r="E233" s="50" t="str">
        <f>IF($C233&lt;&gt;"M5","",SSA!E233)</f>
        <v/>
      </c>
      <c r="F233" s="15" t="str">
        <f t="shared" si="8"/>
        <v/>
      </c>
      <c r="G233" s="23" t="str">
        <f t="shared" si="9"/>
        <v/>
      </c>
      <c r="H233" s="48" t="str">
        <f t="shared" si="11"/>
        <v/>
      </c>
      <c r="I233" s="49" t="str">
        <f t="shared" si="12"/>
        <v/>
      </c>
      <c r="J233" s="26" t="str">
        <f t="shared" si="13"/>
        <v/>
      </c>
      <c r="K233" s="51" t="str">
        <f t="shared" si="6"/>
        <v/>
      </c>
      <c r="L233" s="52" t="str">
        <f t="shared" si="7"/>
        <v/>
      </c>
      <c r="M233" s="15" t="str">
        <f t="shared" si="10"/>
        <v/>
      </c>
      <c r="N233" s="47"/>
      <c r="O233" s="47"/>
      <c r="P233" s="47"/>
      <c r="Q233" s="47"/>
      <c r="R233" s="47"/>
      <c r="S233" s="47"/>
    </row>
    <row r="234" spans="1:19" x14ac:dyDescent="0.55000000000000004">
      <c r="A234" s="5" t="str">
        <f>IF('Data Validation'!$K$2&lt;&gt;TRUE,"",'Data Validation'!A234)</f>
        <v/>
      </c>
      <c r="B234" s="5" t="str">
        <f>IF('Data Validation'!$K$2&lt;&gt;TRUE,"",'Data Validation'!C234)</f>
        <v/>
      </c>
      <c r="C234" s="5" t="str">
        <f>IF('Data Validation'!$K$2&lt;&gt;TRUE,"",'Data Validation'!E234)</f>
        <v/>
      </c>
      <c r="D234" s="5" t="str">
        <f>IF('Data Validation'!$K$2&lt;&gt;TRUE,"",'Data Validation'!G234)</f>
        <v/>
      </c>
      <c r="E234" s="50" t="str">
        <f>IF($C234&lt;&gt;"M5","",SSA!E234)</f>
        <v/>
      </c>
      <c r="F234" s="15" t="str">
        <f t="shared" si="8"/>
        <v/>
      </c>
      <c r="G234" s="23" t="str">
        <f t="shared" si="9"/>
        <v/>
      </c>
      <c r="H234" s="48" t="str">
        <f t="shared" si="11"/>
        <v/>
      </c>
      <c r="I234" s="49" t="str">
        <f t="shared" si="12"/>
        <v/>
      </c>
      <c r="J234" s="26" t="str">
        <f t="shared" si="13"/>
        <v/>
      </c>
      <c r="K234" s="51" t="str">
        <f t="shared" si="6"/>
        <v/>
      </c>
      <c r="L234" s="52" t="str">
        <f t="shared" si="7"/>
        <v/>
      </c>
      <c r="M234" s="15" t="str">
        <f t="shared" si="10"/>
        <v/>
      </c>
      <c r="N234" s="47"/>
      <c r="O234" s="47"/>
      <c r="P234" s="47"/>
      <c r="Q234" s="47"/>
      <c r="R234" s="47"/>
      <c r="S234" s="47"/>
    </row>
    <row r="235" spans="1:19" x14ac:dyDescent="0.55000000000000004">
      <c r="A235" s="5" t="str">
        <f>IF('Data Validation'!$K$2&lt;&gt;TRUE,"",'Data Validation'!A235)</f>
        <v/>
      </c>
      <c r="B235" s="5" t="str">
        <f>IF('Data Validation'!$K$2&lt;&gt;TRUE,"",'Data Validation'!C235)</f>
        <v/>
      </c>
      <c r="C235" s="5" t="str">
        <f>IF('Data Validation'!$K$2&lt;&gt;TRUE,"",'Data Validation'!E235)</f>
        <v/>
      </c>
      <c r="D235" s="5" t="str">
        <f>IF('Data Validation'!$K$2&lt;&gt;TRUE,"",'Data Validation'!G235)</f>
        <v/>
      </c>
      <c r="E235" s="50" t="str">
        <f>IF($C235&lt;&gt;"M5","",SSA!E235)</f>
        <v/>
      </c>
      <c r="F235" s="15" t="str">
        <f t="shared" si="8"/>
        <v/>
      </c>
      <c r="G235" s="23" t="str">
        <f t="shared" si="9"/>
        <v/>
      </c>
      <c r="H235" s="48" t="str">
        <f t="shared" si="11"/>
        <v/>
      </c>
      <c r="I235" s="49" t="str">
        <f t="shared" si="12"/>
        <v/>
      </c>
      <c r="J235" s="26" t="str">
        <f t="shared" si="13"/>
        <v/>
      </c>
      <c r="K235" s="51" t="str">
        <f t="shared" si="6"/>
        <v/>
      </c>
      <c r="L235" s="52" t="str">
        <f t="shared" si="7"/>
        <v/>
      </c>
      <c r="M235" s="15" t="str">
        <f t="shared" si="10"/>
        <v/>
      </c>
      <c r="N235" s="47"/>
      <c r="O235" s="47"/>
      <c r="P235" s="47"/>
      <c r="Q235" s="47"/>
      <c r="R235" s="47"/>
      <c r="S235" s="47"/>
    </row>
    <row r="236" spans="1:19" x14ac:dyDescent="0.55000000000000004">
      <c r="A236" s="5" t="str">
        <f>IF('Data Validation'!$K$2&lt;&gt;TRUE,"",'Data Validation'!A236)</f>
        <v/>
      </c>
      <c r="B236" s="5" t="str">
        <f>IF('Data Validation'!$K$2&lt;&gt;TRUE,"",'Data Validation'!C236)</f>
        <v/>
      </c>
      <c r="C236" s="5" t="str">
        <f>IF('Data Validation'!$K$2&lt;&gt;TRUE,"",'Data Validation'!E236)</f>
        <v/>
      </c>
      <c r="D236" s="5" t="str">
        <f>IF('Data Validation'!$K$2&lt;&gt;TRUE,"",'Data Validation'!G236)</f>
        <v/>
      </c>
      <c r="E236" s="50" t="str">
        <f>IF($C236&lt;&gt;"M5","",SSA!E236)</f>
        <v/>
      </c>
      <c r="F236" s="15" t="str">
        <f t="shared" si="8"/>
        <v/>
      </c>
      <c r="G236" s="23" t="str">
        <f t="shared" si="9"/>
        <v/>
      </c>
      <c r="H236" s="48" t="str">
        <f t="shared" si="11"/>
        <v/>
      </c>
      <c r="I236" s="49" t="str">
        <f t="shared" si="12"/>
        <v/>
      </c>
      <c r="J236" s="26" t="str">
        <f t="shared" si="13"/>
        <v/>
      </c>
      <c r="K236" s="51" t="str">
        <f t="shared" si="6"/>
        <v/>
      </c>
      <c r="L236" s="52" t="str">
        <f t="shared" si="7"/>
        <v/>
      </c>
      <c r="M236" s="15" t="str">
        <f t="shared" si="10"/>
        <v/>
      </c>
      <c r="N236" s="47"/>
      <c r="O236" s="47"/>
      <c r="P236" s="47"/>
      <c r="Q236" s="47"/>
      <c r="R236" s="47"/>
      <c r="S236" s="47"/>
    </row>
    <row r="237" spans="1:19" x14ac:dyDescent="0.55000000000000004">
      <c r="A237" s="5" t="str">
        <f>IF('Data Validation'!$K$2&lt;&gt;TRUE,"",'Data Validation'!A237)</f>
        <v/>
      </c>
      <c r="B237" s="5" t="str">
        <f>IF('Data Validation'!$K$2&lt;&gt;TRUE,"",'Data Validation'!C237)</f>
        <v/>
      </c>
      <c r="C237" s="5" t="str">
        <f>IF('Data Validation'!$K$2&lt;&gt;TRUE,"",'Data Validation'!E237)</f>
        <v/>
      </c>
      <c r="D237" s="5" t="str">
        <f>IF('Data Validation'!$K$2&lt;&gt;TRUE,"",'Data Validation'!G237)</f>
        <v/>
      </c>
      <c r="E237" s="50" t="str">
        <f>IF($C237&lt;&gt;"M5","",SSA!E237)</f>
        <v/>
      </c>
      <c r="F237" s="15" t="str">
        <f t="shared" si="8"/>
        <v/>
      </c>
      <c r="G237" s="23" t="str">
        <f t="shared" si="9"/>
        <v/>
      </c>
      <c r="H237" s="48" t="str">
        <f t="shared" si="11"/>
        <v/>
      </c>
      <c r="I237" s="49" t="str">
        <f t="shared" si="12"/>
        <v/>
      </c>
      <c r="J237" s="26" t="str">
        <f t="shared" si="13"/>
        <v/>
      </c>
      <c r="K237" s="51" t="str">
        <f t="shared" si="6"/>
        <v/>
      </c>
      <c r="L237" s="52" t="str">
        <f t="shared" si="7"/>
        <v/>
      </c>
      <c r="M237" s="15" t="str">
        <f t="shared" si="10"/>
        <v/>
      </c>
      <c r="N237" s="47"/>
      <c r="O237" s="47"/>
      <c r="P237" s="47"/>
      <c r="Q237" s="47"/>
      <c r="R237" s="47"/>
      <c r="S237" s="47"/>
    </row>
    <row r="238" spans="1:19" x14ac:dyDescent="0.55000000000000004">
      <c r="A238" s="5" t="str">
        <f>IF('Data Validation'!$K$2&lt;&gt;TRUE,"",'Data Validation'!A238)</f>
        <v/>
      </c>
      <c r="B238" s="5" t="str">
        <f>IF('Data Validation'!$K$2&lt;&gt;TRUE,"",'Data Validation'!C238)</f>
        <v/>
      </c>
      <c r="C238" s="5" t="str">
        <f>IF('Data Validation'!$K$2&lt;&gt;TRUE,"",'Data Validation'!E238)</f>
        <v/>
      </c>
      <c r="D238" s="5" t="str">
        <f>IF('Data Validation'!$K$2&lt;&gt;TRUE,"",'Data Validation'!G238)</f>
        <v/>
      </c>
      <c r="E238" s="50" t="str">
        <f>IF($C238&lt;&gt;"M5","",SSA!E238)</f>
        <v/>
      </c>
      <c r="F238" s="15" t="str">
        <f t="shared" si="8"/>
        <v/>
      </c>
      <c r="G238" s="23" t="str">
        <f t="shared" si="9"/>
        <v/>
      </c>
      <c r="H238" s="48" t="str">
        <f t="shared" si="11"/>
        <v/>
      </c>
      <c r="I238" s="49" t="str">
        <f t="shared" si="12"/>
        <v/>
      </c>
      <c r="J238" s="26" t="str">
        <f t="shared" si="13"/>
        <v/>
      </c>
      <c r="K238" s="51" t="str">
        <f t="shared" si="6"/>
        <v/>
      </c>
      <c r="L238" s="52" t="str">
        <f t="shared" si="7"/>
        <v/>
      </c>
      <c r="M238" s="15" t="str">
        <f t="shared" si="10"/>
        <v/>
      </c>
      <c r="N238" s="47"/>
      <c r="O238" s="47"/>
      <c r="P238" s="47"/>
      <c r="Q238" s="47"/>
      <c r="R238" s="47"/>
      <c r="S238" s="47"/>
    </row>
    <row r="239" spans="1:19" x14ac:dyDescent="0.55000000000000004">
      <c r="A239" s="5" t="str">
        <f>IF('Data Validation'!$K$2&lt;&gt;TRUE,"",'Data Validation'!A239)</f>
        <v/>
      </c>
      <c r="B239" s="5" t="str">
        <f>IF('Data Validation'!$K$2&lt;&gt;TRUE,"",'Data Validation'!C239)</f>
        <v/>
      </c>
      <c r="C239" s="5" t="str">
        <f>IF('Data Validation'!$K$2&lt;&gt;TRUE,"",'Data Validation'!E239)</f>
        <v/>
      </c>
      <c r="D239" s="5" t="str">
        <f>IF('Data Validation'!$K$2&lt;&gt;TRUE,"",'Data Validation'!G239)</f>
        <v/>
      </c>
      <c r="E239" s="50" t="str">
        <f>IF($C239&lt;&gt;"M5","",SSA!E239)</f>
        <v/>
      </c>
      <c r="F239" s="15" t="str">
        <f t="shared" si="8"/>
        <v/>
      </c>
      <c r="G239" s="23" t="str">
        <f t="shared" si="9"/>
        <v/>
      </c>
      <c r="H239" s="48" t="str">
        <f t="shared" si="11"/>
        <v/>
      </c>
      <c r="I239" s="49" t="str">
        <f t="shared" si="12"/>
        <v/>
      </c>
      <c r="J239" s="26" t="str">
        <f t="shared" si="13"/>
        <v/>
      </c>
      <c r="K239" s="51" t="str">
        <f t="shared" si="6"/>
        <v/>
      </c>
      <c r="L239" s="52" t="str">
        <f t="shared" si="7"/>
        <v/>
      </c>
      <c r="M239" s="15" t="str">
        <f t="shared" si="10"/>
        <v/>
      </c>
      <c r="N239" s="47"/>
      <c r="O239" s="47"/>
      <c r="P239" s="47"/>
      <c r="Q239" s="47"/>
      <c r="R239" s="47"/>
      <c r="S239" s="47"/>
    </row>
    <row r="240" spans="1:19" x14ac:dyDescent="0.55000000000000004">
      <c r="A240" s="5" t="str">
        <f>IF('Data Validation'!$K$2&lt;&gt;TRUE,"",'Data Validation'!A240)</f>
        <v/>
      </c>
      <c r="B240" s="5" t="str">
        <f>IF('Data Validation'!$K$2&lt;&gt;TRUE,"",'Data Validation'!C240)</f>
        <v/>
      </c>
      <c r="C240" s="5" t="str">
        <f>IF('Data Validation'!$K$2&lt;&gt;TRUE,"",'Data Validation'!E240)</f>
        <v/>
      </c>
      <c r="D240" s="5" t="str">
        <f>IF('Data Validation'!$K$2&lt;&gt;TRUE,"",'Data Validation'!G240)</f>
        <v/>
      </c>
      <c r="E240" s="50" t="str">
        <f>IF($C240&lt;&gt;"M5","",SSA!E240)</f>
        <v/>
      </c>
      <c r="F240" s="15" t="str">
        <f t="shared" si="8"/>
        <v/>
      </c>
      <c r="G240" s="23" t="str">
        <f t="shared" si="9"/>
        <v/>
      </c>
      <c r="H240" s="48" t="str">
        <f t="shared" si="11"/>
        <v/>
      </c>
      <c r="I240" s="49" t="str">
        <f t="shared" si="12"/>
        <v/>
      </c>
      <c r="J240" s="26" t="str">
        <f t="shared" si="13"/>
        <v/>
      </c>
      <c r="K240" s="51" t="str">
        <f t="shared" ref="K240:K303" si="14">IF(J240="","",IF(J240&lt;=23,"",IF(AND(J240&gt;=24,J240&lt;=72),"Bullish",IF(J240&gt;=73,"Vulnerable Bullish",""))))</f>
        <v/>
      </c>
      <c r="L240" s="52" t="str">
        <f t="shared" ref="L240:L303" si="15">IF(J240="","",IF(J240&gt;=-23,"",IF(AND(J240&lt;=-24,J240&gt;=-72),"Bearish",IF(J240&lt;=-73,"Vulnerable Bearish",""))))</f>
        <v/>
      </c>
      <c r="M240" s="15" t="str">
        <f t="shared" si="10"/>
        <v/>
      </c>
      <c r="N240" s="47"/>
      <c r="O240" s="47"/>
      <c r="P240" s="47"/>
      <c r="Q240" s="47"/>
      <c r="R240" s="47"/>
      <c r="S240" s="47"/>
    </row>
    <row r="241" spans="1:27" s="10" customFormat="1" x14ac:dyDescent="0.55000000000000004">
      <c r="A241" s="5" t="str">
        <f>IF('Data Validation'!$K$2&lt;&gt;TRUE,"",'Data Validation'!A241)</f>
        <v/>
      </c>
      <c r="B241" s="5" t="str">
        <f>IF('Data Validation'!$K$2&lt;&gt;TRUE,"",'Data Validation'!C241)</f>
        <v/>
      </c>
      <c r="C241" s="5" t="str">
        <f>IF('Data Validation'!$K$2&lt;&gt;TRUE,"",'Data Validation'!E241)</f>
        <v/>
      </c>
      <c r="D241" s="5" t="str">
        <f>IF('Data Validation'!$K$2&lt;&gt;TRUE,"",'Data Validation'!G241)</f>
        <v/>
      </c>
      <c r="E241" s="50" t="str">
        <f>IF($C241&lt;&gt;"M5","",SSA!E241)</f>
        <v/>
      </c>
      <c r="F241" s="15" t="str">
        <f t="shared" si="8"/>
        <v/>
      </c>
      <c r="G241" s="23" t="str">
        <f t="shared" si="9"/>
        <v/>
      </c>
      <c r="H241" s="48" t="str">
        <f t="shared" si="11"/>
        <v/>
      </c>
      <c r="I241" s="49" t="str">
        <f t="shared" si="12"/>
        <v/>
      </c>
      <c r="J241" s="26" t="str">
        <f t="shared" si="13"/>
        <v/>
      </c>
      <c r="K241" s="51" t="str">
        <f t="shared" si="14"/>
        <v/>
      </c>
      <c r="L241" s="52" t="str">
        <f t="shared" si="15"/>
        <v/>
      </c>
      <c r="M241" s="15" t="str">
        <f t="shared" si="10"/>
        <v/>
      </c>
      <c r="N241" s="47"/>
      <c r="O241" s="47"/>
      <c r="P241" s="47"/>
      <c r="Q241" s="47"/>
      <c r="R241" s="47"/>
      <c r="S241" s="47"/>
      <c r="T241"/>
      <c r="U241"/>
      <c r="V241"/>
      <c r="W241"/>
      <c r="X241"/>
      <c r="Y241"/>
      <c r="Z241"/>
      <c r="AA241"/>
    </row>
    <row r="242" spans="1:27" x14ac:dyDescent="0.55000000000000004">
      <c r="A242" s="5" t="str">
        <f>IF('Data Validation'!$K$2&lt;&gt;TRUE,"",'Data Validation'!A242)</f>
        <v/>
      </c>
      <c r="B242" s="5" t="str">
        <f>IF('Data Validation'!$K$2&lt;&gt;TRUE,"",'Data Validation'!C242)</f>
        <v/>
      </c>
      <c r="C242" s="5" t="str">
        <f>IF('Data Validation'!$K$2&lt;&gt;TRUE,"",'Data Validation'!E242)</f>
        <v/>
      </c>
      <c r="D242" s="5" t="str">
        <f>IF('Data Validation'!$K$2&lt;&gt;TRUE,"",'Data Validation'!G242)</f>
        <v/>
      </c>
      <c r="E242" s="50" t="str">
        <f>IF($C242&lt;&gt;"M5","",SSA!E242)</f>
        <v/>
      </c>
      <c r="F242" s="15" t="str">
        <f t="shared" si="8"/>
        <v/>
      </c>
      <c r="G242" s="23" t="str">
        <f t="shared" si="9"/>
        <v/>
      </c>
      <c r="H242" s="48" t="str">
        <f t="shared" si="11"/>
        <v/>
      </c>
      <c r="I242" s="49" t="str">
        <f t="shared" si="12"/>
        <v/>
      </c>
      <c r="J242" s="26" t="str">
        <f t="shared" si="13"/>
        <v/>
      </c>
      <c r="K242" s="51" t="str">
        <f t="shared" si="14"/>
        <v/>
      </c>
      <c r="L242" s="52" t="str">
        <f t="shared" si="15"/>
        <v/>
      </c>
      <c r="M242" s="15" t="str">
        <f t="shared" si="10"/>
        <v/>
      </c>
      <c r="N242" s="47"/>
      <c r="O242" s="47"/>
      <c r="P242" s="47"/>
      <c r="Q242" s="47"/>
      <c r="R242" s="47"/>
      <c r="S242" s="47"/>
    </row>
    <row r="243" spans="1:27" x14ac:dyDescent="0.55000000000000004">
      <c r="A243" s="5" t="str">
        <f>IF('Data Validation'!$K$2&lt;&gt;TRUE,"",'Data Validation'!A243)</f>
        <v/>
      </c>
      <c r="B243" s="5" t="str">
        <f>IF('Data Validation'!$K$2&lt;&gt;TRUE,"",'Data Validation'!C243)</f>
        <v/>
      </c>
      <c r="C243" s="5" t="str">
        <f>IF('Data Validation'!$K$2&lt;&gt;TRUE,"",'Data Validation'!E243)</f>
        <v/>
      </c>
      <c r="D243" s="5" t="str">
        <f>IF('Data Validation'!$K$2&lt;&gt;TRUE,"",'Data Validation'!G243)</f>
        <v/>
      </c>
      <c r="E243" s="50" t="str">
        <f>IF($C243&lt;&gt;"M5","",SSA!E243)</f>
        <v/>
      </c>
      <c r="F243" s="15" t="str">
        <f t="shared" si="8"/>
        <v/>
      </c>
      <c r="G243" s="23" t="str">
        <f t="shared" si="9"/>
        <v/>
      </c>
      <c r="H243" s="48" t="str">
        <f t="shared" si="11"/>
        <v/>
      </c>
      <c r="I243" s="49" t="str">
        <f t="shared" si="12"/>
        <v/>
      </c>
      <c r="J243" s="26" t="str">
        <f t="shared" si="13"/>
        <v/>
      </c>
      <c r="K243" s="51" t="str">
        <f t="shared" si="14"/>
        <v/>
      </c>
      <c r="L243" s="52" t="str">
        <f t="shared" si="15"/>
        <v/>
      </c>
      <c r="M243" s="15" t="str">
        <f t="shared" si="10"/>
        <v/>
      </c>
      <c r="N243" s="47"/>
      <c r="O243" s="47"/>
      <c r="P243" s="47"/>
      <c r="Q243" s="47"/>
      <c r="R243" s="47"/>
      <c r="S243" s="47"/>
    </row>
    <row r="244" spans="1:27" x14ac:dyDescent="0.55000000000000004">
      <c r="A244" s="5" t="str">
        <f>IF('Data Validation'!$K$2&lt;&gt;TRUE,"",'Data Validation'!A244)</f>
        <v/>
      </c>
      <c r="B244" s="5" t="str">
        <f>IF('Data Validation'!$K$2&lt;&gt;TRUE,"",'Data Validation'!C244)</f>
        <v/>
      </c>
      <c r="C244" s="5" t="str">
        <f>IF('Data Validation'!$K$2&lt;&gt;TRUE,"",'Data Validation'!E244)</f>
        <v/>
      </c>
      <c r="D244" s="5" t="str">
        <f>IF('Data Validation'!$K$2&lt;&gt;TRUE,"",'Data Validation'!G244)</f>
        <v/>
      </c>
      <c r="E244" s="50" t="str">
        <f>IF($C244&lt;&gt;"M5","",SSA!E244)</f>
        <v/>
      </c>
      <c r="F244" s="15" t="str">
        <f t="shared" si="8"/>
        <v/>
      </c>
      <c r="G244" s="23" t="str">
        <f t="shared" si="9"/>
        <v/>
      </c>
      <c r="H244" s="48" t="str">
        <f t="shared" si="11"/>
        <v/>
      </c>
      <c r="I244" s="49" t="str">
        <f t="shared" si="12"/>
        <v/>
      </c>
      <c r="J244" s="26" t="str">
        <f t="shared" si="13"/>
        <v/>
      </c>
      <c r="K244" s="51" t="str">
        <f t="shared" si="14"/>
        <v/>
      </c>
      <c r="L244" s="52" t="str">
        <f t="shared" si="15"/>
        <v/>
      </c>
      <c r="M244" s="15" t="str">
        <f t="shared" si="10"/>
        <v/>
      </c>
      <c r="N244" s="47"/>
      <c r="O244" s="47"/>
      <c r="P244" s="47"/>
      <c r="Q244" s="47"/>
      <c r="R244" s="47"/>
      <c r="S244" s="47"/>
    </row>
    <row r="245" spans="1:27" x14ac:dyDescent="0.55000000000000004">
      <c r="A245" s="5" t="str">
        <f>IF('Data Validation'!$K$2&lt;&gt;TRUE,"",'Data Validation'!A245)</f>
        <v/>
      </c>
      <c r="B245" s="5" t="str">
        <f>IF('Data Validation'!$K$2&lt;&gt;TRUE,"",'Data Validation'!C245)</f>
        <v/>
      </c>
      <c r="C245" s="5" t="str">
        <f>IF('Data Validation'!$K$2&lt;&gt;TRUE,"",'Data Validation'!E245)</f>
        <v/>
      </c>
      <c r="D245" s="5" t="str">
        <f>IF('Data Validation'!$K$2&lt;&gt;TRUE,"",'Data Validation'!G245)</f>
        <v/>
      </c>
      <c r="E245" s="50" t="str">
        <f>IF($C245&lt;&gt;"M5","",SSA!E245)</f>
        <v/>
      </c>
      <c r="F245" s="15" t="str">
        <f t="shared" si="8"/>
        <v/>
      </c>
      <c r="G245" s="23" t="str">
        <f t="shared" si="9"/>
        <v/>
      </c>
      <c r="H245" s="48" t="str">
        <f t="shared" si="11"/>
        <v/>
      </c>
      <c r="I245" s="49" t="str">
        <f t="shared" si="12"/>
        <v/>
      </c>
      <c r="J245" s="26" t="str">
        <f t="shared" si="13"/>
        <v/>
      </c>
      <c r="K245" s="51" t="str">
        <f t="shared" si="14"/>
        <v/>
      </c>
      <c r="L245" s="52" t="str">
        <f t="shared" si="15"/>
        <v/>
      </c>
      <c r="M245" s="15" t="str">
        <f t="shared" si="10"/>
        <v/>
      </c>
      <c r="N245" s="47"/>
      <c r="O245" s="47"/>
      <c r="P245" s="47"/>
      <c r="Q245" s="47"/>
      <c r="R245" s="47"/>
      <c r="S245" s="47"/>
    </row>
    <row r="246" spans="1:27" x14ac:dyDescent="0.55000000000000004">
      <c r="A246" s="5" t="str">
        <f>IF('Data Validation'!$K$2&lt;&gt;TRUE,"",'Data Validation'!A246)</f>
        <v/>
      </c>
      <c r="B246" s="5" t="str">
        <f>IF('Data Validation'!$K$2&lt;&gt;TRUE,"",'Data Validation'!C246)</f>
        <v/>
      </c>
      <c r="C246" s="5" t="str">
        <f>IF('Data Validation'!$K$2&lt;&gt;TRUE,"",'Data Validation'!E246)</f>
        <v/>
      </c>
      <c r="D246" s="5" t="str">
        <f>IF('Data Validation'!$K$2&lt;&gt;TRUE,"",'Data Validation'!G246)</f>
        <v/>
      </c>
      <c r="E246" s="50" t="str">
        <f>IF($C246&lt;&gt;"M5","",SSA!E246)</f>
        <v/>
      </c>
      <c r="F246" s="15" t="str">
        <f t="shared" si="8"/>
        <v/>
      </c>
      <c r="G246" s="23" t="str">
        <f t="shared" si="9"/>
        <v/>
      </c>
      <c r="H246" s="48" t="str">
        <f t="shared" si="11"/>
        <v/>
      </c>
      <c r="I246" s="49" t="str">
        <f t="shared" si="12"/>
        <v/>
      </c>
      <c r="J246" s="26" t="str">
        <f t="shared" si="13"/>
        <v/>
      </c>
      <c r="K246" s="51" t="str">
        <f t="shared" si="14"/>
        <v/>
      </c>
      <c r="L246" s="52" t="str">
        <f t="shared" si="15"/>
        <v/>
      </c>
      <c r="M246" s="15" t="str">
        <f t="shared" si="10"/>
        <v/>
      </c>
      <c r="N246" s="47"/>
      <c r="O246" s="47"/>
      <c r="P246" s="47"/>
      <c r="Q246" s="47"/>
      <c r="R246" s="47"/>
      <c r="S246" s="47"/>
    </row>
    <row r="247" spans="1:27" x14ac:dyDescent="0.55000000000000004">
      <c r="A247" s="5" t="str">
        <f>IF('Data Validation'!$K$2&lt;&gt;TRUE,"",'Data Validation'!A247)</f>
        <v/>
      </c>
      <c r="B247" s="5" t="str">
        <f>IF('Data Validation'!$K$2&lt;&gt;TRUE,"",'Data Validation'!C247)</f>
        <v/>
      </c>
      <c r="C247" s="5" t="str">
        <f>IF('Data Validation'!$K$2&lt;&gt;TRUE,"",'Data Validation'!E247)</f>
        <v/>
      </c>
      <c r="D247" s="5" t="str">
        <f>IF('Data Validation'!$K$2&lt;&gt;TRUE,"",'Data Validation'!G247)</f>
        <v/>
      </c>
      <c r="E247" s="50" t="str">
        <f>IF($C247&lt;&gt;"M5","",SSA!E247)</f>
        <v/>
      </c>
      <c r="F247" s="15" t="str">
        <f t="shared" si="8"/>
        <v/>
      </c>
      <c r="G247" s="23" t="str">
        <f t="shared" si="9"/>
        <v/>
      </c>
      <c r="H247" s="48" t="str">
        <f t="shared" si="11"/>
        <v/>
      </c>
      <c r="I247" s="49" t="str">
        <f t="shared" si="12"/>
        <v/>
      </c>
      <c r="J247" s="26" t="str">
        <f t="shared" si="13"/>
        <v/>
      </c>
      <c r="K247" s="51" t="str">
        <f t="shared" si="14"/>
        <v/>
      </c>
      <c r="L247" s="52" t="str">
        <f t="shared" si="15"/>
        <v/>
      </c>
      <c r="M247" s="15" t="str">
        <f t="shared" si="10"/>
        <v/>
      </c>
      <c r="N247" s="47"/>
      <c r="O247" s="47"/>
      <c r="P247" s="47"/>
      <c r="Q247" s="47"/>
      <c r="R247" s="47"/>
      <c r="S247" s="47"/>
    </row>
    <row r="248" spans="1:27" x14ac:dyDescent="0.55000000000000004">
      <c r="A248" s="5" t="str">
        <f>IF('Data Validation'!$K$2&lt;&gt;TRUE,"",'Data Validation'!A248)</f>
        <v/>
      </c>
      <c r="B248" s="5" t="str">
        <f>IF('Data Validation'!$K$2&lt;&gt;TRUE,"",'Data Validation'!C248)</f>
        <v/>
      </c>
      <c r="C248" s="5" t="str">
        <f>IF('Data Validation'!$K$2&lt;&gt;TRUE,"",'Data Validation'!E248)</f>
        <v/>
      </c>
      <c r="D248" s="5" t="str">
        <f>IF('Data Validation'!$K$2&lt;&gt;TRUE,"",'Data Validation'!G248)</f>
        <v/>
      </c>
      <c r="E248" s="50" t="str">
        <f>IF($C248&lt;&gt;"M5","",SSA!E248)</f>
        <v/>
      </c>
      <c r="F248" s="15" t="str">
        <f t="shared" si="8"/>
        <v/>
      </c>
      <c r="G248" s="23" t="str">
        <f t="shared" si="9"/>
        <v/>
      </c>
      <c r="H248" s="48" t="str">
        <f t="shared" si="11"/>
        <v/>
      </c>
      <c r="I248" s="49" t="str">
        <f t="shared" si="12"/>
        <v/>
      </c>
      <c r="J248" s="26" t="str">
        <f t="shared" si="13"/>
        <v/>
      </c>
      <c r="K248" s="51" t="str">
        <f t="shared" si="14"/>
        <v/>
      </c>
      <c r="L248" s="52" t="str">
        <f t="shared" si="15"/>
        <v/>
      </c>
      <c r="M248" s="15" t="str">
        <f t="shared" si="10"/>
        <v/>
      </c>
      <c r="N248" s="47"/>
      <c r="O248" s="47"/>
      <c r="P248" s="47"/>
      <c r="Q248" s="47"/>
      <c r="R248" s="47"/>
      <c r="S248" s="47"/>
    </row>
    <row r="249" spans="1:27" x14ac:dyDescent="0.55000000000000004">
      <c r="A249" s="5" t="str">
        <f>IF('Data Validation'!$K$2&lt;&gt;TRUE,"",'Data Validation'!A249)</f>
        <v/>
      </c>
      <c r="B249" s="5" t="str">
        <f>IF('Data Validation'!$K$2&lt;&gt;TRUE,"",'Data Validation'!C249)</f>
        <v/>
      </c>
      <c r="C249" s="5" t="str">
        <f>IF('Data Validation'!$K$2&lt;&gt;TRUE,"",'Data Validation'!E249)</f>
        <v/>
      </c>
      <c r="D249" s="5" t="str">
        <f>IF('Data Validation'!$K$2&lt;&gt;TRUE,"",'Data Validation'!G249)</f>
        <v/>
      </c>
      <c r="E249" s="50" t="str">
        <f>IF($C249&lt;&gt;"M5","",SSA!E249)</f>
        <v/>
      </c>
      <c r="F249" s="15" t="str">
        <f t="shared" si="8"/>
        <v/>
      </c>
      <c r="G249" s="23" t="str">
        <f t="shared" si="9"/>
        <v/>
      </c>
      <c r="H249" s="48" t="str">
        <f t="shared" si="11"/>
        <v/>
      </c>
      <c r="I249" s="49" t="str">
        <f t="shared" si="12"/>
        <v/>
      </c>
      <c r="J249" s="26" t="str">
        <f t="shared" si="13"/>
        <v/>
      </c>
      <c r="K249" s="51" t="str">
        <f t="shared" si="14"/>
        <v/>
      </c>
      <c r="L249" s="52" t="str">
        <f t="shared" si="15"/>
        <v/>
      </c>
      <c r="M249" s="15" t="str">
        <f t="shared" si="10"/>
        <v/>
      </c>
      <c r="N249" s="47"/>
      <c r="O249" s="47"/>
      <c r="P249" s="47"/>
      <c r="Q249" s="47"/>
      <c r="R249" s="47"/>
      <c r="S249" s="47"/>
    </row>
    <row r="250" spans="1:27" x14ac:dyDescent="0.55000000000000004">
      <c r="A250" s="5" t="str">
        <f>IF('Data Validation'!$K$2&lt;&gt;TRUE,"",'Data Validation'!A250)</f>
        <v/>
      </c>
      <c r="B250" s="5" t="str">
        <f>IF('Data Validation'!$K$2&lt;&gt;TRUE,"",'Data Validation'!C250)</f>
        <v/>
      </c>
      <c r="C250" s="5" t="str">
        <f>IF('Data Validation'!$K$2&lt;&gt;TRUE,"",'Data Validation'!E250)</f>
        <v/>
      </c>
      <c r="D250" s="5" t="str">
        <f>IF('Data Validation'!$K$2&lt;&gt;TRUE,"",'Data Validation'!G250)</f>
        <v/>
      </c>
      <c r="E250" s="50" t="str">
        <f>IF($C250&lt;&gt;"M5","",SSA!E250)</f>
        <v/>
      </c>
      <c r="F250" s="15" t="str">
        <f t="shared" si="8"/>
        <v/>
      </c>
      <c r="G250" s="23" t="str">
        <f t="shared" si="9"/>
        <v/>
      </c>
      <c r="H250" s="48" t="str">
        <f t="shared" si="11"/>
        <v/>
      </c>
      <c r="I250" s="49" t="str">
        <f t="shared" si="12"/>
        <v/>
      </c>
      <c r="J250" s="26" t="str">
        <f t="shared" si="13"/>
        <v/>
      </c>
      <c r="K250" s="51" t="str">
        <f t="shared" si="14"/>
        <v/>
      </c>
      <c r="L250" s="52" t="str">
        <f t="shared" si="15"/>
        <v/>
      </c>
      <c r="M250" s="15" t="str">
        <f t="shared" si="10"/>
        <v/>
      </c>
      <c r="N250" s="47"/>
      <c r="O250" s="47"/>
      <c r="P250" s="47"/>
      <c r="Q250" s="47"/>
      <c r="R250" s="47"/>
      <c r="S250" s="47"/>
    </row>
    <row r="251" spans="1:27" x14ac:dyDescent="0.55000000000000004">
      <c r="A251" s="5" t="str">
        <f>IF('Data Validation'!$K$2&lt;&gt;TRUE,"",'Data Validation'!A251)</f>
        <v/>
      </c>
      <c r="B251" s="5" t="str">
        <f>IF('Data Validation'!$K$2&lt;&gt;TRUE,"",'Data Validation'!C251)</f>
        <v/>
      </c>
      <c r="C251" s="5" t="str">
        <f>IF('Data Validation'!$K$2&lt;&gt;TRUE,"",'Data Validation'!E251)</f>
        <v/>
      </c>
      <c r="D251" s="5" t="str">
        <f>IF('Data Validation'!$K$2&lt;&gt;TRUE,"",'Data Validation'!G251)</f>
        <v/>
      </c>
      <c r="E251" s="50" t="str">
        <f>IF($C251&lt;&gt;"M5","",SSA!E251)</f>
        <v/>
      </c>
      <c r="F251" s="15" t="str">
        <f t="shared" si="8"/>
        <v/>
      </c>
      <c r="G251" s="23" t="str">
        <f t="shared" si="9"/>
        <v/>
      </c>
      <c r="H251" s="48" t="str">
        <f t="shared" si="11"/>
        <v/>
      </c>
      <c r="I251" s="49" t="str">
        <f t="shared" si="12"/>
        <v/>
      </c>
      <c r="J251" s="26" t="str">
        <f t="shared" si="13"/>
        <v/>
      </c>
      <c r="K251" s="51" t="str">
        <f t="shared" si="14"/>
        <v/>
      </c>
      <c r="L251" s="52" t="str">
        <f t="shared" si="15"/>
        <v/>
      </c>
      <c r="M251" s="15" t="str">
        <f t="shared" si="10"/>
        <v/>
      </c>
      <c r="N251" s="47"/>
      <c r="O251" s="47"/>
      <c r="P251" s="47"/>
      <c r="Q251" s="47"/>
      <c r="R251" s="47"/>
      <c r="S251" s="47"/>
    </row>
    <row r="252" spans="1:27" x14ac:dyDescent="0.55000000000000004">
      <c r="A252" s="5" t="str">
        <f>IF('Data Validation'!$K$2&lt;&gt;TRUE,"",'Data Validation'!A252)</f>
        <v/>
      </c>
      <c r="B252" s="5" t="str">
        <f>IF('Data Validation'!$K$2&lt;&gt;TRUE,"",'Data Validation'!C252)</f>
        <v/>
      </c>
      <c r="C252" s="5" t="str">
        <f>IF('Data Validation'!$K$2&lt;&gt;TRUE,"",'Data Validation'!E252)</f>
        <v/>
      </c>
      <c r="D252" s="5" t="str">
        <f>IF('Data Validation'!$K$2&lt;&gt;TRUE,"",'Data Validation'!G252)</f>
        <v/>
      </c>
      <c r="E252" s="50" t="str">
        <f>IF($C252&lt;&gt;"M5","",SSA!E252)</f>
        <v/>
      </c>
      <c r="F252" s="15" t="str">
        <f t="shared" si="8"/>
        <v/>
      </c>
      <c r="G252" s="23" t="str">
        <f t="shared" si="9"/>
        <v/>
      </c>
      <c r="H252" s="48" t="str">
        <f t="shared" si="11"/>
        <v/>
      </c>
      <c r="I252" s="49" t="str">
        <f t="shared" si="12"/>
        <v/>
      </c>
      <c r="J252" s="26" t="str">
        <f t="shared" si="13"/>
        <v/>
      </c>
      <c r="K252" s="51" t="str">
        <f t="shared" si="14"/>
        <v/>
      </c>
      <c r="L252" s="52" t="str">
        <f t="shared" si="15"/>
        <v/>
      </c>
      <c r="M252" s="15" t="str">
        <f t="shared" si="10"/>
        <v/>
      </c>
      <c r="N252" s="47"/>
      <c r="O252" s="47"/>
      <c r="P252" s="47"/>
      <c r="Q252" s="47"/>
      <c r="R252" s="47"/>
      <c r="S252" s="47"/>
    </row>
    <row r="253" spans="1:27" x14ac:dyDescent="0.55000000000000004">
      <c r="A253" s="5" t="str">
        <f>IF('Data Validation'!$K$2&lt;&gt;TRUE,"",'Data Validation'!A253)</f>
        <v/>
      </c>
      <c r="B253" s="5" t="str">
        <f>IF('Data Validation'!$K$2&lt;&gt;TRUE,"",'Data Validation'!C253)</f>
        <v/>
      </c>
      <c r="C253" s="5" t="str">
        <f>IF('Data Validation'!$K$2&lt;&gt;TRUE,"",'Data Validation'!E253)</f>
        <v/>
      </c>
      <c r="D253" s="5" t="str">
        <f>IF('Data Validation'!$K$2&lt;&gt;TRUE,"",'Data Validation'!G253)</f>
        <v/>
      </c>
      <c r="E253" s="50" t="str">
        <f>IF($C253&lt;&gt;"M5","",SSA!E253)</f>
        <v/>
      </c>
      <c r="F253" s="15" t="str">
        <f t="shared" si="8"/>
        <v/>
      </c>
      <c r="G253" s="23" t="str">
        <f t="shared" si="9"/>
        <v/>
      </c>
      <c r="H253" s="48" t="str">
        <f t="shared" si="11"/>
        <v/>
      </c>
      <c r="I253" s="49" t="str">
        <f t="shared" si="12"/>
        <v/>
      </c>
      <c r="J253" s="26" t="str">
        <f t="shared" si="13"/>
        <v/>
      </c>
      <c r="K253" s="51" t="str">
        <f t="shared" si="14"/>
        <v/>
      </c>
      <c r="L253" s="52" t="str">
        <f t="shared" si="15"/>
        <v/>
      </c>
      <c r="M253" s="15" t="str">
        <f t="shared" si="10"/>
        <v/>
      </c>
      <c r="N253" s="47"/>
      <c r="O253" s="47"/>
      <c r="P253" s="47"/>
      <c r="Q253" s="47"/>
      <c r="R253" s="47"/>
      <c r="S253" s="47"/>
    </row>
    <row r="254" spans="1:27" x14ac:dyDescent="0.55000000000000004">
      <c r="A254" s="5" t="str">
        <f>IF('Data Validation'!$K$2&lt;&gt;TRUE,"",'Data Validation'!A254)</f>
        <v/>
      </c>
      <c r="B254" s="5" t="str">
        <f>IF('Data Validation'!$K$2&lt;&gt;TRUE,"",'Data Validation'!C254)</f>
        <v/>
      </c>
      <c r="C254" s="5" t="str">
        <f>IF('Data Validation'!$K$2&lt;&gt;TRUE,"",'Data Validation'!E254)</f>
        <v/>
      </c>
      <c r="D254" s="5" t="str">
        <f>IF('Data Validation'!$K$2&lt;&gt;TRUE,"",'Data Validation'!G254)</f>
        <v/>
      </c>
      <c r="E254" s="50" t="str">
        <f>IF($C254&lt;&gt;"M5","",SSA!E254)</f>
        <v/>
      </c>
      <c r="F254" s="15" t="str">
        <f t="shared" si="8"/>
        <v/>
      </c>
      <c r="G254" s="23" t="str">
        <f t="shared" si="9"/>
        <v/>
      </c>
      <c r="H254" s="48" t="str">
        <f t="shared" si="11"/>
        <v/>
      </c>
      <c r="I254" s="49" t="str">
        <f t="shared" si="12"/>
        <v/>
      </c>
      <c r="J254" s="26" t="str">
        <f t="shared" si="13"/>
        <v/>
      </c>
      <c r="K254" s="51" t="str">
        <f t="shared" si="14"/>
        <v/>
      </c>
      <c r="L254" s="52" t="str">
        <f t="shared" si="15"/>
        <v/>
      </c>
      <c r="M254" s="15" t="str">
        <f t="shared" si="10"/>
        <v/>
      </c>
      <c r="N254" s="47"/>
      <c r="O254" s="47"/>
      <c r="P254" s="47"/>
      <c r="Q254" s="47"/>
      <c r="R254" s="47"/>
      <c r="S254" s="47"/>
    </row>
    <row r="255" spans="1:27" x14ac:dyDescent="0.55000000000000004">
      <c r="A255" s="5" t="str">
        <f>IF('Data Validation'!$K$2&lt;&gt;TRUE,"",'Data Validation'!A255)</f>
        <v/>
      </c>
      <c r="B255" s="5" t="str">
        <f>IF('Data Validation'!$K$2&lt;&gt;TRUE,"",'Data Validation'!C255)</f>
        <v/>
      </c>
      <c r="C255" s="5" t="str">
        <f>IF('Data Validation'!$K$2&lt;&gt;TRUE,"",'Data Validation'!E255)</f>
        <v/>
      </c>
      <c r="D255" s="5" t="str">
        <f>IF('Data Validation'!$K$2&lt;&gt;TRUE,"",'Data Validation'!G255)</f>
        <v/>
      </c>
      <c r="E255" s="50" t="str">
        <f>IF($C255&lt;&gt;"M5","",SSA!E255)</f>
        <v/>
      </c>
      <c r="F255" s="15" t="str">
        <f t="shared" si="8"/>
        <v/>
      </c>
      <c r="G255" s="23" t="str">
        <f t="shared" si="9"/>
        <v/>
      </c>
      <c r="H255" s="48" t="str">
        <f t="shared" si="11"/>
        <v/>
      </c>
      <c r="I255" s="49" t="str">
        <f t="shared" si="12"/>
        <v/>
      </c>
      <c r="J255" s="26" t="str">
        <f t="shared" si="13"/>
        <v/>
      </c>
      <c r="K255" s="51" t="str">
        <f t="shared" si="14"/>
        <v/>
      </c>
      <c r="L255" s="52" t="str">
        <f t="shared" si="15"/>
        <v/>
      </c>
      <c r="M255" s="15" t="str">
        <f t="shared" si="10"/>
        <v/>
      </c>
      <c r="N255" s="47"/>
      <c r="O255" s="47"/>
      <c r="P255" s="47"/>
      <c r="Q255" s="47"/>
      <c r="R255" s="47"/>
      <c r="S255" s="47"/>
    </row>
    <row r="256" spans="1:27" x14ac:dyDescent="0.55000000000000004">
      <c r="A256" s="5" t="str">
        <f>IF('Data Validation'!$K$2&lt;&gt;TRUE,"",'Data Validation'!A256)</f>
        <v/>
      </c>
      <c r="B256" s="5" t="str">
        <f>IF('Data Validation'!$K$2&lt;&gt;TRUE,"",'Data Validation'!C256)</f>
        <v/>
      </c>
      <c r="C256" s="5" t="str">
        <f>IF('Data Validation'!$K$2&lt;&gt;TRUE,"",'Data Validation'!E256)</f>
        <v/>
      </c>
      <c r="D256" s="5" t="str">
        <f>IF('Data Validation'!$K$2&lt;&gt;TRUE,"",'Data Validation'!G256)</f>
        <v/>
      </c>
      <c r="E256" s="50" t="str">
        <f>IF($C256&lt;&gt;"M5","",SSA!E256)</f>
        <v/>
      </c>
      <c r="F256" s="15" t="str">
        <f t="shared" si="8"/>
        <v/>
      </c>
      <c r="G256" s="23" t="str">
        <f t="shared" si="9"/>
        <v/>
      </c>
      <c r="H256" s="48" t="str">
        <f t="shared" si="11"/>
        <v/>
      </c>
      <c r="I256" s="49" t="str">
        <f t="shared" si="12"/>
        <v/>
      </c>
      <c r="J256" s="26" t="str">
        <f t="shared" si="13"/>
        <v/>
      </c>
      <c r="K256" s="51" t="str">
        <f t="shared" si="14"/>
        <v/>
      </c>
      <c r="L256" s="52" t="str">
        <f t="shared" si="15"/>
        <v/>
      </c>
      <c r="M256" s="15" t="str">
        <f t="shared" si="10"/>
        <v/>
      </c>
      <c r="N256" s="47"/>
      <c r="O256" s="47"/>
      <c r="P256" s="47"/>
      <c r="Q256" s="47"/>
      <c r="R256" s="47"/>
      <c r="S256" s="47"/>
    </row>
    <row r="257" spans="1:27" x14ac:dyDescent="0.55000000000000004">
      <c r="A257" s="5" t="str">
        <f>IF('Data Validation'!$K$2&lt;&gt;TRUE,"",'Data Validation'!A257)</f>
        <v/>
      </c>
      <c r="B257" s="5" t="str">
        <f>IF('Data Validation'!$K$2&lt;&gt;TRUE,"",'Data Validation'!C257)</f>
        <v/>
      </c>
      <c r="C257" s="5" t="str">
        <f>IF('Data Validation'!$K$2&lt;&gt;TRUE,"",'Data Validation'!E257)</f>
        <v/>
      </c>
      <c r="D257" s="5" t="str">
        <f>IF('Data Validation'!$K$2&lt;&gt;TRUE,"",'Data Validation'!G257)</f>
        <v/>
      </c>
      <c r="E257" s="50" t="str">
        <f>IF($C257&lt;&gt;"M5","",SSA!E257)</f>
        <v/>
      </c>
      <c r="F257" s="15" t="str">
        <f t="shared" si="8"/>
        <v/>
      </c>
      <c r="G257" s="23" t="str">
        <f t="shared" si="9"/>
        <v/>
      </c>
      <c r="H257" s="48" t="str">
        <f t="shared" si="11"/>
        <v/>
      </c>
      <c r="I257" s="49" t="str">
        <f t="shared" si="12"/>
        <v/>
      </c>
      <c r="J257" s="26" t="str">
        <f t="shared" si="13"/>
        <v/>
      </c>
      <c r="K257" s="51" t="str">
        <f t="shared" si="14"/>
        <v/>
      </c>
      <c r="L257" s="52" t="str">
        <f t="shared" si="15"/>
        <v/>
      </c>
      <c r="M257" s="15" t="str">
        <f t="shared" si="10"/>
        <v/>
      </c>
      <c r="N257" s="47"/>
      <c r="O257" s="47"/>
      <c r="P257" s="47"/>
      <c r="Q257" s="47"/>
      <c r="R257" s="47"/>
      <c r="S257" s="47"/>
    </row>
    <row r="258" spans="1:27" x14ac:dyDescent="0.55000000000000004">
      <c r="A258" s="5" t="str">
        <f>IF('Data Validation'!$K$2&lt;&gt;TRUE,"",'Data Validation'!A258)</f>
        <v/>
      </c>
      <c r="B258" s="5" t="str">
        <f>IF('Data Validation'!$K$2&lt;&gt;TRUE,"",'Data Validation'!C258)</f>
        <v/>
      </c>
      <c r="C258" s="5" t="str">
        <f>IF('Data Validation'!$K$2&lt;&gt;TRUE,"",'Data Validation'!E258)</f>
        <v/>
      </c>
      <c r="D258" s="5" t="str">
        <f>IF('Data Validation'!$K$2&lt;&gt;TRUE,"",'Data Validation'!G258)</f>
        <v/>
      </c>
      <c r="E258" s="50" t="str">
        <f>IF($C258&lt;&gt;"M5","",SSA!E258)</f>
        <v/>
      </c>
      <c r="F258" s="15" t="str">
        <f t="shared" si="8"/>
        <v/>
      </c>
      <c r="G258" s="23" t="str">
        <f t="shared" si="9"/>
        <v/>
      </c>
      <c r="H258" s="48" t="str">
        <f t="shared" si="11"/>
        <v/>
      </c>
      <c r="I258" s="49" t="str">
        <f t="shared" si="12"/>
        <v/>
      </c>
      <c r="J258" s="26" t="str">
        <f t="shared" si="13"/>
        <v/>
      </c>
      <c r="K258" s="51" t="str">
        <f t="shared" si="14"/>
        <v/>
      </c>
      <c r="L258" s="52" t="str">
        <f t="shared" si="15"/>
        <v/>
      </c>
      <c r="M258" s="15" t="str">
        <f t="shared" si="10"/>
        <v/>
      </c>
      <c r="N258" s="47"/>
      <c r="O258" s="47"/>
      <c r="P258" s="47"/>
      <c r="Q258" s="47"/>
      <c r="R258" s="47"/>
      <c r="S258" s="47"/>
    </row>
    <row r="259" spans="1:27" x14ac:dyDescent="0.55000000000000004">
      <c r="A259" s="5" t="str">
        <f>IF('Data Validation'!$K$2&lt;&gt;TRUE,"",'Data Validation'!A259)</f>
        <v/>
      </c>
      <c r="B259" s="5" t="str">
        <f>IF('Data Validation'!$K$2&lt;&gt;TRUE,"",'Data Validation'!C259)</f>
        <v/>
      </c>
      <c r="C259" s="5" t="str">
        <f>IF('Data Validation'!$K$2&lt;&gt;TRUE,"",'Data Validation'!E259)</f>
        <v/>
      </c>
      <c r="D259" s="5" t="str">
        <f>IF('Data Validation'!$K$2&lt;&gt;TRUE,"",'Data Validation'!G259)</f>
        <v/>
      </c>
      <c r="E259" s="50" t="str">
        <f>IF($C259&lt;&gt;"M5","",SSA!E259)</f>
        <v/>
      </c>
      <c r="F259" s="15" t="str">
        <f t="shared" si="8"/>
        <v/>
      </c>
      <c r="G259" s="23" t="str">
        <f t="shared" si="9"/>
        <v/>
      </c>
      <c r="H259" s="48" t="str">
        <f t="shared" si="11"/>
        <v/>
      </c>
      <c r="I259" s="49" t="str">
        <f t="shared" si="12"/>
        <v/>
      </c>
      <c r="J259" s="26" t="str">
        <f t="shared" si="13"/>
        <v/>
      </c>
      <c r="K259" s="51" t="str">
        <f t="shared" si="14"/>
        <v/>
      </c>
      <c r="L259" s="52" t="str">
        <f t="shared" si="15"/>
        <v/>
      </c>
      <c r="M259" s="15" t="str">
        <f t="shared" si="10"/>
        <v/>
      </c>
      <c r="N259" s="47"/>
      <c r="O259" s="47"/>
      <c r="P259" s="47"/>
      <c r="Q259" s="47"/>
      <c r="R259" s="47"/>
      <c r="S259" s="47"/>
    </row>
    <row r="260" spans="1:27" x14ac:dyDescent="0.55000000000000004">
      <c r="A260" s="5" t="str">
        <f>IF('Data Validation'!$K$2&lt;&gt;TRUE,"",'Data Validation'!A260)</f>
        <v/>
      </c>
      <c r="B260" s="5" t="str">
        <f>IF('Data Validation'!$K$2&lt;&gt;TRUE,"",'Data Validation'!C260)</f>
        <v/>
      </c>
      <c r="C260" s="5" t="str">
        <f>IF('Data Validation'!$K$2&lt;&gt;TRUE,"",'Data Validation'!E260)</f>
        <v/>
      </c>
      <c r="D260" s="5" t="str">
        <f>IF('Data Validation'!$K$2&lt;&gt;TRUE,"",'Data Validation'!G260)</f>
        <v/>
      </c>
      <c r="E260" s="50" t="str">
        <f>IF($C260&lt;&gt;"M5","",SSA!E260)</f>
        <v/>
      </c>
      <c r="F260" s="15" t="str">
        <f t="shared" si="8"/>
        <v/>
      </c>
      <c r="G260" s="23" t="str">
        <f t="shared" si="9"/>
        <v/>
      </c>
      <c r="H260" s="48" t="str">
        <f t="shared" si="11"/>
        <v/>
      </c>
      <c r="I260" s="49" t="str">
        <f t="shared" si="12"/>
        <v/>
      </c>
      <c r="J260" s="26" t="str">
        <f t="shared" si="13"/>
        <v/>
      </c>
      <c r="K260" s="51" t="str">
        <f t="shared" si="14"/>
        <v/>
      </c>
      <c r="L260" s="52" t="str">
        <f t="shared" si="15"/>
        <v/>
      </c>
      <c r="M260" s="15" t="str">
        <f t="shared" si="10"/>
        <v/>
      </c>
      <c r="N260" s="47"/>
      <c r="O260" s="47"/>
      <c r="P260" s="47"/>
      <c r="Q260" s="47"/>
      <c r="R260" s="47"/>
      <c r="S260" s="47"/>
    </row>
    <row r="261" spans="1:27" x14ac:dyDescent="0.55000000000000004">
      <c r="A261" s="5" t="str">
        <f>IF('Data Validation'!$K$2&lt;&gt;TRUE,"",'Data Validation'!A261)</f>
        <v/>
      </c>
      <c r="B261" s="5" t="str">
        <f>IF('Data Validation'!$K$2&lt;&gt;TRUE,"",'Data Validation'!C261)</f>
        <v/>
      </c>
      <c r="C261" s="5" t="str">
        <f>IF('Data Validation'!$K$2&lt;&gt;TRUE,"",'Data Validation'!E261)</f>
        <v/>
      </c>
      <c r="D261" s="5" t="str">
        <f>IF('Data Validation'!$K$2&lt;&gt;TRUE,"",'Data Validation'!G261)</f>
        <v/>
      </c>
      <c r="E261" s="50" t="str">
        <f>IF($C261&lt;&gt;"M5","",SSA!E261)</f>
        <v/>
      </c>
      <c r="F261" s="15" t="str">
        <f t="shared" si="8"/>
        <v/>
      </c>
      <c r="G261" s="23" t="str">
        <f t="shared" si="9"/>
        <v/>
      </c>
      <c r="H261" s="48" t="str">
        <f t="shared" si="11"/>
        <v/>
      </c>
      <c r="I261" s="49" t="str">
        <f t="shared" si="12"/>
        <v/>
      </c>
      <c r="J261" s="26" t="str">
        <f t="shared" si="13"/>
        <v/>
      </c>
      <c r="K261" s="51" t="str">
        <f t="shared" si="14"/>
        <v/>
      </c>
      <c r="L261" s="52" t="str">
        <f t="shared" si="15"/>
        <v/>
      </c>
      <c r="M261" s="15" t="str">
        <f t="shared" si="10"/>
        <v/>
      </c>
      <c r="N261" s="47"/>
      <c r="O261" s="47"/>
      <c r="P261" s="47"/>
      <c r="Q261" s="47"/>
      <c r="R261" s="47"/>
      <c r="S261" s="47"/>
    </row>
    <row r="262" spans="1:27" x14ac:dyDescent="0.55000000000000004">
      <c r="A262" s="5" t="str">
        <f>IF('Data Validation'!$K$2&lt;&gt;TRUE,"",'Data Validation'!A262)</f>
        <v/>
      </c>
      <c r="B262" s="5" t="str">
        <f>IF('Data Validation'!$K$2&lt;&gt;TRUE,"",'Data Validation'!C262)</f>
        <v/>
      </c>
      <c r="C262" s="5" t="str">
        <f>IF('Data Validation'!$K$2&lt;&gt;TRUE,"",'Data Validation'!E262)</f>
        <v/>
      </c>
      <c r="D262" s="5" t="str">
        <f>IF('Data Validation'!$K$2&lt;&gt;TRUE,"",'Data Validation'!G262)</f>
        <v/>
      </c>
      <c r="E262" s="50" t="str">
        <f>IF($C262&lt;&gt;"M5","",SSA!E262)</f>
        <v/>
      </c>
      <c r="F262" s="15" t="str">
        <f t="shared" si="8"/>
        <v/>
      </c>
      <c r="G262" s="23" t="str">
        <f t="shared" si="9"/>
        <v/>
      </c>
      <c r="H262" s="48" t="str">
        <f t="shared" si="11"/>
        <v/>
      </c>
      <c r="I262" s="49" t="str">
        <f t="shared" si="12"/>
        <v/>
      </c>
      <c r="J262" s="26" t="str">
        <f t="shared" si="13"/>
        <v/>
      </c>
      <c r="K262" s="51" t="str">
        <f t="shared" si="14"/>
        <v/>
      </c>
      <c r="L262" s="52" t="str">
        <f t="shared" si="15"/>
        <v/>
      </c>
      <c r="M262" s="15" t="str">
        <f t="shared" si="10"/>
        <v/>
      </c>
      <c r="N262" s="47"/>
      <c r="O262" s="47"/>
      <c r="P262" s="47"/>
      <c r="Q262" s="47"/>
      <c r="R262" s="47"/>
      <c r="S262" s="47"/>
    </row>
    <row r="263" spans="1:27" x14ac:dyDescent="0.55000000000000004">
      <c r="A263" s="5" t="str">
        <f>IF('Data Validation'!$K$2&lt;&gt;TRUE,"",'Data Validation'!A263)</f>
        <v/>
      </c>
      <c r="B263" s="5" t="str">
        <f>IF('Data Validation'!$K$2&lt;&gt;TRUE,"",'Data Validation'!C263)</f>
        <v/>
      </c>
      <c r="C263" s="5" t="str">
        <f>IF('Data Validation'!$K$2&lt;&gt;TRUE,"",'Data Validation'!E263)</f>
        <v/>
      </c>
      <c r="D263" s="5" t="str">
        <f>IF('Data Validation'!$K$2&lt;&gt;TRUE,"",'Data Validation'!G263)</f>
        <v/>
      </c>
      <c r="E263" s="50" t="str">
        <f>IF($C263&lt;&gt;"M5","",SSA!E263)</f>
        <v/>
      </c>
      <c r="F263" s="15" t="str">
        <f t="shared" si="8"/>
        <v/>
      </c>
      <c r="G263" s="23" t="str">
        <f t="shared" si="9"/>
        <v/>
      </c>
      <c r="H263" s="48" t="str">
        <f t="shared" si="11"/>
        <v/>
      </c>
      <c r="I263" s="49" t="str">
        <f t="shared" si="12"/>
        <v/>
      </c>
      <c r="J263" s="26" t="str">
        <f t="shared" si="13"/>
        <v/>
      </c>
      <c r="K263" s="51" t="str">
        <f t="shared" si="14"/>
        <v/>
      </c>
      <c r="L263" s="52" t="str">
        <f t="shared" si="15"/>
        <v/>
      </c>
      <c r="M263" s="15" t="str">
        <f t="shared" si="10"/>
        <v/>
      </c>
      <c r="N263" s="47"/>
      <c r="O263" s="47"/>
      <c r="P263" s="47"/>
      <c r="Q263" s="47"/>
      <c r="R263" s="47"/>
      <c r="S263" s="47"/>
    </row>
    <row r="264" spans="1:27" x14ac:dyDescent="0.55000000000000004">
      <c r="A264" s="5" t="str">
        <f>IF('Data Validation'!$K$2&lt;&gt;TRUE,"",'Data Validation'!A264)</f>
        <v/>
      </c>
      <c r="B264" s="5" t="str">
        <f>IF('Data Validation'!$K$2&lt;&gt;TRUE,"",'Data Validation'!C264)</f>
        <v/>
      </c>
      <c r="C264" s="5" t="str">
        <f>IF('Data Validation'!$K$2&lt;&gt;TRUE,"",'Data Validation'!E264)</f>
        <v/>
      </c>
      <c r="D264" s="5" t="str">
        <f>IF('Data Validation'!$K$2&lt;&gt;TRUE,"",'Data Validation'!G264)</f>
        <v/>
      </c>
      <c r="E264" s="50" t="str">
        <f>IF($C264&lt;&gt;"M5","",SSA!E264)</f>
        <v/>
      </c>
      <c r="F264" s="15" t="str">
        <f t="shared" si="8"/>
        <v/>
      </c>
      <c r="G264" s="23" t="str">
        <f t="shared" si="9"/>
        <v/>
      </c>
      <c r="H264" s="48" t="str">
        <f t="shared" si="11"/>
        <v/>
      </c>
      <c r="I264" s="49" t="str">
        <f t="shared" si="12"/>
        <v/>
      </c>
      <c r="J264" s="26" t="str">
        <f t="shared" si="13"/>
        <v/>
      </c>
      <c r="K264" s="51" t="str">
        <f t="shared" si="14"/>
        <v/>
      </c>
      <c r="L264" s="52" t="str">
        <f t="shared" si="15"/>
        <v/>
      </c>
      <c r="M264" s="15" t="str">
        <f t="shared" si="10"/>
        <v/>
      </c>
      <c r="N264" s="47"/>
      <c r="O264" s="47"/>
      <c r="P264" s="47"/>
      <c r="Q264" s="47"/>
      <c r="R264" s="47"/>
      <c r="S264" s="47"/>
    </row>
    <row r="265" spans="1:27" x14ac:dyDescent="0.55000000000000004">
      <c r="A265" s="5" t="str">
        <f>IF('Data Validation'!$K$2&lt;&gt;TRUE,"",'Data Validation'!A265)</f>
        <v/>
      </c>
      <c r="B265" s="5" t="str">
        <f>IF('Data Validation'!$K$2&lt;&gt;TRUE,"",'Data Validation'!C265)</f>
        <v/>
      </c>
      <c r="C265" s="5" t="str">
        <f>IF('Data Validation'!$K$2&lt;&gt;TRUE,"",'Data Validation'!E265)</f>
        <v/>
      </c>
      <c r="D265" s="5" t="str">
        <f>IF('Data Validation'!$K$2&lt;&gt;TRUE,"",'Data Validation'!G265)</f>
        <v/>
      </c>
      <c r="E265" s="50" t="str">
        <f>IF($C265&lt;&gt;"M5","",SSA!E265)</f>
        <v/>
      </c>
      <c r="F265" s="15" t="str">
        <f t="shared" si="8"/>
        <v/>
      </c>
      <c r="G265" s="23" t="str">
        <f t="shared" si="9"/>
        <v/>
      </c>
      <c r="H265" s="48" t="str">
        <f t="shared" si="11"/>
        <v/>
      </c>
      <c r="I265" s="49" t="str">
        <f t="shared" si="12"/>
        <v/>
      </c>
      <c r="J265" s="26" t="str">
        <f t="shared" si="13"/>
        <v/>
      </c>
      <c r="K265" s="51" t="str">
        <f t="shared" si="14"/>
        <v/>
      </c>
      <c r="L265" s="52" t="str">
        <f t="shared" si="15"/>
        <v/>
      </c>
      <c r="M265" s="15" t="str">
        <f t="shared" si="10"/>
        <v/>
      </c>
      <c r="N265" s="47"/>
      <c r="O265" s="47"/>
      <c r="P265" s="47"/>
      <c r="Q265" s="47"/>
      <c r="R265" s="47"/>
      <c r="S265" s="47"/>
    </row>
    <row r="266" spans="1:27" x14ac:dyDescent="0.55000000000000004">
      <c r="A266" s="5" t="str">
        <f>IF('Data Validation'!$K$2&lt;&gt;TRUE,"",'Data Validation'!A266)</f>
        <v/>
      </c>
      <c r="B266" s="5" t="str">
        <f>IF('Data Validation'!$K$2&lt;&gt;TRUE,"",'Data Validation'!C266)</f>
        <v/>
      </c>
      <c r="C266" s="5" t="str">
        <f>IF('Data Validation'!$K$2&lt;&gt;TRUE,"",'Data Validation'!E266)</f>
        <v/>
      </c>
      <c r="D266" s="5" t="str">
        <f>IF('Data Validation'!$K$2&lt;&gt;TRUE,"",'Data Validation'!G266)</f>
        <v/>
      </c>
      <c r="E266" s="50" t="str">
        <f>IF($C266&lt;&gt;"M5","",SSA!E266)</f>
        <v/>
      </c>
      <c r="F266" s="15" t="str">
        <f t="shared" si="8"/>
        <v/>
      </c>
      <c r="G266" s="23" t="str">
        <f t="shared" si="9"/>
        <v/>
      </c>
      <c r="H266" s="48" t="str">
        <f t="shared" si="11"/>
        <v/>
      </c>
      <c r="I266" s="49" t="str">
        <f t="shared" si="12"/>
        <v/>
      </c>
      <c r="J266" s="26" t="str">
        <f t="shared" si="13"/>
        <v/>
      </c>
      <c r="K266" s="51" t="str">
        <f t="shared" si="14"/>
        <v/>
      </c>
      <c r="L266" s="52" t="str">
        <f t="shared" si="15"/>
        <v/>
      </c>
      <c r="M266" s="15" t="str">
        <f t="shared" si="10"/>
        <v/>
      </c>
      <c r="N266" s="47"/>
      <c r="O266" s="47"/>
      <c r="P266" s="47"/>
      <c r="Q266" s="47"/>
      <c r="R266" s="47"/>
      <c r="S266" s="47"/>
    </row>
    <row r="267" spans="1:27" x14ac:dyDescent="0.55000000000000004">
      <c r="A267" s="5" t="str">
        <f>IF('Data Validation'!$K$2&lt;&gt;TRUE,"",'Data Validation'!A267)</f>
        <v/>
      </c>
      <c r="B267" s="5" t="str">
        <f>IF('Data Validation'!$K$2&lt;&gt;TRUE,"",'Data Validation'!C267)</f>
        <v/>
      </c>
      <c r="C267" s="5" t="str">
        <f>IF('Data Validation'!$K$2&lt;&gt;TRUE,"",'Data Validation'!E267)</f>
        <v/>
      </c>
      <c r="D267" s="5" t="str">
        <f>IF('Data Validation'!$K$2&lt;&gt;TRUE,"",'Data Validation'!G267)</f>
        <v/>
      </c>
      <c r="E267" s="50" t="str">
        <f>IF($C267&lt;&gt;"M5","",SSA!E267)</f>
        <v/>
      </c>
      <c r="F267" s="15" t="str">
        <f t="shared" si="8"/>
        <v/>
      </c>
      <c r="G267" s="23" t="str">
        <f t="shared" si="9"/>
        <v/>
      </c>
      <c r="H267" s="48" t="str">
        <f t="shared" si="11"/>
        <v/>
      </c>
      <c r="I267" s="49" t="str">
        <f t="shared" si="12"/>
        <v/>
      </c>
      <c r="J267" s="26" t="str">
        <f t="shared" si="13"/>
        <v/>
      </c>
      <c r="K267" s="51" t="str">
        <f t="shared" si="14"/>
        <v/>
      </c>
      <c r="L267" s="52" t="str">
        <f t="shared" si="15"/>
        <v/>
      </c>
      <c r="M267" s="15" t="str">
        <f t="shared" si="10"/>
        <v/>
      </c>
      <c r="N267" s="47"/>
      <c r="O267" s="47"/>
      <c r="P267" s="47"/>
      <c r="Q267" s="47"/>
      <c r="R267" s="47"/>
      <c r="S267" s="47"/>
    </row>
    <row r="268" spans="1:27" x14ac:dyDescent="0.55000000000000004">
      <c r="A268" s="5" t="str">
        <f>IF('Data Validation'!$K$2&lt;&gt;TRUE,"",'Data Validation'!A268)</f>
        <v/>
      </c>
      <c r="B268" s="5" t="str">
        <f>IF('Data Validation'!$K$2&lt;&gt;TRUE,"",'Data Validation'!C268)</f>
        <v/>
      </c>
      <c r="C268" s="5" t="str">
        <f>IF('Data Validation'!$K$2&lt;&gt;TRUE,"",'Data Validation'!E268)</f>
        <v/>
      </c>
      <c r="D268" s="5" t="str">
        <f>IF('Data Validation'!$K$2&lt;&gt;TRUE,"",'Data Validation'!G268)</f>
        <v/>
      </c>
      <c r="E268" s="50" t="str">
        <f>IF($C268&lt;&gt;"M5","",SSA!E268)</f>
        <v/>
      </c>
      <c r="F268" s="15" t="str">
        <f t="shared" si="8"/>
        <v/>
      </c>
      <c r="G268" s="23" t="str">
        <f t="shared" si="9"/>
        <v/>
      </c>
      <c r="H268" s="48" t="str">
        <f t="shared" si="11"/>
        <v/>
      </c>
      <c r="I268" s="49" t="str">
        <f t="shared" si="12"/>
        <v/>
      </c>
      <c r="J268" s="26" t="str">
        <f t="shared" si="13"/>
        <v/>
      </c>
      <c r="K268" s="51" t="str">
        <f t="shared" si="14"/>
        <v/>
      </c>
      <c r="L268" s="52" t="str">
        <f t="shared" si="15"/>
        <v/>
      </c>
      <c r="M268" s="15" t="str">
        <f t="shared" si="10"/>
        <v/>
      </c>
      <c r="N268" s="47"/>
      <c r="O268" s="47"/>
      <c r="P268" s="47"/>
      <c r="Q268" s="47"/>
      <c r="R268" s="47"/>
      <c r="S268" s="47"/>
    </row>
    <row r="269" spans="1:27" x14ac:dyDescent="0.55000000000000004">
      <c r="A269" s="5" t="str">
        <f>IF('Data Validation'!$K$2&lt;&gt;TRUE,"",'Data Validation'!A269)</f>
        <v/>
      </c>
      <c r="B269" s="5" t="str">
        <f>IF('Data Validation'!$K$2&lt;&gt;TRUE,"",'Data Validation'!C269)</f>
        <v/>
      </c>
      <c r="C269" s="5" t="str">
        <f>IF('Data Validation'!$K$2&lt;&gt;TRUE,"",'Data Validation'!E269)</f>
        <v/>
      </c>
      <c r="D269" s="5" t="str">
        <f>IF('Data Validation'!$K$2&lt;&gt;TRUE,"",'Data Validation'!G269)</f>
        <v/>
      </c>
      <c r="E269" s="50" t="str">
        <f>IF($C269&lt;&gt;"M5","",SSA!E269)</f>
        <v/>
      </c>
      <c r="F269" s="15" t="str">
        <f t="shared" si="8"/>
        <v/>
      </c>
      <c r="G269" s="23" t="str">
        <f t="shared" si="9"/>
        <v/>
      </c>
      <c r="H269" s="48" t="str">
        <f t="shared" si="11"/>
        <v/>
      </c>
      <c r="I269" s="49" t="str">
        <f t="shared" si="12"/>
        <v/>
      </c>
      <c r="J269" s="26" t="str">
        <f t="shared" si="13"/>
        <v/>
      </c>
      <c r="K269" s="51" t="str">
        <f t="shared" si="14"/>
        <v/>
      </c>
      <c r="L269" s="52" t="str">
        <f t="shared" si="15"/>
        <v/>
      </c>
      <c r="M269" s="15" t="str">
        <f t="shared" si="10"/>
        <v/>
      </c>
      <c r="N269" s="47"/>
      <c r="O269" s="47"/>
      <c r="P269" s="47"/>
      <c r="Q269" s="47"/>
      <c r="R269" s="47"/>
      <c r="S269" s="47"/>
    </row>
    <row r="270" spans="1:27" x14ac:dyDescent="0.55000000000000004">
      <c r="A270" s="5" t="str">
        <f>IF('Data Validation'!$K$2&lt;&gt;TRUE,"",'Data Validation'!A270)</f>
        <v/>
      </c>
      <c r="B270" s="5" t="str">
        <f>IF('Data Validation'!$K$2&lt;&gt;TRUE,"",'Data Validation'!C270)</f>
        <v/>
      </c>
      <c r="C270" s="5" t="str">
        <f>IF('Data Validation'!$K$2&lt;&gt;TRUE,"",'Data Validation'!E270)</f>
        <v/>
      </c>
      <c r="D270" s="5" t="str">
        <f>IF('Data Validation'!$K$2&lt;&gt;TRUE,"",'Data Validation'!G270)</f>
        <v/>
      </c>
      <c r="E270" s="50" t="str">
        <f>IF($C270&lt;&gt;"M5","",SSA!E270)</f>
        <v/>
      </c>
      <c r="F270" s="15" t="str">
        <f t="shared" si="8"/>
        <v/>
      </c>
      <c r="G270" s="23" t="str">
        <f t="shared" si="9"/>
        <v/>
      </c>
      <c r="H270" s="48" t="str">
        <f t="shared" si="11"/>
        <v/>
      </c>
      <c r="I270" s="49" t="str">
        <f t="shared" si="12"/>
        <v/>
      </c>
      <c r="J270" s="26" t="str">
        <f t="shared" si="13"/>
        <v/>
      </c>
      <c r="K270" s="51" t="str">
        <f t="shared" si="14"/>
        <v/>
      </c>
      <c r="L270" s="52" t="str">
        <f t="shared" si="15"/>
        <v/>
      </c>
      <c r="M270" s="15" t="str">
        <f t="shared" si="10"/>
        <v/>
      </c>
      <c r="N270" s="47"/>
      <c r="O270" s="47"/>
      <c r="P270" s="47"/>
      <c r="Q270" s="47"/>
      <c r="R270" s="47"/>
      <c r="S270" s="47"/>
    </row>
    <row r="271" spans="1:27" s="10" customFormat="1" x14ac:dyDescent="0.55000000000000004">
      <c r="A271" s="5" t="str">
        <f>IF('Data Validation'!$K$2&lt;&gt;TRUE,"",'Data Validation'!A271)</f>
        <v/>
      </c>
      <c r="B271" s="5" t="str">
        <f>IF('Data Validation'!$K$2&lt;&gt;TRUE,"",'Data Validation'!C271)</f>
        <v/>
      </c>
      <c r="C271" s="5" t="str">
        <f>IF('Data Validation'!$K$2&lt;&gt;TRUE,"",'Data Validation'!E271)</f>
        <v/>
      </c>
      <c r="D271" s="5" t="str">
        <f>IF('Data Validation'!$K$2&lt;&gt;TRUE,"",'Data Validation'!G271)</f>
        <v/>
      </c>
      <c r="E271" s="50" t="str">
        <f>IF($C271&lt;&gt;"M5","",SSA!E271)</f>
        <v/>
      </c>
      <c r="F271" s="15" t="str">
        <f t="shared" si="8"/>
        <v/>
      </c>
      <c r="G271" s="23" t="str">
        <f t="shared" si="9"/>
        <v/>
      </c>
      <c r="H271" s="48" t="str">
        <f t="shared" si="11"/>
        <v/>
      </c>
      <c r="I271" s="49" t="str">
        <f t="shared" si="12"/>
        <v/>
      </c>
      <c r="J271" s="26" t="str">
        <f t="shared" si="13"/>
        <v/>
      </c>
      <c r="K271" s="51" t="str">
        <f t="shared" si="14"/>
        <v/>
      </c>
      <c r="L271" s="52" t="str">
        <f t="shared" si="15"/>
        <v/>
      </c>
      <c r="M271" s="15" t="str">
        <f t="shared" si="10"/>
        <v/>
      </c>
      <c r="N271" s="47"/>
      <c r="O271" s="47"/>
      <c r="P271" s="47"/>
      <c r="Q271" s="47"/>
      <c r="R271" s="47"/>
      <c r="S271" s="47"/>
      <c r="T271"/>
      <c r="U271"/>
      <c r="V271"/>
      <c r="W271"/>
      <c r="X271"/>
      <c r="Y271"/>
      <c r="Z271"/>
      <c r="AA271"/>
    </row>
    <row r="272" spans="1:27" x14ac:dyDescent="0.55000000000000004">
      <c r="A272" s="5" t="str">
        <f>IF('Data Validation'!$K$2&lt;&gt;TRUE,"",'Data Validation'!A272)</f>
        <v/>
      </c>
      <c r="B272" s="5" t="str">
        <f>IF('Data Validation'!$K$2&lt;&gt;TRUE,"",'Data Validation'!C272)</f>
        <v/>
      </c>
      <c r="C272" s="5" t="str">
        <f>IF('Data Validation'!$K$2&lt;&gt;TRUE,"",'Data Validation'!E272)</f>
        <v/>
      </c>
      <c r="D272" s="5" t="str">
        <f>IF('Data Validation'!$K$2&lt;&gt;TRUE,"",'Data Validation'!G272)</f>
        <v/>
      </c>
      <c r="E272" s="50" t="str">
        <f>IF($C272&lt;&gt;"M5","",SSA!E272)</f>
        <v/>
      </c>
      <c r="F272" s="15" t="str">
        <f t="shared" si="8"/>
        <v/>
      </c>
      <c r="G272" s="23" t="str">
        <f t="shared" si="9"/>
        <v/>
      </c>
      <c r="H272" s="48" t="str">
        <f t="shared" si="11"/>
        <v/>
      </c>
      <c r="I272" s="49" t="str">
        <f t="shared" si="12"/>
        <v/>
      </c>
      <c r="J272" s="26" t="str">
        <f t="shared" si="13"/>
        <v/>
      </c>
      <c r="K272" s="51" t="str">
        <f t="shared" si="14"/>
        <v/>
      </c>
      <c r="L272" s="52" t="str">
        <f t="shared" si="15"/>
        <v/>
      </c>
      <c r="M272" s="15" t="str">
        <f t="shared" si="10"/>
        <v/>
      </c>
      <c r="N272" s="47"/>
      <c r="O272" s="47"/>
      <c r="P272" s="47"/>
      <c r="Q272" s="47"/>
      <c r="R272" s="47"/>
      <c r="S272" s="47"/>
    </row>
    <row r="273" spans="1:19" x14ac:dyDescent="0.55000000000000004">
      <c r="A273" s="5" t="str">
        <f>IF('Data Validation'!$K$2&lt;&gt;TRUE,"",'Data Validation'!A273)</f>
        <v/>
      </c>
      <c r="B273" s="5" t="str">
        <f>IF('Data Validation'!$K$2&lt;&gt;TRUE,"",'Data Validation'!C273)</f>
        <v/>
      </c>
      <c r="C273" s="5" t="str">
        <f>IF('Data Validation'!$K$2&lt;&gt;TRUE,"",'Data Validation'!E273)</f>
        <v/>
      </c>
      <c r="D273" s="5" t="str">
        <f>IF('Data Validation'!$K$2&lt;&gt;TRUE,"",'Data Validation'!G273)</f>
        <v/>
      </c>
      <c r="E273" s="50" t="str">
        <f>IF($C273&lt;&gt;"M5","",SSA!E273)</f>
        <v/>
      </c>
      <c r="F273" s="15" t="str">
        <f t="shared" si="8"/>
        <v/>
      </c>
      <c r="G273" s="23" t="str">
        <f t="shared" si="9"/>
        <v/>
      </c>
      <c r="H273" s="48" t="str">
        <f t="shared" si="11"/>
        <v/>
      </c>
      <c r="I273" s="49" t="str">
        <f t="shared" si="12"/>
        <v/>
      </c>
      <c r="J273" s="26" t="str">
        <f t="shared" si="13"/>
        <v/>
      </c>
      <c r="K273" s="51" t="str">
        <f t="shared" si="14"/>
        <v/>
      </c>
      <c r="L273" s="52" t="str">
        <f t="shared" si="15"/>
        <v/>
      </c>
      <c r="M273" s="15" t="str">
        <f t="shared" si="10"/>
        <v/>
      </c>
      <c r="N273" s="47"/>
      <c r="O273" s="47"/>
      <c r="P273" s="47"/>
      <c r="Q273" s="47"/>
      <c r="R273" s="47"/>
      <c r="S273" s="47"/>
    </row>
    <row r="274" spans="1:19" x14ac:dyDescent="0.55000000000000004">
      <c r="A274" s="5" t="str">
        <f>IF('Data Validation'!$K$2&lt;&gt;TRUE,"",'Data Validation'!A274)</f>
        <v/>
      </c>
      <c r="B274" s="5" t="str">
        <f>IF('Data Validation'!$K$2&lt;&gt;TRUE,"",'Data Validation'!C274)</f>
        <v/>
      </c>
      <c r="C274" s="5" t="str">
        <f>IF('Data Validation'!$K$2&lt;&gt;TRUE,"",'Data Validation'!E274)</f>
        <v/>
      </c>
      <c r="D274" s="5" t="str">
        <f>IF('Data Validation'!$K$2&lt;&gt;TRUE,"",'Data Validation'!G274)</f>
        <v/>
      </c>
      <c r="E274" s="50" t="str">
        <f>IF($C274&lt;&gt;"M5","",SSA!E274)</f>
        <v/>
      </c>
      <c r="F274" s="15" t="str">
        <f t="shared" si="8"/>
        <v/>
      </c>
      <c r="G274" s="23" t="str">
        <f t="shared" si="9"/>
        <v/>
      </c>
      <c r="H274" s="48" t="str">
        <f t="shared" si="11"/>
        <v/>
      </c>
      <c r="I274" s="49" t="str">
        <f t="shared" si="12"/>
        <v/>
      </c>
      <c r="J274" s="26" t="str">
        <f t="shared" si="13"/>
        <v/>
      </c>
      <c r="K274" s="51" t="str">
        <f t="shared" si="14"/>
        <v/>
      </c>
      <c r="L274" s="52" t="str">
        <f t="shared" si="15"/>
        <v/>
      </c>
      <c r="M274" s="15" t="str">
        <f t="shared" si="10"/>
        <v/>
      </c>
      <c r="N274" s="47"/>
      <c r="O274" s="47"/>
      <c r="P274" s="47"/>
      <c r="Q274" s="47"/>
      <c r="R274" s="47"/>
      <c r="S274" s="47"/>
    </row>
    <row r="275" spans="1:19" x14ac:dyDescent="0.55000000000000004">
      <c r="A275" s="5" t="str">
        <f>IF('Data Validation'!$K$2&lt;&gt;TRUE,"",'Data Validation'!A275)</f>
        <v/>
      </c>
      <c r="B275" s="5" t="str">
        <f>IF('Data Validation'!$K$2&lt;&gt;TRUE,"",'Data Validation'!C275)</f>
        <v/>
      </c>
      <c r="C275" s="5" t="str">
        <f>IF('Data Validation'!$K$2&lt;&gt;TRUE,"",'Data Validation'!E275)</f>
        <v/>
      </c>
      <c r="D275" s="5" t="str">
        <f>IF('Data Validation'!$K$2&lt;&gt;TRUE,"",'Data Validation'!G275)</f>
        <v/>
      </c>
      <c r="E275" s="50" t="str">
        <f>IF($C275&lt;&gt;"M5","",SSA!E275)</f>
        <v/>
      </c>
      <c r="F275" s="15" t="str">
        <f t="shared" si="8"/>
        <v/>
      </c>
      <c r="G275" s="23" t="str">
        <f t="shared" si="9"/>
        <v/>
      </c>
      <c r="H275" s="48" t="str">
        <f t="shared" si="11"/>
        <v/>
      </c>
      <c r="I275" s="49" t="str">
        <f t="shared" si="12"/>
        <v/>
      </c>
      <c r="J275" s="26" t="str">
        <f t="shared" si="13"/>
        <v/>
      </c>
      <c r="K275" s="51" t="str">
        <f t="shared" si="14"/>
        <v/>
      </c>
      <c r="L275" s="52" t="str">
        <f t="shared" si="15"/>
        <v/>
      </c>
      <c r="M275" s="15" t="str">
        <f t="shared" si="10"/>
        <v/>
      </c>
      <c r="N275" s="47"/>
      <c r="O275" s="47"/>
      <c r="P275" s="47"/>
      <c r="Q275" s="47"/>
      <c r="R275" s="47"/>
      <c r="S275" s="47"/>
    </row>
    <row r="276" spans="1:19" x14ac:dyDescent="0.55000000000000004">
      <c r="A276" s="5" t="str">
        <f>IF('Data Validation'!$K$2&lt;&gt;TRUE,"",'Data Validation'!A276)</f>
        <v/>
      </c>
      <c r="B276" s="5" t="str">
        <f>IF('Data Validation'!$K$2&lt;&gt;TRUE,"",'Data Validation'!C276)</f>
        <v/>
      </c>
      <c r="C276" s="5" t="str">
        <f>IF('Data Validation'!$K$2&lt;&gt;TRUE,"",'Data Validation'!E276)</f>
        <v/>
      </c>
      <c r="D276" s="5" t="str">
        <f>IF('Data Validation'!$K$2&lt;&gt;TRUE,"",'Data Validation'!G276)</f>
        <v/>
      </c>
      <c r="E276" s="50" t="str">
        <f>IF($C276&lt;&gt;"M5","",SSA!E276)</f>
        <v/>
      </c>
      <c r="F276" s="15" t="str">
        <f t="shared" si="8"/>
        <v/>
      </c>
      <c r="G276" s="23" t="str">
        <f t="shared" si="9"/>
        <v/>
      </c>
      <c r="H276" s="48" t="str">
        <f t="shared" si="11"/>
        <v/>
      </c>
      <c r="I276" s="49" t="str">
        <f t="shared" si="12"/>
        <v/>
      </c>
      <c r="J276" s="26" t="str">
        <f t="shared" si="13"/>
        <v/>
      </c>
      <c r="K276" s="51" t="str">
        <f t="shared" si="14"/>
        <v/>
      </c>
      <c r="L276" s="52" t="str">
        <f t="shared" si="15"/>
        <v/>
      </c>
      <c r="M276" s="15" t="str">
        <f t="shared" si="10"/>
        <v/>
      </c>
      <c r="N276" s="47"/>
      <c r="O276" s="47"/>
      <c r="P276" s="47"/>
      <c r="Q276" s="47"/>
      <c r="R276" s="47"/>
      <c r="S276" s="47"/>
    </row>
    <row r="277" spans="1:19" x14ac:dyDescent="0.55000000000000004">
      <c r="A277" s="5" t="str">
        <f>IF('Data Validation'!$K$2&lt;&gt;TRUE,"",'Data Validation'!A277)</f>
        <v/>
      </c>
      <c r="B277" s="5" t="str">
        <f>IF('Data Validation'!$K$2&lt;&gt;TRUE,"",'Data Validation'!C277)</f>
        <v/>
      </c>
      <c r="C277" s="5" t="str">
        <f>IF('Data Validation'!$K$2&lt;&gt;TRUE,"",'Data Validation'!E277)</f>
        <v/>
      </c>
      <c r="D277" s="5" t="str">
        <f>IF('Data Validation'!$K$2&lt;&gt;TRUE,"",'Data Validation'!G277)</f>
        <v/>
      </c>
      <c r="E277" s="50" t="str">
        <f>IF($C277&lt;&gt;"M5","",SSA!E277)</f>
        <v/>
      </c>
      <c r="F277" s="15" t="str">
        <f t="shared" si="8"/>
        <v/>
      </c>
      <c r="G277" s="23" t="str">
        <f t="shared" si="9"/>
        <v/>
      </c>
      <c r="H277" s="48" t="str">
        <f t="shared" si="11"/>
        <v/>
      </c>
      <c r="I277" s="49" t="str">
        <f t="shared" si="12"/>
        <v/>
      </c>
      <c r="J277" s="26" t="str">
        <f t="shared" si="13"/>
        <v/>
      </c>
      <c r="K277" s="51" t="str">
        <f t="shared" si="14"/>
        <v/>
      </c>
      <c r="L277" s="52" t="str">
        <f t="shared" si="15"/>
        <v/>
      </c>
      <c r="M277" s="15" t="str">
        <f t="shared" si="10"/>
        <v/>
      </c>
      <c r="N277" s="47"/>
      <c r="O277" s="47"/>
      <c r="P277" s="47"/>
      <c r="Q277" s="47"/>
      <c r="R277" s="47"/>
      <c r="S277" s="47"/>
    </row>
    <row r="278" spans="1:19" x14ac:dyDescent="0.55000000000000004">
      <c r="A278" s="5" t="str">
        <f>IF('Data Validation'!$K$2&lt;&gt;TRUE,"",'Data Validation'!A278)</f>
        <v/>
      </c>
      <c r="B278" s="5" t="str">
        <f>IF('Data Validation'!$K$2&lt;&gt;TRUE,"",'Data Validation'!C278)</f>
        <v/>
      </c>
      <c r="C278" s="5" t="str">
        <f>IF('Data Validation'!$K$2&lt;&gt;TRUE,"",'Data Validation'!E278)</f>
        <v/>
      </c>
      <c r="D278" s="5" t="str">
        <f>IF('Data Validation'!$K$2&lt;&gt;TRUE,"",'Data Validation'!G278)</f>
        <v/>
      </c>
      <c r="E278" s="50" t="str">
        <f>IF($C278&lt;&gt;"M5","",SSA!E278)</f>
        <v/>
      </c>
      <c r="F278" s="15" t="str">
        <f t="shared" si="8"/>
        <v/>
      </c>
      <c r="G278" s="23" t="str">
        <f t="shared" si="9"/>
        <v/>
      </c>
      <c r="H278" s="48" t="str">
        <f t="shared" si="11"/>
        <v/>
      </c>
      <c r="I278" s="49" t="str">
        <f t="shared" si="12"/>
        <v/>
      </c>
      <c r="J278" s="26" t="str">
        <f t="shared" si="13"/>
        <v/>
      </c>
      <c r="K278" s="51" t="str">
        <f t="shared" si="14"/>
        <v/>
      </c>
      <c r="L278" s="52" t="str">
        <f t="shared" si="15"/>
        <v/>
      </c>
      <c r="M278" s="15" t="str">
        <f t="shared" si="10"/>
        <v/>
      </c>
      <c r="N278" s="47"/>
      <c r="O278" s="47"/>
      <c r="P278" s="47"/>
      <c r="Q278" s="47"/>
      <c r="R278" s="47"/>
      <c r="S278" s="47"/>
    </row>
    <row r="279" spans="1:19" x14ac:dyDescent="0.55000000000000004">
      <c r="A279" s="5" t="str">
        <f>IF('Data Validation'!$K$2&lt;&gt;TRUE,"",'Data Validation'!A279)</f>
        <v/>
      </c>
      <c r="B279" s="5" t="str">
        <f>IF('Data Validation'!$K$2&lt;&gt;TRUE,"",'Data Validation'!C279)</f>
        <v/>
      </c>
      <c r="C279" s="5" t="str">
        <f>IF('Data Validation'!$K$2&lt;&gt;TRUE,"",'Data Validation'!E279)</f>
        <v/>
      </c>
      <c r="D279" s="5" t="str">
        <f>IF('Data Validation'!$K$2&lt;&gt;TRUE,"",'Data Validation'!G279)</f>
        <v/>
      </c>
      <c r="E279" s="50" t="str">
        <f>IF($C279&lt;&gt;"M5","",SSA!E279)</f>
        <v/>
      </c>
      <c r="F279" s="15" t="str">
        <f t="shared" si="8"/>
        <v/>
      </c>
      <c r="G279" s="23" t="str">
        <f t="shared" si="9"/>
        <v/>
      </c>
      <c r="H279" s="48" t="str">
        <f t="shared" si="11"/>
        <v/>
      </c>
      <c r="I279" s="49" t="str">
        <f t="shared" si="12"/>
        <v/>
      </c>
      <c r="J279" s="26" t="str">
        <f t="shared" si="13"/>
        <v/>
      </c>
      <c r="K279" s="51" t="str">
        <f t="shared" si="14"/>
        <v/>
      </c>
      <c r="L279" s="52" t="str">
        <f t="shared" si="15"/>
        <v/>
      </c>
      <c r="M279" s="15" t="str">
        <f t="shared" si="10"/>
        <v/>
      </c>
      <c r="N279" s="47"/>
      <c r="O279" s="47"/>
      <c r="P279" s="47"/>
      <c r="Q279" s="47"/>
      <c r="R279" s="47"/>
      <c r="S279" s="47"/>
    </row>
    <row r="280" spans="1:19" x14ac:dyDescent="0.55000000000000004">
      <c r="A280" s="5" t="str">
        <f>IF('Data Validation'!$K$2&lt;&gt;TRUE,"",'Data Validation'!A280)</f>
        <v/>
      </c>
      <c r="B280" s="5" t="str">
        <f>IF('Data Validation'!$K$2&lt;&gt;TRUE,"",'Data Validation'!C280)</f>
        <v/>
      </c>
      <c r="C280" s="5" t="str">
        <f>IF('Data Validation'!$K$2&lt;&gt;TRUE,"",'Data Validation'!E280)</f>
        <v/>
      </c>
      <c r="D280" s="5" t="str">
        <f>IF('Data Validation'!$K$2&lt;&gt;TRUE,"",'Data Validation'!G280)</f>
        <v/>
      </c>
      <c r="E280" s="50" t="str">
        <f>IF($C280&lt;&gt;"M5","",SSA!E280)</f>
        <v/>
      </c>
      <c r="F280" s="15" t="str">
        <f t="shared" si="8"/>
        <v/>
      </c>
      <c r="G280" s="23" t="str">
        <f t="shared" si="9"/>
        <v/>
      </c>
      <c r="H280" s="48" t="str">
        <f t="shared" si="11"/>
        <v/>
      </c>
      <c r="I280" s="49" t="str">
        <f t="shared" si="12"/>
        <v/>
      </c>
      <c r="J280" s="26" t="str">
        <f t="shared" si="13"/>
        <v/>
      </c>
      <c r="K280" s="51" t="str">
        <f t="shared" si="14"/>
        <v/>
      </c>
      <c r="L280" s="52" t="str">
        <f t="shared" si="15"/>
        <v/>
      </c>
      <c r="M280" s="15" t="str">
        <f t="shared" si="10"/>
        <v/>
      </c>
      <c r="N280" s="47"/>
      <c r="O280" s="47"/>
      <c r="P280" s="47"/>
      <c r="Q280" s="47"/>
      <c r="R280" s="47"/>
      <c r="S280" s="47"/>
    </row>
    <row r="281" spans="1:19" x14ac:dyDescent="0.55000000000000004">
      <c r="A281" s="5" t="str">
        <f>IF('Data Validation'!$K$2&lt;&gt;TRUE,"",'Data Validation'!A281)</f>
        <v/>
      </c>
      <c r="B281" s="5" t="str">
        <f>IF('Data Validation'!$K$2&lt;&gt;TRUE,"",'Data Validation'!C281)</f>
        <v/>
      </c>
      <c r="C281" s="5" t="str">
        <f>IF('Data Validation'!$K$2&lt;&gt;TRUE,"",'Data Validation'!E281)</f>
        <v/>
      </c>
      <c r="D281" s="5" t="str">
        <f>IF('Data Validation'!$K$2&lt;&gt;TRUE,"",'Data Validation'!G281)</f>
        <v/>
      </c>
      <c r="E281" s="50" t="str">
        <f>IF($C281&lt;&gt;"M5","",SSA!E281)</f>
        <v/>
      </c>
      <c r="F281" s="15" t="str">
        <f t="shared" ref="F281:F344" si="16">IFERROR(AVERAGE(E246:E281),"")</f>
        <v/>
      </c>
      <c r="G281" s="23" t="str">
        <f t="shared" ref="G281:G344" si="17">IF(F281="","",F281*0.2+G280*0.8)</f>
        <v/>
      </c>
      <c r="H281" s="48" t="str">
        <f t="shared" si="11"/>
        <v/>
      </c>
      <c r="I281" s="49" t="str">
        <f t="shared" si="12"/>
        <v/>
      </c>
      <c r="J281" s="26" t="str">
        <f t="shared" si="13"/>
        <v/>
      </c>
      <c r="K281" s="51" t="str">
        <f t="shared" si="14"/>
        <v/>
      </c>
      <c r="L281" s="52" t="str">
        <f t="shared" si="15"/>
        <v/>
      </c>
      <c r="M281" s="15" t="str">
        <f t="shared" ref="M281:M344" si="18">IFERROR(E281-F281,"")</f>
        <v/>
      </c>
      <c r="N281" s="47"/>
      <c r="O281" s="47"/>
      <c r="P281" s="47"/>
      <c r="Q281" s="47"/>
      <c r="R281" s="47"/>
      <c r="S281" s="47"/>
    </row>
    <row r="282" spans="1:19" x14ac:dyDescent="0.55000000000000004">
      <c r="A282" s="5" t="str">
        <f>IF('Data Validation'!$K$2&lt;&gt;TRUE,"",'Data Validation'!A282)</f>
        <v/>
      </c>
      <c r="B282" s="5" t="str">
        <f>IF('Data Validation'!$K$2&lt;&gt;TRUE,"",'Data Validation'!C282)</f>
        <v/>
      </c>
      <c r="C282" s="5" t="str">
        <f>IF('Data Validation'!$K$2&lt;&gt;TRUE,"",'Data Validation'!E282)</f>
        <v/>
      </c>
      <c r="D282" s="5" t="str">
        <f>IF('Data Validation'!$K$2&lt;&gt;TRUE,"",'Data Validation'!G282)</f>
        <v/>
      </c>
      <c r="E282" s="50" t="str">
        <f>IF($C282&lt;&gt;"M5","",SSA!E282)</f>
        <v/>
      </c>
      <c r="F282" s="15" t="str">
        <f t="shared" si="16"/>
        <v/>
      </c>
      <c r="G282" s="23" t="str">
        <f t="shared" si="17"/>
        <v/>
      </c>
      <c r="H282" s="48" t="str">
        <f t="shared" ref="H282:H345" si="19">IFERROR(F282-G282,"")</f>
        <v/>
      </c>
      <c r="I282" s="49" t="str">
        <f t="shared" ref="I282:I345" si="20">IF(H282="","",IF(H282&gt;=0,1,-1))</f>
        <v/>
      </c>
      <c r="J282" s="26" t="str">
        <f t="shared" si="13"/>
        <v/>
      </c>
      <c r="K282" s="51" t="str">
        <f t="shared" si="14"/>
        <v/>
      </c>
      <c r="L282" s="52" t="str">
        <f t="shared" si="15"/>
        <v/>
      </c>
      <c r="M282" s="15" t="str">
        <f t="shared" si="18"/>
        <v/>
      </c>
      <c r="N282" s="47"/>
      <c r="O282" s="47"/>
      <c r="P282" s="47"/>
      <c r="Q282" s="47"/>
      <c r="R282" s="47"/>
      <c r="S282" s="47"/>
    </row>
    <row r="283" spans="1:19" x14ac:dyDescent="0.55000000000000004">
      <c r="A283" s="5" t="str">
        <f>IF('Data Validation'!$K$2&lt;&gt;TRUE,"",'Data Validation'!A283)</f>
        <v/>
      </c>
      <c r="B283" s="5" t="str">
        <f>IF('Data Validation'!$K$2&lt;&gt;TRUE,"",'Data Validation'!C283)</f>
        <v/>
      </c>
      <c r="C283" s="5" t="str">
        <f>IF('Data Validation'!$K$2&lt;&gt;TRUE,"",'Data Validation'!E283)</f>
        <v/>
      </c>
      <c r="D283" s="5" t="str">
        <f>IF('Data Validation'!$K$2&lt;&gt;TRUE,"",'Data Validation'!G283)</f>
        <v/>
      </c>
      <c r="E283" s="50" t="str">
        <f>IF($C283&lt;&gt;"M5","",SSA!E283)</f>
        <v/>
      </c>
      <c r="F283" s="15" t="str">
        <f t="shared" si="16"/>
        <v/>
      </c>
      <c r="G283" s="23" t="str">
        <f t="shared" si="17"/>
        <v/>
      </c>
      <c r="H283" s="48" t="str">
        <f t="shared" si="19"/>
        <v/>
      </c>
      <c r="I283" s="49" t="str">
        <f t="shared" si="20"/>
        <v/>
      </c>
      <c r="J283" s="26" t="str">
        <f t="shared" ref="J283:J346" si="21">IFERROR(IF(I283=I282,J282+I283,I283),"")</f>
        <v/>
      </c>
      <c r="K283" s="51" t="str">
        <f t="shared" si="14"/>
        <v/>
      </c>
      <c r="L283" s="52" t="str">
        <f t="shared" si="15"/>
        <v/>
      </c>
      <c r="M283" s="15" t="str">
        <f t="shared" si="18"/>
        <v/>
      </c>
      <c r="N283" s="47"/>
      <c r="O283" s="47"/>
      <c r="P283" s="47"/>
      <c r="Q283" s="47"/>
      <c r="R283" s="47"/>
      <c r="S283" s="47"/>
    </row>
    <row r="284" spans="1:19" x14ac:dyDescent="0.55000000000000004">
      <c r="A284" s="5" t="str">
        <f>IF('Data Validation'!$K$2&lt;&gt;TRUE,"",'Data Validation'!A284)</f>
        <v/>
      </c>
      <c r="B284" s="5" t="str">
        <f>IF('Data Validation'!$K$2&lt;&gt;TRUE,"",'Data Validation'!C284)</f>
        <v/>
      </c>
      <c r="C284" s="5" t="str">
        <f>IF('Data Validation'!$K$2&lt;&gt;TRUE,"",'Data Validation'!E284)</f>
        <v/>
      </c>
      <c r="D284" s="5" t="str">
        <f>IF('Data Validation'!$K$2&lt;&gt;TRUE,"",'Data Validation'!G284)</f>
        <v/>
      </c>
      <c r="E284" s="50" t="str">
        <f>IF($C284&lt;&gt;"M5","",SSA!E284)</f>
        <v/>
      </c>
      <c r="F284" s="15" t="str">
        <f t="shared" si="16"/>
        <v/>
      </c>
      <c r="G284" s="23" t="str">
        <f t="shared" si="17"/>
        <v/>
      </c>
      <c r="H284" s="48" t="str">
        <f t="shared" si="19"/>
        <v/>
      </c>
      <c r="I284" s="49" t="str">
        <f t="shared" si="20"/>
        <v/>
      </c>
      <c r="J284" s="26" t="str">
        <f t="shared" si="21"/>
        <v/>
      </c>
      <c r="K284" s="51" t="str">
        <f t="shared" si="14"/>
        <v/>
      </c>
      <c r="L284" s="52" t="str">
        <f t="shared" si="15"/>
        <v/>
      </c>
      <c r="M284" s="15" t="str">
        <f t="shared" si="18"/>
        <v/>
      </c>
      <c r="N284" s="47"/>
      <c r="O284" s="47"/>
      <c r="P284" s="47"/>
      <c r="Q284" s="47"/>
      <c r="R284" s="47"/>
      <c r="S284" s="47"/>
    </row>
    <row r="285" spans="1:19" x14ac:dyDescent="0.55000000000000004">
      <c r="A285" s="5" t="str">
        <f>IF('Data Validation'!$K$2&lt;&gt;TRUE,"",'Data Validation'!A285)</f>
        <v/>
      </c>
      <c r="B285" s="5" t="str">
        <f>IF('Data Validation'!$K$2&lt;&gt;TRUE,"",'Data Validation'!C285)</f>
        <v/>
      </c>
      <c r="C285" s="5" t="str">
        <f>IF('Data Validation'!$K$2&lt;&gt;TRUE,"",'Data Validation'!E285)</f>
        <v/>
      </c>
      <c r="D285" s="5" t="str">
        <f>IF('Data Validation'!$K$2&lt;&gt;TRUE,"",'Data Validation'!G285)</f>
        <v/>
      </c>
      <c r="E285" s="50" t="str">
        <f>IF($C285&lt;&gt;"M5","",SSA!E285)</f>
        <v/>
      </c>
      <c r="F285" s="15" t="str">
        <f t="shared" si="16"/>
        <v/>
      </c>
      <c r="G285" s="23" t="str">
        <f t="shared" si="17"/>
        <v/>
      </c>
      <c r="H285" s="48" t="str">
        <f t="shared" si="19"/>
        <v/>
      </c>
      <c r="I285" s="49" t="str">
        <f t="shared" si="20"/>
        <v/>
      </c>
      <c r="J285" s="26" t="str">
        <f t="shared" si="21"/>
        <v/>
      </c>
      <c r="K285" s="51" t="str">
        <f t="shared" si="14"/>
        <v/>
      </c>
      <c r="L285" s="52" t="str">
        <f t="shared" si="15"/>
        <v/>
      </c>
      <c r="M285" s="15" t="str">
        <f t="shared" si="18"/>
        <v/>
      </c>
      <c r="N285" s="47"/>
      <c r="O285" s="47"/>
      <c r="P285" s="47"/>
      <c r="Q285" s="47"/>
      <c r="R285" s="47"/>
      <c r="S285" s="47"/>
    </row>
    <row r="286" spans="1:19" x14ac:dyDescent="0.55000000000000004">
      <c r="A286" s="5" t="str">
        <f>IF('Data Validation'!$K$2&lt;&gt;TRUE,"",'Data Validation'!A286)</f>
        <v/>
      </c>
      <c r="B286" s="5" t="str">
        <f>IF('Data Validation'!$K$2&lt;&gt;TRUE,"",'Data Validation'!C286)</f>
        <v/>
      </c>
      <c r="C286" s="5" t="str">
        <f>IF('Data Validation'!$K$2&lt;&gt;TRUE,"",'Data Validation'!E286)</f>
        <v/>
      </c>
      <c r="D286" s="5" t="str">
        <f>IF('Data Validation'!$K$2&lt;&gt;TRUE,"",'Data Validation'!G286)</f>
        <v/>
      </c>
      <c r="E286" s="50" t="str">
        <f>IF($C286&lt;&gt;"M5","",SSA!E286)</f>
        <v/>
      </c>
      <c r="F286" s="15" t="str">
        <f t="shared" si="16"/>
        <v/>
      </c>
      <c r="G286" s="23" t="str">
        <f t="shared" si="17"/>
        <v/>
      </c>
      <c r="H286" s="48" t="str">
        <f t="shared" si="19"/>
        <v/>
      </c>
      <c r="I286" s="49" t="str">
        <f t="shared" si="20"/>
        <v/>
      </c>
      <c r="J286" s="26" t="str">
        <f t="shared" si="21"/>
        <v/>
      </c>
      <c r="K286" s="51" t="str">
        <f t="shared" si="14"/>
        <v/>
      </c>
      <c r="L286" s="52" t="str">
        <f t="shared" si="15"/>
        <v/>
      </c>
      <c r="M286" s="15" t="str">
        <f t="shared" si="18"/>
        <v/>
      </c>
      <c r="N286" s="47"/>
      <c r="O286" s="47"/>
      <c r="P286" s="47"/>
      <c r="Q286" s="47"/>
      <c r="R286" s="47"/>
      <c r="S286" s="47"/>
    </row>
    <row r="287" spans="1:19" x14ac:dyDescent="0.55000000000000004">
      <c r="A287" s="5" t="str">
        <f>IF('Data Validation'!$K$2&lt;&gt;TRUE,"",'Data Validation'!A287)</f>
        <v/>
      </c>
      <c r="B287" s="5" t="str">
        <f>IF('Data Validation'!$K$2&lt;&gt;TRUE,"",'Data Validation'!C287)</f>
        <v/>
      </c>
      <c r="C287" s="5" t="str">
        <f>IF('Data Validation'!$K$2&lt;&gt;TRUE,"",'Data Validation'!E287)</f>
        <v/>
      </c>
      <c r="D287" s="5" t="str">
        <f>IF('Data Validation'!$K$2&lt;&gt;TRUE,"",'Data Validation'!G287)</f>
        <v/>
      </c>
      <c r="E287" s="50" t="str">
        <f>IF($C287&lt;&gt;"M5","",SSA!E287)</f>
        <v/>
      </c>
      <c r="F287" s="15" t="str">
        <f t="shared" si="16"/>
        <v/>
      </c>
      <c r="G287" s="23" t="str">
        <f t="shared" si="17"/>
        <v/>
      </c>
      <c r="H287" s="48" t="str">
        <f t="shared" si="19"/>
        <v/>
      </c>
      <c r="I287" s="49" t="str">
        <f t="shared" si="20"/>
        <v/>
      </c>
      <c r="J287" s="26" t="str">
        <f t="shared" si="21"/>
        <v/>
      </c>
      <c r="K287" s="51" t="str">
        <f t="shared" si="14"/>
        <v/>
      </c>
      <c r="L287" s="52" t="str">
        <f t="shared" si="15"/>
        <v/>
      </c>
      <c r="M287" s="15" t="str">
        <f t="shared" si="18"/>
        <v/>
      </c>
      <c r="N287" s="47"/>
      <c r="O287" s="47"/>
      <c r="P287" s="47"/>
      <c r="Q287" s="47"/>
      <c r="R287" s="47"/>
      <c r="S287" s="47"/>
    </row>
    <row r="288" spans="1:19" x14ac:dyDescent="0.55000000000000004">
      <c r="A288" s="5" t="str">
        <f>IF('Data Validation'!$K$2&lt;&gt;TRUE,"",'Data Validation'!A288)</f>
        <v/>
      </c>
      <c r="B288" s="5" t="str">
        <f>IF('Data Validation'!$K$2&lt;&gt;TRUE,"",'Data Validation'!C288)</f>
        <v/>
      </c>
      <c r="C288" s="5" t="str">
        <f>IF('Data Validation'!$K$2&lt;&gt;TRUE,"",'Data Validation'!E288)</f>
        <v/>
      </c>
      <c r="D288" s="5" t="str">
        <f>IF('Data Validation'!$K$2&lt;&gt;TRUE,"",'Data Validation'!G288)</f>
        <v/>
      </c>
      <c r="E288" s="50" t="str">
        <f>IF($C288&lt;&gt;"M5","",SSA!E288)</f>
        <v/>
      </c>
      <c r="F288" s="15" t="str">
        <f t="shared" si="16"/>
        <v/>
      </c>
      <c r="G288" s="23" t="str">
        <f t="shared" si="17"/>
        <v/>
      </c>
      <c r="H288" s="48" t="str">
        <f t="shared" si="19"/>
        <v/>
      </c>
      <c r="I288" s="49" t="str">
        <f t="shared" si="20"/>
        <v/>
      </c>
      <c r="J288" s="26" t="str">
        <f t="shared" si="21"/>
        <v/>
      </c>
      <c r="K288" s="51" t="str">
        <f t="shared" si="14"/>
        <v/>
      </c>
      <c r="L288" s="52" t="str">
        <f t="shared" si="15"/>
        <v/>
      </c>
      <c r="M288" s="15" t="str">
        <f t="shared" si="18"/>
        <v/>
      </c>
      <c r="N288" s="47"/>
      <c r="O288" s="47"/>
      <c r="P288" s="47"/>
      <c r="Q288" s="47"/>
      <c r="R288" s="47"/>
      <c r="S288" s="47"/>
    </row>
    <row r="289" spans="1:27" x14ac:dyDescent="0.55000000000000004">
      <c r="A289" s="5" t="str">
        <f>IF('Data Validation'!$K$2&lt;&gt;TRUE,"",'Data Validation'!A289)</f>
        <v/>
      </c>
      <c r="B289" s="5" t="str">
        <f>IF('Data Validation'!$K$2&lt;&gt;TRUE,"",'Data Validation'!C289)</f>
        <v/>
      </c>
      <c r="C289" s="5" t="str">
        <f>IF('Data Validation'!$K$2&lt;&gt;TRUE,"",'Data Validation'!E289)</f>
        <v/>
      </c>
      <c r="D289" s="5" t="str">
        <f>IF('Data Validation'!$K$2&lt;&gt;TRUE,"",'Data Validation'!G289)</f>
        <v/>
      </c>
      <c r="E289" s="50" t="str">
        <f>IF($C289&lt;&gt;"M5","",SSA!E289)</f>
        <v/>
      </c>
      <c r="F289" s="15" t="str">
        <f t="shared" si="16"/>
        <v/>
      </c>
      <c r="G289" s="23" t="str">
        <f t="shared" si="17"/>
        <v/>
      </c>
      <c r="H289" s="48" t="str">
        <f t="shared" si="19"/>
        <v/>
      </c>
      <c r="I289" s="49" t="str">
        <f t="shared" si="20"/>
        <v/>
      </c>
      <c r="J289" s="26" t="str">
        <f t="shared" si="21"/>
        <v/>
      </c>
      <c r="K289" s="51" t="str">
        <f t="shared" si="14"/>
        <v/>
      </c>
      <c r="L289" s="52" t="str">
        <f t="shared" si="15"/>
        <v/>
      </c>
      <c r="M289" s="15" t="str">
        <f t="shared" si="18"/>
        <v/>
      </c>
      <c r="N289" s="47"/>
      <c r="O289" s="47"/>
      <c r="P289" s="47"/>
      <c r="Q289" s="47"/>
      <c r="R289" s="47"/>
      <c r="S289" s="47"/>
    </row>
    <row r="290" spans="1:27" x14ac:dyDescent="0.55000000000000004">
      <c r="A290" s="5" t="str">
        <f>IF('Data Validation'!$K$2&lt;&gt;TRUE,"",'Data Validation'!A290)</f>
        <v/>
      </c>
      <c r="B290" s="5" t="str">
        <f>IF('Data Validation'!$K$2&lt;&gt;TRUE,"",'Data Validation'!C290)</f>
        <v/>
      </c>
      <c r="C290" s="5" t="str">
        <f>IF('Data Validation'!$K$2&lt;&gt;TRUE,"",'Data Validation'!E290)</f>
        <v/>
      </c>
      <c r="D290" s="5" t="str">
        <f>IF('Data Validation'!$K$2&lt;&gt;TRUE,"",'Data Validation'!G290)</f>
        <v/>
      </c>
      <c r="E290" s="50" t="str">
        <f>IF($C290&lt;&gt;"M5","",SSA!E290)</f>
        <v/>
      </c>
      <c r="F290" s="15" t="str">
        <f t="shared" si="16"/>
        <v/>
      </c>
      <c r="G290" s="23" t="str">
        <f t="shared" si="17"/>
        <v/>
      </c>
      <c r="H290" s="48" t="str">
        <f t="shared" si="19"/>
        <v/>
      </c>
      <c r="I290" s="49" t="str">
        <f t="shared" si="20"/>
        <v/>
      </c>
      <c r="J290" s="26" t="str">
        <f t="shared" si="21"/>
        <v/>
      </c>
      <c r="K290" s="51" t="str">
        <f t="shared" si="14"/>
        <v/>
      </c>
      <c r="L290" s="52" t="str">
        <f t="shared" si="15"/>
        <v/>
      </c>
      <c r="M290" s="15" t="str">
        <f t="shared" si="18"/>
        <v/>
      </c>
      <c r="N290" s="47"/>
      <c r="O290" s="47"/>
      <c r="P290" s="47"/>
      <c r="Q290" s="47"/>
      <c r="R290" s="47"/>
      <c r="S290" s="47"/>
    </row>
    <row r="291" spans="1:27" x14ac:dyDescent="0.55000000000000004">
      <c r="A291" s="5" t="str">
        <f>IF('Data Validation'!$K$2&lt;&gt;TRUE,"",'Data Validation'!A291)</f>
        <v/>
      </c>
      <c r="B291" s="5" t="str">
        <f>IF('Data Validation'!$K$2&lt;&gt;TRUE,"",'Data Validation'!C291)</f>
        <v/>
      </c>
      <c r="C291" s="5" t="str">
        <f>IF('Data Validation'!$K$2&lt;&gt;TRUE,"",'Data Validation'!E291)</f>
        <v/>
      </c>
      <c r="D291" s="5" t="str">
        <f>IF('Data Validation'!$K$2&lt;&gt;TRUE,"",'Data Validation'!G291)</f>
        <v/>
      </c>
      <c r="E291" s="50" t="str">
        <f>IF($C291&lt;&gt;"M5","",SSA!E291)</f>
        <v/>
      </c>
      <c r="F291" s="15" t="str">
        <f t="shared" si="16"/>
        <v/>
      </c>
      <c r="G291" s="23" t="str">
        <f t="shared" si="17"/>
        <v/>
      </c>
      <c r="H291" s="48" t="str">
        <f t="shared" si="19"/>
        <v/>
      </c>
      <c r="I291" s="49" t="str">
        <f t="shared" si="20"/>
        <v/>
      </c>
      <c r="J291" s="26" t="str">
        <f t="shared" si="21"/>
        <v/>
      </c>
      <c r="K291" s="51" t="str">
        <f t="shared" si="14"/>
        <v/>
      </c>
      <c r="L291" s="52" t="str">
        <f t="shared" si="15"/>
        <v/>
      </c>
      <c r="M291" s="15" t="str">
        <f t="shared" si="18"/>
        <v/>
      </c>
      <c r="N291" s="47"/>
      <c r="O291" s="47"/>
      <c r="P291" s="47"/>
      <c r="Q291" s="47"/>
      <c r="R291" s="47"/>
      <c r="S291" s="47"/>
    </row>
    <row r="292" spans="1:27" x14ac:dyDescent="0.55000000000000004">
      <c r="A292" s="5" t="str">
        <f>IF('Data Validation'!$K$2&lt;&gt;TRUE,"",'Data Validation'!A292)</f>
        <v/>
      </c>
      <c r="B292" s="5" t="str">
        <f>IF('Data Validation'!$K$2&lt;&gt;TRUE,"",'Data Validation'!C292)</f>
        <v/>
      </c>
      <c r="C292" s="5" t="str">
        <f>IF('Data Validation'!$K$2&lt;&gt;TRUE,"",'Data Validation'!E292)</f>
        <v/>
      </c>
      <c r="D292" s="5" t="str">
        <f>IF('Data Validation'!$K$2&lt;&gt;TRUE,"",'Data Validation'!G292)</f>
        <v/>
      </c>
      <c r="E292" s="50" t="str">
        <f>IF($C292&lt;&gt;"M5","",SSA!E292)</f>
        <v/>
      </c>
      <c r="F292" s="15" t="str">
        <f t="shared" si="16"/>
        <v/>
      </c>
      <c r="G292" s="23" t="str">
        <f t="shared" si="17"/>
        <v/>
      </c>
      <c r="H292" s="48" t="str">
        <f t="shared" si="19"/>
        <v/>
      </c>
      <c r="I292" s="49" t="str">
        <f t="shared" si="20"/>
        <v/>
      </c>
      <c r="J292" s="26" t="str">
        <f t="shared" si="21"/>
        <v/>
      </c>
      <c r="K292" s="51" t="str">
        <f t="shared" si="14"/>
        <v/>
      </c>
      <c r="L292" s="52" t="str">
        <f t="shared" si="15"/>
        <v/>
      </c>
      <c r="M292" s="15" t="str">
        <f t="shared" si="18"/>
        <v/>
      </c>
      <c r="N292" s="47"/>
      <c r="O292" s="47"/>
      <c r="P292" s="47"/>
      <c r="Q292" s="47"/>
      <c r="R292" s="47"/>
      <c r="S292" s="47"/>
    </row>
    <row r="293" spans="1:27" x14ac:dyDescent="0.55000000000000004">
      <c r="A293" s="5" t="str">
        <f>IF('Data Validation'!$K$2&lt;&gt;TRUE,"",'Data Validation'!A293)</f>
        <v/>
      </c>
      <c r="B293" s="5" t="str">
        <f>IF('Data Validation'!$K$2&lt;&gt;TRUE,"",'Data Validation'!C293)</f>
        <v/>
      </c>
      <c r="C293" s="5" t="str">
        <f>IF('Data Validation'!$K$2&lt;&gt;TRUE,"",'Data Validation'!E293)</f>
        <v/>
      </c>
      <c r="D293" s="5" t="str">
        <f>IF('Data Validation'!$K$2&lt;&gt;TRUE,"",'Data Validation'!G293)</f>
        <v/>
      </c>
      <c r="E293" s="50" t="str">
        <f>IF($C293&lt;&gt;"M5","",SSA!E293)</f>
        <v/>
      </c>
      <c r="F293" s="15" t="str">
        <f t="shared" si="16"/>
        <v/>
      </c>
      <c r="G293" s="23" t="str">
        <f t="shared" si="17"/>
        <v/>
      </c>
      <c r="H293" s="48" t="str">
        <f t="shared" si="19"/>
        <v/>
      </c>
      <c r="I293" s="49" t="str">
        <f t="shared" si="20"/>
        <v/>
      </c>
      <c r="J293" s="26" t="str">
        <f t="shared" si="21"/>
        <v/>
      </c>
      <c r="K293" s="51" t="str">
        <f t="shared" si="14"/>
        <v/>
      </c>
      <c r="L293" s="52" t="str">
        <f t="shared" si="15"/>
        <v/>
      </c>
      <c r="M293" s="15" t="str">
        <f t="shared" si="18"/>
        <v/>
      </c>
      <c r="N293" s="47"/>
      <c r="O293" s="47"/>
      <c r="P293" s="47"/>
      <c r="Q293" s="47"/>
      <c r="R293" s="47"/>
      <c r="S293" s="47"/>
    </row>
    <row r="294" spans="1:27" x14ac:dyDescent="0.55000000000000004">
      <c r="A294" s="5" t="str">
        <f>IF('Data Validation'!$K$2&lt;&gt;TRUE,"",'Data Validation'!A294)</f>
        <v/>
      </c>
      <c r="B294" s="5" t="str">
        <f>IF('Data Validation'!$K$2&lt;&gt;TRUE,"",'Data Validation'!C294)</f>
        <v/>
      </c>
      <c r="C294" s="5" t="str">
        <f>IF('Data Validation'!$K$2&lt;&gt;TRUE,"",'Data Validation'!E294)</f>
        <v/>
      </c>
      <c r="D294" s="5" t="str">
        <f>IF('Data Validation'!$K$2&lt;&gt;TRUE,"",'Data Validation'!G294)</f>
        <v/>
      </c>
      <c r="E294" s="50" t="str">
        <f>IF($C294&lt;&gt;"M5","",SSA!E294)</f>
        <v/>
      </c>
      <c r="F294" s="15" t="str">
        <f t="shared" si="16"/>
        <v/>
      </c>
      <c r="G294" s="23" t="str">
        <f t="shared" si="17"/>
        <v/>
      </c>
      <c r="H294" s="48" t="str">
        <f t="shared" si="19"/>
        <v/>
      </c>
      <c r="I294" s="49" t="str">
        <f t="shared" si="20"/>
        <v/>
      </c>
      <c r="J294" s="26" t="str">
        <f t="shared" si="21"/>
        <v/>
      </c>
      <c r="K294" s="51" t="str">
        <f t="shared" si="14"/>
        <v/>
      </c>
      <c r="L294" s="52" t="str">
        <f t="shared" si="15"/>
        <v/>
      </c>
      <c r="M294" s="15" t="str">
        <f t="shared" si="18"/>
        <v/>
      </c>
      <c r="N294" s="47"/>
      <c r="O294" s="47"/>
      <c r="P294" s="47"/>
      <c r="Q294" s="47"/>
      <c r="R294" s="47"/>
      <c r="S294" s="47"/>
    </row>
    <row r="295" spans="1:27" x14ac:dyDescent="0.55000000000000004">
      <c r="A295" s="5" t="str">
        <f>IF('Data Validation'!$K$2&lt;&gt;TRUE,"",'Data Validation'!A295)</f>
        <v/>
      </c>
      <c r="B295" s="5" t="str">
        <f>IF('Data Validation'!$K$2&lt;&gt;TRUE,"",'Data Validation'!C295)</f>
        <v/>
      </c>
      <c r="C295" s="5" t="str">
        <f>IF('Data Validation'!$K$2&lt;&gt;TRUE,"",'Data Validation'!E295)</f>
        <v/>
      </c>
      <c r="D295" s="5" t="str">
        <f>IF('Data Validation'!$K$2&lt;&gt;TRUE,"",'Data Validation'!G295)</f>
        <v/>
      </c>
      <c r="E295" s="50" t="str">
        <f>IF($C295&lt;&gt;"M5","",SSA!E295)</f>
        <v/>
      </c>
      <c r="F295" s="15" t="str">
        <f t="shared" si="16"/>
        <v/>
      </c>
      <c r="G295" s="23" t="str">
        <f t="shared" si="17"/>
        <v/>
      </c>
      <c r="H295" s="48" t="str">
        <f t="shared" si="19"/>
        <v/>
      </c>
      <c r="I295" s="49" t="str">
        <f t="shared" si="20"/>
        <v/>
      </c>
      <c r="J295" s="26" t="str">
        <f t="shared" si="21"/>
        <v/>
      </c>
      <c r="K295" s="51" t="str">
        <f t="shared" si="14"/>
        <v/>
      </c>
      <c r="L295" s="52" t="str">
        <f t="shared" si="15"/>
        <v/>
      </c>
      <c r="M295" s="15" t="str">
        <f t="shared" si="18"/>
        <v/>
      </c>
      <c r="N295" s="47"/>
      <c r="O295" s="47"/>
      <c r="P295" s="47"/>
      <c r="Q295" s="47"/>
      <c r="R295" s="47"/>
      <c r="S295" s="47"/>
    </row>
    <row r="296" spans="1:27" x14ac:dyDescent="0.55000000000000004">
      <c r="A296" s="5" t="str">
        <f>IF('Data Validation'!$K$2&lt;&gt;TRUE,"",'Data Validation'!A296)</f>
        <v/>
      </c>
      <c r="B296" s="5" t="str">
        <f>IF('Data Validation'!$K$2&lt;&gt;TRUE,"",'Data Validation'!C296)</f>
        <v/>
      </c>
      <c r="C296" s="5" t="str">
        <f>IF('Data Validation'!$K$2&lt;&gt;TRUE,"",'Data Validation'!E296)</f>
        <v/>
      </c>
      <c r="D296" s="5" t="str">
        <f>IF('Data Validation'!$K$2&lt;&gt;TRUE,"",'Data Validation'!G296)</f>
        <v/>
      </c>
      <c r="E296" s="50" t="str">
        <f>IF($C296&lt;&gt;"M5","",SSA!E296)</f>
        <v/>
      </c>
      <c r="F296" s="15" t="str">
        <f t="shared" si="16"/>
        <v/>
      </c>
      <c r="G296" s="23" t="str">
        <f t="shared" si="17"/>
        <v/>
      </c>
      <c r="H296" s="48" t="str">
        <f t="shared" si="19"/>
        <v/>
      </c>
      <c r="I296" s="49" t="str">
        <f t="shared" si="20"/>
        <v/>
      </c>
      <c r="J296" s="26" t="str">
        <f t="shared" si="21"/>
        <v/>
      </c>
      <c r="K296" s="51" t="str">
        <f t="shared" si="14"/>
        <v/>
      </c>
      <c r="L296" s="52" t="str">
        <f t="shared" si="15"/>
        <v/>
      </c>
      <c r="M296" s="15" t="str">
        <f t="shared" si="18"/>
        <v/>
      </c>
      <c r="N296" s="47"/>
      <c r="O296" s="47"/>
      <c r="P296" s="47"/>
      <c r="Q296" s="47"/>
      <c r="R296" s="47"/>
      <c r="S296" s="47"/>
    </row>
    <row r="297" spans="1:27" x14ac:dyDescent="0.55000000000000004">
      <c r="A297" s="5" t="str">
        <f>IF('Data Validation'!$K$2&lt;&gt;TRUE,"",'Data Validation'!A297)</f>
        <v/>
      </c>
      <c r="B297" s="5" t="str">
        <f>IF('Data Validation'!$K$2&lt;&gt;TRUE,"",'Data Validation'!C297)</f>
        <v/>
      </c>
      <c r="C297" s="5" t="str">
        <f>IF('Data Validation'!$K$2&lt;&gt;TRUE,"",'Data Validation'!E297)</f>
        <v/>
      </c>
      <c r="D297" s="5" t="str">
        <f>IF('Data Validation'!$K$2&lt;&gt;TRUE,"",'Data Validation'!G297)</f>
        <v/>
      </c>
      <c r="E297" s="50" t="str">
        <f>IF($C297&lt;&gt;"M5","",SSA!E297)</f>
        <v/>
      </c>
      <c r="F297" s="15" t="str">
        <f t="shared" si="16"/>
        <v/>
      </c>
      <c r="G297" s="23" t="str">
        <f t="shared" si="17"/>
        <v/>
      </c>
      <c r="H297" s="48" t="str">
        <f t="shared" si="19"/>
        <v/>
      </c>
      <c r="I297" s="49" t="str">
        <f t="shared" si="20"/>
        <v/>
      </c>
      <c r="J297" s="26" t="str">
        <f t="shared" si="21"/>
        <v/>
      </c>
      <c r="K297" s="51" t="str">
        <f t="shared" si="14"/>
        <v/>
      </c>
      <c r="L297" s="52" t="str">
        <f t="shared" si="15"/>
        <v/>
      </c>
      <c r="M297" s="15" t="str">
        <f t="shared" si="18"/>
        <v/>
      </c>
      <c r="N297" s="47"/>
      <c r="O297" s="47"/>
      <c r="P297" s="47"/>
      <c r="Q297" s="47"/>
      <c r="R297" s="47"/>
      <c r="S297" s="47"/>
    </row>
    <row r="298" spans="1:27" x14ac:dyDescent="0.55000000000000004">
      <c r="A298" s="5" t="str">
        <f>IF('Data Validation'!$K$2&lt;&gt;TRUE,"",'Data Validation'!A298)</f>
        <v/>
      </c>
      <c r="B298" s="5" t="str">
        <f>IF('Data Validation'!$K$2&lt;&gt;TRUE,"",'Data Validation'!C298)</f>
        <v/>
      </c>
      <c r="C298" s="5" t="str">
        <f>IF('Data Validation'!$K$2&lt;&gt;TRUE,"",'Data Validation'!E298)</f>
        <v/>
      </c>
      <c r="D298" s="5" t="str">
        <f>IF('Data Validation'!$K$2&lt;&gt;TRUE,"",'Data Validation'!G298)</f>
        <v/>
      </c>
      <c r="E298" s="50" t="str">
        <f>IF($C298&lt;&gt;"M5","",SSA!E298)</f>
        <v/>
      </c>
      <c r="F298" s="15" t="str">
        <f t="shared" si="16"/>
        <v/>
      </c>
      <c r="G298" s="23" t="str">
        <f t="shared" si="17"/>
        <v/>
      </c>
      <c r="H298" s="48" t="str">
        <f t="shared" si="19"/>
        <v/>
      </c>
      <c r="I298" s="49" t="str">
        <f t="shared" si="20"/>
        <v/>
      </c>
      <c r="J298" s="26" t="str">
        <f t="shared" si="21"/>
        <v/>
      </c>
      <c r="K298" s="51" t="str">
        <f t="shared" si="14"/>
        <v/>
      </c>
      <c r="L298" s="52" t="str">
        <f t="shared" si="15"/>
        <v/>
      </c>
      <c r="M298" s="15" t="str">
        <f t="shared" si="18"/>
        <v/>
      </c>
      <c r="N298" s="47"/>
      <c r="O298" s="47"/>
      <c r="P298" s="47"/>
      <c r="Q298" s="47"/>
      <c r="R298" s="47"/>
      <c r="S298" s="47"/>
    </row>
    <row r="299" spans="1:27" x14ac:dyDescent="0.55000000000000004">
      <c r="A299" s="5" t="str">
        <f>IF('Data Validation'!$K$2&lt;&gt;TRUE,"",'Data Validation'!A299)</f>
        <v/>
      </c>
      <c r="B299" s="5" t="str">
        <f>IF('Data Validation'!$K$2&lt;&gt;TRUE,"",'Data Validation'!C299)</f>
        <v/>
      </c>
      <c r="C299" s="5" t="str">
        <f>IF('Data Validation'!$K$2&lt;&gt;TRUE,"",'Data Validation'!E299)</f>
        <v/>
      </c>
      <c r="D299" s="5" t="str">
        <f>IF('Data Validation'!$K$2&lt;&gt;TRUE,"",'Data Validation'!G299)</f>
        <v/>
      </c>
      <c r="E299" s="50" t="str">
        <f>IF($C299&lt;&gt;"M5","",SSA!E299)</f>
        <v/>
      </c>
      <c r="F299" s="15" t="str">
        <f t="shared" si="16"/>
        <v/>
      </c>
      <c r="G299" s="23" t="str">
        <f t="shared" si="17"/>
        <v/>
      </c>
      <c r="H299" s="48" t="str">
        <f t="shared" si="19"/>
        <v/>
      </c>
      <c r="I299" s="49" t="str">
        <f t="shared" si="20"/>
        <v/>
      </c>
      <c r="J299" s="26" t="str">
        <f t="shared" si="21"/>
        <v/>
      </c>
      <c r="K299" s="51" t="str">
        <f t="shared" si="14"/>
        <v/>
      </c>
      <c r="L299" s="52" t="str">
        <f t="shared" si="15"/>
        <v/>
      </c>
      <c r="M299" s="15" t="str">
        <f t="shared" si="18"/>
        <v/>
      </c>
      <c r="N299" s="47"/>
      <c r="O299" s="47"/>
      <c r="P299" s="47"/>
      <c r="Q299" s="47"/>
      <c r="R299" s="47"/>
      <c r="S299" s="47"/>
    </row>
    <row r="300" spans="1:27" x14ac:dyDescent="0.55000000000000004">
      <c r="A300" s="5" t="str">
        <f>IF('Data Validation'!$K$2&lt;&gt;TRUE,"",'Data Validation'!A300)</f>
        <v/>
      </c>
      <c r="B300" s="5" t="str">
        <f>IF('Data Validation'!$K$2&lt;&gt;TRUE,"",'Data Validation'!C300)</f>
        <v/>
      </c>
      <c r="C300" s="5" t="str">
        <f>IF('Data Validation'!$K$2&lt;&gt;TRUE,"",'Data Validation'!E300)</f>
        <v/>
      </c>
      <c r="D300" s="5" t="str">
        <f>IF('Data Validation'!$K$2&lt;&gt;TRUE,"",'Data Validation'!G300)</f>
        <v/>
      </c>
      <c r="E300" s="50" t="str">
        <f>IF($C300&lt;&gt;"M5","",SSA!E300)</f>
        <v/>
      </c>
      <c r="F300" s="15" t="str">
        <f t="shared" si="16"/>
        <v/>
      </c>
      <c r="G300" s="23" t="str">
        <f t="shared" si="17"/>
        <v/>
      </c>
      <c r="H300" s="48" t="str">
        <f t="shared" si="19"/>
        <v/>
      </c>
      <c r="I300" s="49" t="str">
        <f t="shared" si="20"/>
        <v/>
      </c>
      <c r="J300" s="26" t="str">
        <f t="shared" si="21"/>
        <v/>
      </c>
      <c r="K300" s="51" t="str">
        <f t="shared" si="14"/>
        <v/>
      </c>
      <c r="L300" s="52" t="str">
        <f t="shared" si="15"/>
        <v/>
      </c>
      <c r="M300" s="15" t="str">
        <f t="shared" si="18"/>
        <v/>
      </c>
      <c r="N300" s="47"/>
      <c r="O300" s="47"/>
      <c r="P300" s="47"/>
      <c r="Q300" s="47"/>
      <c r="R300" s="47"/>
      <c r="S300" s="47"/>
    </row>
    <row r="301" spans="1:27" x14ac:dyDescent="0.55000000000000004">
      <c r="A301" s="5" t="str">
        <f>IF('Data Validation'!$K$2&lt;&gt;TRUE,"",'Data Validation'!A301)</f>
        <v/>
      </c>
      <c r="B301" s="5" t="str">
        <f>IF('Data Validation'!$K$2&lt;&gt;TRUE,"",'Data Validation'!C301)</f>
        <v/>
      </c>
      <c r="C301" s="5" t="str">
        <f>IF('Data Validation'!$K$2&lt;&gt;TRUE,"",'Data Validation'!E301)</f>
        <v/>
      </c>
      <c r="D301" s="5" t="str">
        <f>IF('Data Validation'!$K$2&lt;&gt;TRUE,"",'Data Validation'!G301)</f>
        <v/>
      </c>
      <c r="E301" s="50" t="str">
        <f>IF($C301&lt;&gt;"M5","",SSA!E301)</f>
        <v/>
      </c>
      <c r="F301" s="15" t="str">
        <f t="shared" si="16"/>
        <v/>
      </c>
      <c r="G301" s="23" t="str">
        <f t="shared" si="17"/>
        <v/>
      </c>
      <c r="H301" s="48" t="str">
        <f t="shared" si="19"/>
        <v/>
      </c>
      <c r="I301" s="49" t="str">
        <f t="shared" si="20"/>
        <v/>
      </c>
      <c r="J301" s="26" t="str">
        <f t="shared" si="21"/>
        <v/>
      </c>
      <c r="K301" s="51" t="str">
        <f t="shared" si="14"/>
        <v/>
      </c>
      <c r="L301" s="52" t="str">
        <f t="shared" si="15"/>
        <v/>
      </c>
      <c r="M301" s="15" t="str">
        <f t="shared" si="18"/>
        <v/>
      </c>
      <c r="N301" s="47"/>
      <c r="O301" s="47"/>
      <c r="P301" s="47"/>
      <c r="Q301" s="47"/>
      <c r="R301" s="47"/>
      <c r="S301" s="47"/>
    </row>
    <row r="302" spans="1:27" x14ac:dyDescent="0.55000000000000004">
      <c r="A302" s="5" t="str">
        <f>IF('Data Validation'!$K$2&lt;&gt;TRUE,"",'Data Validation'!A302)</f>
        <v/>
      </c>
      <c r="B302" s="5" t="str">
        <f>IF('Data Validation'!$K$2&lt;&gt;TRUE,"",'Data Validation'!C302)</f>
        <v/>
      </c>
      <c r="C302" s="5" t="str">
        <f>IF('Data Validation'!$K$2&lt;&gt;TRUE,"",'Data Validation'!E302)</f>
        <v/>
      </c>
      <c r="D302" s="5" t="str">
        <f>IF('Data Validation'!$K$2&lt;&gt;TRUE,"",'Data Validation'!G302)</f>
        <v/>
      </c>
      <c r="E302" s="50" t="str">
        <f>IF($C302&lt;&gt;"M5","",SSA!E302)</f>
        <v/>
      </c>
      <c r="F302" s="15" t="str">
        <f t="shared" si="16"/>
        <v/>
      </c>
      <c r="G302" s="23" t="str">
        <f t="shared" si="17"/>
        <v/>
      </c>
      <c r="H302" s="48" t="str">
        <f t="shared" si="19"/>
        <v/>
      </c>
      <c r="I302" s="49" t="str">
        <f t="shared" si="20"/>
        <v/>
      </c>
      <c r="J302" s="26" t="str">
        <f t="shared" si="21"/>
        <v/>
      </c>
      <c r="K302" s="51" t="str">
        <f t="shared" si="14"/>
        <v/>
      </c>
      <c r="L302" s="52" t="str">
        <f t="shared" si="15"/>
        <v/>
      </c>
      <c r="M302" s="15" t="str">
        <f t="shared" si="18"/>
        <v/>
      </c>
      <c r="N302" s="47"/>
      <c r="O302" s="47"/>
      <c r="P302" s="47"/>
      <c r="Q302" s="47"/>
      <c r="R302" s="47"/>
      <c r="S302" s="47"/>
    </row>
    <row r="303" spans="1:27" x14ac:dyDescent="0.55000000000000004">
      <c r="A303" s="5" t="str">
        <f>IF('Data Validation'!$K$2&lt;&gt;TRUE,"",'Data Validation'!A303)</f>
        <v/>
      </c>
      <c r="B303" s="5" t="str">
        <f>IF('Data Validation'!$K$2&lt;&gt;TRUE,"",'Data Validation'!C303)</f>
        <v/>
      </c>
      <c r="C303" s="5" t="str">
        <f>IF('Data Validation'!$K$2&lt;&gt;TRUE,"",'Data Validation'!E303)</f>
        <v/>
      </c>
      <c r="D303" s="5" t="str">
        <f>IF('Data Validation'!$K$2&lt;&gt;TRUE,"",'Data Validation'!G303)</f>
        <v/>
      </c>
      <c r="E303" s="50" t="str">
        <f>IF($C303&lt;&gt;"M5","",SSA!E303)</f>
        <v/>
      </c>
      <c r="F303" s="15" t="str">
        <f t="shared" si="16"/>
        <v/>
      </c>
      <c r="G303" s="23" t="str">
        <f t="shared" si="17"/>
        <v/>
      </c>
      <c r="H303" s="48" t="str">
        <f t="shared" si="19"/>
        <v/>
      </c>
      <c r="I303" s="49" t="str">
        <f t="shared" si="20"/>
        <v/>
      </c>
      <c r="J303" s="26" t="str">
        <f t="shared" si="21"/>
        <v/>
      </c>
      <c r="K303" s="51" t="str">
        <f t="shared" si="14"/>
        <v/>
      </c>
      <c r="L303" s="52" t="str">
        <f t="shared" si="15"/>
        <v/>
      </c>
      <c r="M303" s="15" t="str">
        <f t="shared" si="18"/>
        <v/>
      </c>
      <c r="N303" s="47"/>
      <c r="O303" s="47"/>
      <c r="P303" s="47"/>
      <c r="Q303" s="47"/>
      <c r="R303" s="47"/>
      <c r="S303" s="47"/>
    </row>
    <row r="304" spans="1:27" s="12" customFormat="1" x14ac:dyDescent="0.55000000000000004">
      <c r="A304" s="5" t="str">
        <f>IF('Data Validation'!$K$2&lt;&gt;TRUE,"",'Data Validation'!A304)</f>
        <v/>
      </c>
      <c r="B304" s="5" t="str">
        <f>IF('Data Validation'!$K$2&lt;&gt;TRUE,"",'Data Validation'!C304)</f>
        <v/>
      </c>
      <c r="C304" s="5" t="str">
        <f>IF('Data Validation'!$K$2&lt;&gt;TRUE,"",'Data Validation'!E304)</f>
        <v/>
      </c>
      <c r="D304" s="5" t="str">
        <f>IF('Data Validation'!$K$2&lt;&gt;TRUE,"",'Data Validation'!G304)</f>
        <v/>
      </c>
      <c r="E304" s="50" t="str">
        <f>IF($C304&lt;&gt;"M5","",SSA!E304)</f>
        <v/>
      </c>
      <c r="F304" s="15" t="str">
        <f t="shared" si="16"/>
        <v/>
      </c>
      <c r="G304" s="23" t="str">
        <f t="shared" si="17"/>
        <v/>
      </c>
      <c r="H304" s="48" t="str">
        <f t="shared" si="19"/>
        <v/>
      </c>
      <c r="I304" s="49" t="str">
        <f t="shared" si="20"/>
        <v/>
      </c>
      <c r="J304" s="26" t="str">
        <f t="shared" si="21"/>
        <v/>
      </c>
      <c r="K304" s="51" t="str">
        <f t="shared" ref="K304:K367" si="22">IF(J304="","",IF(J304&lt;=23,"",IF(AND(J304&gt;=24,J304&lt;=72),"Bullish",IF(J304&gt;=73,"Vulnerable Bullish",""))))</f>
        <v/>
      </c>
      <c r="L304" s="52" t="str">
        <f t="shared" ref="L304:L367" si="23">IF(J304="","",IF(J304&gt;=-23,"",IF(AND(J304&lt;=-24,J304&gt;=-72),"Bearish",IF(J304&lt;=-73,"Vulnerable Bearish",""))))</f>
        <v/>
      </c>
      <c r="M304" s="15" t="str">
        <f t="shared" si="18"/>
        <v/>
      </c>
      <c r="N304" s="47"/>
      <c r="O304" s="47"/>
      <c r="P304" s="47"/>
      <c r="Q304" s="47"/>
      <c r="R304" s="47"/>
      <c r="S304" s="47"/>
      <c r="T304"/>
      <c r="U304"/>
      <c r="V304"/>
      <c r="W304"/>
      <c r="X304"/>
      <c r="Y304"/>
      <c r="Z304"/>
      <c r="AA304"/>
    </row>
    <row r="305" spans="1:19" x14ac:dyDescent="0.55000000000000004">
      <c r="A305" s="5" t="str">
        <f>IF('Data Validation'!$K$2&lt;&gt;TRUE,"",'Data Validation'!A305)</f>
        <v/>
      </c>
      <c r="B305" s="5" t="str">
        <f>IF('Data Validation'!$K$2&lt;&gt;TRUE,"",'Data Validation'!C305)</f>
        <v/>
      </c>
      <c r="C305" s="5" t="str">
        <f>IF('Data Validation'!$K$2&lt;&gt;TRUE,"",'Data Validation'!E305)</f>
        <v/>
      </c>
      <c r="D305" s="5" t="str">
        <f>IF('Data Validation'!$K$2&lt;&gt;TRUE,"",'Data Validation'!G305)</f>
        <v/>
      </c>
      <c r="E305" s="50" t="str">
        <f>IF($C305&lt;&gt;"M5","",SSA!E305)</f>
        <v/>
      </c>
      <c r="F305" s="15" t="str">
        <f t="shared" si="16"/>
        <v/>
      </c>
      <c r="G305" s="23" t="str">
        <f t="shared" si="17"/>
        <v/>
      </c>
      <c r="H305" s="48" t="str">
        <f t="shared" si="19"/>
        <v/>
      </c>
      <c r="I305" s="49" t="str">
        <f t="shared" si="20"/>
        <v/>
      </c>
      <c r="J305" s="26" t="str">
        <f t="shared" si="21"/>
        <v/>
      </c>
      <c r="K305" s="51" t="str">
        <f t="shared" si="22"/>
        <v/>
      </c>
      <c r="L305" s="52" t="str">
        <f t="shared" si="23"/>
        <v/>
      </c>
      <c r="M305" s="15" t="str">
        <f t="shared" si="18"/>
        <v/>
      </c>
      <c r="N305" s="47"/>
      <c r="O305" s="47"/>
      <c r="P305" s="47"/>
      <c r="Q305" s="47"/>
      <c r="R305" s="47"/>
      <c r="S305" s="47"/>
    </row>
    <row r="306" spans="1:19" x14ac:dyDescent="0.55000000000000004">
      <c r="A306" s="5" t="str">
        <f>IF('Data Validation'!$K$2&lt;&gt;TRUE,"",'Data Validation'!A306)</f>
        <v/>
      </c>
      <c r="B306" s="5" t="str">
        <f>IF('Data Validation'!$K$2&lt;&gt;TRUE,"",'Data Validation'!C306)</f>
        <v/>
      </c>
      <c r="C306" s="5" t="str">
        <f>IF('Data Validation'!$K$2&lt;&gt;TRUE,"",'Data Validation'!E306)</f>
        <v/>
      </c>
      <c r="D306" s="5" t="str">
        <f>IF('Data Validation'!$K$2&lt;&gt;TRUE,"",'Data Validation'!G306)</f>
        <v/>
      </c>
      <c r="E306" s="50" t="str">
        <f>IF($C306&lt;&gt;"M5","",SSA!E306)</f>
        <v/>
      </c>
      <c r="F306" s="15" t="str">
        <f t="shared" si="16"/>
        <v/>
      </c>
      <c r="G306" s="23" t="str">
        <f t="shared" si="17"/>
        <v/>
      </c>
      <c r="H306" s="48" t="str">
        <f t="shared" si="19"/>
        <v/>
      </c>
      <c r="I306" s="49" t="str">
        <f t="shared" si="20"/>
        <v/>
      </c>
      <c r="J306" s="26" t="str">
        <f t="shared" si="21"/>
        <v/>
      </c>
      <c r="K306" s="51" t="str">
        <f t="shared" si="22"/>
        <v/>
      </c>
      <c r="L306" s="52" t="str">
        <f t="shared" si="23"/>
        <v/>
      </c>
      <c r="M306" s="15" t="str">
        <f t="shared" si="18"/>
        <v/>
      </c>
      <c r="N306" s="47"/>
      <c r="O306" s="47"/>
      <c r="P306" s="47"/>
      <c r="Q306" s="47"/>
      <c r="R306" s="47"/>
      <c r="S306" s="47"/>
    </row>
    <row r="307" spans="1:19" x14ac:dyDescent="0.55000000000000004">
      <c r="A307" s="5" t="str">
        <f>IF('Data Validation'!$K$2&lt;&gt;TRUE,"",'Data Validation'!A307)</f>
        <v/>
      </c>
      <c r="B307" s="5" t="str">
        <f>IF('Data Validation'!$K$2&lt;&gt;TRUE,"",'Data Validation'!C307)</f>
        <v/>
      </c>
      <c r="C307" s="5" t="str">
        <f>IF('Data Validation'!$K$2&lt;&gt;TRUE,"",'Data Validation'!E307)</f>
        <v/>
      </c>
      <c r="D307" s="5" t="str">
        <f>IF('Data Validation'!$K$2&lt;&gt;TRUE,"",'Data Validation'!G307)</f>
        <v/>
      </c>
      <c r="E307" s="50" t="str">
        <f>IF($C307&lt;&gt;"M5","",SSA!E307)</f>
        <v/>
      </c>
      <c r="F307" s="15" t="str">
        <f t="shared" si="16"/>
        <v/>
      </c>
      <c r="G307" s="23" t="str">
        <f t="shared" si="17"/>
        <v/>
      </c>
      <c r="H307" s="48" t="str">
        <f t="shared" si="19"/>
        <v/>
      </c>
      <c r="I307" s="49" t="str">
        <f t="shared" si="20"/>
        <v/>
      </c>
      <c r="J307" s="26" t="str">
        <f t="shared" si="21"/>
        <v/>
      </c>
      <c r="K307" s="51" t="str">
        <f t="shared" si="22"/>
        <v/>
      </c>
      <c r="L307" s="52" t="str">
        <f t="shared" si="23"/>
        <v/>
      </c>
      <c r="M307" s="15" t="str">
        <f t="shared" si="18"/>
        <v/>
      </c>
      <c r="N307" s="47"/>
      <c r="O307" s="47"/>
      <c r="P307" s="47"/>
      <c r="Q307" s="47"/>
      <c r="R307" s="47"/>
      <c r="S307" s="47"/>
    </row>
    <row r="308" spans="1:19" x14ac:dyDescent="0.55000000000000004">
      <c r="A308" s="5" t="str">
        <f>IF('Data Validation'!$K$2&lt;&gt;TRUE,"",'Data Validation'!A308)</f>
        <v/>
      </c>
      <c r="B308" s="5" t="str">
        <f>IF('Data Validation'!$K$2&lt;&gt;TRUE,"",'Data Validation'!C308)</f>
        <v/>
      </c>
      <c r="C308" s="5" t="str">
        <f>IF('Data Validation'!$K$2&lt;&gt;TRUE,"",'Data Validation'!E308)</f>
        <v/>
      </c>
      <c r="D308" s="5" t="str">
        <f>IF('Data Validation'!$K$2&lt;&gt;TRUE,"",'Data Validation'!G308)</f>
        <v/>
      </c>
      <c r="E308" s="50" t="str">
        <f>IF($C308&lt;&gt;"M5","",SSA!E308)</f>
        <v/>
      </c>
      <c r="F308" s="15" t="str">
        <f t="shared" si="16"/>
        <v/>
      </c>
      <c r="G308" s="23" t="str">
        <f t="shared" si="17"/>
        <v/>
      </c>
      <c r="H308" s="48" t="str">
        <f t="shared" si="19"/>
        <v/>
      </c>
      <c r="I308" s="49" t="str">
        <f t="shared" si="20"/>
        <v/>
      </c>
      <c r="J308" s="26" t="str">
        <f t="shared" si="21"/>
        <v/>
      </c>
      <c r="K308" s="51" t="str">
        <f t="shared" si="22"/>
        <v/>
      </c>
      <c r="L308" s="52" t="str">
        <f t="shared" si="23"/>
        <v/>
      </c>
      <c r="M308" s="15" t="str">
        <f t="shared" si="18"/>
        <v/>
      </c>
      <c r="N308" s="47"/>
      <c r="O308" s="47"/>
      <c r="P308" s="47"/>
      <c r="Q308" s="47"/>
      <c r="R308" s="47"/>
      <c r="S308" s="47"/>
    </row>
    <row r="309" spans="1:19" x14ac:dyDescent="0.55000000000000004">
      <c r="A309" s="5" t="str">
        <f>IF('Data Validation'!$K$2&lt;&gt;TRUE,"",'Data Validation'!A309)</f>
        <v/>
      </c>
      <c r="B309" s="5" t="str">
        <f>IF('Data Validation'!$K$2&lt;&gt;TRUE,"",'Data Validation'!C309)</f>
        <v/>
      </c>
      <c r="C309" s="5" t="str">
        <f>IF('Data Validation'!$K$2&lt;&gt;TRUE,"",'Data Validation'!E309)</f>
        <v/>
      </c>
      <c r="D309" s="5" t="str">
        <f>IF('Data Validation'!$K$2&lt;&gt;TRUE,"",'Data Validation'!G309)</f>
        <v/>
      </c>
      <c r="E309" s="50" t="str">
        <f>IF($C309&lt;&gt;"M5","",SSA!E309)</f>
        <v/>
      </c>
      <c r="F309" s="15" t="str">
        <f t="shared" si="16"/>
        <v/>
      </c>
      <c r="G309" s="23" t="str">
        <f t="shared" si="17"/>
        <v/>
      </c>
      <c r="H309" s="48" t="str">
        <f t="shared" si="19"/>
        <v/>
      </c>
      <c r="I309" s="49" t="str">
        <f t="shared" si="20"/>
        <v/>
      </c>
      <c r="J309" s="26" t="str">
        <f t="shared" si="21"/>
        <v/>
      </c>
      <c r="K309" s="51" t="str">
        <f t="shared" si="22"/>
        <v/>
      </c>
      <c r="L309" s="52" t="str">
        <f t="shared" si="23"/>
        <v/>
      </c>
      <c r="M309" s="15" t="str">
        <f t="shared" si="18"/>
        <v/>
      </c>
      <c r="N309" s="47"/>
      <c r="O309" s="47"/>
      <c r="P309" s="47"/>
      <c r="Q309" s="47"/>
      <c r="R309" s="47"/>
      <c r="S309" s="47"/>
    </row>
    <row r="310" spans="1:19" x14ac:dyDescent="0.55000000000000004">
      <c r="A310" s="5" t="str">
        <f>IF('Data Validation'!$K$2&lt;&gt;TRUE,"",'Data Validation'!A310)</f>
        <v/>
      </c>
      <c r="B310" s="5" t="str">
        <f>IF('Data Validation'!$K$2&lt;&gt;TRUE,"",'Data Validation'!C310)</f>
        <v/>
      </c>
      <c r="C310" s="5" t="str">
        <f>IF('Data Validation'!$K$2&lt;&gt;TRUE,"",'Data Validation'!E310)</f>
        <v/>
      </c>
      <c r="D310" s="5" t="str">
        <f>IF('Data Validation'!$K$2&lt;&gt;TRUE,"",'Data Validation'!G310)</f>
        <v/>
      </c>
      <c r="E310" s="50" t="str">
        <f>IF($C310&lt;&gt;"M5","",SSA!E310)</f>
        <v/>
      </c>
      <c r="F310" s="15" t="str">
        <f t="shared" si="16"/>
        <v/>
      </c>
      <c r="G310" s="23" t="str">
        <f t="shared" si="17"/>
        <v/>
      </c>
      <c r="H310" s="48" t="str">
        <f t="shared" si="19"/>
        <v/>
      </c>
      <c r="I310" s="49" t="str">
        <f t="shared" si="20"/>
        <v/>
      </c>
      <c r="J310" s="26" t="str">
        <f t="shared" si="21"/>
        <v/>
      </c>
      <c r="K310" s="51" t="str">
        <f t="shared" si="22"/>
        <v/>
      </c>
      <c r="L310" s="52" t="str">
        <f t="shared" si="23"/>
        <v/>
      </c>
      <c r="M310" s="15" t="str">
        <f t="shared" si="18"/>
        <v/>
      </c>
      <c r="N310" s="47"/>
      <c r="O310" s="47"/>
      <c r="P310" s="47"/>
      <c r="Q310" s="47"/>
      <c r="R310" s="47"/>
      <c r="S310" s="47"/>
    </row>
    <row r="311" spans="1:19" x14ac:dyDescent="0.55000000000000004">
      <c r="A311" s="5" t="str">
        <f>IF('Data Validation'!$K$2&lt;&gt;TRUE,"",'Data Validation'!A311)</f>
        <v/>
      </c>
      <c r="B311" s="5" t="str">
        <f>IF('Data Validation'!$K$2&lt;&gt;TRUE,"",'Data Validation'!C311)</f>
        <v/>
      </c>
      <c r="C311" s="5" t="str">
        <f>IF('Data Validation'!$K$2&lt;&gt;TRUE,"",'Data Validation'!E311)</f>
        <v/>
      </c>
      <c r="D311" s="5" t="str">
        <f>IF('Data Validation'!$K$2&lt;&gt;TRUE,"",'Data Validation'!G311)</f>
        <v/>
      </c>
      <c r="E311" s="50" t="str">
        <f>IF($C311&lt;&gt;"M5","",SSA!E311)</f>
        <v/>
      </c>
      <c r="F311" s="15" t="str">
        <f t="shared" si="16"/>
        <v/>
      </c>
      <c r="G311" s="23" t="str">
        <f t="shared" si="17"/>
        <v/>
      </c>
      <c r="H311" s="48" t="str">
        <f t="shared" si="19"/>
        <v/>
      </c>
      <c r="I311" s="49" t="str">
        <f t="shared" si="20"/>
        <v/>
      </c>
      <c r="J311" s="26" t="str">
        <f t="shared" si="21"/>
        <v/>
      </c>
      <c r="K311" s="51" t="str">
        <f t="shared" si="22"/>
        <v/>
      </c>
      <c r="L311" s="52" t="str">
        <f t="shared" si="23"/>
        <v/>
      </c>
      <c r="M311" s="15" t="str">
        <f t="shared" si="18"/>
        <v/>
      </c>
      <c r="N311" s="47"/>
      <c r="O311" s="47"/>
      <c r="P311" s="47"/>
      <c r="Q311" s="47"/>
      <c r="R311" s="47"/>
      <c r="S311" s="47"/>
    </row>
    <row r="312" spans="1:19" x14ac:dyDescent="0.55000000000000004">
      <c r="A312" s="5" t="str">
        <f>IF('Data Validation'!$K$2&lt;&gt;TRUE,"",'Data Validation'!A312)</f>
        <v/>
      </c>
      <c r="B312" s="5" t="str">
        <f>IF('Data Validation'!$K$2&lt;&gt;TRUE,"",'Data Validation'!C312)</f>
        <v/>
      </c>
      <c r="C312" s="5" t="str">
        <f>IF('Data Validation'!$K$2&lt;&gt;TRUE,"",'Data Validation'!E312)</f>
        <v/>
      </c>
      <c r="D312" s="5" t="str">
        <f>IF('Data Validation'!$K$2&lt;&gt;TRUE,"",'Data Validation'!G312)</f>
        <v/>
      </c>
      <c r="E312" s="50" t="str">
        <f>IF($C312&lt;&gt;"M5","",SSA!E312)</f>
        <v/>
      </c>
      <c r="F312" s="15" t="str">
        <f t="shared" si="16"/>
        <v/>
      </c>
      <c r="G312" s="23" t="str">
        <f t="shared" si="17"/>
        <v/>
      </c>
      <c r="H312" s="48" t="str">
        <f t="shared" si="19"/>
        <v/>
      </c>
      <c r="I312" s="49" t="str">
        <f t="shared" si="20"/>
        <v/>
      </c>
      <c r="J312" s="26" t="str">
        <f t="shared" si="21"/>
        <v/>
      </c>
      <c r="K312" s="51" t="str">
        <f t="shared" si="22"/>
        <v/>
      </c>
      <c r="L312" s="52" t="str">
        <f t="shared" si="23"/>
        <v/>
      </c>
      <c r="M312" s="15" t="str">
        <f t="shared" si="18"/>
        <v/>
      </c>
      <c r="N312" s="47"/>
      <c r="O312" s="47"/>
      <c r="P312" s="47"/>
      <c r="Q312" s="47"/>
      <c r="R312" s="47"/>
      <c r="S312" s="47"/>
    </row>
    <row r="313" spans="1:19" x14ac:dyDescent="0.55000000000000004">
      <c r="A313" s="5" t="str">
        <f>IF('Data Validation'!$K$2&lt;&gt;TRUE,"",'Data Validation'!A313)</f>
        <v/>
      </c>
      <c r="B313" s="5" t="str">
        <f>IF('Data Validation'!$K$2&lt;&gt;TRUE,"",'Data Validation'!C313)</f>
        <v/>
      </c>
      <c r="C313" s="5" t="str">
        <f>IF('Data Validation'!$K$2&lt;&gt;TRUE,"",'Data Validation'!E313)</f>
        <v/>
      </c>
      <c r="D313" s="5" t="str">
        <f>IF('Data Validation'!$K$2&lt;&gt;TRUE,"",'Data Validation'!G313)</f>
        <v/>
      </c>
      <c r="E313" s="50" t="str">
        <f>IF($C313&lt;&gt;"M5","",SSA!E313)</f>
        <v/>
      </c>
      <c r="F313" s="15" t="str">
        <f t="shared" si="16"/>
        <v/>
      </c>
      <c r="G313" s="23" t="str">
        <f t="shared" si="17"/>
        <v/>
      </c>
      <c r="H313" s="48" t="str">
        <f t="shared" si="19"/>
        <v/>
      </c>
      <c r="I313" s="49" t="str">
        <f t="shared" si="20"/>
        <v/>
      </c>
      <c r="J313" s="26" t="str">
        <f t="shared" si="21"/>
        <v/>
      </c>
      <c r="K313" s="51" t="str">
        <f t="shared" si="22"/>
        <v/>
      </c>
      <c r="L313" s="52" t="str">
        <f t="shared" si="23"/>
        <v/>
      </c>
      <c r="M313" s="15" t="str">
        <f t="shared" si="18"/>
        <v/>
      </c>
      <c r="N313" s="47"/>
      <c r="O313" s="47"/>
      <c r="P313" s="47"/>
      <c r="Q313" s="47"/>
      <c r="R313" s="47"/>
      <c r="S313" s="47"/>
    </row>
    <row r="314" spans="1:19" x14ac:dyDescent="0.55000000000000004">
      <c r="A314" s="5" t="str">
        <f>IF('Data Validation'!$K$2&lt;&gt;TRUE,"",'Data Validation'!A314)</f>
        <v/>
      </c>
      <c r="B314" s="5" t="str">
        <f>IF('Data Validation'!$K$2&lt;&gt;TRUE,"",'Data Validation'!C314)</f>
        <v/>
      </c>
      <c r="C314" s="5" t="str">
        <f>IF('Data Validation'!$K$2&lt;&gt;TRUE,"",'Data Validation'!E314)</f>
        <v/>
      </c>
      <c r="D314" s="5" t="str">
        <f>IF('Data Validation'!$K$2&lt;&gt;TRUE,"",'Data Validation'!G314)</f>
        <v/>
      </c>
      <c r="E314" s="50" t="str">
        <f>IF($C314&lt;&gt;"M5","",SSA!E314)</f>
        <v/>
      </c>
      <c r="F314" s="15" t="str">
        <f t="shared" si="16"/>
        <v/>
      </c>
      <c r="G314" s="23" t="str">
        <f t="shared" si="17"/>
        <v/>
      </c>
      <c r="H314" s="48" t="str">
        <f t="shared" si="19"/>
        <v/>
      </c>
      <c r="I314" s="49" t="str">
        <f t="shared" si="20"/>
        <v/>
      </c>
      <c r="J314" s="26" t="str">
        <f t="shared" si="21"/>
        <v/>
      </c>
      <c r="K314" s="51" t="str">
        <f t="shared" si="22"/>
        <v/>
      </c>
      <c r="L314" s="52" t="str">
        <f t="shared" si="23"/>
        <v/>
      </c>
      <c r="M314" s="15" t="str">
        <f t="shared" si="18"/>
        <v/>
      </c>
      <c r="N314" s="47"/>
      <c r="O314" s="47"/>
      <c r="P314" s="47"/>
      <c r="Q314" s="47"/>
      <c r="R314" s="47"/>
      <c r="S314" s="47"/>
    </row>
    <row r="315" spans="1:19" x14ac:dyDescent="0.55000000000000004">
      <c r="A315" s="5" t="str">
        <f>IF('Data Validation'!$K$2&lt;&gt;TRUE,"",'Data Validation'!A315)</f>
        <v/>
      </c>
      <c r="B315" s="5" t="str">
        <f>IF('Data Validation'!$K$2&lt;&gt;TRUE,"",'Data Validation'!C315)</f>
        <v/>
      </c>
      <c r="C315" s="5" t="str">
        <f>IF('Data Validation'!$K$2&lt;&gt;TRUE,"",'Data Validation'!E315)</f>
        <v/>
      </c>
      <c r="D315" s="5" t="str">
        <f>IF('Data Validation'!$K$2&lt;&gt;TRUE,"",'Data Validation'!G315)</f>
        <v/>
      </c>
      <c r="E315" s="50" t="str">
        <f>IF($C315&lt;&gt;"M5","",SSA!E315)</f>
        <v/>
      </c>
      <c r="F315" s="15" t="str">
        <f t="shared" si="16"/>
        <v/>
      </c>
      <c r="G315" s="23" t="str">
        <f t="shared" si="17"/>
        <v/>
      </c>
      <c r="H315" s="48" t="str">
        <f t="shared" si="19"/>
        <v/>
      </c>
      <c r="I315" s="49" t="str">
        <f t="shared" si="20"/>
        <v/>
      </c>
      <c r="J315" s="26" t="str">
        <f t="shared" si="21"/>
        <v/>
      </c>
      <c r="K315" s="51" t="str">
        <f t="shared" si="22"/>
        <v/>
      </c>
      <c r="L315" s="52" t="str">
        <f t="shared" si="23"/>
        <v/>
      </c>
      <c r="M315" s="15" t="str">
        <f t="shared" si="18"/>
        <v/>
      </c>
      <c r="N315" s="47"/>
      <c r="O315" s="47"/>
      <c r="P315" s="47"/>
      <c r="Q315" s="47"/>
      <c r="R315" s="47"/>
      <c r="S315" s="47"/>
    </row>
    <row r="316" spans="1:19" x14ac:dyDescent="0.55000000000000004">
      <c r="A316" s="5" t="str">
        <f>IF('Data Validation'!$K$2&lt;&gt;TRUE,"",'Data Validation'!A316)</f>
        <v/>
      </c>
      <c r="B316" s="5" t="str">
        <f>IF('Data Validation'!$K$2&lt;&gt;TRUE,"",'Data Validation'!C316)</f>
        <v/>
      </c>
      <c r="C316" s="5" t="str">
        <f>IF('Data Validation'!$K$2&lt;&gt;TRUE,"",'Data Validation'!E316)</f>
        <v/>
      </c>
      <c r="D316" s="5" t="str">
        <f>IF('Data Validation'!$K$2&lt;&gt;TRUE,"",'Data Validation'!G316)</f>
        <v/>
      </c>
      <c r="E316" s="50" t="str">
        <f>IF($C316&lt;&gt;"M5","",SSA!E316)</f>
        <v/>
      </c>
      <c r="F316" s="15" t="str">
        <f t="shared" si="16"/>
        <v/>
      </c>
      <c r="G316" s="23" t="str">
        <f t="shared" si="17"/>
        <v/>
      </c>
      <c r="H316" s="48" t="str">
        <f t="shared" si="19"/>
        <v/>
      </c>
      <c r="I316" s="49" t="str">
        <f t="shared" si="20"/>
        <v/>
      </c>
      <c r="J316" s="26" t="str">
        <f t="shared" si="21"/>
        <v/>
      </c>
      <c r="K316" s="51" t="str">
        <f t="shared" si="22"/>
        <v/>
      </c>
      <c r="L316" s="52" t="str">
        <f t="shared" si="23"/>
        <v/>
      </c>
      <c r="M316" s="15" t="str">
        <f t="shared" si="18"/>
        <v/>
      </c>
      <c r="N316" s="47"/>
      <c r="O316" s="47"/>
      <c r="P316" s="47"/>
      <c r="Q316" s="47"/>
      <c r="R316" s="47"/>
      <c r="S316" s="47"/>
    </row>
    <row r="317" spans="1:19" x14ac:dyDescent="0.55000000000000004">
      <c r="A317" s="5" t="str">
        <f>IF('Data Validation'!$K$2&lt;&gt;TRUE,"",'Data Validation'!A317)</f>
        <v/>
      </c>
      <c r="B317" s="5" t="str">
        <f>IF('Data Validation'!$K$2&lt;&gt;TRUE,"",'Data Validation'!C317)</f>
        <v/>
      </c>
      <c r="C317" s="5" t="str">
        <f>IF('Data Validation'!$K$2&lt;&gt;TRUE,"",'Data Validation'!E317)</f>
        <v/>
      </c>
      <c r="D317" s="5" t="str">
        <f>IF('Data Validation'!$K$2&lt;&gt;TRUE,"",'Data Validation'!G317)</f>
        <v/>
      </c>
      <c r="E317" s="50" t="str">
        <f>IF($C317&lt;&gt;"M5","",SSA!E317)</f>
        <v/>
      </c>
      <c r="F317" s="15" t="str">
        <f t="shared" si="16"/>
        <v/>
      </c>
      <c r="G317" s="23" t="str">
        <f t="shared" si="17"/>
        <v/>
      </c>
      <c r="H317" s="48" t="str">
        <f t="shared" si="19"/>
        <v/>
      </c>
      <c r="I317" s="49" t="str">
        <f t="shared" si="20"/>
        <v/>
      </c>
      <c r="J317" s="26" t="str">
        <f t="shared" si="21"/>
        <v/>
      </c>
      <c r="K317" s="51" t="str">
        <f t="shared" si="22"/>
        <v/>
      </c>
      <c r="L317" s="52" t="str">
        <f t="shared" si="23"/>
        <v/>
      </c>
      <c r="M317" s="15" t="str">
        <f t="shared" si="18"/>
        <v/>
      </c>
      <c r="N317" s="47"/>
      <c r="O317" s="47"/>
      <c r="P317" s="47"/>
      <c r="Q317" s="47"/>
      <c r="R317" s="47"/>
      <c r="S317" s="47"/>
    </row>
    <row r="318" spans="1:19" x14ac:dyDescent="0.55000000000000004">
      <c r="A318" s="5" t="str">
        <f>IF('Data Validation'!$K$2&lt;&gt;TRUE,"",'Data Validation'!A318)</f>
        <v/>
      </c>
      <c r="B318" s="5" t="str">
        <f>IF('Data Validation'!$K$2&lt;&gt;TRUE,"",'Data Validation'!C318)</f>
        <v/>
      </c>
      <c r="C318" s="5" t="str">
        <f>IF('Data Validation'!$K$2&lt;&gt;TRUE,"",'Data Validation'!E318)</f>
        <v/>
      </c>
      <c r="D318" s="5" t="str">
        <f>IF('Data Validation'!$K$2&lt;&gt;TRUE,"",'Data Validation'!G318)</f>
        <v/>
      </c>
      <c r="E318" s="50" t="str">
        <f>IF($C318&lt;&gt;"M5","",SSA!E318)</f>
        <v/>
      </c>
      <c r="F318" s="15" t="str">
        <f t="shared" si="16"/>
        <v/>
      </c>
      <c r="G318" s="23" t="str">
        <f t="shared" si="17"/>
        <v/>
      </c>
      <c r="H318" s="48" t="str">
        <f t="shared" si="19"/>
        <v/>
      </c>
      <c r="I318" s="49" t="str">
        <f t="shared" si="20"/>
        <v/>
      </c>
      <c r="J318" s="26" t="str">
        <f t="shared" si="21"/>
        <v/>
      </c>
      <c r="K318" s="51" t="str">
        <f t="shared" si="22"/>
        <v/>
      </c>
      <c r="L318" s="52" t="str">
        <f t="shared" si="23"/>
        <v/>
      </c>
      <c r="M318" s="15" t="str">
        <f t="shared" si="18"/>
        <v/>
      </c>
      <c r="N318" s="47"/>
      <c r="O318" s="47"/>
      <c r="P318" s="47"/>
      <c r="Q318" s="47"/>
      <c r="R318" s="47"/>
      <c r="S318" s="47"/>
    </row>
    <row r="319" spans="1:19" x14ac:dyDescent="0.55000000000000004">
      <c r="A319" s="5" t="str">
        <f>IF('Data Validation'!$K$2&lt;&gt;TRUE,"",'Data Validation'!A319)</f>
        <v/>
      </c>
      <c r="B319" s="5" t="str">
        <f>IF('Data Validation'!$K$2&lt;&gt;TRUE,"",'Data Validation'!C319)</f>
        <v/>
      </c>
      <c r="C319" s="5" t="str">
        <f>IF('Data Validation'!$K$2&lt;&gt;TRUE,"",'Data Validation'!E319)</f>
        <v/>
      </c>
      <c r="D319" s="5" t="str">
        <f>IF('Data Validation'!$K$2&lt;&gt;TRUE,"",'Data Validation'!G319)</f>
        <v/>
      </c>
      <c r="E319" s="50" t="str">
        <f>IF($C319&lt;&gt;"M5","",SSA!E319)</f>
        <v/>
      </c>
      <c r="F319" s="15" t="str">
        <f t="shared" si="16"/>
        <v/>
      </c>
      <c r="G319" s="23" t="str">
        <f t="shared" si="17"/>
        <v/>
      </c>
      <c r="H319" s="48" t="str">
        <f t="shared" si="19"/>
        <v/>
      </c>
      <c r="I319" s="49" t="str">
        <f t="shared" si="20"/>
        <v/>
      </c>
      <c r="J319" s="26" t="str">
        <f t="shared" si="21"/>
        <v/>
      </c>
      <c r="K319" s="51" t="str">
        <f t="shared" si="22"/>
        <v/>
      </c>
      <c r="L319" s="52" t="str">
        <f t="shared" si="23"/>
        <v/>
      </c>
      <c r="M319" s="15" t="str">
        <f t="shared" si="18"/>
        <v/>
      </c>
      <c r="N319" s="47"/>
      <c r="O319" s="47"/>
      <c r="P319" s="47"/>
      <c r="Q319" s="47"/>
      <c r="R319" s="47"/>
      <c r="S319" s="47"/>
    </row>
    <row r="320" spans="1:19" x14ac:dyDescent="0.55000000000000004">
      <c r="A320" s="5" t="str">
        <f>IF('Data Validation'!$K$2&lt;&gt;TRUE,"",'Data Validation'!A320)</f>
        <v/>
      </c>
      <c r="B320" s="5" t="str">
        <f>IF('Data Validation'!$K$2&lt;&gt;TRUE,"",'Data Validation'!C320)</f>
        <v/>
      </c>
      <c r="C320" s="5" t="str">
        <f>IF('Data Validation'!$K$2&lt;&gt;TRUE,"",'Data Validation'!E320)</f>
        <v/>
      </c>
      <c r="D320" s="5" t="str">
        <f>IF('Data Validation'!$K$2&lt;&gt;TRUE,"",'Data Validation'!G320)</f>
        <v/>
      </c>
      <c r="E320" s="50" t="str">
        <f>IF($C320&lt;&gt;"M5","",SSA!E320)</f>
        <v/>
      </c>
      <c r="F320" s="15" t="str">
        <f t="shared" si="16"/>
        <v/>
      </c>
      <c r="G320" s="23" t="str">
        <f t="shared" si="17"/>
        <v/>
      </c>
      <c r="H320" s="48" t="str">
        <f t="shared" si="19"/>
        <v/>
      </c>
      <c r="I320" s="49" t="str">
        <f t="shared" si="20"/>
        <v/>
      </c>
      <c r="J320" s="26" t="str">
        <f t="shared" si="21"/>
        <v/>
      </c>
      <c r="K320" s="51" t="str">
        <f t="shared" si="22"/>
        <v/>
      </c>
      <c r="L320" s="52" t="str">
        <f t="shared" si="23"/>
        <v/>
      </c>
      <c r="M320" s="15" t="str">
        <f t="shared" si="18"/>
        <v/>
      </c>
      <c r="N320" s="47"/>
      <c r="O320" s="47"/>
      <c r="P320" s="47"/>
      <c r="Q320" s="47"/>
      <c r="R320" s="47"/>
      <c r="S320" s="47"/>
    </row>
    <row r="321" spans="1:27" x14ac:dyDescent="0.55000000000000004">
      <c r="A321" s="5" t="str">
        <f>IF('Data Validation'!$K$2&lt;&gt;TRUE,"",'Data Validation'!A321)</f>
        <v/>
      </c>
      <c r="B321" s="5" t="str">
        <f>IF('Data Validation'!$K$2&lt;&gt;TRUE,"",'Data Validation'!C321)</f>
        <v/>
      </c>
      <c r="C321" s="5" t="str">
        <f>IF('Data Validation'!$K$2&lt;&gt;TRUE,"",'Data Validation'!E321)</f>
        <v/>
      </c>
      <c r="D321" s="5" t="str">
        <f>IF('Data Validation'!$K$2&lt;&gt;TRUE,"",'Data Validation'!G321)</f>
        <v/>
      </c>
      <c r="E321" s="50" t="str">
        <f>IF($C321&lt;&gt;"M5","",SSA!E321)</f>
        <v/>
      </c>
      <c r="F321" s="15" t="str">
        <f t="shared" si="16"/>
        <v/>
      </c>
      <c r="G321" s="23" t="str">
        <f t="shared" si="17"/>
        <v/>
      </c>
      <c r="H321" s="48" t="str">
        <f t="shared" si="19"/>
        <v/>
      </c>
      <c r="I321" s="49" t="str">
        <f t="shared" si="20"/>
        <v/>
      </c>
      <c r="J321" s="26" t="str">
        <f t="shared" si="21"/>
        <v/>
      </c>
      <c r="K321" s="51" t="str">
        <f t="shared" si="22"/>
        <v/>
      </c>
      <c r="L321" s="52" t="str">
        <f t="shared" si="23"/>
        <v/>
      </c>
      <c r="M321" s="15" t="str">
        <f t="shared" si="18"/>
        <v/>
      </c>
      <c r="N321" s="47"/>
      <c r="O321" s="47"/>
      <c r="P321" s="47"/>
      <c r="Q321" s="47"/>
      <c r="R321" s="47"/>
      <c r="S321" s="47"/>
    </row>
    <row r="322" spans="1:27" x14ac:dyDescent="0.55000000000000004">
      <c r="A322" s="5" t="str">
        <f>IF('Data Validation'!$K$2&lt;&gt;TRUE,"",'Data Validation'!A322)</f>
        <v/>
      </c>
      <c r="B322" s="5" t="str">
        <f>IF('Data Validation'!$K$2&lt;&gt;TRUE,"",'Data Validation'!C322)</f>
        <v/>
      </c>
      <c r="C322" s="5" t="str">
        <f>IF('Data Validation'!$K$2&lt;&gt;TRUE,"",'Data Validation'!E322)</f>
        <v/>
      </c>
      <c r="D322" s="5" t="str">
        <f>IF('Data Validation'!$K$2&lt;&gt;TRUE,"",'Data Validation'!G322)</f>
        <v/>
      </c>
      <c r="E322" s="50" t="str">
        <f>IF($C322&lt;&gt;"M5","",SSA!E322)</f>
        <v/>
      </c>
      <c r="F322" s="15" t="str">
        <f t="shared" si="16"/>
        <v/>
      </c>
      <c r="G322" s="23" t="str">
        <f t="shared" si="17"/>
        <v/>
      </c>
      <c r="H322" s="48" t="str">
        <f t="shared" si="19"/>
        <v/>
      </c>
      <c r="I322" s="49" t="str">
        <f t="shared" si="20"/>
        <v/>
      </c>
      <c r="J322" s="26" t="str">
        <f t="shared" si="21"/>
        <v/>
      </c>
      <c r="K322" s="51" t="str">
        <f t="shared" si="22"/>
        <v/>
      </c>
      <c r="L322" s="52" t="str">
        <f t="shared" si="23"/>
        <v/>
      </c>
      <c r="M322" s="15" t="str">
        <f t="shared" si="18"/>
        <v/>
      </c>
      <c r="N322" s="47"/>
      <c r="O322" s="47"/>
      <c r="P322" s="47"/>
      <c r="Q322" s="47"/>
      <c r="R322" s="47"/>
      <c r="S322" s="47"/>
    </row>
    <row r="323" spans="1:27" x14ac:dyDescent="0.55000000000000004">
      <c r="A323" s="5" t="str">
        <f>IF('Data Validation'!$K$2&lt;&gt;TRUE,"",'Data Validation'!A323)</f>
        <v/>
      </c>
      <c r="B323" s="5" t="str">
        <f>IF('Data Validation'!$K$2&lt;&gt;TRUE,"",'Data Validation'!C323)</f>
        <v/>
      </c>
      <c r="C323" s="5" t="str">
        <f>IF('Data Validation'!$K$2&lt;&gt;TRUE,"",'Data Validation'!E323)</f>
        <v/>
      </c>
      <c r="D323" s="5" t="str">
        <f>IF('Data Validation'!$K$2&lt;&gt;TRUE,"",'Data Validation'!G323)</f>
        <v/>
      </c>
      <c r="E323" s="50" t="str">
        <f>IF($C323&lt;&gt;"M5","",SSA!E323)</f>
        <v/>
      </c>
      <c r="F323" s="15" t="str">
        <f t="shared" si="16"/>
        <v/>
      </c>
      <c r="G323" s="23" t="str">
        <f t="shared" si="17"/>
        <v/>
      </c>
      <c r="H323" s="48" t="str">
        <f t="shared" si="19"/>
        <v/>
      </c>
      <c r="I323" s="49" t="str">
        <f t="shared" si="20"/>
        <v/>
      </c>
      <c r="J323" s="26" t="str">
        <f t="shared" si="21"/>
        <v/>
      </c>
      <c r="K323" s="51" t="str">
        <f t="shared" si="22"/>
        <v/>
      </c>
      <c r="L323" s="52" t="str">
        <f t="shared" si="23"/>
        <v/>
      </c>
      <c r="M323" s="15" t="str">
        <f t="shared" si="18"/>
        <v/>
      </c>
      <c r="N323" s="47"/>
      <c r="O323" s="47"/>
      <c r="P323" s="47"/>
      <c r="Q323" s="47"/>
      <c r="R323" s="47"/>
      <c r="S323" s="47"/>
    </row>
    <row r="324" spans="1:27" s="10" customFormat="1" x14ac:dyDescent="0.55000000000000004">
      <c r="A324" s="5" t="str">
        <f>IF('Data Validation'!$K$2&lt;&gt;TRUE,"",'Data Validation'!A324)</f>
        <v/>
      </c>
      <c r="B324" s="5" t="str">
        <f>IF('Data Validation'!$K$2&lt;&gt;TRUE,"",'Data Validation'!C324)</f>
        <v/>
      </c>
      <c r="C324" s="5" t="str">
        <f>IF('Data Validation'!$K$2&lt;&gt;TRUE,"",'Data Validation'!E324)</f>
        <v/>
      </c>
      <c r="D324" s="5" t="str">
        <f>IF('Data Validation'!$K$2&lt;&gt;TRUE,"",'Data Validation'!G324)</f>
        <v/>
      </c>
      <c r="E324" s="50" t="str">
        <f>IF($C324&lt;&gt;"M5","",SSA!E324)</f>
        <v/>
      </c>
      <c r="F324" s="15" t="str">
        <f t="shared" si="16"/>
        <v/>
      </c>
      <c r="G324" s="23" t="str">
        <f t="shared" si="17"/>
        <v/>
      </c>
      <c r="H324" s="48" t="str">
        <f t="shared" si="19"/>
        <v/>
      </c>
      <c r="I324" s="49" t="str">
        <f t="shared" si="20"/>
        <v/>
      </c>
      <c r="J324" s="26" t="str">
        <f t="shared" si="21"/>
        <v/>
      </c>
      <c r="K324" s="51" t="str">
        <f t="shared" si="22"/>
        <v/>
      </c>
      <c r="L324" s="52" t="str">
        <f t="shared" si="23"/>
        <v/>
      </c>
      <c r="M324" s="15" t="str">
        <f t="shared" si="18"/>
        <v/>
      </c>
      <c r="N324" s="47"/>
      <c r="O324" s="47"/>
      <c r="P324" s="47"/>
      <c r="Q324" s="47"/>
      <c r="R324" s="47"/>
      <c r="S324" s="47"/>
      <c r="T324"/>
      <c r="U324"/>
      <c r="V324"/>
      <c r="W324"/>
      <c r="X324"/>
      <c r="Y324"/>
      <c r="Z324"/>
      <c r="AA324"/>
    </row>
    <row r="325" spans="1:27" x14ac:dyDescent="0.55000000000000004">
      <c r="A325" s="5" t="str">
        <f>IF('Data Validation'!$K$2&lt;&gt;TRUE,"",'Data Validation'!A325)</f>
        <v/>
      </c>
      <c r="B325" s="5" t="str">
        <f>IF('Data Validation'!$K$2&lt;&gt;TRUE,"",'Data Validation'!C325)</f>
        <v/>
      </c>
      <c r="C325" s="5" t="str">
        <f>IF('Data Validation'!$K$2&lt;&gt;TRUE,"",'Data Validation'!E325)</f>
        <v/>
      </c>
      <c r="D325" s="5" t="str">
        <f>IF('Data Validation'!$K$2&lt;&gt;TRUE,"",'Data Validation'!G325)</f>
        <v/>
      </c>
      <c r="E325" s="50" t="str">
        <f>IF($C325&lt;&gt;"M5","",SSA!E325)</f>
        <v/>
      </c>
      <c r="F325" s="15" t="str">
        <f t="shared" si="16"/>
        <v/>
      </c>
      <c r="G325" s="23" t="str">
        <f t="shared" si="17"/>
        <v/>
      </c>
      <c r="H325" s="48" t="str">
        <f t="shared" si="19"/>
        <v/>
      </c>
      <c r="I325" s="49" t="str">
        <f t="shared" si="20"/>
        <v/>
      </c>
      <c r="J325" s="26" t="str">
        <f t="shared" si="21"/>
        <v/>
      </c>
      <c r="K325" s="51" t="str">
        <f t="shared" si="22"/>
        <v/>
      </c>
      <c r="L325" s="52" t="str">
        <f t="shared" si="23"/>
        <v/>
      </c>
      <c r="M325" s="15" t="str">
        <f t="shared" si="18"/>
        <v/>
      </c>
      <c r="N325" s="47"/>
      <c r="O325" s="47"/>
      <c r="P325" s="47"/>
      <c r="Q325" s="47"/>
      <c r="R325" s="47"/>
      <c r="S325" s="47"/>
    </row>
    <row r="326" spans="1:27" x14ac:dyDescent="0.55000000000000004">
      <c r="A326" s="5" t="str">
        <f>IF('Data Validation'!$K$2&lt;&gt;TRUE,"",'Data Validation'!A326)</f>
        <v/>
      </c>
      <c r="B326" s="5" t="str">
        <f>IF('Data Validation'!$K$2&lt;&gt;TRUE,"",'Data Validation'!C326)</f>
        <v/>
      </c>
      <c r="C326" s="5" t="str">
        <f>IF('Data Validation'!$K$2&lt;&gt;TRUE,"",'Data Validation'!E326)</f>
        <v/>
      </c>
      <c r="D326" s="5" t="str">
        <f>IF('Data Validation'!$K$2&lt;&gt;TRUE,"",'Data Validation'!G326)</f>
        <v/>
      </c>
      <c r="E326" s="50" t="str">
        <f>IF($C326&lt;&gt;"M5","",SSA!E326)</f>
        <v/>
      </c>
      <c r="F326" s="15" t="str">
        <f t="shared" si="16"/>
        <v/>
      </c>
      <c r="G326" s="23" t="str">
        <f t="shared" si="17"/>
        <v/>
      </c>
      <c r="H326" s="48" t="str">
        <f t="shared" si="19"/>
        <v/>
      </c>
      <c r="I326" s="49" t="str">
        <f t="shared" si="20"/>
        <v/>
      </c>
      <c r="J326" s="26" t="str">
        <f t="shared" si="21"/>
        <v/>
      </c>
      <c r="K326" s="51" t="str">
        <f t="shared" si="22"/>
        <v/>
      </c>
      <c r="L326" s="52" t="str">
        <f t="shared" si="23"/>
        <v/>
      </c>
      <c r="M326" s="15" t="str">
        <f t="shared" si="18"/>
        <v/>
      </c>
      <c r="N326" s="47"/>
      <c r="O326" s="47"/>
      <c r="P326" s="47"/>
      <c r="Q326" s="47"/>
      <c r="R326" s="47"/>
      <c r="S326" s="47"/>
    </row>
    <row r="327" spans="1:27" x14ac:dyDescent="0.55000000000000004">
      <c r="A327" s="5" t="str">
        <f>IF('Data Validation'!$K$2&lt;&gt;TRUE,"",'Data Validation'!A327)</f>
        <v/>
      </c>
      <c r="B327" s="5" t="str">
        <f>IF('Data Validation'!$K$2&lt;&gt;TRUE,"",'Data Validation'!C327)</f>
        <v/>
      </c>
      <c r="C327" s="5" t="str">
        <f>IF('Data Validation'!$K$2&lt;&gt;TRUE,"",'Data Validation'!E327)</f>
        <v/>
      </c>
      <c r="D327" s="5" t="str">
        <f>IF('Data Validation'!$K$2&lt;&gt;TRUE,"",'Data Validation'!G327)</f>
        <v/>
      </c>
      <c r="E327" s="50" t="str">
        <f>IF($C327&lt;&gt;"M5","",SSA!E327)</f>
        <v/>
      </c>
      <c r="F327" s="15" t="str">
        <f t="shared" si="16"/>
        <v/>
      </c>
      <c r="G327" s="23" t="str">
        <f t="shared" si="17"/>
        <v/>
      </c>
      <c r="H327" s="48" t="str">
        <f t="shared" si="19"/>
        <v/>
      </c>
      <c r="I327" s="49" t="str">
        <f t="shared" si="20"/>
        <v/>
      </c>
      <c r="J327" s="26" t="str">
        <f t="shared" si="21"/>
        <v/>
      </c>
      <c r="K327" s="51" t="str">
        <f t="shared" si="22"/>
        <v/>
      </c>
      <c r="L327" s="52" t="str">
        <f t="shared" si="23"/>
        <v/>
      </c>
      <c r="M327" s="15" t="str">
        <f t="shared" si="18"/>
        <v/>
      </c>
      <c r="N327" s="47"/>
      <c r="O327" s="47"/>
      <c r="P327" s="47"/>
      <c r="Q327" s="47"/>
      <c r="R327" s="47"/>
      <c r="S327" s="47"/>
    </row>
    <row r="328" spans="1:27" x14ac:dyDescent="0.55000000000000004">
      <c r="A328" s="5" t="str">
        <f>IF('Data Validation'!$K$2&lt;&gt;TRUE,"",'Data Validation'!A328)</f>
        <v/>
      </c>
      <c r="B328" s="5" t="str">
        <f>IF('Data Validation'!$K$2&lt;&gt;TRUE,"",'Data Validation'!C328)</f>
        <v/>
      </c>
      <c r="C328" s="5" t="str">
        <f>IF('Data Validation'!$K$2&lt;&gt;TRUE,"",'Data Validation'!E328)</f>
        <v/>
      </c>
      <c r="D328" s="5" t="str">
        <f>IF('Data Validation'!$K$2&lt;&gt;TRUE,"",'Data Validation'!G328)</f>
        <v/>
      </c>
      <c r="E328" s="50" t="str">
        <f>IF($C328&lt;&gt;"M5","",SSA!E328)</f>
        <v/>
      </c>
      <c r="F328" s="15" t="str">
        <f t="shared" si="16"/>
        <v/>
      </c>
      <c r="G328" s="23" t="str">
        <f t="shared" si="17"/>
        <v/>
      </c>
      <c r="H328" s="48" t="str">
        <f t="shared" si="19"/>
        <v/>
      </c>
      <c r="I328" s="49" t="str">
        <f t="shared" si="20"/>
        <v/>
      </c>
      <c r="J328" s="26" t="str">
        <f t="shared" si="21"/>
        <v/>
      </c>
      <c r="K328" s="51" t="str">
        <f t="shared" si="22"/>
        <v/>
      </c>
      <c r="L328" s="52" t="str">
        <f t="shared" si="23"/>
        <v/>
      </c>
      <c r="M328" s="15" t="str">
        <f t="shared" si="18"/>
        <v/>
      </c>
      <c r="N328" s="47"/>
      <c r="O328" s="47"/>
      <c r="P328" s="47"/>
      <c r="Q328" s="47"/>
      <c r="R328" s="47"/>
      <c r="S328" s="47"/>
    </row>
    <row r="329" spans="1:27" x14ac:dyDescent="0.55000000000000004">
      <c r="A329" s="5" t="str">
        <f>IF('Data Validation'!$K$2&lt;&gt;TRUE,"",'Data Validation'!A329)</f>
        <v/>
      </c>
      <c r="B329" s="5" t="str">
        <f>IF('Data Validation'!$K$2&lt;&gt;TRUE,"",'Data Validation'!C329)</f>
        <v/>
      </c>
      <c r="C329" s="5" t="str">
        <f>IF('Data Validation'!$K$2&lt;&gt;TRUE,"",'Data Validation'!E329)</f>
        <v/>
      </c>
      <c r="D329" s="5" t="str">
        <f>IF('Data Validation'!$K$2&lt;&gt;TRUE,"",'Data Validation'!G329)</f>
        <v/>
      </c>
      <c r="E329" s="50" t="str">
        <f>IF($C329&lt;&gt;"M5","",SSA!E329)</f>
        <v/>
      </c>
      <c r="F329" s="15" t="str">
        <f t="shared" si="16"/>
        <v/>
      </c>
      <c r="G329" s="23" t="str">
        <f t="shared" si="17"/>
        <v/>
      </c>
      <c r="H329" s="48" t="str">
        <f t="shared" si="19"/>
        <v/>
      </c>
      <c r="I329" s="49" t="str">
        <f t="shared" si="20"/>
        <v/>
      </c>
      <c r="J329" s="26" t="str">
        <f t="shared" si="21"/>
        <v/>
      </c>
      <c r="K329" s="51" t="str">
        <f t="shared" si="22"/>
        <v/>
      </c>
      <c r="L329" s="52" t="str">
        <f t="shared" si="23"/>
        <v/>
      </c>
      <c r="M329" s="15" t="str">
        <f t="shared" si="18"/>
        <v/>
      </c>
      <c r="N329" s="47"/>
      <c r="O329" s="47"/>
      <c r="P329" s="47"/>
      <c r="Q329" s="47"/>
      <c r="R329" s="47"/>
      <c r="S329" s="47"/>
    </row>
    <row r="330" spans="1:27" x14ac:dyDescent="0.55000000000000004">
      <c r="A330" s="5" t="str">
        <f>IF('Data Validation'!$K$2&lt;&gt;TRUE,"",'Data Validation'!A330)</f>
        <v/>
      </c>
      <c r="B330" s="5" t="str">
        <f>IF('Data Validation'!$K$2&lt;&gt;TRUE,"",'Data Validation'!C330)</f>
        <v/>
      </c>
      <c r="C330" s="5" t="str">
        <f>IF('Data Validation'!$K$2&lt;&gt;TRUE,"",'Data Validation'!E330)</f>
        <v/>
      </c>
      <c r="D330" s="5" t="str">
        <f>IF('Data Validation'!$K$2&lt;&gt;TRUE,"",'Data Validation'!G330)</f>
        <v/>
      </c>
      <c r="E330" s="50" t="str">
        <f>IF($C330&lt;&gt;"M5","",SSA!E330)</f>
        <v/>
      </c>
      <c r="F330" s="15" t="str">
        <f t="shared" si="16"/>
        <v/>
      </c>
      <c r="G330" s="23" t="str">
        <f t="shared" si="17"/>
        <v/>
      </c>
      <c r="H330" s="48" t="str">
        <f t="shared" si="19"/>
        <v/>
      </c>
      <c r="I330" s="49" t="str">
        <f t="shared" si="20"/>
        <v/>
      </c>
      <c r="J330" s="26" t="str">
        <f t="shared" si="21"/>
        <v/>
      </c>
      <c r="K330" s="51" t="str">
        <f t="shared" si="22"/>
        <v/>
      </c>
      <c r="L330" s="52" t="str">
        <f t="shared" si="23"/>
        <v/>
      </c>
      <c r="M330" s="15" t="str">
        <f t="shared" si="18"/>
        <v/>
      </c>
      <c r="N330" s="47"/>
      <c r="O330" s="47"/>
      <c r="P330" s="47"/>
      <c r="Q330" s="47"/>
      <c r="R330" s="47"/>
      <c r="S330" s="47"/>
    </row>
    <row r="331" spans="1:27" x14ac:dyDescent="0.55000000000000004">
      <c r="A331" s="5" t="str">
        <f>IF('Data Validation'!$K$2&lt;&gt;TRUE,"",'Data Validation'!A331)</f>
        <v/>
      </c>
      <c r="B331" s="5" t="str">
        <f>IF('Data Validation'!$K$2&lt;&gt;TRUE,"",'Data Validation'!C331)</f>
        <v/>
      </c>
      <c r="C331" s="5" t="str">
        <f>IF('Data Validation'!$K$2&lt;&gt;TRUE,"",'Data Validation'!E331)</f>
        <v/>
      </c>
      <c r="D331" s="5" t="str">
        <f>IF('Data Validation'!$K$2&lt;&gt;TRUE,"",'Data Validation'!G331)</f>
        <v/>
      </c>
      <c r="E331" s="50" t="str">
        <f>IF($C331&lt;&gt;"M5","",SSA!E331)</f>
        <v/>
      </c>
      <c r="F331" s="15" t="str">
        <f t="shared" si="16"/>
        <v/>
      </c>
      <c r="G331" s="23" t="str">
        <f t="shared" si="17"/>
        <v/>
      </c>
      <c r="H331" s="48" t="str">
        <f t="shared" si="19"/>
        <v/>
      </c>
      <c r="I331" s="49" t="str">
        <f t="shared" si="20"/>
        <v/>
      </c>
      <c r="J331" s="26" t="str">
        <f t="shared" si="21"/>
        <v/>
      </c>
      <c r="K331" s="51" t="str">
        <f t="shared" si="22"/>
        <v/>
      </c>
      <c r="L331" s="52" t="str">
        <f t="shared" si="23"/>
        <v/>
      </c>
      <c r="M331" s="15" t="str">
        <f t="shared" si="18"/>
        <v/>
      </c>
      <c r="N331" s="47"/>
      <c r="O331" s="47"/>
      <c r="P331" s="47"/>
      <c r="Q331" s="47"/>
      <c r="R331" s="47"/>
      <c r="S331" s="47"/>
    </row>
    <row r="332" spans="1:27" x14ac:dyDescent="0.55000000000000004">
      <c r="A332" s="5" t="str">
        <f>IF('Data Validation'!$K$2&lt;&gt;TRUE,"",'Data Validation'!A332)</f>
        <v/>
      </c>
      <c r="B332" s="5" t="str">
        <f>IF('Data Validation'!$K$2&lt;&gt;TRUE,"",'Data Validation'!C332)</f>
        <v/>
      </c>
      <c r="C332" s="5" t="str">
        <f>IF('Data Validation'!$K$2&lt;&gt;TRUE,"",'Data Validation'!E332)</f>
        <v/>
      </c>
      <c r="D332" s="5" t="str">
        <f>IF('Data Validation'!$K$2&lt;&gt;TRUE,"",'Data Validation'!G332)</f>
        <v/>
      </c>
      <c r="E332" s="50" t="str">
        <f>IF($C332&lt;&gt;"M5","",SSA!E332)</f>
        <v/>
      </c>
      <c r="F332" s="15" t="str">
        <f t="shared" si="16"/>
        <v/>
      </c>
      <c r="G332" s="23" t="str">
        <f t="shared" si="17"/>
        <v/>
      </c>
      <c r="H332" s="48" t="str">
        <f t="shared" si="19"/>
        <v/>
      </c>
      <c r="I332" s="49" t="str">
        <f t="shared" si="20"/>
        <v/>
      </c>
      <c r="J332" s="26" t="str">
        <f t="shared" si="21"/>
        <v/>
      </c>
      <c r="K332" s="51" t="str">
        <f t="shared" si="22"/>
        <v/>
      </c>
      <c r="L332" s="52" t="str">
        <f t="shared" si="23"/>
        <v/>
      </c>
      <c r="M332" s="15" t="str">
        <f t="shared" si="18"/>
        <v/>
      </c>
      <c r="N332" s="47"/>
      <c r="O332" s="47"/>
      <c r="P332" s="47"/>
      <c r="Q332" s="47"/>
      <c r="R332" s="47"/>
      <c r="S332" s="47"/>
    </row>
    <row r="333" spans="1:27" x14ac:dyDescent="0.55000000000000004">
      <c r="A333" s="5" t="str">
        <f>IF('Data Validation'!$K$2&lt;&gt;TRUE,"",'Data Validation'!A333)</f>
        <v/>
      </c>
      <c r="B333" s="5" t="str">
        <f>IF('Data Validation'!$K$2&lt;&gt;TRUE,"",'Data Validation'!C333)</f>
        <v/>
      </c>
      <c r="C333" s="5" t="str">
        <f>IF('Data Validation'!$K$2&lt;&gt;TRUE,"",'Data Validation'!E333)</f>
        <v/>
      </c>
      <c r="D333" s="5" t="str">
        <f>IF('Data Validation'!$K$2&lt;&gt;TRUE,"",'Data Validation'!G333)</f>
        <v/>
      </c>
      <c r="E333" s="50" t="str">
        <f>IF($C333&lt;&gt;"M5","",SSA!E333)</f>
        <v/>
      </c>
      <c r="F333" s="15" t="str">
        <f t="shared" si="16"/>
        <v/>
      </c>
      <c r="G333" s="23" t="str">
        <f t="shared" si="17"/>
        <v/>
      </c>
      <c r="H333" s="48" t="str">
        <f t="shared" si="19"/>
        <v/>
      </c>
      <c r="I333" s="49" t="str">
        <f t="shared" si="20"/>
        <v/>
      </c>
      <c r="J333" s="26" t="str">
        <f t="shared" si="21"/>
        <v/>
      </c>
      <c r="K333" s="51" t="str">
        <f t="shared" si="22"/>
        <v/>
      </c>
      <c r="L333" s="52" t="str">
        <f t="shared" si="23"/>
        <v/>
      </c>
      <c r="M333" s="15" t="str">
        <f t="shared" si="18"/>
        <v/>
      </c>
      <c r="N333" s="47"/>
      <c r="O333" s="47"/>
      <c r="P333" s="47"/>
      <c r="Q333" s="47"/>
      <c r="R333" s="47"/>
      <c r="S333" s="47"/>
    </row>
    <row r="334" spans="1:27" x14ac:dyDescent="0.55000000000000004">
      <c r="A334" s="5" t="str">
        <f>IF('Data Validation'!$K$2&lt;&gt;TRUE,"",'Data Validation'!A334)</f>
        <v/>
      </c>
      <c r="B334" s="5" t="str">
        <f>IF('Data Validation'!$K$2&lt;&gt;TRUE,"",'Data Validation'!C334)</f>
        <v/>
      </c>
      <c r="C334" s="5" t="str">
        <f>IF('Data Validation'!$K$2&lt;&gt;TRUE,"",'Data Validation'!E334)</f>
        <v/>
      </c>
      <c r="D334" s="5" t="str">
        <f>IF('Data Validation'!$K$2&lt;&gt;TRUE,"",'Data Validation'!G334)</f>
        <v/>
      </c>
      <c r="E334" s="50" t="str">
        <f>IF($C334&lt;&gt;"M5","",SSA!E334)</f>
        <v/>
      </c>
      <c r="F334" s="15" t="str">
        <f t="shared" si="16"/>
        <v/>
      </c>
      <c r="G334" s="23" t="str">
        <f t="shared" si="17"/>
        <v/>
      </c>
      <c r="H334" s="48" t="str">
        <f t="shared" si="19"/>
        <v/>
      </c>
      <c r="I334" s="49" t="str">
        <f t="shared" si="20"/>
        <v/>
      </c>
      <c r="J334" s="26" t="str">
        <f t="shared" si="21"/>
        <v/>
      </c>
      <c r="K334" s="51" t="str">
        <f t="shared" si="22"/>
        <v/>
      </c>
      <c r="L334" s="52" t="str">
        <f t="shared" si="23"/>
        <v/>
      </c>
      <c r="M334" s="15" t="str">
        <f t="shared" si="18"/>
        <v/>
      </c>
      <c r="N334" s="47"/>
      <c r="O334" s="47"/>
      <c r="P334" s="47"/>
      <c r="Q334" s="47"/>
      <c r="R334" s="47"/>
      <c r="S334" s="47"/>
    </row>
    <row r="335" spans="1:27" s="12" customFormat="1" x14ac:dyDescent="0.55000000000000004">
      <c r="A335" s="5" t="str">
        <f>IF('Data Validation'!$K$2&lt;&gt;TRUE,"",'Data Validation'!A335)</f>
        <v/>
      </c>
      <c r="B335" s="5" t="str">
        <f>IF('Data Validation'!$K$2&lt;&gt;TRUE,"",'Data Validation'!C335)</f>
        <v/>
      </c>
      <c r="C335" s="5" t="str">
        <f>IF('Data Validation'!$K$2&lt;&gt;TRUE,"",'Data Validation'!E335)</f>
        <v/>
      </c>
      <c r="D335" s="5" t="str">
        <f>IF('Data Validation'!$K$2&lt;&gt;TRUE,"",'Data Validation'!G335)</f>
        <v/>
      </c>
      <c r="E335" s="50" t="str">
        <f>IF($C335&lt;&gt;"M5","",SSA!E335)</f>
        <v/>
      </c>
      <c r="F335" s="15" t="str">
        <f t="shared" si="16"/>
        <v/>
      </c>
      <c r="G335" s="23" t="str">
        <f t="shared" si="17"/>
        <v/>
      </c>
      <c r="H335" s="48" t="str">
        <f t="shared" si="19"/>
        <v/>
      </c>
      <c r="I335" s="49" t="str">
        <f t="shared" si="20"/>
        <v/>
      </c>
      <c r="J335" s="26" t="str">
        <f t="shared" si="21"/>
        <v/>
      </c>
      <c r="K335" s="51" t="str">
        <f t="shared" si="22"/>
        <v/>
      </c>
      <c r="L335" s="52" t="str">
        <f t="shared" si="23"/>
        <v/>
      </c>
      <c r="M335" s="15" t="str">
        <f t="shared" si="18"/>
        <v/>
      </c>
      <c r="N335" s="47"/>
      <c r="O335" s="47"/>
      <c r="P335" s="47"/>
      <c r="Q335" s="47"/>
      <c r="R335" s="47"/>
      <c r="S335" s="47"/>
      <c r="T335"/>
      <c r="U335"/>
      <c r="V335"/>
      <c r="W335"/>
      <c r="X335"/>
      <c r="Y335"/>
      <c r="Z335"/>
      <c r="AA335"/>
    </row>
    <row r="336" spans="1:27" x14ac:dyDescent="0.55000000000000004">
      <c r="A336" s="5" t="str">
        <f>IF('Data Validation'!$K$2&lt;&gt;TRUE,"",'Data Validation'!A336)</f>
        <v/>
      </c>
      <c r="B336" s="5" t="str">
        <f>IF('Data Validation'!$K$2&lt;&gt;TRUE,"",'Data Validation'!C336)</f>
        <v/>
      </c>
      <c r="C336" s="5" t="str">
        <f>IF('Data Validation'!$K$2&lt;&gt;TRUE,"",'Data Validation'!E336)</f>
        <v/>
      </c>
      <c r="D336" s="5" t="str">
        <f>IF('Data Validation'!$K$2&lt;&gt;TRUE,"",'Data Validation'!G336)</f>
        <v/>
      </c>
      <c r="E336" s="50" t="str">
        <f>IF($C336&lt;&gt;"M5","",SSA!E336)</f>
        <v/>
      </c>
      <c r="F336" s="15" t="str">
        <f t="shared" si="16"/>
        <v/>
      </c>
      <c r="G336" s="23" t="str">
        <f t="shared" si="17"/>
        <v/>
      </c>
      <c r="H336" s="48" t="str">
        <f t="shared" si="19"/>
        <v/>
      </c>
      <c r="I336" s="49" t="str">
        <f t="shared" si="20"/>
        <v/>
      </c>
      <c r="J336" s="26" t="str">
        <f t="shared" si="21"/>
        <v/>
      </c>
      <c r="K336" s="51" t="str">
        <f t="shared" si="22"/>
        <v/>
      </c>
      <c r="L336" s="52" t="str">
        <f t="shared" si="23"/>
        <v/>
      </c>
      <c r="M336" s="15" t="str">
        <f t="shared" si="18"/>
        <v/>
      </c>
      <c r="N336" s="47"/>
      <c r="O336" s="47"/>
      <c r="P336" s="47"/>
      <c r="Q336" s="47"/>
      <c r="R336" s="47"/>
      <c r="S336" s="47"/>
    </row>
    <row r="337" spans="1:19" x14ac:dyDescent="0.55000000000000004">
      <c r="A337" s="5" t="str">
        <f>IF('Data Validation'!$K$2&lt;&gt;TRUE,"",'Data Validation'!A337)</f>
        <v/>
      </c>
      <c r="B337" s="5" t="str">
        <f>IF('Data Validation'!$K$2&lt;&gt;TRUE,"",'Data Validation'!C337)</f>
        <v/>
      </c>
      <c r="C337" s="5" t="str">
        <f>IF('Data Validation'!$K$2&lt;&gt;TRUE,"",'Data Validation'!E337)</f>
        <v/>
      </c>
      <c r="D337" s="5" t="str">
        <f>IF('Data Validation'!$K$2&lt;&gt;TRUE,"",'Data Validation'!G337)</f>
        <v/>
      </c>
      <c r="E337" s="50" t="str">
        <f>IF($C337&lt;&gt;"M5","",SSA!E337)</f>
        <v/>
      </c>
      <c r="F337" s="15" t="str">
        <f t="shared" si="16"/>
        <v/>
      </c>
      <c r="G337" s="23" t="str">
        <f t="shared" si="17"/>
        <v/>
      </c>
      <c r="H337" s="48" t="str">
        <f t="shared" si="19"/>
        <v/>
      </c>
      <c r="I337" s="49" t="str">
        <f t="shared" si="20"/>
        <v/>
      </c>
      <c r="J337" s="26" t="str">
        <f t="shared" si="21"/>
        <v/>
      </c>
      <c r="K337" s="51" t="str">
        <f t="shared" si="22"/>
        <v/>
      </c>
      <c r="L337" s="52" t="str">
        <f t="shared" si="23"/>
        <v/>
      </c>
      <c r="M337" s="15" t="str">
        <f t="shared" si="18"/>
        <v/>
      </c>
      <c r="N337" s="47"/>
      <c r="O337" s="47"/>
      <c r="P337" s="47"/>
      <c r="Q337" s="47"/>
      <c r="R337" s="47"/>
      <c r="S337" s="47"/>
    </row>
    <row r="338" spans="1:19" x14ac:dyDescent="0.55000000000000004">
      <c r="A338" s="5" t="str">
        <f>IF('Data Validation'!$K$2&lt;&gt;TRUE,"",'Data Validation'!A338)</f>
        <v/>
      </c>
      <c r="B338" s="5" t="str">
        <f>IF('Data Validation'!$K$2&lt;&gt;TRUE,"",'Data Validation'!C338)</f>
        <v/>
      </c>
      <c r="C338" s="5" t="str">
        <f>IF('Data Validation'!$K$2&lt;&gt;TRUE,"",'Data Validation'!E338)</f>
        <v/>
      </c>
      <c r="D338" s="5" t="str">
        <f>IF('Data Validation'!$K$2&lt;&gt;TRUE,"",'Data Validation'!G338)</f>
        <v/>
      </c>
      <c r="E338" s="50" t="str">
        <f>IF($C338&lt;&gt;"M5","",SSA!E338)</f>
        <v/>
      </c>
      <c r="F338" s="15" t="str">
        <f t="shared" si="16"/>
        <v/>
      </c>
      <c r="G338" s="23" t="str">
        <f t="shared" si="17"/>
        <v/>
      </c>
      <c r="H338" s="48" t="str">
        <f t="shared" si="19"/>
        <v/>
      </c>
      <c r="I338" s="49" t="str">
        <f t="shared" si="20"/>
        <v/>
      </c>
      <c r="J338" s="26" t="str">
        <f t="shared" si="21"/>
        <v/>
      </c>
      <c r="K338" s="51" t="str">
        <f t="shared" si="22"/>
        <v/>
      </c>
      <c r="L338" s="52" t="str">
        <f t="shared" si="23"/>
        <v/>
      </c>
      <c r="M338" s="15" t="str">
        <f t="shared" si="18"/>
        <v/>
      </c>
      <c r="N338" s="47"/>
      <c r="O338" s="47"/>
      <c r="P338" s="47"/>
      <c r="Q338" s="47"/>
      <c r="R338" s="47"/>
      <c r="S338" s="47"/>
    </row>
    <row r="339" spans="1:19" x14ac:dyDescent="0.55000000000000004">
      <c r="A339" s="5" t="str">
        <f>IF('Data Validation'!$K$2&lt;&gt;TRUE,"",'Data Validation'!A339)</f>
        <v/>
      </c>
      <c r="B339" s="5" t="str">
        <f>IF('Data Validation'!$K$2&lt;&gt;TRUE,"",'Data Validation'!C339)</f>
        <v/>
      </c>
      <c r="C339" s="5" t="str">
        <f>IF('Data Validation'!$K$2&lt;&gt;TRUE,"",'Data Validation'!E339)</f>
        <v/>
      </c>
      <c r="D339" s="5" t="str">
        <f>IF('Data Validation'!$K$2&lt;&gt;TRUE,"",'Data Validation'!G339)</f>
        <v/>
      </c>
      <c r="E339" s="50" t="str">
        <f>IF($C339&lt;&gt;"M5","",SSA!E339)</f>
        <v/>
      </c>
      <c r="F339" s="15" t="str">
        <f t="shared" si="16"/>
        <v/>
      </c>
      <c r="G339" s="23" t="str">
        <f t="shared" si="17"/>
        <v/>
      </c>
      <c r="H339" s="48" t="str">
        <f t="shared" si="19"/>
        <v/>
      </c>
      <c r="I339" s="49" t="str">
        <f t="shared" si="20"/>
        <v/>
      </c>
      <c r="J339" s="26" t="str">
        <f t="shared" si="21"/>
        <v/>
      </c>
      <c r="K339" s="51" t="str">
        <f t="shared" si="22"/>
        <v/>
      </c>
      <c r="L339" s="52" t="str">
        <f t="shared" si="23"/>
        <v/>
      </c>
      <c r="M339" s="15" t="str">
        <f t="shared" si="18"/>
        <v/>
      </c>
      <c r="N339" s="47"/>
      <c r="O339" s="47"/>
      <c r="P339" s="47"/>
      <c r="Q339" s="47"/>
      <c r="R339" s="47"/>
      <c r="S339" s="47"/>
    </row>
    <row r="340" spans="1:19" x14ac:dyDescent="0.55000000000000004">
      <c r="A340" s="5" t="str">
        <f>IF('Data Validation'!$K$2&lt;&gt;TRUE,"",'Data Validation'!A340)</f>
        <v/>
      </c>
      <c r="B340" s="5" t="str">
        <f>IF('Data Validation'!$K$2&lt;&gt;TRUE,"",'Data Validation'!C340)</f>
        <v/>
      </c>
      <c r="C340" s="5" t="str">
        <f>IF('Data Validation'!$K$2&lt;&gt;TRUE,"",'Data Validation'!E340)</f>
        <v/>
      </c>
      <c r="D340" s="5" t="str">
        <f>IF('Data Validation'!$K$2&lt;&gt;TRUE,"",'Data Validation'!G340)</f>
        <v/>
      </c>
      <c r="E340" s="50" t="str">
        <f>IF($C340&lt;&gt;"M5","",SSA!E340)</f>
        <v/>
      </c>
      <c r="F340" s="15" t="str">
        <f t="shared" si="16"/>
        <v/>
      </c>
      <c r="G340" s="23" t="str">
        <f t="shared" si="17"/>
        <v/>
      </c>
      <c r="H340" s="48" t="str">
        <f t="shared" si="19"/>
        <v/>
      </c>
      <c r="I340" s="49" t="str">
        <f t="shared" si="20"/>
        <v/>
      </c>
      <c r="J340" s="26" t="str">
        <f t="shared" si="21"/>
        <v/>
      </c>
      <c r="K340" s="51" t="str">
        <f t="shared" si="22"/>
        <v/>
      </c>
      <c r="L340" s="52" t="str">
        <f t="shared" si="23"/>
        <v/>
      </c>
      <c r="M340" s="15" t="str">
        <f t="shared" si="18"/>
        <v/>
      </c>
      <c r="N340" s="47"/>
      <c r="O340" s="47"/>
      <c r="P340" s="47"/>
      <c r="Q340" s="47"/>
      <c r="R340" s="47"/>
      <c r="S340" s="47"/>
    </row>
    <row r="341" spans="1:19" x14ac:dyDescent="0.55000000000000004">
      <c r="A341" s="5" t="str">
        <f>IF('Data Validation'!$K$2&lt;&gt;TRUE,"",'Data Validation'!A341)</f>
        <v/>
      </c>
      <c r="B341" s="5" t="str">
        <f>IF('Data Validation'!$K$2&lt;&gt;TRUE,"",'Data Validation'!C341)</f>
        <v/>
      </c>
      <c r="C341" s="5" t="str">
        <f>IF('Data Validation'!$K$2&lt;&gt;TRUE,"",'Data Validation'!E341)</f>
        <v/>
      </c>
      <c r="D341" s="5" t="str">
        <f>IF('Data Validation'!$K$2&lt;&gt;TRUE,"",'Data Validation'!G341)</f>
        <v/>
      </c>
      <c r="E341" s="50" t="str">
        <f>IF($C341&lt;&gt;"M5","",SSA!E341)</f>
        <v/>
      </c>
      <c r="F341" s="15" t="str">
        <f t="shared" si="16"/>
        <v/>
      </c>
      <c r="G341" s="23" t="str">
        <f t="shared" si="17"/>
        <v/>
      </c>
      <c r="H341" s="48" t="str">
        <f t="shared" si="19"/>
        <v/>
      </c>
      <c r="I341" s="49" t="str">
        <f t="shared" si="20"/>
        <v/>
      </c>
      <c r="J341" s="26" t="str">
        <f t="shared" si="21"/>
        <v/>
      </c>
      <c r="K341" s="51" t="str">
        <f t="shared" si="22"/>
        <v/>
      </c>
      <c r="L341" s="52" t="str">
        <f t="shared" si="23"/>
        <v/>
      </c>
      <c r="M341" s="15" t="str">
        <f t="shared" si="18"/>
        <v/>
      </c>
      <c r="N341" s="47"/>
      <c r="O341" s="47"/>
      <c r="P341" s="47"/>
      <c r="Q341" s="47"/>
      <c r="R341" s="47"/>
      <c r="S341" s="47"/>
    </row>
    <row r="342" spans="1:19" x14ac:dyDescent="0.55000000000000004">
      <c r="A342" s="5" t="str">
        <f>IF('Data Validation'!$K$2&lt;&gt;TRUE,"",'Data Validation'!A342)</f>
        <v/>
      </c>
      <c r="B342" s="5" t="str">
        <f>IF('Data Validation'!$K$2&lt;&gt;TRUE,"",'Data Validation'!C342)</f>
        <v/>
      </c>
      <c r="C342" s="5" t="str">
        <f>IF('Data Validation'!$K$2&lt;&gt;TRUE,"",'Data Validation'!E342)</f>
        <v/>
      </c>
      <c r="D342" s="5" t="str">
        <f>IF('Data Validation'!$K$2&lt;&gt;TRUE,"",'Data Validation'!G342)</f>
        <v/>
      </c>
      <c r="E342" s="50" t="str">
        <f>IF($C342&lt;&gt;"M5","",SSA!E342)</f>
        <v/>
      </c>
      <c r="F342" s="15" t="str">
        <f t="shared" si="16"/>
        <v/>
      </c>
      <c r="G342" s="23" t="str">
        <f t="shared" si="17"/>
        <v/>
      </c>
      <c r="H342" s="48" t="str">
        <f t="shared" si="19"/>
        <v/>
      </c>
      <c r="I342" s="49" t="str">
        <f t="shared" si="20"/>
        <v/>
      </c>
      <c r="J342" s="26" t="str">
        <f t="shared" si="21"/>
        <v/>
      </c>
      <c r="K342" s="51" t="str">
        <f t="shared" si="22"/>
        <v/>
      </c>
      <c r="L342" s="52" t="str">
        <f t="shared" si="23"/>
        <v/>
      </c>
      <c r="M342" s="15" t="str">
        <f t="shared" si="18"/>
        <v/>
      </c>
      <c r="N342" s="47"/>
      <c r="O342" s="47"/>
      <c r="P342" s="47"/>
      <c r="Q342" s="47"/>
      <c r="R342" s="47"/>
      <c r="S342" s="47"/>
    </row>
    <row r="343" spans="1:19" x14ac:dyDescent="0.55000000000000004">
      <c r="A343" s="5" t="str">
        <f>IF('Data Validation'!$K$2&lt;&gt;TRUE,"",'Data Validation'!A343)</f>
        <v/>
      </c>
      <c r="B343" s="5" t="str">
        <f>IF('Data Validation'!$K$2&lt;&gt;TRUE,"",'Data Validation'!C343)</f>
        <v/>
      </c>
      <c r="C343" s="5" t="str">
        <f>IF('Data Validation'!$K$2&lt;&gt;TRUE,"",'Data Validation'!E343)</f>
        <v/>
      </c>
      <c r="D343" s="5" t="str">
        <f>IF('Data Validation'!$K$2&lt;&gt;TRUE,"",'Data Validation'!G343)</f>
        <v/>
      </c>
      <c r="E343" s="50" t="str">
        <f>IF($C343&lt;&gt;"M5","",SSA!E343)</f>
        <v/>
      </c>
      <c r="F343" s="15" t="str">
        <f t="shared" si="16"/>
        <v/>
      </c>
      <c r="G343" s="23" t="str">
        <f t="shared" si="17"/>
        <v/>
      </c>
      <c r="H343" s="48" t="str">
        <f t="shared" si="19"/>
        <v/>
      </c>
      <c r="I343" s="49" t="str">
        <f t="shared" si="20"/>
        <v/>
      </c>
      <c r="J343" s="26" t="str">
        <f t="shared" si="21"/>
        <v/>
      </c>
      <c r="K343" s="51" t="str">
        <f t="shared" si="22"/>
        <v/>
      </c>
      <c r="L343" s="52" t="str">
        <f t="shared" si="23"/>
        <v/>
      </c>
      <c r="M343" s="15" t="str">
        <f t="shared" si="18"/>
        <v/>
      </c>
      <c r="N343" s="47"/>
      <c r="O343" s="47"/>
      <c r="P343" s="47"/>
      <c r="Q343" s="47"/>
      <c r="R343" s="47"/>
      <c r="S343" s="47"/>
    </row>
    <row r="344" spans="1:19" x14ac:dyDescent="0.55000000000000004">
      <c r="A344" s="5" t="str">
        <f>IF('Data Validation'!$K$2&lt;&gt;TRUE,"",'Data Validation'!A344)</f>
        <v/>
      </c>
      <c r="B344" s="5" t="str">
        <f>IF('Data Validation'!$K$2&lt;&gt;TRUE,"",'Data Validation'!C344)</f>
        <v/>
      </c>
      <c r="C344" s="5" t="str">
        <f>IF('Data Validation'!$K$2&lt;&gt;TRUE,"",'Data Validation'!E344)</f>
        <v/>
      </c>
      <c r="D344" s="5" t="str">
        <f>IF('Data Validation'!$K$2&lt;&gt;TRUE,"",'Data Validation'!G344)</f>
        <v/>
      </c>
      <c r="E344" s="50" t="str">
        <f>IF($C344&lt;&gt;"M5","",SSA!E344)</f>
        <v/>
      </c>
      <c r="F344" s="15" t="str">
        <f t="shared" si="16"/>
        <v/>
      </c>
      <c r="G344" s="23" t="str">
        <f t="shared" si="17"/>
        <v/>
      </c>
      <c r="H344" s="48" t="str">
        <f t="shared" si="19"/>
        <v/>
      </c>
      <c r="I344" s="49" t="str">
        <f t="shared" si="20"/>
        <v/>
      </c>
      <c r="J344" s="26" t="str">
        <f t="shared" si="21"/>
        <v/>
      </c>
      <c r="K344" s="51" t="str">
        <f t="shared" si="22"/>
        <v/>
      </c>
      <c r="L344" s="52" t="str">
        <f t="shared" si="23"/>
        <v/>
      </c>
      <c r="M344" s="15" t="str">
        <f t="shared" si="18"/>
        <v/>
      </c>
      <c r="N344" s="47"/>
      <c r="O344" s="47"/>
      <c r="P344" s="47"/>
      <c r="Q344" s="47"/>
      <c r="R344" s="47"/>
      <c r="S344" s="47"/>
    </row>
    <row r="345" spans="1:19" x14ac:dyDescent="0.55000000000000004">
      <c r="A345" s="5" t="str">
        <f>IF('Data Validation'!$K$2&lt;&gt;TRUE,"",'Data Validation'!A345)</f>
        <v/>
      </c>
      <c r="B345" s="5" t="str">
        <f>IF('Data Validation'!$K$2&lt;&gt;TRUE,"",'Data Validation'!C345)</f>
        <v/>
      </c>
      <c r="C345" s="5" t="str">
        <f>IF('Data Validation'!$K$2&lt;&gt;TRUE,"",'Data Validation'!E345)</f>
        <v/>
      </c>
      <c r="D345" s="5" t="str">
        <f>IF('Data Validation'!$K$2&lt;&gt;TRUE,"",'Data Validation'!G345)</f>
        <v/>
      </c>
      <c r="E345" s="50" t="str">
        <f>IF($C345&lt;&gt;"M5","",SSA!E345)</f>
        <v/>
      </c>
      <c r="F345" s="15" t="str">
        <f t="shared" ref="F345:F408" si="24">IFERROR(AVERAGE(E310:E345),"")</f>
        <v/>
      </c>
      <c r="G345" s="23" t="str">
        <f t="shared" ref="G345:G408" si="25">IF(F345="","",F345*0.2+G344*0.8)</f>
        <v/>
      </c>
      <c r="H345" s="48" t="str">
        <f t="shared" si="19"/>
        <v/>
      </c>
      <c r="I345" s="49" t="str">
        <f t="shared" si="20"/>
        <v/>
      </c>
      <c r="J345" s="26" t="str">
        <f t="shared" si="21"/>
        <v/>
      </c>
      <c r="K345" s="51" t="str">
        <f t="shared" si="22"/>
        <v/>
      </c>
      <c r="L345" s="52" t="str">
        <f t="shared" si="23"/>
        <v/>
      </c>
      <c r="M345" s="15" t="str">
        <f t="shared" ref="M345:M408" si="26">IFERROR(E345-F345,"")</f>
        <v/>
      </c>
      <c r="N345" s="47"/>
      <c r="O345" s="47"/>
      <c r="P345" s="47"/>
      <c r="Q345" s="47"/>
      <c r="R345" s="47"/>
      <c r="S345" s="47"/>
    </row>
    <row r="346" spans="1:19" x14ac:dyDescent="0.55000000000000004">
      <c r="A346" s="5" t="str">
        <f>IF('Data Validation'!$K$2&lt;&gt;TRUE,"",'Data Validation'!A346)</f>
        <v/>
      </c>
      <c r="B346" s="5" t="str">
        <f>IF('Data Validation'!$K$2&lt;&gt;TRUE,"",'Data Validation'!C346)</f>
        <v/>
      </c>
      <c r="C346" s="5" t="str">
        <f>IF('Data Validation'!$K$2&lt;&gt;TRUE,"",'Data Validation'!E346)</f>
        <v/>
      </c>
      <c r="D346" s="5" t="str">
        <f>IF('Data Validation'!$K$2&lt;&gt;TRUE,"",'Data Validation'!G346)</f>
        <v/>
      </c>
      <c r="E346" s="50" t="str">
        <f>IF($C346&lt;&gt;"M5","",SSA!E346)</f>
        <v/>
      </c>
      <c r="F346" s="15" t="str">
        <f t="shared" si="24"/>
        <v/>
      </c>
      <c r="G346" s="23" t="str">
        <f t="shared" si="25"/>
        <v/>
      </c>
      <c r="H346" s="48" t="str">
        <f t="shared" ref="H346:H409" si="27">IFERROR(F346-G346,"")</f>
        <v/>
      </c>
      <c r="I346" s="49" t="str">
        <f t="shared" ref="I346:I409" si="28">IF(H346="","",IF(H346&gt;=0,1,-1))</f>
        <v/>
      </c>
      <c r="J346" s="26" t="str">
        <f t="shared" si="21"/>
        <v/>
      </c>
      <c r="K346" s="51" t="str">
        <f t="shared" si="22"/>
        <v/>
      </c>
      <c r="L346" s="52" t="str">
        <f t="shared" si="23"/>
        <v/>
      </c>
      <c r="M346" s="15" t="str">
        <f t="shared" si="26"/>
        <v/>
      </c>
      <c r="N346" s="47"/>
      <c r="O346" s="47"/>
      <c r="P346" s="47"/>
      <c r="Q346" s="47"/>
      <c r="R346" s="47"/>
      <c r="S346" s="47"/>
    </row>
    <row r="347" spans="1:19" x14ac:dyDescent="0.55000000000000004">
      <c r="A347" s="5" t="str">
        <f>IF('Data Validation'!$K$2&lt;&gt;TRUE,"",'Data Validation'!A347)</f>
        <v/>
      </c>
      <c r="B347" s="5" t="str">
        <f>IF('Data Validation'!$K$2&lt;&gt;TRUE,"",'Data Validation'!C347)</f>
        <v/>
      </c>
      <c r="C347" s="5" t="str">
        <f>IF('Data Validation'!$K$2&lt;&gt;TRUE,"",'Data Validation'!E347)</f>
        <v/>
      </c>
      <c r="D347" s="5" t="str">
        <f>IF('Data Validation'!$K$2&lt;&gt;TRUE,"",'Data Validation'!G347)</f>
        <v/>
      </c>
      <c r="E347" s="50" t="str">
        <f>IF($C347&lt;&gt;"M5","",SSA!E347)</f>
        <v/>
      </c>
      <c r="F347" s="15" t="str">
        <f t="shared" si="24"/>
        <v/>
      </c>
      <c r="G347" s="23" t="str">
        <f t="shared" si="25"/>
        <v/>
      </c>
      <c r="H347" s="48" t="str">
        <f t="shared" si="27"/>
        <v/>
      </c>
      <c r="I347" s="49" t="str">
        <f t="shared" si="28"/>
        <v/>
      </c>
      <c r="J347" s="26" t="str">
        <f t="shared" ref="J347:J410" si="29">IFERROR(IF(I347=I346,J346+I347,I347),"")</f>
        <v/>
      </c>
      <c r="K347" s="51" t="str">
        <f t="shared" si="22"/>
        <v/>
      </c>
      <c r="L347" s="52" t="str">
        <f t="shared" si="23"/>
        <v/>
      </c>
      <c r="M347" s="15" t="str">
        <f t="shared" si="26"/>
        <v/>
      </c>
      <c r="N347" s="47"/>
      <c r="O347" s="47"/>
      <c r="P347" s="47"/>
      <c r="Q347" s="47"/>
      <c r="R347" s="47"/>
      <c r="S347" s="47"/>
    </row>
    <row r="348" spans="1:19" x14ac:dyDescent="0.55000000000000004">
      <c r="A348" s="5" t="str">
        <f>IF('Data Validation'!$K$2&lt;&gt;TRUE,"",'Data Validation'!A348)</f>
        <v/>
      </c>
      <c r="B348" s="5" t="str">
        <f>IF('Data Validation'!$K$2&lt;&gt;TRUE,"",'Data Validation'!C348)</f>
        <v/>
      </c>
      <c r="C348" s="5" t="str">
        <f>IF('Data Validation'!$K$2&lt;&gt;TRUE,"",'Data Validation'!E348)</f>
        <v/>
      </c>
      <c r="D348" s="5" t="str">
        <f>IF('Data Validation'!$K$2&lt;&gt;TRUE,"",'Data Validation'!G348)</f>
        <v/>
      </c>
      <c r="E348" s="50" t="str">
        <f>IF($C348&lt;&gt;"M5","",SSA!E348)</f>
        <v/>
      </c>
      <c r="F348" s="15" t="str">
        <f t="shared" si="24"/>
        <v/>
      </c>
      <c r="G348" s="23" t="str">
        <f t="shared" si="25"/>
        <v/>
      </c>
      <c r="H348" s="48" t="str">
        <f t="shared" si="27"/>
        <v/>
      </c>
      <c r="I348" s="49" t="str">
        <f t="shared" si="28"/>
        <v/>
      </c>
      <c r="J348" s="26" t="str">
        <f t="shared" si="29"/>
        <v/>
      </c>
      <c r="K348" s="51" t="str">
        <f t="shared" si="22"/>
        <v/>
      </c>
      <c r="L348" s="52" t="str">
        <f t="shared" si="23"/>
        <v/>
      </c>
      <c r="M348" s="15" t="str">
        <f t="shared" si="26"/>
        <v/>
      </c>
      <c r="N348" s="47"/>
      <c r="O348" s="47"/>
      <c r="P348" s="47"/>
      <c r="Q348" s="47"/>
      <c r="R348" s="47"/>
      <c r="S348" s="47"/>
    </row>
    <row r="349" spans="1:19" x14ac:dyDescent="0.55000000000000004">
      <c r="A349" s="5" t="str">
        <f>IF('Data Validation'!$K$2&lt;&gt;TRUE,"",'Data Validation'!A349)</f>
        <v/>
      </c>
      <c r="B349" s="5" t="str">
        <f>IF('Data Validation'!$K$2&lt;&gt;TRUE,"",'Data Validation'!C349)</f>
        <v/>
      </c>
      <c r="C349" s="5" t="str">
        <f>IF('Data Validation'!$K$2&lt;&gt;TRUE,"",'Data Validation'!E349)</f>
        <v/>
      </c>
      <c r="D349" s="5" t="str">
        <f>IF('Data Validation'!$K$2&lt;&gt;TRUE,"",'Data Validation'!G349)</f>
        <v/>
      </c>
      <c r="E349" s="50" t="str">
        <f>IF($C349&lt;&gt;"M5","",SSA!E349)</f>
        <v/>
      </c>
      <c r="F349" s="15" t="str">
        <f t="shared" si="24"/>
        <v/>
      </c>
      <c r="G349" s="23" t="str">
        <f t="shared" si="25"/>
        <v/>
      </c>
      <c r="H349" s="48" t="str">
        <f t="shared" si="27"/>
        <v/>
      </c>
      <c r="I349" s="49" t="str">
        <f t="shared" si="28"/>
        <v/>
      </c>
      <c r="J349" s="26" t="str">
        <f t="shared" si="29"/>
        <v/>
      </c>
      <c r="K349" s="51" t="str">
        <f t="shared" si="22"/>
        <v/>
      </c>
      <c r="L349" s="52" t="str">
        <f t="shared" si="23"/>
        <v/>
      </c>
      <c r="M349" s="15" t="str">
        <f t="shared" si="26"/>
        <v/>
      </c>
      <c r="N349" s="47"/>
      <c r="O349" s="47"/>
      <c r="P349" s="47"/>
      <c r="Q349" s="47"/>
      <c r="R349" s="47"/>
      <c r="S349" s="47"/>
    </row>
    <row r="350" spans="1:19" x14ac:dyDescent="0.55000000000000004">
      <c r="A350" s="5" t="str">
        <f>IF('Data Validation'!$K$2&lt;&gt;TRUE,"",'Data Validation'!A350)</f>
        <v/>
      </c>
      <c r="B350" s="5" t="str">
        <f>IF('Data Validation'!$K$2&lt;&gt;TRUE,"",'Data Validation'!C350)</f>
        <v/>
      </c>
      <c r="C350" s="5" t="str">
        <f>IF('Data Validation'!$K$2&lt;&gt;TRUE,"",'Data Validation'!E350)</f>
        <v/>
      </c>
      <c r="D350" s="5" t="str">
        <f>IF('Data Validation'!$K$2&lt;&gt;TRUE,"",'Data Validation'!G350)</f>
        <v/>
      </c>
      <c r="E350" s="50" t="str">
        <f>IF($C350&lt;&gt;"M5","",SSA!E350)</f>
        <v/>
      </c>
      <c r="F350" s="15" t="str">
        <f t="shared" si="24"/>
        <v/>
      </c>
      <c r="G350" s="23" t="str">
        <f t="shared" si="25"/>
        <v/>
      </c>
      <c r="H350" s="48" t="str">
        <f t="shared" si="27"/>
        <v/>
      </c>
      <c r="I350" s="49" t="str">
        <f t="shared" si="28"/>
        <v/>
      </c>
      <c r="J350" s="26" t="str">
        <f t="shared" si="29"/>
        <v/>
      </c>
      <c r="K350" s="51" t="str">
        <f t="shared" si="22"/>
        <v/>
      </c>
      <c r="L350" s="52" t="str">
        <f t="shared" si="23"/>
        <v/>
      </c>
      <c r="M350" s="15" t="str">
        <f t="shared" si="26"/>
        <v/>
      </c>
      <c r="N350" s="47"/>
      <c r="O350" s="47"/>
      <c r="P350" s="47"/>
      <c r="Q350" s="47"/>
      <c r="R350" s="47"/>
      <c r="S350" s="47"/>
    </row>
    <row r="351" spans="1:19" x14ac:dyDescent="0.55000000000000004">
      <c r="A351" s="5" t="str">
        <f>IF('Data Validation'!$K$2&lt;&gt;TRUE,"",'Data Validation'!A351)</f>
        <v/>
      </c>
      <c r="B351" s="5" t="str">
        <f>IF('Data Validation'!$K$2&lt;&gt;TRUE,"",'Data Validation'!C351)</f>
        <v/>
      </c>
      <c r="C351" s="5" t="str">
        <f>IF('Data Validation'!$K$2&lt;&gt;TRUE,"",'Data Validation'!E351)</f>
        <v/>
      </c>
      <c r="D351" s="5" t="str">
        <f>IF('Data Validation'!$K$2&lt;&gt;TRUE,"",'Data Validation'!G351)</f>
        <v/>
      </c>
      <c r="E351" s="50" t="str">
        <f>IF($C351&lt;&gt;"M5","",SSA!E351)</f>
        <v/>
      </c>
      <c r="F351" s="15" t="str">
        <f t="shared" si="24"/>
        <v/>
      </c>
      <c r="G351" s="23" t="str">
        <f t="shared" si="25"/>
        <v/>
      </c>
      <c r="H351" s="48" t="str">
        <f t="shared" si="27"/>
        <v/>
      </c>
      <c r="I351" s="49" t="str">
        <f t="shared" si="28"/>
        <v/>
      </c>
      <c r="J351" s="26" t="str">
        <f t="shared" si="29"/>
        <v/>
      </c>
      <c r="K351" s="51" t="str">
        <f t="shared" si="22"/>
        <v/>
      </c>
      <c r="L351" s="52" t="str">
        <f t="shared" si="23"/>
        <v/>
      </c>
      <c r="M351" s="15" t="str">
        <f t="shared" si="26"/>
        <v/>
      </c>
      <c r="N351" s="47"/>
      <c r="O351" s="47"/>
      <c r="P351" s="47"/>
      <c r="Q351" s="47"/>
      <c r="R351" s="47"/>
      <c r="S351" s="47"/>
    </row>
    <row r="352" spans="1:19" x14ac:dyDescent="0.55000000000000004">
      <c r="A352" s="5" t="str">
        <f>IF('Data Validation'!$K$2&lt;&gt;TRUE,"",'Data Validation'!A352)</f>
        <v/>
      </c>
      <c r="B352" s="5" t="str">
        <f>IF('Data Validation'!$K$2&lt;&gt;TRUE,"",'Data Validation'!C352)</f>
        <v/>
      </c>
      <c r="C352" s="5" t="str">
        <f>IF('Data Validation'!$K$2&lt;&gt;TRUE,"",'Data Validation'!E352)</f>
        <v/>
      </c>
      <c r="D352" s="5" t="str">
        <f>IF('Data Validation'!$K$2&lt;&gt;TRUE,"",'Data Validation'!G352)</f>
        <v/>
      </c>
      <c r="E352" s="50" t="str">
        <f>IF($C352&lt;&gt;"M5","",SSA!E352)</f>
        <v/>
      </c>
      <c r="F352" s="15" t="str">
        <f t="shared" si="24"/>
        <v/>
      </c>
      <c r="G352" s="23" t="str">
        <f t="shared" si="25"/>
        <v/>
      </c>
      <c r="H352" s="48" t="str">
        <f t="shared" si="27"/>
        <v/>
      </c>
      <c r="I352" s="49" t="str">
        <f t="shared" si="28"/>
        <v/>
      </c>
      <c r="J352" s="26" t="str">
        <f t="shared" si="29"/>
        <v/>
      </c>
      <c r="K352" s="51" t="str">
        <f t="shared" si="22"/>
        <v/>
      </c>
      <c r="L352" s="52" t="str">
        <f t="shared" si="23"/>
        <v/>
      </c>
      <c r="M352" s="15" t="str">
        <f t="shared" si="26"/>
        <v/>
      </c>
      <c r="N352" s="47"/>
      <c r="O352" s="47"/>
      <c r="P352" s="47"/>
      <c r="Q352" s="47"/>
      <c r="R352" s="47"/>
      <c r="S352" s="47"/>
    </row>
    <row r="353" spans="1:19" x14ac:dyDescent="0.55000000000000004">
      <c r="A353" s="5" t="str">
        <f>IF('Data Validation'!$K$2&lt;&gt;TRUE,"",'Data Validation'!A353)</f>
        <v/>
      </c>
      <c r="B353" s="5" t="str">
        <f>IF('Data Validation'!$K$2&lt;&gt;TRUE,"",'Data Validation'!C353)</f>
        <v/>
      </c>
      <c r="C353" s="5" t="str">
        <f>IF('Data Validation'!$K$2&lt;&gt;TRUE,"",'Data Validation'!E353)</f>
        <v/>
      </c>
      <c r="D353" s="5" t="str">
        <f>IF('Data Validation'!$K$2&lt;&gt;TRUE,"",'Data Validation'!G353)</f>
        <v/>
      </c>
      <c r="E353" s="50" t="str">
        <f>IF($C353&lt;&gt;"M5","",SSA!E353)</f>
        <v/>
      </c>
      <c r="F353" s="15" t="str">
        <f t="shared" si="24"/>
        <v/>
      </c>
      <c r="G353" s="23" t="str">
        <f t="shared" si="25"/>
        <v/>
      </c>
      <c r="H353" s="48" t="str">
        <f t="shared" si="27"/>
        <v/>
      </c>
      <c r="I353" s="49" t="str">
        <f t="shared" si="28"/>
        <v/>
      </c>
      <c r="J353" s="26" t="str">
        <f t="shared" si="29"/>
        <v/>
      </c>
      <c r="K353" s="51" t="str">
        <f t="shared" si="22"/>
        <v/>
      </c>
      <c r="L353" s="52" t="str">
        <f t="shared" si="23"/>
        <v/>
      </c>
      <c r="M353" s="15" t="str">
        <f t="shared" si="26"/>
        <v/>
      </c>
      <c r="N353" s="47"/>
      <c r="O353" s="47"/>
      <c r="P353" s="47"/>
      <c r="Q353" s="47"/>
      <c r="R353" s="47"/>
      <c r="S353" s="47"/>
    </row>
    <row r="354" spans="1:19" x14ac:dyDescent="0.55000000000000004">
      <c r="A354" s="5" t="str">
        <f>IF('Data Validation'!$K$2&lt;&gt;TRUE,"",'Data Validation'!A354)</f>
        <v/>
      </c>
      <c r="B354" s="5" t="str">
        <f>IF('Data Validation'!$K$2&lt;&gt;TRUE,"",'Data Validation'!C354)</f>
        <v/>
      </c>
      <c r="C354" s="5" t="str">
        <f>IF('Data Validation'!$K$2&lt;&gt;TRUE,"",'Data Validation'!E354)</f>
        <v/>
      </c>
      <c r="D354" s="5" t="str">
        <f>IF('Data Validation'!$K$2&lt;&gt;TRUE,"",'Data Validation'!G354)</f>
        <v/>
      </c>
      <c r="E354" s="50" t="str">
        <f>IF($C354&lt;&gt;"M5","",SSA!E354)</f>
        <v/>
      </c>
      <c r="F354" s="15" t="str">
        <f t="shared" si="24"/>
        <v/>
      </c>
      <c r="G354" s="23" t="str">
        <f t="shared" si="25"/>
        <v/>
      </c>
      <c r="H354" s="48" t="str">
        <f t="shared" si="27"/>
        <v/>
      </c>
      <c r="I354" s="49" t="str">
        <f t="shared" si="28"/>
        <v/>
      </c>
      <c r="J354" s="26" t="str">
        <f t="shared" si="29"/>
        <v/>
      </c>
      <c r="K354" s="51" t="str">
        <f t="shared" si="22"/>
        <v/>
      </c>
      <c r="L354" s="52" t="str">
        <f t="shared" si="23"/>
        <v/>
      </c>
      <c r="M354" s="15" t="str">
        <f t="shared" si="26"/>
        <v/>
      </c>
      <c r="N354" s="47"/>
      <c r="O354" s="47"/>
      <c r="P354" s="47"/>
      <c r="Q354" s="47"/>
      <c r="R354" s="47"/>
      <c r="S354" s="47"/>
    </row>
    <row r="355" spans="1:19" x14ac:dyDescent="0.55000000000000004">
      <c r="A355" s="5" t="str">
        <f>IF('Data Validation'!$K$2&lt;&gt;TRUE,"",'Data Validation'!A355)</f>
        <v/>
      </c>
      <c r="B355" s="5" t="str">
        <f>IF('Data Validation'!$K$2&lt;&gt;TRUE,"",'Data Validation'!C355)</f>
        <v/>
      </c>
      <c r="C355" s="5" t="str">
        <f>IF('Data Validation'!$K$2&lt;&gt;TRUE,"",'Data Validation'!E355)</f>
        <v/>
      </c>
      <c r="D355" s="5" t="str">
        <f>IF('Data Validation'!$K$2&lt;&gt;TRUE,"",'Data Validation'!G355)</f>
        <v/>
      </c>
      <c r="E355" s="50" t="str">
        <f>IF($C355&lt;&gt;"M5","",SSA!E355)</f>
        <v/>
      </c>
      <c r="F355" s="15" t="str">
        <f t="shared" si="24"/>
        <v/>
      </c>
      <c r="G355" s="23" t="str">
        <f t="shared" si="25"/>
        <v/>
      </c>
      <c r="H355" s="48" t="str">
        <f t="shared" si="27"/>
        <v/>
      </c>
      <c r="I355" s="49" t="str">
        <f t="shared" si="28"/>
        <v/>
      </c>
      <c r="J355" s="26" t="str">
        <f t="shared" si="29"/>
        <v/>
      </c>
      <c r="K355" s="51" t="str">
        <f t="shared" si="22"/>
        <v/>
      </c>
      <c r="L355" s="52" t="str">
        <f t="shared" si="23"/>
        <v/>
      </c>
      <c r="M355" s="15" t="str">
        <f t="shared" si="26"/>
        <v/>
      </c>
      <c r="N355" s="47"/>
      <c r="O355" s="47"/>
      <c r="P355" s="47"/>
      <c r="Q355" s="47"/>
      <c r="R355" s="47"/>
      <c r="S355" s="47"/>
    </row>
    <row r="356" spans="1:19" x14ac:dyDescent="0.55000000000000004">
      <c r="A356" s="5" t="str">
        <f>IF('Data Validation'!$K$2&lt;&gt;TRUE,"",'Data Validation'!A356)</f>
        <v/>
      </c>
      <c r="B356" s="5" t="str">
        <f>IF('Data Validation'!$K$2&lt;&gt;TRUE,"",'Data Validation'!C356)</f>
        <v/>
      </c>
      <c r="C356" s="5" t="str">
        <f>IF('Data Validation'!$K$2&lt;&gt;TRUE,"",'Data Validation'!E356)</f>
        <v/>
      </c>
      <c r="D356" s="5" t="str">
        <f>IF('Data Validation'!$K$2&lt;&gt;TRUE,"",'Data Validation'!G356)</f>
        <v/>
      </c>
      <c r="E356" s="50" t="str">
        <f>IF($C356&lt;&gt;"M5","",SSA!E356)</f>
        <v/>
      </c>
      <c r="F356" s="15" t="str">
        <f t="shared" si="24"/>
        <v/>
      </c>
      <c r="G356" s="23" t="str">
        <f t="shared" si="25"/>
        <v/>
      </c>
      <c r="H356" s="48" t="str">
        <f t="shared" si="27"/>
        <v/>
      </c>
      <c r="I356" s="49" t="str">
        <f t="shared" si="28"/>
        <v/>
      </c>
      <c r="J356" s="26" t="str">
        <f t="shared" si="29"/>
        <v/>
      </c>
      <c r="K356" s="51" t="str">
        <f t="shared" si="22"/>
        <v/>
      </c>
      <c r="L356" s="52" t="str">
        <f t="shared" si="23"/>
        <v/>
      </c>
      <c r="M356" s="15" t="str">
        <f t="shared" si="26"/>
        <v/>
      </c>
      <c r="N356" s="47"/>
      <c r="O356" s="47"/>
      <c r="P356" s="47"/>
      <c r="Q356" s="47"/>
      <c r="R356" s="47"/>
      <c r="S356" s="47"/>
    </row>
    <row r="357" spans="1:19" x14ac:dyDescent="0.55000000000000004">
      <c r="A357" s="5" t="str">
        <f>IF('Data Validation'!$K$2&lt;&gt;TRUE,"",'Data Validation'!A357)</f>
        <v/>
      </c>
      <c r="B357" s="5" t="str">
        <f>IF('Data Validation'!$K$2&lt;&gt;TRUE,"",'Data Validation'!C357)</f>
        <v/>
      </c>
      <c r="C357" s="5" t="str">
        <f>IF('Data Validation'!$K$2&lt;&gt;TRUE,"",'Data Validation'!E357)</f>
        <v/>
      </c>
      <c r="D357" s="5" t="str">
        <f>IF('Data Validation'!$K$2&lt;&gt;TRUE,"",'Data Validation'!G357)</f>
        <v/>
      </c>
      <c r="E357" s="50" t="str">
        <f>IF($C357&lt;&gt;"M5","",SSA!E357)</f>
        <v/>
      </c>
      <c r="F357" s="15" t="str">
        <f t="shared" si="24"/>
        <v/>
      </c>
      <c r="G357" s="23" t="str">
        <f t="shared" si="25"/>
        <v/>
      </c>
      <c r="H357" s="48" t="str">
        <f t="shared" si="27"/>
        <v/>
      </c>
      <c r="I357" s="49" t="str">
        <f t="shared" si="28"/>
        <v/>
      </c>
      <c r="J357" s="26" t="str">
        <f t="shared" si="29"/>
        <v/>
      </c>
      <c r="K357" s="51" t="str">
        <f t="shared" si="22"/>
        <v/>
      </c>
      <c r="L357" s="52" t="str">
        <f t="shared" si="23"/>
        <v/>
      </c>
      <c r="M357" s="15" t="str">
        <f t="shared" si="26"/>
        <v/>
      </c>
      <c r="N357" s="47"/>
      <c r="O357" s="47"/>
      <c r="P357" s="47"/>
      <c r="Q357" s="47"/>
      <c r="R357" s="47"/>
      <c r="S357" s="47"/>
    </row>
    <row r="358" spans="1:19" x14ac:dyDescent="0.55000000000000004">
      <c r="A358" s="5" t="str">
        <f>IF('Data Validation'!$K$2&lt;&gt;TRUE,"",'Data Validation'!A358)</f>
        <v/>
      </c>
      <c r="B358" s="5" t="str">
        <f>IF('Data Validation'!$K$2&lt;&gt;TRUE,"",'Data Validation'!C358)</f>
        <v/>
      </c>
      <c r="C358" s="5" t="str">
        <f>IF('Data Validation'!$K$2&lt;&gt;TRUE,"",'Data Validation'!E358)</f>
        <v/>
      </c>
      <c r="D358" s="5" t="str">
        <f>IF('Data Validation'!$K$2&lt;&gt;TRUE,"",'Data Validation'!G358)</f>
        <v/>
      </c>
      <c r="E358" s="50" t="str">
        <f>IF($C358&lt;&gt;"M5","",SSA!E358)</f>
        <v/>
      </c>
      <c r="F358" s="15" t="str">
        <f t="shared" si="24"/>
        <v/>
      </c>
      <c r="G358" s="23" t="str">
        <f t="shared" si="25"/>
        <v/>
      </c>
      <c r="H358" s="48" t="str">
        <f t="shared" si="27"/>
        <v/>
      </c>
      <c r="I358" s="49" t="str">
        <f t="shared" si="28"/>
        <v/>
      </c>
      <c r="J358" s="26" t="str">
        <f t="shared" si="29"/>
        <v/>
      </c>
      <c r="K358" s="51" t="str">
        <f t="shared" si="22"/>
        <v/>
      </c>
      <c r="L358" s="52" t="str">
        <f t="shared" si="23"/>
        <v/>
      </c>
      <c r="M358" s="15" t="str">
        <f t="shared" si="26"/>
        <v/>
      </c>
      <c r="N358" s="47"/>
      <c r="O358" s="47"/>
      <c r="P358" s="47"/>
      <c r="Q358" s="47"/>
      <c r="R358" s="47"/>
      <c r="S358" s="47"/>
    </row>
    <row r="359" spans="1:19" x14ac:dyDescent="0.55000000000000004">
      <c r="A359" s="5" t="str">
        <f>IF('Data Validation'!$K$2&lt;&gt;TRUE,"",'Data Validation'!A359)</f>
        <v/>
      </c>
      <c r="B359" s="5" t="str">
        <f>IF('Data Validation'!$K$2&lt;&gt;TRUE,"",'Data Validation'!C359)</f>
        <v/>
      </c>
      <c r="C359" s="5" t="str">
        <f>IF('Data Validation'!$K$2&lt;&gt;TRUE,"",'Data Validation'!E359)</f>
        <v/>
      </c>
      <c r="D359" s="5" t="str">
        <f>IF('Data Validation'!$K$2&lt;&gt;TRUE,"",'Data Validation'!G359)</f>
        <v/>
      </c>
      <c r="E359" s="50" t="str">
        <f>IF($C359&lt;&gt;"M5","",SSA!E359)</f>
        <v/>
      </c>
      <c r="F359" s="15" t="str">
        <f t="shared" si="24"/>
        <v/>
      </c>
      <c r="G359" s="23" t="str">
        <f t="shared" si="25"/>
        <v/>
      </c>
      <c r="H359" s="48" t="str">
        <f t="shared" si="27"/>
        <v/>
      </c>
      <c r="I359" s="49" t="str">
        <f t="shared" si="28"/>
        <v/>
      </c>
      <c r="J359" s="26" t="str">
        <f t="shared" si="29"/>
        <v/>
      </c>
      <c r="K359" s="51" t="str">
        <f t="shared" si="22"/>
        <v/>
      </c>
      <c r="L359" s="52" t="str">
        <f t="shared" si="23"/>
        <v/>
      </c>
      <c r="M359" s="15" t="str">
        <f t="shared" si="26"/>
        <v/>
      </c>
      <c r="N359" s="47"/>
      <c r="O359" s="47"/>
      <c r="P359" s="47"/>
      <c r="Q359" s="47"/>
      <c r="R359" s="47"/>
      <c r="S359" s="47"/>
    </row>
    <row r="360" spans="1:19" x14ac:dyDescent="0.55000000000000004">
      <c r="A360" s="5" t="str">
        <f>IF('Data Validation'!$K$2&lt;&gt;TRUE,"",'Data Validation'!A360)</f>
        <v/>
      </c>
      <c r="B360" s="5" t="str">
        <f>IF('Data Validation'!$K$2&lt;&gt;TRUE,"",'Data Validation'!C360)</f>
        <v/>
      </c>
      <c r="C360" s="5" t="str">
        <f>IF('Data Validation'!$K$2&lt;&gt;TRUE,"",'Data Validation'!E360)</f>
        <v/>
      </c>
      <c r="D360" s="5" t="str">
        <f>IF('Data Validation'!$K$2&lt;&gt;TRUE,"",'Data Validation'!G360)</f>
        <v/>
      </c>
      <c r="E360" s="50" t="str">
        <f>IF($C360&lt;&gt;"M5","",SSA!E360)</f>
        <v/>
      </c>
      <c r="F360" s="15" t="str">
        <f t="shared" si="24"/>
        <v/>
      </c>
      <c r="G360" s="23" t="str">
        <f t="shared" si="25"/>
        <v/>
      </c>
      <c r="H360" s="48" t="str">
        <f t="shared" si="27"/>
        <v/>
      </c>
      <c r="I360" s="49" t="str">
        <f t="shared" si="28"/>
        <v/>
      </c>
      <c r="J360" s="26" t="str">
        <f t="shared" si="29"/>
        <v/>
      </c>
      <c r="K360" s="51" t="str">
        <f t="shared" si="22"/>
        <v/>
      </c>
      <c r="L360" s="52" t="str">
        <f t="shared" si="23"/>
        <v/>
      </c>
      <c r="M360" s="15" t="str">
        <f t="shared" si="26"/>
        <v/>
      </c>
      <c r="N360" s="47"/>
      <c r="O360" s="47"/>
      <c r="P360" s="47"/>
      <c r="Q360" s="47"/>
      <c r="R360" s="47"/>
      <c r="S360" s="47"/>
    </row>
    <row r="361" spans="1:19" x14ac:dyDescent="0.55000000000000004">
      <c r="A361" s="5" t="str">
        <f>IF('Data Validation'!$K$2&lt;&gt;TRUE,"",'Data Validation'!A361)</f>
        <v/>
      </c>
      <c r="B361" s="5" t="str">
        <f>IF('Data Validation'!$K$2&lt;&gt;TRUE,"",'Data Validation'!C361)</f>
        <v/>
      </c>
      <c r="C361" s="5" t="str">
        <f>IF('Data Validation'!$K$2&lt;&gt;TRUE,"",'Data Validation'!E361)</f>
        <v/>
      </c>
      <c r="D361" s="5" t="str">
        <f>IF('Data Validation'!$K$2&lt;&gt;TRUE,"",'Data Validation'!G361)</f>
        <v/>
      </c>
      <c r="E361" s="50" t="str">
        <f>IF($C361&lt;&gt;"M5","",SSA!E361)</f>
        <v/>
      </c>
      <c r="F361" s="15" t="str">
        <f t="shared" si="24"/>
        <v/>
      </c>
      <c r="G361" s="23" t="str">
        <f t="shared" si="25"/>
        <v/>
      </c>
      <c r="H361" s="48" t="str">
        <f t="shared" si="27"/>
        <v/>
      </c>
      <c r="I361" s="49" t="str">
        <f t="shared" si="28"/>
        <v/>
      </c>
      <c r="J361" s="26" t="str">
        <f t="shared" si="29"/>
        <v/>
      </c>
      <c r="K361" s="51" t="str">
        <f t="shared" si="22"/>
        <v/>
      </c>
      <c r="L361" s="52" t="str">
        <f t="shared" si="23"/>
        <v/>
      </c>
      <c r="M361" s="15" t="str">
        <f t="shared" si="26"/>
        <v/>
      </c>
      <c r="N361" s="47"/>
      <c r="O361" s="47"/>
      <c r="P361" s="47"/>
      <c r="Q361" s="47"/>
      <c r="R361" s="47"/>
      <c r="S361" s="47"/>
    </row>
    <row r="362" spans="1:19" x14ac:dyDescent="0.55000000000000004">
      <c r="A362" s="5" t="str">
        <f>IF('Data Validation'!$K$2&lt;&gt;TRUE,"",'Data Validation'!A362)</f>
        <v/>
      </c>
      <c r="B362" s="5" t="str">
        <f>IF('Data Validation'!$K$2&lt;&gt;TRUE,"",'Data Validation'!C362)</f>
        <v/>
      </c>
      <c r="C362" s="5" t="str">
        <f>IF('Data Validation'!$K$2&lt;&gt;TRUE,"",'Data Validation'!E362)</f>
        <v/>
      </c>
      <c r="D362" s="5" t="str">
        <f>IF('Data Validation'!$K$2&lt;&gt;TRUE,"",'Data Validation'!G362)</f>
        <v/>
      </c>
      <c r="E362" s="50" t="str">
        <f>IF($C362&lt;&gt;"M5","",SSA!E362)</f>
        <v/>
      </c>
      <c r="F362" s="15" t="str">
        <f t="shared" si="24"/>
        <v/>
      </c>
      <c r="G362" s="23" t="str">
        <f t="shared" si="25"/>
        <v/>
      </c>
      <c r="H362" s="48" t="str">
        <f t="shared" si="27"/>
        <v/>
      </c>
      <c r="I362" s="49" t="str">
        <f t="shared" si="28"/>
        <v/>
      </c>
      <c r="J362" s="26" t="str">
        <f t="shared" si="29"/>
        <v/>
      </c>
      <c r="K362" s="51" t="str">
        <f t="shared" si="22"/>
        <v/>
      </c>
      <c r="L362" s="52" t="str">
        <f t="shared" si="23"/>
        <v/>
      </c>
      <c r="M362" s="15" t="str">
        <f t="shared" si="26"/>
        <v/>
      </c>
      <c r="N362" s="47"/>
      <c r="O362" s="47"/>
      <c r="P362" s="47"/>
      <c r="Q362" s="47"/>
      <c r="R362" s="47"/>
      <c r="S362" s="47"/>
    </row>
    <row r="363" spans="1:19" x14ac:dyDescent="0.55000000000000004">
      <c r="A363" s="5" t="str">
        <f>IF('Data Validation'!$K$2&lt;&gt;TRUE,"",'Data Validation'!A363)</f>
        <v/>
      </c>
      <c r="B363" s="5" t="str">
        <f>IF('Data Validation'!$K$2&lt;&gt;TRUE,"",'Data Validation'!C363)</f>
        <v/>
      </c>
      <c r="C363" s="5" t="str">
        <f>IF('Data Validation'!$K$2&lt;&gt;TRUE,"",'Data Validation'!E363)</f>
        <v/>
      </c>
      <c r="D363" s="5" t="str">
        <f>IF('Data Validation'!$K$2&lt;&gt;TRUE,"",'Data Validation'!G363)</f>
        <v/>
      </c>
      <c r="E363" s="50" t="str">
        <f>IF($C363&lt;&gt;"M5","",SSA!E363)</f>
        <v/>
      </c>
      <c r="F363" s="15" t="str">
        <f t="shared" si="24"/>
        <v/>
      </c>
      <c r="G363" s="23" t="str">
        <f t="shared" si="25"/>
        <v/>
      </c>
      <c r="H363" s="48" t="str">
        <f t="shared" si="27"/>
        <v/>
      </c>
      <c r="I363" s="49" t="str">
        <f t="shared" si="28"/>
        <v/>
      </c>
      <c r="J363" s="26" t="str">
        <f t="shared" si="29"/>
        <v/>
      </c>
      <c r="K363" s="51" t="str">
        <f t="shared" si="22"/>
        <v/>
      </c>
      <c r="L363" s="52" t="str">
        <f t="shared" si="23"/>
        <v/>
      </c>
      <c r="M363" s="15" t="str">
        <f t="shared" si="26"/>
        <v/>
      </c>
      <c r="N363" s="47"/>
      <c r="O363" s="47"/>
      <c r="P363" s="47"/>
      <c r="Q363" s="47"/>
      <c r="R363" s="47"/>
      <c r="S363" s="47"/>
    </row>
    <row r="364" spans="1:19" x14ac:dyDescent="0.55000000000000004">
      <c r="A364" s="5" t="str">
        <f>IF('Data Validation'!$K$2&lt;&gt;TRUE,"",'Data Validation'!A364)</f>
        <v/>
      </c>
      <c r="B364" s="5" t="str">
        <f>IF('Data Validation'!$K$2&lt;&gt;TRUE,"",'Data Validation'!C364)</f>
        <v/>
      </c>
      <c r="C364" s="5" t="str">
        <f>IF('Data Validation'!$K$2&lt;&gt;TRUE,"",'Data Validation'!E364)</f>
        <v/>
      </c>
      <c r="D364" s="5" t="str">
        <f>IF('Data Validation'!$K$2&lt;&gt;TRUE,"",'Data Validation'!G364)</f>
        <v/>
      </c>
      <c r="E364" s="50" t="str">
        <f>IF($C364&lt;&gt;"M5","",SSA!E364)</f>
        <v/>
      </c>
      <c r="F364" s="15" t="str">
        <f t="shared" si="24"/>
        <v/>
      </c>
      <c r="G364" s="23" t="str">
        <f t="shared" si="25"/>
        <v/>
      </c>
      <c r="H364" s="48" t="str">
        <f t="shared" si="27"/>
        <v/>
      </c>
      <c r="I364" s="49" t="str">
        <f t="shared" si="28"/>
        <v/>
      </c>
      <c r="J364" s="26" t="str">
        <f t="shared" si="29"/>
        <v/>
      </c>
      <c r="K364" s="51" t="str">
        <f t="shared" si="22"/>
        <v/>
      </c>
      <c r="L364" s="52" t="str">
        <f t="shared" si="23"/>
        <v/>
      </c>
      <c r="M364" s="15" t="str">
        <f t="shared" si="26"/>
        <v/>
      </c>
      <c r="N364" s="47"/>
      <c r="O364" s="47"/>
      <c r="P364" s="47"/>
      <c r="Q364" s="47"/>
      <c r="R364" s="47"/>
      <c r="S364" s="47"/>
    </row>
    <row r="365" spans="1:19" x14ac:dyDescent="0.55000000000000004">
      <c r="A365" s="5" t="str">
        <f>IF('Data Validation'!$K$2&lt;&gt;TRUE,"",'Data Validation'!A365)</f>
        <v/>
      </c>
      <c r="B365" s="5" t="str">
        <f>IF('Data Validation'!$K$2&lt;&gt;TRUE,"",'Data Validation'!C365)</f>
        <v/>
      </c>
      <c r="C365" s="5" t="str">
        <f>IF('Data Validation'!$K$2&lt;&gt;TRUE,"",'Data Validation'!E365)</f>
        <v/>
      </c>
      <c r="D365" s="5" t="str">
        <f>IF('Data Validation'!$K$2&lt;&gt;TRUE,"",'Data Validation'!G365)</f>
        <v/>
      </c>
      <c r="E365" s="50" t="str">
        <f>IF($C365&lt;&gt;"M5","",SSA!E365)</f>
        <v/>
      </c>
      <c r="F365" s="15" t="str">
        <f t="shared" si="24"/>
        <v/>
      </c>
      <c r="G365" s="23" t="str">
        <f t="shared" si="25"/>
        <v/>
      </c>
      <c r="H365" s="48" t="str">
        <f t="shared" si="27"/>
        <v/>
      </c>
      <c r="I365" s="49" t="str">
        <f t="shared" si="28"/>
        <v/>
      </c>
      <c r="J365" s="26" t="str">
        <f t="shared" si="29"/>
        <v/>
      </c>
      <c r="K365" s="51" t="str">
        <f t="shared" si="22"/>
        <v/>
      </c>
      <c r="L365" s="52" t="str">
        <f t="shared" si="23"/>
        <v/>
      </c>
      <c r="M365" s="15" t="str">
        <f t="shared" si="26"/>
        <v/>
      </c>
      <c r="N365" s="47"/>
      <c r="O365" s="47"/>
      <c r="P365" s="47"/>
      <c r="Q365" s="47"/>
      <c r="R365" s="47"/>
      <c r="S365" s="47"/>
    </row>
    <row r="366" spans="1:19" x14ac:dyDescent="0.55000000000000004">
      <c r="A366" s="5" t="str">
        <f>IF('Data Validation'!$K$2&lt;&gt;TRUE,"",'Data Validation'!A366)</f>
        <v/>
      </c>
      <c r="B366" s="5" t="str">
        <f>IF('Data Validation'!$K$2&lt;&gt;TRUE,"",'Data Validation'!C366)</f>
        <v/>
      </c>
      <c r="C366" s="5" t="str">
        <f>IF('Data Validation'!$K$2&lt;&gt;TRUE,"",'Data Validation'!E366)</f>
        <v/>
      </c>
      <c r="D366" s="5" t="str">
        <f>IF('Data Validation'!$K$2&lt;&gt;TRUE,"",'Data Validation'!G366)</f>
        <v/>
      </c>
      <c r="E366" s="50" t="str">
        <f>IF($C366&lt;&gt;"M5","",SSA!E366)</f>
        <v/>
      </c>
      <c r="F366" s="15" t="str">
        <f t="shared" si="24"/>
        <v/>
      </c>
      <c r="G366" s="23" t="str">
        <f t="shared" si="25"/>
        <v/>
      </c>
      <c r="H366" s="48" t="str">
        <f t="shared" si="27"/>
        <v/>
      </c>
      <c r="I366" s="49" t="str">
        <f t="shared" si="28"/>
        <v/>
      </c>
      <c r="J366" s="26" t="str">
        <f t="shared" si="29"/>
        <v/>
      </c>
      <c r="K366" s="51" t="str">
        <f t="shared" si="22"/>
        <v/>
      </c>
      <c r="L366" s="52" t="str">
        <f t="shared" si="23"/>
        <v/>
      </c>
      <c r="M366" s="15" t="str">
        <f t="shared" si="26"/>
        <v/>
      </c>
      <c r="N366" s="47"/>
      <c r="O366" s="47"/>
      <c r="P366" s="47"/>
      <c r="Q366" s="47"/>
      <c r="R366" s="47"/>
      <c r="S366" s="47"/>
    </row>
    <row r="367" spans="1:19" x14ac:dyDescent="0.55000000000000004">
      <c r="A367" s="5" t="str">
        <f>IF('Data Validation'!$K$2&lt;&gt;TRUE,"",'Data Validation'!A367)</f>
        <v/>
      </c>
      <c r="B367" s="5" t="str">
        <f>IF('Data Validation'!$K$2&lt;&gt;TRUE,"",'Data Validation'!C367)</f>
        <v/>
      </c>
      <c r="C367" s="5" t="str">
        <f>IF('Data Validation'!$K$2&lt;&gt;TRUE,"",'Data Validation'!E367)</f>
        <v/>
      </c>
      <c r="D367" s="5" t="str">
        <f>IF('Data Validation'!$K$2&lt;&gt;TRUE,"",'Data Validation'!G367)</f>
        <v/>
      </c>
      <c r="E367" s="50" t="str">
        <f>IF($C367&lt;&gt;"M5","",SSA!E367)</f>
        <v/>
      </c>
      <c r="F367" s="15" t="str">
        <f t="shared" si="24"/>
        <v/>
      </c>
      <c r="G367" s="23" t="str">
        <f t="shared" si="25"/>
        <v/>
      </c>
      <c r="H367" s="48" t="str">
        <f t="shared" si="27"/>
        <v/>
      </c>
      <c r="I367" s="49" t="str">
        <f t="shared" si="28"/>
        <v/>
      </c>
      <c r="J367" s="26" t="str">
        <f t="shared" si="29"/>
        <v/>
      </c>
      <c r="K367" s="51" t="str">
        <f t="shared" si="22"/>
        <v/>
      </c>
      <c r="L367" s="52" t="str">
        <f t="shared" si="23"/>
        <v/>
      </c>
      <c r="M367" s="15" t="str">
        <f t="shared" si="26"/>
        <v/>
      </c>
      <c r="N367" s="47"/>
      <c r="O367" s="47"/>
      <c r="P367" s="47"/>
      <c r="Q367" s="47"/>
      <c r="R367" s="47"/>
      <c r="S367" s="47"/>
    </row>
    <row r="368" spans="1:19" x14ac:dyDescent="0.55000000000000004">
      <c r="A368" s="5" t="str">
        <f>IF('Data Validation'!$K$2&lt;&gt;TRUE,"",'Data Validation'!A368)</f>
        <v/>
      </c>
      <c r="B368" s="5" t="str">
        <f>IF('Data Validation'!$K$2&lt;&gt;TRUE,"",'Data Validation'!C368)</f>
        <v/>
      </c>
      <c r="C368" s="5" t="str">
        <f>IF('Data Validation'!$K$2&lt;&gt;TRUE,"",'Data Validation'!E368)</f>
        <v/>
      </c>
      <c r="D368" s="5" t="str">
        <f>IF('Data Validation'!$K$2&lt;&gt;TRUE,"",'Data Validation'!G368)</f>
        <v/>
      </c>
      <c r="E368" s="50" t="str">
        <f>IF($C368&lt;&gt;"M5","",SSA!E368)</f>
        <v/>
      </c>
      <c r="F368" s="15" t="str">
        <f t="shared" si="24"/>
        <v/>
      </c>
      <c r="G368" s="23" t="str">
        <f t="shared" si="25"/>
        <v/>
      </c>
      <c r="H368" s="48" t="str">
        <f t="shared" si="27"/>
        <v/>
      </c>
      <c r="I368" s="49" t="str">
        <f t="shared" si="28"/>
        <v/>
      </c>
      <c r="J368" s="26" t="str">
        <f t="shared" si="29"/>
        <v/>
      </c>
      <c r="K368" s="51" t="str">
        <f t="shared" ref="K368:K431" si="30">IF(J368="","",IF(J368&lt;=23,"",IF(AND(J368&gt;=24,J368&lt;=72),"Bullish",IF(J368&gt;=73,"Vulnerable Bullish",""))))</f>
        <v/>
      </c>
      <c r="L368" s="52" t="str">
        <f t="shared" ref="L368:L431" si="31">IF(J368="","",IF(J368&gt;=-23,"",IF(AND(J368&lt;=-24,J368&gt;=-72),"Bearish",IF(J368&lt;=-73,"Vulnerable Bearish",""))))</f>
        <v/>
      </c>
      <c r="M368" s="15" t="str">
        <f t="shared" si="26"/>
        <v/>
      </c>
      <c r="N368" s="47"/>
      <c r="O368" s="47"/>
      <c r="P368" s="47"/>
      <c r="Q368" s="47"/>
      <c r="R368" s="47"/>
      <c r="S368" s="47"/>
    </row>
    <row r="369" spans="1:19" x14ac:dyDescent="0.55000000000000004">
      <c r="A369" s="5" t="str">
        <f>IF('Data Validation'!$K$2&lt;&gt;TRUE,"",'Data Validation'!A369)</f>
        <v/>
      </c>
      <c r="B369" s="5" t="str">
        <f>IF('Data Validation'!$K$2&lt;&gt;TRUE,"",'Data Validation'!C369)</f>
        <v/>
      </c>
      <c r="C369" s="5" t="str">
        <f>IF('Data Validation'!$K$2&lt;&gt;TRUE,"",'Data Validation'!E369)</f>
        <v/>
      </c>
      <c r="D369" s="5" t="str">
        <f>IF('Data Validation'!$K$2&lt;&gt;TRUE,"",'Data Validation'!G369)</f>
        <v/>
      </c>
      <c r="E369" s="50" t="str">
        <f>IF($C369&lt;&gt;"M5","",SSA!E369)</f>
        <v/>
      </c>
      <c r="F369" s="15" t="str">
        <f t="shared" si="24"/>
        <v/>
      </c>
      <c r="G369" s="23" t="str">
        <f t="shared" si="25"/>
        <v/>
      </c>
      <c r="H369" s="48" t="str">
        <f t="shared" si="27"/>
        <v/>
      </c>
      <c r="I369" s="49" t="str">
        <f t="shared" si="28"/>
        <v/>
      </c>
      <c r="J369" s="26" t="str">
        <f t="shared" si="29"/>
        <v/>
      </c>
      <c r="K369" s="51" t="str">
        <f t="shared" si="30"/>
        <v/>
      </c>
      <c r="L369" s="52" t="str">
        <f t="shared" si="31"/>
        <v/>
      </c>
      <c r="M369" s="15" t="str">
        <f t="shared" si="26"/>
        <v/>
      </c>
      <c r="N369" s="47"/>
      <c r="O369" s="47"/>
      <c r="P369" s="47"/>
      <c r="Q369" s="47"/>
      <c r="R369" s="47"/>
      <c r="S369" s="47"/>
    </row>
    <row r="370" spans="1:19" x14ac:dyDescent="0.55000000000000004">
      <c r="A370" s="5" t="str">
        <f>IF('Data Validation'!$K$2&lt;&gt;TRUE,"",'Data Validation'!A370)</f>
        <v/>
      </c>
      <c r="B370" s="5" t="str">
        <f>IF('Data Validation'!$K$2&lt;&gt;TRUE,"",'Data Validation'!C370)</f>
        <v/>
      </c>
      <c r="C370" s="5" t="str">
        <f>IF('Data Validation'!$K$2&lt;&gt;TRUE,"",'Data Validation'!E370)</f>
        <v/>
      </c>
      <c r="D370" s="5" t="str">
        <f>IF('Data Validation'!$K$2&lt;&gt;TRUE,"",'Data Validation'!G370)</f>
        <v/>
      </c>
      <c r="E370" s="50" t="str">
        <f>IF($C370&lt;&gt;"M5","",SSA!E370)</f>
        <v/>
      </c>
      <c r="F370" s="15" t="str">
        <f t="shared" si="24"/>
        <v/>
      </c>
      <c r="G370" s="23" t="str">
        <f t="shared" si="25"/>
        <v/>
      </c>
      <c r="H370" s="48" t="str">
        <f t="shared" si="27"/>
        <v/>
      </c>
      <c r="I370" s="49" t="str">
        <f t="shared" si="28"/>
        <v/>
      </c>
      <c r="J370" s="26" t="str">
        <f t="shared" si="29"/>
        <v/>
      </c>
      <c r="K370" s="51" t="str">
        <f t="shared" si="30"/>
        <v/>
      </c>
      <c r="L370" s="52" t="str">
        <f t="shared" si="31"/>
        <v/>
      </c>
      <c r="M370" s="15" t="str">
        <f t="shared" si="26"/>
        <v/>
      </c>
      <c r="N370" s="47"/>
      <c r="O370" s="47"/>
      <c r="P370" s="47"/>
      <c r="Q370" s="47"/>
      <c r="R370" s="47"/>
      <c r="S370" s="47"/>
    </row>
    <row r="371" spans="1:19" x14ac:dyDescent="0.55000000000000004">
      <c r="A371" s="5" t="str">
        <f>IF('Data Validation'!$K$2&lt;&gt;TRUE,"",'Data Validation'!A371)</f>
        <v/>
      </c>
      <c r="B371" s="5" t="str">
        <f>IF('Data Validation'!$K$2&lt;&gt;TRUE,"",'Data Validation'!C371)</f>
        <v/>
      </c>
      <c r="C371" s="5" t="str">
        <f>IF('Data Validation'!$K$2&lt;&gt;TRUE,"",'Data Validation'!E371)</f>
        <v/>
      </c>
      <c r="D371" s="5" t="str">
        <f>IF('Data Validation'!$K$2&lt;&gt;TRUE,"",'Data Validation'!G371)</f>
        <v/>
      </c>
      <c r="E371" s="50" t="str">
        <f>IF($C371&lt;&gt;"M5","",SSA!E371)</f>
        <v/>
      </c>
      <c r="F371" s="15" t="str">
        <f t="shared" si="24"/>
        <v/>
      </c>
      <c r="G371" s="23" t="str">
        <f t="shared" si="25"/>
        <v/>
      </c>
      <c r="H371" s="48" t="str">
        <f t="shared" si="27"/>
        <v/>
      </c>
      <c r="I371" s="49" t="str">
        <f t="shared" si="28"/>
        <v/>
      </c>
      <c r="J371" s="26" t="str">
        <f t="shared" si="29"/>
        <v/>
      </c>
      <c r="K371" s="51" t="str">
        <f t="shared" si="30"/>
        <v/>
      </c>
      <c r="L371" s="52" t="str">
        <f t="shared" si="31"/>
        <v/>
      </c>
      <c r="M371" s="15" t="str">
        <f t="shared" si="26"/>
        <v/>
      </c>
      <c r="N371" s="47"/>
      <c r="O371" s="47"/>
      <c r="P371" s="47"/>
      <c r="Q371" s="47"/>
      <c r="R371" s="47"/>
      <c r="S371" s="47"/>
    </row>
    <row r="372" spans="1:19" x14ac:dyDescent="0.55000000000000004">
      <c r="A372" s="5" t="str">
        <f>IF('Data Validation'!$K$2&lt;&gt;TRUE,"",'Data Validation'!A372)</f>
        <v/>
      </c>
      <c r="B372" s="5" t="str">
        <f>IF('Data Validation'!$K$2&lt;&gt;TRUE,"",'Data Validation'!C372)</f>
        <v/>
      </c>
      <c r="C372" s="5" t="str">
        <f>IF('Data Validation'!$K$2&lt;&gt;TRUE,"",'Data Validation'!E372)</f>
        <v/>
      </c>
      <c r="D372" s="5" t="str">
        <f>IF('Data Validation'!$K$2&lt;&gt;TRUE,"",'Data Validation'!G372)</f>
        <v/>
      </c>
      <c r="E372" s="50" t="str">
        <f>IF($C372&lt;&gt;"M5","",SSA!E372)</f>
        <v/>
      </c>
      <c r="F372" s="15" t="str">
        <f t="shared" si="24"/>
        <v/>
      </c>
      <c r="G372" s="23" t="str">
        <f t="shared" si="25"/>
        <v/>
      </c>
      <c r="H372" s="48" t="str">
        <f t="shared" si="27"/>
        <v/>
      </c>
      <c r="I372" s="49" t="str">
        <f t="shared" si="28"/>
        <v/>
      </c>
      <c r="J372" s="26" t="str">
        <f t="shared" si="29"/>
        <v/>
      </c>
      <c r="K372" s="51" t="str">
        <f t="shared" si="30"/>
        <v/>
      </c>
      <c r="L372" s="52" t="str">
        <f t="shared" si="31"/>
        <v/>
      </c>
      <c r="M372" s="15" t="str">
        <f t="shared" si="26"/>
        <v/>
      </c>
      <c r="N372" s="47"/>
      <c r="O372" s="47"/>
      <c r="P372" s="47"/>
      <c r="Q372" s="47"/>
      <c r="R372" s="47"/>
      <c r="S372" s="47"/>
    </row>
    <row r="373" spans="1:19" x14ac:dyDescent="0.55000000000000004">
      <c r="A373" s="5" t="str">
        <f>IF('Data Validation'!$K$2&lt;&gt;TRUE,"",'Data Validation'!A373)</f>
        <v/>
      </c>
      <c r="B373" s="5" t="str">
        <f>IF('Data Validation'!$K$2&lt;&gt;TRUE,"",'Data Validation'!C373)</f>
        <v/>
      </c>
      <c r="C373" s="5" t="str">
        <f>IF('Data Validation'!$K$2&lt;&gt;TRUE,"",'Data Validation'!E373)</f>
        <v/>
      </c>
      <c r="D373" s="5" t="str">
        <f>IF('Data Validation'!$K$2&lt;&gt;TRUE,"",'Data Validation'!G373)</f>
        <v/>
      </c>
      <c r="E373" s="50" t="str">
        <f>IF($C373&lt;&gt;"M5","",SSA!E373)</f>
        <v/>
      </c>
      <c r="F373" s="15" t="str">
        <f t="shared" si="24"/>
        <v/>
      </c>
      <c r="G373" s="23" t="str">
        <f t="shared" si="25"/>
        <v/>
      </c>
      <c r="H373" s="48" t="str">
        <f t="shared" si="27"/>
        <v/>
      </c>
      <c r="I373" s="49" t="str">
        <f t="shared" si="28"/>
        <v/>
      </c>
      <c r="J373" s="26" t="str">
        <f t="shared" si="29"/>
        <v/>
      </c>
      <c r="K373" s="51" t="str">
        <f t="shared" si="30"/>
        <v/>
      </c>
      <c r="L373" s="52" t="str">
        <f t="shared" si="31"/>
        <v/>
      </c>
      <c r="M373" s="15" t="str">
        <f t="shared" si="26"/>
        <v/>
      </c>
      <c r="N373" s="47"/>
      <c r="O373" s="47"/>
      <c r="P373" s="47"/>
      <c r="Q373" s="47"/>
      <c r="R373" s="47"/>
      <c r="S373" s="47"/>
    </row>
    <row r="374" spans="1:19" x14ac:dyDescent="0.55000000000000004">
      <c r="A374" s="5" t="str">
        <f>IF('Data Validation'!$K$2&lt;&gt;TRUE,"",'Data Validation'!A374)</f>
        <v/>
      </c>
      <c r="B374" s="5" t="str">
        <f>IF('Data Validation'!$K$2&lt;&gt;TRUE,"",'Data Validation'!C374)</f>
        <v/>
      </c>
      <c r="C374" s="5" t="str">
        <f>IF('Data Validation'!$K$2&lt;&gt;TRUE,"",'Data Validation'!E374)</f>
        <v/>
      </c>
      <c r="D374" s="5" t="str">
        <f>IF('Data Validation'!$K$2&lt;&gt;TRUE,"",'Data Validation'!G374)</f>
        <v/>
      </c>
      <c r="E374" s="50" t="str">
        <f>IF($C374&lt;&gt;"M5","",SSA!E374)</f>
        <v/>
      </c>
      <c r="F374" s="15" t="str">
        <f t="shared" si="24"/>
        <v/>
      </c>
      <c r="G374" s="23" t="str">
        <f t="shared" si="25"/>
        <v/>
      </c>
      <c r="H374" s="48" t="str">
        <f t="shared" si="27"/>
        <v/>
      </c>
      <c r="I374" s="49" t="str">
        <f t="shared" si="28"/>
        <v/>
      </c>
      <c r="J374" s="26" t="str">
        <f t="shared" si="29"/>
        <v/>
      </c>
      <c r="K374" s="51" t="str">
        <f t="shared" si="30"/>
        <v/>
      </c>
      <c r="L374" s="52" t="str">
        <f t="shared" si="31"/>
        <v/>
      </c>
      <c r="M374" s="15" t="str">
        <f t="shared" si="26"/>
        <v/>
      </c>
      <c r="N374" s="47"/>
      <c r="O374" s="47"/>
      <c r="P374" s="47"/>
      <c r="Q374" s="47"/>
      <c r="R374" s="47"/>
      <c r="S374" s="47"/>
    </row>
    <row r="375" spans="1:19" x14ac:dyDescent="0.55000000000000004">
      <c r="A375" s="5" t="str">
        <f>IF('Data Validation'!$K$2&lt;&gt;TRUE,"",'Data Validation'!A375)</f>
        <v/>
      </c>
      <c r="B375" s="5" t="str">
        <f>IF('Data Validation'!$K$2&lt;&gt;TRUE,"",'Data Validation'!C375)</f>
        <v/>
      </c>
      <c r="C375" s="5" t="str">
        <f>IF('Data Validation'!$K$2&lt;&gt;TRUE,"",'Data Validation'!E375)</f>
        <v/>
      </c>
      <c r="D375" s="5" t="str">
        <f>IF('Data Validation'!$K$2&lt;&gt;TRUE,"",'Data Validation'!G375)</f>
        <v/>
      </c>
      <c r="E375" s="50" t="str">
        <f>IF($C375&lt;&gt;"M5","",SSA!E375)</f>
        <v/>
      </c>
      <c r="F375" s="15" t="str">
        <f t="shared" si="24"/>
        <v/>
      </c>
      <c r="G375" s="23" t="str">
        <f t="shared" si="25"/>
        <v/>
      </c>
      <c r="H375" s="48" t="str">
        <f t="shared" si="27"/>
        <v/>
      </c>
      <c r="I375" s="49" t="str">
        <f t="shared" si="28"/>
        <v/>
      </c>
      <c r="J375" s="26" t="str">
        <f t="shared" si="29"/>
        <v/>
      </c>
      <c r="K375" s="51" t="str">
        <f t="shared" si="30"/>
        <v/>
      </c>
      <c r="L375" s="52" t="str">
        <f t="shared" si="31"/>
        <v/>
      </c>
      <c r="M375" s="15" t="str">
        <f t="shared" si="26"/>
        <v/>
      </c>
      <c r="N375" s="47"/>
      <c r="O375" s="47"/>
      <c r="P375" s="47"/>
      <c r="Q375" s="47"/>
      <c r="R375" s="47"/>
      <c r="S375" s="47"/>
    </row>
    <row r="376" spans="1:19" x14ac:dyDescent="0.55000000000000004">
      <c r="A376" s="5" t="str">
        <f>IF('Data Validation'!$K$2&lt;&gt;TRUE,"",'Data Validation'!A376)</f>
        <v/>
      </c>
      <c r="B376" s="5" t="str">
        <f>IF('Data Validation'!$K$2&lt;&gt;TRUE,"",'Data Validation'!C376)</f>
        <v/>
      </c>
      <c r="C376" s="5" t="str">
        <f>IF('Data Validation'!$K$2&lt;&gt;TRUE,"",'Data Validation'!E376)</f>
        <v/>
      </c>
      <c r="D376" s="5" t="str">
        <f>IF('Data Validation'!$K$2&lt;&gt;TRUE,"",'Data Validation'!G376)</f>
        <v/>
      </c>
      <c r="E376" s="50" t="str">
        <f>IF($C376&lt;&gt;"M5","",SSA!E376)</f>
        <v/>
      </c>
      <c r="F376" s="15" t="str">
        <f t="shared" si="24"/>
        <v/>
      </c>
      <c r="G376" s="23" t="str">
        <f t="shared" si="25"/>
        <v/>
      </c>
      <c r="H376" s="48" t="str">
        <f t="shared" si="27"/>
        <v/>
      </c>
      <c r="I376" s="49" t="str">
        <f t="shared" si="28"/>
        <v/>
      </c>
      <c r="J376" s="26" t="str">
        <f t="shared" si="29"/>
        <v/>
      </c>
      <c r="K376" s="51" t="str">
        <f t="shared" si="30"/>
        <v/>
      </c>
      <c r="L376" s="52" t="str">
        <f t="shared" si="31"/>
        <v/>
      </c>
      <c r="M376" s="15" t="str">
        <f t="shared" si="26"/>
        <v/>
      </c>
      <c r="N376" s="47"/>
      <c r="O376" s="47"/>
      <c r="P376" s="47"/>
      <c r="Q376" s="47"/>
      <c r="R376" s="47"/>
      <c r="S376" s="47"/>
    </row>
    <row r="377" spans="1:19" x14ac:dyDescent="0.55000000000000004">
      <c r="A377" s="5" t="str">
        <f>IF('Data Validation'!$K$2&lt;&gt;TRUE,"",'Data Validation'!A377)</f>
        <v/>
      </c>
      <c r="B377" s="5" t="str">
        <f>IF('Data Validation'!$K$2&lt;&gt;TRUE,"",'Data Validation'!C377)</f>
        <v/>
      </c>
      <c r="C377" s="5" t="str">
        <f>IF('Data Validation'!$K$2&lt;&gt;TRUE,"",'Data Validation'!E377)</f>
        <v/>
      </c>
      <c r="D377" s="5" t="str">
        <f>IF('Data Validation'!$K$2&lt;&gt;TRUE,"",'Data Validation'!G377)</f>
        <v/>
      </c>
      <c r="E377" s="50" t="str">
        <f>IF($C377&lt;&gt;"M5","",SSA!E377)</f>
        <v/>
      </c>
      <c r="F377" s="15" t="str">
        <f t="shared" si="24"/>
        <v/>
      </c>
      <c r="G377" s="23" t="str">
        <f t="shared" si="25"/>
        <v/>
      </c>
      <c r="H377" s="48" t="str">
        <f t="shared" si="27"/>
        <v/>
      </c>
      <c r="I377" s="49" t="str">
        <f t="shared" si="28"/>
        <v/>
      </c>
      <c r="J377" s="26" t="str">
        <f t="shared" si="29"/>
        <v/>
      </c>
      <c r="K377" s="51" t="str">
        <f t="shared" si="30"/>
        <v/>
      </c>
      <c r="L377" s="52" t="str">
        <f t="shared" si="31"/>
        <v/>
      </c>
      <c r="M377" s="15" t="str">
        <f t="shared" si="26"/>
        <v/>
      </c>
      <c r="N377" s="47"/>
      <c r="O377" s="47"/>
      <c r="P377" s="47"/>
      <c r="Q377" s="47"/>
      <c r="R377" s="47"/>
      <c r="S377" s="47"/>
    </row>
    <row r="378" spans="1:19" x14ac:dyDescent="0.55000000000000004">
      <c r="A378" s="5" t="str">
        <f>IF('Data Validation'!$K$2&lt;&gt;TRUE,"",'Data Validation'!A378)</f>
        <v/>
      </c>
      <c r="B378" s="5" t="str">
        <f>IF('Data Validation'!$K$2&lt;&gt;TRUE,"",'Data Validation'!C378)</f>
        <v/>
      </c>
      <c r="C378" s="5" t="str">
        <f>IF('Data Validation'!$K$2&lt;&gt;TRUE,"",'Data Validation'!E378)</f>
        <v/>
      </c>
      <c r="D378" s="5" t="str">
        <f>IF('Data Validation'!$K$2&lt;&gt;TRUE,"",'Data Validation'!G378)</f>
        <v/>
      </c>
      <c r="E378" s="50" t="str">
        <f>IF($C378&lt;&gt;"M5","",SSA!E378)</f>
        <v/>
      </c>
      <c r="F378" s="15" t="str">
        <f t="shared" si="24"/>
        <v/>
      </c>
      <c r="G378" s="23" t="str">
        <f t="shared" si="25"/>
        <v/>
      </c>
      <c r="H378" s="48" t="str">
        <f t="shared" si="27"/>
        <v/>
      </c>
      <c r="I378" s="49" t="str">
        <f t="shared" si="28"/>
        <v/>
      </c>
      <c r="J378" s="26" t="str">
        <f t="shared" si="29"/>
        <v/>
      </c>
      <c r="K378" s="51" t="str">
        <f t="shared" si="30"/>
        <v/>
      </c>
      <c r="L378" s="52" t="str">
        <f t="shared" si="31"/>
        <v/>
      </c>
      <c r="M378" s="15" t="str">
        <f t="shared" si="26"/>
        <v/>
      </c>
      <c r="N378" s="47"/>
      <c r="O378" s="47"/>
      <c r="P378" s="47"/>
      <c r="Q378" s="47"/>
      <c r="R378" s="47"/>
      <c r="S378" s="47"/>
    </row>
    <row r="379" spans="1:19" x14ac:dyDescent="0.55000000000000004">
      <c r="A379" s="5" t="str">
        <f>IF('Data Validation'!$K$2&lt;&gt;TRUE,"",'Data Validation'!A379)</f>
        <v/>
      </c>
      <c r="B379" s="5" t="str">
        <f>IF('Data Validation'!$K$2&lt;&gt;TRUE,"",'Data Validation'!C379)</f>
        <v/>
      </c>
      <c r="C379" s="5" t="str">
        <f>IF('Data Validation'!$K$2&lt;&gt;TRUE,"",'Data Validation'!E379)</f>
        <v/>
      </c>
      <c r="D379" s="5" t="str">
        <f>IF('Data Validation'!$K$2&lt;&gt;TRUE,"",'Data Validation'!G379)</f>
        <v/>
      </c>
      <c r="E379" s="50" t="str">
        <f>IF($C379&lt;&gt;"M5","",SSA!E379)</f>
        <v/>
      </c>
      <c r="F379" s="15" t="str">
        <f t="shared" si="24"/>
        <v/>
      </c>
      <c r="G379" s="23" t="str">
        <f t="shared" si="25"/>
        <v/>
      </c>
      <c r="H379" s="48" t="str">
        <f t="shared" si="27"/>
        <v/>
      </c>
      <c r="I379" s="49" t="str">
        <f t="shared" si="28"/>
        <v/>
      </c>
      <c r="J379" s="26" t="str">
        <f t="shared" si="29"/>
        <v/>
      </c>
      <c r="K379" s="51" t="str">
        <f t="shared" si="30"/>
        <v/>
      </c>
      <c r="L379" s="52" t="str">
        <f t="shared" si="31"/>
        <v/>
      </c>
      <c r="M379" s="15" t="str">
        <f t="shared" si="26"/>
        <v/>
      </c>
      <c r="N379" s="47"/>
      <c r="O379" s="47"/>
      <c r="P379" s="47"/>
      <c r="Q379" s="47"/>
      <c r="R379" s="47"/>
      <c r="S379" s="47"/>
    </row>
    <row r="380" spans="1:19" x14ac:dyDescent="0.55000000000000004">
      <c r="A380" s="5" t="str">
        <f>IF('Data Validation'!$K$2&lt;&gt;TRUE,"",'Data Validation'!A380)</f>
        <v/>
      </c>
      <c r="B380" s="5" t="str">
        <f>IF('Data Validation'!$K$2&lt;&gt;TRUE,"",'Data Validation'!C380)</f>
        <v/>
      </c>
      <c r="C380" s="5" t="str">
        <f>IF('Data Validation'!$K$2&lt;&gt;TRUE,"",'Data Validation'!E380)</f>
        <v/>
      </c>
      <c r="D380" s="5" t="str">
        <f>IF('Data Validation'!$K$2&lt;&gt;TRUE,"",'Data Validation'!G380)</f>
        <v/>
      </c>
      <c r="E380" s="50" t="str">
        <f>IF($C380&lt;&gt;"M5","",SSA!E380)</f>
        <v/>
      </c>
      <c r="F380" s="15" t="str">
        <f t="shared" si="24"/>
        <v/>
      </c>
      <c r="G380" s="23" t="str">
        <f t="shared" si="25"/>
        <v/>
      </c>
      <c r="H380" s="48" t="str">
        <f t="shared" si="27"/>
        <v/>
      </c>
      <c r="I380" s="49" t="str">
        <f t="shared" si="28"/>
        <v/>
      </c>
      <c r="J380" s="26" t="str">
        <f t="shared" si="29"/>
        <v/>
      </c>
      <c r="K380" s="51" t="str">
        <f t="shared" si="30"/>
        <v/>
      </c>
      <c r="L380" s="52" t="str">
        <f t="shared" si="31"/>
        <v/>
      </c>
      <c r="M380" s="15" t="str">
        <f t="shared" si="26"/>
        <v/>
      </c>
      <c r="N380" s="47"/>
      <c r="O380" s="47"/>
      <c r="P380" s="47"/>
      <c r="Q380" s="47"/>
      <c r="R380" s="47"/>
      <c r="S380" s="47"/>
    </row>
    <row r="381" spans="1:19" x14ac:dyDescent="0.55000000000000004">
      <c r="A381" s="5" t="str">
        <f>IF('Data Validation'!$K$2&lt;&gt;TRUE,"",'Data Validation'!A381)</f>
        <v/>
      </c>
      <c r="B381" s="5" t="str">
        <f>IF('Data Validation'!$K$2&lt;&gt;TRUE,"",'Data Validation'!C381)</f>
        <v/>
      </c>
      <c r="C381" s="5" t="str">
        <f>IF('Data Validation'!$K$2&lt;&gt;TRUE,"",'Data Validation'!E381)</f>
        <v/>
      </c>
      <c r="D381" s="5" t="str">
        <f>IF('Data Validation'!$K$2&lt;&gt;TRUE,"",'Data Validation'!G381)</f>
        <v/>
      </c>
      <c r="E381" s="50" t="str">
        <f>IF($C381&lt;&gt;"M5","",SSA!E381)</f>
        <v/>
      </c>
      <c r="F381" s="15" t="str">
        <f t="shared" si="24"/>
        <v/>
      </c>
      <c r="G381" s="23" t="str">
        <f t="shared" si="25"/>
        <v/>
      </c>
      <c r="H381" s="48" t="str">
        <f t="shared" si="27"/>
        <v/>
      </c>
      <c r="I381" s="49" t="str">
        <f t="shared" si="28"/>
        <v/>
      </c>
      <c r="J381" s="26" t="str">
        <f t="shared" si="29"/>
        <v/>
      </c>
      <c r="K381" s="51" t="str">
        <f t="shared" si="30"/>
        <v/>
      </c>
      <c r="L381" s="52" t="str">
        <f t="shared" si="31"/>
        <v/>
      </c>
      <c r="M381" s="15" t="str">
        <f t="shared" si="26"/>
        <v/>
      </c>
      <c r="N381" s="47"/>
      <c r="O381" s="47"/>
      <c r="P381" s="47"/>
      <c r="Q381" s="47"/>
      <c r="R381" s="47"/>
      <c r="S381" s="47"/>
    </row>
    <row r="382" spans="1:19" x14ac:dyDescent="0.55000000000000004">
      <c r="A382" s="5" t="str">
        <f>IF('Data Validation'!$K$2&lt;&gt;TRUE,"",'Data Validation'!A382)</f>
        <v/>
      </c>
      <c r="B382" s="5" t="str">
        <f>IF('Data Validation'!$K$2&lt;&gt;TRUE,"",'Data Validation'!C382)</f>
        <v/>
      </c>
      <c r="C382" s="5" t="str">
        <f>IF('Data Validation'!$K$2&lt;&gt;TRUE,"",'Data Validation'!E382)</f>
        <v/>
      </c>
      <c r="D382" s="5" t="str">
        <f>IF('Data Validation'!$K$2&lt;&gt;TRUE,"",'Data Validation'!G382)</f>
        <v/>
      </c>
      <c r="E382" s="50" t="str">
        <f>IF($C382&lt;&gt;"M5","",SSA!E382)</f>
        <v/>
      </c>
      <c r="F382" s="15" t="str">
        <f t="shared" si="24"/>
        <v/>
      </c>
      <c r="G382" s="23" t="str">
        <f t="shared" si="25"/>
        <v/>
      </c>
      <c r="H382" s="48" t="str">
        <f t="shared" si="27"/>
        <v/>
      </c>
      <c r="I382" s="49" t="str">
        <f t="shared" si="28"/>
        <v/>
      </c>
      <c r="J382" s="26" t="str">
        <f t="shared" si="29"/>
        <v/>
      </c>
      <c r="K382" s="51" t="str">
        <f t="shared" si="30"/>
        <v/>
      </c>
      <c r="L382" s="52" t="str">
        <f t="shared" si="31"/>
        <v/>
      </c>
      <c r="M382" s="15" t="str">
        <f t="shared" si="26"/>
        <v/>
      </c>
      <c r="N382" s="47"/>
      <c r="O382" s="47"/>
      <c r="P382" s="47"/>
      <c r="Q382" s="47"/>
      <c r="R382" s="47"/>
      <c r="S382" s="47"/>
    </row>
    <row r="383" spans="1:19" x14ac:dyDescent="0.55000000000000004">
      <c r="A383" s="5" t="str">
        <f>IF('Data Validation'!$K$2&lt;&gt;TRUE,"",'Data Validation'!A383)</f>
        <v/>
      </c>
      <c r="B383" s="5" t="str">
        <f>IF('Data Validation'!$K$2&lt;&gt;TRUE,"",'Data Validation'!C383)</f>
        <v/>
      </c>
      <c r="C383" s="5" t="str">
        <f>IF('Data Validation'!$K$2&lt;&gt;TRUE,"",'Data Validation'!E383)</f>
        <v/>
      </c>
      <c r="D383" s="5" t="str">
        <f>IF('Data Validation'!$K$2&lt;&gt;TRUE,"",'Data Validation'!G383)</f>
        <v/>
      </c>
      <c r="E383" s="50" t="str">
        <f>IF($C383&lt;&gt;"M5","",SSA!E383)</f>
        <v/>
      </c>
      <c r="F383" s="15" t="str">
        <f t="shared" si="24"/>
        <v/>
      </c>
      <c r="G383" s="23" t="str">
        <f t="shared" si="25"/>
        <v/>
      </c>
      <c r="H383" s="48" t="str">
        <f t="shared" si="27"/>
        <v/>
      </c>
      <c r="I383" s="49" t="str">
        <f t="shared" si="28"/>
        <v/>
      </c>
      <c r="J383" s="26" t="str">
        <f t="shared" si="29"/>
        <v/>
      </c>
      <c r="K383" s="51" t="str">
        <f t="shared" si="30"/>
        <v/>
      </c>
      <c r="L383" s="52" t="str">
        <f t="shared" si="31"/>
        <v/>
      </c>
      <c r="M383" s="15" t="str">
        <f t="shared" si="26"/>
        <v/>
      </c>
      <c r="N383" s="47"/>
      <c r="O383" s="47"/>
      <c r="P383" s="47"/>
      <c r="Q383" s="47"/>
      <c r="R383" s="47"/>
      <c r="S383" s="47"/>
    </row>
    <row r="384" spans="1:19" x14ac:dyDescent="0.55000000000000004">
      <c r="A384" s="5" t="str">
        <f>IF('Data Validation'!$K$2&lt;&gt;TRUE,"",'Data Validation'!A384)</f>
        <v/>
      </c>
      <c r="B384" s="5" t="str">
        <f>IF('Data Validation'!$K$2&lt;&gt;TRUE,"",'Data Validation'!C384)</f>
        <v/>
      </c>
      <c r="C384" s="5" t="str">
        <f>IF('Data Validation'!$K$2&lt;&gt;TRUE,"",'Data Validation'!E384)</f>
        <v/>
      </c>
      <c r="D384" s="5" t="str">
        <f>IF('Data Validation'!$K$2&lt;&gt;TRUE,"",'Data Validation'!G384)</f>
        <v/>
      </c>
      <c r="E384" s="50" t="str">
        <f>IF($C384&lt;&gt;"M5","",SSA!E384)</f>
        <v/>
      </c>
      <c r="F384" s="15" t="str">
        <f t="shared" si="24"/>
        <v/>
      </c>
      <c r="G384" s="23" t="str">
        <f t="shared" si="25"/>
        <v/>
      </c>
      <c r="H384" s="48" t="str">
        <f t="shared" si="27"/>
        <v/>
      </c>
      <c r="I384" s="49" t="str">
        <f t="shared" si="28"/>
        <v/>
      </c>
      <c r="J384" s="26" t="str">
        <f t="shared" si="29"/>
        <v/>
      </c>
      <c r="K384" s="51" t="str">
        <f t="shared" si="30"/>
        <v/>
      </c>
      <c r="L384" s="52" t="str">
        <f t="shared" si="31"/>
        <v/>
      </c>
      <c r="M384" s="15" t="str">
        <f t="shared" si="26"/>
        <v/>
      </c>
      <c r="N384" s="47"/>
      <c r="O384" s="47"/>
      <c r="P384" s="47"/>
      <c r="Q384" s="47"/>
      <c r="R384" s="47"/>
      <c r="S384" s="47"/>
    </row>
    <row r="385" spans="1:19" x14ac:dyDescent="0.55000000000000004">
      <c r="A385" s="5" t="str">
        <f>IF('Data Validation'!$K$2&lt;&gt;TRUE,"",'Data Validation'!A385)</f>
        <v/>
      </c>
      <c r="B385" s="5" t="str">
        <f>IF('Data Validation'!$K$2&lt;&gt;TRUE,"",'Data Validation'!C385)</f>
        <v/>
      </c>
      <c r="C385" s="5" t="str">
        <f>IF('Data Validation'!$K$2&lt;&gt;TRUE,"",'Data Validation'!E385)</f>
        <v/>
      </c>
      <c r="D385" s="5" t="str">
        <f>IF('Data Validation'!$K$2&lt;&gt;TRUE,"",'Data Validation'!G385)</f>
        <v/>
      </c>
      <c r="E385" s="50" t="str">
        <f>IF($C385&lt;&gt;"M5","",SSA!E385)</f>
        <v/>
      </c>
      <c r="F385" s="15" t="str">
        <f t="shared" si="24"/>
        <v/>
      </c>
      <c r="G385" s="23" t="str">
        <f t="shared" si="25"/>
        <v/>
      </c>
      <c r="H385" s="48" t="str">
        <f t="shared" si="27"/>
        <v/>
      </c>
      <c r="I385" s="49" t="str">
        <f t="shared" si="28"/>
        <v/>
      </c>
      <c r="J385" s="26" t="str">
        <f t="shared" si="29"/>
        <v/>
      </c>
      <c r="K385" s="51" t="str">
        <f t="shared" si="30"/>
        <v/>
      </c>
      <c r="L385" s="52" t="str">
        <f t="shared" si="31"/>
        <v/>
      </c>
      <c r="M385" s="15" t="str">
        <f t="shared" si="26"/>
        <v/>
      </c>
      <c r="N385" s="47"/>
      <c r="O385" s="47"/>
      <c r="P385" s="47"/>
      <c r="Q385" s="47"/>
      <c r="R385" s="47"/>
      <c r="S385" s="47"/>
    </row>
    <row r="386" spans="1:19" x14ac:dyDescent="0.55000000000000004">
      <c r="A386" s="5" t="str">
        <f>IF('Data Validation'!$K$2&lt;&gt;TRUE,"",'Data Validation'!A386)</f>
        <v/>
      </c>
      <c r="B386" s="5" t="str">
        <f>IF('Data Validation'!$K$2&lt;&gt;TRUE,"",'Data Validation'!C386)</f>
        <v/>
      </c>
      <c r="C386" s="5" t="str">
        <f>IF('Data Validation'!$K$2&lt;&gt;TRUE,"",'Data Validation'!E386)</f>
        <v/>
      </c>
      <c r="D386" s="5" t="str">
        <f>IF('Data Validation'!$K$2&lt;&gt;TRUE,"",'Data Validation'!G386)</f>
        <v/>
      </c>
      <c r="E386" s="50" t="str">
        <f>IF($C386&lt;&gt;"M5","",SSA!E386)</f>
        <v/>
      </c>
      <c r="F386" s="15" t="str">
        <f t="shared" si="24"/>
        <v/>
      </c>
      <c r="G386" s="23" t="str">
        <f t="shared" si="25"/>
        <v/>
      </c>
      <c r="H386" s="48" t="str">
        <f t="shared" si="27"/>
        <v/>
      </c>
      <c r="I386" s="49" t="str">
        <f t="shared" si="28"/>
        <v/>
      </c>
      <c r="J386" s="26" t="str">
        <f t="shared" si="29"/>
        <v/>
      </c>
      <c r="K386" s="51" t="str">
        <f t="shared" si="30"/>
        <v/>
      </c>
      <c r="L386" s="52" t="str">
        <f t="shared" si="31"/>
        <v/>
      </c>
      <c r="M386" s="15" t="str">
        <f t="shared" si="26"/>
        <v/>
      </c>
      <c r="N386" s="47"/>
      <c r="O386" s="47"/>
      <c r="P386" s="47"/>
      <c r="Q386" s="47"/>
      <c r="R386" s="47"/>
      <c r="S386" s="47"/>
    </row>
    <row r="387" spans="1:19" x14ac:dyDescent="0.55000000000000004">
      <c r="A387" s="5" t="str">
        <f>IF('Data Validation'!$K$2&lt;&gt;TRUE,"",'Data Validation'!A387)</f>
        <v/>
      </c>
      <c r="B387" s="5" t="str">
        <f>IF('Data Validation'!$K$2&lt;&gt;TRUE,"",'Data Validation'!C387)</f>
        <v/>
      </c>
      <c r="C387" s="5" t="str">
        <f>IF('Data Validation'!$K$2&lt;&gt;TRUE,"",'Data Validation'!E387)</f>
        <v/>
      </c>
      <c r="D387" s="5" t="str">
        <f>IF('Data Validation'!$K$2&lt;&gt;TRUE,"",'Data Validation'!G387)</f>
        <v/>
      </c>
      <c r="E387" s="50" t="str">
        <f>IF($C387&lt;&gt;"M5","",SSA!E387)</f>
        <v/>
      </c>
      <c r="F387" s="15" t="str">
        <f t="shared" si="24"/>
        <v/>
      </c>
      <c r="G387" s="23" t="str">
        <f t="shared" si="25"/>
        <v/>
      </c>
      <c r="H387" s="48" t="str">
        <f t="shared" si="27"/>
        <v/>
      </c>
      <c r="I387" s="49" t="str">
        <f t="shared" si="28"/>
        <v/>
      </c>
      <c r="J387" s="26" t="str">
        <f t="shared" si="29"/>
        <v/>
      </c>
      <c r="K387" s="51" t="str">
        <f t="shared" si="30"/>
        <v/>
      </c>
      <c r="L387" s="52" t="str">
        <f t="shared" si="31"/>
        <v/>
      </c>
      <c r="M387" s="15" t="str">
        <f t="shared" si="26"/>
        <v/>
      </c>
      <c r="N387" s="47"/>
      <c r="O387" s="47"/>
      <c r="P387" s="47"/>
      <c r="Q387" s="47"/>
      <c r="R387" s="47"/>
      <c r="S387" s="47"/>
    </row>
    <row r="388" spans="1:19" x14ac:dyDescent="0.55000000000000004">
      <c r="A388" s="5" t="str">
        <f>IF('Data Validation'!$K$2&lt;&gt;TRUE,"",'Data Validation'!A388)</f>
        <v/>
      </c>
      <c r="B388" s="5" t="str">
        <f>IF('Data Validation'!$K$2&lt;&gt;TRUE,"",'Data Validation'!C388)</f>
        <v/>
      </c>
      <c r="C388" s="5" t="str">
        <f>IF('Data Validation'!$K$2&lt;&gt;TRUE,"",'Data Validation'!E388)</f>
        <v/>
      </c>
      <c r="D388" s="5" t="str">
        <f>IF('Data Validation'!$K$2&lt;&gt;TRUE,"",'Data Validation'!G388)</f>
        <v/>
      </c>
      <c r="E388" s="50" t="str">
        <f>IF($C388&lt;&gt;"M5","",SSA!E388)</f>
        <v/>
      </c>
      <c r="F388" s="15" t="str">
        <f t="shared" si="24"/>
        <v/>
      </c>
      <c r="G388" s="23" t="str">
        <f t="shared" si="25"/>
        <v/>
      </c>
      <c r="H388" s="48" t="str">
        <f t="shared" si="27"/>
        <v/>
      </c>
      <c r="I388" s="49" t="str">
        <f t="shared" si="28"/>
        <v/>
      </c>
      <c r="J388" s="26" t="str">
        <f t="shared" si="29"/>
        <v/>
      </c>
      <c r="K388" s="51" t="str">
        <f t="shared" si="30"/>
        <v/>
      </c>
      <c r="L388" s="52" t="str">
        <f t="shared" si="31"/>
        <v/>
      </c>
      <c r="M388" s="15" t="str">
        <f t="shared" si="26"/>
        <v/>
      </c>
      <c r="N388" s="47"/>
      <c r="O388" s="47"/>
      <c r="P388" s="47"/>
      <c r="Q388" s="47"/>
      <c r="R388" s="47"/>
      <c r="S388" s="47"/>
    </row>
    <row r="389" spans="1:19" x14ac:dyDescent="0.55000000000000004">
      <c r="A389" s="5" t="str">
        <f>IF('Data Validation'!$K$2&lt;&gt;TRUE,"",'Data Validation'!A389)</f>
        <v/>
      </c>
      <c r="B389" s="5" t="str">
        <f>IF('Data Validation'!$K$2&lt;&gt;TRUE,"",'Data Validation'!C389)</f>
        <v/>
      </c>
      <c r="C389" s="5" t="str">
        <f>IF('Data Validation'!$K$2&lt;&gt;TRUE,"",'Data Validation'!E389)</f>
        <v/>
      </c>
      <c r="D389" s="5" t="str">
        <f>IF('Data Validation'!$K$2&lt;&gt;TRUE,"",'Data Validation'!G389)</f>
        <v/>
      </c>
      <c r="E389" s="50" t="str">
        <f>IF($C389&lt;&gt;"M5","",SSA!E389)</f>
        <v/>
      </c>
      <c r="F389" s="15" t="str">
        <f t="shared" si="24"/>
        <v/>
      </c>
      <c r="G389" s="23" t="str">
        <f t="shared" si="25"/>
        <v/>
      </c>
      <c r="H389" s="48" t="str">
        <f t="shared" si="27"/>
        <v/>
      </c>
      <c r="I389" s="49" t="str">
        <f t="shared" si="28"/>
        <v/>
      </c>
      <c r="J389" s="26" t="str">
        <f t="shared" si="29"/>
        <v/>
      </c>
      <c r="K389" s="51" t="str">
        <f t="shared" si="30"/>
        <v/>
      </c>
      <c r="L389" s="52" t="str">
        <f t="shared" si="31"/>
        <v/>
      </c>
      <c r="M389" s="15" t="str">
        <f t="shared" si="26"/>
        <v/>
      </c>
      <c r="N389" s="47"/>
      <c r="O389" s="47"/>
      <c r="P389" s="47"/>
      <c r="Q389" s="47"/>
      <c r="R389" s="47"/>
      <c r="S389" s="47"/>
    </row>
    <row r="390" spans="1:19" x14ac:dyDescent="0.55000000000000004">
      <c r="A390" s="5" t="str">
        <f>IF('Data Validation'!$K$2&lt;&gt;TRUE,"",'Data Validation'!A390)</f>
        <v/>
      </c>
      <c r="B390" s="5" t="str">
        <f>IF('Data Validation'!$K$2&lt;&gt;TRUE,"",'Data Validation'!C390)</f>
        <v/>
      </c>
      <c r="C390" s="5" t="str">
        <f>IF('Data Validation'!$K$2&lt;&gt;TRUE,"",'Data Validation'!E390)</f>
        <v/>
      </c>
      <c r="D390" s="5" t="str">
        <f>IF('Data Validation'!$K$2&lt;&gt;TRUE,"",'Data Validation'!G390)</f>
        <v/>
      </c>
      <c r="E390" s="50" t="str">
        <f>IF($C390&lt;&gt;"M5","",SSA!E390)</f>
        <v/>
      </c>
      <c r="F390" s="15" t="str">
        <f t="shared" si="24"/>
        <v/>
      </c>
      <c r="G390" s="23" t="str">
        <f t="shared" si="25"/>
        <v/>
      </c>
      <c r="H390" s="48" t="str">
        <f t="shared" si="27"/>
        <v/>
      </c>
      <c r="I390" s="49" t="str">
        <f t="shared" si="28"/>
        <v/>
      </c>
      <c r="J390" s="26" t="str">
        <f t="shared" si="29"/>
        <v/>
      </c>
      <c r="K390" s="51" t="str">
        <f t="shared" si="30"/>
        <v/>
      </c>
      <c r="L390" s="52" t="str">
        <f t="shared" si="31"/>
        <v/>
      </c>
      <c r="M390" s="15" t="str">
        <f t="shared" si="26"/>
        <v/>
      </c>
      <c r="N390" s="47"/>
      <c r="O390" s="47"/>
      <c r="P390" s="47"/>
      <c r="Q390" s="47"/>
      <c r="R390" s="47"/>
      <c r="S390" s="47"/>
    </row>
    <row r="391" spans="1:19" x14ac:dyDescent="0.55000000000000004">
      <c r="A391" s="5" t="str">
        <f>IF('Data Validation'!$K$2&lt;&gt;TRUE,"",'Data Validation'!A391)</f>
        <v/>
      </c>
      <c r="B391" s="5" t="str">
        <f>IF('Data Validation'!$K$2&lt;&gt;TRUE,"",'Data Validation'!C391)</f>
        <v/>
      </c>
      <c r="C391" s="5" t="str">
        <f>IF('Data Validation'!$K$2&lt;&gt;TRUE,"",'Data Validation'!E391)</f>
        <v/>
      </c>
      <c r="D391" s="5" t="str">
        <f>IF('Data Validation'!$K$2&lt;&gt;TRUE,"",'Data Validation'!G391)</f>
        <v/>
      </c>
      <c r="E391" s="50" t="str">
        <f>IF($C391&lt;&gt;"M5","",SSA!E391)</f>
        <v/>
      </c>
      <c r="F391" s="15" t="str">
        <f t="shared" si="24"/>
        <v/>
      </c>
      <c r="G391" s="23" t="str">
        <f t="shared" si="25"/>
        <v/>
      </c>
      <c r="H391" s="48" t="str">
        <f t="shared" si="27"/>
        <v/>
      </c>
      <c r="I391" s="49" t="str">
        <f t="shared" si="28"/>
        <v/>
      </c>
      <c r="J391" s="26" t="str">
        <f t="shared" si="29"/>
        <v/>
      </c>
      <c r="K391" s="51" t="str">
        <f t="shared" si="30"/>
        <v/>
      </c>
      <c r="L391" s="52" t="str">
        <f t="shared" si="31"/>
        <v/>
      </c>
      <c r="M391" s="15" t="str">
        <f t="shared" si="26"/>
        <v/>
      </c>
      <c r="N391" s="47"/>
      <c r="O391" s="47"/>
      <c r="P391" s="47"/>
      <c r="Q391" s="47"/>
      <c r="R391" s="47"/>
      <c r="S391" s="47"/>
    </row>
    <row r="392" spans="1:19" x14ac:dyDescent="0.55000000000000004">
      <c r="A392" s="5" t="str">
        <f>IF('Data Validation'!$K$2&lt;&gt;TRUE,"",'Data Validation'!A392)</f>
        <v/>
      </c>
      <c r="B392" s="5" t="str">
        <f>IF('Data Validation'!$K$2&lt;&gt;TRUE,"",'Data Validation'!C392)</f>
        <v/>
      </c>
      <c r="C392" s="5" t="str">
        <f>IF('Data Validation'!$K$2&lt;&gt;TRUE,"",'Data Validation'!E392)</f>
        <v/>
      </c>
      <c r="D392" s="5" t="str">
        <f>IF('Data Validation'!$K$2&lt;&gt;TRUE,"",'Data Validation'!G392)</f>
        <v/>
      </c>
      <c r="E392" s="50" t="str">
        <f>IF($C392&lt;&gt;"M5","",SSA!E392)</f>
        <v/>
      </c>
      <c r="F392" s="15" t="str">
        <f t="shared" si="24"/>
        <v/>
      </c>
      <c r="G392" s="23" t="str">
        <f t="shared" si="25"/>
        <v/>
      </c>
      <c r="H392" s="48" t="str">
        <f t="shared" si="27"/>
        <v/>
      </c>
      <c r="I392" s="49" t="str">
        <f t="shared" si="28"/>
        <v/>
      </c>
      <c r="J392" s="26" t="str">
        <f t="shared" si="29"/>
        <v/>
      </c>
      <c r="K392" s="51" t="str">
        <f t="shared" si="30"/>
        <v/>
      </c>
      <c r="L392" s="52" t="str">
        <f t="shared" si="31"/>
        <v/>
      </c>
      <c r="M392" s="15" t="str">
        <f t="shared" si="26"/>
        <v/>
      </c>
      <c r="N392" s="47"/>
      <c r="O392" s="47"/>
      <c r="P392" s="47"/>
      <c r="Q392" s="47"/>
      <c r="R392" s="47"/>
      <c r="S392" s="47"/>
    </row>
    <row r="393" spans="1:19" x14ac:dyDescent="0.55000000000000004">
      <c r="A393" s="5" t="str">
        <f>IF('Data Validation'!$K$2&lt;&gt;TRUE,"",'Data Validation'!A393)</f>
        <v/>
      </c>
      <c r="B393" s="5" t="str">
        <f>IF('Data Validation'!$K$2&lt;&gt;TRUE,"",'Data Validation'!C393)</f>
        <v/>
      </c>
      <c r="C393" s="5" t="str">
        <f>IF('Data Validation'!$K$2&lt;&gt;TRUE,"",'Data Validation'!E393)</f>
        <v/>
      </c>
      <c r="D393" s="5" t="str">
        <f>IF('Data Validation'!$K$2&lt;&gt;TRUE,"",'Data Validation'!G393)</f>
        <v/>
      </c>
      <c r="E393" s="50" t="str">
        <f>IF($C393&lt;&gt;"M5","",SSA!E393)</f>
        <v/>
      </c>
      <c r="F393" s="15" t="str">
        <f t="shared" si="24"/>
        <v/>
      </c>
      <c r="G393" s="23" t="str">
        <f t="shared" si="25"/>
        <v/>
      </c>
      <c r="H393" s="48" t="str">
        <f t="shared" si="27"/>
        <v/>
      </c>
      <c r="I393" s="49" t="str">
        <f t="shared" si="28"/>
        <v/>
      </c>
      <c r="J393" s="26" t="str">
        <f t="shared" si="29"/>
        <v/>
      </c>
      <c r="K393" s="51" t="str">
        <f t="shared" si="30"/>
        <v/>
      </c>
      <c r="L393" s="52" t="str">
        <f t="shared" si="31"/>
        <v/>
      </c>
      <c r="M393" s="15" t="str">
        <f t="shared" si="26"/>
        <v/>
      </c>
      <c r="N393" s="47"/>
      <c r="O393" s="47"/>
      <c r="P393" s="47"/>
      <c r="Q393" s="47"/>
      <c r="R393" s="47"/>
      <c r="S393" s="47"/>
    </row>
    <row r="394" spans="1:19" x14ac:dyDescent="0.55000000000000004">
      <c r="A394" s="5" t="str">
        <f>IF('Data Validation'!$K$2&lt;&gt;TRUE,"",'Data Validation'!A394)</f>
        <v/>
      </c>
      <c r="B394" s="5" t="str">
        <f>IF('Data Validation'!$K$2&lt;&gt;TRUE,"",'Data Validation'!C394)</f>
        <v/>
      </c>
      <c r="C394" s="5" t="str">
        <f>IF('Data Validation'!$K$2&lt;&gt;TRUE,"",'Data Validation'!E394)</f>
        <v/>
      </c>
      <c r="D394" s="5" t="str">
        <f>IF('Data Validation'!$K$2&lt;&gt;TRUE,"",'Data Validation'!G394)</f>
        <v/>
      </c>
      <c r="E394" s="50" t="str">
        <f>IF($C394&lt;&gt;"M5","",SSA!E394)</f>
        <v/>
      </c>
      <c r="F394" s="15" t="str">
        <f t="shared" si="24"/>
        <v/>
      </c>
      <c r="G394" s="23" t="str">
        <f t="shared" si="25"/>
        <v/>
      </c>
      <c r="H394" s="48" t="str">
        <f t="shared" si="27"/>
        <v/>
      </c>
      <c r="I394" s="49" t="str">
        <f t="shared" si="28"/>
        <v/>
      </c>
      <c r="J394" s="26" t="str">
        <f t="shared" si="29"/>
        <v/>
      </c>
      <c r="K394" s="51" t="str">
        <f t="shared" si="30"/>
        <v/>
      </c>
      <c r="L394" s="52" t="str">
        <f t="shared" si="31"/>
        <v/>
      </c>
      <c r="M394" s="15" t="str">
        <f t="shared" si="26"/>
        <v/>
      </c>
      <c r="N394" s="47"/>
      <c r="O394" s="47"/>
      <c r="P394" s="47"/>
      <c r="Q394" s="47"/>
      <c r="R394" s="47"/>
      <c r="S394" s="47"/>
    </row>
    <row r="395" spans="1:19" x14ac:dyDescent="0.55000000000000004">
      <c r="A395" s="5" t="str">
        <f>IF('Data Validation'!$K$2&lt;&gt;TRUE,"",'Data Validation'!A395)</f>
        <v/>
      </c>
      <c r="B395" s="5" t="str">
        <f>IF('Data Validation'!$K$2&lt;&gt;TRUE,"",'Data Validation'!C395)</f>
        <v/>
      </c>
      <c r="C395" s="5" t="str">
        <f>IF('Data Validation'!$K$2&lt;&gt;TRUE,"",'Data Validation'!E395)</f>
        <v/>
      </c>
      <c r="D395" s="5" t="str">
        <f>IF('Data Validation'!$K$2&lt;&gt;TRUE,"",'Data Validation'!G395)</f>
        <v/>
      </c>
      <c r="E395" s="50" t="str">
        <f>IF($C395&lt;&gt;"M5","",SSA!E395)</f>
        <v/>
      </c>
      <c r="F395" s="15" t="str">
        <f t="shared" si="24"/>
        <v/>
      </c>
      <c r="G395" s="23" t="str">
        <f t="shared" si="25"/>
        <v/>
      </c>
      <c r="H395" s="48" t="str">
        <f t="shared" si="27"/>
        <v/>
      </c>
      <c r="I395" s="49" t="str">
        <f t="shared" si="28"/>
        <v/>
      </c>
      <c r="J395" s="26" t="str">
        <f t="shared" si="29"/>
        <v/>
      </c>
      <c r="K395" s="51" t="str">
        <f t="shared" si="30"/>
        <v/>
      </c>
      <c r="L395" s="52" t="str">
        <f t="shared" si="31"/>
        <v/>
      </c>
      <c r="M395" s="15" t="str">
        <f t="shared" si="26"/>
        <v/>
      </c>
      <c r="N395" s="47"/>
      <c r="O395" s="47"/>
      <c r="P395" s="47"/>
      <c r="Q395" s="47"/>
      <c r="R395" s="47"/>
      <c r="S395" s="47"/>
    </row>
    <row r="396" spans="1:19" x14ac:dyDescent="0.55000000000000004">
      <c r="A396" s="5" t="str">
        <f>IF('Data Validation'!$K$2&lt;&gt;TRUE,"",'Data Validation'!A396)</f>
        <v/>
      </c>
      <c r="B396" s="5" t="str">
        <f>IF('Data Validation'!$K$2&lt;&gt;TRUE,"",'Data Validation'!C396)</f>
        <v/>
      </c>
      <c r="C396" s="5" t="str">
        <f>IF('Data Validation'!$K$2&lt;&gt;TRUE,"",'Data Validation'!E396)</f>
        <v/>
      </c>
      <c r="D396" s="5" t="str">
        <f>IF('Data Validation'!$K$2&lt;&gt;TRUE,"",'Data Validation'!G396)</f>
        <v/>
      </c>
      <c r="E396" s="50" t="str">
        <f>IF($C396&lt;&gt;"M5","",SSA!E396)</f>
        <v/>
      </c>
      <c r="F396" s="15" t="str">
        <f t="shared" si="24"/>
        <v/>
      </c>
      <c r="G396" s="23" t="str">
        <f t="shared" si="25"/>
        <v/>
      </c>
      <c r="H396" s="48" t="str">
        <f t="shared" si="27"/>
        <v/>
      </c>
      <c r="I396" s="49" t="str">
        <f t="shared" si="28"/>
        <v/>
      </c>
      <c r="J396" s="26" t="str">
        <f t="shared" si="29"/>
        <v/>
      </c>
      <c r="K396" s="51" t="str">
        <f t="shared" si="30"/>
        <v/>
      </c>
      <c r="L396" s="52" t="str">
        <f t="shared" si="31"/>
        <v/>
      </c>
      <c r="M396" s="15" t="str">
        <f t="shared" si="26"/>
        <v/>
      </c>
      <c r="N396" s="47"/>
      <c r="O396" s="47"/>
      <c r="P396" s="47"/>
      <c r="Q396" s="47"/>
      <c r="R396" s="47"/>
      <c r="S396" s="47"/>
    </row>
    <row r="397" spans="1:19" x14ac:dyDescent="0.55000000000000004">
      <c r="A397" s="5" t="str">
        <f>IF('Data Validation'!$K$2&lt;&gt;TRUE,"",'Data Validation'!A397)</f>
        <v/>
      </c>
      <c r="B397" s="5" t="str">
        <f>IF('Data Validation'!$K$2&lt;&gt;TRUE,"",'Data Validation'!C397)</f>
        <v/>
      </c>
      <c r="C397" s="5" t="str">
        <f>IF('Data Validation'!$K$2&lt;&gt;TRUE,"",'Data Validation'!E397)</f>
        <v/>
      </c>
      <c r="D397" s="5" t="str">
        <f>IF('Data Validation'!$K$2&lt;&gt;TRUE,"",'Data Validation'!G397)</f>
        <v/>
      </c>
      <c r="E397" s="50" t="str">
        <f>IF($C397&lt;&gt;"M5","",SSA!E397)</f>
        <v/>
      </c>
      <c r="F397" s="15" t="str">
        <f t="shared" si="24"/>
        <v/>
      </c>
      <c r="G397" s="23" t="str">
        <f t="shared" si="25"/>
        <v/>
      </c>
      <c r="H397" s="48" t="str">
        <f t="shared" si="27"/>
        <v/>
      </c>
      <c r="I397" s="49" t="str">
        <f t="shared" si="28"/>
        <v/>
      </c>
      <c r="J397" s="26" t="str">
        <f t="shared" si="29"/>
        <v/>
      </c>
      <c r="K397" s="51" t="str">
        <f t="shared" si="30"/>
        <v/>
      </c>
      <c r="L397" s="52" t="str">
        <f t="shared" si="31"/>
        <v/>
      </c>
      <c r="M397" s="15" t="str">
        <f t="shared" si="26"/>
        <v/>
      </c>
      <c r="N397" s="47"/>
      <c r="O397" s="47"/>
      <c r="P397" s="47"/>
      <c r="Q397" s="47"/>
      <c r="R397" s="47"/>
      <c r="S397" s="47"/>
    </row>
    <row r="398" spans="1:19" x14ac:dyDescent="0.55000000000000004">
      <c r="A398" s="5" t="str">
        <f>IF('Data Validation'!$K$2&lt;&gt;TRUE,"",'Data Validation'!A398)</f>
        <v/>
      </c>
      <c r="B398" s="5" t="str">
        <f>IF('Data Validation'!$K$2&lt;&gt;TRUE,"",'Data Validation'!C398)</f>
        <v/>
      </c>
      <c r="C398" s="5" t="str">
        <f>IF('Data Validation'!$K$2&lt;&gt;TRUE,"",'Data Validation'!E398)</f>
        <v/>
      </c>
      <c r="D398" s="5" t="str">
        <f>IF('Data Validation'!$K$2&lt;&gt;TRUE,"",'Data Validation'!G398)</f>
        <v/>
      </c>
      <c r="E398" s="50" t="str">
        <f>IF($C398&lt;&gt;"M5","",SSA!E398)</f>
        <v/>
      </c>
      <c r="F398" s="15" t="str">
        <f t="shared" si="24"/>
        <v/>
      </c>
      <c r="G398" s="23" t="str">
        <f t="shared" si="25"/>
        <v/>
      </c>
      <c r="H398" s="48" t="str">
        <f t="shared" si="27"/>
        <v/>
      </c>
      <c r="I398" s="49" t="str">
        <f t="shared" si="28"/>
        <v/>
      </c>
      <c r="J398" s="26" t="str">
        <f t="shared" si="29"/>
        <v/>
      </c>
      <c r="K398" s="51" t="str">
        <f t="shared" si="30"/>
        <v/>
      </c>
      <c r="L398" s="52" t="str">
        <f t="shared" si="31"/>
        <v/>
      </c>
      <c r="M398" s="15" t="str">
        <f t="shared" si="26"/>
        <v/>
      </c>
      <c r="N398" s="47"/>
      <c r="O398" s="47"/>
      <c r="P398" s="47"/>
      <c r="Q398" s="47"/>
      <c r="R398" s="47"/>
      <c r="S398" s="47"/>
    </row>
    <row r="399" spans="1:19" x14ac:dyDescent="0.55000000000000004">
      <c r="A399" s="5" t="str">
        <f>IF('Data Validation'!$K$2&lt;&gt;TRUE,"",'Data Validation'!A399)</f>
        <v/>
      </c>
      <c r="B399" s="5" t="str">
        <f>IF('Data Validation'!$K$2&lt;&gt;TRUE,"",'Data Validation'!C399)</f>
        <v/>
      </c>
      <c r="C399" s="5" t="str">
        <f>IF('Data Validation'!$K$2&lt;&gt;TRUE,"",'Data Validation'!E399)</f>
        <v/>
      </c>
      <c r="D399" s="5" t="str">
        <f>IF('Data Validation'!$K$2&lt;&gt;TRUE,"",'Data Validation'!G399)</f>
        <v/>
      </c>
      <c r="E399" s="50" t="str">
        <f>IF($C399&lt;&gt;"M5","",SSA!E399)</f>
        <v/>
      </c>
      <c r="F399" s="15" t="str">
        <f t="shared" si="24"/>
        <v/>
      </c>
      <c r="G399" s="23" t="str">
        <f t="shared" si="25"/>
        <v/>
      </c>
      <c r="H399" s="48" t="str">
        <f t="shared" si="27"/>
        <v/>
      </c>
      <c r="I399" s="49" t="str">
        <f t="shared" si="28"/>
        <v/>
      </c>
      <c r="J399" s="26" t="str">
        <f t="shared" si="29"/>
        <v/>
      </c>
      <c r="K399" s="51" t="str">
        <f t="shared" si="30"/>
        <v/>
      </c>
      <c r="L399" s="52" t="str">
        <f t="shared" si="31"/>
        <v/>
      </c>
      <c r="M399" s="15" t="str">
        <f t="shared" si="26"/>
        <v/>
      </c>
      <c r="N399" s="47"/>
      <c r="O399" s="47"/>
      <c r="P399" s="47"/>
      <c r="Q399" s="47"/>
      <c r="R399" s="47"/>
      <c r="S399" s="47"/>
    </row>
    <row r="400" spans="1:19" x14ac:dyDescent="0.55000000000000004">
      <c r="A400" s="5" t="str">
        <f>IF('Data Validation'!$K$2&lt;&gt;TRUE,"",'Data Validation'!A400)</f>
        <v/>
      </c>
      <c r="B400" s="5" t="str">
        <f>IF('Data Validation'!$K$2&lt;&gt;TRUE,"",'Data Validation'!C400)</f>
        <v/>
      </c>
      <c r="C400" s="5" t="str">
        <f>IF('Data Validation'!$K$2&lt;&gt;TRUE,"",'Data Validation'!E400)</f>
        <v/>
      </c>
      <c r="D400" s="5" t="str">
        <f>IF('Data Validation'!$K$2&lt;&gt;TRUE,"",'Data Validation'!G400)</f>
        <v/>
      </c>
      <c r="E400" s="50" t="str">
        <f>IF($C400&lt;&gt;"M5","",SSA!E400)</f>
        <v/>
      </c>
      <c r="F400" s="15" t="str">
        <f t="shared" si="24"/>
        <v/>
      </c>
      <c r="G400" s="23" t="str">
        <f t="shared" si="25"/>
        <v/>
      </c>
      <c r="H400" s="48" t="str">
        <f t="shared" si="27"/>
        <v/>
      </c>
      <c r="I400" s="49" t="str">
        <f t="shared" si="28"/>
        <v/>
      </c>
      <c r="J400" s="26" t="str">
        <f t="shared" si="29"/>
        <v/>
      </c>
      <c r="K400" s="51" t="str">
        <f t="shared" si="30"/>
        <v/>
      </c>
      <c r="L400" s="52" t="str">
        <f t="shared" si="31"/>
        <v/>
      </c>
      <c r="M400" s="15" t="str">
        <f t="shared" si="26"/>
        <v/>
      </c>
      <c r="N400" s="47"/>
      <c r="O400" s="47"/>
      <c r="P400" s="47"/>
      <c r="Q400" s="47"/>
      <c r="R400" s="47"/>
      <c r="S400" s="47"/>
    </row>
    <row r="401" spans="1:19" x14ac:dyDescent="0.55000000000000004">
      <c r="A401" s="5" t="str">
        <f>IF('Data Validation'!$K$2&lt;&gt;TRUE,"",'Data Validation'!A401)</f>
        <v/>
      </c>
      <c r="B401" s="5" t="str">
        <f>IF('Data Validation'!$K$2&lt;&gt;TRUE,"",'Data Validation'!C401)</f>
        <v/>
      </c>
      <c r="C401" s="5" t="str">
        <f>IF('Data Validation'!$K$2&lt;&gt;TRUE,"",'Data Validation'!E401)</f>
        <v/>
      </c>
      <c r="D401" s="5" t="str">
        <f>IF('Data Validation'!$K$2&lt;&gt;TRUE,"",'Data Validation'!G401)</f>
        <v/>
      </c>
      <c r="E401" s="50" t="str">
        <f>IF($C401&lt;&gt;"M5","",SSA!E401)</f>
        <v/>
      </c>
      <c r="F401" s="15" t="str">
        <f t="shared" si="24"/>
        <v/>
      </c>
      <c r="G401" s="23" t="str">
        <f t="shared" si="25"/>
        <v/>
      </c>
      <c r="H401" s="48" t="str">
        <f t="shared" si="27"/>
        <v/>
      </c>
      <c r="I401" s="49" t="str">
        <f t="shared" si="28"/>
        <v/>
      </c>
      <c r="J401" s="26" t="str">
        <f t="shared" si="29"/>
        <v/>
      </c>
      <c r="K401" s="51" t="str">
        <f t="shared" si="30"/>
        <v/>
      </c>
      <c r="L401" s="52" t="str">
        <f t="shared" si="31"/>
        <v/>
      </c>
      <c r="M401" s="15" t="str">
        <f t="shared" si="26"/>
        <v/>
      </c>
      <c r="N401" s="47"/>
      <c r="O401" s="47"/>
      <c r="P401" s="47"/>
      <c r="Q401" s="47"/>
      <c r="R401" s="47"/>
      <c r="S401" s="47"/>
    </row>
    <row r="402" spans="1:19" x14ac:dyDescent="0.55000000000000004">
      <c r="A402" s="5" t="str">
        <f>IF('Data Validation'!$K$2&lt;&gt;TRUE,"",'Data Validation'!A402)</f>
        <v/>
      </c>
      <c r="B402" s="5" t="str">
        <f>IF('Data Validation'!$K$2&lt;&gt;TRUE,"",'Data Validation'!C402)</f>
        <v/>
      </c>
      <c r="C402" s="5" t="str">
        <f>IF('Data Validation'!$K$2&lt;&gt;TRUE,"",'Data Validation'!E402)</f>
        <v/>
      </c>
      <c r="D402" s="5" t="str">
        <f>IF('Data Validation'!$K$2&lt;&gt;TRUE,"",'Data Validation'!G402)</f>
        <v/>
      </c>
      <c r="E402" s="50" t="str">
        <f>IF($C402&lt;&gt;"M5","",SSA!E402)</f>
        <v/>
      </c>
      <c r="F402" s="15" t="str">
        <f t="shared" si="24"/>
        <v/>
      </c>
      <c r="G402" s="23" t="str">
        <f t="shared" si="25"/>
        <v/>
      </c>
      <c r="H402" s="48" t="str">
        <f t="shared" si="27"/>
        <v/>
      </c>
      <c r="I402" s="49" t="str">
        <f t="shared" si="28"/>
        <v/>
      </c>
      <c r="J402" s="26" t="str">
        <f t="shared" si="29"/>
        <v/>
      </c>
      <c r="K402" s="51" t="str">
        <f t="shared" si="30"/>
        <v/>
      </c>
      <c r="L402" s="52" t="str">
        <f t="shared" si="31"/>
        <v/>
      </c>
      <c r="M402" s="15" t="str">
        <f t="shared" si="26"/>
        <v/>
      </c>
      <c r="N402" s="47"/>
      <c r="O402" s="47"/>
      <c r="P402" s="47"/>
      <c r="Q402" s="47"/>
      <c r="R402" s="47"/>
      <c r="S402" s="47"/>
    </row>
    <row r="403" spans="1:19" x14ac:dyDescent="0.55000000000000004">
      <c r="A403" s="5" t="str">
        <f>IF('Data Validation'!$K$2&lt;&gt;TRUE,"",'Data Validation'!A403)</f>
        <v/>
      </c>
      <c r="B403" s="5" t="str">
        <f>IF('Data Validation'!$K$2&lt;&gt;TRUE,"",'Data Validation'!C403)</f>
        <v/>
      </c>
      <c r="C403" s="5" t="str">
        <f>IF('Data Validation'!$K$2&lt;&gt;TRUE,"",'Data Validation'!E403)</f>
        <v/>
      </c>
      <c r="D403" s="5" t="str">
        <f>IF('Data Validation'!$K$2&lt;&gt;TRUE,"",'Data Validation'!G403)</f>
        <v/>
      </c>
      <c r="E403" s="50" t="str">
        <f>IF($C403&lt;&gt;"M5","",SSA!E403)</f>
        <v/>
      </c>
      <c r="F403" s="15" t="str">
        <f t="shared" si="24"/>
        <v/>
      </c>
      <c r="G403" s="23" t="str">
        <f t="shared" si="25"/>
        <v/>
      </c>
      <c r="H403" s="48" t="str">
        <f t="shared" si="27"/>
        <v/>
      </c>
      <c r="I403" s="49" t="str">
        <f t="shared" si="28"/>
        <v/>
      </c>
      <c r="J403" s="26" t="str">
        <f t="shared" si="29"/>
        <v/>
      </c>
      <c r="K403" s="51" t="str">
        <f t="shared" si="30"/>
        <v/>
      </c>
      <c r="L403" s="52" t="str">
        <f t="shared" si="31"/>
        <v/>
      </c>
      <c r="M403" s="15" t="str">
        <f t="shared" si="26"/>
        <v/>
      </c>
      <c r="N403" s="47"/>
      <c r="O403" s="47"/>
      <c r="P403" s="47"/>
      <c r="Q403" s="47"/>
      <c r="R403" s="47"/>
      <c r="S403" s="47"/>
    </row>
    <row r="404" spans="1:19" x14ac:dyDescent="0.55000000000000004">
      <c r="A404" s="5" t="str">
        <f>IF('Data Validation'!$K$2&lt;&gt;TRUE,"",'Data Validation'!A404)</f>
        <v/>
      </c>
      <c r="B404" s="5" t="str">
        <f>IF('Data Validation'!$K$2&lt;&gt;TRUE,"",'Data Validation'!C404)</f>
        <v/>
      </c>
      <c r="C404" s="5" t="str">
        <f>IF('Data Validation'!$K$2&lt;&gt;TRUE,"",'Data Validation'!E404)</f>
        <v/>
      </c>
      <c r="D404" s="5" t="str">
        <f>IF('Data Validation'!$K$2&lt;&gt;TRUE,"",'Data Validation'!G404)</f>
        <v/>
      </c>
      <c r="E404" s="50" t="str">
        <f>IF($C404&lt;&gt;"M5","",SSA!E404)</f>
        <v/>
      </c>
      <c r="F404" s="15" t="str">
        <f t="shared" si="24"/>
        <v/>
      </c>
      <c r="G404" s="23" t="str">
        <f t="shared" si="25"/>
        <v/>
      </c>
      <c r="H404" s="48" t="str">
        <f t="shared" si="27"/>
        <v/>
      </c>
      <c r="I404" s="49" t="str">
        <f t="shared" si="28"/>
        <v/>
      </c>
      <c r="J404" s="26" t="str">
        <f t="shared" si="29"/>
        <v/>
      </c>
      <c r="K404" s="51" t="str">
        <f t="shared" si="30"/>
        <v/>
      </c>
      <c r="L404" s="52" t="str">
        <f t="shared" si="31"/>
        <v/>
      </c>
      <c r="M404" s="15" t="str">
        <f t="shared" si="26"/>
        <v/>
      </c>
      <c r="N404" s="47"/>
      <c r="O404" s="47"/>
      <c r="P404" s="47"/>
      <c r="Q404" s="47"/>
      <c r="R404" s="47"/>
      <c r="S404" s="47"/>
    </row>
    <row r="405" spans="1:19" x14ac:dyDescent="0.55000000000000004">
      <c r="A405" s="5" t="str">
        <f>IF('Data Validation'!$K$2&lt;&gt;TRUE,"",'Data Validation'!A405)</f>
        <v/>
      </c>
      <c r="B405" s="5" t="str">
        <f>IF('Data Validation'!$K$2&lt;&gt;TRUE,"",'Data Validation'!C405)</f>
        <v/>
      </c>
      <c r="C405" s="5" t="str">
        <f>IF('Data Validation'!$K$2&lt;&gt;TRUE,"",'Data Validation'!E405)</f>
        <v/>
      </c>
      <c r="D405" s="5" t="str">
        <f>IF('Data Validation'!$K$2&lt;&gt;TRUE,"",'Data Validation'!G405)</f>
        <v/>
      </c>
      <c r="E405" s="50" t="str">
        <f>IF($C405&lt;&gt;"M5","",SSA!E405)</f>
        <v/>
      </c>
      <c r="F405" s="15" t="str">
        <f t="shared" si="24"/>
        <v/>
      </c>
      <c r="G405" s="23" t="str">
        <f t="shared" si="25"/>
        <v/>
      </c>
      <c r="H405" s="48" t="str">
        <f t="shared" si="27"/>
        <v/>
      </c>
      <c r="I405" s="49" t="str">
        <f t="shared" si="28"/>
        <v/>
      </c>
      <c r="J405" s="26" t="str">
        <f t="shared" si="29"/>
        <v/>
      </c>
      <c r="K405" s="51" t="str">
        <f t="shared" si="30"/>
        <v/>
      </c>
      <c r="L405" s="52" t="str">
        <f t="shared" si="31"/>
        <v/>
      </c>
      <c r="M405" s="15" t="str">
        <f t="shared" si="26"/>
        <v/>
      </c>
      <c r="N405" s="47"/>
      <c r="O405" s="47"/>
      <c r="P405" s="47"/>
      <c r="Q405" s="47"/>
      <c r="R405" s="47"/>
      <c r="S405" s="47"/>
    </row>
    <row r="406" spans="1:19" x14ac:dyDescent="0.55000000000000004">
      <c r="A406" s="5" t="str">
        <f>IF('Data Validation'!$K$2&lt;&gt;TRUE,"",'Data Validation'!A406)</f>
        <v/>
      </c>
      <c r="B406" s="5" t="str">
        <f>IF('Data Validation'!$K$2&lt;&gt;TRUE,"",'Data Validation'!C406)</f>
        <v/>
      </c>
      <c r="C406" s="5" t="str">
        <f>IF('Data Validation'!$K$2&lt;&gt;TRUE,"",'Data Validation'!E406)</f>
        <v/>
      </c>
      <c r="D406" s="5" t="str">
        <f>IF('Data Validation'!$K$2&lt;&gt;TRUE,"",'Data Validation'!G406)</f>
        <v/>
      </c>
      <c r="E406" s="50" t="str">
        <f>IF($C406&lt;&gt;"M5","",SSA!E406)</f>
        <v/>
      </c>
      <c r="F406" s="15" t="str">
        <f t="shared" si="24"/>
        <v/>
      </c>
      <c r="G406" s="23" t="str">
        <f t="shared" si="25"/>
        <v/>
      </c>
      <c r="H406" s="48" t="str">
        <f t="shared" si="27"/>
        <v/>
      </c>
      <c r="I406" s="49" t="str">
        <f t="shared" si="28"/>
        <v/>
      </c>
      <c r="J406" s="26" t="str">
        <f t="shared" si="29"/>
        <v/>
      </c>
      <c r="K406" s="51" t="str">
        <f t="shared" si="30"/>
        <v/>
      </c>
      <c r="L406" s="52" t="str">
        <f t="shared" si="31"/>
        <v/>
      </c>
      <c r="M406" s="15" t="str">
        <f t="shared" si="26"/>
        <v/>
      </c>
      <c r="N406" s="47"/>
      <c r="O406" s="47"/>
      <c r="P406" s="47"/>
      <c r="Q406" s="47"/>
      <c r="R406" s="47"/>
      <c r="S406" s="47"/>
    </row>
    <row r="407" spans="1:19" x14ac:dyDescent="0.55000000000000004">
      <c r="A407" s="5" t="str">
        <f>IF('Data Validation'!$K$2&lt;&gt;TRUE,"",'Data Validation'!A407)</f>
        <v/>
      </c>
      <c r="B407" s="5" t="str">
        <f>IF('Data Validation'!$K$2&lt;&gt;TRUE,"",'Data Validation'!C407)</f>
        <v/>
      </c>
      <c r="C407" s="5" t="str">
        <f>IF('Data Validation'!$K$2&lt;&gt;TRUE,"",'Data Validation'!E407)</f>
        <v/>
      </c>
      <c r="D407" s="5" t="str">
        <f>IF('Data Validation'!$K$2&lt;&gt;TRUE,"",'Data Validation'!G407)</f>
        <v/>
      </c>
      <c r="E407" s="50" t="str">
        <f>IF($C407&lt;&gt;"M5","",SSA!E407)</f>
        <v/>
      </c>
      <c r="F407" s="15" t="str">
        <f t="shared" si="24"/>
        <v/>
      </c>
      <c r="G407" s="23" t="str">
        <f t="shared" si="25"/>
        <v/>
      </c>
      <c r="H407" s="48" t="str">
        <f t="shared" si="27"/>
        <v/>
      </c>
      <c r="I407" s="49" t="str">
        <f t="shared" si="28"/>
        <v/>
      </c>
      <c r="J407" s="26" t="str">
        <f t="shared" si="29"/>
        <v/>
      </c>
      <c r="K407" s="51" t="str">
        <f t="shared" si="30"/>
        <v/>
      </c>
      <c r="L407" s="52" t="str">
        <f t="shared" si="31"/>
        <v/>
      </c>
      <c r="M407" s="15" t="str">
        <f t="shared" si="26"/>
        <v/>
      </c>
      <c r="N407" s="47"/>
      <c r="O407" s="47"/>
      <c r="P407" s="47"/>
      <c r="Q407" s="47"/>
      <c r="R407" s="47"/>
      <c r="S407" s="47"/>
    </row>
    <row r="408" spans="1:19" x14ac:dyDescent="0.55000000000000004">
      <c r="A408" s="5" t="str">
        <f>IF('Data Validation'!$K$2&lt;&gt;TRUE,"",'Data Validation'!A408)</f>
        <v/>
      </c>
      <c r="B408" s="5" t="str">
        <f>IF('Data Validation'!$K$2&lt;&gt;TRUE,"",'Data Validation'!C408)</f>
        <v/>
      </c>
      <c r="C408" s="5" t="str">
        <f>IF('Data Validation'!$K$2&lt;&gt;TRUE,"",'Data Validation'!E408)</f>
        <v/>
      </c>
      <c r="D408" s="5" t="str">
        <f>IF('Data Validation'!$K$2&lt;&gt;TRUE,"",'Data Validation'!G408)</f>
        <v/>
      </c>
      <c r="E408" s="50" t="str">
        <f>IF($C408&lt;&gt;"M5","",SSA!E408)</f>
        <v/>
      </c>
      <c r="F408" s="15" t="str">
        <f t="shared" si="24"/>
        <v/>
      </c>
      <c r="G408" s="23" t="str">
        <f t="shared" si="25"/>
        <v/>
      </c>
      <c r="H408" s="48" t="str">
        <f t="shared" si="27"/>
        <v/>
      </c>
      <c r="I408" s="49" t="str">
        <f t="shared" si="28"/>
        <v/>
      </c>
      <c r="J408" s="26" t="str">
        <f t="shared" si="29"/>
        <v/>
      </c>
      <c r="K408" s="51" t="str">
        <f t="shared" si="30"/>
        <v/>
      </c>
      <c r="L408" s="52" t="str">
        <f t="shared" si="31"/>
        <v/>
      </c>
      <c r="M408" s="15" t="str">
        <f t="shared" si="26"/>
        <v/>
      </c>
      <c r="N408" s="47"/>
      <c r="O408" s="47"/>
      <c r="P408" s="47"/>
      <c r="Q408" s="47"/>
      <c r="R408" s="47"/>
      <c r="S408" s="47"/>
    </row>
    <row r="409" spans="1:19" x14ac:dyDescent="0.55000000000000004">
      <c r="A409" s="5" t="str">
        <f>IF('Data Validation'!$K$2&lt;&gt;TRUE,"",'Data Validation'!A409)</f>
        <v/>
      </c>
      <c r="B409" s="5" t="str">
        <f>IF('Data Validation'!$K$2&lt;&gt;TRUE,"",'Data Validation'!C409)</f>
        <v/>
      </c>
      <c r="C409" s="5" t="str">
        <f>IF('Data Validation'!$K$2&lt;&gt;TRUE,"",'Data Validation'!E409)</f>
        <v/>
      </c>
      <c r="D409" s="5" t="str">
        <f>IF('Data Validation'!$K$2&lt;&gt;TRUE,"",'Data Validation'!G409)</f>
        <v/>
      </c>
      <c r="E409" s="50" t="str">
        <f>IF($C409&lt;&gt;"M5","",SSA!E409)</f>
        <v/>
      </c>
      <c r="F409" s="15" t="str">
        <f t="shared" ref="F409:F472" si="32">IFERROR(AVERAGE(E374:E409),"")</f>
        <v/>
      </c>
      <c r="G409" s="23" t="str">
        <f t="shared" ref="G409:G472" si="33">IF(F409="","",F409*0.2+G408*0.8)</f>
        <v/>
      </c>
      <c r="H409" s="48" t="str">
        <f t="shared" si="27"/>
        <v/>
      </c>
      <c r="I409" s="49" t="str">
        <f t="shared" si="28"/>
        <v/>
      </c>
      <c r="J409" s="26" t="str">
        <f t="shared" si="29"/>
        <v/>
      </c>
      <c r="K409" s="51" t="str">
        <f t="shared" si="30"/>
        <v/>
      </c>
      <c r="L409" s="52" t="str">
        <f t="shared" si="31"/>
        <v/>
      </c>
      <c r="M409" s="15" t="str">
        <f t="shared" ref="M409:M472" si="34">IFERROR(E409-F409,"")</f>
        <v/>
      </c>
      <c r="N409" s="47"/>
      <c r="O409" s="47"/>
      <c r="P409" s="47"/>
      <c r="Q409" s="47"/>
      <c r="R409" s="47"/>
      <c r="S409" s="47"/>
    </row>
    <row r="410" spans="1:19" x14ac:dyDescent="0.55000000000000004">
      <c r="A410" s="5" t="str">
        <f>IF('Data Validation'!$K$2&lt;&gt;TRUE,"",'Data Validation'!A410)</f>
        <v/>
      </c>
      <c r="B410" s="5" t="str">
        <f>IF('Data Validation'!$K$2&lt;&gt;TRUE,"",'Data Validation'!C410)</f>
        <v/>
      </c>
      <c r="C410" s="5" t="str">
        <f>IF('Data Validation'!$K$2&lt;&gt;TRUE,"",'Data Validation'!E410)</f>
        <v/>
      </c>
      <c r="D410" s="5" t="str">
        <f>IF('Data Validation'!$K$2&lt;&gt;TRUE,"",'Data Validation'!G410)</f>
        <v/>
      </c>
      <c r="E410" s="50" t="str">
        <f>IF($C410&lt;&gt;"M5","",SSA!E410)</f>
        <v/>
      </c>
      <c r="F410" s="15" t="str">
        <f t="shared" si="32"/>
        <v/>
      </c>
      <c r="G410" s="23" t="str">
        <f t="shared" si="33"/>
        <v/>
      </c>
      <c r="H410" s="48" t="str">
        <f t="shared" ref="H410:H473" si="35">IFERROR(F410-G410,"")</f>
        <v/>
      </c>
      <c r="I410" s="49" t="str">
        <f t="shared" ref="I410:I473" si="36">IF(H410="","",IF(H410&gt;=0,1,-1))</f>
        <v/>
      </c>
      <c r="J410" s="26" t="str">
        <f t="shared" si="29"/>
        <v/>
      </c>
      <c r="K410" s="51" t="str">
        <f t="shared" si="30"/>
        <v/>
      </c>
      <c r="L410" s="52" t="str">
        <f t="shared" si="31"/>
        <v/>
      </c>
      <c r="M410" s="15" t="str">
        <f t="shared" si="34"/>
        <v/>
      </c>
      <c r="N410" s="47"/>
      <c r="O410" s="47"/>
      <c r="P410" s="47"/>
      <c r="Q410" s="47"/>
      <c r="R410" s="47"/>
      <c r="S410" s="47"/>
    </row>
    <row r="411" spans="1:19" x14ac:dyDescent="0.55000000000000004">
      <c r="A411" s="5" t="str">
        <f>IF('Data Validation'!$K$2&lt;&gt;TRUE,"",'Data Validation'!A411)</f>
        <v/>
      </c>
      <c r="B411" s="5" t="str">
        <f>IF('Data Validation'!$K$2&lt;&gt;TRUE,"",'Data Validation'!C411)</f>
        <v/>
      </c>
      <c r="C411" s="5" t="str">
        <f>IF('Data Validation'!$K$2&lt;&gt;TRUE,"",'Data Validation'!E411)</f>
        <v/>
      </c>
      <c r="D411" s="5" t="str">
        <f>IF('Data Validation'!$K$2&lt;&gt;TRUE,"",'Data Validation'!G411)</f>
        <v/>
      </c>
      <c r="E411" s="50" t="str">
        <f>IF($C411&lt;&gt;"M5","",SSA!E411)</f>
        <v/>
      </c>
      <c r="F411" s="15" t="str">
        <f t="shared" si="32"/>
        <v/>
      </c>
      <c r="G411" s="23" t="str">
        <f t="shared" si="33"/>
        <v/>
      </c>
      <c r="H411" s="48" t="str">
        <f t="shared" si="35"/>
        <v/>
      </c>
      <c r="I411" s="49" t="str">
        <f t="shared" si="36"/>
        <v/>
      </c>
      <c r="J411" s="26" t="str">
        <f t="shared" ref="J411:J474" si="37">IFERROR(IF(I411=I410,J410+I411,I411),"")</f>
        <v/>
      </c>
      <c r="K411" s="51" t="str">
        <f t="shared" si="30"/>
        <v/>
      </c>
      <c r="L411" s="52" t="str">
        <f t="shared" si="31"/>
        <v/>
      </c>
      <c r="M411" s="15" t="str">
        <f t="shared" si="34"/>
        <v/>
      </c>
      <c r="N411" s="47"/>
      <c r="O411" s="47"/>
      <c r="P411" s="47"/>
      <c r="Q411" s="47"/>
      <c r="R411" s="47"/>
      <c r="S411" s="47"/>
    </row>
    <row r="412" spans="1:19" x14ac:dyDescent="0.55000000000000004">
      <c r="A412" s="5" t="str">
        <f>IF('Data Validation'!$K$2&lt;&gt;TRUE,"",'Data Validation'!A412)</f>
        <v/>
      </c>
      <c r="B412" s="5" t="str">
        <f>IF('Data Validation'!$K$2&lt;&gt;TRUE,"",'Data Validation'!C412)</f>
        <v/>
      </c>
      <c r="C412" s="5" t="str">
        <f>IF('Data Validation'!$K$2&lt;&gt;TRUE,"",'Data Validation'!E412)</f>
        <v/>
      </c>
      <c r="D412" s="5" t="str">
        <f>IF('Data Validation'!$K$2&lt;&gt;TRUE,"",'Data Validation'!G412)</f>
        <v/>
      </c>
      <c r="E412" s="50" t="str">
        <f>IF($C412&lt;&gt;"M5","",SSA!E412)</f>
        <v/>
      </c>
      <c r="F412" s="15" t="str">
        <f t="shared" si="32"/>
        <v/>
      </c>
      <c r="G412" s="23" t="str">
        <f t="shared" si="33"/>
        <v/>
      </c>
      <c r="H412" s="48" t="str">
        <f t="shared" si="35"/>
        <v/>
      </c>
      <c r="I412" s="49" t="str">
        <f t="shared" si="36"/>
        <v/>
      </c>
      <c r="J412" s="26" t="str">
        <f t="shared" si="37"/>
        <v/>
      </c>
      <c r="K412" s="51" t="str">
        <f t="shared" si="30"/>
        <v/>
      </c>
      <c r="L412" s="52" t="str">
        <f t="shared" si="31"/>
        <v/>
      </c>
      <c r="M412" s="15" t="str">
        <f t="shared" si="34"/>
        <v/>
      </c>
      <c r="N412" s="47"/>
      <c r="O412" s="47"/>
      <c r="P412" s="47"/>
      <c r="Q412" s="47"/>
      <c r="R412" s="47"/>
      <c r="S412" s="47"/>
    </row>
    <row r="413" spans="1:19" x14ac:dyDescent="0.55000000000000004">
      <c r="A413" s="5" t="str">
        <f>IF('Data Validation'!$K$2&lt;&gt;TRUE,"",'Data Validation'!A413)</f>
        <v/>
      </c>
      <c r="B413" s="5" t="str">
        <f>IF('Data Validation'!$K$2&lt;&gt;TRUE,"",'Data Validation'!C413)</f>
        <v/>
      </c>
      <c r="C413" s="5" t="str">
        <f>IF('Data Validation'!$K$2&lt;&gt;TRUE,"",'Data Validation'!E413)</f>
        <v/>
      </c>
      <c r="D413" s="5" t="str">
        <f>IF('Data Validation'!$K$2&lt;&gt;TRUE,"",'Data Validation'!G413)</f>
        <v/>
      </c>
      <c r="E413" s="50" t="str">
        <f>IF($C413&lt;&gt;"M5","",SSA!E413)</f>
        <v/>
      </c>
      <c r="F413" s="15" t="str">
        <f t="shared" si="32"/>
        <v/>
      </c>
      <c r="G413" s="23" t="str">
        <f t="shared" si="33"/>
        <v/>
      </c>
      <c r="H413" s="48" t="str">
        <f t="shared" si="35"/>
        <v/>
      </c>
      <c r="I413" s="49" t="str">
        <f t="shared" si="36"/>
        <v/>
      </c>
      <c r="J413" s="26" t="str">
        <f t="shared" si="37"/>
        <v/>
      </c>
      <c r="K413" s="51" t="str">
        <f t="shared" si="30"/>
        <v/>
      </c>
      <c r="L413" s="52" t="str">
        <f t="shared" si="31"/>
        <v/>
      </c>
      <c r="M413" s="15" t="str">
        <f t="shared" si="34"/>
        <v/>
      </c>
      <c r="N413" s="47"/>
      <c r="O413" s="47"/>
      <c r="P413" s="47"/>
      <c r="Q413" s="47"/>
      <c r="R413" s="47"/>
      <c r="S413" s="47"/>
    </row>
    <row r="414" spans="1:19" x14ac:dyDescent="0.55000000000000004">
      <c r="A414" s="5" t="str">
        <f>IF('Data Validation'!$K$2&lt;&gt;TRUE,"",'Data Validation'!A414)</f>
        <v/>
      </c>
      <c r="B414" s="5" t="str">
        <f>IF('Data Validation'!$K$2&lt;&gt;TRUE,"",'Data Validation'!C414)</f>
        <v/>
      </c>
      <c r="C414" s="5" t="str">
        <f>IF('Data Validation'!$K$2&lt;&gt;TRUE,"",'Data Validation'!E414)</f>
        <v/>
      </c>
      <c r="D414" s="5" t="str">
        <f>IF('Data Validation'!$K$2&lt;&gt;TRUE,"",'Data Validation'!G414)</f>
        <v/>
      </c>
      <c r="E414" s="50" t="str">
        <f>IF($C414&lt;&gt;"M5","",SSA!E414)</f>
        <v/>
      </c>
      <c r="F414" s="15" t="str">
        <f t="shared" si="32"/>
        <v/>
      </c>
      <c r="G414" s="23" t="str">
        <f t="shared" si="33"/>
        <v/>
      </c>
      <c r="H414" s="48" t="str">
        <f t="shared" si="35"/>
        <v/>
      </c>
      <c r="I414" s="49" t="str">
        <f t="shared" si="36"/>
        <v/>
      </c>
      <c r="J414" s="26" t="str">
        <f t="shared" si="37"/>
        <v/>
      </c>
      <c r="K414" s="51" t="str">
        <f t="shared" si="30"/>
        <v/>
      </c>
      <c r="L414" s="52" t="str">
        <f t="shared" si="31"/>
        <v/>
      </c>
      <c r="M414" s="15" t="str">
        <f t="shared" si="34"/>
        <v/>
      </c>
      <c r="N414" s="47"/>
      <c r="O414" s="47"/>
      <c r="P414" s="47"/>
      <c r="Q414" s="47"/>
      <c r="R414" s="47"/>
      <c r="S414" s="47"/>
    </row>
    <row r="415" spans="1:19" x14ac:dyDescent="0.55000000000000004">
      <c r="A415" s="5" t="str">
        <f>IF('Data Validation'!$K$2&lt;&gt;TRUE,"",'Data Validation'!A415)</f>
        <v/>
      </c>
      <c r="B415" s="5" t="str">
        <f>IF('Data Validation'!$K$2&lt;&gt;TRUE,"",'Data Validation'!C415)</f>
        <v/>
      </c>
      <c r="C415" s="5" t="str">
        <f>IF('Data Validation'!$K$2&lt;&gt;TRUE,"",'Data Validation'!E415)</f>
        <v/>
      </c>
      <c r="D415" s="5" t="str">
        <f>IF('Data Validation'!$K$2&lt;&gt;TRUE,"",'Data Validation'!G415)</f>
        <v/>
      </c>
      <c r="E415" s="50" t="str">
        <f>IF($C415&lt;&gt;"M5","",SSA!E415)</f>
        <v/>
      </c>
      <c r="F415" s="15" t="str">
        <f t="shared" si="32"/>
        <v/>
      </c>
      <c r="G415" s="23" t="str">
        <f t="shared" si="33"/>
        <v/>
      </c>
      <c r="H415" s="48" t="str">
        <f t="shared" si="35"/>
        <v/>
      </c>
      <c r="I415" s="49" t="str">
        <f t="shared" si="36"/>
        <v/>
      </c>
      <c r="J415" s="26" t="str">
        <f t="shared" si="37"/>
        <v/>
      </c>
      <c r="K415" s="51" t="str">
        <f t="shared" si="30"/>
        <v/>
      </c>
      <c r="L415" s="52" t="str">
        <f t="shared" si="31"/>
        <v/>
      </c>
      <c r="M415" s="15" t="str">
        <f t="shared" si="34"/>
        <v/>
      </c>
      <c r="N415" s="47"/>
      <c r="O415" s="47"/>
      <c r="P415" s="47"/>
      <c r="Q415" s="47"/>
      <c r="R415" s="47"/>
      <c r="S415" s="47"/>
    </row>
    <row r="416" spans="1:19" x14ac:dyDescent="0.55000000000000004">
      <c r="A416" s="5" t="str">
        <f>IF('Data Validation'!$K$2&lt;&gt;TRUE,"",'Data Validation'!A416)</f>
        <v/>
      </c>
      <c r="B416" s="5" t="str">
        <f>IF('Data Validation'!$K$2&lt;&gt;TRUE,"",'Data Validation'!C416)</f>
        <v/>
      </c>
      <c r="C416" s="5" t="str">
        <f>IF('Data Validation'!$K$2&lt;&gt;TRUE,"",'Data Validation'!E416)</f>
        <v/>
      </c>
      <c r="D416" s="5" t="str">
        <f>IF('Data Validation'!$K$2&lt;&gt;TRUE,"",'Data Validation'!G416)</f>
        <v/>
      </c>
      <c r="E416" s="50" t="str">
        <f>IF($C416&lt;&gt;"M5","",SSA!E416)</f>
        <v/>
      </c>
      <c r="F416" s="15" t="str">
        <f t="shared" si="32"/>
        <v/>
      </c>
      <c r="G416" s="23" t="str">
        <f t="shared" si="33"/>
        <v/>
      </c>
      <c r="H416" s="48" t="str">
        <f t="shared" si="35"/>
        <v/>
      </c>
      <c r="I416" s="49" t="str">
        <f t="shared" si="36"/>
        <v/>
      </c>
      <c r="J416" s="26" t="str">
        <f t="shared" si="37"/>
        <v/>
      </c>
      <c r="K416" s="51" t="str">
        <f t="shared" si="30"/>
        <v/>
      </c>
      <c r="L416" s="52" t="str">
        <f t="shared" si="31"/>
        <v/>
      </c>
      <c r="M416" s="15" t="str">
        <f t="shared" si="34"/>
        <v/>
      </c>
      <c r="N416" s="47"/>
      <c r="O416" s="47"/>
      <c r="P416" s="47"/>
      <c r="Q416" s="47"/>
      <c r="R416" s="47"/>
      <c r="S416" s="47"/>
    </row>
    <row r="417" spans="1:19" x14ac:dyDescent="0.55000000000000004">
      <c r="A417" s="5" t="str">
        <f>IF('Data Validation'!$K$2&lt;&gt;TRUE,"",'Data Validation'!A417)</f>
        <v/>
      </c>
      <c r="B417" s="5" t="str">
        <f>IF('Data Validation'!$K$2&lt;&gt;TRUE,"",'Data Validation'!C417)</f>
        <v/>
      </c>
      <c r="C417" s="5" t="str">
        <f>IF('Data Validation'!$K$2&lt;&gt;TRUE,"",'Data Validation'!E417)</f>
        <v/>
      </c>
      <c r="D417" s="5" t="str">
        <f>IF('Data Validation'!$K$2&lt;&gt;TRUE,"",'Data Validation'!G417)</f>
        <v/>
      </c>
      <c r="E417" s="50" t="str">
        <f>IF($C417&lt;&gt;"M5","",SSA!E417)</f>
        <v/>
      </c>
      <c r="F417" s="15" t="str">
        <f t="shared" si="32"/>
        <v/>
      </c>
      <c r="G417" s="23" t="str">
        <f t="shared" si="33"/>
        <v/>
      </c>
      <c r="H417" s="48" t="str">
        <f t="shared" si="35"/>
        <v/>
      </c>
      <c r="I417" s="49" t="str">
        <f t="shared" si="36"/>
        <v/>
      </c>
      <c r="J417" s="26" t="str">
        <f t="shared" si="37"/>
        <v/>
      </c>
      <c r="K417" s="51" t="str">
        <f t="shared" si="30"/>
        <v/>
      </c>
      <c r="L417" s="52" t="str">
        <f t="shared" si="31"/>
        <v/>
      </c>
      <c r="M417" s="15" t="str">
        <f t="shared" si="34"/>
        <v/>
      </c>
      <c r="N417" s="47"/>
      <c r="O417" s="47"/>
      <c r="P417" s="47"/>
      <c r="Q417" s="47"/>
      <c r="R417" s="47"/>
      <c r="S417" s="47"/>
    </row>
    <row r="418" spans="1:19" x14ac:dyDescent="0.55000000000000004">
      <c r="A418" s="5" t="str">
        <f>IF('Data Validation'!$K$2&lt;&gt;TRUE,"",'Data Validation'!A418)</f>
        <v/>
      </c>
      <c r="B418" s="5" t="str">
        <f>IF('Data Validation'!$K$2&lt;&gt;TRUE,"",'Data Validation'!C418)</f>
        <v/>
      </c>
      <c r="C418" s="5" t="str">
        <f>IF('Data Validation'!$K$2&lt;&gt;TRUE,"",'Data Validation'!E418)</f>
        <v/>
      </c>
      <c r="D418" s="5" t="str">
        <f>IF('Data Validation'!$K$2&lt;&gt;TRUE,"",'Data Validation'!G418)</f>
        <v/>
      </c>
      <c r="E418" s="50" t="str">
        <f>IF($C418&lt;&gt;"M5","",SSA!E418)</f>
        <v/>
      </c>
      <c r="F418" s="15" t="str">
        <f t="shared" si="32"/>
        <v/>
      </c>
      <c r="G418" s="23" t="str">
        <f t="shared" si="33"/>
        <v/>
      </c>
      <c r="H418" s="48" t="str">
        <f t="shared" si="35"/>
        <v/>
      </c>
      <c r="I418" s="49" t="str">
        <f t="shared" si="36"/>
        <v/>
      </c>
      <c r="J418" s="26" t="str">
        <f t="shared" si="37"/>
        <v/>
      </c>
      <c r="K418" s="51" t="str">
        <f t="shared" si="30"/>
        <v/>
      </c>
      <c r="L418" s="52" t="str">
        <f t="shared" si="31"/>
        <v/>
      </c>
      <c r="M418" s="15" t="str">
        <f t="shared" si="34"/>
        <v/>
      </c>
      <c r="N418" s="47"/>
      <c r="O418" s="47"/>
      <c r="P418" s="47"/>
      <c r="Q418" s="47"/>
      <c r="R418" s="47"/>
      <c r="S418" s="47"/>
    </row>
    <row r="419" spans="1:19" x14ac:dyDescent="0.55000000000000004">
      <c r="A419" s="5" t="str">
        <f>IF('Data Validation'!$K$2&lt;&gt;TRUE,"",'Data Validation'!A419)</f>
        <v/>
      </c>
      <c r="B419" s="5" t="str">
        <f>IF('Data Validation'!$K$2&lt;&gt;TRUE,"",'Data Validation'!C419)</f>
        <v/>
      </c>
      <c r="C419" s="5" t="str">
        <f>IF('Data Validation'!$K$2&lt;&gt;TRUE,"",'Data Validation'!E419)</f>
        <v/>
      </c>
      <c r="D419" s="5" t="str">
        <f>IF('Data Validation'!$K$2&lt;&gt;TRUE,"",'Data Validation'!G419)</f>
        <v/>
      </c>
      <c r="E419" s="50" t="str">
        <f>IF($C419&lt;&gt;"M5","",SSA!E419)</f>
        <v/>
      </c>
      <c r="F419" s="15" t="str">
        <f t="shared" si="32"/>
        <v/>
      </c>
      <c r="G419" s="23" t="str">
        <f t="shared" si="33"/>
        <v/>
      </c>
      <c r="H419" s="48" t="str">
        <f t="shared" si="35"/>
        <v/>
      </c>
      <c r="I419" s="49" t="str">
        <f t="shared" si="36"/>
        <v/>
      </c>
      <c r="J419" s="26" t="str">
        <f t="shared" si="37"/>
        <v/>
      </c>
      <c r="K419" s="51" t="str">
        <f t="shared" si="30"/>
        <v/>
      </c>
      <c r="L419" s="52" t="str">
        <f t="shared" si="31"/>
        <v/>
      </c>
      <c r="M419" s="15" t="str">
        <f t="shared" si="34"/>
        <v/>
      </c>
      <c r="N419" s="47"/>
      <c r="O419" s="47"/>
      <c r="P419" s="47"/>
      <c r="Q419" s="47"/>
      <c r="R419" s="47"/>
      <c r="S419" s="47"/>
    </row>
    <row r="420" spans="1:19" x14ac:dyDescent="0.55000000000000004">
      <c r="A420" s="5" t="str">
        <f>IF('Data Validation'!$K$2&lt;&gt;TRUE,"",'Data Validation'!A420)</f>
        <v/>
      </c>
      <c r="B420" s="5" t="str">
        <f>IF('Data Validation'!$K$2&lt;&gt;TRUE,"",'Data Validation'!C420)</f>
        <v/>
      </c>
      <c r="C420" s="5" t="str">
        <f>IF('Data Validation'!$K$2&lt;&gt;TRUE,"",'Data Validation'!E420)</f>
        <v/>
      </c>
      <c r="D420" s="5" t="str">
        <f>IF('Data Validation'!$K$2&lt;&gt;TRUE,"",'Data Validation'!G420)</f>
        <v/>
      </c>
      <c r="E420" s="50" t="str">
        <f>IF($C420&lt;&gt;"M5","",SSA!E420)</f>
        <v/>
      </c>
      <c r="F420" s="15" t="str">
        <f t="shared" si="32"/>
        <v/>
      </c>
      <c r="G420" s="23" t="str">
        <f t="shared" si="33"/>
        <v/>
      </c>
      <c r="H420" s="48" t="str">
        <f t="shared" si="35"/>
        <v/>
      </c>
      <c r="I420" s="49" t="str">
        <f t="shared" si="36"/>
        <v/>
      </c>
      <c r="J420" s="26" t="str">
        <f t="shared" si="37"/>
        <v/>
      </c>
      <c r="K420" s="51" t="str">
        <f t="shared" si="30"/>
        <v/>
      </c>
      <c r="L420" s="52" t="str">
        <f t="shared" si="31"/>
        <v/>
      </c>
      <c r="M420" s="15" t="str">
        <f t="shared" si="34"/>
        <v/>
      </c>
      <c r="N420" s="47"/>
      <c r="O420" s="47"/>
      <c r="P420" s="47"/>
      <c r="Q420" s="47"/>
      <c r="R420" s="47"/>
      <c r="S420" s="47"/>
    </row>
    <row r="421" spans="1:19" x14ac:dyDescent="0.55000000000000004">
      <c r="A421" s="5" t="str">
        <f>IF('Data Validation'!$K$2&lt;&gt;TRUE,"",'Data Validation'!A421)</f>
        <v/>
      </c>
      <c r="B421" s="5" t="str">
        <f>IF('Data Validation'!$K$2&lt;&gt;TRUE,"",'Data Validation'!C421)</f>
        <v/>
      </c>
      <c r="C421" s="5" t="str">
        <f>IF('Data Validation'!$K$2&lt;&gt;TRUE,"",'Data Validation'!E421)</f>
        <v/>
      </c>
      <c r="D421" s="5" t="str">
        <f>IF('Data Validation'!$K$2&lt;&gt;TRUE,"",'Data Validation'!G421)</f>
        <v/>
      </c>
      <c r="E421" s="50" t="str">
        <f>IF($C421&lt;&gt;"M5","",SSA!E421)</f>
        <v/>
      </c>
      <c r="F421" s="15" t="str">
        <f t="shared" si="32"/>
        <v/>
      </c>
      <c r="G421" s="23" t="str">
        <f t="shared" si="33"/>
        <v/>
      </c>
      <c r="H421" s="48" t="str">
        <f t="shared" si="35"/>
        <v/>
      </c>
      <c r="I421" s="49" t="str">
        <f t="shared" si="36"/>
        <v/>
      </c>
      <c r="J421" s="26" t="str">
        <f t="shared" si="37"/>
        <v/>
      </c>
      <c r="K421" s="51" t="str">
        <f t="shared" si="30"/>
        <v/>
      </c>
      <c r="L421" s="52" t="str">
        <f t="shared" si="31"/>
        <v/>
      </c>
      <c r="M421" s="15" t="str">
        <f t="shared" si="34"/>
        <v/>
      </c>
      <c r="N421" s="47"/>
      <c r="O421" s="47"/>
      <c r="P421" s="47"/>
      <c r="Q421" s="47"/>
      <c r="R421" s="47"/>
      <c r="S421" s="47"/>
    </row>
    <row r="422" spans="1:19" x14ac:dyDescent="0.55000000000000004">
      <c r="A422" s="5" t="str">
        <f>IF('Data Validation'!$K$2&lt;&gt;TRUE,"",'Data Validation'!A422)</f>
        <v/>
      </c>
      <c r="B422" s="5" t="str">
        <f>IF('Data Validation'!$K$2&lt;&gt;TRUE,"",'Data Validation'!C422)</f>
        <v/>
      </c>
      <c r="C422" s="5" t="str">
        <f>IF('Data Validation'!$K$2&lt;&gt;TRUE,"",'Data Validation'!E422)</f>
        <v/>
      </c>
      <c r="D422" s="5" t="str">
        <f>IF('Data Validation'!$K$2&lt;&gt;TRUE,"",'Data Validation'!G422)</f>
        <v/>
      </c>
      <c r="E422" s="50" t="str">
        <f>IF($C422&lt;&gt;"M5","",SSA!E422)</f>
        <v/>
      </c>
      <c r="F422" s="15" t="str">
        <f t="shared" si="32"/>
        <v/>
      </c>
      <c r="G422" s="23" t="str">
        <f t="shared" si="33"/>
        <v/>
      </c>
      <c r="H422" s="48" t="str">
        <f t="shared" si="35"/>
        <v/>
      </c>
      <c r="I422" s="49" t="str">
        <f t="shared" si="36"/>
        <v/>
      </c>
      <c r="J422" s="26" t="str">
        <f t="shared" si="37"/>
        <v/>
      </c>
      <c r="K422" s="51" t="str">
        <f t="shared" si="30"/>
        <v/>
      </c>
      <c r="L422" s="52" t="str">
        <f t="shared" si="31"/>
        <v/>
      </c>
      <c r="M422" s="15" t="str">
        <f t="shared" si="34"/>
        <v/>
      </c>
      <c r="N422" s="47"/>
      <c r="O422" s="47"/>
      <c r="P422" s="47"/>
      <c r="Q422" s="47"/>
      <c r="R422" s="47"/>
      <c r="S422" s="47"/>
    </row>
    <row r="423" spans="1:19" x14ac:dyDescent="0.55000000000000004">
      <c r="A423" s="5" t="str">
        <f>IF('Data Validation'!$K$2&lt;&gt;TRUE,"",'Data Validation'!A423)</f>
        <v/>
      </c>
      <c r="B423" s="5" t="str">
        <f>IF('Data Validation'!$K$2&lt;&gt;TRUE,"",'Data Validation'!C423)</f>
        <v/>
      </c>
      <c r="C423" s="5" t="str">
        <f>IF('Data Validation'!$K$2&lt;&gt;TRUE,"",'Data Validation'!E423)</f>
        <v/>
      </c>
      <c r="D423" s="5" t="str">
        <f>IF('Data Validation'!$K$2&lt;&gt;TRUE,"",'Data Validation'!G423)</f>
        <v/>
      </c>
      <c r="E423" s="50" t="str">
        <f>IF($C423&lt;&gt;"M5","",SSA!E423)</f>
        <v/>
      </c>
      <c r="F423" s="15" t="str">
        <f t="shared" si="32"/>
        <v/>
      </c>
      <c r="G423" s="23" t="str">
        <f t="shared" si="33"/>
        <v/>
      </c>
      <c r="H423" s="48" t="str">
        <f t="shared" si="35"/>
        <v/>
      </c>
      <c r="I423" s="49" t="str">
        <f t="shared" si="36"/>
        <v/>
      </c>
      <c r="J423" s="26" t="str">
        <f t="shared" si="37"/>
        <v/>
      </c>
      <c r="K423" s="51" t="str">
        <f t="shared" si="30"/>
        <v/>
      </c>
      <c r="L423" s="52" t="str">
        <f t="shared" si="31"/>
        <v/>
      </c>
      <c r="M423" s="15" t="str">
        <f t="shared" si="34"/>
        <v/>
      </c>
      <c r="N423" s="47"/>
      <c r="O423" s="47"/>
      <c r="P423" s="47"/>
      <c r="Q423" s="47"/>
      <c r="R423" s="47"/>
      <c r="S423" s="47"/>
    </row>
    <row r="424" spans="1:19" x14ac:dyDescent="0.55000000000000004">
      <c r="A424" s="5" t="str">
        <f>IF('Data Validation'!$K$2&lt;&gt;TRUE,"",'Data Validation'!A424)</f>
        <v/>
      </c>
      <c r="B424" s="5" t="str">
        <f>IF('Data Validation'!$K$2&lt;&gt;TRUE,"",'Data Validation'!C424)</f>
        <v/>
      </c>
      <c r="C424" s="5" t="str">
        <f>IF('Data Validation'!$K$2&lt;&gt;TRUE,"",'Data Validation'!E424)</f>
        <v/>
      </c>
      <c r="D424" s="5" t="str">
        <f>IF('Data Validation'!$K$2&lt;&gt;TRUE,"",'Data Validation'!G424)</f>
        <v/>
      </c>
      <c r="E424" s="50" t="str">
        <f>IF($C424&lt;&gt;"M5","",SSA!E424)</f>
        <v/>
      </c>
      <c r="F424" s="15" t="str">
        <f t="shared" si="32"/>
        <v/>
      </c>
      <c r="G424" s="23" t="str">
        <f t="shared" si="33"/>
        <v/>
      </c>
      <c r="H424" s="48" t="str">
        <f t="shared" si="35"/>
        <v/>
      </c>
      <c r="I424" s="49" t="str">
        <f t="shared" si="36"/>
        <v/>
      </c>
      <c r="J424" s="26" t="str">
        <f t="shared" si="37"/>
        <v/>
      </c>
      <c r="K424" s="51" t="str">
        <f t="shared" si="30"/>
        <v/>
      </c>
      <c r="L424" s="52" t="str">
        <f t="shared" si="31"/>
        <v/>
      </c>
      <c r="M424" s="15" t="str">
        <f t="shared" si="34"/>
        <v/>
      </c>
      <c r="N424" s="47"/>
      <c r="O424" s="47"/>
      <c r="P424" s="47"/>
      <c r="Q424" s="47"/>
      <c r="R424" s="47"/>
      <c r="S424" s="47"/>
    </row>
    <row r="425" spans="1:19" x14ac:dyDescent="0.55000000000000004">
      <c r="A425" s="5" t="str">
        <f>IF('Data Validation'!$K$2&lt;&gt;TRUE,"",'Data Validation'!A425)</f>
        <v/>
      </c>
      <c r="B425" s="5" t="str">
        <f>IF('Data Validation'!$K$2&lt;&gt;TRUE,"",'Data Validation'!C425)</f>
        <v/>
      </c>
      <c r="C425" s="5" t="str">
        <f>IF('Data Validation'!$K$2&lt;&gt;TRUE,"",'Data Validation'!E425)</f>
        <v/>
      </c>
      <c r="D425" s="5" t="str">
        <f>IF('Data Validation'!$K$2&lt;&gt;TRUE,"",'Data Validation'!G425)</f>
        <v/>
      </c>
      <c r="E425" s="50" t="str">
        <f>IF($C425&lt;&gt;"M5","",SSA!E425)</f>
        <v/>
      </c>
      <c r="F425" s="15" t="str">
        <f t="shared" si="32"/>
        <v/>
      </c>
      <c r="G425" s="23" t="str">
        <f t="shared" si="33"/>
        <v/>
      </c>
      <c r="H425" s="48" t="str">
        <f t="shared" si="35"/>
        <v/>
      </c>
      <c r="I425" s="49" t="str">
        <f t="shared" si="36"/>
        <v/>
      </c>
      <c r="J425" s="26" t="str">
        <f t="shared" si="37"/>
        <v/>
      </c>
      <c r="K425" s="51" t="str">
        <f t="shared" si="30"/>
        <v/>
      </c>
      <c r="L425" s="52" t="str">
        <f t="shared" si="31"/>
        <v/>
      </c>
      <c r="M425" s="15" t="str">
        <f t="shared" si="34"/>
        <v/>
      </c>
      <c r="N425" s="47"/>
      <c r="O425" s="47"/>
      <c r="P425" s="47"/>
      <c r="Q425" s="47"/>
      <c r="R425" s="47"/>
      <c r="S425" s="47"/>
    </row>
    <row r="426" spans="1:19" x14ac:dyDescent="0.55000000000000004">
      <c r="A426" s="5" t="str">
        <f>IF('Data Validation'!$K$2&lt;&gt;TRUE,"",'Data Validation'!A426)</f>
        <v/>
      </c>
      <c r="B426" s="5" t="str">
        <f>IF('Data Validation'!$K$2&lt;&gt;TRUE,"",'Data Validation'!C426)</f>
        <v/>
      </c>
      <c r="C426" s="5" t="str">
        <f>IF('Data Validation'!$K$2&lt;&gt;TRUE,"",'Data Validation'!E426)</f>
        <v/>
      </c>
      <c r="D426" s="5" t="str">
        <f>IF('Data Validation'!$K$2&lt;&gt;TRUE,"",'Data Validation'!G426)</f>
        <v/>
      </c>
      <c r="E426" s="50" t="str">
        <f>IF($C426&lt;&gt;"M5","",SSA!E426)</f>
        <v/>
      </c>
      <c r="F426" s="15" t="str">
        <f t="shared" si="32"/>
        <v/>
      </c>
      <c r="G426" s="23" t="str">
        <f t="shared" si="33"/>
        <v/>
      </c>
      <c r="H426" s="48" t="str">
        <f t="shared" si="35"/>
        <v/>
      </c>
      <c r="I426" s="49" t="str">
        <f t="shared" si="36"/>
        <v/>
      </c>
      <c r="J426" s="26" t="str">
        <f t="shared" si="37"/>
        <v/>
      </c>
      <c r="K426" s="51" t="str">
        <f t="shared" si="30"/>
        <v/>
      </c>
      <c r="L426" s="52" t="str">
        <f t="shared" si="31"/>
        <v/>
      </c>
      <c r="M426" s="15" t="str">
        <f t="shared" si="34"/>
        <v/>
      </c>
      <c r="N426" s="47"/>
      <c r="O426" s="47"/>
      <c r="P426" s="47"/>
      <c r="Q426" s="47"/>
      <c r="R426" s="47"/>
      <c r="S426" s="47"/>
    </row>
    <row r="427" spans="1:19" x14ac:dyDescent="0.55000000000000004">
      <c r="A427" s="5" t="str">
        <f>IF('Data Validation'!$K$2&lt;&gt;TRUE,"",'Data Validation'!A427)</f>
        <v/>
      </c>
      <c r="B427" s="5" t="str">
        <f>IF('Data Validation'!$K$2&lt;&gt;TRUE,"",'Data Validation'!C427)</f>
        <v/>
      </c>
      <c r="C427" s="5" t="str">
        <f>IF('Data Validation'!$K$2&lt;&gt;TRUE,"",'Data Validation'!E427)</f>
        <v/>
      </c>
      <c r="D427" s="5" t="str">
        <f>IF('Data Validation'!$K$2&lt;&gt;TRUE,"",'Data Validation'!G427)</f>
        <v/>
      </c>
      <c r="E427" s="50" t="str">
        <f>IF($C427&lt;&gt;"M5","",SSA!E427)</f>
        <v/>
      </c>
      <c r="F427" s="15" t="str">
        <f t="shared" si="32"/>
        <v/>
      </c>
      <c r="G427" s="23" t="str">
        <f t="shared" si="33"/>
        <v/>
      </c>
      <c r="H427" s="48" t="str">
        <f t="shared" si="35"/>
        <v/>
      </c>
      <c r="I427" s="49" t="str">
        <f t="shared" si="36"/>
        <v/>
      </c>
      <c r="J427" s="26" t="str">
        <f t="shared" si="37"/>
        <v/>
      </c>
      <c r="K427" s="51" t="str">
        <f t="shared" si="30"/>
        <v/>
      </c>
      <c r="L427" s="52" t="str">
        <f t="shared" si="31"/>
        <v/>
      </c>
      <c r="M427" s="15" t="str">
        <f t="shared" si="34"/>
        <v/>
      </c>
      <c r="N427" s="47"/>
      <c r="O427" s="47"/>
      <c r="P427" s="47"/>
      <c r="Q427" s="47"/>
      <c r="R427" s="47"/>
      <c r="S427" s="47"/>
    </row>
    <row r="428" spans="1:19" x14ac:dyDescent="0.55000000000000004">
      <c r="A428" s="5" t="str">
        <f>IF('Data Validation'!$K$2&lt;&gt;TRUE,"",'Data Validation'!A428)</f>
        <v/>
      </c>
      <c r="B428" s="5" t="str">
        <f>IF('Data Validation'!$K$2&lt;&gt;TRUE,"",'Data Validation'!C428)</f>
        <v/>
      </c>
      <c r="C428" s="5" t="str">
        <f>IF('Data Validation'!$K$2&lt;&gt;TRUE,"",'Data Validation'!E428)</f>
        <v/>
      </c>
      <c r="D428" s="5" t="str">
        <f>IF('Data Validation'!$K$2&lt;&gt;TRUE,"",'Data Validation'!G428)</f>
        <v/>
      </c>
      <c r="E428" s="50" t="str">
        <f>IF($C428&lt;&gt;"M5","",SSA!E428)</f>
        <v/>
      </c>
      <c r="F428" s="15" t="str">
        <f t="shared" si="32"/>
        <v/>
      </c>
      <c r="G428" s="23" t="str">
        <f t="shared" si="33"/>
        <v/>
      </c>
      <c r="H428" s="48" t="str">
        <f t="shared" si="35"/>
        <v/>
      </c>
      <c r="I428" s="49" t="str">
        <f t="shared" si="36"/>
        <v/>
      </c>
      <c r="J428" s="26" t="str">
        <f t="shared" si="37"/>
        <v/>
      </c>
      <c r="K428" s="51" t="str">
        <f t="shared" si="30"/>
        <v/>
      </c>
      <c r="L428" s="52" t="str">
        <f t="shared" si="31"/>
        <v/>
      </c>
      <c r="M428" s="15" t="str">
        <f t="shared" si="34"/>
        <v/>
      </c>
      <c r="N428" s="47"/>
      <c r="O428" s="47"/>
      <c r="P428" s="47"/>
      <c r="Q428" s="47"/>
      <c r="R428" s="47"/>
      <c r="S428" s="47"/>
    </row>
    <row r="429" spans="1:19" x14ac:dyDescent="0.55000000000000004">
      <c r="A429" s="5" t="str">
        <f>IF('Data Validation'!$K$2&lt;&gt;TRUE,"",'Data Validation'!A429)</f>
        <v/>
      </c>
      <c r="B429" s="5" t="str">
        <f>IF('Data Validation'!$K$2&lt;&gt;TRUE,"",'Data Validation'!C429)</f>
        <v/>
      </c>
      <c r="C429" s="5" t="str">
        <f>IF('Data Validation'!$K$2&lt;&gt;TRUE,"",'Data Validation'!E429)</f>
        <v/>
      </c>
      <c r="D429" s="5" t="str">
        <f>IF('Data Validation'!$K$2&lt;&gt;TRUE,"",'Data Validation'!G429)</f>
        <v/>
      </c>
      <c r="E429" s="50" t="str">
        <f>IF($C429&lt;&gt;"M5","",SSA!E429)</f>
        <v/>
      </c>
      <c r="F429" s="15" t="str">
        <f t="shared" si="32"/>
        <v/>
      </c>
      <c r="G429" s="23" t="str">
        <f t="shared" si="33"/>
        <v/>
      </c>
      <c r="H429" s="48" t="str">
        <f t="shared" si="35"/>
        <v/>
      </c>
      <c r="I429" s="49" t="str">
        <f t="shared" si="36"/>
        <v/>
      </c>
      <c r="J429" s="26" t="str">
        <f t="shared" si="37"/>
        <v/>
      </c>
      <c r="K429" s="51" t="str">
        <f t="shared" si="30"/>
        <v/>
      </c>
      <c r="L429" s="52" t="str">
        <f t="shared" si="31"/>
        <v/>
      </c>
      <c r="M429" s="15" t="str">
        <f t="shared" si="34"/>
        <v/>
      </c>
      <c r="N429" s="47"/>
      <c r="O429" s="47"/>
      <c r="P429" s="47"/>
      <c r="Q429" s="47"/>
      <c r="R429" s="47"/>
      <c r="S429" s="47"/>
    </row>
    <row r="430" spans="1:19" x14ac:dyDescent="0.55000000000000004">
      <c r="A430" s="5" t="str">
        <f>IF('Data Validation'!$K$2&lt;&gt;TRUE,"",'Data Validation'!A430)</f>
        <v/>
      </c>
      <c r="B430" s="5" t="str">
        <f>IF('Data Validation'!$K$2&lt;&gt;TRUE,"",'Data Validation'!C430)</f>
        <v/>
      </c>
      <c r="C430" s="5" t="str">
        <f>IF('Data Validation'!$K$2&lt;&gt;TRUE,"",'Data Validation'!E430)</f>
        <v/>
      </c>
      <c r="D430" s="5" t="str">
        <f>IF('Data Validation'!$K$2&lt;&gt;TRUE,"",'Data Validation'!G430)</f>
        <v/>
      </c>
      <c r="E430" s="50" t="str">
        <f>IF($C430&lt;&gt;"M5","",SSA!E430)</f>
        <v/>
      </c>
      <c r="F430" s="15" t="str">
        <f t="shared" si="32"/>
        <v/>
      </c>
      <c r="G430" s="23" t="str">
        <f t="shared" si="33"/>
        <v/>
      </c>
      <c r="H430" s="48" t="str">
        <f t="shared" si="35"/>
        <v/>
      </c>
      <c r="I430" s="49" t="str">
        <f t="shared" si="36"/>
        <v/>
      </c>
      <c r="J430" s="26" t="str">
        <f t="shared" si="37"/>
        <v/>
      </c>
      <c r="K430" s="51" t="str">
        <f t="shared" si="30"/>
        <v/>
      </c>
      <c r="L430" s="52" t="str">
        <f t="shared" si="31"/>
        <v/>
      </c>
      <c r="M430" s="15" t="str">
        <f t="shared" si="34"/>
        <v/>
      </c>
      <c r="N430" s="47"/>
      <c r="O430" s="47"/>
      <c r="P430" s="47"/>
      <c r="Q430" s="47"/>
      <c r="R430" s="47"/>
      <c r="S430" s="47"/>
    </row>
    <row r="431" spans="1:19" x14ac:dyDescent="0.55000000000000004">
      <c r="A431" s="5" t="str">
        <f>IF('Data Validation'!$K$2&lt;&gt;TRUE,"",'Data Validation'!A431)</f>
        <v/>
      </c>
      <c r="B431" s="5" t="str">
        <f>IF('Data Validation'!$K$2&lt;&gt;TRUE,"",'Data Validation'!C431)</f>
        <v/>
      </c>
      <c r="C431" s="5" t="str">
        <f>IF('Data Validation'!$K$2&lt;&gt;TRUE,"",'Data Validation'!E431)</f>
        <v/>
      </c>
      <c r="D431" s="5" t="str">
        <f>IF('Data Validation'!$K$2&lt;&gt;TRUE,"",'Data Validation'!G431)</f>
        <v/>
      </c>
      <c r="E431" s="50" t="str">
        <f>IF($C431&lt;&gt;"M5","",SSA!E431)</f>
        <v/>
      </c>
      <c r="F431" s="15" t="str">
        <f t="shared" si="32"/>
        <v/>
      </c>
      <c r="G431" s="23" t="str">
        <f t="shared" si="33"/>
        <v/>
      </c>
      <c r="H431" s="48" t="str">
        <f t="shared" si="35"/>
        <v/>
      </c>
      <c r="I431" s="49" t="str">
        <f t="shared" si="36"/>
        <v/>
      </c>
      <c r="J431" s="26" t="str">
        <f t="shared" si="37"/>
        <v/>
      </c>
      <c r="K431" s="51" t="str">
        <f t="shared" si="30"/>
        <v/>
      </c>
      <c r="L431" s="52" t="str">
        <f t="shared" si="31"/>
        <v/>
      </c>
      <c r="M431" s="15" t="str">
        <f t="shared" si="34"/>
        <v/>
      </c>
      <c r="N431" s="47"/>
      <c r="O431" s="47"/>
      <c r="P431" s="47"/>
      <c r="Q431" s="47"/>
      <c r="R431" s="47"/>
      <c r="S431" s="47"/>
    </row>
    <row r="432" spans="1:19" x14ac:dyDescent="0.55000000000000004">
      <c r="A432" s="5" t="str">
        <f>IF('Data Validation'!$K$2&lt;&gt;TRUE,"",'Data Validation'!A432)</f>
        <v/>
      </c>
      <c r="B432" s="5" t="str">
        <f>IF('Data Validation'!$K$2&lt;&gt;TRUE,"",'Data Validation'!C432)</f>
        <v/>
      </c>
      <c r="C432" s="5" t="str">
        <f>IF('Data Validation'!$K$2&lt;&gt;TRUE,"",'Data Validation'!E432)</f>
        <v/>
      </c>
      <c r="D432" s="5" t="str">
        <f>IF('Data Validation'!$K$2&lt;&gt;TRUE,"",'Data Validation'!G432)</f>
        <v/>
      </c>
      <c r="E432" s="50" t="str">
        <f>IF($C432&lt;&gt;"M5","",SSA!E432)</f>
        <v/>
      </c>
      <c r="F432" s="15" t="str">
        <f t="shared" si="32"/>
        <v/>
      </c>
      <c r="G432" s="23" t="str">
        <f t="shared" si="33"/>
        <v/>
      </c>
      <c r="H432" s="48" t="str">
        <f t="shared" si="35"/>
        <v/>
      </c>
      <c r="I432" s="49" t="str">
        <f t="shared" si="36"/>
        <v/>
      </c>
      <c r="J432" s="26" t="str">
        <f t="shared" si="37"/>
        <v/>
      </c>
      <c r="K432" s="51" t="str">
        <f t="shared" ref="K432:K495" si="38">IF(J432="","",IF(J432&lt;=23,"",IF(AND(J432&gt;=24,J432&lt;=72),"Bullish",IF(J432&gt;=73,"Vulnerable Bullish",""))))</f>
        <v/>
      </c>
      <c r="L432" s="52" t="str">
        <f t="shared" ref="L432:L495" si="39">IF(J432="","",IF(J432&gt;=-23,"",IF(AND(J432&lt;=-24,J432&gt;=-72),"Bearish",IF(J432&lt;=-73,"Vulnerable Bearish",""))))</f>
        <v/>
      </c>
      <c r="M432" s="15" t="str">
        <f t="shared" si="34"/>
        <v/>
      </c>
      <c r="N432" s="47"/>
      <c r="O432" s="47"/>
      <c r="P432" s="47"/>
      <c r="Q432" s="47"/>
      <c r="R432" s="47"/>
      <c r="S432" s="47"/>
    </row>
    <row r="433" spans="1:27" x14ac:dyDescent="0.55000000000000004">
      <c r="A433" s="5" t="str">
        <f>IF('Data Validation'!$K$2&lt;&gt;TRUE,"",'Data Validation'!A433)</f>
        <v/>
      </c>
      <c r="B433" s="5" t="str">
        <f>IF('Data Validation'!$K$2&lt;&gt;TRUE,"",'Data Validation'!C433)</f>
        <v/>
      </c>
      <c r="C433" s="5" t="str">
        <f>IF('Data Validation'!$K$2&lt;&gt;TRUE,"",'Data Validation'!E433)</f>
        <v/>
      </c>
      <c r="D433" s="5" t="str">
        <f>IF('Data Validation'!$K$2&lt;&gt;TRUE,"",'Data Validation'!G433)</f>
        <v/>
      </c>
      <c r="E433" s="50" t="str">
        <f>IF($C433&lt;&gt;"M5","",SSA!E433)</f>
        <v/>
      </c>
      <c r="F433" s="15" t="str">
        <f t="shared" si="32"/>
        <v/>
      </c>
      <c r="G433" s="23" t="str">
        <f t="shared" si="33"/>
        <v/>
      </c>
      <c r="H433" s="48" t="str">
        <f t="shared" si="35"/>
        <v/>
      </c>
      <c r="I433" s="49" t="str">
        <f t="shared" si="36"/>
        <v/>
      </c>
      <c r="J433" s="26" t="str">
        <f t="shared" si="37"/>
        <v/>
      </c>
      <c r="K433" s="51" t="str">
        <f t="shared" si="38"/>
        <v/>
      </c>
      <c r="L433" s="52" t="str">
        <f t="shared" si="39"/>
        <v/>
      </c>
      <c r="M433" s="15" t="str">
        <f t="shared" si="34"/>
        <v/>
      </c>
      <c r="N433" s="47"/>
      <c r="O433" s="47"/>
      <c r="P433" s="47"/>
      <c r="Q433" s="47"/>
      <c r="R433" s="47"/>
      <c r="S433" s="47"/>
    </row>
    <row r="434" spans="1:27" x14ac:dyDescent="0.55000000000000004">
      <c r="A434" s="5" t="str">
        <f>IF('Data Validation'!$K$2&lt;&gt;TRUE,"",'Data Validation'!A434)</f>
        <v/>
      </c>
      <c r="B434" s="5" t="str">
        <f>IF('Data Validation'!$K$2&lt;&gt;TRUE,"",'Data Validation'!C434)</f>
        <v/>
      </c>
      <c r="C434" s="5" t="str">
        <f>IF('Data Validation'!$K$2&lt;&gt;TRUE,"",'Data Validation'!E434)</f>
        <v/>
      </c>
      <c r="D434" s="5" t="str">
        <f>IF('Data Validation'!$K$2&lt;&gt;TRUE,"",'Data Validation'!G434)</f>
        <v/>
      </c>
      <c r="E434" s="50" t="str">
        <f>IF($C434&lt;&gt;"M5","",SSA!E434)</f>
        <v/>
      </c>
      <c r="F434" s="15" t="str">
        <f t="shared" si="32"/>
        <v/>
      </c>
      <c r="G434" s="23" t="str">
        <f t="shared" si="33"/>
        <v/>
      </c>
      <c r="H434" s="48" t="str">
        <f t="shared" si="35"/>
        <v/>
      </c>
      <c r="I434" s="49" t="str">
        <f t="shared" si="36"/>
        <v/>
      </c>
      <c r="J434" s="26" t="str">
        <f t="shared" si="37"/>
        <v/>
      </c>
      <c r="K434" s="51" t="str">
        <f t="shared" si="38"/>
        <v/>
      </c>
      <c r="L434" s="52" t="str">
        <f t="shared" si="39"/>
        <v/>
      </c>
      <c r="M434" s="15" t="str">
        <f t="shared" si="34"/>
        <v/>
      </c>
      <c r="N434" s="47"/>
      <c r="O434" s="47"/>
      <c r="P434" s="47"/>
      <c r="Q434" s="47"/>
      <c r="R434" s="47"/>
      <c r="S434" s="47"/>
    </row>
    <row r="435" spans="1:27" x14ac:dyDescent="0.55000000000000004">
      <c r="A435" s="5" t="str">
        <f>IF('Data Validation'!$K$2&lt;&gt;TRUE,"",'Data Validation'!A435)</f>
        <v/>
      </c>
      <c r="B435" s="5" t="str">
        <f>IF('Data Validation'!$K$2&lt;&gt;TRUE,"",'Data Validation'!C435)</f>
        <v/>
      </c>
      <c r="C435" s="5" t="str">
        <f>IF('Data Validation'!$K$2&lt;&gt;TRUE,"",'Data Validation'!E435)</f>
        <v/>
      </c>
      <c r="D435" s="5" t="str">
        <f>IF('Data Validation'!$K$2&lt;&gt;TRUE,"",'Data Validation'!G435)</f>
        <v/>
      </c>
      <c r="E435" s="50" t="str">
        <f>IF($C435&lt;&gt;"M5","",SSA!E435)</f>
        <v/>
      </c>
      <c r="F435" s="15" t="str">
        <f t="shared" si="32"/>
        <v/>
      </c>
      <c r="G435" s="23" t="str">
        <f t="shared" si="33"/>
        <v/>
      </c>
      <c r="H435" s="48" t="str">
        <f t="shared" si="35"/>
        <v/>
      </c>
      <c r="I435" s="49" t="str">
        <f t="shared" si="36"/>
        <v/>
      </c>
      <c r="J435" s="26" t="str">
        <f t="shared" si="37"/>
        <v/>
      </c>
      <c r="K435" s="51" t="str">
        <f t="shared" si="38"/>
        <v/>
      </c>
      <c r="L435" s="52" t="str">
        <f t="shared" si="39"/>
        <v/>
      </c>
      <c r="M435" s="15" t="str">
        <f t="shared" si="34"/>
        <v/>
      </c>
      <c r="N435" s="47"/>
      <c r="O435" s="47"/>
      <c r="P435" s="47"/>
      <c r="Q435" s="47"/>
      <c r="R435" s="47"/>
      <c r="S435" s="47"/>
    </row>
    <row r="436" spans="1:27" x14ac:dyDescent="0.55000000000000004">
      <c r="A436" s="5" t="str">
        <f>IF('Data Validation'!$K$2&lt;&gt;TRUE,"",'Data Validation'!A436)</f>
        <v/>
      </c>
      <c r="B436" s="5" t="str">
        <f>IF('Data Validation'!$K$2&lt;&gt;TRUE,"",'Data Validation'!C436)</f>
        <v/>
      </c>
      <c r="C436" s="5" t="str">
        <f>IF('Data Validation'!$K$2&lt;&gt;TRUE,"",'Data Validation'!E436)</f>
        <v/>
      </c>
      <c r="D436" s="5" t="str">
        <f>IF('Data Validation'!$K$2&lt;&gt;TRUE,"",'Data Validation'!G436)</f>
        <v/>
      </c>
      <c r="E436" s="50" t="str">
        <f>IF($C436&lt;&gt;"M5","",SSA!E436)</f>
        <v/>
      </c>
      <c r="F436" s="15" t="str">
        <f t="shared" si="32"/>
        <v/>
      </c>
      <c r="G436" s="23" t="str">
        <f t="shared" si="33"/>
        <v/>
      </c>
      <c r="H436" s="48" t="str">
        <f t="shared" si="35"/>
        <v/>
      </c>
      <c r="I436" s="49" t="str">
        <f t="shared" si="36"/>
        <v/>
      </c>
      <c r="J436" s="26" t="str">
        <f t="shared" si="37"/>
        <v/>
      </c>
      <c r="K436" s="51" t="str">
        <f t="shared" si="38"/>
        <v/>
      </c>
      <c r="L436" s="52" t="str">
        <f t="shared" si="39"/>
        <v/>
      </c>
      <c r="M436" s="15" t="str">
        <f t="shared" si="34"/>
        <v/>
      </c>
      <c r="N436" s="47"/>
      <c r="O436" s="47"/>
      <c r="P436" s="47"/>
      <c r="Q436" s="47"/>
      <c r="R436" s="47"/>
      <c r="S436" s="47"/>
    </row>
    <row r="437" spans="1:27" x14ac:dyDescent="0.55000000000000004">
      <c r="A437" s="5" t="str">
        <f>IF('Data Validation'!$K$2&lt;&gt;TRUE,"",'Data Validation'!A437)</f>
        <v/>
      </c>
      <c r="B437" s="5" t="str">
        <f>IF('Data Validation'!$K$2&lt;&gt;TRUE,"",'Data Validation'!C437)</f>
        <v/>
      </c>
      <c r="C437" s="5" t="str">
        <f>IF('Data Validation'!$K$2&lt;&gt;TRUE,"",'Data Validation'!E437)</f>
        <v/>
      </c>
      <c r="D437" s="5" t="str">
        <f>IF('Data Validation'!$K$2&lt;&gt;TRUE,"",'Data Validation'!G437)</f>
        <v/>
      </c>
      <c r="E437" s="50" t="str">
        <f>IF($C437&lt;&gt;"M5","",SSA!E437)</f>
        <v/>
      </c>
      <c r="F437" s="15" t="str">
        <f t="shared" si="32"/>
        <v/>
      </c>
      <c r="G437" s="23" t="str">
        <f t="shared" si="33"/>
        <v/>
      </c>
      <c r="H437" s="48" t="str">
        <f t="shared" si="35"/>
        <v/>
      </c>
      <c r="I437" s="49" t="str">
        <f t="shared" si="36"/>
        <v/>
      </c>
      <c r="J437" s="26" t="str">
        <f t="shared" si="37"/>
        <v/>
      </c>
      <c r="K437" s="51" t="str">
        <f t="shared" si="38"/>
        <v/>
      </c>
      <c r="L437" s="52" t="str">
        <f t="shared" si="39"/>
        <v/>
      </c>
      <c r="M437" s="15" t="str">
        <f t="shared" si="34"/>
        <v/>
      </c>
      <c r="N437" s="47"/>
      <c r="O437" s="47"/>
      <c r="P437" s="47"/>
      <c r="Q437" s="47"/>
      <c r="R437" s="47"/>
      <c r="S437" s="47"/>
    </row>
    <row r="438" spans="1:27" x14ac:dyDescent="0.55000000000000004">
      <c r="A438" s="5" t="str">
        <f>IF('Data Validation'!$K$2&lt;&gt;TRUE,"",'Data Validation'!A438)</f>
        <v/>
      </c>
      <c r="B438" s="5" t="str">
        <f>IF('Data Validation'!$K$2&lt;&gt;TRUE,"",'Data Validation'!C438)</f>
        <v/>
      </c>
      <c r="C438" s="5" t="str">
        <f>IF('Data Validation'!$K$2&lt;&gt;TRUE,"",'Data Validation'!E438)</f>
        <v/>
      </c>
      <c r="D438" s="5" t="str">
        <f>IF('Data Validation'!$K$2&lt;&gt;TRUE,"",'Data Validation'!G438)</f>
        <v/>
      </c>
      <c r="E438" s="50" t="str">
        <f>IF($C438&lt;&gt;"M5","",SSA!E438)</f>
        <v/>
      </c>
      <c r="F438" s="15" t="str">
        <f t="shared" si="32"/>
        <v/>
      </c>
      <c r="G438" s="23" t="str">
        <f t="shared" si="33"/>
        <v/>
      </c>
      <c r="H438" s="48" t="str">
        <f t="shared" si="35"/>
        <v/>
      </c>
      <c r="I438" s="49" t="str">
        <f t="shared" si="36"/>
        <v/>
      </c>
      <c r="J438" s="26" t="str">
        <f t="shared" si="37"/>
        <v/>
      </c>
      <c r="K438" s="51" t="str">
        <f t="shared" si="38"/>
        <v/>
      </c>
      <c r="L438" s="52" t="str">
        <f t="shared" si="39"/>
        <v/>
      </c>
      <c r="M438" s="15" t="str">
        <f t="shared" si="34"/>
        <v/>
      </c>
      <c r="N438" s="47"/>
      <c r="O438" s="47"/>
      <c r="P438" s="47"/>
      <c r="Q438" s="47"/>
      <c r="R438" s="47"/>
      <c r="S438" s="47"/>
    </row>
    <row r="439" spans="1:27" x14ac:dyDescent="0.55000000000000004">
      <c r="A439" s="5" t="str">
        <f>IF('Data Validation'!$K$2&lt;&gt;TRUE,"",'Data Validation'!A439)</f>
        <v/>
      </c>
      <c r="B439" s="5" t="str">
        <f>IF('Data Validation'!$K$2&lt;&gt;TRUE,"",'Data Validation'!C439)</f>
        <v/>
      </c>
      <c r="C439" s="5" t="str">
        <f>IF('Data Validation'!$K$2&lt;&gt;TRUE,"",'Data Validation'!E439)</f>
        <v/>
      </c>
      <c r="D439" s="5" t="str">
        <f>IF('Data Validation'!$K$2&lt;&gt;TRUE,"",'Data Validation'!G439)</f>
        <v/>
      </c>
      <c r="E439" s="50" t="str">
        <f>IF($C439&lt;&gt;"M5","",SSA!E439)</f>
        <v/>
      </c>
      <c r="F439" s="15" t="str">
        <f t="shared" si="32"/>
        <v/>
      </c>
      <c r="G439" s="23" t="str">
        <f t="shared" si="33"/>
        <v/>
      </c>
      <c r="H439" s="48" t="str">
        <f t="shared" si="35"/>
        <v/>
      </c>
      <c r="I439" s="49" t="str">
        <f t="shared" si="36"/>
        <v/>
      </c>
      <c r="J439" s="26" t="str">
        <f t="shared" si="37"/>
        <v/>
      </c>
      <c r="K439" s="51" t="str">
        <f t="shared" si="38"/>
        <v/>
      </c>
      <c r="L439" s="52" t="str">
        <f t="shared" si="39"/>
        <v/>
      </c>
      <c r="M439" s="15" t="str">
        <f t="shared" si="34"/>
        <v/>
      </c>
      <c r="N439" s="15" t="str">
        <f>IF(MAX(M152:M439)=0,"",MAX(M152:M439))</f>
        <v/>
      </c>
      <c r="O439" s="15" t="str">
        <f>IF(MIN(M152:M439)=0,"",MIN(M152:M439))</f>
        <v/>
      </c>
      <c r="P439" s="17" t="str">
        <f>IF(AND(OR(K439="Bullish",K439="Vulnerable Bullish"),M439&gt;0,N439&gt;0),(M439/N439),"")</f>
        <v/>
      </c>
      <c r="Q439" s="17" t="str">
        <f>IF(AND(OR(L439="Bearish",L439="Vulnerable Bearish"),M439&lt;0,O439&lt;0),(M439/O439),"")</f>
        <v/>
      </c>
      <c r="R439" s="17" t="str">
        <f>IF(P439="","",IF(P439&gt;0.5,"Sig Up Diverse from Mean",""))</f>
        <v/>
      </c>
      <c r="S439" s="17" t="str">
        <f>IF(Q439="","",IF(Q439&gt;0.5,"Sig Down Diverse from Mean",""))</f>
        <v/>
      </c>
      <c r="Z439" s="4"/>
      <c r="AA439" s="4"/>
    </row>
    <row r="440" spans="1:27" x14ac:dyDescent="0.55000000000000004">
      <c r="A440" s="5" t="str">
        <f>IF('Data Validation'!$K$2&lt;&gt;TRUE,"",'Data Validation'!A440)</f>
        <v/>
      </c>
      <c r="B440" s="5" t="str">
        <f>IF('Data Validation'!$K$2&lt;&gt;TRUE,"",'Data Validation'!C440)</f>
        <v/>
      </c>
      <c r="C440" s="5" t="str">
        <f>IF('Data Validation'!$K$2&lt;&gt;TRUE,"",'Data Validation'!E440)</f>
        <v/>
      </c>
      <c r="D440" s="5" t="str">
        <f>IF('Data Validation'!$K$2&lt;&gt;TRUE,"",'Data Validation'!G440)</f>
        <v/>
      </c>
      <c r="E440" s="50" t="str">
        <f>IF($C440&lt;&gt;"M5","",SSA!E440)</f>
        <v/>
      </c>
      <c r="F440" s="15" t="str">
        <f t="shared" si="32"/>
        <v/>
      </c>
      <c r="G440" s="23" t="str">
        <f t="shared" si="33"/>
        <v/>
      </c>
      <c r="H440" s="48" t="str">
        <f t="shared" si="35"/>
        <v/>
      </c>
      <c r="I440" s="49" t="str">
        <f t="shared" si="36"/>
        <v/>
      </c>
      <c r="J440" s="26" t="str">
        <f t="shared" si="37"/>
        <v/>
      </c>
      <c r="K440" s="51" t="str">
        <f t="shared" si="38"/>
        <v/>
      </c>
      <c r="L440" s="52" t="str">
        <f t="shared" si="39"/>
        <v/>
      </c>
      <c r="M440" s="15" t="str">
        <f t="shared" si="34"/>
        <v/>
      </c>
      <c r="N440" s="15" t="str">
        <f t="shared" ref="N440:N500" si="40">IF(MAX(M153:M440)=0,"",MAX(M153:M440))</f>
        <v/>
      </c>
      <c r="O440" s="15" t="str">
        <f t="shared" ref="O440:O500" si="41">IF(MIN(M153:M440)=0,"",MIN(M153:M440))</f>
        <v/>
      </c>
      <c r="P440" s="17" t="str">
        <f t="shared" ref="P440:P500" si="42">IF(AND(OR(K440="Bullish",K440="Vulnerable Bullish"),M440&gt;0,N440&gt;0),(M440/N440),"")</f>
        <v/>
      </c>
      <c r="Q440" s="17" t="str">
        <f t="shared" ref="Q440:Q500" si="43">IF(AND(OR(L440="Bearish",L440="Vulnerable Bearish"),M440&lt;0,O440&lt;0),(M440/O440),"")</f>
        <v/>
      </c>
      <c r="R440" s="17" t="str">
        <f t="shared" ref="R440:R500" si="44">IF(P440="","",IF(P440&gt;0.5,"Sig Up Diverse from Mean",""))</f>
        <v/>
      </c>
      <c r="S440" s="17" t="str">
        <f t="shared" ref="S440:S500" si="45">IF(Q440="","",IF(Q440&gt;0.5,"Sig Down Diverse from Mean",""))</f>
        <v/>
      </c>
      <c r="Z440" s="4"/>
      <c r="AA440" s="4"/>
    </row>
    <row r="441" spans="1:27" x14ac:dyDescent="0.55000000000000004">
      <c r="A441" s="5" t="str">
        <f>IF('Data Validation'!$K$2&lt;&gt;TRUE,"",'Data Validation'!A441)</f>
        <v/>
      </c>
      <c r="B441" s="5" t="str">
        <f>IF('Data Validation'!$K$2&lt;&gt;TRUE,"",'Data Validation'!C441)</f>
        <v/>
      </c>
      <c r="C441" s="5" t="str">
        <f>IF('Data Validation'!$K$2&lt;&gt;TRUE,"",'Data Validation'!E441)</f>
        <v/>
      </c>
      <c r="D441" s="5" t="str">
        <f>IF('Data Validation'!$K$2&lt;&gt;TRUE,"",'Data Validation'!G441)</f>
        <v/>
      </c>
      <c r="E441" s="50" t="str">
        <f>IF($C441&lt;&gt;"M5","",SSA!E441)</f>
        <v/>
      </c>
      <c r="F441" s="15" t="str">
        <f t="shared" si="32"/>
        <v/>
      </c>
      <c r="G441" s="23" t="str">
        <f t="shared" si="33"/>
        <v/>
      </c>
      <c r="H441" s="48" t="str">
        <f t="shared" si="35"/>
        <v/>
      </c>
      <c r="I441" s="49" t="str">
        <f t="shared" si="36"/>
        <v/>
      </c>
      <c r="J441" s="26" t="str">
        <f t="shared" si="37"/>
        <v/>
      </c>
      <c r="K441" s="51" t="str">
        <f t="shared" si="38"/>
        <v/>
      </c>
      <c r="L441" s="52" t="str">
        <f t="shared" si="39"/>
        <v/>
      </c>
      <c r="M441" s="15" t="str">
        <f t="shared" si="34"/>
        <v/>
      </c>
      <c r="N441" s="15" t="str">
        <f t="shared" si="40"/>
        <v/>
      </c>
      <c r="O441" s="15" t="str">
        <f t="shared" si="41"/>
        <v/>
      </c>
      <c r="P441" s="17" t="str">
        <f t="shared" si="42"/>
        <v/>
      </c>
      <c r="Q441" s="17" t="str">
        <f t="shared" si="43"/>
        <v/>
      </c>
      <c r="R441" s="17" t="str">
        <f t="shared" si="44"/>
        <v/>
      </c>
      <c r="S441" s="17" t="str">
        <f t="shared" si="45"/>
        <v/>
      </c>
      <c r="Z441" s="4"/>
      <c r="AA441" s="4"/>
    </row>
    <row r="442" spans="1:27" x14ac:dyDescent="0.55000000000000004">
      <c r="A442" s="5" t="str">
        <f>IF('Data Validation'!$K$2&lt;&gt;TRUE,"",'Data Validation'!A442)</f>
        <v/>
      </c>
      <c r="B442" s="5" t="str">
        <f>IF('Data Validation'!$K$2&lt;&gt;TRUE,"",'Data Validation'!C442)</f>
        <v/>
      </c>
      <c r="C442" s="5" t="str">
        <f>IF('Data Validation'!$K$2&lt;&gt;TRUE,"",'Data Validation'!E442)</f>
        <v/>
      </c>
      <c r="D442" s="5" t="str">
        <f>IF('Data Validation'!$K$2&lt;&gt;TRUE,"",'Data Validation'!G442)</f>
        <v/>
      </c>
      <c r="E442" s="50" t="str">
        <f>IF($C442&lt;&gt;"M5","",SSA!E442)</f>
        <v/>
      </c>
      <c r="F442" s="15" t="str">
        <f t="shared" si="32"/>
        <v/>
      </c>
      <c r="G442" s="23" t="str">
        <f t="shared" si="33"/>
        <v/>
      </c>
      <c r="H442" s="48" t="str">
        <f t="shared" si="35"/>
        <v/>
      </c>
      <c r="I442" s="49" t="str">
        <f t="shared" si="36"/>
        <v/>
      </c>
      <c r="J442" s="26" t="str">
        <f t="shared" si="37"/>
        <v/>
      </c>
      <c r="K442" s="51" t="str">
        <f t="shared" si="38"/>
        <v/>
      </c>
      <c r="L442" s="52" t="str">
        <f t="shared" si="39"/>
        <v/>
      </c>
      <c r="M442" s="15" t="str">
        <f t="shared" si="34"/>
        <v/>
      </c>
      <c r="N442" s="15" t="str">
        <f t="shared" si="40"/>
        <v/>
      </c>
      <c r="O442" s="15" t="str">
        <f t="shared" si="41"/>
        <v/>
      </c>
      <c r="P442" s="17" t="str">
        <f t="shared" si="42"/>
        <v/>
      </c>
      <c r="Q442" s="17" t="str">
        <f t="shared" si="43"/>
        <v/>
      </c>
      <c r="R442" s="17" t="str">
        <f t="shared" si="44"/>
        <v/>
      </c>
      <c r="S442" s="17" t="str">
        <f t="shared" si="45"/>
        <v/>
      </c>
      <c r="Z442" s="4"/>
      <c r="AA442" s="4"/>
    </row>
    <row r="443" spans="1:27" x14ac:dyDescent="0.55000000000000004">
      <c r="A443" s="5" t="str">
        <f>IF('Data Validation'!$K$2&lt;&gt;TRUE,"",'Data Validation'!A443)</f>
        <v/>
      </c>
      <c r="B443" s="5" t="str">
        <f>IF('Data Validation'!$K$2&lt;&gt;TRUE,"",'Data Validation'!C443)</f>
        <v/>
      </c>
      <c r="C443" s="5" t="str">
        <f>IF('Data Validation'!$K$2&lt;&gt;TRUE,"",'Data Validation'!E443)</f>
        <v/>
      </c>
      <c r="D443" s="5" t="str">
        <f>IF('Data Validation'!$K$2&lt;&gt;TRUE,"",'Data Validation'!G443)</f>
        <v/>
      </c>
      <c r="E443" s="50" t="str">
        <f>IF($C443&lt;&gt;"M5","",SSA!E443)</f>
        <v/>
      </c>
      <c r="F443" s="15" t="str">
        <f t="shared" si="32"/>
        <v/>
      </c>
      <c r="G443" s="23" t="str">
        <f t="shared" si="33"/>
        <v/>
      </c>
      <c r="H443" s="48" t="str">
        <f t="shared" si="35"/>
        <v/>
      </c>
      <c r="I443" s="49" t="str">
        <f t="shared" si="36"/>
        <v/>
      </c>
      <c r="J443" s="26" t="str">
        <f t="shared" si="37"/>
        <v/>
      </c>
      <c r="K443" s="51" t="str">
        <f t="shared" si="38"/>
        <v/>
      </c>
      <c r="L443" s="52" t="str">
        <f t="shared" si="39"/>
        <v/>
      </c>
      <c r="M443" s="15" t="str">
        <f t="shared" si="34"/>
        <v/>
      </c>
      <c r="N443" s="15" t="str">
        <f t="shared" si="40"/>
        <v/>
      </c>
      <c r="O443" s="15" t="str">
        <f t="shared" si="41"/>
        <v/>
      </c>
      <c r="P443" s="17" t="str">
        <f t="shared" si="42"/>
        <v/>
      </c>
      <c r="Q443" s="17" t="str">
        <f t="shared" si="43"/>
        <v/>
      </c>
      <c r="R443" s="17" t="str">
        <f t="shared" si="44"/>
        <v/>
      </c>
      <c r="S443" s="17" t="str">
        <f t="shared" si="45"/>
        <v/>
      </c>
      <c r="Z443" s="4"/>
      <c r="AA443" s="4"/>
    </row>
    <row r="444" spans="1:27" x14ac:dyDescent="0.55000000000000004">
      <c r="A444" s="5" t="str">
        <f>IF('Data Validation'!$K$2&lt;&gt;TRUE,"",'Data Validation'!A444)</f>
        <v/>
      </c>
      <c r="B444" s="5" t="str">
        <f>IF('Data Validation'!$K$2&lt;&gt;TRUE,"",'Data Validation'!C444)</f>
        <v/>
      </c>
      <c r="C444" s="5" t="str">
        <f>IF('Data Validation'!$K$2&lt;&gt;TRUE,"",'Data Validation'!E444)</f>
        <v/>
      </c>
      <c r="D444" s="5" t="str">
        <f>IF('Data Validation'!$K$2&lt;&gt;TRUE,"",'Data Validation'!G444)</f>
        <v/>
      </c>
      <c r="E444" s="50" t="str">
        <f>IF($C444&lt;&gt;"M5","",SSA!E444)</f>
        <v/>
      </c>
      <c r="F444" s="15" t="str">
        <f t="shared" si="32"/>
        <v/>
      </c>
      <c r="G444" s="23" t="str">
        <f t="shared" si="33"/>
        <v/>
      </c>
      <c r="H444" s="48" t="str">
        <f t="shared" si="35"/>
        <v/>
      </c>
      <c r="I444" s="49" t="str">
        <f t="shared" si="36"/>
        <v/>
      </c>
      <c r="J444" s="26" t="str">
        <f t="shared" si="37"/>
        <v/>
      </c>
      <c r="K444" s="51" t="str">
        <f t="shared" si="38"/>
        <v/>
      </c>
      <c r="L444" s="52" t="str">
        <f t="shared" si="39"/>
        <v/>
      </c>
      <c r="M444" s="15" t="str">
        <f t="shared" si="34"/>
        <v/>
      </c>
      <c r="N444" s="15" t="str">
        <f t="shared" si="40"/>
        <v/>
      </c>
      <c r="O444" s="15" t="str">
        <f t="shared" si="41"/>
        <v/>
      </c>
      <c r="P444" s="17" t="str">
        <f t="shared" si="42"/>
        <v/>
      </c>
      <c r="Q444" s="17" t="str">
        <f t="shared" si="43"/>
        <v/>
      </c>
      <c r="R444" s="17" t="str">
        <f t="shared" si="44"/>
        <v/>
      </c>
      <c r="S444" s="17" t="str">
        <f t="shared" si="45"/>
        <v/>
      </c>
      <c r="Z444" s="4"/>
      <c r="AA444" s="4"/>
    </row>
    <row r="445" spans="1:27" x14ac:dyDescent="0.55000000000000004">
      <c r="A445" s="5" t="str">
        <f>IF('Data Validation'!$K$2&lt;&gt;TRUE,"",'Data Validation'!A445)</f>
        <v/>
      </c>
      <c r="B445" s="5" t="str">
        <f>IF('Data Validation'!$K$2&lt;&gt;TRUE,"",'Data Validation'!C445)</f>
        <v/>
      </c>
      <c r="C445" s="5" t="str">
        <f>IF('Data Validation'!$K$2&lt;&gt;TRUE,"",'Data Validation'!E445)</f>
        <v/>
      </c>
      <c r="D445" s="5" t="str">
        <f>IF('Data Validation'!$K$2&lt;&gt;TRUE,"",'Data Validation'!G445)</f>
        <v/>
      </c>
      <c r="E445" s="50" t="str">
        <f>IF($C445&lt;&gt;"M5","",SSA!E445)</f>
        <v/>
      </c>
      <c r="F445" s="15" t="str">
        <f t="shared" si="32"/>
        <v/>
      </c>
      <c r="G445" s="23" t="str">
        <f t="shared" si="33"/>
        <v/>
      </c>
      <c r="H445" s="48" t="str">
        <f t="shared" si="35"/>
        <v/>
      </c>
      <c r="I445" s="49" t="str">
        <f t="shared" si="36"/>
        <v/>
      </c>
      <c r="J445" s="26" t="str">
        <f t="shared" si="37"/>
        <v/>
      </c>
      <c r="K445" s="51" t="str">
        <f t="shared" si="38"/>
        <v/>
      </c>
      <c r="L445" s="52" t="str">
        <f t="shared" si="39"/>
        <v/>
      </c>
      <c r="M445" s="15" t="str">
        <f t="shared" si="34"/>
        <v/>
      </c>
      <c r="N445" s="15" t="str">
        <f t="shared" si="40"/>
        <v/>
      </c>
      <c r="O445" s="15" t="str">
        <f t="shared" si="41"/>
        <v/>
      </c>
      <c r="P445" s="17" t="str">
        <f t="shared" si="42"/>
        <v/>
      </c>
      <c r="Q445" s="17" t="str">
        <f t="shared" si="43"/>
        <v/>
      </c>
      <c r="R445" s="17" t="str">
        <f t="shared" si="44"/>
        <v/>
      </c>
      <c r="S445" s="17" t="str">
        <f t="shared" si="45"/>
        <v/>
      </c>
      <c r="Z445" s="4"/>
      <c r="AA445" s="4"/>
    </row>
    <row r="446" spans="1:27" x14ac:dyDescent="0.55000000000000004">
      <c r="A446" s="5" t="str">
        <f>IF('Data Validation'!$K$2&lt;&gt;TRUE,"",'Data Validation'!A446)</f>
        <v/>
      </c>
      <c r="B446" s="5" t="str">
        <f>IF('Data Validation'!$K$2&lt;&gt;TRUE,"",'Data Validation'!C446)</f>
        <v/>
      </c>
      <c r="C446" s="5" t="str">
        <f>IF('Data Validation'!$K$2&lt;&gt;TRUE,"",'Data Validation'!E446)</f>
        <v/>
      </c>
      <c r="D446" s="5" t="str">
        <f>IF('Data Validation'!$K$2&lt;&gt;TRUE,"",'Data Validation'!G446)</f>
        <v/>
      </c>
      <c r="E446" s="50" t="str">
        <f>IF($C446&lt;&gt;"M5","",SSA!E446)</f>
        <v/>
      </c>
      <c r="F446" s="15" t="str">
        <f t="shared" si="32"/>
        <v/>
      </c>
      <c r="G446" s="23" t="str">
        <f t="shared" si="33"/>
        <v/>
      </c>
      <c r="H446" s="48" t="str">
        <f t="shared" si="35"/>
        <v/>
      </c>
      <c r="I446" s="49" t="str">
        <f t="shared" si="36"/>
        <v/>
      </c>
      <c r="J446" s="26" t="str">
        <f t="shared" si="37"/>
        <v/>
      </c>
      <c r="K446" s="51" t="str">
        <f t="shared" si="38"/>
        <v/>
      </c>
      <c r="L446" s="52" t="str">
        <f t="shared" si="39"/>
        <v/>
      </c>
      <c r="M446" s="15" t="str">
        <f t="shared" si="34"/>
        <v/>
      </c>
      <c r="N446" s="15" t="str">
        <f t="shared" si="40"/>
        <v/>
      </c>
      <c r="O446" s="15" t="str">
        <f t="shared" si="41"/>
        <v/>
      </c>
      <c r="P446" s="17" t="str">
        <f t="shared" si="42"/>
        <v/>
      </c>
      <c r="Q446" s="17" t="str">
        <f t="shared" si="43"/>
        <v/>
      </c>
      <c r="R446" s="17" t="str">
        <f t="shared" si="44"/>
        <v/>
      </c>
      <c r="S446" s="17" t="str">
        <f t="shared" si="45"/>
        <v/>
      </c>
      <c r="Z446" s="4"/>
      <c r="AA446" s="4"/>
    </row>
    <row r="447" spans="1:27" x14ac:dyDescent="0.55000000000000004">
      <c r="A447" s="5" t="str">
        <f>IF('Data Validation'!$K$2&lt;&gt;TRUE,"",'Data Validation'!A447)</f>
        <v/>
      </c>
      <c r="B447" s="5" t="str">
        <f>IF('Data Validation'!$K$2&lt;&gt;TRUE,"",'Data Validation'!C447)</f>
        <v/>
      </c>
      <c r="C447" s="5" t="str">
        <f>IF('Data Validation'!$K$2&lt;&gt;TRUE,"",'Data Validation'!E447)</f>
        <v/>
      </c>
      <c r="D447" s="5" t="str">
        <f>IF('Data Validation'!$K$2&lt;&gt;TRUE,"",'Data Validation'!G447)</f>
        <v/>
      </c>
      <c r="E447" s="50" t="str">
        <f>IF($C447&lt;&gt;"M5","",SSA!E447)</f>
        <v/>
      </c>
      <c r="F447" s="15" t="str">
        <f t="shared" si="32"/>
        <v/>
      </c>
      <c r="G447" s="23" t="str">
        <f t="shared" si="33"/>
        <v/>
      </c>
      <c r="H447" s="48" t="str">
        <f t="shared" si="35"/>
        <v/>
      </c>
      <c r="I447" s="49" t="str">
        <f t="shared" si="36"/>
        <v/>
      </c>
      <c r="J447" s="26" t="str">
        <f t="shared" si="37"/>
        <v/>
      </c>
      <c r="K447" s="51" t="str">
        <f t="shared" si="38"/>
        <v/>
      </c>
      <c r="L447" s="52" t="str">
        <f t="shared" si="39"/>
        <v/>
      </c>
      <c r="M447" s="15" t="str">
        <f t="shared" si="34"/>
        <v/>
      </c>
      <c r="N447" s="15" t="str">
        <f t="shared" si="40"/>
        <v/>
      </c>
      <c r="O447" s="15" t="str">
        <f t="shared" si="41"/>
        <v/>
      </c>
      <c r="P447" s="17" t="str">
        <f t="shared" si="42"/>
        <v/>
      </c>
      <c r="Q447" s="17" t="str">
        <f t="shared" si="43"/>
        <v/>
      </c>
      <c r="R447" s="17" t="str">
        <f t="shared" si="44"/>
        <v/>
      </c>
      <c r="S447" s="17" t="str">
        <f t="shared" si="45"/>
        <v/>
      </c>
      <c r="Z447" s="4"/>
      <c r="AA447" s="4"/>
    </row>
    <row r="448" spans="1:27" x14ac:dyDescent="0.55000000000000004">
      <c r="A448" s="5" t="str">
        <f>IF('Data Validation'!$K$2&lt;&gt;TRUE,"",'Data Validation'!A448)</f>
        <v/>
      </c>
      <c r="B448" s="5" t="str">
        <f>IF('Data Validation'!$K$2&lt;&gt;TRUE,"",'Data Validation'!C448)</f>
        <v/>
      </c>
      <c r="C448" s="5" t="str">
        <f>IF('Data Validation'!$K$2&lt;&gt;TRUE,"",'Data Validation'!E448)</f>
        <v/>
      </c>
      <c r="D448" s="5" t="str">
        <f>IF('Data Validation'!$K$2&lt;&gt;TRUE,"",'Data Validation'!G448)</f>
        <v/>
      </c>
      <c r="E448" s="50" t="str">
        <f>IF($C448&lt;&gt;"M5","",SSA!E448)</f>
        <v/>
      </c>
      <c r="F448" s="15" t="str">
        <f t="shared" si="32"/>
        <v/>
      </c>
      <c r="G448" s="23" t="str">
        <f t="shared" si="33"/>
        <v/>
      </c>
      <c r="H448" s="48" t="str">
        <f t="shared" si="35"/>
        <v/>
      </c>
      <c r="I448" s="49" t="str">
        <f t="shared" si="36"/>
        <v/>
      </c>
      <c r="J448" s="26" t="str">
        <f t="shared" si="37"/>
        <v/>
      </c>
      <c r="K448" s="51" t="str">
        <f t="shared" si="38"/>
        <v/>
      </c>
      <c r="L448" s="52" t="str">
        <f t="shared" si="39"/>
        <v/>
      </c>
      <c r="M448" s="15" t="str">
        <f t="shared" si="34"/>
        <v/>
      </c>
      <c r="N448" s="15" t="str">
        <f t="shared" si="40"/>
        <v/>
      </c>
      <c r="O448" s="15" t="str">
        <f t="shared" si="41"/>
        <v/>
      </c>
      <c r="P448" s="17" t="str">
        <f t="shared" si="42"/>
        <v/>
      </c>
      <c r="Q448" s="17" t="str">
        <f t="shared" si="43"/>
        <v/>
      </c>
      <c r="R448" s="17" t="str">
        <f t="shared" si="44"/>
        <v/>
      </c>
      <c r="S448" s="17" t="str">
        <f t="shared" si="45"/>
        <v/>
      </c>
      <c r="Z448" s="4"/>
      <c r="AA448" s="4"/>
    </row>
    <row r="449" spans="1:27" x14ac:dyDescent="0.55000000000000004">
      <c r="A449" s="5" t="str">
        <f>IF('Data Validation'!$K$2&lt;&gt;TRUE,"",'Data Validation'!A449)</f>
        <v/>
      </c>
      <c r="B449" s="5" t="str">
        <f>IF('Data Validation'!$K$2&lt;&gt;TRUE,"",'Data Validation'!C449)</f>
        <v/>
      </c>
      <c r="C449" s="5" t="str">
        <f>IF('Data Validation'!$K$2&lt;&gt;TRUE,"",'Data Validation'!E449)</f>
        <v/>
      </c>
      <c r="D449" s="5" t="str">
        <f>IF('Data Validation'!$K$2&lt;&gt;TRUE,"",'Data Validation'!G449)</f>
        <v/>
      </c>
      <c r="E449" s="50" t="str">
        <f>IF($C449&lt;&gt;"M5","",SSA!E449)</f>
        <v/>
      </c>
      <c r="F449" s="15" t="str">
        <f t="shared" si="32"/>
        <v/>
      </c>
      <c r="G449" s="23" t="str">
        <f t="shared" si="33"/>
        <v/>
      </c>
      <c r="H449" s="48" t="str">
        <f t="shared" si="35"/>
        <v/>
      </c>
      <c r="I449" s="49" t="str">
        <f t="shared" si="36"/>
        <v/>
      </c>
      <c r="J449" s="26" t="str">
        <f t="shared" si="37"/>
        <v/>
      </c>
      <c r="K449" s="51" t="str">
        <f t="shared" si="38"/>
        <v/>
      </c>
      <c r="L449" s="52" t="str">
        <f t="shared" si="39"/>
        <v/>
      </c>
      <c r="M449" s="15" t="str">
        <f t="shared" si="34"/>
        <v/>
      </c>
      <c r="N449" s="15" t="str">
        <f t="shared" si="40"/>
        <v/>
      </c>
      <c r="O449" s="15" t="str">
        <f t="shared" si="41"/>
        <v/>
      </c>
      <c r="P449" s="17" t="str">
        <f t="shared" si="42"/>
        <v/>
      </c>
      <c r="Q449" s="17" t="str">
        <f t="shared" si="43"/>
        <v/>
      </c>
      <c r="R449" s="17" t="str">
        <f t="shared" si="44"/>
        <v/>
      </c>
      <c r="S449" s="17" t="str">
        <f t="shared" si="45"/>
        <v/>
      </c>
      <c r="Z449" s="4"/>
      <c r="AA449" s="4"/>
    </row>
    <row r="450" spans="1:27" x14ac:dyDescent="0.55000000000000004">
      <c r="A450" s="5" t="str">
        <f>IF('Data Validation'!$K$2&lt;&gt;TRUE,"",'Data Validation'!A450)</f>
        <v/>
      </c>
      <c r="B450" s="5" t="str">
        <f>IF('Data Validation'!$K$2&lt;&gt;TRUE,"",'Data Validation'!C450)</f>
        <v/>
      </c>
      <c r="C450" s="5" t="str">
        <f>IF('Data Validation'!$K$2&lt;&gt;TRUE,"",'Data Validation'!E450)</f>
        <v/>
      </c>
      <c r="D450" s="5" t="str">
        <f>IF('Data Validation'!$K$2&lt;&gt;TRUE,"",'Data Validation'!G450)</f>
        <v/>
      </c>
      <c r="E450" s="50" t="str">
        <f>IF($C450&lt;&gt;"M5","",SSA!E450)</f>
        <v/>
      </c>
      <c r="F450" s="15" t="str">
        <f t="shared" si="32"/>
        <v/>
      </c>
      <c r="G450" s="23" t="str">
        <f t="shared" si="33"/>
        <v/>
      </c>
      <c r="H450" s="48" t="str">
        <f t="shared" si="35"/>
        <v/>
      </c>
      <c r="I450" s="49" t="str">
        <f t="shared" si="36"/>
        <v/>
      </c>
      <c r="J450" s="26" t="str">
        <f t="shared" si="37"/>
        <v/>
      </c>
      <c r="K450" s="51" t="str">
        <f t="shared" si="38"/>
        <v/>
      </c>
      <c r="L450" s="52" t="str">
        <f t="shared" si="39"/>
        <v/>
      </c>
      <c r="M450" s="15" t="str">
        <f t="shared" si="34"/>
        <v/>
      </c>
      <c r="N450" s="15" t="str">
        <f t="shared" si="40"/>
        <v/>
      </c>
      <c r="O450" s="15" t="str">
        <f t="shared" si="41"/>
        <v/>
      </c>
      <c r="P450" s="17" t="str">
        <f t="shared" si="42"/>
        <v/>
      </c>
      <c r="Q450" s="17" t="str">
        <f t="shared" si="43"/>
        <v/>
      </c>
      <c r="R450" s="17" t="str">
        <f t="shared" si="44"/>
        <v/>
      </c>
      <c r="S450" s="17" t="str">
        <f t="shared" si="45"/>
        <v/>
      </c>
      <c r="Z450" s="4"/>
      <c r="AA450" s="4"/>
    </row>
    <row r="451" spans="1:27" x14ac:dyDescent="0.55000000000000004">
      <c r="A451" s="5" t="str">
        <f>IF('Data Validation'!$K$2&lt;&gt;TRUE,"",'Data Validation'!A451)</f>
        <v/>
      </c>
      <c r="B451" s="5" t="str">
        <f>IF('Data Validation'!$K$2&lt;&gt;TRUE,"",'Data Validation'!C451)</f>
        <v/>
      </c>
      <c r="C451" s="5" t="str">
        <f>IF('Data Validation'!$K$2&lt;&gt;TRUE,"",'Data Validation'!E451)</f>
        <v/>
      </c>
      <c r="D451" s="5" t="str">
        <f>IF('Data Validation'!$K$2&lt;&gt;TRUE,"",'Data Validation'!G451)</f>
        <v/>
      </c>
      <c r="E451" s="50" t="str">
        <f>IF($C451&lt;&gt;"M5","",SSA!E451)</f>
        <v/>
      </c>
      <c r="F451" s="15" t="str">
        <f t="shared" si="32"/>
        <v/>
      </c>
      <c r="G451" s="23" t="str">
        <f t="shared" si="33"/>
        <v/>
      </c>
      <c r="H451" s="48" t="str">
        <f t="shared" si="35"/>
        <v/>
      </c>
      <c r="I451" s="49" t="str">
        <f t="shared" si="36"/>
        <v/>
      </c>
      <c r="J451" s="26" t="str">
        <f t="shared" si="37"/>
        <v/>
      </c>
      <c r="K451" s="51" t="str">
        <f t="shared" si="38"/>
        <v/>
      </c>
      <c r="L451" s="52" t="str">
        <f t="shared" si="39"/>
        <v/>
      </c>
      <c r="M451" s="15" t="str">
        <f t="shared" si="34"/>
        <v/>
      </c>
      <c r="N451" s="15" t="str">
        <f t="shared" si="40"/>
        <v/>
      </c>
      <c r="O451" s="15" t="str">
        <f t="shared" si="41"/>
        <v/>
      </c>
      <c r="P451" s="17" t="str">
        <f t="shared" si="42"/>
        <v/>
      </c>
      <c r="Q451" s="17" t="str">
        <f t="shared" si="43"/>
        <v/>
      </c>
      <c r="R451" s="17" t="str">
        <f t="shared" si="44"/>
        <v/>
      </c>
      <c r="S451" s="17" t="str">
        <f t="shared" si="45"/>
        <v/>
      </c>
      <c r="Z451" s="4"/>
      <c r="AA451" s="4"/>
    </row>
    <row r="452" spans="1:27" x14ac:dyDescent="0.55000000000000004">
      <c r="A452" s="5" t="str">
        <f>IF('Data Validation'!$K$2&lt;&gt;TRUE,"",'Data Validation'!A452)</f>
        <v/>
      </c>
      <c r="B452" s="5" t="str">
        <f>IF('Data Validation'!$K$2&lt;&gt;TRUE,"",'Data Validation'!C452)</f>
        <v/>
      </c>
      <c r="C452" s="5" t="str">
        <f>IF('Data Validation'!$K$2&lt;&gt;TRUE,"",'Data Validation'!E452)</f>
        <v/>
      </c>
      <c r="D452" s="5" t="str">
        <f>IF('Data Validation'!$K$2&lt;&gt;TRUE,"",'Data Validation'!G452)</f>
        <v/>
      </c>
      <c r="E452" s="50" t="str">
        <f>IF($C452&lt;&gt;"M5","",SSA!E452)</f>
        <v/>
      </c>
      <c r="F452" s="15" t="str">
        <f t="shared" si="32"/>
        <v/>
      </c>
      <c r="G452" s="23" t="str">
        <f t="shared" si="33"/>
        <v/>
      </c>
      <c r="H452" s="48" t="str">
        <f t="shared" si="35"/>
        <v/>
      </c>
      <c r="I452" s="49" t="str">
        <f t="shared" si="36"/>
        <v/>
      </c>
      <c r="J452" s="26" t="str">
        <f t="shared" si="37"/>
        <v/>
      </c>
      <c r="K452" s="51" t="str">
        <f t="shared" si="38"/>
        <v/>
      </c>
      <c r="L452" s="52" t="str">
        <f t="shared" si="39"/>
        <v/>
      </c>
      <c r="M452" s="15" t="str">
        <f t="shared" si="34"/>
        <v/>
      </c>
      <c r="N452" s="15" t="str">
        <f t="shared" si="40"/>
        <v/>
      </c>
      <c r="O452" s="15" t="str">
        <f t="shared" si="41"/>
        <v/>
      </c>
      <c r="P452" s="17" t="str">
        <f t="shared" si="42"/>
        <v/>
      </c>
      <c r="Q452" s="17" t="str">
        <f t="shared" si="43"/>
        <v/>
      </c>
      <c r="R452" s="17" t="str">
        <f t="shared" si="44"/>
        <v/>
      </c>
      <c r="S452" s="17" t="str">
        <f t="shared" si="45"/>
        <v/>
      </c>
      <c r="Z452" s="4"/>
      <c r="AA452" s="4"/>
    </row>
    <row r="453" spans="1:27" x14ac:dyDescent="0.55000000000000004">
      <c r="A453" s="5" t="str">
        <f>IF('Data Validation'!$K$2&lt;&gt;TRUE,"",'Data Validation'!A453)</f>
        <v/>
      </c>
      <c r="B453" s="5" t="str">
        <f>IF('Data Validation'!$K$2&lt;&gt;TRUE,"",'Data Validation'!C453)</f>
        <v/>
      </c>
      <c r="C453" s="5" t="str">
        <f>IF('Data Validation'!$K$2&lt;&gt;TRUE,"",'Data Validation'!E453)</f>
        <v/>
      </c>
      <c r="D453" s="5" t="str">
        <f>IF('Data Validation'!$K$2&lt;&gt;TRUE,"",'Data Validation'!G453)</f>
        <v/>
      </c>
      <c r="E453" s="50" t="str">
        <f>IF($C453&lt;&gt;"M5","",SSA!E453)</f>
        <v/>
      </c>
      <c r="F453" s="15" t="str">
        <f t="shared" si="32"/>
        <v/>
      </c>
      <c r="G453" s="23" t="str">
        <f t="shared" si="33"/>
        <v/>
      </c>
      <c r="H453" s="48" t="str">
        <f t="shared" si="35"/>
        <v/>
      </c>
      <c r="I453" s="49" t="str">
        <f t="shared" si="36"/>
        <v/>
      </c>
      <c r="J453" s="26" t="str">
        <f t="shared" si="37"/>
        <v/>
      </c>
      <c r="K453" s="51" t="str">
        <f t="shared" si="38"/>
        <v/>
      </c>
      <c r="L453" s="52" t="str">
        <f t="shared" si="39"/>
        <v/>
      </c>
      <c r="M453" s="15" t="str">
        <f t="shared" si="34"/>
        <v/>
      </c>
      <c r="N453" s="15" t="str">
        <f t="shared" si="40"/>
        <v/>
      </c>
      <c r="O453" s="15" t="str">
        <f t="shared" si="41"/>
        <v/>
      </c>
      <c r="P453" s="17" t="str">
        <f t="shared" si="42"/>
        <v/>
      </c>
      <c r="Q453" s="17" t="str">
        <f t="shared" si="43"/>
        <v/>
      </c>
      <c r="R453" s="17" t="str">
        <f t="shared" si="44"/>
        <v/>
      </c>
      <c r="S453" s="17" t="str">
        <f t="shared" si="45"/>
        <v/>
      </c>
      <c r="Z453" s="4"/>
      <c r="AA453" s="4"/>
    </row>
    <row r="454" spans="1:27" x14ac:dyDescent="0.55000000000000004">
      <c r="A454" s="5" t="str">
        <f>IF('Data Validation'!$K$2&lt;&gt;TRUE,"",'Data Validation'!A454)</f>
        <v/>
      </c>
      <c r="B454" s="5" t="str">
        <f>IF('Data Validation'!$K$2&lt;&gt;TRUE,"",'Data Validation'!C454)</f>
        <v/>
      </c>
      <c r="C454" s="5" t="str">
        <f>IF('Data Validation'!$K$2&lt;&gt;TRUE,"",'Data Validation'!E454)</f>
        <v/>
      </c>
      <c r="D454" s="5" t="str">
        <f>IF('Data Validation'!$K$2&lt;&gt;TRUE,"",'Data Validation'!G454)</f>
        <v/>
      </c>
      <c r="E454" s="50" t="str">
        <f>IF($C454&lt;&gt;"M5","",SSA!E454)</f>
        <v/>
      </c>
      <c r="F454" s="15" t="str">
        <f t="shared" si="32"/>
        <v/>
      </c>
      <c r="G454" s="23" t="str">
        <f t="shared" si="33"/>
        <v/>
      </c>
      <c r="H454" s="48" t="str">
        <f t="shared" si="35"/>
        <v/>
      </c>
      <c r="I454" s="49" t="str">
        <f t="shared" si="36"/>
        <v/>
      </c>
      <c r="J454" s="26" t="str">
        <f t="shared" si="37"/>
        <v/>
      </c>
      <c r="K454" s="51" t="str">
        <f t="shared" si="38"/>
        <v/>
      </c>
      <c r="L454" s="52" t="str">
        <f t="shared" si="39"/>
        <v/>
      </c>
      <c r="M454" s="15" t="str">
        <f t="shared" si="34"/>
        <v/>
      </c>
      <c r="N454" s="15" t="str">
        <f t="shared" si="40"/>
        <v/>
      </c>
      <c r="O454" s="15" t="str">
        <f t="shared" si="41"/>
        <v/>
      </c>
      <c r="P454" s="17" t="str">
        <f t="shared" si="42"/>
        <v/>
      </c>
      <c r="Q454" s="17" t="str">
        <f t="shared" si="43"/>
        <v/>
      </c>
      <c r="R454" s="17" t="str">
        <f t="shared" si="44"/>
        <v/>
      </c>
      <c r="S454" s="17" t="str">
        <f t="shared" si="45"/>
        <v/>
      </c>
      <c r="Z454" s="4"/>
      <c r="AA454" s="4"/>
    </row>
    <row r="455" spans="1:27" x14ac:dyDescent="0.55000000000000004">
      <c r="A455" s="5" t="str">
        <f>IF('Data Validation'!$K$2&lt;&gt;TRUE,"",'Data Validation'!A455)</f>
        <v/>
      </c>
      <c r="B455" s="5" t="str">
        <f>IF('Data Validation'!$K$2&lt;&gt;TRUE,"",'Data Validation'!C455)</f>
        <v/>
      </c>
      <c r="C455" s="5" t="str">
        <f>IF('Data Validation'!$K$2&lt;&gt;TRUE,"",'Data Validation'!E455)</f>
        <v/>
      </c>
      <c r="D455" s="5" t="str">
        <f>IF('Data Validation'!$K$2&lt;&gt;TRUE,"",'Data Validation'!G455)</f>
        <v/>
      </c>
      <c r="E455" s="50" t="str">
        <f>IF($C455&lt;&gt;"M5","",SSA!E455)</f>
        <v/>
      </c>
      <c r="F455" s="15" t="str">
        <f t="shared" si="32"/>
        <v/>
      </c>
      <c r="G455" s="23" t="str">
        <f t="shared" si="33"/>
        <v/>
      </c>
      <c r="H455" s="48" t="str">
        <f t="shared" si="35"/>
        <v/>
      </c>
      <c r="I455" s="49" t="str">
        <f t="shared" si="36"/>
        <v/>
      </c>
      <c r="J455" s="26" t="str">
        <f t="shared" si="37"/>
        <v/>
      </c>
      <c r="K455" s="51" t="str">
        <f t="shared" si="38"/>
        <v/>
      </c>
      <c r="L455" s="52" t="str">
        <f t="shared" si="39"/>
        <v/>
      </c>
      <c r="M455" s="15" t="str">
        <f t="shared" si="34"/>
        <v/>
      </c>
      <c r="N455" s="15" t="str">
        <f t="shared" si="40"/>
        <v/>
      </c>
      <c r="O455" s="15" t="str">
        <f t="shared" si="41"/>
        <v/>
      </c>
      <c r="P455" s="17" t="str">
        <f t="shared" si="42"/>
        <v/>
      </c>
      <c r="Q455" s="17" t="str">
        <f t="shared" si="43"/>
        <v/>
      </c>
      <c r="R455" s="17" t="str">
        <f t="shared" si="44"/>
        <v/>
      </c>
      <c r="S455" s="17" t="str">
        <f t="shared" si="45"/>
        <v/>
      </c>
      <c r="Z455" s="4"/>
      <c r="AA455" s="4"/>
    </row>
    <row r="456" spans="1:27" x14ac:dyDescent="0.55000000000000004">
      <c r="A456" s="5" t="str">
        <f>IF('Data Validation'!$K$2&lt;&gt;TRUE,"",'Data Validation'!A456)</f>
        <v/>
      </c>
      <c r="B456" s="5" t="str">
        <f>IF('Data Validation'!$K$2&lt;&gt;TRUE,"",'Data Validation'!C456)</f>
        <v/>
      </c>
      <c r="C456" s="5" t="str">
        <f>IF('Data Validation'!$K$2&lt;&gt;TRUE,"",'Data Validation'!E456)</f>
        <v/>
      </c>
      <c r="D456" s="5" t="str">
        <f>IF('Data Validation'!$K$2&lt;&gt;TRUE,"",'Data Validation'!G456)</f>
        <v/>
      </c>
      <c r="E456" s="50" t="str">
        <f>IF($C456&lt;&gt;"M5","",SSA!E456)</f>
        <v/>
      </c>
      <c r="F456" s="15" t="str">
        <f t="shared" si="32"/>
        <v/>
      </c>
      <c r="G456" s="23" t="str">
        <f t="shared" si="33"/>
        <v/>
      </c>
      <c r="H456" s="48" t="str">
        <f t="shared" si="35"/>
        <v/>
      </c>
      <c r="I456" s="49" t="str">
        <f t="shared" si="36"/>
        <v/>
      </c>
      <c r="J456" s="26" t="str">
        <f t="shared" si="37"/>
        <v/>
      </c>
      <c r="K456" s="51" t="str">
        <f t="shared" si="38"/>
        <v/>
      </c>
      <c r="L456" s="52" t="str">
        <f t="shared" si="39"/>
        <v/>
      </c>
      <c r="M456" s="15" t="str">
        <f t="shared" si="34"/>
        <v/>
      </c>
      <c r="N456" s="15" t="str">
        <f t="shared" si="40"/>
        <v/>
      </c>
      <c r="O456" s="15" t="str">
        <f t="shared" si="41"/>
        <v/>
      </c>
      <c r="P456" s="17" t="str">
        <f t="shared" si="42"/>
        <v/>
      </c>
      <c r="Q456" s="17" t="str">
        <f t="shared" si="43"/>
        <v/>
      </c>
      <c r="R456" s="17" t="str">
        <f t="shared" si="44"/>
        <v/>
      </c>
      <c r="S456" s="17" t="str">
        <f t="shared" si="45"/>
        <v/>
      </c>
      <c r="Z456" s="4"/>
      <c r="AA456" s="4"/>
    </row>
    <row r="457" spans="1:27" x14ac:dyDescent="0.55000000000000004">
      <c r="A457" s="5" t="str">
        <f>IF('Data Validation'!$K$2&lt;&gt;TRUE,"",'Data Validation'!A457)</f>
        <v/>
      </c>
      <c r="B457" s="5" t="str">
        <f>IF('Data Validation'!$K$2&lt;&gt;TRUE,"",'Data Validation'!C457)</f>
        <v/>
      </c>
      <c r="C457" s="5" t="str">
        <f>IF('Data Validation'!$K$2&lt;&gt;TRUE,"",'Data Validation'!E457)</f>
        <v/>
      </c>
      <c r="D457" s="5" t="str">
        <f>IF('Data Validation'!$K$2&lt;&gt;TRUE,"",'Data Validation'!G457)</f>
        <v/>
      </c>
      <c r="E457" s="50" t="str">
        <f>IF($C457&lt;&gt;"M5","",SSA!E457)</f>
        <v/>
      </c>
      <c r="F457" s="15" t="str">
        <f t="shared" si="32"/>
        <v/>
      </c>
      <c r="G457" s="23" t="str">
        <f t="shared" si="33"/>
        <v/>
      </c>
      <c r="H457" s="48" t="str">
        <f t="shared" si="35"/>
        <v/>
      </c>
      <c r="I457" s="49" t="str">
        <f t="shared" si="36"/>
        <v/>
      </c>
      <c r="J457" s="26" t="str">
        <f t="shared" si="37"/>
        <v/>
      </c>
      <c r="K457" s="51" t="str">
        <f t="shared" si="38"/>
        <v/>
      </c>
      <c r="L457" s="52" t="str">
        <f t="shared" si="39"/>
        <v/>
      </c>
      <c r="M457" s="15" t="str">
        <f t="shared" si="34"/>
        <v/>
      </c>
      <c r="N457" s="15" t="str">
        <f t="shared" si="40"/>
        <v/>
      </c>
      <c r="O457" s="15" t="str">
        <f t="shared" si="41"/>
        <v/>
      </c>
      <c r="P457" s="17" t="str">
        <f t="shared" si="42"/>
        <v/>
      </c>
      <c r="Q457" s="17" t="str">
        <f t="shared" si="43"/>
        <v/>
      </c>
      <c r="R457" s="17" t="str">
        <f t="shared" si="44"/>
        <v/>
      </c>
      <c r="S457" s="17" t="str">
        <f t="shared" si="45"/>
        <v/>
      </c>
      <c r="Z457" s="4"/>
      <c r="AA457" s="4"/>
    </row>
    <row r="458" spans="1:27" x14ac:dyDescent="0.55000000000000004">
      <c r="A458" s="5" t="str">
        <f>IF('Data Validation'!$K$2&lt;&gt;TRUE,"",'Data Validation'!A458)</f>
        <v/>
      </c>
      <c r="B458" s="5" t="str">
        <f>IF('Data Validation'!$K$2&lt;&gt;TRUE,"",'Data Validation'!C458)</f>
        <v/>
      </c>
      <c r="C458" s="5" t="str">
        <f>IF('Data Validation'!$K$2&lt;&gt;TRUE,"",'Data Validation'!E458)</f>
        <v/>
      </c>
      <c r="D458" s="5" t="str">
        <f>IF('Data Validation'!$K$2&lt;&gt;TRUE,"",'Data Validation'!G458)</f>
        <v/>
      </c>
      <c r="E458" s="50" t="str">
        <f>IF($C458&lt;&gt;"M5","",SSA!E458)</f>
        <v/>
      </c>
      <c r="F458" s="15" t="str">
        <f t="shared" si="32"/>
        <v/>
      </c>
      <c r="G458" s="23" t="str">
        <f t="shared" si="33"/>
        <v/>
      </c>
      <c r="H458" s="48" t="str">
        <f t="shared" si="35"/>
        <v/>
      </c>
      <c r="I458" s="49" t="str">
        <f t="shared" si="36"/>
        <v/>
      </c>
      <c r="J458" s="26" t="str">
        <f t="shared" si="37"/>
        <v/>
      </c>
      <c r="K458" s="51" t="str">
        <f t="shared" si="38"/>
        <v/>
      </c>
      <c r="L458" s="52" t="str">
        <f t="shared" si="39"/>
        <v/>
      </c>
      <c r="M458" s="15" t="str">
        <f t="shared" si="34"/>
        <v/>
      </c>
      <c r="N458" s="15" t="str">
        <f t="shared" si="40"/>
        <v/>
      </c>
      <c r="O458" s="15" t="str">
        <f t="shared" si="41"/>
        <v/>
      </c>
      <c r="P458" s="17" t="str">
        <f t="shared" si="42"/>
        <v/>
      </c>
      <c r="Q458" s="17" t="str">
        <f t="shared" si="43"/>
        <v/>
      </c>
      <c r="R458" s="17" t="str">
        <f t="shared" si="44"/>
        <v/>
      </c>
      <c r="S458" s="17" t="str">
        <f t="shared" si="45"/>
        <v/>
      </c>
      <c r="Z458" s="4"/>
      <c r="AA458" s="4"/>
    </row>
    <row r="459" spans="1:27" x14ac:dyDescent="0.55000000000000004">
      <c r="A459" s="5" t="str">
        <f>IF('Data Validation'!$K$2&lt;&gt;TRUE,"",'Data Validation'!A459)</f>
        <v/>
      </c>
      <c r="B459" s="5" t="str">
        <f>IF('Data Validation'!$K$2&lt;&gt;TRUE,"",'Data Validation'!C459)</f>
        <v/>
      </c>
      <c r="C459" s="5" t="str">
        <f>IF('Data Validation'!$K$2&lt;&gt;TRUE,"",'Data Validation'!E459)</f>
        <v/>
      </c>
      <c r="D459" s="5" t="str">
        <f>IF('Data Validation'!$K$2&lt;&gt;TRUE,"",'Data Validation'!G459)</f>
        <v/>
      </c>
      <c r="E459" s="50" t="str">
        <f>IF($C459&lt;&gt;"M5","",SSA!E459)</f>
        <v/>
      </c>
      <c r="F459" s="15" t="str">
        <f t="shared" si="32"/>
        <v/>
      </c>
      <c r="G459" s="23" t="str">
        <f t="shared" si="33"/>
        <v/>
      </c>
      <c r="H459" s="48" t="str">
        <f t="shared" si="35"/>
        <v/>
      </c>
      <c r="I459" s="49" t="str">
        <f t="shared" si="36"/>
        <v/>
      </c>
      <c r="J459" s="26" t="str">
        <f t="shared" si="37"/>
        <v/>
      </c>
      <c r="K459" s="51" t="str">
        <f t="shared" si="38"/>
        <v/>
      </c>
      <c r="L459" s="52" t="str">
        <f t="shared" si="39"/>
        <v/>
      </c>
      <c r="M459" s="15" t="str">
        <f t="shared" si="34"/>
        <v/>
      </c>
      <c r="N459" s="15" t="str">
        <f t="shared" si="40"/>
        <v/>
      </c>
      <c r="O459" s="15" t="str">
        <f t="shared" si="41"/>
        <v/>
      </c>
      <c r="P459" s="17" t="str">
        <f t="shared" si="42"/>
        <v/>
      </c>
      <c r="Q459" s="17" t="str">
        <f t="shared" si="43"/>
        <v/>
      </c>
      <c r="R459" s="17" t="str">
        <f t="shared" si="44"/>
        <v/>
      </c>
      <c r="S459" s="17" t="str">
        <f t="shared" si="45"/>
        <v/>
      </c>
      <c r="Z459" s="4"/>
      <c r="AA459" s="4"/>
    </row>
    <row r="460" spans="1:27" x14ac:dyDescent="0.55000000000000004">
      <c r="A460" s="5" t="str">
        <f>IF('Data Validation'!$K$2&lt;&gt;TRUE,"",'Data Validation'!A460)</f>
        <v/>
      </c>
      <c r="B460" s="5" t="str">
        <f>IF('Data Validation'!$K$2&lt;&gt;TRUE,"",'Data Validation'!C460)</f>
        <v/>
      </c>
      <c r="C460" s="5" t="str">
        <f>IF('Data Validation'!$K$2&lt;&gt;TRUE,"",'Data Validation'!E460)</f>
        <v/>
      </c>
      <c r="D460" s="5" t="str">
        <f>IF('Data Validation'!$K$2&lt;&gt;TRUE,"",'Data Validation'!G460)</f>
        <v/>
      </c>
      <c r="E460" s="50" t="str">
        <f>IF($C460&lt;&gt;"M5","",SSA!E460)</f>
        <v/>
      </c>
      <c r="F460" s="15" t="str">
        <f t="shared" si="32"/>
        <v/>
      </c>
      <c r="G460" s="23" t="str">
        <f t="shared" si="33"/>
        <v/>
      </c>
      <c r="H460" s="48" t="str">
        <f t="shared" si="35"/>
        <v/>
      </c>
      <c r="I460" s="49" t="str">
        <f t="shared" si="36"/>
        <v/>
      </c>
      <c r="J460" s="26" t="str">
        <f t="shared" si="37"/>
        <v/>
      </c>
      <c r="K460" s="51" t="str">
        <f t="shared" si="38"/>
        <v/>
      </c>
      <c r="L460" s="52" t="str">
        <f t="shared" si="39"/>
        <v/>
      </c>
      <c r="M460" s="15" t="str">
        <f t="shared" si="34"/>
        <v/>
      </c>
      <c r="N460" s="15" t="str">
        <f t="shared" si="40"/>
        <v/>
      </c>
      <c r="O460" s="15" t="str">
        <f t="shared" si="41"/>
        <v/>
      </c>
      <c r="P460" s="17" t="str">
        <f t="shared" si="42"/>
        <v/>
      </c>
      <c r="Q460" s="17" t="str">
        <f t="shared" si="43"/>
        <v/>
      </c>
      <c r="R460" s="17" t="str">
        <f t="shared" si="44"/>
        <v/>
      </c>
      <c r="S460" s="17" t="str">
        <f t="shared" si="45"/>
        <v/>
      </c>
      <c r="Z460" s="4"/>
      <c r="AA460" s="4"/>
    </row>
    <row r="461" spans="1:27" x14ac:dyDescent="0.55000000000000004">
      <c r="A461" s="5" t="str">
        <f>IF('Data Validation'!$K$2&lt;&gt;TRUE,"",'Data Validation'!A461)</f>
        <v/>
      </c>
      <c r="B461" s="5" t="str">
        <f>IF('Data Validation'!$K$2&lt;&gt;TRUE,"",'Data Validation'!C461)</f>
        <v/>
      </c>
      <c r="C461" s="5" t="str">
        <f>IF('Data Validation'!$K$2&lt;&gt;TRUE,"",'Data Validation'!E461)</f>
        <v/>
      </c>
      <c r="D461" s="5" t="str">
        <f>IF('Data Validation'!$K$2&lt;&gt;TRUE,"",'Data Validation'!G461)</f>
        <v/>
      </c>
      <c r="E461" s="50" t="str">
        <f>IF($C461&lt;&gt;"M5","",SSA!E461)</f>
        <v/>
      </c>
      <c r="F461" s="15" t="str">
        <f t="shared" si="32"/>
        <v/>
      </c>
      <c r="G461" s="23" t="str">
        <f t="shared" si="33"/>
        <v/>
      </c>
      <c r="H461" s="48" t="str">
        <f t="shared" si="35"/>
        <v/>
      </c>
      <c r="I461" s="49" t="str">
        <f t="shared" si="36"/>
        <v/>
      </c>
      <c r="J461" s="26" t="str">
        <f t="shared" si="37"/>
        <v/>
      </c>
      <c r="K461" s="51" t="str">
        <f t="shared" si="38"/>
        <v/>
      </c>
      <c r="L461" s="52" t="str">
        <f t="shared" si="39"/>
        <v/>
      </c>
      <c r="M461" s="15" t="str">
        <f t="shared" si="34"/>
        <v/>
      </c>
      <c r="N461" s="15" t="str">
        <f t="shared" si="40"/>
        <v/>
      </c>
      <c r="O461" s="15" t="str">
        <f t="shared" si="41"/>
        <v/>
      </c>
      <c r="P461" s="17" t="str">
        <f t="shared" si="42"/>
        <v/>
      </c>
      <c r="Q461" s="17" t="str">
        <f t="shared" si="43"/>
        <v/>
      </c>
      <c r="R461" s="17" t="str">
        <f t="shared" si="44"/>
        <v/>
      </c>
      <c r="S461" s="17" t="str">
        <f t="shared" si="45"/>
        <v/>
      </c>
      <c r="Z461" s="4"/>
      <c r="AA461" s="4"/>
    </row>
    <row r="462" spans="1:27" x14ac:dyDescent="0.55000000000000004">
      <c r="A462" s="5" t="str">
        <f>IF('Data Validation'!$K$2&lt;&gt;TRUE,"",'Data Validation'!A462)</f>
        <v/>
      </c>
      <c r="B462" s="5" t="str">
        <f>IF('Data Validation'!$K$2&lt;&gt;TRUE,"",'Data Validation'!C462)</f>
        <v/>
      </c>
      <c r="C462" s="5" t="str">
        <f>IF('Data Validation'!$K$2&lt;&gt;TRUE,"",'Data Validation'!E462)</f>
        <v/>
      </c>
      <c r="D462" s="5" t="str">
        <f>IF('Data Validation'!$K$2&lt;&gt;TRUE,"",'Data Validation'!G462)</f>
        <v/>
      </c>
      <c r="E462" s="50" t="str">
        <f>IF($C462&lt;&gt;"M5","",SSA!E462)</f>
        <v/>
      </c>
      <c r="F462" s="15" t="str">
        <f t="shared" si="32"/>
        <v/>
      </c>
      <c r="G462" s="23" t="str">
        <f t="shared" si="33"/>
        <v/>
      </c>
      <c r="H462" s="48" t="str">
        <f t="shared" si="35"/>
        <v/>
      </c>
      <c r="I462" s="49" t="str">
        <f t="shared" si="36"/>
        <v/>
      </c>
      <c r="J462" s="26" t="str">
        <f t="shared" si="37"/>
        <v/>
      </c>
      <c r="K462" s="51" t="str">
        <f t="shared" si="38"/>
        <v/>
      </c>
      <c r="L462" s="52" t="str">
        <f t="shared" si="39"/>
        <v/>
      </c>
      <c r="M462" s="15" t="str">
        <f t="shared" si="34"/>
        <v/>
      </c>
      <c r="N462" s="15" t="str">
        <f t="shared" si="40"/>
        <v/>
      </c>
      <c r="O462" s="15" t="str">
        <f t="shared" si="41"/>
        <v/>
      </c>
      <c r="P462" s="17" t="str">
        <f t="shared" si="42"/>
        <v/>
      </c>
      <c r="Q462" s="17" t="str">
        <f t="shared" si="43"/>
        <v/>
      </c>
      <c r="R462" s="17" t="str">
        <f t="shared" si="44"/>
        <v/>
      </c>
      <c r="S462" s="17" t="str">
        <f t="shared" si="45"/>
        <v/>
      </c>
      <c r="Z462" s="4"/>
      <c r="AA462" s="4"/>
    </row>
    <row r="463" spans="1:27" x14ac:dyDescent="0.55000000000000004">
      <c r="A463" s="5" t="str">
        <f>IF('Data Validation'!$K$2&lt;&gt;TRUE,"",'Data Validation'!A463)</f>
        <v/>
      </c>
      <c r="B463" s="5" t="str">
        <f>IF('Data Validation'!$K$2&lt;&gt;TRUE,"",'Data Validation'!C463)</f>
        <v/>
      </c>
      <c r="C463" s="5" t="str">
        <f>IF('Data Validation'!$K$2&lt;&gt;TRUE,"",'Data Validation'!E463)</f>
        <v/>
      </c>
      <c r="D463" s="5" t="str">
        <f>IF('Data Validation'!$K$2&lt;&gt;TRUE,"",'Data Validation'!G463)</f>
        <v/>
      </c>
      <c r="E463" s="50" t="str">
        <f>IF($C463&lt;&gt;"M5","",SSA!E463)</f>
        <v/>
      </c>
      <c r="F463" s="15" t="str">
        <f t="shared" si="32"/>
        <v/>
      </c>
      <c r="G463" s="23" t="str">
        <f t="shared" si="33"/>
        <v/>
      </c>
      <c r="H463" s="48" t="str">
        <f t="shared" si="35"/>
        <v/>
      </c>
      <c r="I463" s="49" t="str">
        <f t="shared" si="36"/>
        <v/>
      </c>
      <c r="J463" s="26" t="str">
        <f t="shared" si="37"/>
        <v/>
      </c>
      <c r="K463" s="51" t="str">
        <f t="shared" si="38"/>
        <v/>
      </c>
      <c r="L463" s="52" t="str">
        <f t="shared" si="39"/>
        <v/>
      </c>
      <c r="M463" s="15" t="str">
        <f t="shared" si="34"/>
        <v/>
      </c>
      <c r="N463" s="15" t="str">
        <f t="shared" si="40"/>
        <v/>
      </c>
      <c r="O463" s="15" t="str">
        <f t="shared" si="41"/>
        <v/>
      </c>
      <c r="P463" s="17" t="str">
        <f t="shared" si="42"/>
        <v/>
      </c>
      <c r="Q463" s="17" t="str">
        <f t="shared" si="43"/>
        <v/>
      </c>
      <c r="R463" s="17" t="str">
        <f t="shared" si="44"/>
        <v/>
      </c>
      <c r="S463" s="17" t="str">
        <f t="shared" si="45"/>
        <v/>
      </c>
      <c r="Z463" s="4"/>
      <c r="AA463" s="4"/>
    </row>
    <row r="464" spans="1:27" x14ac:dyDescent="0.55000000000000004">
      <c r="A464" s="5" t="str">
        <f>IF('Data Validation'!$K$2&lt;&gt;TRUE,"",'Data Validation'!A464)</f>
        <v/>
      </c>
      <c r="B464" s="5" t="str">
        <f>IF('Data Validation'!$K$2&lt;&gt;TRUE,"",'Data Validation'!C464)</f>
        <v/>
      </c>
      <c r="C464" s="5" t="str">
        <f>IF('Data Validation'!$K$2&lt;&gt;TRUE,"",'Data Validation'!E464)</f>
        <v/>
      </c>
      <c r="D464" s="5" t="str">
        <f>IF('Data Validation'!$K$2&lt;&gt;TRUE,"",'Data Validation'!G464)</f>
        <v/>
      </c>
      <c r="E464" s="50" t="str">
        <f>IF($C464&lt;&gt;"M5","",SSA!E464)</f>
        <v/>
      </c>
      <c r="F464" s="15" t="str">
        <f t="shared" si="32"/>
        <v/>
      </c>
      <c r="G464" s="23" t="str">
        <f t="shared" si="33"/>
        <v/>
      </c>
      <c r="H464" s="48" t="str">
        <f t="shared" si="35"/>
        <v/>
      </c>
      <c r="I464" s="49" t="str">
        <f t="shared" si="36"/>
        <v/>
      </c>
      <c r="J464" s="26" t="str">
        <f t="shared" si="37"/>
        <v/>
      </c>
      <c r="K464" s="51" t="str">
        <f t="shared" si="38"/>
        <v/>
      </c>
      <c r="L464" s="52" t="str">
        <f t="shared" si="39"/>
        <v/>
      </c>
      <c r="M464" s="15" t="str">
        <f t="shared" si="34"/>
        <v/>
      </c>
      <c r="N464" s="15" t="str">
        <f t="shared" si="40"/>
        <v/>
      </c>
      <c r="O464" s="15" t="str">
        <f t="shared" si="41"/>
        <v/>
      </c>
      <c r="P464" s="17" t="str">
        <f t="shared" si="42"/>
        <v/>
      </c>
      <c r="Q464" s="17" t="str">
        <f t="shared" si="43"/>
        <v/>
      </c>
      <c r="R464" s="17" t="str">
        <f t="shared" si="44"/>
        <v/>
      </c>
      <c r="S464" s="17" t="str">
        <f t="shared" si="45"/>
        <v/>
      </c>
      <c r="Z464" s="4"/>
      <c r="AA464" s="4"/>
    </row>
    <row r="465" spans="1:27" x14ac:dyDescent="0.55000000000000004">
      <c r="A465" s="5" t="str">
        <f>IF('Data Validation'!$K$2&lt;&gt;TRUE,"",'Data Validation'!A465)</f>
        <v/>
      </c>
      <c r="B465" s="5" t="str">
        <f>IF('Data Validation'!$K$2&lt;&gt;TRUE,"",'Data Validation'!C465)</f>
        <v/>
      </c>
      <c r="C465" s="5" t="str">
        <f>IF('Data Validation'!$K$2&lt;&gt;TRUE,"",'Data Validation'!E465)</f>
        <v/>
      </c>
      <c r="D465" s="5" t="str">
        <f>IF('Data Validation'!$K$2&lt;&gt;TRUE,"",'Data Validation'!G465)</f>
        <v/>
      </c>
      <c r="E465" s="50" t="str">
        <f>IF($C465&lt;&gt;"M5","",SSA!E465)</f>
        <v/>
      </c>
      <c r="F465" s="15" t="str">
        <f t="shared" si="32"/>
        <v/>
      </c>
      <c r="G465" s="23" t="str">
        <f t="shared" si="33"/>
        <v/>
      </c>
      <c r="H465" s="48" t="str">
        <f t="shared" si="35"/>
        <v/>
      </c>
      <c r="I465" s="49" t="str">
        <f t="shared" si="36"/>
        <v/>
      </c>
      <c r="J465" s="26" t="str">
        <f t="shared" si="37"/>
        <v/>
      </c>
      <c r="K465" s="51" t="str">
        <f t="shared" si="38"/>
        <v/>
      </c>
      <c r="L465" s="52" t="str">
        <f t="shared" si="39"/>
        <v/>
      </c>
      <c r="M465" s="15" t="str">
        <f t="shared" si="34"/>
        <v/>
      </c>
      <c r="N465" s="15" t="str">
        <f t="shared" si="40"/>
        <v/>
      </c>
      <c r="O465" s="15" t="str">
        <f t="shared" si="41"/>
        <v/>
      </c>
      <c r="P465" s="17" t="str">
        <f t="shared" si="42"/>
        <v/>
      </c>
      <c r="Q465" s="17" t="str">
        <f t="shared" si="43"/>
        <v/>
      </c>
      <c r="R465" s="17" t="str">
        <f t="shared" si="44"/>
        <v/>
      </c>
      <c r="S465" s="17" t="str">
        <f t="shared" si="45"/>
        <v/>
      </c>
      <c r="Z465" s="4"/>
      <c r="AA465" s="4"/>
    </row>
    <row r="466" spans="1:27" x14ac:dyDescent="0.55000000000000004">
      <c r="A466" s="5" t="str">
        <f>IF('Data Validation'!$K$2&lt;&gt;TRUE,"",'Data Validation'!A466)</f>
        <v/>
      </c>
      <c r="B466" s="5" t="str">
        <f>IF('Data Validation'!$K$2&lt;&gt;TRUE,"",'Data Validation'!C466)</f>
        <v/>
      </c>
      <c r="C466" s="5" t="str">
        <f>IF('Data Validation'!$K$2&lt;&gt;TRUE,"",'Data Validation'!E466)</f>
        <v/>
      </c>
      <c r="D466" s="5" t="str">
        <f>IF('Data Validation'!$K$2&lt;&gt;TRUE,"",'Data Validation'!G466)</f>
        <v/>
      </c>
      <c r="E466" s="50" t="str">
        <f>IF($C466&lt;&gt;"M5","",SSA!E466)</f>
        <v/>
      </c>
      <c r="F466" s="15" t="str">
        <f t="shared" si="32"/>
        <v/>
      </c>
      <c r="G466" s="23" t="str">
        <f t="shared" si="33"/>
        <v/>
      </c>
      <c r="H466" s="48" t="str">
        <f t="shared" si="35"/>
        <v/>
      </c>
      <c r="I466" s="49" t="str">
        <f t="shared" si="36"/>
        <v/>
      </c>
      <c r="J466" s="26" t="str">
        <f t="shared" si="37"/>
        <v/>
      </c>
      <c r="K466" s="51" t="str">
        <f t="shared" si="38"/>
        <v/>
      </c>
      <c r="L466" s="52" t="str">
        <f t="shared" si="39"/>
        <v/>
      </c>
      <c r="M466" s="15" t="str">
        <f t="shared" si="34"/>
        <v/>
      </c>
      <c r="N466" s="15" t="str">
        <f t="shared" si="40"/>
        <v/>
      </c>
      <c r="O466" s="15" t="str">
        <f t="shared" si="41"/>
        <v/>
      </c>
      <c r="P466" s="17" t="str">
        <f t="shared" si="42"/>
        <v/>
      </c>
      <c r="Q466" s="17" t="str">
        <f t="shared" si="43"/>
        <v/>
      </c>
      <c r="R466" s="17" t="str">
        <f t="shared" si="44"/>
        <v/>
      </c>
      <c r="S466" s="17" t="str">
        <f t="shared" si="45"/>
        <v/>
      </c>
      <c r="Z466" s="4"/>
      <c r="AA466" s="4"/>
    </row>
    <row r="467" spans="1:27" x14ac:dyDescent="0.55000000000000004">
      <c r="A467" s="5" t="str">
        <f>IF('Data Validation'!$K$2&lt;&gt;TRUE,"",'Data Validation'!A467)</f>
        <v/>
      </c>
      <c r="B467" s="5" t="str">
        <f>IF('Data Validation'!$K$2&lt;&gt;TRUE,"",'Data Validation'!C467)</f>
        <v/>
      </c>
      <c r="C467" s="5" t="str">
        <f>IF('Data Validation'!$K$2&lt;&gt;TRUE,"",'Data Validation'!E467)</f>
        <v/>
      </c>
      <c r="D467" s="5" t="str">
        <f>IF('Data Validation'!$K$2&lt;&gt;TRUE,"",'Data Validation'!G467)</f>
        <v/>
      </c>
      <c r="E467" s="50" t="str">
        <f>IF($C467&lt;&gt;"M5","",SSA!E467)</f>
        <v/>
      </c>
      <c r="F467" s="15" t="str">
        <f t="shared" si="32"/>
        <v/>
      </c>
      <c r="G467" s="23" t="str">
        <f t="shared" si="33"/>
        <v/>
      </c>
      <c r="H467" s="48" t="str">
        <f t="shared" si="35"/>
        <v/>
      </c>
      <c r="I467" s="49" t="str">
        <f t="shared" si="36"/>
        <v/>
      </c>
      <c r="J467" s="26" t="str">
        <f t="shared" si="37"/>
        <v/>
      </c>
      <c r="K467" s="51" t="str">
        <f t="shared" si="38"/>
        <v/>
      </c>
      <c r="L467" s="52" t="str">
        <f t="shared" si="39"/>
        <v/>
      </c>
      <c r="M467" s="15" t="str">
        <f t="shared" si="34"/>
        <v/>
      </c>
      <c r="N467" s="15" t="str">
        <f t="shared" si="40"/>
        <v/>
      </c>
      <c r="O467" s="15" t="str">
        <f t="shared" si="41"/>
        <v/>
      </c>
      <c r="P467" s="17" t="str">
        <f t="shared" si="42"/>
        <v/>
      </c>
      <c r="Q467" s="17" t="str">
        <f t="shared" si="43"/>
        <v/>
      </c>
      <c r="R467" s="17" t="str">
        <f t="shared" si="44"/>
        <v/>
      </c>
      <c r="S467" s="17" t="str">
        <f t="shared" si="45"/>
        <v/>
      </c>
      <c r="Z467" s="4"/>
      <c r="AA467" s="4"/>
    </row>
    <row r="468" spans="1:27" x14ac:dyDescent="0.55000000000000004">
      <c r="A468" s="5" t="str">
        <f>IF('Data Validation'!$K$2&lt;&gt;TRUE,"",'Data Validation'!A468)</f>
        <v/>
      </c>
      <c r="B468" s="5" t="str">
        <f>IF('Data Validation'!$K$2&lt;&gt;TRUE,"",'Data Validation'!C468)</f>
        <v/>
      </c>
      <c r="C468" s="5" t="str">
        <f>IF('Data Validation'!$K$2&lt;&gt;TRUE,"",'Data Validation'!E468)</f>
        <v/>
      </c>
      <c r="D468" s="5" t="str">
        <f>IF('Data Validation'!$K$2&lt;&gt;TRUE,"",'Data Validation'!G468)</f>
        <v/>
      </c>
      <c r="E468" s="50" t="str">
        <f>IF($C468&lt;&gt;"M5","",SSA!E468)</f>
        <v/>
      </c>
      <c r="F468" s="15" t="str">
        <f t="shared" si="32"/>
        <v/>
      </c>
      <c r="G468" s="23" t="str">
        <f t="shared" si="33"/>
        <v/>
      </c>
      <c r="H468" s="48" t="str">
        <f t="shared" si="35"/>
        <v/>
      </c>
      <c r="I468" s="49" t="str">
        <f t="shared" si="36"/>
        <v/>
      </c>
      <c r="J468" s="26" t="str">
        <f t="shared" si="37"/>
        <v/>
      </c>
      <c r="K468" s="51" t="str">
        <f t="shared" si="38"/>
        <v/>
      </c>
      <c r="L468" s="52" t="str">
        <f t="shared" si="39"/>
        <v/>
      </c>
      <c r="M468" s="15" t="str">
        <f t="shared" si="34"/>
        <v/>
      </c>
      <c r="N468" s="15" t="str">
        <f t="shared" si="40"/>
        <v/>
      </c>
      <c r="O468" s="15" t="str">
        <f t="shared" si="41"/>
        <v/>
      </c>
      <c r="P468" s="17" t="str">
        <f t="shared" si="42"/>
        <v/>
      </c>
      <c r="Q468" s="17" t="str">
        <f t="shared" si="43"/>
        <v/>
      </c>
      <c r="R468" s="17" t="str">
        <f t="shared" si="44"/>
        <v/>
      </c>
      <c r="S468" s="17" t="str">
        <f t="shared" si="45"/>
        <v/>
      </c>
      <c r="Z468" s="4"/>
      <c r="AA468" s="4"/>
    </row>
    <row r="469" spans="1:27" x14ac:dyDescent="0.55000000000000004">
      <c r="A469" s="5" t="str">
        <f>IF('Data Validation'!$K$2&lt;&gt;TRUE,"",'Data Validation'!A469)</f>
        <v/>
      </c>
      <c r="B469" s="5" t="str">
        <f>IF('Data Validation'!$K$2&lt;&gt;TRUE,"",'Data Validation'!C469)</f>
        <v/>
      </c>
      <c r="C469" s="5" t="str">
        <f>IF('Data Validation'!$K$2&lt;&gt;TRUE,"",'Data Validation'!E469)</f>
        <v/>
      </c>
      <c r="D469" s="5" t="str">
        <f>IF('Data Validation'!$K$2&lt;&gt;TRUE,"",'Data Validation'!G469)</f>
        <v/>
      </c>
      <c r="E469" s="50" t="str">
        <f>IF($C469&lt;&gt;"M5","",SSA!E469)</f>
        <v/>
      </c>
      <c r="F469" s="15" t="str">
        <f t="shared" si="32"/>
        <v/>
      </c>
      <c r="G469" s="23" t="str">
        <f t="shared" si="33"/>
        <v/>
      </c>
      <c r="H469" s="48" t="str">
        <f t="shared" si="35"/>
        <v/>
      </c>
      <c r="I469" s="49" t="str">
        <f t="shared" si="36"/>
        <v/>
      </c>
      <c r="J469" s="26" t="str">
        <f t="shared" si="37"/>
        <v/>
      </c>
      <c r="K469" s="51" t="str">
        <f t="shared" si="38"/>
        <v/>
      </c>
      <c r="L469" s="52" t="str">
        <f t="shared" si="39"/>
        <v/>
      </c>
      <c r="M469" s="15" t="str">
        <f t="shared" si="34"/>
        <v/>
      </c>
      <c r="N469" s="15" t="str">
        <f t="shared" si="40"/>
        <v/>
      </c>
      <c r="O469" s="15" t="str">
        <f t="shared" si="41"/>
        <v/>
      </c>
      <c r="P469" s="17" t="str">
        <f t="shared" si="42"/>
        <v/>
      </c>
      <c r="Q469" s="17" t="str">
        <f t="shared" si="43"/>
        <v/>
      </c>
      <c r="R469" s="17" t="str">
        <f t="shared" si="44"/>
        <v/>
      </c>
      <c r="S469" s="17" t="str">
        <f t="shared" si="45"/>
        <v/>
      </c>
      <c r="Z469" s="4"/>
      <c r="AA469" s="4"/>
    </row>
    <row r="470" spans="1:27" x14ac:dyDescent="0.55000000000000004">
      <c r="A470" s="5" t="str">
        <f>IF('Data Validation'!$K$2&lt;&gt;TRUE,"",'Data Validation'!A470)</f>
        <v/>
      </c>
      <c r="B470" s="5" t="str">
        <f>IF('Data Validation'!$K$2&lt;&gt;TRUE,"",'Data Validation'!C470)</f>
        <v/>
      </c>
      <c r="C470" s="5" t="str">
        <f>IF('Data Validation'!$K$2&lt;&gt;TRUE,"",'Data Validation'!E470)</f>
        <v/>
      </c>
      <c r="D470" s="5" t="str">
        <f>IF('Data Validation'!$K$2&lt;&gt;TRUE,"",'Data Validation'!G470)</f>
        <v/>
      </c>
      <c r="E470" s="50" t="str">
        <f>IF($C470&lt;&gt;"M5","",SSA!E470)</f>
        <v/>
      </c>
      <c r="F470" s="15" t="str">
        <f t="shared" si="32"/>
        <v/>
      </c>
      <c r="G470" s="23" t="str">
        <f t="shared" si="33"/>
        <v/>
      </c>
      <c r="H470" s="48" t="str">
        <f t="shared" si="35"/>
        <v/>
      </c>
      <c r="I470" s="49" t="str">
        <f t="shared" si="36"/>
        <v/>
      </c>
      <c r="J470" s="26" t="str">
        <f t="shared" si="37"/>
        <v/>
      </c>
      <c r="K470" s="51" t="str">
        <f t="shared" si="38"/>
        <v/>
      </c>
      <c r="L470" s="52" t="str">
        <f t="shared" si="39"/>
        <v/>
      </c>
      <c r="M470" s="15" t="str">
        <f t="shared" si="34"/>
        <v/>
      </c>
      <c r="N470" s="15" t="str">
        <f t="shared" si="40"/>
        <v/>
      </c>
      <c r="O470" s="15" t="str">
        <f t="shared" si="41"/>
        <v/>
      </c>
      <c r="P470" s="17" t="str">
        <f t="shared" si="42"/>
        <v/>
      </c>
      <c r="Q470" s="17" t="str">
        <f t="shared" si="43"/>
        <v/>
      </c>
      <c r="R470" s="17" t="str">
        <f t="shared" si="44"/>
        <v/>
      </c>
      <c r="S470" s="17" t="str">
        <f t="shared" si="45"/>
        <v/>
      </c>
      <c r="Z470" s="4"/>
      <c r="AA470" s="4"/>
    </row>
    <row r="471" spans="1:27" x14ac:dyDescent="0.55000000000000004">
      <c r="A471" s="5" t="str">
        <f>IF('Data Validation'!$K$2&lt;&gt;TRUE,"",'Data Validation'!A471)</f>
        <v/>
      </c>
      <c r="B471" s="5" t="str">
        <f>IF('Data Validation'!$K$2&lt;&gt;TRUE,"",'Data Validation'!C471)</f>
        <v/>
      </c>
      <c r="C471" s="5" t="str">
        <f>IF('Data Validation'!$K$2&lt;&gt;TRUE,"",'Data Validation'!E471)</f>
        <v/>
      </c>
      <c r="D471" s="5" t="str">
        <f>IF('Data Validation'!$K$2&lt;&gt;TRUE,"",'Data Validation'!G471)</f>
        <v/>
      </c>
      <c r="E471" s="50" t="str">
        <f>IF($C471&lt;&gt;"M5","",SSA!E471)</f>
        <v/>
      </c>
      <c r="F471" s="15" t="str">
        <f t="shared" si="32"/>
        <v/>
      </c>
      <c r="G471" s="23" t="str">
        <f t="shared" si="33"/>
        <v/>
      </c>
      <c r="H471" s="48" t="str">
        <f t="shared" si="35"/>
        <v/>
      </c>
      <c r="I471" s="49" t="str">
        <f t="shared" si="36"/>
        <v/>
      </c>
      <c r="J471" s="26" t="str">
        <f t="shared" si="37"/>
        <v/>
      </c>
      <c r="K471" s="51" t="str">
        <f t="shared" si="38"/>
        <v/>
      </c>
      <c r="L471" s="52" t="str">
        <f t="shared" si="39"/>
        <v/>
      </c>
      <c r="M471" s="15" t="str">
        <f t="shared" si="34"/>
        <v/>
      </c>
      <c r="N471" s="15" t="str">
        <f t="shared" si="40"/>
        <v/>
      </c>
      <c r="O471" s="15" t="str">
        <f t="shared" si="41"/>
        <v/>
      </c>
      <c r="P471" s="17" t="str">
        <f t="shared" si="42"/>
        <v/>
      </c>
      <c r="Q471" s="17" t="str">
        <f t="shared" si="43"/>
        <v/>
      </c>
      <c r="R471" s="17" t="str">
        <f t="shared" si="44"/>
        <v/>
      </c>
      <c r="S471" s="17" t="str">
        <f t="shared" si="45"/>
        <v/>
      </c>
      <c r="Z471" s="4"/>
      <c r="AA471" s="4"/>
    </row>
    <row r="472" spans="1:27" x14ac:dyDescent="0.55000000000000004">
      <c r="A472" s="5" t="str">
        <f>IF('Data Validation'!$K$2&lt;&gt;TRUE,"",'Data Validation'!A472)</f>
        <v/>
      </c>
      <c r="B472" s="5" t="str">
        <f>IF('Data Validation'!$K$2&lt;&gt;TRUE,"",'Data Validation'!C472)</f>
        <v/>
      </c>
      <c r="C472" s="5" t="str">
        <f>IF('Data Validation'!$K$2&lt;&gt;TRUE,"",'Data Validation'!E472)</f>
        <v/>
      </c>
      <c r="D472" s="5" t="str">
        <f>IF('Data Validation'!$K$2&lt;&gt;TRUE,"",'Data Validation'!G472)</f>
        <v/>
      </c>
      <c r="E472" s="50" t="str">
        <f>IF($C472&lt;&gt;"M5","",SSA!E472)</f>
        <v/>
      </c>
      <c r="F472" s="15" t="str">
        <f t="shared" si="32"/>
        <v/>
      </c>
      <c r="G472" s="23" t="str">
        <f t="shared" si="33"/>
        <v/>
      </c>
      <c r="H472" s="48" t="str">
        <f t="shared" si="35"/>
        <v/>
      </c>
      <c r="I472" s="49" t="str">
        <f t="shared" si="36"/>
        <v/>
      </c>
      <c r="J472" s="26" t="str">
        <f t="shared" si="37"/>
        <v/>
      </c>
      <c r="K472" s="51" t="str">
        <f t="shared" si="38"/>
        <v/>
      </c>
      <c r="L472" s="52" t="str">
        <f t="shared" si="39"/>
        <v/>
      </c>
      <c r="M472" s="15" t="str">
        <f t="shared" si="34"/>
        <v/>
      </c>
      <c r="N472" s="15" t="str">
        <f t="shared" si="40"/>
        <v/>
      </c>
      <c r="O472" s="15" t="str">
        <f t="shared" si="41"/>
        <v/>
      </c>
      <c r="P472" s="17" t="str">
        <f t="shared" si="42"/>
        <v/>
      </c>
      <c r="Q472" s="17" t="str">
        <f t="shared" si="43"/>
        <v/>
      </c>
      <c r="R472" s="17" t="str">
        <f t="shared" si="44"/>
        <v/>
      </c>
      <c r="S472" s="17" t="str">
        <f t="shared" si="45"/>
        <v/>
      </c>
      <c r="Z472" s="4"/>
      <c r="AA472" s="4"/>
    </row>
    <row r="473" spans="1:27" x14ac:dyDescent="0.55000000000000004">
      <c r="A473" s="5" t="str">
        <f>IF('Data Validation'!$K$2&lt;&gt;TRUE,"",'Data Validation'!A473)</f>
        <v/>
      </c>
      <c r="B473" s="5" t="str">
        <f>IF('Data Validation'!$K$2&lt;&gt;TRUE,"",'Data Validation'!C473)</f>
        <v/>
      </c>
      <c r="C473" s="5" t="str">
        <f>IF('Data Validation'!$K$2&lt;&gt;TRUE,"",'Data Validation'!E473)</f>
        <v/>
      </c>
      <c r="D473" s="5" t="str">
        <f>IF('Data Validation'!$K$2&lt;&gt;TRUE,"",'Data Validation'!G473)</f>
        <v/>
      </c>
      <c r="E473" s="50" t="str">
        <f>IF($C473&lt;&gt;"M5","",SSA!E473)</f>
        <v/>
      </c>
      <c r="F473" s="15" t="str">
        <f t="shared" ref="F473:F500" si="46">IFERROR(AVERAGE(E438:E473),"")</f>
        <v/>
      </c>
      <c r="G473" s="23" t="str">
        <f t="shared" ref="G473:G500" si="47">IF(F473="","",F473*0.2+G472*0.8)</f>
        <v/>
      </c>
      <c r="H473" s="48" t="str">
        <f t="shared" si="35"/>
        <v/>
      </c>
      <c r="I473" s="49" t="str">
        <f t="shared" si="36"/>
        <v/>
      </c>
      <c r="J473" s="26" t="str">
        <f t="shared" si="37"/>
        <v/>
      </c>
      <c r="K473" s="51" t="str">
        <f t="shared" si="38"/>
        <v/>
      </c>
      <c r="L473" s="52" t="str">
        <f t="shared" si="39"/>
        <v/>
      </c>
      <c r="M473" s="15" t="str">
        <f t="shared" ref="M473:M500" si="48">IFERROR(E473-F473,"")</f>
        <v/>
      </c>
      <c r="N473" s="15" t="str">
        <f t="shared" si="40"/>
        <v/>
      </c>
      <c r="O473" s="15" t="str">
        <f t="shared" si="41"/>
        <v/>
      </c>
      <c r="P473" s="17" t="str">
        <f t="shared" si="42"/>
        <v/>
      </c>
      <c r="Q473" s="17" t="str">
        <f t="shared" si="43"/>
        <v/>
      </c>
      <c r="R473" s="17" t="str">
        <f t="shared" si="44"/>
        <v/>
      </c>
      <c r="S473" s="17" t="str">
        <f t="shared" si="45"/>
        <v/>
      </c>
      <c r="Z473" s="4"/>
      <c r="AA473" s="4"/>
    </row>
    <row r="474" spans="1:27" x14ac:dyDescent="0.55000000000000004">
      <c r="A474" s="5" t="str">
        <f>IF('Data Validation'!$K$2&lt;&gt;TRUE,"",'Data Validation'!A474)</f>
        <v/>
      </c>
      <c r="B474" s="5" t="str">
        <f>IF('Data Validation'!$K$2&lt;&gt;TRUE,"",'Data Validation'!C474)</f>
        <v/>
      </c>
      <c r="C474" s="5" t="str">
        <f>IF('Data Validation'!$K$2&lt;&gt;TRUE,"",'Data Validation'!E474)</f>
        <v/>
      </c>
      <c r="D474" s="5" t="str">
        <f>IF('Data Validation'!$K$2&lt;&gt;TRUE,"",'Data Validation'!G474)</f>
        <v/>
      </c>
      <c r="E474" s="50" t="str">
        <f>IF($C474&lt;&gt;"M5","",SSA!E474)</f>
        <v/>
      </c>
      <c r="F474" s="15" t="str">
        <f t="shared" si="46"/>
        <v/>
      </c>
      <c r="G474" s="23" t="str">
        <f t="shared" si="47"/>
        <v/>
      </c>
      <c r="H474" s="48" t="str">
        <f t="shared" ref="H474:H500" si="49">IFERROR(F474-G474,"")</f>
        <v/>
      </c>
      <c r="I474" s="49" t="str">
        <f t="shared" ref="I474:I500" si="50">IF(H474="","",IF(H474&gt;=0,1,-1))</f>
        <v/>
      </c>
      <c r="J474" s="26" t="str">
        <f t="shared" si="37"/>
        <v/>
      </c>
      <c r="K474" s="51" t="str">
        <f t="shared" si="38"/>
        <v/>
      </c>
      <c r="L474" s="52" t="str">
        <f t="shared" si="39"/>
        <v/>
      </c>
      <c r="M474" s="15" t="str">
        <f t="shared" si="48"/>
        <v/>
      </c>
      <c r="N474" s="15" t="str">
        <f t="shared" si="40"/>
        <v/>
      </c>
      <c r="O474" s="15" t="str">
        <f t="shared" si="41"/>
        <v/>
      </c>
      <c r="P474" s="17" t="str">
        <f t="shared" si="42"/>
        <v/>
      </c>
      <c r="Q474" s="17" t="str">
        <f t="shared" si="43"/>
        <v/>
      </c>
      <c r="R474" s="17" t="str">
        <f t="shared" si="44"/>
        <v/>
      </c>
      <c r="S474" s="17" t="str">
        <f t="shared" si="45"/>
        <v/>
      </c>
      <c r="Z474" s="4"/>
      <c r="AA474" s="4"/>
    </row>
    <row r="475" spans="1:27" x14ac:dyDescent="0.55000000000000004">
      <c r="A475" s="5" t="str">
        <f>IF('Data Validation'!$K$2&lt;&gt;TRUE,"",'Data Validation'!A475)</f>
        <v/>
      </c>
      <c r="B475" s="5" t="str">
        <f>IF('Data Validation'!$K$2&lt;&gt;TRUE,"",'Data Validation'!C475)</f>
        <v/>
      </c>
      <c r="C475" s="5" t="str">
        <f>IF('Data Validation'!$K$2&lt;&gt;TRUE,"",'Data Validation'!E475)</f>
        <v/>
      </c>
      <c r="D475" s="5" t="str">
        <f>IF('Data Validation'!$K$2&lt;&gt;TRUE,"",'Data Validation'!G475)</f>
        <v/>
      </c>
      <c r="E475" s="50" t="str">
        <f>IF($C475&lt;&gt;"M5","",SSA!E475)</f>
        <v/>
      </c>
      <c r="F475" s="15" t="str">
        <f t="shared" si="46"/>
        <v/>
      </c>
      <c r="G475" s="23" t="str">
        <f t="shared" si="47"/>
        <v/>
      </c>
      <c r="H475" s="48" t="str">
        <f t="shared" si="49"/>
        <v/>
      </c>
      <c r="I475" s="49" t="str">
        <f t="shared" si="50"/>
        <v/>
      </c>
      <c r="J475" s="26" t="str">
        <f t="shared" ref="J475:J500" si="51">IFERROR(IF(I475=I474,J474+I475,I475),"")</f>
        <v/>
      </c>
      <c r="K475" s="51" t="str">
        <f t="shared" si="38"/>
        <v/>
      </c>
      <c r="L475" s="52" t="str">
        <f t="shared" si="39"/>
        <v/>
      </c>
      <c r="M475" s="15" t="str">
        <f t="shared" si="48"/>
        <v/>
      </c>
      <c r="N475" s="15" t="str">
        <f t="shared" si="40"/>
        <v/>
      </c>
      <c r="O475" s="15" t="str">
        <f t="shared" si="41"/>
        <v/>
      </c>
      <c r="P475" s="17" t="str">
        <f t="shared" si="42"/>
        <v/>
      </c>
      <c r="Q475" s="17" t="str">
        <f t="shared" si="43"/>
        <v/>
      </c>
      <c r="R475" s="17" t="str">
        <f t="shared" si="44"/>
        <v/>
      </c>
      <c r="S475" s="17" t="str">
        <f t="shared" si="45"/>
        <v/>
      </c>
      <c r="Z475" s="4"/>
      <c r="AA475" s="4"/>
    </row>
    <row r="476" spans="1:27" x14ac:dyDescent="0.55000000000000004">
      <c r="A476" s="5" t="str">
        <f>IF('Data Validation'!$K$2&lt;&gt;TRUE,"",'Data Validation'!A476)</f>
        <v/>
      </c>
      <c r="B476" s="5" t="str">
        <f>IF('Data Validation'!$K$2&lt;&gt;TRUE,"",'Data Validation'!C476)</f>
        <v/>
      </c>
      <c r="C476" s="5" t="str">
        <f>IF('Data Validation'!$K$2&lt;&gt;TRUE,"",'Data Validation'!E476)</f>
        <v/>
      </c>
      <c r="D476" s="5" t="str">
        <f>IF('Data Validation'!$K$2&lt;&gt;TRUE,"",'Data Validation'!G476)</f>
        <v/>
      </c>
      <c r="E476" s="50" t="str">
        <f>IF($C476&lt;&gt;"M5","",SSA!E476)</f>
        <v/>
      </c>
      <c r="F476" s="15" t="str">
        <f t="shared" si="46"/>
        <v/>
      </c>
      <c r="G476" s="23" t="str">
        <f t="shared" si="47"/>
        <v/>
      </c>
      <c r="H476" s="48" t="str">
        <f t="shared" si="49"/>
        <v/>
      </c>
      <c r="I476" s="49" t="str">
        <f t="shared" si="50"/>
        <v/>
      </c>
      <c r="J476" s="26" t="str">
        <f t="shared" si="51"/>
        <v/>
      </c>
      <c r="K476" s="51" t="str">
        <f t="shared" si="38"/>
        <v/>
      </c>
      <c r="L476" s="52" t="str">
        <f t="shared" si="39"/>
        <v/>
      </c>
      <c r="M476" s="15" t="str">
        <f t="shared" si="48"/>
        <v/>
      </c>
      <c r="N476" s="15" t="str">
        <f t="shared" si="40"/>
        <v/>
      </c>
      <c r="O476" s="15" t="str">
        <f t="shared" si="41"/>
        <v/>
      </c>
      <c r="P476" s="17" t="str">
        <f t="shared" si="42"/>
        <v/>
      </c>
      <c r="Q476" s="17" t="str">
        <f t="shared" si="43"/>
        <v/>
      </c>
      <c r="R476" s="17" t="str">
        <f t="shared" si="44"/>
        <v/>
      </c>
      <c r="S476" s="17" t="str">
        <f t="shared" si="45"/>
        <v/>
      </c>
      <c r="Z476" s="4"/>
      <c r="AA476" s="4"/>
    </row>
    <row r="477" spans="1:27" x14ac:dyDescent="0.55000000000000004">
      <c r="A477" s="5" t="str">
        <f>IF('Data Validation'!$K$2&lt;&gt;TRUE,"",'Data Validation'!A477)</f>
        <v/>
      </c>
      <c r="B477" s="5" t="str">
        <f>IF('Data Validation'!$K$2&lt;&gt;TRUE,"",'Data Validation'!C477)</f>
        <v/>
      </c>
      <c r="C477" s="5" t="str">
        <f>IF('Data Validation'!$K$2&lt;&gt;TRUE,"",'Data Validation'!E477)</f>
        <v/>
      </c>
      <c r="D477" s="5" t="str">
        <f>IF('Data Validation'!$K$2&lt;&gt;TRUE,"",'Data Validation'!G477)</f>
        <v/>
      </c>
      <c r="E477" s="50" t="str">
        <f>IF($C477&lt;&gt;"M5","",SSA!E477)</f>
        <v/>
      </c>
      <c r="F477" s="15" t="str">
        <f t="shared" si="46"/>
        <v/>
      </c>
      <c r="G477" s="23" t="str">
        <f t="shared" si="47"/>
        <v/>
      </c>
      <c r="H477" s="48" t="str">
        <f t="shared" si="49"/>
        <v/>
      </c>
      <c r="I477" s="49" t="str">
        <f t="shared" si="50"/>
        <v/>
      </c>
      <c r="J477" s="26" t="str">
        <f t="shared" si="51"/>
        <v/>
      </c>
      <c r="K477" s="51" t="str">
        <f t="shared" si="38"/>
        <v/>
      </c>
      <c r="L477" s="52" t="str">
        <f t="shared" si="39"/>
        <v/>
      </c>
      <c r="M477" s="15" t="str">
        <f t="shared" si="48"/>
        <v/>
      </c>
      <c r="N477" s="15" t="str">
        <f t="shared" si="40"/>
        <v/>
      </c>
      <c r="O477" s="15" t="str">
        <f t="shared" si="41"/>
        <v/>
      </c>
      <c r="P477" s="17" t="str">
        <f t="shared" si="42"/>
        <v/>
      </c>
      <c r="Q477" s="17" t="str">
        <f t="shared" si="43"/>
        <v/>
      </c>
      <c r="R477" s="17" t="str">
        <f t="shared" si="44"/>
        <v/>
      </c>
      <c r="S477" s="17" t="str">
        <f t="shared" si="45"/>
        <v/>
      </c>
      <c r="Z477" s="4"/>
      <c r="AA477" s="4"/>
    </row>
    <row r="478" spans="1:27" x14ac:dyDescent="0.55000000000000004">
      <c r="A478" s="5" t="str">
        <f>IF('Data Validation'!$K$2&lt;&gt;TRUE,"",'Data Validation'!A478)</f>
        <v/>
      </c>
      <c r="B478" s="5" t="str">
        <f>IF('Data Validation'!$K$2&lt;&gt;TRUE,"",'Data Validation'!C478)</f>
        <v/>
      </c>
      <c r="C478" s="5" t="str">
        <f>IF('Data Validation'!$K$2&lt;&gt;TRUE,"",'Data Validation'!E478)</f>
        <v/>
      </c>
      <c r="D478" s="5" t="str">
        <f>IF('Data Validation'!$K$2&lt;&gt;TRUE,"",'Data Validation'!G478)</f>
        <v/>
      </c>
      <c r="E478" s="50" t="str">
        <f>IF($C478&lt;&gt;"M5","",SSA!E478)</f>
        <v/>
      </c>
      <c r="F478" s="15" t="str">
        <f t="shared" si="46"/>
        <v/>
      </c>
      <c r="G478" s="23" t="str">
        <f t="shared" si="47"/>
        <v/>
      </c>
      <c r="H478" s="48" t="str">
        <f t="shared" si="49"/>
        <v/>
      </c>
      <c r="I478" s="49" t="str">
        <f t="shared" si="50"/>
        <v/>
      </c>
      <c r="J478" s="26" t="str">
        <f t="shared" si="51"/>
        <v/>
      </c>
      <c r="K478" s="51" t="str">
        <f t="shared" si="38"/>
        <v/>
      </c>
      <c r="L478" s="52" t="str">
        <f t="shared" si="39"/>
        <v/>
      </c>
      <c r="M478" s="15" t="str">
        <f t="shared" si="48"/>
        <v/>
      </c>
      <c r="N478" s="15" t="str">
        <f t="shared" si="40"/>
        <v/>
      </c>
      <c r="O478" s="15" t="str">
        <f t="shared" si="41"/>
        <v/>
      </c>
      <c r="P478" s="17" t="str">
        <f t="shared" si="42"/>
        <v/>
      </c>
      <c r="Q478" s="17" t="str">
        <f t="shared" si="43"/>
        <v/>
      </c>
      <c r="R478" s="17" t="str">
        <f t="shared" si="44"/>
        <v/>
      </c>
      <c r="S478" s="17" t="str">
        <f t="shared" si="45"/>
        <v/>
      </c>
      <c r="Z478" s="4"/>
      <c r="AA478" s="4"/>
    </row>
    <row r="479" spans="1:27" x14ac:dyDescent="0.55000000000000004">
      <c r="A479" s="5" t="str">
        <f>IF('Data Validation'!$K$2&lt;&gt;TRUE,"",'Data Validation'!A479)</f>
        <v/>
      </c>
      <c r="B479" s="5" t="str">
        <f>IF('Data Validation'!$K$2&lt;&gt;TRUE,"",'Data Validation'!C479)</f>
        <v/>
      </c>
      <c r="C479" s="5" t="str">
        <f>IF('Data Validation'!$K$2&lt;&gt;TRUE,"",'Data Validation'!E479)</f>
        <v/>
      </c>
      <c r="D479" s="5" t="str">
        <f>IF('Data Validation'!$K$2&lt;&gt;TRUE,"",'Data Validation'!G479)</f>
        <v/>
      </c>
      <c r="E479" s="50" t="str">
        <f>IF($C479&lt;&gt;"M5","",SSA!E479)</f>
        <v/>
      </c>
      <c r="F479" s="15" t="str">
        <f t="shared" si="46"/>
        <v/>
      </c>
      <c r="G479" s="23" t="str">
        <f t="shared" si="47"/>
        <v/>
      </c>
      <c r="H479" s="48" t="str">
        <f t="shared" si="49"/>
        <v/>
      </c>
      <c r="I479" s="49" t="str">
        <f t="shared" si="50"/>
        <v/>
      </c>
      <c r="J479" s="26" t="str">
        <f t="shared" si="51"/>
        <v/>
      </c>
      <c r="K479" s="51" t="str">
        <f t="shared" si="38"/>
        <v/>
      </c>
      <c r="L479" s="52" t="str">
        <f t="shared" si="39"/>
        <v/>
      </c>
      <c r="M479" s="15" t="str">
        <f t="shared" si="48"/>
        <v/>
      </c>
      <c r="N479" s="15" t="str">
        <f t="shared" si="40"/>
        <v/>
      </c>
      <c r="O479" s="15" t="str">
        <f t="shared" si="41"/>
        <v/>
      </c>
      <c r="P479" s="17" t="str">
        <f t="shared" si="42"/>
        <v/>
      </c>
      <c r="Q479" s="17" t="str">
        <f t="shared" si="43"/>
        <v/>
      </c>
      <c r="R479" s="17" t="str">
        <f t="shared" si="44"/>
        <v/>
      </c>
      <c r="S479" s="17" t="str">
        <f t="shared" si="45"/>
        <v/>
      </c>
      <c r="Z479" s="4"/>
      <c r="AA479" s="4"/>
    </row>
    <row r="480" spans="1:27" x14ac:dyDescent="0.55000000000000004">
      <c r="A480" s="5" t="str">
        <f>IF('Data Validation'!$K$2&lt;&gt;TRUE,"",'Data Validation'!A480)</f>
        <v/>
      </c>
      <c r="B480" s="5" t="str">
        <f>IF('Data Validation'!$K$2&lt;&gt;TRUE,"",'Data Validation'!C480)</f>
        <v/>
      </c>
      <c r="C480" s="5" t="str">
        <f>IF('Data Validation'!$K$2&lt;&gt;TRUE,"",'Data Validation'!E480)</f>
        <v/>
      </c>
      <c r="D480" s="5" t="str">
        <f>IF('Data Validation'!$K$2&lt;&gt;TRUE,"",'Data Validation'!G480)</f>
        <v/>
      </c>
      <c r="E480" s="50" t="str">
        <f>IF($C480&lt;&gt;"M5","",SSA!E480)</f>
        <v/>
      </c>
      <c r="F480" s="15" t="str">
        <f t="shared" si="46"/>
        <v/>
      </c>
      <c r="G480" s="23" t="str">
        <f t="shared" si="47"/>
        <v/>
      </c>
      <c r="H480" s="48" t="str">
        <f t="shared" si="49"/>
        <v/>
      </c>
      <c r="I480" s="49" t="str">
        <f t="shared" si="50"/>
        <v/>
      </c>
      <c r="J480" s="26" t="str">
        <f t="shared" si="51"/>
        <v/>
      </c>
      <c r="K480" s="51" t="str">
        <f t="shared" si="38"/>
        <v/>
      </c>
      <c r="L480" s="52" t="str">
        <f t="shared" si="39"/>
        <v/>
      </c>
      <c r="M480" s="15" t="str">
        <f t="shared" si="48"/>
        <v/>
      </c>
      <c r="N480" s="15" t="str">
        <f t="shared" si="40"/>
        <v/>
      </c>
      <c r="O480" s="15" t="str">
        <f t="shared" si="41"/>
        <v/>
      </c>
      <c r="P480" s="17" t="str">
        <f t="shared" si="42"/>
        <v/>
      </c>
      <c r="Q480" s="17" t="str">
        <f t="shared" si="43"/>
        <v/>
      </c>
      <c r="R480" s="17" t="str">
        <f t="shared" si="44"/>
        <v/>
      </c>
      <c r="S480" s="17" t="str">
        <f t="shared" si="45"/>
        <v/>
      </c>
      <c r="Z480" s="4"/>
      <c r="AA480" s="4"/>
    </row>
    <row r="481" spans="1:27" x14ac:dyDescent="0.55000000000000004">
      <c r="A481" s="5" t="str">
        <f>IF('Data Validation'!$K$2&lt;&gt;TRUE,"",'Data Validation'!A481)</f>
        <v/>
      </c>
      <c r="B481" s="5" t="str">
        <f>IF('Data Validation'!$K$2&lt;&gt;TRUE,"",'Data Validation'!C481)</f>
        <v/>
      </c>
      <c r="C481" s="5" t="str">
        <f>IF('Data Validation'!$K$2&lt;&gt;TRUE,"",'Data Validation'!E481)</f>
        <v/>
      </c>
      <c r="D481" s="5" t="str">
        <f>IF('Data Validation'!$K$2&lt;&gt;TRUE,"",'Data Validation'!G481)</f>
        <v/>
      </c>
      <c r="E481" s="50" t="str">
        <f>IF($C481&lt;&gt;"M5","",SSA!E481)</f>
        <v/>
      </c>
      <c r="F481" s="15" t="str">
        <f t="shared" si="46"/>
        <v/>
      </c>
      <c r="G481" s="23" t="str">
        <f t="shared" si="47"/>
        <v/>
      </c>
      <c r="H481" s="48" t="str">
        <f t="shared" si="49"/>
        <v/>
      </c>
      <c r="I481" s="49" t="str">
        <f t="shared" si="50"/>
        <v/>
      </c>
      <c r="J481" s="26" t="str">
        <f t="shared" si="51"/>
        <v/>
      </c>
      <c r="K481" s="51" t="str">
        <f t="shared" si="38"/>
        <v/>
      </c>
      <c r="L481" s="52" t="str">
        <f t="shared" si="39"/>
        <v/>
      </c>
      <c r="M481" s="15" t="str">
        <f t="shared" si="48"/>
        <v/>
      </c>
      <c r="N481" s="15" t="str">
        <f t="shared" si="40"/>
        <v/>
      </c>
      <c r="O481" s="15" t="str">
        <f t="shared" si="41"/>
        <v/>
      </c>
      <c r="P481" s="17" t="str">
        <f t="shared" si="42"/>
        <v/>
      </c>
      <c r="Q481" s="17" t="str">
        <f t="shared" si="43"/>
        <v/>
      </c>
      <c r="R481" s="17" t="str">
        <f t="shared" si="44"/>
        <v/>
      </c>
      <c r="S481" s="17" t="str">
        <f t="shared" si="45"/>
        <v/>
      </c>
      <c r="Z481" s="4"/>
      <c r="AA481" s="4"/>
    </row>
    <row r="482" spans="1:27" x14ac:dyDescent="0.55000000000000004">
      <c r="A482" s="5" t="str">
        <f>IF('Data Validation'!$K$2&lt;&gt;TRUE,"",'Data Validation'!A482)</f>
        <v/>
      </c>
      <c r="B482" s="5" t="str">
        <f>IF('Data Validation'!$K$2&lt;&gt;TRUE,"",'Data Validation'!C482)</f>
        <v/>
      </c>
      <c r="C482" s="5" t="str">
        <f>IF('Data Validation'!$K$2&lt;&gt;TRUE,"",'Data Validation'!E482)</f>
        <v/>
      </c>
      <c r="D482" s="5" t="str">
        <f>IF('Data Validation'!$K$2&lt;&gt;TRUE,"",'Data Validation'!G482)</f>
        <v/>
      </c>
      <c r="E482" s="50" t="str">
        <f>IF($C482&lt;&gt;"M5","",SSA!E482)</f>
        <v/>
      </c>
      <c r="F482" s="15" t="str">
        <f t="shared" si="46"/>
        <v/>
      </c>
      <c r="G482" s="23" t="str">
        <f t="shared" si="47"/>
        <v/>
      </c>
      <c r="H482" s="48" t="str">
        <f t="shared" si="49"/>
        <v/>
      </c>
      <c r="I482" s="49" t="str">
        <f t="shared" si="50"/>
        <v/>
      </c>
      <c r="J482" s="26" t="str">
        <f t="shared" si="51"/>
        <v/>
      </c>
      <c r="K482" s="51" t="str">
        <f t="shared" si="38"/>
        <v/>
      </c>
      <c r="L482" s="52" t="str">
        <f t="shared" si="39"/>
        <v/>
      </c>
      <c r="M482" s="15" t="str">
        <f t="shared" si="48"/>
        <v/>
      </c>
      <c r="N482" s="15" t="str">
        <f t="shared" si="40"/>
        <v/>
      </c>
      <c r="O482" s="15" t="str">
        <f t="shared" si="41"/>
        <v/>
      </c>
      <c r="P482" s="17" t="str">
        <f t="shared" si="42"/>
        <v/>
      </c>
      <c r="Q482" s="17" t="str">
        <f t="shared" si="43"/>
        <v/>
      </c>
      <c r="R482" s="17" t="str">
        <f t="shared" si="44"/>
        <v/>
      </c>
      <c r="S482" s="17" t="str">
        <f t="shared" si="45"/>
        <v/>
      </c>
      <c r="Z482" s="4"/>
      <c r="AA482" s="4"/>
    </row>
    <row r="483" spans="1:27" x14ac:dyDescent="0.55000000000000004">
      <c r="A483" s="5" t="str">
        <f>IF('Data Validation'!$K$2&lt;&gt;TRUE,"",'Data Validation'!A483)</f>
        <v/>
      </c>
      <c r="B483" s="5" t="str">
        <f>IF('Data Validation'!$K$2&lt;&gt;TRUE,"",'Data Validation'!C483)</f>
        <v/>
      </c>
      <c r="C483" s="5" t="str">
        <f>IF('Data Validation'!$K$2&lt;&gt;TRUE,"",'Data Validation'!E483)</f>
        <v/>
      </c>
      <c r="D483" s="5" t="str">
        <f>IF('Data Validation'!$K$2&lt;&gt;TRUE,"",'Data Validation'!G483)</f>
        <v/>
      </c>
      <c r="E483" s="50" t="str">
        <f>IF($C483&lt;&gt;"M5","",SSA!E483)</f>
        <v/>
      </c>
      <c r="F483" s="15" t="str">
        <f t="shared" si="46"/>
        <v/>
      </c>
      <c r="G483" s="23" t="str">
        <f t="shared" si="47"/>
        <v/>
      </c>
      <c r="H483" s="48" t="str">
        <f t="shared" si="49"/>
        <v/>
      </c>
      <c r="I483" s="49" t="str">
        <f t="shared" si="50"/>
        <v/>
      </c>
      <c r="J483" s="26" t="str">
        <f t="shared" si="51"/>
        <v/>
      </c>
      <c r="K483" s="51" t="str">
        <f t="shared" si="38"/>
        <v/>
      </c>
      <c r="L483" s="52" t="str">
        <f t="shared" si="39"/>
        <v/>
      </c>
      <c r="M483" s="15" t="str">
        <f t="shared" si="48"/>
        <v/>
      </c>
      <c r="N483" s="15" t="str">
        <f t="shared" si="40"/>
        <v/>
      </c>
      <c r="O483" s="15" t="str">
        <f t="shared" si="41"/>
        <v/>
      </c>
      <c r="P483" s="17" t="str">
        <f t="shared" si="42"/>
        <v/>
      </c>
      <c r="Q483" s="17" t="str">
        <f t="shared" si="43"/>
        <v/>
      </c>
      <c r="R483" s="17" t="str">
        <f t="shared" si="44"/>
        <v/>
      </c>
      <c r="S483" s="17" t="str">
        <f t="shared" si="45"/>
        <v/>
      </c>
      <c r="Z483" s="4"/>
      <c r="AA483" s="4"/>
    </row>
    <row r="484" spans="1:27" x14ac:dyDescent="0.55000000000000004">
      <c r="A484" s="5" t="str">
        <f>IF('Data Validation'!$K$2&lt;&gt;TRUE,"",'Data Validation'!A484)</f>
        <v/>
      </c>
      <c r="B484" s="5" t="str">
        <f>IF('Data Validation'!$K$2&lt;&gt;TRUE,"",'Data Validation'!C484)</f>
        <v/>
      </c>
      <c r="C484" s="5" t="str">
        <f>IF('Data Validation'!$K$2&lt;&gt;TRUE,"",'Data Validation'!E484)</f>
        <v/>
      </c>
      <c r="D484" s="5" t="str">
        <f>IF('Data Validation'!$K$2&lt;&gt;TRUE,"",'Data Validation'!G484)</f>
        <v/>
      </c>
      <c r="E484" s="50" t="str">
        <f>IF($C484&lt;&gt;"M5","",SSA!E484)</f>
        <v/>
      </c>
      <c r="F484" s="15" t="str">
        <f t="shared" si="46"/>
        <v/>
      </c>
      <c r="G484" s="23" t="str">
        <f t="shared" si="47"/>
        <v/>
      </c>
      <c r="H484" s="48" t="str">
        <f t="shared" si="49"/>
        <v/>
      </c>
      <c r="I484" s="49" t="str">
        <f t="shared" si="50"/>
        <v/>
      </c>
      <c r="J484" s="26" t="str">
        <f t="shared" si="51"/>
        <v/>
      </c>
      <c r="K484" s="51" t="str">
        <f t="shared" si="38"/>
        <v/>
      </c>
      <c r="L484" s="52" t="str">
        <f t="shared" si="39"/>
        <v/>
      </c>
      <c r="M484" s="15" t="str">
        <f t="shared" si="48"/>
        <v/>
      </c>
      <c r="N484" s="15" t="str">
        <f t="shared" si="40"/>
        <v/>
      </c>
      <c r="O484" s="15" t="str">
        <f t="shared" si="41"/>
        <v/>
      </c>
      <c r="P484" s="17" t="str">
        <f t="shared" si="42"/>
        <v/>
      </c>
      <c r="Q484" s="17" t="str">
        <f t="shared" si="43"/>
        <v/>
      </c>
      <c r="R484" s="17" t="str">
        <f t="shared" si="44"/>
        <v/>
      </c>
      <c r="S484" s="17" t="str">
        <f t="shared" si="45"/>
        <v/>
      </c>
      <c r="Z484" s="4"/>
      <c r="AA484" s="4"/>
    </row>
    <row r="485" spans="1:27" x14ac:dyDescent="0.55000000000000004">
      <c r="A485" s="5" t="str">
        <f>IF('Data Validation'!$K$2&lt;&gt;TRUE,"",'Data Validation'!A485)</f>
        <v/>
      </c>
      <c r="B485" s="5" t="str">
        <f>IF('Data Validation'!$K$2&lt;&gt;TRUE,"",'Data Validation'!C485)</f>
        <v/>
      </c>
      <c r="C485" s="5" t="str">
        <f>IF('Data Validation'!$K$2&lt;&gt;TRUE,"",'Data Validation'!E485)</f>
        <v/>
      </c>
      <c r="D485" s="5" t="str">
        <f>IF('Data Validation'!$K$2&lt;&gt;TRUE,"",'Data Validation'!G485)</f>
        <v/>
      </c>
      <c r="E485" s="50" t="str">
        <f>IF($C485&lt;&gt;"M5","",SSA!E485)</f>
        <v/>
      </c>
      <c r="F485" s="15" t="str">
        <f t="shared" si="46"/>
        <v/>
      </c>
      <c r="G485" s="23" t="str">
        <f t="shared" si="47"/>
        <v/>
      </c>
      <c r="H485" s="48" t="str">
        <f t="shared" si="49"/>
        <v/>
      </c>
      <c r="I485" s="49" t="str">
        <f t="shared" si="50"/>
        <v/>
      </c>
      <c r="J485" s="26" t="str">
        <f t="shared" si="51"/>
        <v/>
      </c>
      <c r="K485" s="51" t="str">
        <f t="shared" si="38"/>
        <v/>
      </c>
      <c r="L485" s="52" t="str">
        <f t="shared" si="39"/>
        <v/>
      </c>
      <c r="M485" s="15" t="str">
        <f t="shared" si="48"/>
        <v/>
      </c>
      <c r="N485" s="15" t="str">
        <f t="shared" si="40"/>
        <v/>
      </c>
      <c r="O485" s="15" t="str">
        <f t="shared" si="41"/>
        <v/>
      </c>
      <c r="P485" s="17" t="str">
        <f t="shared" si="42"/>
        <v/>
      </c>
      <c r="Q485" s="17" t="str">
        <f t="shared" si="43"/>
        <v/>
      </c>
      <c r="R485" s="17" t="str">
        <f t="shared" si="44"/>
        <v/>
      </c>
      <c r="S485" s="17" t="str">
        <f t="shared" si="45"/>
        <v/>
      </c>
      <c r="Z485" s="4"/>
      <c r="AA485" s="4"/>
    </row>
    <row r="486" spans="1:27" x14ac:dyDescent="0.55000000000000004">
      <c r="A486" s="5" t="str">
        <f>IF('Data Validation'!$K$2&lt;&gt;TRUE,"",'Data Validation'!A486)</f>
        <v/>
      </c>
      <c r="B486" s="5" t="str">
        <f>IF('Data Validation'!$K$2&lt;&gt;TRUE,"",'Data Validation'!C486)</f>
        <v/>
      </c>
      <c r="C486" s="5" t="str">
        <f>IF('Data Validation'!$K$2&lt;&gt;TRUE,"",'Data Validation'!E486)</f>
        <v/>
      </c>
      <c r="D486" s="5" t="str">
        <f>IF('Data Validation'!$K$2&lt;&gt;TRUE,"",'Data Validation'!G486)</f>
        <v/>
      </c>
      <c r="E486" s="50" t="str">
        <f>IF($C486&lt;&gt;"M5","",SSA!E486)</f>
        <v/>
      </c>
      <c r="F486" s="15" t="str">
        <f t="shared" si="46"/>
        <v/>
      </c>
      <c r="G486" s="23" t="str">
        <f t="shared" si="47"/>
        <v/>
      </c>
      <c r="H486" s="48" t="str">
        <f t="shared" si="49"/>
        <v/>
      </c>
      <c r="I486" s="49" t="str">
        <f t="shared" si="50"/>
        <v/>
      </c>
      <c r="J486" s="26" t="str">
        <f t="shared" si="51"/>
        <v/>
      </c>
      <c r="K486" s="51" t="str">
        <f t="shared" si="38"/>
        <v/>
      </c>
      <c r="L486" s="52" t="str">
        <f t="shared" si="39"/>
        <v/>
      </c>
      <c r="M486" s="15" t="str">
        <f t="shared" si="48"/>
        <v/>
      </c>
      <c r="N486" s="15" t="str">
        <f t="shared" si="40"/>
        <v/>
      </c>
      <c r="O486" s="15" t="str">
        <f t="shared" si="41"/>
        <v/>
      </c>
      <c r="P486" s="17" t="str">
        <f t="shared" si="42"/>
        <v/>
      </c>
      <c r="Q486" s="17" t="str">
        <f t="shared" si="43"/>
        <v/>
      </c>
      <c r="R486" s="17" t="str">
        <f t="shared" si="44"/>
        <v/>
      </c>
      <c r="S486" s="17" t="str">
        <f t="shared" si="45"/>
        <v/>
      </c>
      <c r="Z486" s="4"/>
      <c r="AA486" s="4"/>
    </row>
    <row r="487" spans="1:27" x14ac:dyDescent="0.55000000000000004">
      <c r="A487" s="5" t="str">
        <f>IF('Data Validation'!$K$2&lt;&gt;TRUE,"",'Data Validation'!A487)</f>
        <v/>
      </c>
      <c r="B487" s="5" t="str">
        <f>IF('Data Validation'!$K$2&lt;&gt;TRUE,"",'Data Validation'!C487)</f>
        <v/>
      </c>
      <c r="C487" s="5" t="str">
        <f>IF('Data Validation'!$K$2&lt;&gt;TRUE,"",'Data Validation'!E487)</f>
        <v/>
      </c>
      <c r="D487" s="5" t="str">
        <f>IF('Data Validation'!$K$2&lt;&gt;TRUE,"",'Data Validation'!G487)</f>
        <v/>
      </c>
      <c r="E487" s="50" t="str">
        <f>IF($C487&lt;&gt;"M5","",SSA!E487)</f>
        <v/>
      </c>
      <c r="F487" s="15" t="str">
        <f t="shared" si="46"/>
        <v/>
      </c>
      <c r="G487" s="23" t="str">
        <f t="shared" si="47"/>
        <v/>
      </c>
      <c r="H487" s="48" t="str">
        <f t="shared" si="49"/>
        <v/>
      </c>
      <c r="I487" s="49" t="str">
        <f t="shared" si="50"/>
        <v/>
      </c>
      <c r="J487" s="26" t="str">
        <f t="shared" si="51"/>
        <v/>
      </c>
      <c r="K487" s="51" t="str">
        <f t="shared" si="38"/>
        <v/>
      </c>
      <c r="L487" s="52" t="str">
        <f t="shared" si="39"/>
        <v/>
      </c>
      <c r="M487" s="15" t="str">
        <f t="shared" si="48"/>
        <v/>
      </c>
      <c r="N487" s="15" t="str">
        <f t="shared" si="40"/>
        <v/>
      </c>
      <c r="O487" s="15" t="str">
        <f t="shared" si="41"/>
        <v/>
      </c>
      <c r="P487" s="17" t="str">
        <f t="shared" si="42"/>
        <v/>
      </c>
      <c r="Q487" s="17" t="str">
        <f t="shared" si="43"/>
        <v/>
      </c>
      <c r="R487" s="17" t="str">
        <f t="shared" si="44"/>
        <v/>
      </c>
      <c r="S487" s="17" t="str">
        <f t="shared" si="45"/>
        <v/>
      </c>
      <c r="Z487" s="4"/>
      <c r="AA487" s="4"/>
    </row>
    <row r="488" spans="1:27" x14ac:dyDescent="0.55000000000000004">
      <c r="A488" s="5" t="str">
        <f>IF('Data Validation'!$K$2&lt;&gt;TRUE,"",'Data Validation'!A488)</f>
        <v/>
      </c>
      <c r="B488" s="5" t="str">
        <f>IF('Data Validation'!$K$2&lt;&gt;TRUE,"",'Data Validation'!C488)</f>
        <v/>
      </c>
      <c r="C488" s="5" t="str">
        <f>IF('Data Validation'!$K$2&lt;&gt;TRUE,"",'Data Validation'!E488)</f>
        <v/>
      </c>
      <c r="D488" s="5" t="str">
        <f>IF('Data Validation'!$K$2&lt;&gt;TRUE,"",'Data Validation'!G488)</f>
        <v/>
      </c>
      <c r="E488" s="50" t="str">
        <f>IF($C488&lt;&gt;"M5","",SSA!E488)</f>
        <v/>
      </c>
      <c r="F488" s="15" t="str">
        <f t="shared" si="46"/>
        <v/>
      </c>
      <c r="G488" s="23" t="str">
        <f t="shared" si="47"/>
        <v/>
      </c>
      <c r="H488" s="48" t="str">
        <f t="shared" si="49"/>
        <v/>
      </c>
      <c r="I488" s="49" t="str">
        <f t="shared" si="50"/>
        <v/>
      </c>
      <c r="J488" s="26" t="str">
        <f t="shared" si="51"/>
        <v/>
      </c>
      <c r="K488" s="51" t="str">
        <f t="shared" si="38"/>
        <v/>
      </c>
      <c r="L488" s="52" t="str">
        <f t="shared" si="39"/>
        <v/>
      </c>
      <c r="M488" s="15" t="str">
        <f t="shared" si="48"/>
        <v/>
      </c>
      <c r="N488" s="15" t="str">
        <f t="shared" si="40"/>
        <v/>
      </c>
      <c r="O488" s="15" t="str">
        <f t="shared" si="41"/>
        <v/>
      </c>
      <c r="P488" s="17" t="str">
        <f t="shared" si="42"/>
        <v/>
      </c>
      <c r="Q488" s="17" t="str">
        <f t="shared" si="43"/>
        <v/>
      </c>
      <c r="R488" s="17" t="str">
        <f t="shared" si="44"/>
        <v/>
      </c>
      <c r="S488" s="17" t="str">
        <f t="shared" si="45"/>
        <v/>
      </c>
      <c r="Z488" s="4"/>
      <c r="AA488" s="4"/>
    </row>
    <row r="489" spans="1:27" x14ac:dyDescent="0.55000000000000004">
      <c r="A489" s="5" t="str">
        <f>IF('Data Validation'!$K$2&lt;&gt;TRUE,"",'Data Validation'!A489)</f>
        <v/>
      </c>
      <c r="B489" s="5" t="str">
        <f>IF('Data Validation'!$K$2&lt;&gt;TRUE,"",'Data Validation'!C489)</f>
        <v/>
      </c>
      <c r="C489" s="5" t="str">
        <f>IF('Data Validation'!$K$2&lt;&gt;TRUE,"",'Data Validation'!E489)</f>
        <v/>
      </c>
      <c r="D489" s="5" t="str">
        <f>IF('Data Validation'!$K$2&lt;&gt;TRUE,"",'Data Validation'!G489)</f>
        <v/>
      </c>
      <c r="E489" s="50" t="str">
        <f>IF($C489&lt;&gt;"M5","",SSA!E489)</f>
        <v/>
      </c>
      <c r="F489" s="15" t="str">
        <f t="shared" si="46"/>
        <v/>
      </c>
      <c r="G489" s="23" t="str">
        <f t="shared" si="47"/>
        <v/>
      </c>
      <c r="H489" s="48" t="str">
        <f t="shared" si="49"/>
        <v/>
      </c>
      <c r="I489" s="49" t="str">
        <f t="shared" si="50"/>
        <v/>
      </c>
      <c r="J489" s="26" t="str">
        <f t="shared" si="51"/>
        <v/>
      </c>
      <c r="K489" s="51" t="str">
        <f t="shared" si="38"/>
        <v/>
      </c>
      <c r="L489" s="52" t="str">
        <f t="shared" si="39"/>
        <v/>
      </c>
      <c r="M489" s="15" t="str">
        <f t="shared" si="48"/>
        <v/>
      </c>
      <c r="N489" s="15" t="str">
        <f t="shared" si="40"/>
        <v/>
      </c>
      <c r="O489" s="15" t="str">
        <f t="shared" si="41"/>
        <v/>
      </c>
      <c r="P489" s="17" t="str">
        <f t="shared" si="42"/>
        <v/>
      </c>
      <c r="Q489" s="17" t="str">
        <f t="shared" si="43"/>
        <v/>
      </c>
      <c r="R489" s="17" t="str">
        <f t="shared" si="44"/>
        <v/>
      </c>
      <c r="S489" s="17" t="str">
        <f t="shared" si="45"/>
        <v/>
      </c>
      <c r="Z489" s="4"/>
      <c r="AA489" s="4"/>
    </row>
    <row r="490" spans="1:27" x14ac:dyDescent="0.55000000000000004">
      <c r="A490" s="5" t="str">
        <f>IF('Data Validation'!$K$2&lt;&gt;TRUE,"",'Data Validation'!A490)</f>
        <v/>
      </c>
      <c r="B490" s="5" t="str">
        <f>IF('Data Validation'!$K$2&lt;&gt;TRUE,"",'Data Validation'!C490)</f>
        <v/>
      </c>
      <c r="C490" s="5" t="str">
        <f>IF('Data Validation'!$K$2&lt;&gt;TRUE,"",'Data Validation'!E490)</f>
        <v/>
      </c>
      <c r="D490" s="5" t="str">
        <f>IF('Data Validation'!$K$2&lt;&gt;TRUE,"",'Data Validation'!G490)</f>
        <v/>
      </c>
      <c r="E490" s="50" t="str">
        <f>IF($C490&lt;&gt;"M5","",SSA!E490)</f>
        <v/>
      </c>
      <c r="F490" s="15" t="str">
        <f t="shared" si="46"/>
        <v/>
      </c>
      <c r="G490" s="23" t="str">
        <f t="shared" si="47"/>
        <v/>
      </c>
      <c r="H490" s="48" t="str">
        <f t="shared" si="49"/>
        <v/>
      </c>
      <c r="I490" s="49" t="str">
        <f t="shared" si="50"/>
        <v/>
      </c>
      <c r="J490" s="26" t="str">
        <f t="shared" si="51"/>
        <v/>
      </c>
      <c r="K490" s="51" t="str">
        <f t="shared" si="38"/>
        <v/>
      </c>
      <c r="L490" s="52" t="str">
        <f t="shared" si="39"/>
        <v/>
      </c>
      <c r="M490" s="15" t="str">
        <f t="shared" si="48"/>
        <v/>
      </c>
      <c r="N490" s="15" t="str">
        <f t="shared" si="40"/>
        <v/>
      </c>
      <c r="O490" s="15" t="str">
        <f t="shared" si="41"/>
        <v/>
      </c>
      <c r="P490" s="17" t="str">
        <f t="shared" si="42"/>
        <v/>
      </c>
      <c r="Q490" s="17" t="str">
        <f t="shared" si="43"/>
        <v/>
      </c>
      <c r="R490" s="17" t="str">
        <f t="shared" si="44"/>
        <v/>
      </c>
      <c r="S490" s="17" t="str">
        <f t="shared" si="45"/>
        <v/>
      </c>
      <c r="Z490" s="4"/>
      <c r="AA490" s="4"/>
    </row>
    <row r="491" spans="1:27" x14ac:dyDescent="0.55000000000000004">
      <c r="A491" s="5" t="str">
        <f>IF('Data Validation'!$K$2&lt;&gt;TRUE,"",'Data Validation'!A491)</f>
        <v/>
      </c>
      <c r="B491" s="5" t="str">
        <f>IF('Data Validation'!$K$2&lt;&gt;TRUE,"",'Data Validation'!C491)</f>
        <v/>
      </c>
      <c r="C491" s="5" t="str">
        <f>IF('Data Validation'!$K$2&lt;&gt;TRUE,"",'Data Validation'!E491)</f>
        <v/>
      </c>
      <c r="D491" s="5" t="str">
        <f>IF('Data Validation'!$K$2&lt;&gt;TRUE,"",'Data Validation'!G491)</f>
        <v/>
      </c>
      <c r="E491" s="50" t="str">
        <f>IF($C491&lt;&gt;"M5","",SSA!E491)</f>
        <v/>
      </c>
      <c r="F491" s="15" t="str">
        <f t="shared" si="46"/>
        <v/>
      </c>
      <c r="G491" s="23" t="str">
        <f t="shared" si="47"/>
        <v/>
      </c>
      <c r="H491" s="48" t="str">
        <f t="shared" si="49"/>
        <v/>
      </c>
      <c r="I491" s="49" t="str">
        <f t="shared" si="50"/>
        <v/>
      </c>
      <c r="J491" s="26" t="str">
        <f t="shared" si="51"/>
        <v/>
      </c>
      <c r="K491" s="51" t="str">
        <f t="shared" si="38"/>
        <v/>
      </c>
      <c r="L491" s="52" t="str">
        <f t="shared" si="39"/>
        <v/>
      </c>
      <c r="M491" s="15" t="str">
        <f t="shared" si="48"/>
        <v/>
      </c>
      <c r="N491" s="15" t="str">
        <f t="shared" si="40"/>
        <v/>
      </c>
      <c r="O491" s="15" t="str">
        <f t="shared" si="41"/>
        <v/>
      </c>
      <c r="P491" s="17" t="str">
        <f t="shared" si="42"/>
        <v/>
      </c>
      <c r="Q491" s="17" t="str">
        <f t="shared" si="43"/>
        <v/>
      </c>
      <c r="R491" s="17" t="str">
        <f t="shared" si="44"/>
        <v/>
      </c>
      <c r="S491" s="17" t="str">
        <f t="shared" si="45"/>
        <v/>
      </c>
      <c r="Z491" s="4"/>
      <c r="AA491" s="4"/>
    </row>
    <row r="492" spans="1:27" x14ac:dyDescent="0.55000000000000004">
      <c r="A492" s="5" t="str">
        <f>IF('Data Validation'!$K$2&lt;&gt;TRUE,"",'Data Validation'!A492)</f>
        <v/>
      </c>
      <c r="B492" s="5" t="str">
        <f>IF('Data Validation'!$K$2&lt;&gt;TRUE,"",'Data Validation'!C492)</f>
        <v/>
      </c>
      <c r="C492" s="5" t="str">
        <f>IF('Data Validation'!$K$2&lt;&gt;TRUE,"",'Data Validation'!E492)</f>
        <v/>
      </c>
      <c r="D492" s="5" t="str">
        <f>IF('Data Validation'!$K$2&lt;&gt;TRUE,"",'Data Validation'!G492)</f>
        <v/>
      </c>
      <c r="E492" s="50" t="str">
        <f>IF($C492&lt;&gt;"M5","",SSA!E492)</f>
        <v/>
      </c>
      <c r="F492" s="15" t="str">
        <f t="shared" si="46"/>
        <v/>
      </c>
      <c r="G492" s="23" t="str">
        <f t="shared" si="47"/>
        <v/>
      </c>
      <c r="H492" s="48" t="str">
        <f t="shared" si="49"/>
        <v/>
      </c>
      <c r="I492" s="49" t="str">
        <f t="shared" si="50"/>
        <v/>
      </c>
      <c r="J492" s="26" t="str">
        <f t="shared" si="51"/>
        <v/>
      </c>
      <c r="K492" s="51" t="str">
        <f t="shared" si="38"/>
        <v/>
      </c>
      <c r="L492" s="52" t="str">
        <f t="shared" si="39"/>
        <v/>
      </c>
      <c r="M492" s="15" t="str">
        <f t="shared" si="48"/>
        <v/>
      </c>
      <c r="N492" s="15" t="str">
        <f t="shared" si="40"/>
        <v/>
      </c>
      <c r="O492" s="15" t="str">
        <f t="shared" si="41"/>
        <v/>
      </c>
      <c r="P492" s="17" t="str">
        <f t="shared" si="42"/>
        <v/>
      </c>
      <c r="Q492" s="17" t="str">
        <f t="shared" si="43"/>
        <v/>
      </c>
      <c r="R492" s="17" t="str">
        <f t="shared" si="44"/>
        <v/>
      </c>
      <c r="S492" s="17" t="str">
        <f t="shared" si="45"/>
        <v/>
      </c>
      <c r="Z492" s="4"/>
      <c r="AA492" s="4"/>
    </row>
    <row r="493" spans="1:27" x14ac:dyDescent="0.55000000000000004">
      <c r="A493" s="5" t="str">
        <f>IF('Data Validation'!$K$2&lt;&gt;TRUE,"",'Data Validation'!A493)</f>
        <v/>
      </c>
      <c r="B493" s="5" t="str">
        <f>IF('Data Validation'!$K$2&lt;&gt;TRUE,"",'Data Validation'!C493)</f>
        <v/>
      </c>
      <c r="C493" s="5" t="str">
        <f>IF('Data Validation'!$K$2&lt;&gt;TRUE,"",'Data Validation'!E493)</f>
        <v/>
      </c>
      <c r="D493" s="5" t="str">
        <f>IF('Data Validation'!$K$2&lt;&gt;TRUE,"",'Data Validation'!G493)</f>
        <v/>
      </c>
      <c r="E493" s="50" t="str">
        <f>IF($C493&lt;&gt;"M5","",SSA!E493)</f>
        <v/>
      </c>
      <c r="F493" s="15" t="str">
        <f t="shared" si="46"/>
        <v/>
      </c>
      <c r="G493" s="23" t="str">
        <f t="shared" si="47"/>
        <v/>
      </c>
      <c r="H493" s="48" t="str">
        <f t="shared" si="49"/>
        <v/>
      </c>
      <c r="I493" s="49" t="str">
        <f t="shared" si="50"/>
        <v/>
      </c>
      <c r="J493" s="26" t="str">
        <f t="shared" si="51"/>
        <v/>
      </c>
      <c r="K493" s="51" t="str">
        <f t="shared" si="38"/>
        <v/>
      </c>
      <c r="L493" s="52" t="str">
        <f t="shared" si="39"/>
        <v/>
      </c>
      <c r="M493" s="15" t="str">
        <f t="shared" si="48"/>
        <v/>
      </c>
      <c r="N493" s="15" t="str">
        <f t="shared" si="40"/>
        <v/>
      </c>
      <c r="O493" s="15" t="str">
        <f t="shared" si="41"/>
        <v/>
      </c>
      <c r="P493" s="17" t="str">
        <f t="shared" si="42"/>
        <v/>
      </c>
      <c r="Q493" s="17" t="str">
        <f t="shared" si="43"/>
        <v/>
      </c>
      <c r="R493" s="17" t="str">
        <f t="shared" si="44"/>
        <v/>
      </c>
      <c r="S493" s="17" t="str">
        <f t="shared" si="45"/>
        <v/>
      </c>
      <c r="Z493" s="4"/>
      <c r="AA493" s="4"/>
    </row>
    <row r="494" spans="1:27" x14ac:dyDescent="0.55000000000000004">
      <c r="A494" s="5" t="str">
        <f>IF('Data Validation'!$K$2&lt;&gt;TRUE,"",'Data Validation'!A494)</f>
        <v/>
      </c>
      <c r="B494" s="5" t="str">
        <f>IF('Data Validation'!$K$2&lt;&gt;TRUE,"",'Data Validation'!C494)</f>
        <v/>
      </c>
      <c r="C494" s="5" t="str">
        <f>IF('Data Validation'!$K$2&lt;&gt;TRUE,"",'Data Validation'!E494)</f>
        <v/>
      </c>
      <c r="D494" s="5" t="str">
        <f>IF('Data Validation'!$K$2&lt;&gt;TRUE,"",'Data Validation'!G494)</f>
        <v/>
      </c>
      <c r="E494" s="50" t="str">
        <f>IF($C494&lt;&gt;"M5","",SSA!E494)</f>
        <v/>
      </c>
      <c r="F494" s="15" t="str">
        <f t="shared" si="46"/>
        <v/>
      </c>
      <c r="G494" s="23" t="str">
        <f t="shared" si="47"/>
        <v/>
      </c>
      <c r="H494" s="48" t="str">
        <f t="shared" si="49"/>
        <v/>
      </c>
      <c r="I494" s="49" t="str">
        <f t="shared" si="50"/>
        <v/>
      </c>
      <c r="J494" s="26" t="str">
        <f t="shared" si="51"/>
        <v/>
      </c>
      <c r="K494" s="51" t="str">
        <f t="shared" si="38"/>
        <v/>
      </c>
      <c r="L494" s="52" t="str">
        <f t="shared" si="39"/>
        <v/>
      </c>
      <c r="M494" s="15" t="str">
        <f t="shared" si="48"/>
        <v/>
      </c>
      <c r="N494" s="15" t="str">
        <f t="shared" si="40"/>
        <v/>
      </c>
      <c r="O494" s="15" t="str">
        <f t="shared" si="41"/>
        <v/>
      </c>
      <c r="P494" s="17" t="str">
        <f t="shared" si="42"/>
        <v/>
      </c>
      <c r="Q494" s="17" t="str">
        <f t="shared" si="43"/>
        <v/>
      </c>
      <c r="R494" s="17" t="str">
        <f t="shared" si="44"/>
        <v/>
      </c>
      <c r="S494" s="17" t="str">
        <f t="shared" si="45"/>
        <v/>
      </c>
      <c r="Z494" s="4"/>
      <c r="AA494" s="4"/>
    </row>
    <row r="495" spans="1:27" x14ac:dyDescent="0.55000000000000004">
      <c r="A495" s="5" t="str">
        <f>IF('Data Validation'!$K$2&lt;&gt;TRUE,"",'Data Validation'!A495)</f>
        <v/>
      </c>
      <c r="B495" s="5" t="str">
        <f>IF('Data Validation'!$K$2&lt;&gt;TRUE,"",'Data Validation'!C495)</f>
        <v/>
      </c>
      <c r="C495" s="5" t="str">
        <f>IF('Data Validation'!$K$2&lt;&gt;TRUE,"",'Data Validation'!E495)</f>
        <v/>
      </c>
      <c r="D495" s="5" t="str">
        <f>IF('Data Validation'!$K$2&lt;&gt;TRUE,"",'Data Validation'!G495)</f>
        <v/>
      </c>
      <c r="E495" s="50" t="str">
        <f>IF($C495&lt;&gt;"M5","",SSA!E495)</f>
        <v/>
      </c>
      <c r="F495" s="15" t="str">
        <f t="shared" si="46"/>
        <v/>
      </c>
      <c r="G495" s="23" t="str">
        <f t="shared" si="47"/>
        <v/>
      </c>
      <c r="H495" s="48" t="str">
        <f t="shared" si="49"/>
        <v/>
      </c>
      <c r="I495" s="49" t="str">
        <f t="shared" si="50"/>
        <v/>
      </c>
      <c r="J495" s="26" t="str">
        <f t="shared" si="51"/>
        <v/>
      </c>
      <c r="K495" s="51" t="str">
        <f t="shared" si="38"/>
        <v/>
      </c>
      <c r="L495" s="52" t="str">
        <f t="shared" si="39"/>
        <v/>
      </c>
      <c r="M495" s="15" t="str">
        <f t="shared" si="48"/>
        <v/>
      </c>
      <c r="N495" s="15" t="str">
        <f t="shared" si="40"/>
        <v/>
      </c>
      <c r="O495" s="15" t="str">
        <f t="shared" si="41"/>
        <v/>
      </c>
      <c r="P495" s="17" t="str">
        <f t="shared" si="42"/>
        <v/>
      </c>
      <c r="Q495" s="17" t="str">
        <f t="shared" si="43"/>
        <v/>
      </c>
      <c r="R495" s="17" t="str">
        <f t="shared" si="44"/>
        <v/>
      </c>
      <c r="S495" s="17" t="str">
        <f t="shared" si="45"/>
        <v/>
      </c>
      <c r="Z495" s="4"/>
      <c r="AA495" s="4"/>
    </row>
    <row r="496" spans="1:27" x14ac:dyDescent="0.55000000000000004">
      <c r="A496" s="5" t="str">
        <f>IF('Data Validation'!$K$2&lt;&gt;TRUE,"",'Data Validation'!A496)</f>
        <v/>
      </c>
      <c r="B496" s="5" t="str">
        <f>IF('Data Validation'!$K$2&lt;&gt;TRUE,"",'Data Validation'!C496)</f>
        <v/>
      </c>
      <c r="C496" s="5" t="str">
        <f>IF('Data Validation'!$K$2&lt;&gt;TRUE,"",'Data Validation'!E496)</f>
        <v/>
      </c>
      <c r="D496" s="5" t="str">
        <f>IF('Data Validation'!$K$2&lt;&gt;TRUE,"",'Data Validation'!G496)</f>
        <v/>
      </c>
      <c r="E496" s="50" t="str">
        <f>IF($C496&lt;&gt;"M5","",SSA!E496)</f>
        <v/>
      </c>
      <c r="F496" s="15" t="str">
        <f t="shared" si="46"/>
        <v/>
      </c>
      <c r="G496" s="23" t="str">
        <f t="shared" si="47"/>
        <v/>
      </c>
      <c r="H496" s="48" t="str">
        <f t="shared" si="49"/>
        <v/>
      </c>
      <c r="I496" s="49" t="str">
        <f t="shared" si="50"/>
        <v/>
      </c>
      <c r="J496" s="26" t="str">
        <f t="shared" si="51"/>
        <v/>
      </c>
      <c r="K496" s="51" t="str">
        <f t="shared" ref="K496:K500" si="52">IF(J496="","",IF(J496&lt;=23,"",IF(AND(J496&gt;=24,J496&lt;=72),"Bullish",IF(J496&gt;=73,"Vulnerable Bullish",""))))</f>
        <v/>
      </c>
      <c r="L496" s="52" t="str">
        <f t="shared" ref="L496:L500" si="53">IF(J496="","",IF(J496&gt;=-23,"",IF(AND(J496&lt;=-24,J496&gt;=-72),"Bearish",IF(J496&lt;=-73,"Vulnerable Bearish",""))))</f>
        <v/>
      </c>
      <c r="M496" s="15" t="str">
        <f t="shared" si="48"/>
        <v/>
      </c>
      <c r="N496" s="15" t="str">
        <f t="shared" si="40"/>
        <v/>
      </c>
      <c r="O496" s="15" t="str">
        <f t="shared" si="41"/>
        <v/>
      </c>
      <c r="P496" s="17" t="str">
        <f t="shared" si="42"/>
        <v/>
      </c>
      <c r="Q496" s="17" t="str">
        <f t="shared" si="43"/>
        <v/>
      </c>
      <c r="R496" s="17" t="str">
        <f t="shared" si="44"/>
        <v/>
      </c>
      <c r="S496" s="17" t="str">
        <f t="shared" si="45"/>
        <v/>
      </c>
      <c r="Z496" s="4"/>
      <c r="AA496" s="4"/>
    </row>
    <row r="497" spans="1:27" x14ac:dyDescent="0.55000000000000004">
      <c r="A497" s="5" t="str">
        <f>IF('Data Validation'!$K$2&lt;&gt;TRUE,"",'Data Validation'!A497)</f>
        <v/>
      </c>
      <c r="B497" s="5" t="str">
        <f>IF('Data Validation'!$K$2&lt;&gt;TRUE,"",'Data Validation'!C497)</f>
        <v/>
      </c>
      <c r="C497" s="5" t="str">
        <f>IF('Data Validation'!$K$2&lt;&gt;TRUE,"",'Data Validation'!E497)</f>
        <v/>
      </c>
      <c r="D497" s="5" t="str">
        <f>IF('Data Validation'!$K$2&lt;&gt;TRUE,"",'Data Validation'!G497)</f>
        <v/>
      </c>
      <c r="E497" s="50" t="str">
        <f>IF($C497&lt;&gt;"M5","",SSA!E497)</f>
        <v/>
      </c>
      <c r="F497" s="15" t="str">
        <f t="shared" si="46"/>
        <v/>
      </c>
      <c r="G497" s="23" t="str">
        <f t="shared" si="47"/>
        <v/>
      </c>
      <c r="H497" s="48" t="str">
        <f t="shared" si="49"/>
        <v/>
      </c>
      <c r="I497" s="49" t="str">
        <f t="shared" si="50"/>
        <v/>
      </c>
      <c r="J497" s="26" t="str">
        <f t="shared" si="51"/>
        <v/>
      </c>
      <c r="K497" s="51" t="str">
        <f t="shared" si="52"/>
        <v/>
      </c>
      <c r="L497" s="52" t="str">
        <f t="shared" si="53"/>
        <v/>
      </c>
      <c r="M497" s="15" t="str">
        <f t="shared" si="48"/>
        <v/>
      </c>
      <c r="N497" s="15" t="str">
        <f t="shared" si="40"/>
        <v/>
      </c>
      <c r="O497" s="15" t="str">
        <f t="shared" si="41"/>
        <v/>
      </c>
      <c r="P497" s="17" t="str">
        <f t="shared" si="42"/>
        <v/>
      </c>
      <c r="Q497" s="17" t="str">
        <f t="shared" si="43"/>
        <v/>
      </c>
      <c r="R497" s="17" t="str">
        <f t="shared" si="44"/>
        <v/>
      </c>
      <c r="S497" s="17" t="str">
        <f t="shared" si="45"/>
        <v/>
      </c>
      <c r="Z497" s="4"/>
      <c r="AA497" s="4"/>
    </row>
    <row r="498" spans="1:27" x14ac:dyDescent="0.55000000000000004">
      <c r="A498" s="5" t="str">
        <f>IF('Data Validation'!$K$2&lt;&gt;TRUE,"",'Data Validation'!A498)</f>
        <v/>
      </c>
      <c r="B498" s="5" t="str">
        <f>IF('Data Validation'!$K$2&lt;&gt;TRUE,"",'Data Validation'!C498)</f>
        <v/>
      </c>
      <c r="C498" s="5" t="str">
        <f>IF('Data Validation'!$K$2&lt;&gt;TRUE,"",'Data Validation'!E498)</f>
        <v/>
      </c>
      <c r="D498" s="5" t="str">
        <f>IF('Data Validation'!$K$2&lt;&gt;TRUE,"",'Data Validation'!G498)</f>
        <v/>
      </c>
      <c r="E498" s="50" t="str">
        <f>IF($C498&lt;&gt;"M5","",SSA!E498)</f>
        <v/>
      </c>
      <c r="F498" s="15" t="str">
        <f t="shared" si="46"/>
        <v/>
      </c>
      <c r="G498" s="23" t="str">
        <f t="shared" si="47"/>
        <v/>
      </c>
      <c r="H498" s="48" t="str">
        <f t="shared" si="49"/>
        <v/>
      </c>
      <c r="I498" s="49" t="str">
        <f t="shared" si="50"/>
        <v/>
      </c>
      <c r="J498" s="26" t="str">
        <f t="shared" si="51"/>
        <v/>
      </c>
      <c r="K498" s="51" t="str">
        <f t="shared" si="52"/>
        <v/>
      </c>
      <c r="L498" s="52" t="str">
        <f t="shared" si="53"/>
        <v/>
      </c>
      <c r="M498" s="15" t="str">
        <f t="shared" si="48"/>
        <v/>
      </c>
      <c r="N498" s="15" t="str">
        <f t="shared" si="40"/>
        <v/>
      </c>
      <c r="O498" s="15" t="str">
        <f t="shared" si="41"/>
        <v/>
      </c>
      <c r="P498" s="17" t="str">
        <f t="shared" si="42"/>
        <v/>
      </c>
      <c r="Q498" s="17" t="str">
        <f t="shared" si="43"/>
        <v/>
      </c>
      <c r="R498" s="17" t="str">
        <f t="shared" si="44"/>
        <v/>
      </c>
      <c r="S498" s="17" t="str">
        <f t="shared" si="45"/>
        <v/>
      </c>
      <c r="Z498" s="4"/>
      <c r="AA498" s="4"/>
    </row>
    <row r="499" spans="1:27" x14ac:dyDescent="0.55000000000000004">
      <c r="A499" s="5" t="str">
        <f>IF('Data Validation'!$K$2&lt;&gt;TRUE,"",'Data Validation'!A499)</f>
        <v/>
      </c>
      <c r="B499" s="5" t="str">
        <f>IF('Data Validation'!$K$2&lt;&gt;TRUE,"",'Data Validation'!C499)</f>
        <v/>
      </c>
      <c r="C499" s="5" t="str">
        <f>IF('Data Validation'!$K$2&lt;&gt;TRUE,"",'Data Validation'!E499)</f>
        <v/>
      </c>
      <c r="D499" s="5" t="str">
        <f>IF('Data Validation'!$K$2&lt;&gt;TRUE,"",'Data Validation'!G499)</f>
        <v/>
      </c>
      <c r="E499" s="50" t="str">
        <f>IF($C499&lt;&gt;"M5","",SSA!E499)</f>
        <v/>
      </c>
      <c r="F499" s="15" t="str">
        <f t="shared" si="46"/>
        <v/>
      </c>
      <c r="G499" s="23" t="str">
        <f t="shared" si="47"/>
        <v/>
      </c>
      <c r="H499" s="48" t="str">
        <f t="shared" si="49"/>
        <v/>
      </c>
      <c r="I499" s="49" t="str">
        <f t="shared" si="50"/>
        <v/>
      </c>
      <c r="J499" s="26" t="str">
        <f t="shared" si="51"/>
        <v/>
      </c>
      <c r="K499" s="51" t="str">
        <f t="shared" si="52"/>
        <v/>
      </c>
      <c r="L499" s="52" t="str">
        <f t="shared" si="53"/>
        <v/>
      </c>
      <c r="M499" s="15" t="str">
        <f t="shared" si="48"/>
        <v/>
      </c>
      <c r="N499" s="15" t="str">
        <f t="shared" si="40"/>
        <v/>
      </c>
      <c r="O499" s="15" t="str">
        <f t="shared" si="41"/>
        <v/>
      </c>
      <c r="P499" s="17" t="str">
        <f t="shared" si="42"/>
        <v/>
      </c>
      <c r="Q499" s="17" t="str">
        <f t="shared" si="43"/>
        <v/>
      </c>
      <c r="R499" s="17" t="str">
        <f t="shared" si="44"/>
        <v/>
      </c>
      <c r="S499" s="17" t="str">
        <f t="shared" si="45"/>
        <v/>
      </c>
      <c r="Z499" s="4"/>
      <c r="AA499" s="4"/>
    </row>
    <row r="500" spans="1:27" x14ac:dyDescent="0.55000000000000004">
      <c r="A500" s="5" t="str">
        <f>IF('Data Validation'!$K$2&lt;&gt;TRUE,"",'Data Validation'!A500)</f>
        <v/>
      </c>
      <c r="B500" s="5" t="str">
        <f>IF('Data Validation'!$K$2&lt;&gt;TRUE,"",'Data Validation'!C500)</f>
        <v/>
      </c>
      <c r="C500" s="5" t="str">
        <f>IF('Data Validation'!$K$2&lt;&gt;TRUE,"",'Data Validation'!E500)</f>
        <v/>
      </c>
      <c r="D500" s="5" t="str">
        <f>IF('Data Validation'!$K$2&lt;&gt;TRUE,"",'Data Validation'!G500)</f>
        <v/>
      </c>
      <c r="E500" s="50" t="str">
        <f>IF($C500&lt;&gt;"M5","",SSA!E500)</f>
        <v/>
      </c>
      <c r="F500" s="15" t="str">
        <f t="shared" si="46"/>
        <v/>
      </c>
      <c r="G500" s="23" t="str">
        <f t="shared" si="47"/>
        <v/>
      </c>
      <c r="H500" s="48" t="str">
        <f t="shared" si="49"/>
        <v/>
      </c>
      <c r="I500" s="49" t="str">
        <f t="shared" si="50"/>
        <v/>
      </c>
      <c r="J500" s="26" t="str">
        <f t="shared" si="51"/>
        <v/>
      </c>
      <c r="K500" s="51" t="str">
        <f t="shared" si="52"/>
        <v/>
      </c>
      <c r="L500" s="52" t="str">
        <f t="shared" si="53"/>
        <v/>
      </c>
      <c r="M500" s="15" t="str">
        <f t="shared" si="48"/>
        <v/>
      </c>
      <c r="N500" s="15" t="str">
        <f t="shared" si="40"/>
        <v/>
      </c>
      <c r="O500" s="15" t="str">
        <f t="shared" si="41"/>
        <v/>
      </c>
      <c r="P500" s="17" t="str">
        <f t="shared" si="42"/>
        <v/>
      </c>
      <c r="Q500" s="17" t="str">
        <f t="shared" si="43"/>
        <v/>
      </c>
      <c r="R500" s="17" t="str">
        <f t="shared" si="44"/>
        <v/>
      </c>
      <c r="S500" s="17" t="str">
        <f t="shared" si="45"/>
        <v/>
      </c>
      <c r="Z500" s="4"/>
      <c r="AA50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C6E2-CB90-4293-B71C-188CC4F28ABF}">
  <sheetPr>
    <tabColor rgb="FF92D050"/>
  </sheetPr>
  <dimension ref="A1:AA500"/>
  <sheetViews>
    <sheetView zoomScale="20" zoomScaleNormal="20" workbookViewId="0">
      <pane ySplit="1" topLeftCell="A368" activePane="bottomLeft" state="frozen"/>
      <selection pane="bottomLeft" activeCell="U387" sqref="U387"/>
    </sheetView>
  </sheetViews>
  <sheetFormatPr defaultRowHeight="14.4" x14ac:dyDescent="0.55000000000000004"/>
  <cols>
    <col min="1" max="1" width="17.7890625" bestFit="1" customWidth="1"/>
    <col min="3" max="3" width="9.26171875" bestFit="1" customWidth="1"/>
    <col min="11" max="11" width="13.7890625" bestFit="1" customWidth="1"/>
    <col min="12" max="12" width="15" bestFit="1" customWidth="1"/>
    <col min="13" max="13" width="14.05078125" bestFit="1" customWidth="1"/>
    <col min="14" max="14" width="14" customWidth="1"/>
    <col min="15" max="15" width="20.1015625" bestFit="1" customWidth="1"/>
    <col min="16" max="16" width="24" customWidth="1"/>
    <col min="17" max="17" width="18.47265625" bestFit="1" customWidth="1"/>
    <col min="18" max="18" width="13.47265625" customWidth="1"/>
    <col min="19" max="19" width="19.578125" bestFit="1" customWidth="1"/>
    <col min="20" max="20" width="23.41796875" bestFit="1" customWidth="1"/>
    <col min="21" max="21" width="18.15625" bestFit="1" customWidth="1"/>
    <col min="22" max="22" width="14" style="4" customWidth="1"/>
    <col min="23" max="23" width="13.7890625" style="4" customWidth="1"/>
    <col min="24" max="24" width="13.47265625" style="4" customWidth="1"/>
    <col min="25" max="25" width="13.26171875" style="4" bestFit="1" customWidth="1"/>
    <col min="26" max="26" width="15.20703125" style="4" bestFit="1" customWidth="1"/>
    <col min="27" max="27" width="15.20703125" bestFit="1" customWidth="1"/>
  </cols>
  <sheetData>
    <row r="1" spans="1:27" x14ac:dyDescent="0.55000000000000004">
      <c r="A1" s="31" t="str">
        <f>'Data Validation'!A1</f>
        <v>timestamp_adjusted</v>
      </c>
      <c r="B1" s="31" t="str">
        <f>'Data Validation'!C1</f>
        <v>symbol</v>
      </c>
      <c r="C1" s="31" t="str">
        <f>'Data Validation'!E1</f>
        <v>timeframe</v>
      </c>
      <c r="D1" s="31" t="str">
        <f>'Data Validation'!G1</f>
        <v>close</v>
      </c>
      <c r="E1" s="7" t="str">
        <f>Price!F1</f>
        <v>high</v>
      </c>
      <c r="F1" s="7" t="str">
        <f>Price!G1</f>
        <v>low</v>
      </c>
      <c r="G1" s="7" t="str">
        <f>SSA!E1</f>
        <v>ssa</v>
      </c>
      <c r="H1" s="7" t="str">
        <f>SSA!F1</f>
        <v>ema_ssa</v>
      </c>
      <c r="I1" s="7" t="str">
        <f>SSA!G1</f>
        <v>ssa_high</v>
      </c>
      <c r="J1" s="7" t="str">
        <f>SSA!H1</f>
        <v>ssa_low</v>
      </c>
      <c r="K1" s="20" t="s">
        <v>65</v>
      </c>
      <c r="L1" s="20" t="s">
        <v>97</v>
      </c>
      <c r="M1" s="20" t="s">
        <v>98</v>
      </c>
      <c r="N1" s="20" t="s">
        <v>99</v>
      </c>
      <c r="O1" s="20" t="s">
        <v>100</v>
      </c>
      <c r="P1" s="20" t="s">
        <v>101</v>
      </c>
      <c r="Q1" s="20" t="s">
        <v>102</v>
      </c>
      <c r="R1" s="20" t="s">
        <v>103</v>
      </c>
      <c r="S1" s="20" t="s">
        <v>104</v>
      </c>
      <c r="T1" s="20" t="s">
        <v>105</v>
      </c>
      <c r="U1" s="20" t="s">
        <v>106</v>
      </c>
      <c r="V1" s="33" t="s">
        <v>99</v>
      </c>
      <c r="W1" s="33" t="s">
        <v>107</v>
      </c>
      <c r="X1" s="33" t="s">
        <v>103</v>
      </c>
      <c r="Y1" s="33" t="s">
        <v>108</v>
      </c>
      <c r="Z1" s="33" t="s">
        <v>114</v>
      </c>
      <c r="AA1" s="33" t="s">
        <v>115</v>
      </c>
    </row>
    <row r="2" spans="1:27" x14ac:dyDescent="0.55000000000000004">
      <c r="A2" s="5" t="str">
        <f>IF('Data Validation'!$K$2&lt;&gt;TRUE,"",'Data Validation'!A2)</f>
        <v/>
      </c>
      <c r="B2" s="5" t="str">
        <f>IF('Data Validation'!$K$2&lt;&gt;TRUE,"",'Data Validation'!C2)</f>
        <v/>
      </c>
      <c r="C2" s="5" t="str">
        <f>IF('Data Validation'!$K$2&lt;&gt;TRUE,"",'Data Validation'!E2)</f>
        <v/>
      </c>
      <c r="D2" s="5" t="str">
        <f>IF('Data Validation'!$K$2&lt;&gt;TRUE,"",'Data Validation'!G2)</f>
        <v/>
      </c>
      <c r="E2" s="5" t="str">
        <f>IF($C2&lt;&gt;"M5","",Price!F2)</f>
        <v/>
      </c>
      <c r="F2" s="5" t="str">
        <f>IF($C2&lt;&gt;"M5","",Price!G2)</f>
        <v/>
      </c>
      <c r="G2" s="5" t="str">
        <f>IF($C2&lt;&gt;"M5","",SSA!E2)</f>
        <v/>
      </c>
      <c r="H2" s="5" t="str">
        <f>IF($C2&lt;&gt;"M5","",SSA!F2)</f>
        <v/>
      </c>
      <c r="I2" s="5" t="str">
        <f>IF($C2&lt;&gt;"M5","",SSA!G2)</f>
        <v/>
      </c>
      <c r="J2" s="5" t="str">
        <f>IF($C2&lt;&gt;"M5","",SSA!H2)</f>
        <v/>
      </c>
      <c r="K2" s="15" t="str">
        <f>IFERROR(G2-H2,"")</f>
        <v/>
      </c>
      <c r="L2" s="26" t="str">
        <f>IF(K2="","",IF(K2&gt;=0,1,-1))</f>
        <v/>
      </c>
      <c r="M2" s="42">
        <v>0</v>
      </c>
      <c r="N2" s="49" t="str">
        <f>IFERROR(E2-I2,"")</f>
        <v/>
      </c>
      <c r="O2" s="47"/>
      <c r="P2" s="47"/>
      <c r="Q2" s="47"/>
      <c r="R2" s="49" t="str">
        <f>IFERROR(F2-J2,"")</f>
        <v/>
      </c>
      <c r="S2" s="47"/>
      <c r="T2" s="47"/>
      <c r="U2" s="47"/>
      <c r="W2" s="46"/>
      <c r="Y2" s="46"/>
      <c r="Z2" s="55"/>
      <c r="AA2" s="55"/>
    </row>
    <row r="3" spans="1:27" x14ac:dyDescent="0.55000000000000004">
      <c r="A3" s="5" t="str">
        <f>IF('Data Validation'!$K$2&lt;&gt;TRUE,"",'Data Validation'!A3)</f>
        <v/>
      </c>
      <c r="B3" s="5" t="str">
        <f>IF('Data Validation'!$K$2&lt;&gt;TRUE,"",'Data Validation'!C3)</f>
        <v/>
      </c>
      <c r="C3" s="5" t="str">
        <f>IF('Data Validation'!$K$2&lt;&gt;TRUE,"",'Data Validation'!E3)</f>
        <v/>
      </c>
      <c r="D3" s="5" t="str">
        <f>IF('Data Validation'!$K$2&lt;&gt;TRUE,"",'Data Validation'!G3)</f>
        <v/>
      </c>
      <c r="E3" s="5" t="str">
        <f>IF($C3&lt;&gt;"M5","",Price!F3)</f>
        <v/>
      </c>
      <c r="F3" s="5" t="str">
        <f>IF($C3&lt;&gt;"M5","",Price!G3)</f>
        <v/>
      </c>
      <c r="G3" s="5" t="str">
        <f>IF($C3&lt;&gt;"M5","",SSA!E3)</f>
        <v/>
      </c>
      <c r="H3" s="5" t="str">
        <f>IF($C3&lt;&gt;"M5","",SSA!F3)</f>
        <v/>
      </c>
      <c r="I3" s="5" t="str">
        <f>IF($C3&lt;&gt;"M5","",SSA!G3)</f>
        <v/>
      </c>
      <c r="J3" s="5" t="str">
        <f>IF($C3&lt;&gt;"M5","",SSA!H3)</f>
        <v/>
      </c>
      <c r="K3" s="15" t="str">
        <f t="shared" ref="K3:K66" si="0">IFERROR(G3-H3,"")</f>
        <v/>
      </c>
      <c r="L3" s="26" t="str">
        <f>IF(K3="","",IF(K3&gt;=0,1,-1))</f>
        <v/>
      </c>
      <c r="M3" s="48" t="str">
        <f>IFERROR(IF(L3=L2,M2+L3,L3),"")</f>
        <v/>
      </c>
      <c r="N3" s="49" t="str">
        <f>IFERROR(E3-I3,"")</f>
        <v/>
      </c>
      <c r="O3" s="47"/>
      <c r="P3" s="47"/>
      <c r="Q3" s="47"/>
      <c r="R3" s="49" t="str">
        <f t="shared" ref="R3:R66" si="1">IFERROR(F3-J3,"")</f>
        <v/>
      </c>
      <c r="S3" s="47"/>
      <c r="T3" s="47"/>
      <c r="U3" s="47"/>
      <c r="V3" s="54" t="str">
        <f>IF(M3="","",IF(AND(M3&gt;0,N3&gt;0),1,""))</f>
        <v/>
      </c>
      <c r="W3" s="46"/>
      <c r="X3" s="54" t="str">
        <f>IF(M3="","",IF(AND(M3&lt;0,R3&lt;0),1,""))</f>
        <v/>
      </c>
      <c r="Y3" s="46"/>
      <c r="Z3" s="55"/>
      <c r="AA3" s="55"/>
    </row>
    <row r="4" spans="1:27" x14ac:dyDescent="0.55000000000000004">
      <c r="A4" s="5" t="str">
        <f>IF('Data Validation'!$K$2&lt;&gt;TRUE,"",'Data Validation'!A4)</f>
        <v/>
      </c>
      <c r="B4" s="5" t="str">
        <f>IF('Data Validation'!$K$2&lt;&gt;TRUE,"",'Data Validation'!C4)</f>
        <v/>
      </c>
      <c r="C4" s="5" t="str">
        <f>IF('Data Validation'!$K$2&lt;&gt;TRUE,"",'Data Validation'!E4)</f>
        <v/>
      </c>
      <c r="D4" s="5" t="str">
        <f>IF('Data Validation'!$K$2&lt;&gt;TRUE,"",'Data Validation'!G4)</f>
        <v/>
      </c>
      <c r="E4" s="5" t="str">
        <f>IF($C4&lt;&gt;"M5","",Price!F4)</f>
        <v/>
      </c>
      <c r="F4" s="5" t="str">
        <f>IF($C4&lt;&gt;"M5","",Price!G4)</f>
        <v/>
      </c>
      <c r="G4" s="5" t="str">
        <f>IF($C4&lt;&gt;"M5","",SSA!E4)</f>
        <v/>
      </c>
      <c r="H4" s="5" t="str">
        <f>IF($C4&lt;&gt;"M5","",SSA!F4)</f>
        <v/>
      </c>
      <c r="I4" s="5" t="str">
        <f>IF($C4&lt;&gt;"M5","",SSA!G4)</f>
        <v/>
      </c>
      <c r="J4" s="5" t="str">
        <f>IF($C4&lt;&gt;"M5","",SSA!H4)</f>
        <v/>
      </c>
      <c r="K4" s="15" t="str">
        <f t="shared" si="0"/>
        <v/>
      </c>
      <c r="L4" s="26" t="str">
        <f t="shared" ref="L4:L67" si="2">IF(K4="","",IF(K4&gt;=0,1,-1))</f>
        <v/>
      </c>
      <c r="M4" s="48" t="str">
        <f t="shared" ref="M4:M67" si="3">IFERROR(IF(L4=L3,M3+L4,L4),"")</f>
        <v/>
      </c>
      <c r="N4" s="49" t="str">
        <f t="shared" ref="N4:N67" si="4">IFERROR(E4-I4,"")</f>
        <v/>
      </c>
      <c r="O4" s="47"/>
      <c r="P4" s="47"/>
      <c r="Q4" s="47"/>
      <c r="R4" s="49" t="str">
        <f t="shared" si="1"/>
        <v/>
      </c>
      <c r="S4" s="47"/>
      <c r="T4" s="47"/>
      <c r="U4" s="47"/>
      <c r="V4" s="54" t="str">
        <f t="shared" ref="V4:V67" si="5">IF(M4="","",IF(AND(M4&gt;0,N4&gt;0),1,""))</f>
        <v/>
      </c>
      <c r="W4" s="46"/>
      <c r="X4" s="54" t="str">
        <f t="shared" ref="X4:X67" si="6">IF(M4="","",IF(AND(M4&lt;0,R4&lt;0),1,""))</f>
        <v/>
      </c>
      <c r="Y4" s="46"/>
      <c r="Z4" s="55"/>
      <c r="AA4" s="55"/>
    </row>
    <row r="5" spans="1:27" x14ac:dyDescent="0.55000000000000004">
      <c r="A5" s="5" t="str">
        <f>IF('Data Validation'!$K$2&lt;&gt;TRUE,"",'Data Validation'!A5)</f>
        <v/>
      </c>
      <c r="B5" s="5" t="str">
        <f>IF('Data Validation'!$K$2&lt;&gt;TRUE,"",'Data Validation'!C5)</f>
        <v/>
      </c>
      <c r="C5" s="5" t="str">
        <f>IF('Data Validation'!$K$2&lt;&gt;TRUE,"",'Data Validation'!E5)</f>
        <v/>
      </c>
      <c r="D5" s="5" t="str">
        <f>IF('Data Validation'!$K$2&lt;&gt;TRUE,"",'Data Validation'!G5)</f>
        <v/>
      </c>
      <c r="E5" s="5" t="str">
        <f>IF($C5&lt;&gt;"M5","",Price!F5)</f>
        <v/>
      </c>
      <c r="F5" s="5" t="str">
        <f>IF($C5&lt;&gt;"M5","",Price!G5)</f>
        <v/>
      </c>
      <c r="G5" s="5" t="str">
        <f>IF($C5&lt;&gt;"M5","",SSA!E5)</f>
        <v/>
      </c>
      <c r="H5" s="5" t="str">
        <f>IF($C5&lt;&gt;"M5","",SSA!F5)</f>
        <v/>
      </c>
      <c r="I5" s="5" t="str">
        <f>IF($C5&lt;&gt;"M5","",SSA!G5)</f>
        <v/>
      </c>
      <c r="J5" s="5" t="str">
        <f>IF($C5&lt;&gt;"M5","",SSA!H5)</f>
        <v/>
      </c>
      <c r="K5" s="15" t="str">
        <f t="shared" si="0"/>
        <v/>
      </c>
      <c r="L5" s="26" t="str">
        <f t="shared" si="2"/>
        <v/>
      </c>
      <c r="M5" s="48" t="str">
        <f t="shared" si="3"/>
        <v/>
      </c>
      <c r="N5" s="49" t="str">
        <f t="shared" si="4"/>
        <v/>
      </c>
      <c r="O5" s="47"/>
      <c r="P5" s="47"/>
      <c r="Q5" s="47"/>
      <c r="R5" s="49" t="str">
        <f t="shared" si="1"/>
        <v/>
      </c>
      <c r="S5" s="47"/>
      <c r="T5" s="47"/>
      <c r="U5" s="47"/>
      <c r="V5" s="54" t="str">
        <f t="shared" si="5"/>
        <v/>
      </c>
      <c r="W5" s="46"/>
      <c r="X5" s="54" t="str">
        <f t="shared" si="6"/>
        <v/>
      </c>
      <c r="Y5" s="46"/>
      <c r="Z5" s="55"/>
      <c r="AA5" s="55"/>
    </row>
    <row r="6" spans="1:27" x14ac:dyDescent="0.55000000000000004">
      <c r="A6" s="5" t="str">
        <f>IF('Data Validation'!$K$2&lt;&gt;TRUE,"",'Data Validation'!A6)</f>
        <v/>
      </c>
      <c r="B6" s="5" t="str">
        <f>IF('Data Validation'!$K$2&lt;&gt;TRUE,"",'Data Validation'!C6)</f>
        <v/>
      </c>
      <c r="C6" s="5" t="str">
        <f>IF('Data Validation'!$K$2&lt;&gt;TRUE,"",'Data Validation'!E6)</f>
        <v/>
      </c>
      <c r="D6" s="5" t="str">
        <f>IF('Data Validation'!$K$2&lt;&gt;TRUE,"",'Data Validation'!G6)</f>
        <v/>
      </c>
      <c r="E6" s="5" t="str">
        <f>IF($C6&lt;&gt;"M5","",Price!F6)</f>
        <v/>
      </c>
      <c r="F6" s="5" t="str">
        <f>IF($C6&lt;&gt;"M5","",Price!G6)</f>
        <v/>
      </c>
      <c r="G6" s="5" t="str">
        <f>IF($C6&lt;&gt;"M5","",SSA!E6)</f>
        <v/>
      </c>
      <c r="H6" s="5" t="str">
        <f>IF($C6&lt;&gt;"M5","",SSA!F6)</f>
        <v/>
      </c>
      <c r="I6" s="5" t="str">
        <f>IF($C6&lt;&gt;"M5","",SSA!G6)</f>
        <v/>
      </c>
      <c r="J6" s="5" t="str">
        <f>IF($C6&lt;&gt;"M5","",SSA!H6)</f>
        <v/>
      </c>
      <c r="K6" s="15" t="str">
        <f t="shared" si="0"/>
        <v/>
      </c>
      <c r="L6" s="26" t="str">
        <f t="shared" si="2"/>
        <v/>
      </c>
      <c r="M6" s="48" t="str">
        <f t="shared" si="3"/>
        <v/>
      </c>
      <c r="N6" s="49" t="str">
        <f t="shared" si="4"/>
        <v/>
      </c>
      <c r="O6" s="47"/>
      <c r="P6" s="47"/>
      <c r="Q6" s="47"/>
      <c r="R6" s="49" t="str">
        <f t="shared" si="1"/>
        <v/>
      </c>
      <c r="S6" s="47"/>
      <c r="T6" s="47"/>
      <c r="U6" s="47"/>
      <c r="V6" s="54" t="str">
        <f t="shared" si="5"/>
        <v/>
      </c>
      <c r="W6" s="46"/>
      <c r="X6" s="54" t="str">
        <f t="shared" si="6"/>
        <v/>
      </c>
      <c r="Y6" s="46"/>
      <c r="Z6" s="55"/>
      <c r="AA6" s="55"/>
    </row>
    <row r="7" spans="1:27" x14ac:dyDescent="0.55000000000000004">
      <c r="A7" s="5" t="str">
        <f>IF('Data Validation'!$K$2&lt;&gt;TRUE,"",'Data Validation'!A7)</f>
        <v/>
      </c>
      <c r="B7" s="5" t="str">
        <f>IF('Data Validation'!$K$2&lt;&gt;TRUE,"",'Data Validation'!C7)</f>
        <v/>
      </c>
      <c r="C7" s="5" t="str">
        <f>IF('Data Validation'!$K$2&lt;&gt;TRUE,"",'Data Validation'!E7)</f>
        <v/>
      </c>
      <c r="D7" s="5" t="str">
        <f>IF('Data Validation'!$K$2&lt;&gt;TRUE,"",'Data Validation'!G7)</f>
        <v/>
      </c>
      <c r="E7" s="5" t="str">
        <f>IF($C7&lt;&gt;"M5","",Price!F7)</f>
        <v/>
      </c>
      <c r="F7" s="5" t="str">
        <f>IF($C7&lt;&gt;"M5","",Price!G7)</f>
        <v/>
      </c>
      <c r="G7" s="5" t="str">
        <f>IF($C7&lt;&gt;"M5","",SSA!E7)</f>
        <v/>
      </c>
      <c r="H7" s="5" t="str">
        <f>IF($C7&lt;&gt;"M5","",SSA!F7)</f>
        <v/>
      </c>
      <c r="I7" s="5" t="str">
        <f>IF($C7&lt;&gt;"M5","",SSA!G7)</f>
        <v/>
      </c>
      <c r="J7" s="5" t="str">
        <f>IF($C7&lt;&gt;"M5","",SSA!H7)</f>
        <v/>
      </c>
      <c r="K7" s="15" t="str">
        <f t="shared" si="0"/>
        <v/>
      </c>
      <c r="L7" s="26" t="str">
        <f t="shared" si="2"/>
        <v/>
      </c>
      <c r="M7" s="48" t="str">
        <f t="shared" si="3"/>
        <v/>
      </c>
      <c r="N7" s="49" t="str">
        <f t="shared" si="4"/>
        <v/>
      </c>
      <c r="O7" s="47"/>
      <c r="P7" s="47"/>
      <c r="Q7" s="47"/>
      <c r="R7" s="49" t="str">
        <f t="shared" si="1"/>
        <v/>
      </c>
      <c r="S7" s="47"/>
      <c r="T7" s="47"/>
      <c r="U7" s="47"/>
      <c r="V7" s="54" t="str">
        <f t="shared" si="5"/>
        <v/>
      </c>
      <c r="W7" s="46"/>
      <c r="X7" s="54" t="str">
        <f t="shared" si="6"/>
        <v/>
      </c>
      <c r="Y7" s="46"/>
      <c r="Z7" s="55"/>
      <c r="AA7" s="55"/>
    </row>
    <row r="8" spans="1:27" x14ac:dyDescent="0.55000000000000004">
      <c r="A8" s="5" t="str">
        <f>IF('Data Validation'!$K$2&lt;&gt;TRUE,"",'Data Validation'!A8)</f>
        <v/>
      </c>
      <c r="B8" s="5" t="str">
        <f>IF('Data Validation'!$K$2&lt;&gt;TRUE,"",'Data Validation'!C8)</f>
        <v/>
      </c>
      <c r="C8" s="5" t="str">
        <f>IF('Data Validation'!$K$2&lt;&gt;TRUE,"",'Data Validation'!E8)</f>
        <v/>
      </c>
      <c r="D8" s="5" t="str">
        <f>IF('Data Validation'!$K$2&lt;&gt;TRUE,"",'Data Validation'!G8)</f>
        <v/>
      </c>
      <c r="E8" s="5" t="str">
        <f>IF($C8&lt;&gt;"M5","",Price!F8)</f>
        <v/>
      </c>
      <c r="F8" s="5" t="str">
        <f>IF($C8&lt;&gt;"M5","",Price!G8)</f>
        <v/>
      </c>
      <c r="G8" s="5" t="str">
        <f>IF($C8&lt;&gt;"M5","",SSA!E8)</f>
        <v/>
      </c>
      <c r="H8" s="5" t="str">
        <f>IF($C8&lt;&gt;"M5","",SSA!F8)</f>
        <v/>
      </c>
      <c r="I8" s="5" t="str">
        <f>IF($C8&lt;&gt;"M5","",SSA!G8)</f>
        <v/>
      </c>
      <c r="J8" s="5" t="str">
        <f>IF($C8&lt;&gt;"M5","",SSA!H8)</f>
        <v/>
      </c>
      <c r="K8" s="15" t="str">
        <f t="shared" si="0"/>
        <v/>
      </c>
      <c r="L8" s="26" t="str">
        <f t="shared" si="2"/>
        <v/>
      </c>
      <c r="M8" s="48" t="str">
        <f t="shared" si="3"/>
        <v/>
      </c>
      <c r="N8" s="49" t="str">
        <f t="shared" si="4"/>
        <v/>
      </c>
      <c r="O8" s="47"/>
      <c r="P8" s="47"/>
      <c r="Q8" s="47"/>
      <c r="R8" s="49" t="str">
        <f t="shared" si="1"/>
        <v/>
      </c>
      <c r="S8" s="47"/>
      <c r="T8" s="47"/>
      <c r="U8" s="47"/>
      <c r="V8" s="54" t="str">
        <f t="shared" si="5"/>
        <v/>
      </c>
      <c r="W8" s="46"/>
      <c r="X8" s="54" t="str">
        <f t="shared" si="6"/>
        <v/>
      </c>
      <c r="Y8" s="46"/>
      <c r="Z8" s="55"/>
      <c r="AA8" s="55"/>
    </row>
    <row r="9" spans="1:27" x14ac:dyDescent="0.55000000000000004">
      <c r="A9" s="5" t="str">
        <f>IF('Data Validation'!$K$2&lt;&gt;TRUE,"",'Data Validation'!A9)</f>
        <v/>
      </c>
      <c r="B9" s="5" t="str">
        <f>IF('Data Validation'!$K$2&lt;&gt;TRUE,"",'Data Validation'!C9)</f>
        <v/>
      </c>
      <c r="C9" s="5" t="str">
        <f>IF('Data Validation'!$K$2&lt;&gt;TRUE,"",'Data Validation'!E9)</f>
        <v/>
      </c>
      <c r="D9" s="5" t="str">
        <f>IF('Data Validation'!$K$2&lt;&gt;TRUE,"",'Data Validation'!G9)</f>
        <v/>
      </c>
      <c r="E9" s="5" t="str">
        <f>IF($C9&lt;&gt;"M5","",Price!F9)</f>
        <v/>
      </c>
      <c r="F9" s="5" t="str">
        <f>IF($C9&lt;&gt;"M5","",Price!G9)</f>
        <v/>
      </c>
      <c r="G9" s="5" t="str">
        <f>IF($C9&lt;&gt;"M5","",SSA!E9)</f>
        <v/>
      </c>
      <c r="H9" s="5" t="str">
        <f>IF($C9&lt;&gt;"M5","",SSA!F9)</f>
        <v/>
      </c>
      <c r="I9" s="5" t="str">
        <f>IF($C9&lt;&gt;"M5","",SSA!G9)</f>
        <v/>
      </c>
      <c r="J9" s="5" t="str">
        <f>IF($C9&lt;&gt;"M5","",SSA!H9)</f>
        <v/>
      </c>
      <c r="K9" s="15" t="str">
        <f t="shared" si="0"/>
        <v/>
      </c>
      <c r="L9" s="26" t="str">
        <f t="shared" si="2"/>
        <v/>
      </c>
      <c r="M9" s="48" t="str">
        <f t="shared" si="3"/>
        <v/>
      </c>
      <c r="N9" s="49" t="str">
        <f t="shared" si="4"/>
        <v/>
      </c>
      <c r="O9" s="47"/>
      <c r="P9" s="47"/>
      <c r="Q9" s="47"/>
      <c r="R9" s="49" t="str">
        <f t="shared" si="1"/>
        <v/>
      </c>
      <c r="S9" s="47"/>
      <c r="T9" s="47"/>
      <c r="U9" s="47"/>
      <c r="V9" s="54" t="str">
        <f t="shared" si="5"/>
        <v/>
      </c>
      <c r="W9" s="46"/>
      <c r="X9" s="54" t="str">
        <f t="shared" si="6"/>
        <v/>
      </c>
      <c r="Y9" s="46"/>
      <c r="Z9" s="55"/>
      <c r="AA9" s="55"/>
    </row>
    <row r="10" spans="1:27" x14ac:dyDescent="0.55000000000000004">
      <c r="A10" s="5" t="str">
        <f>IF('Data Validation'!$K$2&lt;&gt;TRUE,"",'Data Validation'!A10)</f>
        <v/>
      </c>
      <c r="B10" s="5" t="str">
        <f>IF('Data Validation'!$K$2&lt;&gt;TRUE,"",'Data Validation'!C10)</f>
        <v/>
      </c>
      <c r="C10" s="5" t="str">
        <f>IF('Data Validation'!$K$2&lt;&gt;TRUE,"",'Data Validation'!E10)</f>
        <v/>
      </c>
      <c r="D10" s="5" t="str">
        <f>IF('Data Validation'!$K$2&lt;&gt;TRUE,"",'Data Validation'!G10)</f>
        <v/>
      </c>
      <c r="E10" s="5" t="str">
        <f>IF($C10&lt;&gt;"M5","",Price!F10)</f>
        <v/>
      </c>
      <c r="F10" s="5" t="str">
        <f>IF($C10&lt;&gt;"M5","",Price!G10)</f>
        <v/>
      </c>
      <c r="G10" s="5" t="str">
        <f>IF($C10&lt;&gt;"M5","",SSA!E10)</f>
        <v/>
      </c>
      <c r="H10" s="5" t="str">
        <f>IF($C10&lt;&gt;"M5","",SSA!F10)</f>
        <v/>
      </c>
      <c r="I10" s="5" t="str">
        <f>IF($C10&lt;&gt;"M5","",SSA!G10)</f>
        <v/>
      </c>
      <c r="J10" s="5" t="str">
        <f>IF($C10&lt;&gt;"M5","",SSA!H10)</f>
        <v/>
      </c>
      <c r="K10" s="15" t="str">
        <f t="shared" si="0"/>
        <v/>
      </c>
      <c r="L10" s="26" t="str">
        <f t="shared" si="2"/>
        <v/>
      </c>
      <c r="M10" s="48" t="str">
        <f t="shared" si="3"/>
        <v/>
      </c>
      <c r="N10" s="49" t="str">
        <f t="shared" si="4"/>
        <v/>
      </c>
      <c r="O10" s="47"/>
      <c r="P10" s="47"/>
      <c r="Q10" s="47"/>
      <c r="R10" s="49" t="str">
        <f t="shared" si="1"/>
        <v/>
      </c>
      <c r="S10" s="47"/>
      <c r="T10" s="47"/>
      <c r="U10" s="47"/>
      <c r="V10" s="54" t="str">
        <f t="shared" si="5"/>
        <v/>
      </c>
      <c r="W10" s="46"/>
      <c r="X10" s="54" t="str">
        <f t="shared" si="6"/>
        <v/>
      </c>
      <c r="Y10" s="46"/>
      <c r="Z10" s="55"/>
      <c r="AA10" s="55"/>
    </row>
    <row r="11" spans="1:27" x14ac:dyDescent="0.55000000000000004">
      <c r="A11" s="5" t="str">
        <f>IF('Data Validation'!$K$2&lt;&gt;TRUE,"",'Data Validation'!A11)</f>
        <v/>
      </c>
      <c r="B11" s="5" t="str">
        <f>IF('Data Validation'!$K$2&lt;&gt;TRUE,"",'Data Validation'!C11)</f>
        <v/>
      </c>
      <c r="C11" s="5" t="str">
        <f>IF('Data Validation'!$K$2&lt;&gt;TRUE,"",'Data Validation'!E11)</f>
        <v/>
      </c>
      <c r="D11" s="5" t="str">
        <f>IF('Data Validation'!$K$2&lt;&gt;TRUE,"",'Data Validation'!G11)</f>
        <v/>
      </c>
      <c r="E11" s="5" t="str">
        <f>IF($C11&lt;&gt;"M5","",Price!F11)</f>
        <v/>
      </c>
      <c r="F11" s="5" t="str">
        <f>IF($C11&lt;&gt;"M5","",Price!G11)</f>
        <v/>
      </c>
      <c r="G11" s="5" t="str">
        <f>IF($C11&lt;&gt;"M5","",SSA!E11)</f>
        <v/>
      </c>
      <c r="H11" s="5" t="str">
        <f>IF($C11&lt;&gt;"M5","",SSA!F11)</f>
        <v/>
      </c>
      <c r="I11" s="5" t="str">
        <f>IF($C11&lt;&gt;"M5","",SSA!G11)</f>
        <v/>
      </c>
      <c r="J11" s="5" t="str">
        <f>IF($C11&lt;&gt;"M5","",SSA!H11)</f>
        <v/>
      </c>
      <c r="K11" s="15" t="str">
        <f t="shared" si="0"/>
        <v/>
      </c>
      <c r="L11" s="26" t="str">
        <f t="shared" si="2"/>
        <v/>
      </c>
      <c r="M11" s="48" t="str">
        <f t="shared" si="3"/>
        <v/>
      </c>
      <c r="N11" s="49" t="str">
        <f t="shared" si="4"/>
        <v/>
      </c>
      <c r="O11" s="47"/>
      <c r="P11" s="47"/>
      <c r="Q11" s="47"/>
      <c r="R11" s="49" t="str">
        <f t="shared" si="1"/>
        <v/>
      </c>
      <c r="S11" s="47"/>
      <c r="T11" s="47"/>
      <c r="U11" s="47"/>
      <c r="V11" s="54" t="str">
        <f t="shared" si="5"/>
        <v/>
      </c>
      <c r="W11" s="46"/>
      <c r="X11" s="54" t="str">
        <f t="shared" si="6"/>
        <v/>
      </c>
      <c r="Y11" s="46"/>
      <c r="Z11" s="55"/>
      <c r="AA11" s="55"/>
    </row>
    <row r="12" spans="1:27" x14ac:dyDescent="0.55000000000000004">
      <c r="A12" s="5" t="str">
        <f>IF('Data Validation'!$K$2&lt;&gt;TRUE,"",'Data Validation'!A12)</f>
        <v/>
      </c>
      <c r="B12" s="5" t="str">
        <f>IF('Data Validation'!$K$2&lt;&gt;TRUE,"",'Data Validation'!C12)</f>
        <v/>
      </c>
      <c r="C12" s="5" t="str">
        <f>IF('Data Validation'!$K$2&lt;&gt;TRUE,"",'Data Validation'!E12)</f>
        <v/>
      </c>
      <c r="D12" s="5" t="str">
        <f>IF('Data Validation'!$K$2&lt;&gt;TRUE,"",'Data Validation'!G12)</f>
        <v/>
      </c>
      <c r="E12" s="5" t="str">
        <f>IF($C12&lt;&gt;"M5","",Price!F12)</f>
        <v/>
      </c>
      <c r="F12" s="5" t="str">
        <f>IF($C12&lt;&gt;"M5","",Price!G12)</f>
        <v/>
      </c>
      <c r="G12" s="5" t="str">
        <f>IF($C12&lt;&gt;"M5","",SSA!E12)</f>
        <v/>
      </c>
      <c r="H12" s="5" t="str">
        <f>IF($C12&lt;&gt;"M5","",SSA!F12)</f>
        <v/>
      </c>
      <c r="I12" s="5" t="str">
        <f>IF($C12&lt;&gt;"M5","",SSA!G12)</f>
        <v/>
      </c>
      <c r="J12" s="5" t="str">
        <f>IF($C12&lt;&gt;"M5","",SSA!H12)</f>
        <v/>
      </c>
      <c r="K12" s="15" t="str">
        <f t="shared" si="0"/>
        <v/>
      </c>
      <c r="L12" s="26" t="str">
        <f t="shared" si="2"/>
        <v/>
      </c>
      <c r="M12" s="48" t="str">
        <f t="shared" si="3"/>
        <v/>
      </c>
      <c r="N12" s="49" t="str">
        <f t="shared" si="4"/>
        <v/>
      </c>
      <c r="O12" s="47"/>
      <c r="P12" s="47"/>
      <c r="Q12" s="47"/>
      <c r="R12" s="49" t="str">
        <f t="shared" si="1"/>
        <v/>
      </c>
      <c r="S12" s="47"/>
      <c r="T12" s="47"/>
      <c r="U12" s="47"/>
      <c r="V12" s="54" t="str">
        <f t="shared" si="5"/>
        <v/>
      </c>
      <c r="W12" s="46"/>
      <c r="X12" s="54" t="str">
        <f t="shared" si="6"/>
        <v/>
      </c>
      <c r="Y12" s="46"/>
      <c r="Z12" s="55"/>
      <c r="AA12" s="55"/>
    </row>
    <row r="13" spans="1:27" x14ac:dyDescent="0.55000000000000004">
      <c r="A13" s="5" t="str">
        <f>IF('Data Validation'!$K$2&lt;&gt;TRUE,"",'Data Validation'!A13)</f>
        <v/>
      </c>
      <c r="B13" s="5" t="str">
        <f>IF('Data Validation'!$K$2&lt;&gt;TRUE,"",'Data Validation'!C13)</f>
        <v/>
      </c>
      <c r="C13" s="5" t="str">
        <f>IF('Data Validation'!$K$2&lt;&gt;TRUE,"",'Data Validation'!E13)</f>
        <v/>
      </c>
      <c r="D13" s="5" t="str">
        <f>IF('Data Validation'!$K$2&lt;&gt;TRUE,"",'Data Validation'!G13)</f>
        <v/>
      </c>
      <c r="E13" s="5" t="str">
        <f>IF($C13&lt;&gt;"M5","",Price!F13)</f>
        <v/>
      </c>
      <c r="F13" s="5" t="str">
        <f>IF($C13&lt;&gt;"M5","",Price!G13)</f>
        <v/>
      </c>
      <c r="G13" s="5" t="str">
        <f>IF($C13&lt;&gt;"M5","",SSA!E13)</f>
        <v/>
      </c>
      <c r="H13" s="5" t="str">
        <f>IF($C13&lt;&gt;"M5","",SSA!F13)</f>
        <v/>
      </c>
      <c r="I13" s="5" t="str">
        <f>IF($C13&lt;&gt;"M5","",SSA!G13)</f>
        <v/>
      </c>
      <c r="J13" s="5" t="str">
        <f>IF($C13&lt;&gt;"M5","",SSA!H13)</f>
        <v/>
      </c>
      <c r="K13" s="15" t="str">
        <f t="shared" si="0"/>
        <v/>
      </c>
      <c r="L13" s="26" t="str">
        <f t="shared" si="2"/>
        <v/>
      </c>
      <c r="M13" s="48" t="str">
        <f t="shared" si="3"/>
        <v/>
      </c>
      <c r="N13" s="49" t="str">
        <f t="shared" si="4"/>
        <v/>
      </c>
      <c r="O13" s="47"/>
      <c r="P13" s="47"/>
      <c r="Q13" s="47"/>
      <c r="R13" s="49" t="str">
        <f t="shared" si="1"/>
        <v/>
      </c>
      <c r="S13" s="47"/>
      <c r="T13" s="47"/>
      <c r="U13" s="47"/>
      <c r="V13" s="54" t="str">
        <f t="shared" si="5"/>
        <v/>
      </c>
      <c r="W13" s="46"/>
      <c r="X13" s="54" t="str">
        <f t="shared" si="6"/>
        <v/>
      </c>
      <c r="Y13" s="46"/>
      <c r="Z13" s="55"/>
      <c r="AA13" s="55"/>
    </row>
    <row r="14" spans="1:27" x14ac:dyDescent="0.55000000000000004">
      <c r="A14" s="5" t="str">
        <f>IF('Data Validation'!$K$2&lt;&gt;TRUE,"",'Data Validation'!A14)</f>
        <v/>
      </c>
      <c r="B14" s="5" t="str">
        <f>IF('Data Validation'!$K$2&lt;&gt;TRUE,"",'Data Validation'!C14)</f>
        <v/>
      </c>
      <c r="C14" s="5" t="str">
        <f>IF('Data Validation'!$K$2&lt;&gt;TRUE,"",'Data Validation'!E14)</f>
        <v/>
      </c>
      <c r="D14" s="5" t="str">
        <f>IF('Data Validation'!$K$2&lt;&gt;TRUE,"",'Data Validation'!G14)</f>
        <v/>
      </c>
      <c r="E14" s="5" t="str">
        <f>IF($C14&lt;&gt;"M5","",Price!F14)</f>
        <v/>
      </c>
      <c r="F14" s="5" t="str">
        <f>IF($C14&lt;&gt;"M5","",Price!G14)</f>
        <v/>
      </c>
      <c r="G14" s="5" t="str">
        <f>IF($C14&lt;&gt;"M5","",SSA!E14)</f>
        <v/>
      </c>
      <c r="H14" s="5" t="str">
        <f>IF($C14&lt;&gt;"M5","",SSA!F14)</f>
        <v/>
      </c>
      <c r="I14" s="5" t="str">
        <f>IF($C14&lt;&gt;"M5","",SSA!G14)</f>
        <v/>
      </c>
      <c r="J14" s="5" t="str">
        <f>IF($C14&lt;&gt;"M5","",SSA!H14)</f>
        <v/>
      </c>
      <c r="K14" s="15" t="str">
        <f t="shared" si="0"/>
        <v/>
      </c>
      <c r="L14" s="26" t="str">
        <f t="shared" si="2"/>
        <v/>
      </c>
      <c r="M14" s="48" t="str">
        <f t="shared" si="3"/>
        <v/>
      </c>
      <c r="N14" s="49" t="str">
        <f t="shared" si="4"/>
        <v/>
      </c>
      <c r="O14" s="47"/>
      <c r="P14" s="47"/>
      <c r="Q14" s="47"/>
      <c r="R14" s="49" t="str">
        <f t="shared" si="1"/>
        <v/>
      </c>
      <c r="S14" s="47"/>
      <c r="T14" s="47"/>
      <c r="U14" s="47"/>
      <c r="V14" s="54" t="str">
        <f t="shared" si="5"/>
        <v/>
      </c>
      <c r="W14" s="46"/>
      <c r="X14" s="54" t="str">
        <f t="shared" si="6"/>
        <v/>
      </c>
      <c r="Y14" s="46"/>
      <c r="Z14" s="55"/>
      <c r="AA14" s="55"/>
    </row>
    <row r="15" spans="1:27" x14ac:dyDescent="0.55000000000000004">
      <c r="A15" s="5" t="str">
        <f>IF('Data Validation'!$K$2&lt;&gt;TRUE,"",'Data Validation'!A15)</f>
        <v/>
      </c>
      <c r="B15" s="5" t="str">
        <f>IF('Data Validation'!$K$2&lt;&gt;TRUE,"",'Data Validation'!C15)</f>
        <v/>
      </c>
      <c r="C15" s="5" t="str">
        <f>IF('Data Validation'!$K$2&lt;&gt;TRUE,"",'Data Validation'!E15)</f>
        <v/>
      </c>
      <c r="D15" s="5" t="str">
        <f>IF('Data Validation'!$K$2&lt;&gt;TRUE,"",'Data Validation'!G15)</f>
        <v/>
      </c>
      <c r="E15" s="5" t="str">
        <f>IF($C15&lt;&gt;"M5","",Price!F15)</f>
        <v/>
      </c>
      <c r="F15" s="5" t="str">
        <f>IF($C15&lt;&gt;"M5","",Price!G15)</f>
        <v/>
      </c>
      <c r="G15" s="5" t="str">
        <f>IF($C15&lt;&gt;"M5","",SSA!E15)</f>
        <v/>
      </c>
      <c r="H15" s="5" t="str">
        <f>IF($C15&lt;&gt;"M5","",SSA!F15)</f>
        <v/>
      </c>
      <c r="I15" s="5" t="str">
        <f>IF($C15&lt;&gt;"M5","",SSA!G15)</f>
        <v/>
      </c>
      <c r="J15" s="5" t="str">
        <f>IF($C15&lt;&gt;"M5","",SSA!H15)</f>
        <v/>
      </c>
      <c r="K15" s="15" t="str">
        <f t="shared" si="0"/>
        <v/>
      </c>
      <c r="L15" s="26" t="str">
        <f t="shared" si="2"/>
        <v/>
      </c>
      <c r="M15" s="48" t="str">
        <f t="shared" si="3"/>
        <v/>
      </c>
      <c r="N15" s="49" t="str">
        <f t="shared" si="4"/>
        <v/>
      </c>
      <c r="O15" s="47"/>
      <c r="P15" s="47"/>
      <c r="Q15" s="47"/>
      <c r="R15" s="49" t="str">
        <f t="shared" si="1"/>
        <v/>
      </c>
      <c r="S15" s="47"/>
      <c r="T15" s="47"/>
      <c r="U15" s="47"/>
      <c r="V15" s="54" t="str">
        <f t="shared" si="5"/>
        <v/>
      </c>
      <c r="W15" s="46"/>
      <c r="X15" s="54" t="str">
        <f t="shared" si="6"/>
        <v/>
      </c>
      <c r="Y15" s="46"/>
      <c r="Z15" s="55"/>
      <c r="AA15" s="55"/>
    </row>
    <row r="16" spans="1:27" x14ac:dyDescent="0.55000000000000004">
      <c r="A16" s="5" t="str">
        <f>IF('Data Validation'!$K$2&lt;&gt;TRUE,"",'Data Validation'!A16)</f>
        <v/>
      </c>
      <c r="B16" s="5" t="str">
        <f>IF('Data Validation'!$K$2&lt;&gt;TRUE,"",'Data Validation'!C16)</f>
        <v/>
      </c>
      <c r="C16" s="5" t="str">
        <f>IF('Data Validation'!$K$2&lt;&gt;TRUE,"",'Data Validation'!E16)</f>
        <v/>
      </c>
      <c r="D16" s="5" t="str">
        <f>IF('Data Validation'!$K$2&lt;&gt;TRUE,"",'Data Validation'!G16)</f>
        <v/>
      </c>
      <c r="E16" s="5" t="str">
        <f>IF($C16&lt;&gt;"M5","",Price!F16)</f>
        <v/>
      </c>
      <c r="F16" s="5" t="str">
        <f>IF($C16&lt;&gt;"M5","",Price!G16)</f>
        <v/>
      </c>
      <c r="G16" s="5" t="str">
        <f>IF($C16&lt;&gt;"M5","",SSA!E16)</f>
        <v/>
      </c>
      <c r="H16" s="5" t="str">
        <f>IF($C16&lt;&gt;"M5","",SSA!F16)</f>
        <v/>
      </c>
      <c r="I16" s="5" t="str">
        <f>IF($C16&lt;&gt;"M5","",SSA!G16)</f>
        <v/>
      </c>
      <c r="J16" s="5" t="str">
        <f>IF($C16&lt;&gt;"M5","",SSA!H16)</f>
        <v/>
      </c>
      <c r="K16" s="15" t="str">
        <f t="shared" si="0"/>
        <v/>
      </c>
      <c r="L16" s="26" t="str">
        <f t="shared" si="2"/>
        <v/>
      </c>
      <c r="M16" s="48" t="str">
        <f t="shared" si="3"/>
        <v/>
      </c>
      <c r="N16" s="49" t="str">
        <f t="shared" si="4"/>
        <v/>
      </c>
      <c r="O16" s="47"/>
      <c r="P16" s="47"/>
      <c r="Q16" s="47"/>
      <c r="R16" s="49" t="str">
        <f t="shared" si="1"/>
        <v/>
      </c>
      <c r="S16" s="47"/>
      <c r="T16" s="47"/>
      <c r="U16" s="47"/>
      <c r="V16" s="54" t="str">
        <f t="shared" si="5"/>
        <v/>
      </c>
      <c r="W16" s="46"/>
      <c r="X16" s="54" t="str">
        <f t="shared" si="6"/>
        <v/>
      </c>
      <c r="Y16" s="46"/>
      <c r="Z16" s="55"/>
      <c r="AA16" s="55"/>
    </row>
    <row r="17" spans="1:27" x14ac:dyDescent="0.55000000000000004">
      <c r="A17" s="5" t="str">
        <f>IF('Data Validation'!$K$2&lt;&gt;TRUE,"",'Data Validation'!A17)</f>
        <v/>
      </c>
      <c r="B17" s="5" t="str">
        <f>IF('Data Validation'!$K$2&lt;&gt;TRUE,"",'Data Validation'!C17)</f>
        <v/>
      </c>
      <c r="C17" s="5" t="str">
        <f>IF('Data Validation'!$K$2&lt;&gt;TRUE,"",'Data Validation'!E17)</f>
        <v/>
      </c>
      <c r="D17" s="5" t="str">
        <f>IF('Data Validation'!$K$2&lt;&gt;TRUE,"",'Data Validation'!G17)</f>
        <v/>
      </c>
      <c r="E17" s="5" t="str">
        <f>IF($C17&lt;&gt;"M5","",Price!F17)</f>
        <v/>
      </c>
      <c r="F17" s="5" t="str">
        <f>IF($C17&lt;&gt;"M5","",Price!G17)</f>
        <v/>
      </c>
      <c r="G17" s="5" t="str">
        <f>IF($C17&lt;&gt;"M5","",SSA!E17)</f>
        <v/>
      </c>
      <c r="H17" s="5" t="str">
        <f>IF($C17&lt;&gt;"M5","",SSA!F17)</f>
        <v/>
      </c>
      <c r="I17" s="5" t="str">
        <f>IF($C17&lt;&gt;"M5","",SSA!G17)</f>
        <v/>
      </c>
      <c r="J17" s="5" t="str">
        <f>IF($C17&lt;&gt;"M5","",SSA!H17)</f>
        <v/>
      </c>
      <c r="K17" s="15" t="str">
        <f t="shared" si="0"/>
        <v/>
      </c>
      <c r="L17" s="26" t="str">
        <f t="shared" si="2"/>
        <v/>
      </c>
      <c r="M17" s="48" t="str">
        <f t="shared" si="3"/>
        <v/>
      </c>
      <c r="N17" s="49" t="str">
        <f t="shared" si="4"/>
        <v/>
      </c>
      <c r="O17" s="47"/>
      <c r="P17" s="47"/>
      <c r="Q17" s="47"/>
      <c r="R17" s="49" t="str">
        <f t="shared" si="1"/>
        <v/>
      </c>
      <c r="S17" s="47"/>
      <c r="T17" s="47"/>
      <c r="U17" s="47"/>
      <c r="V17" s="54" t="str">
        <f t="shared" si="5"/>
        <v/>
      </c>
      <c r="W17" s="46"/>
      <c r="X17" s="54" t="str">
        <f t="shared" si="6"/>
        <v/>
      </c>
      <c r="Y17" s="46"/>
      <c r="Z17" s="55"/>
      <c r="AA17" s="55"/>
    </row>
    <row r="18" spans="1:27" x14ac:dyDescent="0.55000000000000004">
      <c r="A18" s="5" t="str">
        <f>IF('Data Validation'!$K$2&lt;&gt;TRUE,"",'Data Validation'!A18)</f>
        <v/>
      </c>
      <c r="B18" s="5" t="str">
        <f>IF('Data Validation'!$K$2&lt;&gt;TRUE,"",'Data Validation'!C18)</f>
        <v/>
      </c>
      <c r="C18" s="5" t="str">
        <f>IF('Data Validation'!$K$2&lt;&gt;TRUE,"",'Data Validation'!E18)</f>
        <v/>
      </c>
      <c r="D18" s="5" t="str">
        <f>IF('Data Validation'!$K$2&lt;&gt;TRUE,"",'Data Validation'!G18)</f>
        <v/>
      </c>
      <c r="E18" s="5" t="str">
        <f>IF($C18&lt;&gt;"M5","",Price!F18)</f>
        <v/>
      </c>
      <c r="F18" s="5" t="str">
        <f>IF($C18&lt;&gt;"M5","",Price!G18)</f>
        <v/>
      </c>
      <c r="G18" s="5" t="str">
        <f>IF($C18&lt;&gt;"M5","",SSA!E18)</f>
        <v/>
      </c>
      <c r="H18" s="5" t="str">
        <f>IF($C18&lt;&gt;"M5","",SSA!F18)</f>
        <v/>
      </c>
      <c r="I18" s="5" t="str">
        <f>IF($C18&lt;&gt;"M5","",SSA!G18)</f>
        <v/>
      </c>
      <c r="J18" s="5" t="str">
        <f>IF($C18&lt;&gt;"M5","",SSA!H18)</f>
        <v/>
      </c>
      <c r="K18" s="15" t="str">
        <f t="shared" si="0"/>
        <v/>
      </c>
      <c r="L18" s="26" t="str">
        <f t="shared" si="2"/>
        <v/>
      </c>
      <c r="M18" s="48" t="str">
        <f t="shared" si="3"/>
        <v/>
      </c>
      <c r="N18" s="49" t="str">
        <f t="shared" si="4"/>
        <v/>
      </c>
      <c r="O18" s="47"/>
      <c r="P18" s="47"/>
      <c r="Q18" s="47"/>
      <c r="R18" s="49" t="str">
        <f t="shared" si="1"/>
        <v/>
      </c>
      <c r="S18" s="47"/>
      <c r="T18" s="47"/>
      <c r="U18" s="47"/>
      <c r="V18" s="54" t="str">
        <f t="shared" si="5"/>
        <v/>
      </c>
      <c r="W18" s="46"/>
      <c r="X18" s="54" t="str">
        <f t="shared" si="6"/>
        <v/>
      </c>
      <c r="Y18" s="46"/>
      <c r="Z18" s="55"/>
      <c r="AA18" s="55"/>
    </row>
    <row r="19" spans="1:27" x14ac:dyDescent="0.55000000000000004">
      <c r="A19" s="5" t="str">
        <f>IF('Data Validation'!$K$2&lt;&gt;TRUE,"",'Data Validation'!A19)</f>
        <v/>
      </c>
      <c r="B19" s="5" t="str">
        <f>IF('Data Validation'!$K$2&lt;&gt;TRUE,"",'Data Validation'!C19)</f>
        <v/>
      </c>
      <c r="C19" s="5" t="str">
        <f>IF('Data Validation'!$K$2&lt;&gt;TRUE,"",'Data Validation'!E19)</f>
        <v/>
      </c>
      <c r="D19" s="5" t="str">
        <f>IF('Data Validation'!$K$2&lt;&gt;TRUE,"",'Data Validation'!G19)</f>
        <v/>
      </c>
      <c r="E19" s="5" t="str">
        <f>IF($C19&lt;&gt;"M5","",Price!F19)</f>
        <v/>
      </c>
      <c r="F19" s="5" t="str">
        <f>IF($C19&lt;&gt;"M5","",Price!G19)</f>
        <v/>
      </c>
      <c r="G19" s="5" t="str">
        <f>IF($C19&lt;&gt;"M5","",SSA!E19)</f>
        <v/>
      </c>
      <c r="H19" s="5" t="str">
        <f>IF($C19&lt;&gt;"M5","",SSA!F19)</f>
        <v/>
      </c>
      <c r="I19" s="5" t="str">
        <f>IF($C19&lt;&gt;"M5","",SSA!G19)</f>
        <v/>
      </c>
      <c r="J19" s="5" t="str">
        <f>IF($C19&lt;&gt;"M5","",SSA!H19)</f>
        <v/>
      </c>
      <c r="K19" s="15" t="str">
        <f t="shared" si="0"/>
        <v/>
      </c>
      <c r="L19" s="26" t="str">
        <f t="shared" si="2"/>
        <v/>
      </c>
      <c r="M19" s="48" t="str">
        <f t="shared" si="3"/>
        <v/>
      </c>
      <c r="N19" s="49" t="str">
        <f t="shared" si="4"/>
        <v/>
      </c>
      <c r="O19" s="47"/>
      <c r="P19" s="47"/>
      <c r="Q19" s="47"/>
      <c r="R19" s="49" t="str">
        <f t="shared" si="1"/>
        <v/>
      </c>
      <c r="S19" s="47"/>
      <c r="T19" s="47"/>
      <c r="U19" s="47"/>
      <c r="V19" s="54" t="str">
        <f t="shared" si="5"/>
        <v/>
      </c>
      <c r="W19" s="46"/>
      <c r="X19" s="54" t="str">
        <f t="shared" si="6"/>
        <v/>
      </c>
      <c r="Y19" s="46"/>
      <c r="Z19" s="55"/>
      <c r="AA19" s="55"/>
    </row>
    <row r="20" spans="1:27" x14ac:dyDescent="0.55000000000000004">
      <c r="A20" s="5" t="str">
        <f>IF('Data Validation'!$K$2&lt;&gt;TRUE,"",'Data Validation'!A20)</f>
        <v/>
      </c>
      <c r="B20" s="5" t="str">
        <f>IF('Data Validation'!$K$2&lt;&gt;TRUE,"",'Data Validation'!C20)</f>
        <v/>
      </c>
      <c r="C20" s="5" t="str">
        <f>IF('Data Validation'!$K$2&lt;&gt;TRUE,"",'Data Validation'!E20)</f>
        <v/>
      </c>
      <c r="D20" s="5" t="str">
        <f>IF('Data Validation'!$K$2&lt;&gt;TRUE,"",'Data Validation'!G20)</f>
        <v/>
      </c>
      <c r="E20" s="5" t="str">
        <f>IF($C20&lt;&gt;"M5","",Price!F20)</f>
        <v/>
      </c>
      <c r="F20" s="5" t="str">
        <f>IF($C20&lt;&gt;"M5","",Price!G20)</f>
        <v/>
      </c>
      <c r="G20" s="5" t="str">
        <f>IF($C20&lt;&gt;"M5","",SSA!E20)</f>
        <v/>
      </c>
      <c r="H20" s="5" t="str">
        <f>IF($C20&lt;&gt;"M5","",SSA!F20)</f>
        <v/>
      </c>
      <c r="I20" s="5" t="str">
        <f>IF($C20&lt;&gt;"M5","",SSA!G20)</f>
        <v/>
      </c>
      <c r="J20" s="5" t="str">
        <f>IF($C20&lt;&gt;"M5","",SSA!H20)</f>
        <v/>
      </c>
      <c r="K20" s="15" t="str">
        <f t="shared" si="0"/>
        <v/>
      </c>
      <c r="L20" s="26" t="str">
        <f t="shared" si="2"/>
        <v/>
      </c>
      <c r="M20" s="48" t="str">
        <f t="shared" si="3"/>
        <v/>
      </c>
      <c r="N20" s="49" t="str">
        <f t="shared" si="4"/>
        <v/>
      </c>
      <c r="O20" s="47"/>
      <c r="P20" s="47"/>
      <c r="Q20" s="47"/>
      <c r="R20" s="49" t="str">
        <f t="shared" si="1"/>
        <v/>
      </c>
      <c r="S20" s="47"/>
      <c r="T20" s="47"/>
      <c r="U20" s="47"/>
      <c r="V20" s="54" t="str">
        <f t="shared" si="5"/>
        <v/>
      </c>
      <c r="W20" s="46"/>
      <c r="X20" s="54" t="str">
        <f t="shared" si="6"/>
        <v/>
      </c>
      <c r="Y20" s="46"/>
      <c r="Z20" s="55"/>
      <c r="AA20" s="55"/>
    </row>
    <row r="21" spans="1:27" x14ac:dyDescent="0.55000000000000004">
      <c r="A21" s="5" t="str">
        <f>IF('Data Validation'!$K$2&lt;&gt;TRUE,"",'Data Validation'!A21)</f>
        <v/>
      </c>
      <c r="B21" s="5" t="str">
        <f>IF('Data Validation'!$K$2&lt;&gt;TRUE,"",'Data Validation'!C21)</f>
        <v/>
      </c>
      <c r="C21" s="5" t="str">
        <f>IF('Data Validation'!$K$2&lt;&gt;TRUE,"",'Data Validation'!E21)</f>
        <v/>
      </c>
      <c r="D21" s="5" t="str">
        <f>IF('Data Validation'!$K$2&lt;&gt;TRUE,"",'Data Validation'!G21)</f>
        <v/>
      </c>
      <c r="E21" s="5" t="str">
        <f>IF($C21&lt;&gt;"M5","",Price!F21)</f>
        <v/>
      </c>
      <c r="F21" s="5" t="str">
        <f>IF($C21&lt;&gt;"M5","",Price!G21)</f>
        <v/>
      </c>
      <c r="G21" s="5" t="str">
        <f>IF($C21&lt;&gt;"M5","",SSA!E21)</f>
        <v/>
      </c>
      <c r="H21" s="5" t="str">
        <f>IF($C21&lt;&gt;"M5","",SSA!F21)</f>
        <v/>
      </c>
      <c r="I21" s="5" t="str">
        <f>IF($C21&lt;&gt;"M5","",SSA!G21)</f>
        <v/>
      </c>
      <c r="J21" s="5" t="str">
        <f>IF($C21&lt;&gt;"M5","",SSA!H21)</f>
        <v/>
      </c>
      <c r="K21" s="15" t="str">
        <f t="shared" si="0"/>
        <v/>
      </c>
      <c r="L21" s="26" t="str">
        <f t="shared" si="2"/>
        <v/>
      </c>
      <c r="M21" s="48" t="str">
        <f t="shared" si="3"/>
        <v/>
      </c>
      <c r="N21" s="49" t="str">
        <f t="shared" si="4"/>
        <v/>
      </c>
      <c r="O21" s="47"/>
      <c r="P21" s="47"/>
      <c r="Q21" s="47"/>
      <c r="R21" s="49" t="str">
        <f t="shared" si="1"/>
        <v/>
      </c>
      <c r="S21" s="47"/>
      <c r="T21" s="47"/>
      <c r="U21" s="47"/>
      <c r="V21" s="54" t="str">
        <f t="shared" si="5"/>
        <v/>
      </c>
      <c r="W21" s="46"/>
      <c r="X21" s="54" t="str">
        <f t="shared" si="6"/>
        <v/>
      </c>
      <c r="Y21" s="46"/>
      <c r="Z21" s="55"/>
      <c r="AA21" s="55"/>
    </row>
    <row r="22" spans="1:27" x14ac:dyDescent="0.55000000000000004">
      <c r="A22" s="5" t="str">
        <f>IF('Data Validation'!$K$2&lt;&gt;TRUE,"",'Data Validation'!A22)</f>
        <v/>
      </c>
      <c r="B22" s="5" t="str">
        <f>IF('Data Validation'!$K$2&lt;&gt;TRUE,"",'Data Validation'!C22)</f>
        <v/>
      </c>
      <c r="C22" s="5" t="str">
        <f>IF('Data Validation'!$K$2&lt;&gt;TRUE,"",'Data Validation'!E22)</f>
        <v/>
      </c>
      <c r="D22" s="5" t="str">
        <f>IF('Data Validation'!$K$2&lt;&gt;TRUE,"",'Data Validation'!G22)</f>
        <v/>
      </c>
      <c r="E22" s="5" t="str">
        <f>IF($C22&lt;&gt;"M5","",Price!F22)</f>
        <v/>
      </c>
      <c r="F22" s="5" t="str">
        <f>IF($C22&lt;&gt;"M5","",Price!G22)</f>
        <v/>
      </c>
      <c r="G22" s="5" t="str">
        <f>IF($C22&lt;&gt;"M5","",SSA!E22)</f>
        <v/>
      </c>
      <c r="H22" s="5" t="str">
        <f>IF($C22&lt;&gt;"M5","",SSA!F22)</f>
        <v/>
      </c>
      <c r="I22" s="5" t="str">
        <f>IF($C22&lt;&gt;"M5","",SSA!G22)</f>
        <v/>
      </c>
      <c r="J22" s="5" t="str">
        <f>IF($C22&lt;&gt;"M5","",SSA!H22)</f>
        <v/>
      </c>
      <c r="K22" s="15" t="str">
        <f t="shared" si="0"/>
        <v/>
      </c>
      <c r="L22" s="26" t="str">
        <f t="shared" si="2"/>
        <v/>
      </c>
      <c r="M22" s="48" t="str">
        <f t="shared" si="3"/>
        <v/>
      </c>
      <c r="N22" s="49" t="str">
        <f t="shared" si="4"/>
        <v/>
      </c>
      <c r="O22" s="47"/>
      <c r="P22" s="47"/>
      <c r="Q22" s="47"/>
      <c r="R22" s="49" t="str">
        <f t="shared" si="1"/>
        <v/>
      </c>
      <c r="S22" s="47"/>
      <c r="T22" s="47"/>
      <c r="U22" s="47"/>
      <c r="V22" s="54" t="str">
        <f t="shared" si="5"/>
        <v/>
      </c>
      <c r="W22" s="46"/>
      <c r="X22" s="54" t="str">
        <f t="shared" si="6"/>
        <v/>
      </c>
      <c r="Y22" s="46"/>
      <c r="Z22" s="55"/>
      <c r="AA22" s="55"/>
    </row>
    <row r="23" spans="1:27" x14ac:dyDescent="0.55000000000000004">
      <c r="A23" s="5" t="str">
        <f>IF('Data Validation'!$K$2&lt;&gt;TRUE,"",'Data Validation'!A23)</f>
        <v/>
      </c>
      <c r="B23" s="5" t="str">
        <f>IF('Data Validation'!$K$2&lt;&gt;TRUE,"",'Data Validation'!C23)</f>
        <v/>
      </c>
      <c r="C23" s="5" t="str">
        <f>IF('Data Validation'!$K$2&lt;&gt;TRUE,"",'Data Validation'!E23)</f>
        <v/>
      </c>
      <c r="D23" s="5" t="str">
        <f>IF('Data Validation'!$K$2&lt;&gt;TRUE,"",'Data Validation'!G23)</f>
        <v/>
      </c>
      <c r="E23" s="5" t="str">
        <f>IF($C23&lt;&gt;"M5","",Price!F23)</f>
        <v/>
      </c>
      <c r="F23" s="5" t="str">
        <f>IF($C23&lt;&gt;"M5","",Price!G23)</f>
        <v/>
      </c>
      <c r="G23" s="5" t="str">
        <f>IF($C23&lt;&gt;"M5","",SSA!E23)</f>
        <v/>
      </c>
      <c r="H23" s="5" t="str">
        <f>IF($C23&lt;&gt;"M5","",SSA!F23)</f>
        <v/>
      </c>
      <c r="I23" s="5" t="str">
        <f>IF($C23&lt;&gt;"M5","",SSA!G23)</f>
        <v/>
      </c>
      <c r="J23" s="5" t="str">
        <f>IF($C23&lt;&gt;"M5","",SSA!H23)</f>
        <v/>
      </c>
      <c r="K23" s="15" t="str">
        <f t="shared" si="0"/>
        <v/>
      </c>
      <c r="L23" s="26" t="str">
        <f t="shared" si="2"/>
        <v/>
      </c>
      <c r="M23" s="48" t="str">
        <f t="shared" si="3"/>
        <v/>
      </c>
      <c r="N23" s="49" t="str">
        <f t="shared" si="4"/>
        <v/>
      </c>
      <c r="O23" s="47"/>
      <c r="P23" s="47"/>
      <c r="Q23" s="47"/>
      <c r="R23" s="49" t="str">
        <f t="shared" si="1"/>
        <v/>
      </c>
      <c r="S23" s="47"/>
      <c r="T23" s="47"/>
      <c r="U23" s="47"/>
      <c r="V23" s="54" t="str">
        <f t="shared" si="5"/>
        <v/>
      </c>
      <c r="W23" s="46"/>
      <c r="X23" s="54" t="str">
        <f t="shared" si="6"/>
        <v/>
      </c>
      <c r="Y23" s="46"/>
      <c r="Z23" s="55"/>
      <c r="AA23" s="55"/>
    </row>
    <row r="24" spans="1:27" x14ac:dyDescent="0.55000000000000004">
      <c r="A24" s="5" t="str">
        <f>IF('Data Validation'!$K$2&lt;&gt;TRUE,"",'Data Validation'!A24)</f>
        <v/>
      </c>
      <c r="B24" s="5" t="str">
        <f>IF('Data Validation'!$K$2&lt;&gt;TRUE,"",'Data Validation'!C24)</f>
        <v/>
      </c>
      <c r="C24" s="5" t="str">
        <f>IF('Data Validation'!$K$2&lt;&gt;TRUE,"",'Data Validation'!E24)</f>
        <v/>
      </c>
      <c r="D24" s="5" t="str">
        <f>IF('Data Validation'!$K$2&lt;&gt;TRUE,"",'Data Validation'!G24)</f>
        <v/>
      </c>
      <c r="E24" s="5" t="str">
        <f>IF($C24&lt;&gt;"M5","",Price!F24)</f>
        <v/>
      </c>
      <c r="F24" s="5" t="str">
        <f>IF($C24&lt;&gt;"M5","",Price!G24)</f>
        <v/>
      </c>
      <c r="G24" s="5" t="str">
        <f>IF($C24&lt;&gt;"M5","",SSA!E24)</f>
        <v/>
      </c>
      <c r="H24" s="5" t="str">
        <f>IF($C24&lt;&gt;"M5","",SSA!F24)</f>
        <v/>
      </c>
      <c r="I24" s="5" t="str">
        <f>IF($C24&lt;&gt;"M5","",SSA!G24)</f>
        <v/>
      </c>
      <c r="J24" s="5" t="str">
        <f>IF($C24&lt;&gt;"M5","",SSA!H24)</f>
        <v/>
      </c>
      <c r="K24" s="15" t="str">
        <f t="shared" si="0"/>
        <v/>
      </c>
      <c r="L24" s="26" t="str">
        <f t="shared" si="2"/>
        <v/>
      </c>
      <c r="M24" s="48" t="str">
        <f t="shared" si="3"/>
        <v/>
      </c>
      <c r="N24" s="49" t="str">
        <f t="shared" si="4"/>
        <v/>
      </c>
      <c r="O24" s="47"/>
      <c r="P24" s="47"/>
      <c r="Q24" s="47"/>
      <c r="R24" s="49" t="str">
        <f t="shared" si="1"/>
        <v/>
      </c>
      <c r="S24" s="47"/>
      <c r="T24" s="47"/>
      <c r="U24" s="47"/>
      <c r="V24" s="54" t="str">
        <f t="shared" si="5"/>
        <v/>
      </c>
      <c r="W24" s="46"/>
      <c r="X24" s="54" t="str">
        <f t="shared" si="6"/>
        <v/>
      </c>
      <c r="Y24" s="46"/>
      <c r="Z24" s="55"/>
      <c r="AA24" s="55"/>
    </row>
    <row r="25" spans="1:27" x14ac:dyDescent="0.55000000000000004">
      <c r="A25" s="5" t="str">
        <f>IF('Data Validation'!$K$2&lt;&gt;TRUE,"",'Data Validation'!A25)</f>
        <v/>
      </c>
      <c r="B25" s="5" t="str">
        <f>IF('Data Validation'!$K$2&lt;&gt;TRUE,"",'Data Validation'!C25)</f>
        <v/>
      </c>
      <c r="C25" s="5" t="str">
        <f>IF('Data Validation'!$K$2&lt;&gt;TRUE,"",'Data Validation'!E25)</f>
        <v/>
      </c>
      <c r="D25" s="5" t="str">
        <f>IF('Data Validation'!$K$2&lt;&gt;TRUE,"",'Data Validation'!G25)</f>
        <v/>
      </c>
      <c r="E25" s="5" t="str">
        <f>IF($C25&lt;&gt;"M5","",Price!F25)</f>
        <v/>
      </c>
      <c r="F25" s="5" t="str">
        <f>IF($C25&lt;&gt;"M5","",Price!G25)</f>
        <v/>
      </c>
      <c r="G25" s="5" t="str">
        <f>IF($C25&lt;&gt;"M5","",SSA!E25)</f>
        <v/>
      </c>
      <c r="H25" s="5" t="str">
        <f>IF($C25&lt;&gt;"M5","",SSA!F25)</f>
        <v/>
      </c>
      <c r="I25" s="5" t="str">
        <f>IF($C25&lt;&gt;"M5","",SSA!G25)</f>
        <v/>
      </c>
      <c r="J25" s="5" t="str">
        <f>IF($C25&lt;&gt;"M5","",SSA!H25)</f>
        <v/>
      </c>
      <c r="K25" s="15" t="str">
        <f t="shared" si="0"/>
        <v/>
      </c>
      <c r="L25" s="26" t="str">
        <f t="shared" si="2"/>
        <v/>
      </c>
      <c r="M25" s="48" t="str">
        <f t="shared" si="3"/>
        <v/>
      </c>
      <c r="N25" s="49" t="str">
        <f t="shared" si="4"/>
        <v/>
      </c>
      <c r="O25" s="47"/>
      <c r="P25" s="47"/>
      <c r="Q25" s="47"/>
      <c r="R25" s="49" t="str">
        <f t="shared" si="1"/>
        <v/>
      </c>
      <c r="S25" s="47"/>
      <c r="T25" s="47"/>
      <c r="U25" s="47"/>
      <c r="V25" s="54" t="str">
        <f t="shared" si="5"/>
        <v/>
      </c>
      <c r="W25" s="46"/>
      <c r="X25" s="54" t="str">
        <f t="shared" si="6"/>
        <v/>
      </c>
      <c r="Y25" s="46"/>
      <c r="Z25" s="55"/>
      <c r="AA25" s="55"/>
    </row>
    <row r="26" spans="1:27" x14ac:dyDescent="0.55000000000000004">
      <c r="A26" s="5" t="str">
        <f>IF('Data Validation'!$K$2&lt;&gt;TRUE,"",'Data Validation'!A26)</f>
        <v/>
      </c>
      <c r="B26" s="5" t="str">
        <f>IF('Data Validation'!$K$2&lt;&gt;TRUE,"",'Data Validation'!C26)</f>
        <v/>
      </c>
      <c r="C26" s="5" t="str">
        <f>IF('Data Validation'!$K$2&lt;&gt;TRUE,"",'Data Validation'!E26)</f>
        <v/>
      </c>
      <c r="D26" s="5" t="str">
        <f>IF('Data Validation'!$K$2&lt;&gt;TRUE,"",'Data Validation'!G26)</f>
        <v/>
      </c>
      <c r="E26" s="5" t="str">
        <f>IF($C26&lt;&gt;"M5","",Price!F26)</f>
        <v/>
      </c>
      <c r="F26" s="5" t="str">
        <f>IF($C26&lt;&gt;"M5","",Price!G26)</f>
        <v/>
      </c>
      <c r="G26" s="5" t="str">
        <f>IF($C26&lt;&gt;"M5","",SSA!E26)</f>
        <v/>
      </c>
      <c r="H26" s="5" t="str">
        <f>IF($C26&lt;&gt;"M5","",SSA!F26)</f>
        <v/>
      </c>
      <c r="I26" s="5" t="str">
        <f>IF($C26&lt;&gt;"M5","",SSA!G26)</f>
        <v/>
      </c>
      <c r="J26" s="5" t="str">
        <f>IF($C26&lt;&gt;"M5","",SSA!H26)</f>
        <v/>
      </c>
      <c r="K26" s="15" t="str">
        <f t="shared" si="0"/>
        <v/>
      </c>
      <c r="L26" s="26" t="str">
        <f t="shared" si="2"/>
        <v/>
      </c>
      <c r="M26" s="48" t="str">
        <f t="shared" si="3"/>
        <v/>
      </c>
      <c r="N26" s="49" t="str">
        <f t="shared" si="4"/>
        <v/>
      </c>
      <c r="O26" s="47"/>
      <c r="P26" s="47"/>
      <c r="Q26" s="47"/>
      <c r="R26" s="49" t="str">
        <f t="shared" si="1"/>
        <v/>
      </c>
      <c r="S26" s="47"/>
      <c r="T26" s="47"/>
      <c r="U26" s="47"/>
      <c r="V26" s="54" t="str">
        <f t="shared" si="5"/>
        <v/>
      </c>
      <c r="W26" s="46"/>
      <c r="X26" s="54" t="str">
        <f t="shared" si="6"/>
        <v/>
      </c>
      <c r="Y26" s="46"/>
      <c r="Z26" s="55"/>
      <c r="AA26" s="55"/>
    </row>
    <row r="27" spans="1:27" x14ac:dyDescent="0.55000000000000004">
      <c r="A27" s="5" t="str">
        <f>IF('Data Validation'!$K$2&lt;&gt;TRUE,"",'Data Validation'!A27)</f>
        <v/>
      </c>
      <c r="B27" s="5" t="str">
        <f>IF('Data Validation'!$K$2&lt;&gt;TRUE,"",'Data Validation'!C27)</f>
        <v/>
      </c>
      <c r="C27" s="5" t="str">
        <f>IF('Data Validation'!$K$2&lt;&gt;TRUE,"",'Data Validation'!E27)</f>
        <v/>
      </c>
      <c r="D27" s="5" t="str">
        <f>IF('Data Validation'!$K$2&lt;&gt;TRUE,"",'Data Validation'!G27)</f>
        <v/>
      </c>
      <c r="E27" s="5" t="str">
        <f>IF($C27&lt;&gt;"M5","",Price!F27)</f>
        <v/>
      </c>
      <c r="F27" s="5" t="str">
        <f>IF($C27&lt;&gt;"M5","",Price!G27)</f>
        <v/>
      </c>
      <c r="G27" s="5" t="str">
        <f>IF($C27&lt;&gt;"M5","",SSA!E27)</f>
        <v/>
      </c>
      <c r="H27" s="5" t="str">
        <f>IF($C27&lt;&gt;"M5","",SSA!F27)</f>
        <v/>
      </c>
      <c r="I27" s="5" t="str">
        <f>IF($C27&lt;&gt;"M5","",SSA!G27)</f>
        <v/>
      </c>
      <c r="J27" s="5" t="str">
        <f>IF($C27&lt;&gt;"M5","",SSA!H27)</f>
        <v/>
      </c>
      <c r="K27" s="15" t="str">
        <f t="shared" si="0"/>
        <v/>
      </c>
      <c r="L27" s="26" t="str">
        <f t="shared" si="2"/>
        <v/>
      </c>
      <c r="M27" s="48" t="str">
        <f t="shared" si="3"/>
        <v/>
      </c>
      <c r="N27" s="49" t="str">
        <f t="shared" si="4"/>
        <v/>
      </c>
      <c r="O27" s="47"/>
      <c r="P27" s="47"/>
      <c r="Q27" s="47"/>
      <c r="R27" s="49" t="str">
        <f t="shared" si="1"/>
        <v/>
      </c>
      <c r="S27" s="47"/>
      <c r="T27" s="47"/>
      <c r="U27" s="47"/>
      <c r="V27" s="54" t="str">
        <f t="shared" si="5"/>
        <v/>
      </c>
      <c r="W27" s="46"/>
      <c r="X27" s="54" t="str">
        <f t="shared" si="6"/>
        <v/>
      </c>
      <c r="Y27" s="46"/>
      <c r="Z27" s="55"/>
      <c r="AA27" s="55"/>
    </row>
    <row r="28" spans="1:27" x14ac:dyDescent="0.55000000000000004">
      <c r="A28" s="5" t="str">
        <f>IF('Data Validation'!$K$2&lt;&gt;TRUE,"",'Data Validation'!A28)</f>
        <v/>
      </c>
      <c r="B28" s="5" t="str">
        <f>IF('Data Validation'!$K$2&lt;&gt;TRUE,"",'Data Validation'!C28)</f>
        <v/>
      </c>
      <c r="C28" s="5" t="str">
        <f>IF('Data Validation'!$K$2&lt;&gt;TRUE,"",'Data Validation'!E28)</f>
        <v/>
      </c>
      <c r="D28" s="5" t="str">
        <f>IF('Data Validation'!$K$2&lt;&gt;TRUE,"",'Data Validation'!G28)</f>
        <v/>
      </c>
      <c r="E28" s="5" t="str">
        <f>IF($C28&lt;&gt;"M5","",Price!F28)</f>
        <v/>
      </c>
      <c r="F28" s="5" t="str">
        <f>IF($C28&lt;&gt;"M5","",Price!G28)</f>
        <v/>
      </c>
      <c r="G28" s="5" t="str">
        <f>IF($C28&lt;&gt;"M5","",SSA!E28)</f>
        <v/>
      </c>
      <c r="H28" s="5" t="str">
        <f>IF($C28&lt;&gt;"M5","",SSA!F28)</f>
        <v/>
      </c>
      <c r="I28" s="5" t="str">
        <f>IF($C28&lt;&gt;"M5","",SSA!G28)</f>
        <v/>
      </c>
      <c r="J28" s="5" t="str">
        <f>IF($C28&lt;&gt;"M5","",SSA!H28)</f>
        <v/>
      </c>
      <c r="K28" s="15" t="str">
        <f t="shared" si="0"/>
        <v/>
      </c>
      <c r="L28" s="26" t="str">
        <f t="shared" si="2"/>
        <v/>
      </c>
      <c r="M28" s="48" t="str">
        <f t="shared" si="3"/>
        <v/>
      </c>
      <c r="N28" s="49" t="str">
        <f t="shared" si="4"/>
        <v/>
      </c>
      <c r="O28" s="47"/>
      <c r="P28" s="47"/>
      <c r="Q28" s="47"/>
      <c r="R28" s="49" t="str">
        <f t="shared" si="1"/>
        <v/>
      </c>
      <c r="S28" s="47"/>
      <c r="T28" s="47"/>
      <c r="U28" s="47"/>
      <c r="V28" s="54" t="str">
        <f t="shared" si="5"/>
        <v/>
      </c>
      <c r="W28" s="46"/>
      <c r="X28" s="54" t="str">
        <f t="shared" si="6"/>
        <v/>
      </c>
      <c r="Y28" s="46"/>
      <c r="Z28" s="55"/>
      <c r="AA28" s="55"/>
    </row>
    <row r="29" spans="1:27" x14ac:dyDescent="0.55000000000000004">
      <c r="A29" s="5" t="str">
        <f>IF('Data Validation'!$K$2&lt;&gt;TRUE,"",'Data Validation'!A29)</f>
        <v/>
      </c>
      <c r="B29" s="5" t="str">
        <f>IF('Data Validation'!$K$2&lt;&gt;TRUE,"",'Data Validation'!C29)</f>
        <v/>
      </c>
      <c r="C29" s="5" t="str">
        <f>IF('Data Validation'!$K$2&lt;&gt;TRUE,"",'Data Validation'!E29)</f>
        <v/>
      </c>
      <c r="D29" s="5" t="str">
        <f>IF('Data Validation'!$K$2&lt;&gt;TRUE,"",'Data Validation'!G29)</f>
        <v/>
      </c>
      <c r="E29" s="5" t="str">
        <f>IF($C29&lt;&gt;"M5","",Price!F29)</f>
        <v/>
      </c>
      <c r="F29" s="5" t="str">
        <f>IF($C29&lt;&gt;"M5","",Price!G29)</f>
        <v/>
      </c>
      <c r="G29" s="5" t="str">
        <f>IF($C29&lt;&gt;"M5","",SSA!E29)</f>
        <v/>
      </c>
      <c r="H29" s="5" t="str">
        <f>IF($C29&lt;&gt;"M5","",SSA!F29)</f>
        <v/>
      </c>
      <c r="I29" s="5" t="str">
        <f>IF($C29&lt;&gt;"M5","",SSA!G29)</f>
        <v/>
      </c>
      <c r="J29" s="5" t="str">
        <f>IF($C29&lt;&gt;"M5","",SSA!H29)</f>
        <v/>
      </c>
      <c r="K29" s="15" t="str">
        <f t="shared" si="0"/>
        <v/>
      </c>
      <c r="L29" s="26" t="str">
        <f t="shared" si="2"/>
        <v/>
      </c>
      <c r="M29" s="48" t="str">
        <f t="shared" si="3"/>
        <v/>
      </c>
      <c r="N29" s="49" t="str">
        <f t="shared" si="4"/>
        <v/>
      </c>
      <c r="O29" s="47"/>
      <c r="P29" s="47"/>
      <c r="Q29" s="47"/>
      <c r="R29" s="49" t="str">
        <f t="shared" si="1"/>
        <v/>
      </c>
      <c r="S29" s="47"/>
      <c r="T29" s="47"/>
      <c r="U29" s="47"/>
      <c r="V29" s="54" t="str">
        <f t="shared" si="5"/>
        <v/>
      </c>
      <c r="W29" s="46"/>
      <c r="X29" s="54" t="str">
        <f t="shared" si="6"/>
        <v/>
      </c>
      <c r="Y29" s="46"/>
      <c r="Z29" s="55"/>
      <c r="AA29" s="55"/>
    </row>
    <row r="30" spans="1:27" x14ac:dyDescent="0.55000000000000004">
      <c r="A30" s="5" t="str">
        <f>IF('Data Validation'!$K$2&lt;&gt;TRUE,"",'Data Validation'!A30)</f>
        <v/>
      </c>
      <c r="B30" s="5" t="str">
        <f>IF('Data Validation'!$K$2&lt;&gt;TRUE,"",'Data Validation'!C30)</f>
        <v/>
      </c>
      <c r="C30" s="5" t="str">
        <f>IF('Data Validation'!$K$2&lt;&gt;TRUE,"",'Data Validation'!E30)</f>
        <v/>
      </c>
      <c r="D30" s="5" t="str">
        <f>IF('Data Validation'!$K$2&lt;&gt;TRUE,"",'Data Validation'!G30)</f>
        <v/>
      </c>
      <c r="E30" s="5" t="str">
        <f>IF($C30&lt;&gt;"M5","",Price!F30)</f>
        <v/>
      </c>
      <c r="F30" s="5" t="str">
        <f>IF($C30&lt;&gt;"M5","",Price!G30)</f>
        <v/>
      </c>
      <c r="G30" s="5" t="str">
        <f>IF($C30&lt;&gt;"M5","",SSA!E30)</f>
        <v/>
      </c>
      <c r="H30" s="5" t="str">
        <f>IF($C30&lt;&gt;"M5","",SSA!F30)</f>
        <v/>
      </c>
      <c r="I30" s="5" t="str">
        <f>IF($C30&lt;&gt;"M5","",SSA!G30)</f>
        <v/>
      </c>
      <c r="J30" s="5" t="str">
        <f>IF($C30&lt;&gt;"M5","",SSA!H30)</f>
        <v/>
      </c>
      <c r="K30" s="15" t="str">
        <f t="shared" si="0"/>
        <v/>
      </c>
      <c r="L30" s="26" t="str">
        <f t="shared" si="2"/>
        <v/>
      </c>
      <c r="M30" s="48" t="str">
        <f t="shared" si="3"/>
        <v/>
      </c>
      <c r="N30" s="49" t="str">
        <f t="shared" si="4"/>
        <v/>
      </c>
      <c r="O30" s="47"/>
      <c r="P30" s="47"/>
      <c r="Q30" s="47"/>
      <c r="R30" s="49" t="str">
        <f t="shared" si="1"/>
        <v/>
      </c>
      <c r="S30" s="47"/>
      <c r="T30" s="47"/>
      <c r="U30" s="47"/>
      <c r="V30" s="54" t="str">
        <f t="shared" si="5"/>
        <v/>
      </c>
      <c r="W30" s="46"/>
      <c r="X30" s="54" t="str">
        <f t="shared" si="6"/>
        <v/>
      </c>
      <c r="Y30" s="46"/>
      <c r="Z30" s="55"/>
      <c r="AA30" s="55"/>
    </row>
    <row r="31" spans="1:27" x14ac:dyDescent="0.55000000000000004">
      <c r="A31" s="5" t="str">
        <f>IF('Data Validation'!$K$2&lt;&gt;TRUE,"",'Data Validation'!A31)</f>
        <v/>
      </c>
      <c r="B31" s="5" t="str">
        <f>IF('Data Validation'!$K$2&lt;&gt;TRUE,"",'Data Validation'!C31)</f>
        <v/>
      </c>
      <c r="C31" s="5" t="str">
        <f>IF('Data Validation'!$K$2&lt;&gt;TRUE,"",'Data Validation'!E31)</f>
        <v/>
      </c>
      <c r="D31" s="5" t="str">
        <f>IF('Data Validation'!$K$2&lt;&gt;TRUE,"",'Data Validation'!G31)</f>
        <v/>
      </c>
      <c r="E31" s="5" t="str">
        <f>IF($C31&lt;&gt;"M5","",Price!F31)</f>
        <v/>
      </c>
      <c r="F31" s="5" t="str">
        <f>IF($C31&lt;&gt;"M5","",Price!G31)</f>
        <v/>
      </c>
      <c r="G31" s="5" t="str">
        <f>IF($C31&lt;&gt;"M5","",SSA!E31)</f>
        <v/>
      </c>
      <c r="H31" s="5" t="str">
        <f>IF($C31&lt;&gt;"M5","",SSA!F31)</f>
        <v/>
      </c>
      <c r="I31" s="5" t="str">
        <f>IF($C31&lt;&gt;"M5","",SSA!G31)</f>
        <v/>
      </c>
      <c r="J31" s="5" t="str">
        <f>IF($C31&lt;&gt;"M5","",SSA!H31)</f>
        <v/>
      </c>
      <c r="K31" s="15" t="str">
        <f t="shared" si="0"/>
        <v/>
      </c>
      <c r="L31" s="26" t="str">
        <f t="shared" si="2"/>
        <v/>
      </c>
      <c r="M31" s="48" t="str">
        <f t="shared" si="3"/>
        <v/>
      </c>
      <c r="N31" s="49" t="str">
        <f t="shared" si="4"/>
        <v/>
      </c>
      <c r="O31" s="47"/>
      <c r="P31" s="47"/>
      <c r="Q31" s="47"/>
      <c r="R31" s="49" t="str">
        <f t="shared" si="1"/>
        <v/>
      </c>
      <c r="S31" s="47"/>
      <c r="T31" s="47"/>
      <c r="U31" s="47"/>
      <c r="V31" s="54" t="str">
        <f t="shared" si="5"/>
        <v/>
      </c>
      <c r="W31" s="46"/>
      <c r="X31" s="54" t="str">
        <f t="shared" si="6"/>
        <v/>
      </c>
      <c r="Y31" s="46"/>
      <c r="Z31" s="55"/>
      <c r="AA31" s="55"/>
    </row>
    <row r="32" spans="1:27" x14ac:dyDescent="0.55000000000000004">
      <c r="A32" s="5" t="str">
        <f>IF('Data Validation'!$K$2&lt;&gt;TRUE,"",'Data Validation'!A32)</f>
        <v/>
      </c>
      <c r="B32" s="5" t="str">
        <f>IF('Data Validation'!$K$2&lt;&gt;TRUE,"",'Data Validation'!C32)</f>
        <v/>
      </c>
      <c r="C32" s="5" t="str">
        <f>IF('Data Validation'!$K$2&lt;&gt;TRUE,"",'Data Validation'!E32)</f>
        <v/>
      </c>
      <c r="D32" s="5" t="str">
        <f>IF('Data Validation'!$K$2&lt;&gt;TRUE,"",'Data Validation'!G32)</f>
        <v/>
      </c>
      <c r="E32" s="5" t="str">
        <f>IF($C32&lt;&gt;"M5","",Price!F32)</f>
        <v/>
      </c>
      <c r="F32" s="5" t="str">
        <f>IF($C32&lt;&gt;"M5","",Price!G32)</f>
        <v/>
      </c>
      <c r="G32" s="5" t="str">
        <f>IF($C32&lt;&gt;"M5","",SSA!E32)</f>
        <v/>
      </c>
      <c r="H32" s="5" t="str">
        <f>IF($C32&lt;&gt;"M5","",SSA!F32)</f>
        <v/>
      </c>
      <c r="I32" s="5" t="str">
        <f>IF($C32&lt;&gt;"M5","",SSA!G32)</f>
        <v/>
      </c>
      <c r="J32" s="5" t="str">
        <f>IF($C32&lt;&gt;"M5","",SSA!H32)</f>
        <v/>
      </c>
      <c r="K32" s="15" t="str">
        <f t="shared" si="0"/>
        <v/>
      </c>
      <c r="L32" s="26" t="str">
        <f t="shared" si="2"/>
        <v/>
      </c>
      <c r="M32" s="48" t="str">
        <f t="shared" si="3"/>
        <v/>
      </c>
      <c r="N32" s="49" t="str">
        <f t="shared" si="4"/>
        <v/>
      </c>
      <c r="O32" s="47"/>
      <c r="P32" s="47"/>
      <c r="Q32" s="47"/>
      <c r="R32" s="49" t="str">
        <f t="shared" si="1"/>
        <v/>
      </c>
      <c r="S32" s="47"/>
      <c r="T32" s="47"/>
      <c r="U32" s="47"/>
      <c r="V32" s="54" t="str">
        <f t="shared" si="5"/>
        <v/>
      </c>
      <c r="W32" s="46"/>
      <c r="X32" s="54" t="str">
        <f t="shared" si="6"/>
        <v/>
      </c>
      <c r="Y32" s="46"/>
      <c r="Z32" s="55"/>
      <c r="AA32" s="55"/>
    </row>
    <row r="33" spans="1:27" x14ac:dyDescent="0.55000000000000004">
      <c r="A33" s="5" t="str">
        <f>IF('Data Validation'!$K$2&lt;&gt;TRUE,"",'Data Validation'!A33)</f>
        <v/>
      </c>
      <c r="B33" s="5" t="str">
        <f>IF('Data Validation'!$K$2&lt;&gt;TRUE,"",'Data Validation'!C33)</f>
        <v/>
      </c>
      <c r="C33" s="5" t="str">
        <f>IF('Data Validation'!$K$2&lt;&gt;TRUE,"",'Data Validation'!E33)</f>
        <v/>
      </c>
      <c r="D33" s="5" t="str">
        <f>IF('Data Validation'!$K$2&lt;&gt;TRUE,"",'Data Validation'!G33)</f>
        <v/>
      </c>
      <c r="E33" s="5" t="str">
        <f>IF($C33&lt;&gt;"M5","",Price!F33)</f>
        <v/>
      </c>
      <c r="F33" s="5" t="str">
        <f>IF($C33&lt;&gt;"M5","",Price!G33)</f>
        <v/>
      </c>
      <c r="G33" s="5" t="str">
        <f>IF($C33&lt;&gt;"M5","",SSA!E33)</f>
        <v/>
      </c>
      <c r="H33" s="5" t="str">
        <f>IF($C33&lt;&gt;"M5","",SSA!F33)</f>
        <v/>
      </c>
      <c r="I33" s="5" t="str">
        <f>IF($C33&lt;&gt;"M5","",SSA!G33)</f>
        <v/>
      </c>
      <c r="J33" s="5" t="str">
        <f>IF($C33&lt;&gt;"M5","",SSA!H33)</f>
        <v/>
      </c>
      <c r="K33" s="15" t="str">
        <f t="shared" si="0"/>
        <v/>
      </c>
      <c r="L33" s="26" t="str">
        <f t="shared" si="2"/>
        <v/>
      </c>
      <c r="M33" s="48" t="str">
        <f t="shared" si="3"/>
        <v/>
      </c>
      <c r="N33" s="49" t="str">
        <f t="shared" si="4"/>
        <v/>
      </c>
      <c r="O33" s="47"/>
      <c r="P33" s="47"/>
      <c r="Q33" s="47"/>
      <c r="R33" s="49" t="str">
        <f t="shared" si="1"/>
        <v/>
      </c>
      <c r="S33" s="47"/>
      <c r="T33" s="47"/>
      <c r="U33" s="47"/>
      <c r="V33" s="54" t="str">
        <f t="shared" si="5"/>
        <v/>
      </c>
      <c r="W33" s="46"/>
      <c r="X33" s="54" t="str">
        <f t="shared" si="6"/>
        <v/>
      </c>
      <c r="Y33" s="46"/>
      <c r="Z33" s="55"/>
      <c r="AA33" s="55"/>
    </row>
    <row r="34" spans="1:27" x14ac:dyDescent="0.55000000000000004">
      <c r="A34" s="5" t="str">
        <f>IF('Data Validation'!$K$2&lt;&gt;TRUE,"",'Data Validation'!A34)</f>
        <v/>
      </c>
      <c r="B34" s="5" t="str">
        <f>IF('Data Validation'!$K$2&lt;&gt;TRUE,"",'Data Validation'!C34)</f>
        <v/>
      </c>
      <c r="C34" s="5" t="str">
        <f>IF('Data Validation'!$K$2&lt;&gt;TRUE,"",'Data Validation'!E34)</f>
        <v/>
      </c>
      <c r="D34" s="5" t="str">
        <f>IF('Data Validation'!$K$2&lt;&gt;TRUE,"",'Data Validation'!G34)</f>
        <v/>
      </c>
      <c r="E34" s="5" t="str">
        <f>IF($C34&lt;&gt;"M5","",Price!F34)</f>
        <v/>
      </c>
      <c r="F34" s="5" t="str">
        <f>IF($C34&lt;&gt;"M5","",Price!G34)</f>
        <v/>
      </c>
      <c r="G34" s="5" t="str">
        <f>IF($C34&lt;&gt;"M5","",SSA!E34)</f>
        <v/>
      </c>
      <c r="H34" s="5" t="str">
        <f>IF($C34&lt;&gt;"M5","",SSA!F34)</f>
        <v/>
      </c>
      <c r="I34" s="5" t="str">
        <f>IF($C34&lt;&gt;"M5","",SSA!G34)</f>
        <v/>
      </c>
      <c r="J34" s="5" t="str">
        <f>IF($C34&lt;&gt;"M5","",SSA!H34)</f>
        <v/>
      </c>
      <c r="K34" s="15" t="str">
        <f t="shared" si="0"/>
        <v/>
      </c>
      <c r="L34" s="26" t="str">
        <f t="shared" si="2"/>
        <v/>
      </c>
      <c r="M34" s="48" t="str">
        <f t="shared" si="3"/>
        <v/>
      </c>
      <c r="N34" s="49" t="str">
        <f t="shared" si="4"/>
        <v/>
      </c>
      <c r="O34" s="47"/>
      <c r="P34" s="47"/>
      <c r="Q34" s="47"/>
      <c r="R34" s="49" t="str">
        <f t="shared" si="1"/>
        <v/>
      </c>
      <c r="S34" s="47"/>
      <c r="T34" s="47"/>
      <c r="U34" s="47"/>
      <c r="V34" s="54" t="str">
        <f t="shared" si="5"/>
        <v/>
      </c>
      <c r="W34" s="46"/>
      <c r="X34" s="54" t="str">
        <f t="shared" si="6"/>
        <v/>
      </c>
      <c r="Y34" s="46"/>
      <c r="Z34" s="55"/>
      <c r="AA34" s="55"/>
    </row>
    <row r="35" spans="1:27" x14ac:dyDescent="0.55000000000000004">
      <c r="A35" s="5" t="str">
        <f>IF('Data Validation'!$K$2&lt;&gt;TRUE,"",'Data Validation'!A35)</f>
        <v/>
      </c>
      <c r="B35" s="5" t="str">
        <f>IF('Data Validation'!$K$2&lt;&gt;TRUE,"",'Data Validation'!C35)</f>
        <v/>
      </c>
      <c r="C35" s="5" t="str">
        <f>IF('Data Validation'!$K$2&lt;&gt;TRUE,"",'Data Validation'!E35)</f>
        <v/>
      </c>
      <c r="D35" s="5" t="str">
        <f>IF('Data Validation'!$K$2&lt;&gt;TRUE,"",'Data Validation'!G35)</f>
        <v/>
      </c>
      <c r="E35" s="5" t="str">
        <f>IF($C35&lt;&gt;"M5","",Price!F35)</f>
        <v/>
      </c>
      <c r="F35" s="5" t="str">
        <f>IF($C35&lt;&gt;"M5","",Price!G35)</f>
        <v/>
      </c>
      <c r="G35" s="5" t="str">
        <f>IF($C35&lt;&gt;"M5","",SSA!E35)</f>
        <v/>
      </c>
      <c r="H35" s="5" t="str">
        <f>IF($C35&lt;&gt;"M5","",SSA!F35)</f>
        <v/>
      </c>
      <c r="I35" s="5" t="str">
        <f>IF($C35&lt;&gt;"M5","",SSA!G35)</f>
        <v/>
      </c>
      <c r="J35" s="5" t="str">
        <f>IF($C35&lt;&gt;"M5","",SSA!H35)</f>
        <v/>
      </c>
      <c r="K35" s="15" t="str">
        <f t="shared" si="0"/>
        <v/>
      </c>
      <c r="L35" s="26" t="str">
        <f t="shared" si="2"/>
        <v/>
      </c>
      <c r="M35" s="48" t="str">
        <f t="shared" si="3"/>
        <v/>
      </c>
      <c r="N35" s="49" t="str">
        <f t="shared" si="4"/>
        <v/>
      </c>
      <c r="O35" s="47"/>
      <c r="P35" s="47"/>
      <c r="Q35" s="47"/>
      <c r="R35" s="49" t="str">
        <f t="shared" si="1"/>
        <v/>
      </c>
      <c r="S35" s="47"/>
      <c r="T35" s="47"/>
      <c r="U35" s="47"/>
      <c r="V35" s="54" t="str">
        <f t="shared" si="5"/>
        <v/>
      </c>
      <c r="W35" s="46"/>
      <c r="X35" s="54" t="str">
        <f t="shared" si="6"/>
        <v/>
      </c>
      <c r="Y35" s="46"/>
      <c r="Z35" s="55"/>
      <c r="AA35" s="55"/>
    </row>
    <row r="36" spans="1:27" x14ac:dyDescent="0.55000000000000004">
      <c r="A36" s="5" t="str">
        <f>IF('Data Validation'!$K$2&lt;&gt;TRUE,"",'Data Validation'!A36)</f>
        <v/>
      </c>
      <c r="B36" s="5" t="str">
        <f>IF('Data Validation'!$K$2&lt;&gt;TRUE,"",'Data Validation'!C36)</f>
        <v/>
      </c>
      <c r="C36" s="5" t="str">
        <f>IF('Data Validation'!$K$2&lt;&gt;TRUE,"",'Data Validation'!E36)</f>
        <v/>
      </c>
      <c r="D36" s="5" t="str">
        <f>IF('Data Validation'!$K$2&lt;&gt;TRUE,"",'Data Validation'!G36)</f>
        <v/>
      </c>
      <c r="E36" s="5" t="str">
        <f>IF($C36&lt;&gt;"M5","",Price!F36)</f>
        <v/>
      </c>
      <c r="F36" s="5" t="str">
        <f>IF($C36&lt;&gt;"M5","",Price!G36)</f>
        <v/>
      </c>
      <c r="G36" s="5" t="str">
        <f>IF($C36&lt;&gt;"M5","",SSA!E36)</f>
        <v/>
      </c>
      <c r="H36" s="5" t="str">
        <f>IF($C36&lt;&gt;"M5","",SSA!F36)</f>
        <v/>
      </c>
      <c r="I36" s="5" t="str">
        <f>IF($C36&lt;&gt;"M5","",SSA!G36)</f>
        <v/>
      </c>
      <c r="J36" s="5" t="str">
        <f>IF($C36&lt;&gt;"M5","",SSA!H36)</f>
        <v/>
      </c>
      <c r="K36" s="15" t="str">
        <f t="shared" si="0"/>
        <v/>
      </c>
      <c r="L36" s="26" t="str">
        <f t="shared" si="2"/>
        <v/>
      </c>
      <c r="M36" s="48" t="str">
        <f t="shared" si="3"/>
        <v/>
      </c>
      <c r="N36" s="49" t="str">
        <f t="shared" si="4"/>
        <v/>
      </c>
      <c r="O36" s="47"/>
      <c r="P36" s="47"/>
      <c r="Q36" s="47"/>
      <c r="R36" s="49" t="str">
        <f t="shared" si="1"/>
        <v/>
      </c>
      <c r="S36" s="47"/>
      <c r="T36" s="47"/>
      <c r="U36" s="47"/>
      <c r="V36" s="54" t="str">
        <f t="shared" si="5"/>
        <v/>
      </c>
      <c r="W36" s="46"/>
      <c r="X36" s="54" t="str">
        <f t="shared" si="6"/>
        <v/>
      </c>
      <c r="Y36" s="46"/>
      <c r="Z36" s="55"/>
      <c r="AA36" s="55"/>
    </row>
    <row r="37" spans="1:27" x14ac:dyDescent="0.55000000000000004">
      <c r="A37" s="5" t="str">
        <f>IF('Data Validation'!$K$2&lt;&gt;TRUE,"",'Data Validation'!A37)</f>
        <v/>
      </c>
      <c r="B37" s="5" t="str">
        <f>IF('Data Validation'!$K$2&lt;&gt;TRUE,"",'Data Validation'!C37)</f>
        <v/>
      </c>
      <c r="C37" s="5" t="str">
        <f>IF('Data Validation'!$K$2&lt;&gt;TRUE,"",'Data Validation'!E37)</f>
        <v/>
      </c>
      <c r="D37" s="5" t="str">
        <f>IF('Data Validation'!$K$2&lt;&gt;TRUE,"",'Data Validation'!G37)</f>
        <v/>
      </c>
      <c r="E37" s="5" t="str">
        <f>IF($C37&lt;&gt;"M5","",Price!F37)</f>
        <v/>
      </c>
      <c r="F37" s="5" t="str">
        <f>IF($C37&lt;&gt;"M5","",Price!G37)</f>
        <v/>
      </c>
      <c r="G37" s="5" t="str">
        <f>IF($C37&lt;&gt;"M5","",SSA!E37)</f>
        <v/>
      </c>
      <c r="H37" s="5" t="str">
        <f>IF($C37&lt;&gt;"M5","",SSA!F37)</f>
        <v/>
      </c>
      <c r="I37" s="5" t="str">
        <f>IF($C37&lt;&gt;"M5","",SSA!G37)</f>
        <v/>
      </c>
      <c r="J37" s="5" t="str">
        <f>IF($C37&lt;&gt;"M5","",SSA!H37)</f>
        <v/>
      </c>
      <c r="K37" s="15" t="str">
        <f t="shared" si="0"/>
        <v/>
      </c>
      <c r="L37" s="26" t="str">
        <f t="shared" si="2"/>
        <v/>
      </c>
      <c r="M37" s="48" t="str">
        <f t="shared" si="3"/>
        <v/>
      </c>
      <c r="N37" s="49" t="str">
        <f t="shared" si="4"/>
        <v/>
      </c>
      <c r="O37" s="47"/>
      <c r="P37" s="47"/>
      <c r="Q37" s="47"/>
      <c r="R37" s="49" t="str">
        <f t="shared" si="1"/>
        <v/>
      </c>
      <c r="S37" s="47"/>
      <c r="T37" s="47"/>
      <c r="U37" s="47"/>
      <c r="V37" s="54" t="str">
        <f t="shared" si="5"/>
        <v/>
      </c>
      <c r="W37" s="46"/>
      <c r="X37" s="54" t="str">
        <f t="shared" si="6"/>
        <v/>
      </c>
      <c r="Y37" s="46"/>
      <c r="Z37" s="55"/>
      <c r="AA37" s="55"/>
    </row>
    <row r="38" spans="1:27" x14ac:dyDescent="0.55000000000000004">
      <c r="A38" s="5" t="str">
        <f>IF('Data Validation'!$K$2&lt;&gt;TRUE,"",'Data Validation'!A38)</f>
        <v/>
      </c>
      <c r="B38" s="5" t="str">
        <f>IF('Data Validation'!$K$2&lt;&gt;TRUE,"",'Data Validation'!C38)</f>
        <v/>
      </c>
      <c r="C38" s="5" t="str">
        <f>IF('Data Validation'!$K$2&lt;&gt;TRUE,"",'Data Validation'!E38)</f>
        <v/>
      </c>
      <c r="D38" s="5" t="str">
        <f>IF('Data Validation'!$K$2&lt;&gt;TRUE,"",'Data Validation'!G38)</f>
        <v/>
      </c>
      <c r="E38" s="5" t="str">
        <f>IF($C38&lt;&gt;"M5","",Price!F38)</f>
        <v/>
      </c>
      <c r="F38" s="5" t="str">
        <f>IF($C38&lt;&gt;"M5","",Price!G38)</f>
        <v/>
      </c>
      <c r="G38" s="5" t="str">
        <f>IF($C38&lt;&gt;"M5","",SSA!E38)</f>
        <v/>
      </c>
      <c r="H38" s="5" t="str">
        <f>IF($C38&lt;&gt;"M5","",SSA!F38)</f>
        <v/>
      </c>
      <c r="I38" s="5" t="str">
        <f>IF($C38&lt;&gt;"M5","",SSA!G38)</f>
        <v/>
      </c>
      <c r="J38" s="5" t="str">
        <f>IF($C38&lt;&gt;"M5","",SSA!H38)</f>
        <v/>
      </c>
      <c r="K38" s="15" t="str">
        <f t="shared" si="0"/>
        <v/>
      </c>
      <c r="L38" s="26" t="str">
        <f t="shared" si="2"/>
        <v/>
      </c>
      <c r="M38" s="48" t="str">
        <f t="shared" si="3"/>
        <v/>
      </c>
      <c r="N38" s="49" t="str">
        <f t="shared" si="4"/>
        <v/>
      </c>
      <c r="O38" s="47"/>
      <c r="P38" s="47"/>
      <c r="Q38" s="47"/>
      <c r="R38" s="49" t="str">
        <f t="shared" si="1"/>
        <v/>
      </c>
      <c r="S38" s="47"/>
      <c r="T38" s="47"/>
      <c r="U38" s="47"/>
      <c r="V38" s="54" t="str">
        <f t="shared" si="5"/>
        <v/>
      </c>
      <c r="W38" s="46"/>
      <c r="X38" s="54" t="str">
        <f t="shared" si="6"/>
        <v/>
      </c>
      <c r="Y38" s="46"/>
      <c r="Z38" s="55"/>
      <c r="AA38" s="55"/>
    </row>
    <row r="39" spans="1:27" x14ac:dyDescent="0.55000000000000004">
      <c r="A39" s="5" t="str">
        <f>IF('Data Validation'!$K$2&lt;&gt;TRUE,"",'Data Validation'!A39)</f>
        <v/>
      </c>
      <c r="B39" s="5" t="str">
        <f>IF('Data Validation'!$K$2&lt;&gt;TRUE,"",'Data Validation'!C39)</f>
        <v/>
      </c>
      <c r="C39" s="5" t="str">
        <f>IF('Data Validation'!$K$2&lt;&gt;TRUE,"",'Data Validation'!E39)</f>
        <v/>
      </c>
      <c r="D39" s="5" t="str">
        <f>IF('Data Validation'!$K$2&lt;&gt;TRUE,"",'Data Validation'!G39)</f>
        <v/>
      </c>
      <c r="E39" s="5" t="str">
        <f>IF($C39&lt;&gt;"M5","",Price!F39)</f>
        <v/>
      </c>
      <c r="F39" s="5" t="str">
        <f>IF($C39&lt;&gt;"M5","",Price!G39)</f>
        <v/>
      </c>
      <c r="G39" s="5" t="str">
        <f>IF($C39&lt;&gt;"M5","",SSA!E39)</f>
        <v/>
      </c>
      <c r="H39" s="5" t="str">
        <f>IF($C39&lt;&gt;"M5","",SSA!F39)</f>
        <v/>
      </c>
      <c r="I39" s="5" t="str">
        <f>IF($C39&lt;&gt;"M5","",SSA!G39)</f>
        <v/>
      </c>
      <c r="J39" s="5" t="str">
        <f>IF($C39&lt;&gt;"M5","",SSA!H39)</f>
        <v/>
      </c>
      <c r="K39" s="15" t="str">
        <f t="shared" si="0"/>
        <v/>
      </c>
      <c r="L39" s="26" t="str">
        <f t="shared" si="2"/>
        <v/>
      </c>
      <c r="M39" s="48" t="str">
        <f t="shared" si="3"/>
        <v/>
      </c>
      <c r="N39" s="49" t="str">
        <f t="shared" si="4"/>
        <v/>
      </c>
      <c r="O39" s="47"/>
      <c r="P39" s="47"/>
      <c r="Q39" s="47"/>
      <c r="R39" s="49" t="str">
        <f t="shared" si="1"/>
        <v/>
      </c>
      <c r="S39" s="47"/>
      <c r="T39" s="47"/>
      <c r="U39" s="47"/>
      <c r="V39" s="54" t="str">
        <f t="shared" si="5"/>
        <v/>
      </c>
      <c r="W39" s="46"/>
      <c r="X39" s="54" t="str">
        <f t="shared" si="6"/>
        <v/>
      </c>
      <c r="Y39" s="46"/>
      <c r="Z39" s="55"/>
      <c r="AA39" s="55"/>
    </row>
    <row r="40" spans="1:27" x14ac:dyDescent="0.55000000000000004">
      <c r="A40" s="5" t="str">
        <f>IF('Data Validation'!$K$2&lt;&gt;TRUE,"",'Data Validation'!A40)</f>
        <v/>
      </c>
      <c r="B40" s="5" t="str">
        <f>IF('Data Validation'!$K$2&lt;&gt;TRUE,"",'Data Validation'!C40)</f>
        <v/>
      </c>
      <c r="C40" s="5" t="str">
        <f>IF('Data Validation'!$K$2&lt;&gt;TRUE,"",'Data Validation'!E40)</f>
        <v/>
      </c>
      <c r="D40" s="5" t="str">
        <f>IF('Data Validation'!$K$2&lt;&gt;TRUE,"",'Data Validation'!G40)</f>
        <v/>
      </c>
      <c r="E40" s="5" t="str">
        <f>IF($C40&lt;&gt;"M5","",Price!F40)</f>
        <v/>
      </c>
      <c r="F40" s="5" t="str">
        <f>IF($C40&lt;&gt;"M5","",Price!G40)</f>
        <v/>
      </c>
      <c r="G40" s="5" t="str">
        <f>IF($C40&lt;&gt;"M5","",SSA!E40)</f>
        <v/>
      </c>
      <c r="H40" s="5" t="str">
        <f>IF($C40&lt;&gt;"M5","",SSA!F40)</f>
        <v/>
      </c>
      <c r="I40" s="5" t="str">
        <f>IF($C40&lt;&gt;"M5","",SSA!G40)</f>
        <v/>
      </c>
      <c r="J40" s="5" t="str">
        <f>IF($C40&lt;&gt;"M5","",SSA!H40)</f>
        <v/>
      </c>
      <c r="K40" s="15" t="str">
        <f t="shared" si="0"/>
        <v/>
      </c>
      <c r="L40" s="26" t="str">
        <f t="shared" si="2"/>
        <v/>
      </c>
      <c r="M40" s="48" t="str">
        <f t="shared" si="3"/>
        <v/>
      </c>
      <c r="N40" s="49" t="str">
        <f t="shared" si="4"/>
        <v/>
      </c>
      <c r="O40" s="47"/>
      <c r="P40" s="47"/>
      <c r="Q40" s="47"/>
      <c r="R40" s="49" t="str">
        <f t="shared" si="1"/>
        <v/>
      </c>
      <c r="S40" s="47"/>
      <c r="T40" s="47"/>
      <c r="U40" s="47"/>
      <c r="V40" s="54" t="str">
        <f t="shared" si="5"/>
        <v/>
      </c>
      <c r="W40" s="46"/>
      <c r="X40" s="54" t="str">
        <f t="shared" si="6"/>
        <v/>
      </c>
      <c r="Y40" s="46"/>
      <c r="Z40" s="55"/>
      <c r="AA40" s="55"/>
    </row>
    <row r="41" spans="1:27" x14ac:dyDescent="0.55000000000000004">
      <c r="A41" s="5" t="str">
        <f>IF('Data Validation'!$K$2&lt;&gt;TRUE,"",'Data Validation'!A41)</f>
        <v/>
      </c>
      <c r="B41" s="5" t="str">
        <f>IF('Data Validation'!$K$2&lt;&gt;TRUE,"",'Data Validation'!C41)</f>
        <v/>
      </c>
      <c r="C41" s="5" t="str">
        <f>IF('Data Validation'!$K$2&lt;&gt;TRUE,"",'Data Validation'!E41)</f>
        <v/>
      </c>
      <c r="D41" s="5" t="str">
        <f>IF('Data Validation'!$K$2&lt;&gt;TRUE,"",'Data Validation'!G41)</f>
        <v/>
      </c>
      <c r="E41" s="5" t="str">
        <f>IF($C41&lt;&gt;"M5","",Price!F41)</f>
        <v/>
      </c>
      <c r="F41" s="5" t="str">
        <f>IF($C41&lt;&gt;"M5","",Price!G41)</f>
        <v/>
      </c>
      <c r="G41" s="5" t="str">
        <f>IF($C41&lt;&gt;"M5","",SSA!E41)</f>
        <v/>
      </c>
      <c r="H41" s="5" t="str">
        <f>IF($C41&lt;&gt;"M5","",SSA!F41)</f>
        <v/>
      </c>
      <c r="I41" s="5" t="str">
        <f>IF($C41&lt;&gt;"M5","",SSA!G41)</f>
        <v/>
      </c>
      <c r="J41" s="5" t="str">
        <f>IF($C41&lt;&gt;"M5","",SSA!H41)</f>
        <v/>
      </c>
      <c r="K41" s="15" t="str">
        <f t="shared" si="0"/>
        <v/>
      </c>
      <c r="L41" s="26" t="str">
        <f t="shared" si="2"/>
        <v/>
      </c>
      <c r="M41" s="48" t="str">
        <f t="shared" si="3"/>
        <v/>
      </c>
      <c r="N41" s="49" t="str">
        <f t="shared" si="4"/>
        <v/>
      </c>
      <c r="O41" s="47"/>
      <c r="P41" s="47"/>
      <c r="Q41" s="47"/>
      <c r="R41" s="49" t="str">
        <f t="shared" si="1"/>
        <v/>
      </c>
      <c r="S41" s="47"/>
      <c r="T41" s="47"/>
      <c r="U41" s="47"/>
      <c r="V41" s="54" t="str">
        <f t="shared" si="5"/>
        <v/>
      </c>
      <c r="W41" s="46"/>
      <c r="X41" s="54" t="str">
        <f t="shared" si="6"/>
        <v/>
      </c>
      <c r="Y41" s="46"/>
      <c r="Z41" s="55"/>
      <c r="AA41" s="55"/>
    </row>
    <row r="42" spans="1:27" x14ac:dyDescent="0.55000000000000004">
      <c r="A42" s="5" t="str">
        <f>IF('Data Validation'!$K$2&lt;&gt;TRUE,"",'Data Validation'!A42)</f>
        <v/>
      </c>
      <c r="B42" s="5" t="str">
        <f>IF('Data Validation'!$K$2&lt;&gt;TRUE,"",'Data Validation'!C42)</f>
        <v/>
      </c>
      <c r="C42" s="5" t="str">
        <f>IF('Data Validation'!$K$2&lt;&gt;TRUE,"",'Data Validation'!E42)</f>
        <v/>
      </c>
      <c r="D42" s="5" t="str">
        <f>IF('Data Validation'!$K$2&lt;&gt;TRUE,"",'Data Validation'!G42)</f>
        <v/>
      </c>
      <c r="E42" s="5" t="str">
        <f>IF($C42&lt;&gt;"M5","",Price!F42)</f>
        <v/>
      </c>
      <c r="F42" s="5" t="str">
        <f>IF($C42&lt;&gt;"M5","",Price!G42)</f>
        <v/>
      </c>
      <c r="G42" s="5" t="str">
        <f>IF($C42&lt;&gt;"M5","",SSA!E42)</f>
        <v/>
      </c>
      <c r="H42" s="5" t="str">
        <f>IF($C42&lt;&gt;"M5","",SSA!F42)</f>
        <v/>
      </c>
      <c r="I42" s="5" t="str">
        <f>IF($C42&lt;&gt;"M5","",SSA!G42)</f>
        <v/>
      </c>
      <c r="J42" s="5" t="str">
        <f>IF($C42&lt;&gt;"M5","",SSA!H42)</f>
        <v/>
      </c>
      <c r="K42" s="15" t="str">
        <f t="shared" si="0"/>
        <v/>
      </c>
      <c r="L42" s="26" t="str">
        <f t="shared" si="2"/>
        <v/>
      </c>
      <c r="M42" s="48" t="str">
        <f t="shared" si="3"/>
        <v/>
      </c>
      <c r="N42" s="49" t="str">
        <f t="shared" si="4"/>
        <v/>
      </c>
      <c r="O42" s="47"/>
      <c r="P42" s="47"/>
      <c r="Q42" s="47"/>
      <c r="R42" s="49" t="str">
        <f t="shared" si="1"/>
        <v/>
      </c>
      <c r="S42" s="47"/>
      <c r="T42" s="47"/>
      <c r="U42" s="47"/>
      <c r="V42" s="54" t="str">
        <f t="shared" si="5"/>
        <v/>
      </c>
      <c r="W42" s="46"/>
      <c r="X42" s="54" t="str">
        <f t="shared" si="6"/>
        <v/>
      </c>
      <c r="Y42" s="46"/>
      <c r="Z42" s="55"/>
      <c r="AA42" s="55"/>
    </row>
    <row r="43" spans="1:27" x14ac:dyDescent="0.55000000000000004">
      <c r="A43" s="5" t="str">
        <f>IF('Data Validation'!$K$2&lt;&gt;TRUE,"",'Data Validation'!A43)</f>
        <v/>
      </c>
      <c r="B43" s="5" t="str">
        <f>IF('Data Validation'!$K$2&lt;&gt;TRUE,"",'Data Validation'!C43)</f>
        <v/>
      </c>
      <c r="C43" s="5" t="str">
        <f>IF('Data Validation'!$K$2&lt;&gt;TRUE,"",'Data Validation'!E43)</f>
        <v/>
      </c>
      <c r="D43" s="5" t="str">
        <f>IF('Data Validation'!$K$2&lt;&gt;TRUE,"",'Data Validation'!G43)</f>
        <v/>
      </c>
      <c r="E43" s="5" t="str">
        <f>IF($C43&lt;&gt;"M5","",Price!F43)</f>
        <v/>
      </c>
      <c r="F43" s="5" t="str">
        <f>IF($C43&lt;&gt;"M5","",Price!G43)</f>
        <v/>
      </c>
      <c r="G43" s="5" t="str">
        <f>IF($C43&lt;&gt;"M5","",SSA!E43)</f>
        <v/>
      </c>
      <c r="H43" s="5" t="str">
        <f>IF($C43&lt;&gt;"M5","",SSA!F43)</f>
        <v/>
      </c>
      <c r="I43" s="5" t="str">
        <f>IF($C43&lt;&gt;"M5","",SSA!G43)</f>
        <v/>
      </c>
      <c r="J43" s="5" t="str">
        <f>IF($C43&lt;&gt;"M5","",SSA!H43)</f>
        <v/>
      </c>
      <c r="K43" s="15" t="str">
        <f t="shared" si="0"/>
        <v/>
      </c>
      <c r="L43" s="26" t="str">
        <f t="shared" si="2"/>
        <v/>
      </c>
      <c r="M43" s="48" t="str">
        <f t="shared" si="3"/>
        <v/>
      </c>
      <c r="N43" s="49" t="str">
        <f t="shared" si="4"/>
        <v/>
      </c>
      <c r="O43" s="47"/>
      <c r="P43" s="47"/>
      <c r="Q43" s="47"/>
      <c r="R43" s="49" t="str">
        <f t="shared" si="1"/>
        <v/>
      </c>
      <c r="S43" s="47"/>
      <c r="T43" s="47"/>
      <c r="U43" s="47"/>
      <c r="V43" s="54" t="str">
        <f t="shared" si="5"/>
        <v/>
      </c>
      <c r="W43" s="46"/>
      <c r="X43" s="54" t="str">
        <f t="shared" si="6"/>
        <v/>
      </c>
      <c r="Y43" s="46"/>
      <c r="Z43" s="55"/>
      <c r="AA43" s="55"/>
    </row>
    <row r="44" spans="1:27" x14ac:dyDescent="0.55000000000000004">
      <c r="A44" s="5" t="str">
        <f>IF('Data Validation'!$K$2&lt;&gt;TRUE,"",'Data Validation'!A44)</f>
        <v/>
      </c>
      <c r="B44" s="5" t="str">
        <f>IF('Data Validation'!$K$2&lt;&gt;TRUE,"",'Data Validation'!C44)</f>
        <v/>
      </c>
      <c r="C44" s="5" t="str">
        <f>IF('Data Validation'!$K$2&lt;&gt;TRUE,"",'Data Validation'!E44)</f>
        <v/>
      </c>
      <c r="D44" s="5" t="str">
        <f>IF('Data Validation'!$K$2&lt;&gt;TRUE,"",'Data Validation'!G44)</f>
        <v/>
      </c>
      <c r="E44" s="5" t="str">
        <f>IF($C44&lt;&gt;"M5","",Price!F44)</f>
        <v/>
      </c>
      <c r="F44" s="5" t="str">
        <f>IF($C44&lt;&gt;"M5","",Price!G44)</f>
        <v/>
      </c>
      <c r="G44" s="5" t="str">
        <f>IF($C44&lt;&gt;"M5","",SSA!E44)</f>
        <v/>
      </c>
      <c r="H44" s="5" t="str">
        <f>IF($C44&lt;&gt;"M5","",SSA!F44)</f>
        <v/>
      </c>
      <c r="I44" s="5" t="str">
        <f>IF($C44&lt;&gt;"M5","",SSA!G44)</f>
        <v/>
      </c>
      <c r="J44" s="5" t="str">
        <f>IF($C44&lt;&gt;"M5","",SSA!H44)</f>
        <v/>
      </c>
      <c r="K44" s="15" t="str">
        <f t="shared" si="0"/>
        <v/>
      </c>
      <c r="L44" s="26" t="str">
        <f t="shared" si="2"/>
        <v/>
      </c>
      <c r="M44" s="48" t="str">
        <f t="shared" si="3"/>
        <v/>
      </c>
      <c r="N44" s="49" t="str">
        <f t="shared" si="4"/>
        <v/>
      </c>
      <c r="O44" s="47"/>
      <c r="P44" s="47"/>
      <c r="Q44" s="47"/>
      <c r="R44" s="49" t="str">
        <f t="shared" si="1"/>
        <v/>
      </c>
      <c r="S44" s="47"/>
      <c r="T44" s="47"/>
      <c r="U44" s="47"/>
      <c r="V44" s="54" t="str">
        <f t="shared" si="5"/>
        <v/>
      </c>
      <c r="W44" s="46"/>
      <c r="X44" s="54" t="str">
        <f t="shared" si="6"/>
        <v/>
      </c>
      <c r="Y44" s="46"/>
      <c r="Z44" s="55"/>
      <c r="AA44" s="55"/>
    </row>
    <row r="45" spans="1:27" x14ac:dyDescent="0.55000000000000004">
      <c r="A45" s="5" t="str">
        <f>IF('Data Validation'!$K$2&lt;&gt;TRUE,"",'Data Validation'!A45)</f>
        <v/>
      </c>
      <c r="B45" s="5" t="str">
        <f>IF('Data Validation'!$K$2&lt;&gt;TRUE,"",'Data Validation'!C45)</f>
        <v/>
      </c>
      <c r="C45" s="5" t="str">
        <f>IF('Data Validation'!$K$2&lt;&gt;TRUE,"",'Data Validation'!E45)</f>
        <v/>
      </c>
      <c r="D45" s="5" t="str">
        <f>IF('Data Validation'!$K$2&lt;&gt;TRUE,"",'Data Validation'!G45)</f>
        <v/>
      </c>
      <c r="E45" s="5" t="str">
        <f>IF($C45&lt;&gt;"M5","",Price!F45)</f>
        <v/>
      </c>
      <c r="F45" s="5" t="str">
        <f>IF($C45&lt;&gt;"M5","",Price!G45)</f>
        <v/>
      </c>
      <c r="G45" s="5" t="str">
        <f>IF($C45&lt;&gt;"M5","",SSA!E45)</f>
        <v/>
      </c>
      <c r="H45" s="5" t="str">
        <f>IF($C45&lt;&gt;"M5","",SSA!F45)</f>
        <v/>
      </c>
      <c r="I45" s="5" t="str">
        <f>IF($C45&lt;&gt;"M5","",SSA!G45)</f>
        <v/>
      </c>
      <c r="J45" s="5" t="str">
        <f>IF($C45&lt;&gt;"M5","",SSA!H45)</f>
        <v/>
      </c>
      <c r="K45" s="15" t="str">
        <f t="shared" si="0"/>
        <v/>
      </c>
      <c r="L45" s="26" t="str">
        <f t="shared" si="2"/>
        <v/>
      </c>
      <c r="M45" s="48" t="str">
        <f t="shared" si="3"/>
        <v/>
      </c>
      <c r="N45" s="49" t="str">
        <f t="shared" si="4"/>
        <v/>
      </c>
      <c r="O45" s="47"/>
      <c r="P45" s="47"/>
      <c r="Q45" s="47"/>
      <c r="R45" s="49" t="str">
        <f t="shared" si="1"/>
        <v/>
      </c>
      <c r="S45" s="47"/>
      <c r="T45" s="47"/>
      <c r="U45" s="47"/>
      <c r="V45" s="54" t="str">
        <f t="shared" si="5"/>
        <v/>
      </c>
      <c r="W45" s="46"/>
      <c r="X45" s="54" t="str">
        <f t="shared" si="6"/>
        <v/>
      </c>
      <c r="Y45" s="46"/>
      <c r="Z45" s="55"/>
      <c r="AA45" s="55"/>
    </row>
    <row r="46" spans="1:27" x14ac:dyDescent="0.55000000000000004">
      <c r="A46" s="5" t="str">
        <f>IF('Data Validation'!$K$2&lt;&gt;TRUE,"",'Data Validation'!A46)</f>
        <v/>
      </c>
      <c r="B46" s="5" t="str">
        <f>IF('Data Validation'!$K$2&lt;&gt;TRUE,"",'Data Validation'!C46)</f>
        <v/>
      </c>
      <c r="C46" s="5" t="str">
        <f>IF('Data Validation'!$K$2&lt;&gt;TRUE,"",'Data Validation'!E46)</f>
        <v/>
      </c>
      <c r="D46" s="5" t="str">
        <f>IF('Data Validation'!$K$2&lt;&gt;TRUE,"",'Data Validation'!G46)</f>
        <v/>
      </c>
      <c r="E46" s="5" t="str">
        <f>IF($C46&lt;&gt;"M5","",Price!F46)</f>
        <v/>
      </c>
      <c r="F46" s="5" t="str">
        <f>IF($C46&lt;&gt;"M5","",Price!G46)</f>
        <v/>
      </c>
      <c r="G46" s="5" t="str">
        <f>IF($C46&lt;&gt;"M5","",SSA!E46)</f>
        <v/>
      </c>
      <c r="H46" s="5" t="str">
        <f>IF($C46&lt;&gt;"M5","",SSA!F46)</f>
        <v/>
      </c>
      <c r="I46" s="5" t="str">
        <f>IF($C46&lt;&gt;"M5","",SSA!G46)</f>
        <v/>
      </c>
      <c r="J46" s="5" t="str">
        <f>IF($C46&lt;&gt;"M5","",SSA!H46)</f>
        <v/>
      </c>
      <c r="K46" s="15" t="str">
        <f t="shared" si="0"/>
        <v/>
      </c>
      <c r="L46" s="26" t="str">
        <f t="shared" si="2"/>
        <v/>
      </c>
      <c r="M46" s="48" t="str">
        <f t="shared" si="3"/>
        <v/>
      </c>
      <c r="N46" s="49" t="str">
        <f t="shared" si="4"/>
        <v/>
      </c>
      <c r="O46" s="47"/>
      <c r="P46" s="47"/>
      <c r="Q46" s="47"/>
      <c r="R46" s="49" t="str">
        <f t="shared" si="1"/>
        <v/>
      </c>
      <c r="S46" s="47"/>
      <c r="T46" s="47"/>
      <c r="U46" s="47"/>
      <c r="V46" s="54" t="str">
        <f t="shared" si="5"/>
        <v/>
      </c>
      <c r="W46" s="46"/>
      <c r="X46" s="54" t="str">
        <f t="shared" si="6"/>
        <v/>
      </c>
      <c r="Y46" s="46"/>
      <c r="Z46" s="55"/>
      <c r="AA46" s="55"/>
    </row>
    <row r="47" spans="1:27" x14ac:dyDescent="0.55000000000000004">
      <c r="A47" s="5" t="str">
        <f>IF('Data Validation'!$K$2&lt;&gt;TRUE,"",'Data Validation'!A47)</f>
        <v/>
      </c>
      <c r="B47" s="5" t="str">
        <f>IF('Data Validation'!$K$2&lt;&gt;TRUE,"",'Data Validation'!C47)</f>
        <v/>
      </c>
      <c r="C47" s="5" t="str">
        <f>IF('Data Validation'!$K$2&lt;&gt;TRUE,"",'Data Validation'!E47)</f>
        <v/>
      </c>
      <c r="D47" s="5" t="str">
        <f>IF('Data Validation'!$K$2&lt;&gt;TRUE,"",'Data Validation'!G47)</f>
        <v/>
      </c>
      <c r="E47" s="5" t="str">
        <f>IF($C47&lt;&gt;"M5","",Price!F47)</f>
        <v/>
      </c>
      <c r="F47" s="5" t="str">
        <f>IF($C47&lt;&gt;"M5","",Price!G47)</f>
        <v/>
      </c>
      <c r="G47" s="5" t="str">
        <f>IF($C47&lt;&gt;"M5","",SSA!E47)</f>
        <v/>
      </c>
      <c r="H47" s="5" t="str">
        <f>IF($C47&lt;&gt;"M5","",SSA!F47)</f>
        <v/>
      </c>
      <c r="I47" s="5" t="str">
        <f>IF($C47&lt;&gt;"M5","",SSA!G47)</f>
        <v/>
      </c>
      <c r="J47" s="5" t="str">
        <f>IF($C47&lt;&gt;"M5","",SSA!H47)</f>
        <v/>
      </c>
      <c r="K47" s="15" t="str">
        <f t="shared" si="0"/>
        <v/>
      </c>
      <c r="L47" s="26" t="str">
        <f t="shared" si="2"/>
        <v/>
      </c>
      <c r="M47" s="48" t="str">
        <f t="shared" si="3"/>
        <v/>
      </c>
      <c r="N47" s="49" t="str">
        <f t="shared" si="4"/>
        <v/>
      </c>
      <c r="O47" s="47"/>
      <c r="P47" s="47"/>
      <c r="Q47" s="47"/>
      <c r="R47" s="49" t="str">
        <f t="shared" si="1"/>
        <v/>
      </c>
      <c r="S47" s="47"/>
      <c r="T47" s="47"/>
      <c r="U47" s="47"/>
      <c r="V47" s="54" t="str">
        <f t="shared" si="5"/>
        <v/>
      </c>
      <c r="W47" s="46"/>
      <c r="X47" s="54" t="str">
        <f t="shared" si="6"/>
        <v/>
      </c>
      <c r="Y47" s="46"/>
      <c r="Z47" s="55"/>
      <c r="AA47" s="55"/>
    </row>
    <row r="48" spans="1:27" x14ac:dyDescent="0.55000000000000004">
      <c r="A48" s="5" t="str">
        <f>IF('Data Validation'!$K$2&lt;&gt;TRUE,"",'Data Validation'!A48)</f>
        <v/>
      </c>
      <c r="B48" s="5" t="str">
        <f>IF('Data Validation'!$K$2&lt;&gt;TRUE,"",'Data Validation'!C48)</f>
        <v/>
      </c>
      <c r="C48" s="5" t="str">
        <f>IF('Data Validation'!$K$2&lt;&gt;TRUE,"",'Data Validation'!E48)</f>
        <v/>
      </c>
      <c r="D48" s="5" t="str">
        <f>IF('Data Validation'!$K$2&lt;&gt;TRUE,"",'Data Validation'!G48)</f>
        <v/>
      </c>
      <c r="E48" s="5" t="str">
        <f>IF($C48&lt;&gt;"M5","",Price!F48)</f>
        <v/>
      </c>
      <c r="F48" s="5" t="str">
        <f>IF($C48&lt;&gt;"M5","",Price!G48)</f>
        <v/>
      </c>
      <c r="G48" s="5" t="str">
        <f>IF($C48&lt;&gt;"M5","",SSA!E48)</f>
        <v/>
      </c>
      <c r="H48" s="5" t="str">
        <f>IF($C48&lt;&gt;"M5","",SSA!F48)</f>
        <v/>
      </c>
      <c r="I48" s="5" t="str">
        <f>IF($C48&lt;&gt;"M5","",SSA!G48)</f>
        <v/>
      </c>
      <c r="J48" s="5" t="str">
        <f>IF($C48&lt;&gt;"M5","",SSA!H48)</f>
        <v/>
      </c>
      <c r="K48" s="15" t="str">
        <f t="shared" si="0"/>
        <v/>
      </c>
      <c r="L48" s="26" t="str">
        <f t="shared" si="2"/>
        <v/>
      </c>
      <c r="M48" s="48" t="str">
        <f t="shared" si="3"/>
        <v/>
      </c>
      <c r="N48" s="49" t="str">
        <f t="shared" si="4"/>
        <v/>
      </c>
      <c r="O48" s="47"/>
      <c r="P48" s="47"/>
      <c r="Q48" s="47"/>
      <c r="R48" s="49" t="str">
        <f t="shared" si="1"/>
        <v/>
      </c>
      <c r="S48" s="47"/>
      <c r="T48" s="47"/>
      <c r="U48" s="47"/>
      <c r="V48" s="54" t="str">
        <f t="shared" si="5"/>
        <v/>
      </c>
      <c r="W48" s="46"/>
      <c r="X48" s="54" t="str">
        <f t="shared" si="6"/>
        <v/>
      </c>
      <c r="Y48" s="46"/>
      <c r="Z48" s="55"/>
      <c r="AA48" s="55"/>
    </row>
    <row r="49" spans="1:27" x14ac:dyDescent="0.55000000000000004">
      <c r="A49" s="5" t="str">
        <f>IF('Data Validation'!$K$2&lt;&gt;TRUE,"",'Data Validation'!A49)</f>
        <v/>
      </c>
      <c r="B49" s="5" t="str">
        <f>IF('Data Validation'!$K$2&lt;&gt;TRUE,"",'Data Validation'!C49)</f>
        <v/>
      </c>
      <c r="C49" s="5" t="str">
        <f>IF('Data Validation'!$K$2&lt;&gt;TRUE,"",'Data Validation'!E49)</f>
        <v/>
      </c>
      <c r="D49" s="5" t="str">
        <f>IF('Data Validation'!$K$2&lt;&gt;TRUE,"",'Data Validation'!G49)</f>
        <v/>
      </c>
      <c r="E49" s="5" t="str">
        <f>IF($C49&lt;&gt;"M5","",Price!F49)</f>
        <v/>
      </c>
      <c r="F49" s="5" t="str">
        <f>IF($C49&lt;&gt;"M5","",Price!G49)</f>
        <v/>
      </c>
      <c r="G49" s="5" t="str">
        <f>IF($C49&lt;&gt;"M5","",SSA!E49)</f>
        <v/>
      </c>
      <c r="H49" s="5" t="str">
        <f>IF($C49&lt;&gt;"M5","",SSA!F49)</f>
        <v/>
      </c>
      <c r="I49" s="5" t="str">
        <f>IF($C49&lt;&gt;"M5","",SSA!G49)</f>
        <v/>
      </c>
      <c r="J49" s="5" t="str">
        <f>IF($C49&lt;&gt;"M5","",SSA!H49)</f>
        <v/>
      </c>
      <c r="K49" s="15" t="str">
        <f t="shared" si="0"/>
        <v/>
      </c>
      <c r="L49" s="26" t="str">
        <f t="shared" si="2"/>
        <v/>
      </c>
      <c r="M49" s="48" t="str">
        <f t="shared" si="3"/>
        <v/>
      </c>
      <c r="N49" s="49" t="str">
        <f t="shared" si="4"/>
        <v/>
      </c>
      <c r="O49" s="47"/>
      <c r="P49" s="47"/>
      <c r="Q49" s="47"/>
      <c r="R49" s="49" t="str">
        <f t="shared" si="1"/>
        <v/>
      </c>
      <c r="S49" s="47"/>
      <c r="T49" s="47"/>
      <c r="U49" s="47"/>
      <c r="V49" s="54" t="str">
        <f t="shared" si="5"/>
        <v/>
      </c>
      <c r="W49" s="46"/>
      <c r="X49" s="54" t="str">
        <f t="shared" si="6"/>
        <v/>
      </c>
      <c r="Y49" s="46"/>
      <c r="Z49" s="55"/>
      <c r="AA49" s="55"/>
    </row>
    <row r="50" spans="1:27" x14ac:dyDescent="0.55000000000000004">
      <c r="A50" s="5" t="str">
        <f>IF('Data Validation'!$K$2&lt;&gt;TRUE,"",'Data Validation'!A50)</f>
        <v/>
      </c>
      <c r="B50" s="5" t="str">
        <f>IF('Data Validation'!$K$2&lt;&gt;TRUE,"",'Data Validation'!C50)</f>
        <v/>
      </c>
      <c r="C50" s="5" t="str">
        <f>IF('Data Validation'!$K$2&lt;&gt;TRUE,"",'Data Validation'!E50)</f>
        <v/>
      </c>
      <c r="D50" s="5" t="str">
        <f>IF('Data Validation'!$K$2&lt;&gt;TRUE,"",'Data Validation'!G50)</f>
        <v/>
      </c>
      <c r="E50" s="5" t="str">
        <f>IF($C50&lt;&gt;"M5","",Price!F50)</f>
        <v/>
      </c>
      <c r="F50" s="5" t="str">
        <f>IF($C50&lt;&gt;"M5","",Price!G50)</f>
        <v/>
      </c>
      <c r="G50" s="5" t="str">
        <f>IF($C50&lt;&gt;"M5","",SSA!E50)</f>
        <v/>
      </c>
      <c r="H50" s="5" t="str">
        <f>IF($C50&lt;&gt;"M5","",SSA!F50)</f>
        <v/>
      </c>
      <c r="I50" s="5" t="str">
        <f>IF($C50&lt;&gt;"M5","",SSA!G50)</f>
        <v/>
      </c>
      <c r="J50" s="5" t="str">
        <f>IF($C50&lt;&gt;"M5","",SSA!H50)</f>
        <v/>
      </c>
      <c r="K50" s="15" t="str">
        <f t="shared" si="0"/>
        <v/>
      </c>
      <c r="L50" s="26" t="str">
        <f t="shared" si="2"/>
        <v/>
      </c>
      <c r="M50" s="48" t="str">
        <f t="shared" si="3"/>
        <v/>
      </c>
      <c r="N50" s="49" t="str">
        <f t="shared" si="4"/>
        <v/>
      </c>
      <c r="O50" s="47"/>
      <c r="P50" s="47"/>
      <c r="Q50" s="47"/>
      <c r="R50" s="49" t="str">
        <f t="shared" si="1"/>
        <v/>
      </c>
      <c r="S50" s="47"/>
      <c r="T50" s="47"/>
      <c r="U50" s="47"/>
      <c r="V50" s="54" t="str">
        <f t="shared" si="5"/>
        <v/>
      </c>
      <c r="W50" s="46"/>
      <c r="X50" s="54" t="str">
        <f t="shared" si="6"/>
        <v/>
      </c>
      <c r="Y50" s="46"/>
      <c r="Z50" s="55"/>
      <c r="AA50" s="55"/>
    </row>
    <row r="51" spans="1:27" x14ac:dyDescent="0.55000000000000004">
      <c r="A51" s="5" t="str">
        <f>IF('Data Validation'!$K$2&lt;&gt;TRUE,"",'Data Validation'!A51)</f>
        <v/>
      </c>
      <c r="B51" s="5" t="str">
        <f>IF('Data Validation'!$K$2&lt;&gt;TRUE,"",'Data Validation'!C51)</f>
        <v/>
      </c>
      <c r="C51" s="5" t="str">
        <f>IF('Data Validation'!$K$2&lt;&gt;TRUE,"",'Data Validation'!E51)</f>
        <v/>
      </c>
      <c r="D51" s="5" t="str">
        <f>IF('Data Validation'!$K$2&lt;&gt;TRUE,"",'Data Validation'!G51)</f>
        <v/>
      </c>
      <c r="E51" s="5" t="str">
        <f>IF($C51&lt;&gt;"M5","",Price!F51)</f>
        <v/>
      </c>
      <c r="F51" s="5" t="str">
        <f>IF($C51&lt;&gt;"M5","",Price!G51)</f>
        <v/>
      </c>
      <c r="G51" s="5" t="str">
        <f>IF($C51&lt;&gt;"M5","",SSA!E51)</f>
        <v/>
      </c>
      <c r="H51" s="5" t="str">
        <f>IF($C51&lt;&gt;"M5","",SSA!F51)</f>
        <v/>
      </c>
      <c r="I51" s="5" t="str">
        <f>IF($C51&lt;&gt;"M5","",SSA!G51)</f>
        <v/>
      </c>
      <c r="J51" s="5" t="str">
        <f>IF($C51&lt;&gt;"M5","",SSA!H51)</f>
        <v/>
      </c>
      <c r="K51" s="15" t="str">
        <f t="shared" si="0"/>
        <v/>
      </c>
      <c r="L51" s="26" t="str">
        <f t="shared" si="2"/>
        <v/>
      </c>
      <c r="M51" s="48" t="str">
        <f t="shared" si="3"/>
        <v/>
      </c>
      <c r="N51" s="49" t="str">
        <f t="shared" si="4"/>
        <v/>
      </c>
      <c r="O51" s="47"/>
      <c r="P51" s="47"/>
      <c r="Q51" s="47"/>
      <c r="R51" s="49" t="str">
        <f t="shared" si="1"/>
        <v/>
      </c>
      <c r="S51" s="47"/>
      <c r="T51" s="47"/>
      <c r="U51" s="47"/>
      <c r="V51" s="54" t="str">
        <f t="shared" si="5"/>
        <v/>
      </c>
      <c r="W51" s="46"/>
      <c r="X51" s="54" t="str">
        <f t="shared" si="6"/>
        <v/>
      </c>
      <c r="Y51" s="46"/>
      <c r="Z51" s="55"/>
      <c r="AA51" s="55"/>
    </row>
    <row r="52" spans="1:27" x14ac:dyDescent="0.55000000000000004">
      <c r="A52" s="5" t="str">
        <f>IF('Data Validation'!$K$2&lt;&gt;TRUE,"",'Data Validation'!A52)</f>
        <v/>
      </c>
      <c r="B52" s="5" t="str">
        <f>IF('Data Validation'!$K$2&lt;&gt;TRUE,"",'Data Validation'!C52)</f>
        <v/>
      </c>
      <c r="C52" s="5" t="str">
        <f>IF('Data Validation'!$K$2&lt;&gt;TRUE,"",'Data Validation'!E52)</f>
        <v/>
      </c>
      <c r="D52" s="5" t="str">
        <f>IF('Data Validation'!$K$2&lt;&gt;TRUE,"",'Data Validation'!G52)</f>
        <v/>
      </c>
      <c r="E52" s="5" t="str">
        <f>IF($C52&lt;&gt;"M5","",Price!F52)</f>
        <v/>
      </c>
      <c r="F52" s="5" t="str">
        <f>IF($C52&lt;&gt;"M5","",Price!G52)</f>
        <v/>
      </c>
      <c r="G52" s="5" t="str">
        <f>IF($C52&lt;&gt;"M5","",SSA!E52)</f>
        <v/>
      </c>
      <c r="H52" s="5" t="str">
        <f>IF($C52&lt;&gt;"M5","",SSA!F52)</f>
        <v/>
      </c>
      <c r="I52" s="5" t="str">
        <f>IF($C52&lt;&gt;"M5","",SSA!G52)</f>
        <v/>
      </c>
      <c r="J52" s="5" t="str">
        <f>IF($C52&lt;&gt;"M5","",SSA!H52)</f>
        <v/>
      </c>
      <c r="K52" s="15" t="str">
        <f t="shared" si="0"/>
        <v/>
      </c>
      <c r="L52" s="26" t="str">
        <f t="shared" si="2"/>
        <v/>
      </c>
      <c r="M52" s="48" t="str">
        <f t="shared" si="3"/>
        <v/>
      </c>
      <c r="N52" s="49" t="str">
        <f t="shared" si="4"/>
        <v/>
      </c>
      <c r="O52" s="47"/>
      <c r="P52" s="47"/>
      <c r="Q52" s="47"/>
      <c r="R52" s="49" t="str">
        <f t="shared" si="1"/>
        <v/>
      </c>
      <c r="S52" s="47"/>
      <c r="T52" s="47"/>
      <c r="U52" s="47"/>
      <c r="V52" s="54" t="str">
        <f t="shared" si="5"/>
        <v/>
      </c>
      <c r="W52" s="46"/>
      <c r="X52" s="54" t="str">
        <f t="shared" si="6"/>
        <v/>
      </c>
      <c r="Y52" s="46"/>
      <c r="Z52" s="55"/>
      <c r="AA52" s="55"/>
    </row>
    <row r="53" spans="1:27" x14ac:dyDescent="0.55000000000000004">
      <c r="A53" s="5" t="str">
        <f>IF('Data Validation'!$K$2&lt;&gt;TRUE,"",'Data Validation'!A53)</f>
        <v/>
      </c>
      <c r="B53" s="5" t="str">
        <f>IF('Data Validation'!$K$2&lt;&gt;TRUE,"",'Data Validation'!C53)</f>
        <v/>
      </c>
      <c r="C53" s="5" t="str">
        <f>IF('Data Validation'!$K$2&lt;&gt;TRUE,"",'Data Validation'!E53)</f>
        <v/>
      </c>
      <c r="D53" s="5" t="str">
        <f>IF('Data Validation'!$K$2&lt;&gt;TRUE,"",'Data Validation'!G53)</f>
        <v/>
      </c>
      <c r="E53" s="5" t="str">
        <f>IF($C53&lt;&gt;"M5","",Price!F53)</f>
        <v/>
      </c>
      <c r="F53" s="5" t="str">
        <f>IF($C53&lt;&gt;"M5","",Price!G53)</f>
        <v/>
      </c>
      <c r="G53" s="5" t="str">
        <f>IF($C53&lt;&gt;"M5","",SSA!E53)</f>
        <v/>
      </c>
      <c r="H53" s="5" t="str">
        <f>IF($C53&lt;&gt;"M5","",SSA!F53)</f>
        <v/>
      </c>
      <c r="I53" s="5" t="str">
        <f>IF($C53&lt;&gt;"M5","",SSA!G53)</f>
        <v/>
      </c>
      <c r="J53" s="5" t="str">
        <f>IF($C53&lt;&gt;"M5","",SSA!H53)</f>
        <v/>
      </c>
      <c r="K53" s="15" t="str">
        <f t="shared" si="0"/>
        <v/>
      </c>
      <c r="L53" s="26" t="str">
        <f t="shared" si="2"/>
        <v/>
      </c>
      <c r="M53" s="48" t="str">
        <f t="shared" si="3"/>
        <v/>
      </c>
      <c r="N53" s="49" t="str">
        <f t="shared" si="4"/>
        <v/>
      </c>
      <c r="O53" s="47"/>
      <c r="P53" s="47"/>
      <c r="Q53" s="47"/>
      <c r="R53" s="49" t="str">
        <f t="shared" si="1"/>
        <v/>
      </c>
      <c r="S53" s="47"/>
      <c r="T53" s="47"/>
      <c r="U53" s="47"/>
      <c r="V53" s="54" t="str">
        <f t="shared" si="5"/>
        <v/>
      </c>
      <c r="W53" s="46"/>
      <c r="X53" s="54" t="str">
        <f t="shared" si="6"/>
        <v/>
      </c>
      <c r="Y53" s="46"/>
      <c r="Z53" s="55"/>
      <c r="AA53" s="55"/>
    </row>
    <row r="54" spans="1:27" x14ac:dyDescent="0.55000000000000004">
      <c r="A54" s="5" t="str">
        <f>IF('Data Validation'!$K$2&lt;&gt;TRUE,"",'Data Validation'!A54)</f>
        <v/>
      </c>
      <c r="B54" s="5" t="str">
        <f>IF('Data Validation'!$K$2&lt;&gt;TRUE,"",'Data Validation'!C54)</f>
        <v/>
      </c>
      <c r="C54" s="5" t="str">
        <f>IF('Data Validation'!$K$2&lt;&gt;TRUE,"",'Data Validation'!E54)</f>
        <v/>
      </c>
      <c r="D54" s="5" t="str">
        <f>IF('Data Validation'!$K$2&lt;&gt;TRUE,"",'Data Validation'!G54)</f>
        <v/>
      </c>
      <c r="E54" s="5" t="str">
        <f>IF($C54&lt;&gt;"M5","",Price!F54)</f>
        <v/>
      </c>
      <c r="F54" s="5" t="str">
        <f>IF($C54&lt;&gt;"M5","",Price!G54)</f>
        <v/>
      </c>
      <c r="G54" s="5" t="str">
        <f>IF($C54&lt;&gt;"M5","",SSA!E54)</f>
        <v/>
      </c>
      <c r="H54" s="5" t="str">
        <f>IF($C54&lt;&gt;"M5","",SSA!F54)</f>
        <v/>
      </c>
      <c r="I54" s="5" t="str">
        <f>IF($C54&lt;&gt;"M5","",SSA!G54)</f>
        <v/>
      </c>
      <c r="J54" s="5" t="str">
        <f>IF($C54&lt;&gt;"M5","",SSA!H54)</f>
        <v/>
      </c>
      <c r="K54" s="15" t="str">
        <f t="shared" si="0"/>
        <v/>
      </c>
      <c r="L54" s="26" t="str">
        <f t="shared" si="2"/>
        <v/>
      </c>
      <c r="M54" s="48" t="str">
        <f t="shared" si="3"/>
        <v/>
      </c>
      <c r="N54" s="49" t="str">
        <f t="shared" si="4"/>
        <v/>
      </c>
      <c r="O54" s="47"/>
      <c r="P54" s="47"/>
      <c r="Q54" s="47"/>
      <c r="R54" s="49" t="str">
        <f t="shared" si="1"/>
        <v/>
      </c>
      <c r="S54" s="47"/>
      <c r="T54" s="47"/>
      <c r="U54" s="47"/>
      <c r="V54" s="54" t="str">
        <f t="shared" si="5"/>
        <v/>
      </c>
      <c r="W54" s="46"/>
      <c r="X54" s="54" t="str">
        <f t="shared" si="6"/>
        <v/>
      </c>
      <c r="Y54" s="46"/>
      <c r="Z54" s="55"/>
      <c r="AA54" s="55"/>
    </row>
    <row r="55" spans="1:27" x14ac:dyDescent="0.55000000000000004">
      <c r="A55" s="5" t="str">
        <f>IF('Data Validation'!$K$2&lt;&gt;TRUE,"",'Data Validation'!A55)</f>
        <v/>
      </c>
      <c r="B55" s="5" t="str">
        <f>IF('Data Validation'!$K$2&lt;&gt;TRUE,"",'Data Validation'!C55)</f>
        <v/>
      </c>
      <c r="C55" s="5" t="str">
        <f>IF('Data Validation'!$K$2&lt;&gt;TRUE,"",'Data Validation'!E55)</f>
        <v/>
      </c>
      <c r="D55" s="5" t="str">
        <f>IF('Data Validation'!$K$2&lt;&gt;TRUE,"",'Data Validation'!G55)</f>
        <v/>
      </c>
      <c r="E55" s="5" t="str">
        <f>IF($C55&lt;&gt;"M5","",Price!F55)</f>
        <v/>
      </c>
      <c r="F55" s="5" t="str">
        <f>IF($C55&lt;&gt;"M5","",Price!G55)</f>
        <v/>
      </c>
      <c r="G55" s="5" t="str">
        <f>IF($C55&lt;&gt;"M5","",SSA!E55)</f>
        <v/>
      </c>
      <c r="H55" s="5" t="str">
        <f>IF($C55&lt;&gt;"M5","",SSA!F55)</f>
        <v/>
      </c>
      <c r="I55" s="5" t="str">
        <f>IF($C55&lt;&gt;"M5","",SSA!G55)</f>
        <v/>
      </c>
      <c r="J55" s="5" t="str">
        <f>IF($C55&lt;&gt;"M5","",SSA!H55)</f>
        <v/>
      </c>
      <c r="K55" s="15" t="str">
        <f t="shared" si="0"/>
        <v/>
      </c>
      <c r="L55" s="26" t="str">
        <f t="shared" si="2"/>
        <v/>
      </c>
      <c r="M55" s="48" t="str">
        <f t="shared" si="3"/>
        <v/>
      </c>
      <c r="N55" s="49" t="str">
        <f t="shared" si="4"/>
        <v/>
      </c>
      <c r="O55" s="47"/>
      <c r="P55" s="47"/>
      <c r="Q55" s="47"/>
      <c r="R55" s="49" t="str">
        <f t="shared" si="1"/>
        <v/>
      </c>
      <c r="S55" s="47"/>
      <c r="T55" s="47"/>
      <c r="U55" s="47"/>
      <c r="V55" s="54" t="str">
        <f t="shared" si="5"/>
        <v/>
      </c>
      <c r="W55" s="46"/>
      <c r="X55" s="54" t="str">
        <f t="shared" si="6"/>
        <v/>
      </c>
      <c r="Y55" s="46"/>
      <c r="Z55" s="55"/>
      <c r="AA55" s="55"/>
    </row>
    <row r="56" spans="1:27" x14ac:dyDescent="0.55000000000000004">
      <c r="A56" s="5" t="str">
        <f>IF('Data Validation'!$K$2&lt;&gt;TRUE,"",'Data Validation'!A56)</f>
        <v/>
      </c>
      <c r="B56" s="5" t="str">
        <f>IF('Data Validation'!$K$2&lt;&gt;TRUE,"",'Data Validation'!C56)</f>
        <v/>
      </c>
      <c r="C56" s="5" t="str">
        <f>IF('Data Validation'!$K$2&lt;&gt;TRUE,"",'Data Validation'!E56)</f>
        <v/>
      </c>
      <c r="D56" s="5" t="str">
        <f>IF('Data Validation'!$K$2&lt;&gt;TRUE,"",'Data Validation'!G56)</f>
        <v/>
      </c>
      <c r="E56" s="5" t="str">
        <f>IF($C56&lt;&gt;"M5","",Price!F56)</f>
        <v/>
      </c>
      <c r="F56" s="5" t="str">
        <f>IF($C56&lt;&gt;"M5","",Price!G56)</f>
        <v/>
      </c>
      <c r="G56" s="5" t="str">
        <f>IF($C56&lt;&gt;"M5","",SSA!E56)</f>
        <v/>
      </c>
      <c r="H56" s="5" t="str">
        <f>IF($C56&lt;&gt;"M5","",SSA!F56)</f>
        <v/>
      </c>
      <c r="I56" s="5" t="str">
        <f>IF($C56&lt;&gt;"M5","",SSA!G56)</f>
        <v/>
      </c>
      <c r="J56" s="5" t="str">
        <f>IF($C56&lt;&gt;"M5","",SSA!H56)</f>
        <v/>
      </c>
      <c r="K56" s="15" t="str">
        <f t="shared" si="0"/>
        <v/>
      </c>
      <c r="L56" s="26" t="str">
        <f t="shared" si="2"/>
        <v/>
      </c>
      <c r="M56" s="48" t="str">
        <f t="shared" si="3"/>
        <v/>
      </c>
      <c r="N56" s="49" t="str">
        <f t="shared" si="4"/>
        <v/>
      </c>
      <c r="O56" s="47"/>
      <c r="P56" s="47"/>
      <c r="Q56" s="47"/>
      <c r="R56" s="49" t="str">
        <f t="shared" si="1"/>
        <v/>
      </c>
      <c r="S56" s="47"/>
      <c r="T56" s="47"/>
      <c r="U56" s="47"/>
      <c r="V56" s="54" t="str">
        <f t="shared" si="5"/>
        <v/>
      </c>
      <c r="W56" s="46"/>
      <c r="X56" s="54" t="str">
        <f t="shared" si="6"/>
        <v/>
      </c>
      <c r="Y56" s="46"/>
      <c r="Z56" s="55"/>
      <c r="AA56" s="55"/>
    </row>
    <row r="57" spans="1:27" x14ac:dyDescent="0.55000000000000004">
      <c r="A57" s="5" t="str">
        <f>IF('Data Validation'!$K$2&lt;&gt;TRUE,"",'Data Validation'!A57)</f>
        <v/>
      </c>
      <c r="B57" s="5" t="str">
        <f>IF('Data Validation'!$K$2&lt;&gt;TRUE,"",'Data Validation'!C57)</f>
        <v/>
      </c>
      <c r="C57" s="5" t="str">
        <f>IF('Data Validation'!$K$2&lt;&gt;TRUE,"",'Data Validation'!E57)</f>
        <v/>
      </c>
      <c r="D57" s="5" t="str">
        <f>IF('Data Validation'!$K$2&lt;&gt;TRUE,"",'Data Validation'!G57)</f>
        <v/>
      </c>
      <c r="E57" s="5" t="str">
        <f>IF($C57&lt;&gt;"M5","",Price!F57)</f>
        <v/>
      </c>
      <c r="F57" s="5" t="str">
        <f>IF($C57&lt;&gt;"M5","",Price!G57)</f>
        <v/>
      </c>
      <c r="G57" s="5" t="str">
        <f>IF($C57&lt;&gt;"M5","",SSA!E57)</f>
        <v/>
      </c>
      <c r="H57" s="5" t="str">
        <f>IF($C57&lt;&gt;"M5","",SSA!F57)</f>
        <v/>
      </c>
      <c r="I57" s="5" t="str">
        <f>IF($C57&lt;&gt;"M5","",SSA!G57)</f>
        <v/>
      </c>
      <c r="J57" s="5" t="str">
        <f>IF($C57&lt;&gt;"M5","",SSA!H57)</f>
        <v/>
      </c>
      <c r="K57" s="15" t="str">
        <f t="shared" si="0"/>
        <v/>
      </c>
      <c r="L57" s="26" t="str">
        <f t="shared" si="2"/>
        <v/>
      </c>
      <c r="M57" s="48" t="str">
        <f t="shared" si="3"/>
        <v/>
      </c>
      <c r="N57" s="49" t="str">
        <f t="shared" si="4"/>
        <v/>
      </c>
      <c r="O57" s="47"/>
      <c r="P57" s="47"/>
      <c r="Q57" s="47"/>
      <c r="R57" s="49" t="str">
        <f t="shared" si="1"/>
        <v/>
      </c>
      <c r="S57" s="47"/>
      <c r="T57" s="47"/>
      <c r="U57" s="47"/>
      <c r="V57" s="54" t="str">
        <f t="shared" si="5"/>
        <v/>
      </c>
      <c r="W57" s="46"/>
      <c r="X57" s="54" t="str">
        <f t="shared" si="6"/>
        <v/>
      </c>
      <c r="Y57" s="46"/>
      <c r="Z57" s="55"/>
      <c r="AA57" s="55"/>
    </row>
    <row r="58" spans="1:27" x14ac:dyDescent="0.55000000000000004">
      <c r="A58" s="5" t="str">
        <f>IF('Data Validation'!$K$2&lt;&gt;TRUE,"",'Data Validation'!A58)</f>
        <v/>
      </c>
      <c r="B58" s="5" t="str">
        <f>IF('Data Validation'!$K$2&lt;&gt;TRUE,"",'Data Validation'!C58)</f>
        <v/>
      </c>
      <c r="C58" s="5" t="str">
        <f>IF('Data Validation'!$K$2&lt;&gt;TRUE,"",'Data Validation'!E58)</f>
        <v/>
      </c>
      <c r="D58" s="5" t="str">
        <f>IF('Data Validation'!$K$2&lt;&gt;TRUE,"",'Data Validation'!G58)</f>
        <v/>
      </c>
      <c r="E58" s="5" t="str">
        <f>IF($C58&lt;&gt;"M5","",Price!F58)</f>
        <v/>
      </c>
      <c r="F58" s="5" t="str">
        <f>IF($C58&lt;&gt;"M5","",Price!G58)</f>
        <v/>
      </c>
      <c r="G58" s="5" t="str">
        <f>IF($C58&lt;&gt;"M5","",SSA!E58)</f>
        <v/>
      </c>
      <c r="H58" s="5" t="str">
        <f>IF($C58&lt;&gt;"M5","",SSA!F58)</f>
        <v/>
      </c>
      <c r="I58" s="5" t="str">
        <f>IF($C58&lt;&gt;"M5","",SSA!G58)</f>
        <v/>
      </c>
      <c r="J58" s="5" t="str">
        <f>IF($C58&lt;&gt;"M5","",SSA!H58)</f>
        <v/>
      </c>
      <c r="K58" s="15" t="str">
        <f t="shared" si="0"/>
        <v/>
      </c>
      <c r="L58" s="26" t="str">
        <f t="shared" si="2"/>
        <v/>
      </c>
      <c r="M58" s="48" t="str">
        <f t="shared" si="3"/>
        <v/>
      </c>
      <c r="N58" s="49" t="str">
        <f t="shared" si="4"/>
        <v/>
      </c>
      <c r="O58" s="47"/>
      <c r="P58" s="47"/>
      <c r="Q58" s="47"/>
      <c r="R58" s="49" t="str">
        <f t="shared" si="1"/>
        <v/>
      </c>
      <c r="S58" s="47"/>
      <c r="T58" s="47"/>
      <c r="U58" s="47"/>
      <c r="V58" s="54" t="str">
        <f t="shared" si="5"/>
        <v/>
      </c>
      <c r="W58" s="46"/>
      <c r="X58" s="54" t="str">
        <f t="shared" si="6"/>
        <v/>
      </c>
      <c r="Y58" s="46"/>
      <c r="Z58" s="55"/>
      <c r="AA58" s="55"/>
    </row>
    <row r="59" spans="1:27" x14ac:dyDescent="0.55000000000000004">
      <c r="A59" s="5" t="str">
        <f>IF('Data Validation'!$K$2&lt;&gt;TRUE,"",'Data Validation'!A59)</f>
        <v/>
      </c>
      <c r="B59" s="5" t="str">
        <f>IF('Data Validation'!$K$2&lt;&gt;TRUE,"",'Data Validation'!C59)</f>
        <v/>
      </c>
      <c r="C59" s="5" t="str">
        <f>IF('Data Validation'!$K$2&lt;&gt;TRUE,"",'Data Validation'!E59)</f>
        <v/>
      </c>
      <c r="D59" s="5" t="str">
        <f>IF('Data Validation'!$K$2&lt;&gt;TRUE,"",'Data Validation'!G59)</f>
        <v/>
      </c>
      <c r="E59" s="5" t="str">
        <f>IF($C59&lt;&gt;"M5","",Price!F59)</f>
        <v/>
      </c>
      <c r="F59" s="5" t="str">
        <f>IF($C59&lt;&gt;"M5","",Price!G59)</f>
        <v/>
      </c>
      <c r="G59" s="5" t="str">
        <f>IF($C59&lt;&gt;"M5","",SSA!E59)</f>
        <v/>
      </c>
      <c r="H59" s="5" t="str">
        <f>IF($C59&lt;&gt;"M5","",SSA!F59)</f>
        <v/>
      </c>
      <c r="I59" s="5" t="str">
        <f>IF($C59&lt;&gt;"M5","",SSA!G59)</f>
        <v/>
      </c>
      <c r="J59" s="5" t="str">
        <f>IF($C59&lt;&gt;"M5","",SSA!H59)</f>
        <v/>
      </c>
      <c r="K59" s="15" t="str">
        <f t="shared" si="0"/>
        <v/>
      </c>
      <c r="L59" s="26" t="str">
        <f t="shared" si="2"/>
        <v/>
      </c>
      <c r="M59" s="48" t="str">
        <f t="shared" si="3"/>
        <v/>
      </c>
      <c r="N59" s="49" t="str">
        <f t="shared" si="4"/>
        <v/>
      </c>
      <c r="O59" s="47"/>
      <c r="P59" s="47"/>
      <c r="Q59" s="47"/>
      <c r="R59" s="49" t="str">
        <f t="shared" si="1"/>
        <v/>
      </c>
      <c r="S59" s="47"/>
      <c r="T59" s="47"/>
      <c r="U59" s="47"/>
      <c r="V59" s="54" t="str">
        <f t="shared" si="5"/>
        <v/>
      </c>
      <c r="W59" s="46"/>
      <c r="X59" s="54" t="str">
        <f t="shared" si="6"/>
        <v/>
      </c>
      <c r="Y59" s="46"/>
      <c r="Z59" s="55"/>
      <c r="AA59" s="55"/>
    </row>
    <row r="60" spans="1:27" x14ac:dyDescent="0.55000000000000004">
      <c r="A60" s="5" t="str">
        <f>IF('Data Validation'!$K$2&lt;&gt;TRUE,"",'Data Validation'!A60)</f>
        <v/>
      </c>
      <c r="B60" s="5" t="str">
        <f>IF('Data Validation'!$K$2&lt;&gt;TRUE,"",'Data Validation'!C60)</f>
        <v/>
      </c>
      <c r="C60" s="5" t="str">
        <f>IF('Data Validation'!$K$2&lt;&gt;TRUE,"",'Data Validation'!E60)</f>
        <v/>
      </c>
      <c r="D60" s="5" t="str">
        <f>IF('Data Validation'!$K$2&lt;&gt;TRUE,"",'Data Validation'!G60)</f>
        <v/>
      </c>
      <c r="E60" s="5" t="str">
        <f>IF($C60&lt;&gt;"M5","",Price!F60)</f>
        <v/>
      </c>
      <c r="F60" s="5" t="str">
        <f>IF($C60&lt;&gt;"M5","",Price!G60)</f>
        <v/>
      </c>
      <c r="G60" s="5" t="str">
        <f>IF($C60&lt;&gt;"M5","",SSA!E60)</f>
        <v/>
      </c>
      <c r="H60" s="5" t="str">
        <f>IF($C60&lt;&gt;"M5","",SSA!F60)</f>
        <v/>
      </c>
      <c r="I60" s="5" t="str">
        <f>IF($C60&lt;&gt;"M5","",SSA!G60)</f>
        <v/>
      </c>
      <c r="J60" s="5" t="str">
        <f>IF($C60&lt;&gt;"M5","",SSA!H60)</f>
        <v/>
      </c>
      <c r="K60" s="15" t="str">
        <f t="shared" si="0"/>
        <v/>
      </c>
      <c r="L60" s="26" t="str">
        <f t="shared" si="2"/>
        <v/>
      </c>
      <c r="M60" s="48" t="str">
        <f t="shared" si="3"/>
        <v/>
      </c>
      <c r="N60" s="49" t="str">
        <f t="shared" si="4"/>
        <v/>
      </c>
      <c r="O60" s="47"/>
      <c r="P60" s="47"/>
      <c r="Q60" s="47"/>
      <c r="R60" s="49" t="str">
        <f t="shared" si="1"/>
        <v/>
      </c>
      <c r="S60" s="47"/>
      <c r="T60" s="47"/>
      <c r="U60" s="47"/>
      <c r="V60" s="54" t="str">
        <f t="shared" si="5"/>
        <v/>
      </c>
      <c r="W60" s="46"/>
      <c r="X60" s="54" t="str">
        <f t="shared" si="6"/>
        <v/>
      </c>
      <c r="Y60" s="46"/>
      <c r="Z60" s="55"/>
      <c r="AA60" s="55"/>
    </row>
    <row r="61" spans="1:27" x14ac:dyDescent="0.55000000000000004">
      <c r="A61" s="5" t="str">
        <f>IF('Data Validation'!$K$2&lt;&gt;TRUE,"",'Data Validation'!A61)</f>
        <v/>
      </c>
      <c r="B61" s="5" t="str">
        <f>IF('Data Validation'!$K$2&lt;&gt;TRUE,"",'Data Validation'!C61)</f>
        <v/>
      </c>
      <c r="C61" s="5" t="str">
        <f>IF('Data Validation'!$K$2&lt;&gt;TRUE,"",'Data Validation'!E61)</f>
        <v/>
      </c>
      <c r="D61" s="5" t="str">
        <f>IF('Data Validation'!$K$2&lt;&gt;TRUE,"",'Data Validation'!G61)</f>
        <v/>
      </c>
      <c r="E61" s="5" t="str">
        <f>IF($C61&lt;&gt;"M5","",Price!F61)</f>
        <v/>
      </c>
      <c r="F61" s="5" t="str">
        <f>IF($C61&lt;&gt;"M5","",Price!G61)</f>
        <v/>
      </c>
      <c r="G61" s="5" t="str">
        <f>IF($C61&lt;&gt;"M5","",SSA!E61)</f>
        <v/>
      </c>
      <c r="H61" s="5" t="str">
        <f>IF($C61&lt;&gt;"M5","",SSA!F61)</f>
        <v/>
      </c>
      <c r="I61" s="5" t="str">
        <f>IF($C61&lt;&gt;"M5","",SSA!G61)</f>
        <v/>
      </c>
      <c r="J61" s="5" t="str">
        <f>IF($C61&lt;&gt;"M5","",SSA!H61)</f>
        <v/>
      </c>
      <c r="K61" s="15" t="str">
        <f t="shared" si="0"/>
        <v/>
      </c>
      <c r="L61" s="26" t="str">
        <f t="shared" si="2"/>
        <v/>
      </c>
      <c r="M61" s="48" t="str">
        <f t="shared" si="3"/>
        <v/>
      </c>
      <c r="N61" s="49" t="str">
        <f t="shared" si="4"/>
        <v/>
      </c>
      <c r="O61" s="47"/>
      <c r="P61" s="47"/>
      <c r="Q61" s="47"/>
      <c r="R61" s="49" t="str">
        <f t="shared" si="1"/>
        <v/>
      </c>
      <c r="S61" s="47"/>
      <c r="T61" s="47"/>
      <c r="U61" s="47"/>
      <c r="V61" s="54" t="str">
        <f t="shared" si="5"/>
        <v/>
      </c>
      <c r="W61" s="46"/>
      <c r="X61" s="54" t="str">
        <f t="shared" si="6"/>
        <v/>
      </c>
      <c r="Y61" s="46"/>
      <c r="Z61" s="55"/>
      <c r="AA61" s="55"/>
    </row>
    <row r="62" spans="1:27" x14ac:dyDescent="0.55000000000000004">
      <c r="A62" s="5" t="str">
        <f>IF('Data Validation'!$K$2&lt;&gt;TRUE,"",'Data Validation'!A62)</f>
        <v/>
      </c>
      <c r="B62" s="5" t="str">
        <f>IF('Data Validation'!$K$2&lt;&gt;TRUE,"",'Data Validation'!C62)</f>
        <v/>
      </c>
      <c r="C62" s="5" t="str">
        <f>IF('Data Validation'!$K$2&lt;&gt;TRUE,"",'Data Validation'!E62)</f>
        <v/>
      </c>
      <c r="D62" s="5" t="str">
        <f>IF('Data Validation'!$K$2&lt;&gt;TRUE,"",'Data Validation'!G62)</f>
        <v/>
      </c>
      <c r="E62" s="5" t="str">
        <f>IF($C62&lt;&gt;"M5","",Price!F62)</f>
        <v/>
      </c>
      <c r="F62" s="5" t="str">
        <f>IF($C62&lt;&gt;"M5","",Price!G62)</f>
        <v/>
      </c>
      <c r="G62" s="5" t="str">
        <f>IF($C62&lt;&gt;"M5","",SSA!E62)</f>
        <v/>
      </c>
      <c r="H62" s="5" t="str">
        <f>IF($C62&lt;&gt;"M5","",SSA!F62)</f>
        <v/>
      </c>
      <c r="I62" s="5" t="str">
        <f>IF($C62&lt;&gt;"M5","",SSA!G62)</f>
        <v/>
      </c>
      <c r="J62" s="5" t="str">
        <f>IF($C62&lt;&gt;"M5","",SSA!H62)</f>
        <v/>
      </c>
      <c r="K62" s="15" t="str">
        <f t="shared" si="0"/>
        <v/>
      </c>
      <c r="L62" s="26" t="str">
        <f t="shared" si="2"/>
        <v/>
      </c>
      <c r="M62" s="48" t="str">
        <f t="shared" si="3"/>
        <v/>
      </c>
      <c r="N62" s="49" t="str">
        <f t="shared" si="4"/>
        <v/>
      </c>
      <c r="O62" s="47"/>
      <c r="P62" s="47"/>
      <c r="Q62" s="47"/>
      <c r="R62" s="49" t="str">
        <f t="shared" si="1"/>
        <v/>
      </c>
      <c r="S62" s="47"/>
      <c r="T62" s="47"/>
      <c r="U62" s="47"/>
      <c r="V62" s="54" t="str">
        <f t="shared" si="5"/>
        <v/>
      </c>
      <c r="W62" s="46"/>
      <c r="X62" s="54" t="str">
        <f t="shared" si="6"/>
        <v/>
      </c>
      <c r="Y62" s="46"/>
      <c r="Z62" s="55"/>
      <c r="AA62" s="55"/>
    </row>
    <row r="63" spans="1:27" x14ac:dyDescent="0.55000000000000004">
      <c r="A63" s="5" t="str">
        <f>IF('Data Validation'!$K$2&lt;&gt;TRUE,"",'Data Validation'!A63)</f>
        <v/>
      </c>
      <c r="B63" s="5" t="str">
        <f>IF('Data Validation'!$K$2&lt;&gt;TRUE,"",'Data Validation'!C63)</f>
        <v/>
      </c>
      <c r="C63" s="5" t="str">
        <f>IF('Data Validation'!$K$2&lt;&gt;TRUE,"",'Data Validation'!E63)</f>
        <v/>
      </c>
      <c r="D63" s="5" t="str">
        <f>IF('Data Validation'!$K$2&lt;&gt;TRUE,"",'Data Validation'!G63)</f>
        <v/>
      </c>
      <c r="E63" s="5" t="str">
        <f>IF($C63&lt;&gt;"M5","",Price!F63)</f>
        <v/>
      </c>
      <c r="F63" s="5" t="str">
        <f>IF($C63&lt;&gt;"M5","",Price!G63)</f>
        <v/>
      </c>
      <c r="G63" s="5" t="str">
        <f>IF($C63&lt;&gt;"M5","",SSA!E63)</f>
        <v/>
      </c>
      <c r="H63" s="5" t="str">
        <f>IF($C63&lt;&gt;"M5","",SSA!F63)</f>
        <v/>
      </c>
      <c r="I63" s="5" t="str">
        <f>IF($C63&lt;&gt;"M5","",SSA!G63)</f>
        <v/>
      </c>
      <c r="J63" s="5" t="str">
        <f>IF($C63&lt;&gt;"M5","",SSA!H63)</f>
        <v/>
      </c>
      <c r="K63" s="15" t="str">
        <f t="shared" si="0"/>
        <v/>
      </c>
      <c r="L63" s="26" t="str">
        <f t="shared" si="2"/>
        <v/>
      </c>
      <c r="M63" s="48" t="str">
        <f t="shared" si="3"/>
        <v/>
      </c>
      <c r="N63" s="49" t="str">
        <f t="shared" si="4"/>
        <v/>
      </c>
      <c r="O63" s="47"/>
      <c r="P63" s="47"/>
      <c r="Q63" s="47"/>
      <c r="R63" s="49" t="str">
        <f t="shared" si="1"/>
        <v/>
      </c>
      <c r="S63" s="47"/>
      <c r="T63" s="47"/>
      <c r="U63" s="47"/>
      <c r="V63" s="54" t="str">
        <f t="shared" si="5"/>
        <v/>
      </c>
      <c r="W63" s="46"/>
      <c r="X63" s="54" t="str">
        <f t="shared" si="6"/>
        <v/>
      </c>
      <c r="Y63" s="46"/>
      <c r="Z63" s="55"/>
      <c r="AA63" s="55"/>
    </row>
    <row r="64" spans="1:27" x14ac:dyDescent="0.55000000000000004">
      <c r="A64" s="5" t="str">
        <f>IF('Data Validation'!$K$2&lt;&gt;TRUE,"",'Data Validation'!A64)</f>
        <v/>
      </c>
      <c r="B64" s="5" t="str">
        <f>IF('Data Validation'!$K$2&lt;&gt;TRUE,"",'Data Validation'!C64)</f>
        <v/>
      </c>
      <c r="C64" s="5" t="str">
        <f>IF('Data Validation'!$K$2&lt;&gt;TRUE,"",'Data Validation'!E64)</f>
        <v/>
      </c>
      <c r="D64" s="5" t="str">
        <f>IF('Data Validation'!$K$2&lt;&gt;TRUE,"",'Data Validation'!G64)</f>
        <v/>
      </c>
      <c r="E64" s="5" t="str">
        <f>IF($C64&lt;&gt;"M5","",Price!F64)</f>
        <v/>
      </c>
      <c r="F64" s="5" t="str">
        <f>IF($C64&lt;&gt;"M5","",Price!G64)</f>
        <v/>
      </c>
      <c r="G64" s="5" t="str">
        <f>IF($C64&lt;&gt;"M5","",SSA!E64)</f>
        <v/>
      </c>
      <c r="H64" s="5" t="str">
        <f>IF($C64&lt;&gt;"M5","",SSA!F64)</f>
        <v/>
      </c>
      <c r="I64" s="5" t="str">
        <f>IF($C64&lt;&gt;"M5","",SSA!G64)</f>
        <v/>
      </c>
      <c r="J64" s="5" t="str">
        <f>IF($C64&lt;&gt;"M5","",SSA!H64)</f>
        <v/>
      </c>
      <c r="K64" s="15" t="str">
        <f t="shared" si="0"/>
        <v/>
      </c>
      <c r="L64" s="26" t="str">
        <f t="shared" si="2"/>
        <v/>
      </c>
      <c r="M64" s="48" t="str">
        <f t="shared" si="3"/>
        <v/>
      </c>
      <c r="N64" s="49" t="str">
        <f t="shared" si="4"/>
        <v/>
      </c>
      <c r="O64" s="47"/>
      <c r="P64" s="47"/>
      <c r="Q64" s="47"/>
      <c r="R64" s="49" t="str">
        <f t="shared" si="1"/>
        <v/>
      </c>
      <c r="S64" s="47"/>
      <c r="T64" s="47"/>
      <c r="U64" s="47"/>
      <c r="V64" s="54" t="str">
        <f t="shared" si="5"/>
        <v/>
      </c>
      <c r="W64" s="46"/>
      <c r="X64" s="54" t="str">
        <f t="shared" si="6"/>
        <v/>
      </c>
      <c r="Y64" s="46"/>
      <c r="Z64" s="55"/>
      <c r="AA64" s="55"/>
    </row>
    <row r="65" spans="1:27" x14ac:dyDescent="0.55000000000000004">
      <c r="A65" s="5" t="str">
        <f>IF('Data Validation'!$K$2&lt;&gt;TRUE,"",'Data Validation'!A65)</f>
        <v/>
      </c>
      <c r="B65" s="5" t="str">
        <f>IF('Data Validation'!$K$2&lt;&gt;TRUE,"",'Data Validation'!C65)</f>
        <v/>
      </c>
      <c r="C65" s="5" t="str">
        <f>IF('Data Validation'!$K$2&lt;&gt;TRUE,"",'Data Validation'!E65)</f>
        <v/>
      </c>
      <c r="D65" s="5" t="str">
        <f>IF('Data Validation'!$K$2&lt;&gt;TRUE,"",'Data Validation'!G65)</f>
        <v/>
      </c>
      <c r="E65" s="5" t="str">
        <f>IF($C65&lt;&gt;"M5","",Price!F65)</f>
        <v/>
      </c>
      <c r="F65" s="5" t="str">
        <f>IF($C65&lt;&gt;"M5","",Price!G65)</f>
        <v/>
      </c>
      <c r="G65" s="5" t="str">
        <f>IF($C65&lt;&gt;"M5","",SSA!E65)</f>
        <v/>
      </c>
      <c r="H65" s="5" t="str">
        <f>IF($C65&lt;&gt;"M5","",SSA!F65)</f>
        <v/>
      </c>
      <c r="I65" s="5" t="str">
        <f>IF($C65&lt;&gt;"M5","",SSA!G65)</f>
        <v/>
      </c>
      <c r="J65" s="5" t="str">
        <f>IF($C65&lt;&gt;"M5","",SSA!H65)</f>
        <v/>
      </c>
      <c r="K65" s="15" t="str">
        <f t="shared" si="0"/>
        <v/>
      </c>
      <c r="L65" s="26" t="str">
        <f t="shared" si="2"/>
        <v/>
      </c>
      <c r="M65" s="48" t="str">
        <f t="shared" si="3"/>
        <v/>
      </c>
      <c r="N65" s="49" t="str">
        <f t="shared" si="4"/>
        <v/>
      </c>
      <c r="O65" s="47"/>
      <c r="P65" s="47"/>
      <c r="Q65" s="47"/>
      <c r="R65" s="49" t="str">
        <f t="shared" si="1"/>
        <v/>
      </c>
      <c r="S65" s="47"/>
      <c r="T65" s="47"/>
      <c r="U65" s="47"/>
      <c r="V65" s="54" t="str">
        <f t="shared" si="5"/>
        <v/>
      </c>
      <c r="W65" s="46"/>
      <c r="X65" s="54" t="str">
        <f t="shared" si="6"/>
        <v/>
      </c>
      <c r="Y65" s="46"/>
      <c r="Z65" s="55"/>
      <c r="AA65" s="55"/>
    </row>
    <row r="66" spans="1:27" x14ac:dyDescent="0.55000000000000004">
      <c r="A66" s="5" t="str">
        <f>IF('Data Validation'!$K$2&lt;&gt;TRUE,"",'Data Validation'!A66)</f>
        <v/>
      </c>
      <c r="B66" s="5" t="str">
        <f>IF('Data Validation'!$K$2&lt;&gt;TRUE,"",'Data Validation'!C66)</f>
        <v/>
      </c>
      <c r="C66" s="5" t="str">
        <f>IF('Data Validation'!$K$2&lt;&gt;TRUE,"",'Data Validation'!E66)</f>
        <v/>
      </c>
      <c r="D66" s="5" t="str">
        <f>IF('Data Validation'!$K$2&lt;&gt;TRUE,"",'Data Validation'!G66)</f>
        <v/>
      </c>
      <c r="E66" s="5" t="str">
        <f>IF($C66&lt;&gt;"M5","",Price!F66)</f>
        <v/>
      </c>
      <c r="F66" s="5" t="str">
        <f>IF($C66&lt;&gt;"M5","",Price!G66)</f>
        <v/>
      </c>
      <c r="G66" s="5" t="str">
        <f>IF($C66&lt;&gt;"M5","",SSA!E66)</f>
        <v/>
      </c>
      <c r="H66" s="5" t="str">
        <f>IF($C66&lt;&gt;"M5","",SSA!F66)</f>
        <v/>
      </c>
      <c r="I66" s="5" t="str">
        <f>IF($C66&lt;&gt;"M5","",SSA!G66)</f>
        <v/>
      </c>
      <c r="J66" s="5" t="str">
        <f>IF($C66&lt;&gt;"M5","",SSA!H66)</f>
        <v/>
      </c>
      <c r="K66" s="15" t="str">
        <f t="shared" si="0"/>
        <v/>
      </c>
      <c r="L66" s="26" t="str">
        <f t="shared" si="2"/>
        <v/>
      </c>
      <c r="M66" s="48" t="str">
        <f t="shared" si="3"/>
        <v/>
      </c>
      <c r="N66" s="49" t="str">
        <f t="shared" si="4"/>
        <v/>
      </c>
      <c r="O66" s="47"/>
      <c r="P66" s="47"/>
      <c r="Q66" s="47"/>
      <c r="R66" s="49" t="str">
        <f t="shared" si="1"/>
        <v/>
      </c>
      <c r="S66" s="47"/>
      <c r="T66" s="47"/>
      <c r="U66" s="47"/>
      <c r="V66" s="54" t="str">
        <f t="shared" si="5"/>
        <v/>
      </c>
      <c r="W66" s="46"/>
      <c r="X66" s="54" t="str">
        <f t="shared" si="6"/>
        <v/>
      </c>
      <c r="Y66" s="46"/>
      <c r="Z66" s="55"/>
      <c r="AA66" s="55"/>
    </row>
    <row r="67" spans="1:27" x14ac:dyDescent="0.55000000000000004">
      <c r="A67" s="5" t="str">
        <f>IF('Data Validation'!$K$2&lt;&gt;TRUE,"",'Data Validation'!A67)</f>
        <v/>
      </c>
      <c r="B67" s="5" t="str">
        <f>IF('Data Validation'!$K$2&lt;&gt;TRUE,"",'Data Validation'!C67)</f>
        <v/>
      </c>
      <c r="C67" s="5" t="str">
        <f>IF('Data Validation'!$K$2&lt;&gt;TRUE,"",'Data Validation'!E67)</f>
        <v/>
      </c>
      <c r="D67" s="5" t="str">
        <f>IF('Data Validation'!$K$2&lt;&gt;TRUE,"",'Data Validation'!G67)</f>
        <v/>
      </c>
      <c r="E67" s="5" t="str">
        <f>IF($C67&lt;&gt;"M5","",Price!F67)</f>
        <v/>
      </c>
      <c r="F67" s="5" t="str">
        <f>IF($C67&lt;&gt;"M5","",Price!G67)</f>
        <v/>
      </c>
      <c r="G67" s="5" t="str">
        <f>IF($C67&lt;&gt;"M5","",SSA!E67)</f>
        <v/>
      </c>
      <c r="H67" s="5" t="str">
        <f>IF($C67&lt;&gt;"M5","",SSA!F67)</f>
        <v/>
      </c>
      <c r="I67" s="5" t="str">
        <f>IF($C67&lt;&gt;"M5","",SSA!G67)</f>
        <v/>
      </c>
      <c r="J67" s="5" t="str">
        <f>IF($C67&lt;&gt;"M5","",SSA!H67)</f>
        <v/>
      </c>
      <c r="K67" s="15" t="str">
        <f t="shared" ref="K67:K130" si="7">IFERROR(G67-H67,"")</f>
        <v/>
      </c>
      <c r="L67" s="26" t="str">
        <f t="shared" si="2"/>
        <v/>
      </c>
      <c r="M67" s="48" t="str">
        <f t="shared" si="3"/>
        <v/>
      </c>
      <c r="N67" s="49" t="str">
        <f t="shared" si="4"/>
        <v/>
      </c>
      <c r="O67" s="47"/>
      <c r="P67" s="47"/>
      <c r="Q67" s="47"/>
      <c r="R67" s="49" t="str">
        <f t="shared" ref="R67:R130" si="8">IFERROR(F67-J67,"")</f>
        <v/>
      </c>
      <c r="S67" s="47"/>
      <c r="T67" s="47"/>
      <c r="U67" s="47"/>
      <c r="V67" s="54" t="str">
        <f t="shared" si="5"/>
        <v/>
      </c>
      <c r="W67" s="46"/>
      <c r="X67" s="54" t="str">
        <f t="shared" si="6"/>
        <v/>
      </c>
      <c r="Y67" s="46"/>
      <c r="Z67" s="55"/>
      <c r="AA67" s="55"/>
    </row>
    <row r="68" spans="1:27" x14ac:dyDescent="0.55000000000000004">
      <c r="A68" s="5" t="str">
        <f>IF('Data Validation'!$K$2&lt;&gt;TRUE,"",'Data Validation'!A68)</f>
        <v/>
      </c>
      <c r="B68" s="5" t="str">
        <f>IF('Data Validation'!$K$2&lt;&gt;TRUE,"",'Data Validation'!C68)</f>
        <v/>
      </c>
      <c r="C68" s="5" t="str">
        <f>IF('Data Validation'!$K$2&lt;&gt;TRUE,"",'Data Validation'!E68)</f>
        <v/>
      </c>
      <c r="D68" s="5" t="str">
        <f>IF('Data Validation'!$K$2&lt;&gt;TRUE,"",'Data Validation'!G68)</f>
        <v/>
      </c>
      <c r="E68" s="5" t="str">
        <f>IF($C68&lt;&gt;"M5","",Price!F68)</f>
        <v/>
      </c>
      <c r="F68" s="5" t="str">
        <f>IF($C68&lt;&gt;"M5","",Price!G68)</f>
        <v/>
      </c>
      <c r="G68" s="5" t="str">
        <f>IF($C68&lt;&gt;"M5","",SSA!E68)</f>
        <v/>
      </c>
      <c r="H68" s="5" t="str">
        <f>IF($C68&lt;&gt;"M5","",SSA!F68)</f>
        <v/>
      </c>
      <c r="I68" s="5" t="str">
        <f>IF($C68&lt;&gt;"M5","",SSA!G68)</f>
        <v/>
      </c>
      <c r="J68" s="5" t="str">
        <f>IF($C68&lt;&gt;"M5","",SSA!H68)</f>
        <v/>
      </c>
      <c r="K68" s="15" t="str">
        <f t="shared" si="7"/>
        <v/>
      </c>
      <c r="L68" s="26" t="str">
        <f t="shared" ref="L68:L131" si="9">IF(K68="","",IF(K68&gt;=0,1,-1))</f>
        <v/>
      </c>
      <c r="M68" s="48" t="str">
        <f t="shared" ref="M68:M131" si="10">IFERROR(IF(L68=L67,M67+L68,L68),"")</f>
        <v/>
      </c>
      <c r="N68" s="49" t="str">
        <f t="shared" ref="N68:N131" si="11">IFERROR(E68-I68,"")</f>
        <v/>
      </c>
      <c r="O68" s="47"/>
      <c r="P68" s="47"/>
      <c r="Q68" s="47"/>
      <c r="R68" s="49" t="str">
        <f t="shared" si="8"/>
        <v/>
      </c>
      <c r="S68" s="47"/>
      <c r="T68" s="47"/>
      <c r="U68" s="47"/>
      <c r="V68" s="54" t="str">
        <f t="shared" ref="V68:V131" si="12">IF(M68="","",IF(AND(M68&gt;0,N68&gt;0),1,""))</f>
        <v/>
      </c>
      <c r="W68" s="46"/>
      <c r="X68" s="54" t="str">
        <f t="shared" ref="X68:X131" si="13">IF(M68="","",IF(AND(M68&lt;0,R68&lt;0),1,""))</f>
        <v/>
      </c>
      <c r="Y68" s="46"/>
      <c r="Z68" s="55"/>
      <c r="AA68" s="55"/>
    </row>
    <row r="69" spans="1:27" x14ac:dyDescent="0.55000000000000004">
      <c r="A69" s="5" t="str">
        <f>IF('Data Validation'!$K$2&lt;&gt;TRUE,"",'Data Validation'!A69)</f>
        <v/>
      </c>
      <c r="B69" s="5" t="str">
        <f>IF('Data Validation'!$K$2&lt;&gt;TRUE,"",'Data Validation'!C69)</f>
        <v/>
      </c>
      <c r="C69" s="5" t="str">
        <f>IF('Data Validation'!$K$2&lt;&gt;TRUE,"",'Data Validation'!E69)</f>
        <v/>
      </c>
      <c r="D69" s="5" t="str">
        <f>IF('Data Validation'!$K$2&lt;&gt;TRUE,"",'Data Validation'!G69)</f>
        <v/>
      </c>
      <c r="E69" s="5" t="str">
        <f>IF($C69&lt;&gt;"M5","",Price!F69)</f>
        <v/>
      </c>
      <c r="F69" s="5" t="str">
        <f>IF($C69&lt;&gt;"M5","",Price!G69)</f>
        <v/>
      </c>
      <c r="G69" s="5" t="str">
        <f>IF($C69&lt;&gt;"M5","",SSA!E69)</f>
        <v/>
      </c>
      <c r="H69" s="5" t="str">
        <f>IF($C69&lt;&gt;"M5","",SSA!F69)</f>
        <v/>
      </c>
      <c r="I69" s="5" t="str">
        <f>IF($C69&lt;&gt;"M5","",SSA!G69)</f>
        <v/>
      </c>
      <c r="J69" s="5" t="str">
        <f>IF($C69&lt;&gt;"M5","",SSA!H69)</f>
        <v/>
      </c>
      <c r="K69" s="15" t="str">
        <f t="shared" si="7"/>
        <v/>
      </c>
      <c r="L69" s="26" t="str">
        <f t="shared" si="9"/>
        <v/>
      </c>
      <c r="M69" s="48" t="str">
        <f t="shared" si="10"/>
        <v/>
      </c>
      <c r="N69" s="49" t="str">
        <f t="shared" si="11"/>
        <v/>
      </c>
      <c r="O69" s="47"/>
      <c r="P69" s="47"/>
      <c r="Q69" s="47"/>
      <c r="R69" s="49" t="str">
        <f t="shared" si="8"/>
        <v/>
      </c>
      <c r="S69" s="47"/>
      <c r="T69" s="47"/>
      <c r="U69" s="47"/>
      <c r="V69" s="54" t="str">
        <f t="shared" si="12"/>
        <v/>
      </c>
      <c r="W69" s="46"/>
      <c r="X69" s="54" t="str">
        <f t="shared" si="13"/>
        <v/>
      </c>
      <c r="Y69" s="46"/>
      <c r="Z69" s="55"/>
      <c r="AA69" s="55"/>
    </row>
    <row r="70" spans="1:27" x14ac:dyDescent="0.55000000000000004">
      <c r="A70" s="5" t="str">
        <f>IF('Data Validation'!$K$2&lt;&gt;TRUE,"",'Data Validation'!A70)</f>
        <v/>
      </c>
      <c r="B70" s="5" t="str">
        <f>IF('Data Validation'!$K$2&lt;&gt;TRUE,"",'Data Validation'!C70)</f>
        <v/>
      </c>
      <c r="C70" s="5" t="str">
        <f>IF('Data Validation'!$K$2&lt;&gt;TRUE,"",'Data Validation'!E70)</f>
        <v/>
      </c>
      <c r="D70" s="5" t="str">
        <f>IF('Data Validation'!$K$2&lt;&gt;TRUE,"",'Data Validation'!G70)</f>
        <v/>
      </c>
      <c r="E70" s="5" t="str">
        <f>IF($C70&lt;&gt;"M5","",Price!F70)</f>
        <v/>
      </c>
      <c r="F70" s="5" t="str">
        <f>IF($C70&lt;&gt;"M5","",Price!G70)</f>
        <v/>
      </c>
      <c r="G70" s="5" t="str">
        <f>IF($C70&lt;&gt;"M5","",SSA!E70)</f>
        <v/>
      </c>
      <c r="H70" s="5" t="str">
        <f>IF($C70&lt;&gt;"M5","",SSA!F70)</f>
        <v/>
      </c>
      <c r="I70" s="5" t="str">
        <f>IF($C70&lt;&gt;"M5","",SSA!G70)</f>
        <v/>
      </c>
      <c r="J70" s="5" t="str">
        <f>IF($C70&lt;&gt;"M5","",SSA!H70)</f>
        <v/>
      </c>
      <c r="K70" s="15" t="str">
        <f t="shared" si="7"/>
        <v/>
      </c>
      <c r="L70" s="26" t="str">
        <f t="shared" si="9"/>
        <v/>
      </c>
      <c r="M70" s="48" t="str">
        <f t="shared" si="10"/>
        <v/>
      </c>
      <c r="N70" s="49" t="str">
        <f t="shared" si="11"/>
        <v/>
      </c>
      <c r="O70" s="47"/>
      <c r="P70" s="47"/>
      <c r="Q70" s="47"/>
      <c r="R70" s="49" t="str">
        <f t="shared" si="8"/>
        <v/>
      </c>
      <c r="S70" s="47"/>
      <c r="T70" s="47"/>
      <c r="U70" s="47"/>
      <c r="V70" s="54" t="str">
        <f t="shared" si="12"/>
        <v/>
      </c>
      <c r="W70" s="46"/>
      <c r="X70" s="54" t="str">
        <f t="shared" si="13"/>
        <v/>
      </c>
      <c r="Y70" s="46"/>
      <c r="Z70" s="55"/>
      <c r="AA70" s="55"/>
    </row>
    <row r="71" spans="1:27" x14ac:dyDescent="0.55000000000000004">
      <c r="A71" s="5" t="str">
        <f>IF('Data Validation'!$K$2&lt;&gt;TRUE,"",'Data Validation'!A71)</f>
        <v/>
      </c>
      <c r="B71" s="5" t="str">
        <f>IF('Data Validation'!$K$2&lt;&gt;TRUE,"",'Data Validation'!C71)</f>
        <v/>
      </c>
      <c r="C71" s="5" t="str">
        <f>IF('Data Validation'!$K$2&lt;&gt;TRUE,"",'Data Validation'!E71)</f>
        <v/>
      </c>
      <c r="D71" s="5" t="str">
        <f>IF('Data Validation'!$K$2&lt;&gt;TRUE,"",'Data Validation'!G71)</f>
        <v/>
      </c>
      <c r="E71" s="5" t="str">
        <f>IF($C71&lt;&gt;"M5","",Price!F71)</f>
        <v/>
      </c>
      <c r="F71" s="5" t="str">
        <f>IF($C71&lt;&gt;"M5","",Price!G71)</f>
        <v/>
      </c>
      <c r="G71" s="5" t="str">
        <f>IF($C71&lt;&gt;"M5","",SSA!E71)</f>
        <v/>
      </c>
      <c r="H71" s="5" t="str">
        <f>IF($C71&lt;&gt;"M5","",SSA!F71)</f>
        <v/>
      </c>
      <c r="I71" s="5" t="str">
        <f>IF($C71&lt;&gt;"M5","",SSA!G71)</f>
        <v/>
      </c>
      <c r="J71" s="5" t="str">
        <f>IF($C71&lt;&gt;"M5","",SSA!H71)</f>
        <v/>
      </c>
      <c r="K71" s="15" t="str">
        <f t="shared" si="7"/>
        <v/>
      </c>
      <c r="L71" s="26" t="str">
        <f t="shared" si="9"/>
        <v/>
      </c>
      <c r="M71" s="48" t="str">
        <f t="shared" si="10"/>
        <v/>
      </c>
      <c r="N71" s="49" t="str">
        <f t="shared" si="11"/>
        <v/>
      </c>
      <c r="O71" s="47"/>
      <c r="P71" s="47"/>
      <c r="Q71" s="47"/>
      <c r="R71" s="49" t="str">
        <f t="shared" si="8"/>
        <v/>
      </c>
      <c r="S71" s="47"/>
      <c r="T71" s="47"/>
      <c r="U71" s="47"/>
      <c r="V71" s="54" t="str">
        <f t="shared" si="12"/>
        <v/>
      </c>
      <c r="W71" s="46"/>
      <c r="X71" s="54" t="str">
        <f t="shared" si="13"/>
        <v/>
      </c>
      <c r="Y71" s="46"/>
      <c r="Z71" s="55"/>
      <c r="AA71" s="55"/>
    </row>
    <row r="72" spans="1:27" x14ac:dyDescent="0.55000000000000004">
      <c r="A72" s="5" t="str">
        <f>IF('Data Validation'!$K$2&lt;&gt;TRUE,"",'Data Validation'!A72)</f>
        <v/>
      </c>
      <c r="B72" s="5" t="str">
        <f>IF('Data Validation'!$K$2&lt;&gt;TRUE,"",'Data Validation'!C72)</f>
        <v/>
      </c>
      <c r="C72" s="5" t="str">
        <f>IF('Data Validation'!$K$2&lt;&gt;TRUE,"",'Data Validation'!E72)</f>
        <v/>
      </c>
      <c r="D72" s="5" t="str">
        <f>IF('Data Validation'!$K$2&lt;&gt;TRUE,"",'Data Validation'!G72)</f>
        <v/>
      </c>
      <c r="E72" s="5" t="str">
        <f>IF($C72&lt;&gt;"M5","",Price!F72)</f>
        <v/>
      </c>
      <c r="F72" s="5" t="str">
        <f>IF($C72&lt;&gt;"M5","",Price!G72)</f>
        <v/>
      </c>
      <c r="G72" s="5" t="str">
        <f>IF($C72&lt;&gt;"M5","",SSA!E72)</f>
        <v/>
      </c>
      <c r="H72" s="5" t="str">
        <f>IF($C72&lt;&gt;"M5","",SSA!F72)</f>
        <v/>
      </c>
      <c r="I72" s="5" t="str">
        <f>IF($C72&lt;&gt;"M5","",SSA!G72)</f>
        <v/>
      </c>
      <c r="J72" s="5" t="str">
        <f>IF($C72&lt;&gt;"M5","",SSA!H72)</f>
        <v/>
      </c>
      <c r="K72" s="15" t="str">
        <f t="shared" si="7"/>
        <v/>
      </c>
      <c r="L72" s="26" t="str">
        <f t="shared" si="9"/>
        <v/>
      </c>
      <c r="M72" s="48" t="str">
        <f t="shared" si="10"/>
        <v/>
      </c>
      <c r="N72" s="49" t="str">
        <f t="shared" si="11"/>
        <v/>
      </c>
      <c r="O72" s="47"/>
      <c r="P72" s="47"/>
      <c r="Q72" s="47"/>
      <c r="R72" s="49" t="str">
        <f t="shared" si="8"/>
        <v/>
      </c>
      <c r="S72" s="47"/>
      <c r="T72" s="47"/>
      <c r="U72" s="47"/>
      <c r="V72" s="54" t="str">
        <f t="shared" si="12"/>
        <v/>
      </c>
      <c r="W72" s="46"/>
      <c r="X72" s="54" t="str">
        <f t="shared" si="13"/>
        <v/>
      </c>
      <c r="Y72" s="46"/>
      <c r="Z72" s="55"/>
      <c r="AA72" s="55"/>
    </row>
    <row r="73" spans="1:27" x14ac:dyDescent="0.55000000000000004">
      <c r="A73" s="5" t="str">
        <f>IF('Data Validation'!$K$2&lt;&gt;TRUE,"",'Data Validation'!A73)</f>
        <v/>
      </c>
      <c r="B73" s="5" t="str">
        <f>IF('Data Validation'!$K$2&lt;&gt;TRUE,"",'Data Validation'!C73)</f>
        <v/>
      </c>
      <c r="C73" s="5" t="str">
        <f>IF('Data Validation'!$K$2&lt;&gt;TRUE,"",'Data Validation'!E73)</f>
        <v/>
      </c>
      <c r="D73" s="5" t="str">
        <f>IF('Data Validation'!$K$2&lt;&gt;TRUE,"",'Data Validation'!G73)</f>
        <v/>
      </c>
      <c r="E73" s="5" t="str">
        <f>IF($C73&lt;&gt;"M5","",Price!F73)</f>
        <v/>
      </c>
      <c r="F73" s="5" t="str">
        <f>IF($C73&lt;&gt;"M5","",Price!G73)</f>
        <v/>
      </c>
      <c r="G73" s="5" t="str">
        <f>IF($C73&lt;&gt;"M5","",SSA!E73)</f>
        <v/>
      </c>
      <c r="H73" s="5" t="str">
        <f>IF($C73&lt;&gt;"M5","",SSA!F73)</f>
        <v/>
      </c>
      <c r="I73" s="5" t="str">
        <f>IF($C73&lt;&gt;"M5","",SSA!G73)</f>
        <v/>
      </c>
      <c r="J73" s="5" t="str">
        <f>IF($C73&lt;&gt;"M5","",SSA!H73)</f>
        <v/>
      </c>
      <c r="K73" s="15" t="str">
        <f t="shared" si="7"/>
        <v/>
      </c>
      <c r="L73" s="26" t="str">
        <f t="shared" si="9"/>
        <v/>
      </c>
      <c r="M73" s="48" t="str">
        <f t="shared" si="10"/>
        <v/>
      </c>
      <c r="N73" s="49" t="str">
        <f t="shared" si="11"/>
        <v/>
      </c>
      <c r="O73" s="47"/>
      <c r="P73" s="47"/>
      <c r="Q73" s="47"/>
      <c r="R73" s="49" t="str">
        <f t="shared" si="8"/>
        <v/>
      </c>
      <c r="S73" s="47"/>
      <c r="T73" s="47"/>
      <c r="U73" s="47"/>
      <c r="V73" s="54" t="str">
        <f t="shared" si="12"/>
        <v/>
      </c>
      <c r="W73" s="46"/>
      <c r="X73" s="54" t="str">
        <f t="shared" si="13"/>
        <v/>
      </c>
      <c r="Y73" s="46"/>
      <c r="Z73" s="55"/>
      <c r="AA73" s="55"/>
    </row>
    <row r="74" spans="1:27" x14ac:dyDescent="0.55000000000000004">
      <c r="A74" s="5" t="str">
        <f>IF('Data Validation'!$K$2&lt;&gt;TRUE,"",'Data Validation'!A74)</f>
        <v/>
      </c>
      <c r="B74" s="5" t="str">
        <f>IF('Data Validation'!$K$2&lt;&gt;TRUE,"",'Data Validation'!C74)</f>
        <v/>
      </c>
      <c r="C74" s="5" t="str">
        <f>IF('Data Validation'!$K$2&lt;&gt;TRUE,"",'Data Validation'!E74)</f>
        <v/>
      </c>
      <c r="D74" s="5" t="str">
        <f>IF('Data Validation'!$K$2&lt;&gt;TRUE,"",'Data Validation'!G74)</f>
        <v/>
      </c>
      <c r="E74" s="5" t="str">
        <f>IF($C74&lt;&gt;"M5","",Price!F74)</f>
        <v/>
      </c>
      <c r="F74" s="5" t="str">
        <f>IF($C74&lt;&gt;"M5","",Price!G74)</f>
        <v/>
      </c>
      <c r="G74" s="5" t="str">
        <f>IF($C74&lt;&gt;"M5","",SSA!E74)</f>
        <v/>
      </c>
      <c r="H74" s="5" t="str">
        <f>IF($C74&lt;&gt;"M5","",SSA!F74)</f>
        <v/>
      </c>
      <c r="I74" s="5" t="str">
        <f>IF($C74&lt;&gt;"M5","",SSA!G74)</f>
        <v/>
      </c>
      <c r="J74" s="5" t="str">
        <f>IF($C74&lt;&gt;"M5","",SSA!H74)</f>
        <v/>
      </c>
      <c r="K74" s="15" t="str">
        <f t="shared" si="7"/>
        <v/>
      </c>
      <c r="L74" s="26" t="str">
        <f t="shared" si="9"/>
        <v/>
      </c>
      <c r="M74" s="48" t="str">
        <f t="shared" si="10"/>
        <v/>
      </c>
      <c r="N74" s="49" t="str">
        <f t="shared" si="11"/>
        <v/>
      </c>
      <c r="O74" s="47"/>
      <c r="P74" s="47"/>
      <c r="Q74" s="47"/>
      <c r="R74" s="49" t="str">
        <f t="shared" si="8"/>
        <v/>
      </c>
      <c r="S74" s="47"/>
      <c r="T74" s="47"/>
      <c r="U74" s="47"/>
      <c r="V74" s="54" t="str">
        <f t="shared" si="12"/>
        <v/>
      </c>
      <c r="W74" s="46"/>
      <c r="X74" s="54" t="str">
        <f t="shared" si="13"/>
        <v/>
      </c>
      <c r="Y74" s="46"/>
      <c r="Z74" s="55"/>
      <c r="AA74" s="55"/>
    </row>
    <row r="75" spans="1:27" x14ac:dyDescent="0.55000000000000004">
      <c r="A75" s="5" t="str">
        <f>IF('Data Validation'!$K$2&lt;&gt;TRUE,"",'Data Validation'!A75)</f>
        <v/>
      </c>
      <c r="B75" s="5" t="str">
        <f>IF('Data Validation'!$K$2&lt;&gt;TRUE,"",'Data Validation'!C75)</f>
        <v/>
      </c>
      <c r="C75" s="5" t="str">
        <f>IF('Data Validation'!$K$2&lt;&gt;TRUE,"",'Data Validation'!E75)</f>
        <v/>
      </c>
      <c r="D75" s="5" t="str">
        <f>IF('Data Validation'!$K$2&lt;&gt;TRUE,"",'Data Validation'!G75)</f>
        <v/>
      </c>
      <c r="E75" s="5" t="str">
        <f>IF($C75&lt;&gt;"M5","",Price!F75)</f>
        <v/>
      </c>
      <c r="F75" s="5" t="str">
        <f>IF($C75&lt;&gt;"M5","",Price!G75)</f>
        <v/>
      </c>
      <c r="G75" s="5" t="str">
        <f>IF($C75&lt;&gt;"M5","",SSA!E75)</f>
        <v/>
      </c>
      <c r="H75" s="5" t="str">
        <f>IF($C75&lt;&gt;"M5","",SSA!F75)</f>
        <v/>
      </c>
      <c r="I75" s="5" t="str">
        <f>IF($C75&lt;&gt;"M5","",SSA!G75)</f>
        <v/>
      </c>
      <c r="J75" s="5" t="str">
        <f>IF($C75&lt;&gt;"M5","",SSA!H75)</f>
        <v/>
      </c>
      <c r="K75" s="15" t="str">
        <f t="shared" si="7"/>
        <v/>
      </c>
      <c r="L75" s="26" t="str">
        <f t="shared" si="9"/>
        <v/>
      </c>
      <c r="M75" s="48" t="str">
        <f t="shared" si="10"/>
        <v/>
      </c>
      <c r="N75" s="49" t="str">
        <f t="shared" si="11"/>
        <v/>
      </c>
      <c r="O75" s="47"/>
      <c r="P75" s="47"/>
      <c r="Q75" s="47"/>
      <c r="R75" s="49" t="str">
        <f t="shared" si="8"/>
        <v/>
      </c>
      <c r="S75" s="47"/>
      <c r="T75" s="47"/>
      <c r="U75" s="47"/>
      <c r="V75" s="54" t="str">
        <f t="shared" si="12"/>
        <v/>
      </c>
      <c r="W75" s="46"/>
      <c r="X75" s="54" t="str">
        <f t="shared" si="13"/>
        <v/>
      </c>
      <c r="Y75" s="46"/>
      <c r="Z75" s="55"/>
      <c r="AA75" s="55"/>
    </row>
    <row r="76" spans="1:27" x14ac:dyDescent="0.55000000000000004">
      <c r="A76" s="5" t="str">
        <f>IF('Data Validation'!$K$2&lt;&gt;TRUE,"",'Data Validation'!A76)</f>
        <v/>
      </c>
      <c r="B76" s="5" t="str">
        <f>IF('Data Validation'!$K$2&lt;&gt;TRUE,"",'Data Validation'!C76)</f>
        <v/>
      </c>
      <c r="C76" s="5" t="str">
        <f>IF('Data Validation'!$K$2&lt;&gt;TRUE,"",'Data Validation'!E76)</f>
        <v/>
      </c>
      <c r="D76" s="5" t="str">
        <f>IF('Data Validation'!$K$2&lt;&gt;TRUE,"",'Data Validation'!G76)</f>
        <v/>
      </c>
      <c r="E76" s="5" t="str">
        <f>IF($C76&lt;&gt;"M5","",Price!F76)</f>
        <v/>
      </c>
      <c r="F76" s="5" t="str">
        <f>IF($C76&lt;&gt;"M5","",Price!G76)</f>
        <v/>
      </c>
      <c r="G76" s="5" t="str">
        <f>IF($C76&lt;&gt;"M5","",SSA!E76)</f>
        <v/>
      </c>
      <c r="H76" s="5" t="str">
        <f>IF($C76&lt;&gt;"M5","",SSA!F76)</f>
        <v/>
      </c>
      <c r="I76" s="5" t="str">
        <f>IF($C76&lt;&gt;"M5","",SSA!G76)</f>
        <v/>
      </c>
      <c r="J76" s="5" t="str">
        <f>IF($C76&lt;&gt;"M5","",SSA!H76)</f>
        <v/>
      </c>
      <c r="K76" s="15" t="str">
        <f t="shared" si="7"/>
        <v/>
      </c>
      <c r="L76" s="26" t="str">
        <f t="shared" si="9"/>
        <v/>
      </c>
      <c r="M76" s="48" t="str">
        <f t="shared" si="10"/>
        <v/>
      </c>
      <c r="N76" s="49" t="str">
        <f t="shared" si="11"/>
        <v/>
      </c>
      <c r="O76" s="47"/>
      <c r="P76" s="47"/>
      <c r="Q76" s="47"/>
      <c r="R76" s="49" t="str">
        <f t="shared" si="8"/>
        <v/>
      </c>
      <c r="S76" s="47"/>
      <c r="T76" s="47"/>
      <c r="U76" s="47"/>
      <c r="V76" s="54" t="str">
        <f t="shared" si="12"/>
        <v/>
      </c>
      <c r="W76" s="46"/>
      <c r="X76" s="54" t="str">
        <f t="shared" si="13"/>
        <v/>
      </c>
      <c r="Y76" s="46"/>
      <c r="Z76" s="55"/>
      <c r="AA76" s="55"/>
    </row>
    <row r="77" spans="1:27" x14ac:dyDescent="0.55000000000000004">
      <c r="A77" s="5" t="str">
        <f>IF('Data Validation'!$K$2&lt;&gt;TRUE,"",'Data Validation'!A77)</f>
        <v/>
      </c>
      <c r="B77" s="5" t="str">
        <f>IF('Data Validation'!$K$2&lt;&gt;TRUE,"",'Data Validation'!C77)</f>
        <v/>
      </c>
      <c r="C77" s="5" t="str">
        <f>IF('Data Validation'!$K$2&lt;&gt;TRUE,"",'Data Validation'!E77)</f>
        <v/>
      </c>
      <c r="D77" s="5" t="str">
        <f>IF('Data Validation'!$K$2&lt;&gt;TRUE,"",'Data Validation'!G77)</f>
        <v/>
      </c>
      <c r="E77" s="5" t="str">
        <f>IF($C77&lt;&gt;"M5","",Price!F77)</f>
        <v/>
      </c>
      <c r="F77" s="5" t="str">
        <f>IF($C77&lt;&gt;"M5","",Price!G77)</f>
        <v/>
      </c>
      <c r="G77" s="5" t="str">
        <f>IF($C77&lt;&gt;"M5","",SSA!E77)</f>
        <v/>
      </c>
      <c r="H77" s="5" t="str">
        <f>IF($C77&lt;&gt;"M5","",SSA!F77)</f>
        <v/>
      </c>
      <c r="I77" s="5" t="str">
        <f>IF($C77&lt;&gt;"M5","",SSA!G77)</f>
        <v/>
      </c>
      <c r="J77" s="5" t="str">
        <f>IF($C77&lt;&gt;"M5","",SSA!H77)</f>
        <v/>
      </c>
      <c r="K77" s="15" t="str">
        <f t="shared" si="7"/>
        <v/>
      </c>
      <c r="L77" s="26" t="str">
        <f t="shared" si="9"/>
        <v/>
      </c>
      <c r="M77" s="48" t="str">
        <f t="shared" si="10"/>
        <v/>
      </c>
      <c r="N77" s="49" t="str">
        <f t="shared" si="11"/>
        <v/>
      </c>
      <c r="O77" s="47"/>
      <c r="P77" s="47"/>
      <c r="Q77" s="47"/>
      <c r="R77" s="49" t="str">
        <f t="shared" si="8"/>
        <v/>
      </c>
      <c r="S77" s="47"/>
      <c r="T77" s="47"/>
      <c r="U77" s="47"/>
      <c r="V77" s="54" t="str">
        <f t="shared" si="12"/>
        <v/>
      </c>
      <c r="W77" s="46"/>
      <c r="X77" s="54" t="str">
        <f t="shared" si="13"/>
        <v/>
      </c>
      <c r="Y77" s="46"/>
      <c r="Z77" s="55"/>
      <c r="AA77" s="55"/>
    </row>
    <row r="78" spans="1:27" x14ac:dyDescent="0.55000000000000004">
      <c r="A78" s="5" t="str">
        <f>IF('Data Validation'!$K$2&lt;&gt;TRUE,"",'Data Validation'!A78)</f>
        <v/>
      </c>
      <c r="B78" s="5" t="str">
        <f>IF('Data Validation'!$K$2&lt;&gt;TRUE,"",'Data Validation'!C78)</f>
        <v/>
      </c>
      <c r="C78" s="5" t="str">
        <f>IF('Data Validation'!$K$2&lt;&gt;TRUE,"",'Data Validation'!E78)</f>
        <v/>
      </c>
      <c r="D78" s="5" t="str">
        <f>IF('Data Validation'!$K$2&lt;&gt;TRUE,"",'Data Validation'!G78)</f>
        <v/>
      </c>
      <c r="E78" s="5" t="str">
        <f>IF($C78&lt;&gt;"M5","",Price!F78)</f>
        <v/>
      </c>
      <c r="F78" s="5" t="str">
        <f>IF($C78&lt;&gt;"M5","",Price!G78)</f>
        <v/>
      </c>
      <c r="G78" s="5" t="str">
        <f>IF($C78&lt;&gt;"M5","",SSA!E78)</f>
        <v/>
      </c>
      <c r="H78" s="5" t="str">
        <f>IF($C78&lt;&gt;"M5","",SSA!F78)</f>
        <v/>
      </c>
      <c r="I78" s="5" t="str">
        <f>IF($C78&lt;&gt;"M5","",SSA!G78)</f>
        <v/>
      </c>
      <c r="J78" s="5" t="str">
        <f>IF($C78&lt;&gt;"M5","",SSA!H78)</f>
        <v/>
      </c>
      <c r="K78" s="15" t="str">
        <f t="shared" si="7"/>
        <v/>
      </c>
      <c r="L78" s="26" t="str">
        <f t="shared" si="9"/>
        <v/>
      </c>
      <c r="M78" s="48" t="str">
        <f t="shared" si="10"/>
        <v/>
      </c>
      <c r="N78" s="49" t="str">
        <f t="shared" si="11"/>
        <v/>
      </c>
      <c r="O78" s="47"/>
      <c r="P78" s="47"/>
      <c r="Q78" s="47"/>
      <c r="R78" s="49" t="str">
        <f t="shared" si="8"/>
        <v/>
      </c>
      <c r="S78" s="47"/>
      <c r="T78" s="47"/>
      <c r="U78" s="47"/>
      <c r="V78" s="54" t="str">
        <f t="shared" si="12"/>
        <v/>
      </c>
      <c r="W78" s="46"/>
      <c r="X78" s="54" t="str">
        <f t="shared" si="13"/>
        <v/>
      </c>
      <c r="Y78" s="46"/>
      <c r="Z78" s="55"/>
      <c r="AA78" s="55"/>
    </row>
    <row r="79" spans="1:27" x14ac:dyDescent="0.55000000000000004">
      <c r="A79" s="5" t="str">
        <f>IF('Data Validation'!$K$2&lt;&gt;TRUE,"",'Data Validation'!A79)</f>
        <v/>
      </c>
      <c r="B79" s="5" t="str">
        <f>IF('Data Validation'!$K$2&lt;&gt;TRUE,"",'Data Validation'!C79)</f>
        <v/>
      </c>
      <c r="C79" s="5" t="str">
        <f>IF('Data Validation'!$K$2&lt;&gt;TRUE,"",'Data Validation'!E79)</f>
        <v/>
      </c>
      <c r="D79" s="5" t="str">
        <f>IF('Data Validation'!$K$2&lt;&gt;TRUE,"",'Data Validation'!G79)</f>
        <v/>
      </c>
      <c r="E79" s="5" t="str">
        <f>IF($C79&lt;&gt;"M5","",Price!F79)</f>
        <v/>
      </c>
      <c r="F79" s="5" t="str">
        <f>IF($C79&lt;&gt;"M5","",Price!G79)</f>
        <v/>
      </c>
      <c r="G79" s="5" t="str">
        <f>IF($C79&lt;&gt;"M5","",SSA!E79)</f>
        <v/>
      </c>
      <c r="H79" s="5" t="str">
        <f>IF($C79&lt;&gt;"M5","",SSA!F79)</f>
        <v/>
      </c>
      <c r="I79" s="5" t="str">
        <f>IF($C79&lt;&gt;"M5","",SSA!G79)</f>
        <v/>
      </c>
      <c r="J79" s="5" t="str">
        <f>IF($C79&lt;&gt;"M5","",SSA!H79)</f>
        <v/>
      </c>
      <c r="K79" s="15" t="str">
        <f t="shared" si="7"/>
        <v/>
      </c>
      <c r="L79" s="26" t="str">
        <f t="shared" si="9"/>
        <v/>
      </c>
      <c r="M79" s="48" t="str">
        <f t="shared" si="10"/>
        <v/>
      </c>
      <c r="N79" s="49" t="str">
        <f t="shared" si="11"/>
        <v/>
      </c>
      <c r="O79" s="47"/>
      <c r="P79" s="47"/>
      <c r="Q79" s="47"/>
      <c r="R79" s="49" t="str">
        <f t="shared" si="8"/>
        <v/>
      </c>
      <c r="S79" s="47"/>
      <c r="T79" s="47"/>
      <c r="U79" s="47"/>
      <c r="V79" s="54" t="str">
        <f t="shared" si="12"/>
        <v/>
      </c>
      <c r="W79" s="46"/>
      <c r="X79" s="54" t="str">
        <f t="shared" si="13"/>
        <v/>
      </c>
      <c r="Y79" s="46"/>
      <c r="Z79" s="55"/>
      <c r="AA79" s="55"/>
    </row>
    <row r="80" spans="1:27" x14ac:dyDescent="0.55000000000000004">
      <c r="A80" s="5" t="str">
        <f>IF('Data Validation'!$K$2&lt;&gt;TRUE,"",'Data Validation'!A80)</f>
        <v/>
      </c>
      <c r="B80" s="5" t="str">
        <f>IF('Data Validation'!$K$2&lt;&gt;TRUE,"",'Data Validation'!C80)</f>
        <v/>
      </c>
      <c r="C80" s="5" t="str">
        <f>IF('Data Validation'!$K$2&lt;&gt;TRUE,"",'Data Validation'!E80)</f>
        <v/>
      </c>
      <c r="D80" s="5" t="str">
        <f>IF('Data Validation'!$K$2&lt;&gt;TRUE,"",'Data Validation'!G80)</f>
        <v/>
      </c>
      <c r="E80" s="5" t="str">
        <f>IF($C80&lt;&gt;"M5","",Price!F80)</f>
        <v/>
      </c>
      <c r="F80" s="5" t="str">
        <f>IF($C80&lt;&gt;"M5","",Price!G80)</f>
        <v/>
      </c>
      <c r="G80" s="5" t="str">
        <f>IF($C80&lt;&gt;"M5","",SSA!E80)</f>
        <v/>
      </c>
      <c r="H80" s="5" t="str">
        <f>IF($C80&lt;&gt;"M5","",SSA!F80)</f>
        <v/>
      </c>
      <c r="I80" s="5" t="str">
        <f>IF($C80&lt;&gt;"M5","",SSA!G80)</f>
        <v/>
      </c>
      <c r="J80" s="5" t="str">
        <f>IF($C80&lt;&gt;"M5","",SSA!H80)</f>
        <v/>
      </c>
      <c r="K80" s="15" t="str">
        <f t="shared" si="7"/>
        <v/>
      </c>
      <c r="L80" s="26" t="str">
        <f t="shared" si="9"/>
        <v/>
      </c>
      <c r="M80" s="48" t="str">
        <f t="shared" si="10"/>
        <v/>
      </c>
      <c r="N80" s="49" t="str">
        <f t="shared" si="11"/>
        <v/>
      </c>
      <c r="O80" s="47"/>
      <c r="P80" s="47"/>
      <c r="Q80" s="47"/>
      <c r="R80" s="49" t="str">
        <f t="shared" si="8"/>
        <v/>
      </c>
      <c r="S80" s="47"/>
      <c r="T80" s="47"/>
      <c r="U80" s="47"/>
      <c r="V80" s="54" t="str">
        <f t="shared" si="12"/>
        <v/>
      </c>
      <c r="W80" s="46"/>
      <c r="X80" s="54" t="str">
        <f t="shared" si="13"/>
        <v/>
      </c>
      <c r="Y80" s="46"/>
      <c r="Z80" s="55"/>
      <c r="AA80" s="55"/>
    </row>
    <row r="81" spans="1:27" x14ac:dyDescent="0.55000000000000004">
      <c r="A81" s="5" t="str">
        <f>IF('Data Validation'!$K$2&lt;&gt;TRUE,"",'Data Validation'!A81)</f>
        <v/>
      </c>
      <c r="B81" s="5" t="str">
        <f>IF('Data Validation'!$K$2&lt;&gt;TRUE,"",'Data Validation'!C81)</f>
        <v/>
      </c>
      <c r="C81" s="5" t="str">
        <f>IF('Data Validation'!$K$2&lt;&gt;TRUE,"",'Data Validation'!E81)</f>
        <v/>
      </c>
      <c r="D81" s="5" t="str">
        <f>IF('Data Validation'!$K$2&lt;&gt;TRUE,"",'Data Validation'!G81)</f>
        <v/>
      </c>
      <c r="E81" s="5" t="str">
        <f>IF($C81&lt;&gt;"M5","",Price!F81)</f>
        <v/>
      </c>
      <c r="F81" s="5" t="str">
        <f>IF($C81&lt;&gt;"M5","",Price!G81)</f>
        <v/>
      </c>
      <c r="G81" s="5" t="str">
        <f>IF($C81&lt;&gt;"M5","",SSA!E81)</f>
        <v/>
      </c>
      <c r="H81" s="5" t="str">
        <f>IF($C81&lt;&gt;"M5","",SSA!F81)</f>
        <v/>
      </c>
      <c r="I81" s="5" t="str">
        <f>IF($C81&lt;&gt;"M5","",SSA!G81)</f>
        <v/>
      </c>
      <c r="J81" s="5" t="str">
        <f>IF($C81&lt;&gt;"M5","",SSA!H81)</f>
        <v/>
      </c>
      <c r="K81" s="15" t="str">
        <f t="shared" si="7"/>
        <v/>
      </c>
      <c r="L81" s="26" t="str">
        <f t="shared" si="9"/>
        <v/>
      </c>
      <c r="M81" s="48" t="str">
        <f t="shared" si="10"/>
        <v/>
      </c>
      <c r="N81" s="49" t="str">
        <f t="shared" si="11"/>
        <v/>
      </c>
      <c r="O81" s="47"/>
      <c r="P81" s="47"/>
      <c r="Q81" s="47"/>
      <c r="R81" s="49" t="str">
        <f t="shared" si="8"/>
        <v/>
      </c>
      <c r="S81" s="47"/>
      <c r="T81" s="47"/>
      <c r="U81" s="47"/>
      <c r="V81" s="54" t="str">
        <f t="shared" si="12"/>
        <v/>
      </c>
      <c r="W81" s="46"/>
      <c r="X81" s="54" t="str">
        <f t="shared" si="13"/>
        <v/>
      </c>
      <c r="Y81" s="46"/>
      <c r="Z81" s="55"/>
      <c r="AA81" s="55"/>
    </row>
    <row r="82" spans="1:27" x14ac:dyDescent="0.55000000000000004">
      <c r="A82" s="5" t="str">
        <f>IF('Data Validation'!$K$2&lt;&gt;TRUE,"",'Data Validation'!A82)</f>
        <v/>
      </c>
      <c r="B82" s="5" t="str">
        <f>IF('Data Validation'!$K$2&lt;&gt;TRUE,"",'Data Validation'!C82)</f>
        <v/>
      </c>
      <c r="C82" s="5" t="str">
        <f>IF('Data Validation'!$K$2&lt;&gt;TRUE,"",'Data Validation'!E82)</f>
        <v/>
      </c>
      <c r="D82" s="5" t="str">
        <f>IF('Data Validation'!$K$2&lt;&gt;TRUE,"",'Data Validation'!G82)</f>
        <v/>
      </c>
      <c r="E82" s="5" t="str">
        <f>IF($C82&lt;&gt;"M5","",Price!F82)</f>
        <v/>
      </c>
      <c r="F82" s="5" t="str">
        <f>IF($C82&lt;&gt;"M5","",Price!G82)</f>
        <v/>
      </c>
      <c r="G82" s="5" t="str">
        <f>IF($C82&lt;&gt;"M5","",SSA!E82)</f>
        <v/>
      </c>
      <c r="H82" s="5" t="str">
        <f>IF($C82&lt;&gt;"M5","",SSA!F82)</f>
        <v/>
      </c>
      <c r="I82" s="5" t="str">
        <f>IF($C82&lt;&gt;"M5","",SSA!G82)</f>
        <v/>
      </c>
      <c r="J82" s="5" t="str">
        <f>IF($C82&lt;&gt;"M5","",SSA!H82)</f>
        <v/>
      </c>
      <c r="K82" s="15" t="str">
        <f t="shared" si="7"/>
        <v/>
      </c>
      <c r="L82" s="26" t="str">
        <f t="shared" si="9"/>
        <v/>
      </c>
      <c r="M82" s="48" t="str">
        <f t="shared" si="10"/>
        <v/>
      </c>
      <c r="N82" s="49" t="str">
        <f t="shared" si="11"/>
        <v/>
      </c>
      <c r="O82" s="47"/>
      <c r="P82" s="47"/>
      <c r="Q82" s="47"/>
      <c r="R82" s="49" t="str">
        <f t="shared" si="8"/>
        <v/>
      </c>
      <c r="S82" s="47"/>
      <c r="T82" s="47"/>
      <c r="U82" s="47"/>
      <c r="V82" s="54" t="str">
        <f t="shared" si="12"/>
        <v/>
      </c>
      <c r="W82" s="46"/>
      <c r="X82" s="54" t="str">
        <f t="shared" si="13"/>
        <v/>
      </c>
      <c r="Y82" s="46"/>
      <c r="Z82" s="55"/>
      <c r="AA82" s="55"/>
    </row>
    <row r="83" spans="1:27" x14ac:dyDescent="0.55000000000000004">
      <c r="A83" s="5" t="str">
        <f>IF('Data Validation'!$K$2&lt;&gt;TRUE,"",'Data Validation'!A83)</f>
        <v/>
      </c>
      <c r="B83" s="5" t="str">
        <f>IF('Data Validation'!$K$2&lt;&gt;TRUE,"",'Data Validation'!C83)</f>
        <v/>
      </c>
      <c r="C83" s="5" t="str">
        <f>IF('Data Validation'!$K$2&lt;&gt;TRUE,"",'Data Validation'!E83)</f>
        <v/>
      </c>
      <c r="D83" s="5" t="str">
        <f>IF('Data Validation'!$K$2&lt;&gt;TRUE,"",'Data Validation'!G83)</f>
        <v/>
      </c>
      <c r="E83" s="5" t="str">
        <f>IF($C83&lt;&gt;"M5","",Price!F83)</f>
        <v/>
      </c>
      <c r="F83" s="5" t="str">
        <f>IF($C83&lt;&gt;"M5","",Price!G83)</f>
        <v/>
      </c>
      <c r="G83" s="5" t="str">
        <f>IF($C83&lt;&gt;"M5","",SSA!E83)</f>
        <v/>
      </c>
      <c r="H83" s="5" t="str">
        <f>IF($C83&lt;&gt;"M5","",SSA!F83)</f>
        <v/>
      </c>
      <c r="I83" s="5" t="str">
        <f>IF($C83&lt;&gt;"M5","",SSA!G83)</f>
        <v/>
      </c>
      <c r="J83" s="5" t="str">
        <f>IF($C83&lt;&gt;"M5","",SSA!H83)</f>
        <v/>
      </c>
      <c r="K83" s="15" t="str">
        <f t="shared" si="7"/>
        <v/>
      </c>
      <c r="L83" s="26" t="str">
        <f t="shared" si="9"/>
        <v/>
      </c>
      <c r="M83" s="48" t="str">
        <f t="shared" si="10"/>
        <v/>
      </c>
      <c r="N83" s="49" t="str">
        <f t="shared" si="11"/>
        <v/>
      </c>
      <c r="O83" s="47"/>
      <c r="P83" s="47"/>
      <c r="Q83" s="47"/>
      <c r="R83" s="49" t="str">
        <f t="shared" si="8"/>
        <v/>
      </c>
      <c r="S83" s="47"/>
      <c r="T83" s="47"/>
      <c r="U83" s="47"/>
      <c r="V83" s="54" t="str">
        <f t="shared" si="12"/>
        <v/>
      </c>
      <c r="W83" s="46"/>
      <c r="X83" s="54" t="str">
        <f t="shared" si="13"/>
        <v/>
      </c>
      <c r="Y83" s="46"/>
      <c r="Z83" s="55"/>
      <c r="AA83" s="55"/>
    </row>
    <row r="84" spans="1:27" x14ac:dyDescent="0.55000000000000004">
      <c r="A84" s="5" t="str">
        <f>IF('Data Validation'!$K$2&lt;&gt;TRUE,"",'Data Validation'!A84)</f>
        <v/>
      </c>
      <c r="B84" s="5" t="str">
        <f>IF('Data Validation'!$K$2&lt;&gt;TRUE,"",'Data Validation'!C84)</f>
        <v/>
      </c>
      <c r="C84" s="5" t="str">
        <f>IF('Data Validation'!$K$2&lt;&gt;TRUE,"",'Data Validation'!E84)</f>
        <v/>
      </c>
      <c r="D84" s="5" t="str">
        <f>IF('Data Validation'!$K$2&lt;&gt;TRUE,"",'Data Validation'!G84)</f>
        <v/>
      </c>
      <c r="E84" s="5" t="str">
        <f>IF($C84&lt;&gt;"M5","",Price!F84)</f>
        <v/>
      </c>
      <c r="F84" s="5" t="str">
        <f>IF($C84&lt;&gt;"M5","",Price!G84)</f>
        <v/>
      </c>
      <c r="G84" s="5" t="str">
        <f>IF($C84&lt;&gt;"M5","",SSA!E84)</f>
        <v/>
      </c>
      <c r="H84" s="5" t="str">
        <f>IF($C84&lt;&gt;"M5","",SSA!F84)</f>
        <v/>
      </c>
      <c r="I84" s="5" t="str">
        <f>IF($C84&lt;&gt;"M5","",SSA!G84)</f>
        <v/>
      </c>
      <c r="J84" s="5" t="str">
        <f>IF($C84&lt;&gt;"M5","",SSA!H84)</f>
        <v/>
      </c>
      <c r="K84" s="15" t="str">
        <f t="shared" si="7"/>
        <v/>
      </c>
      <c r="L84" s="26" t="str">
        <f t="shared" si="9"/>
        <v/>
      </c>
      <c r="M84" s="48" t="str">
        <f t="shared" si="10"/>
        <v/>
      </c>
      <c r="N84" s="49" t="str">
        <f t="shared" si="11"/>
        <v/>
      </c>
      <c r="O84" s="47"/>
      <c r="P84" s="47"/>
      <c r="Q84" s="47"/>
      <c r="R84" s="49" t="str">
        <f t="shared" si="8"/>
        <v/>
      </c>
      <c r="S84" s="47"/>
      <c r="T84" s="47"/>
      <c r="U84" s="47"/>
      <c r="V84" s="54" t="str">
        <f t="shared" si="12"/>
        <v/>
      </c>
      <c r="W84" s="46"/>
      <c r="X84" s="54" t="str">
        <f t="shared" si="13"/>
        <v/>
      </c>
      <c r="Y84" s="46"/>
      <c r="Z84" s="55"/>
      <c r="AA84" s="55"/>
    </row>
    <row r="85" spans="1:27" x14ac:dyDescent="0.55000000000000004">
      <c r="A85" s="5" t="str">
        <f>IF('Data Validation'!$K$2&lt;&gt;TRUE,"",'Data Validation'!A85)</f>
        <v/>
      </c>
      <c r="B85" s="5" t="str">
        <f>IF('Data Validation'!$K$2&lt;&gt;TRUE,"",'Data Validation'!C85)</f>
        <v/>
      </c>
      <c r="C85" s="5" t="str">
        <f>IF('Data Validation'!$K$2&lt;&gt;TRUE,"",'Data Validation'!E85)</f>
        <v/>
      </c>
      <c r="D85" s="5" t="str">
        <f>IF('Data Validation'!$K$2&lt;&gt;TRUE,"",'Data Validation'!G85)</f>
        <v/>
      </c>
      <c r="E85" s="5" t="str">
        <f>IF($C85&lt;&gt;"M5","",Price!F85)</f>
        <v/>
      </c>
      <c r="F85" s="5" t="str">
        <f>IF($C85&lt;&gt;"M5","",Price!G85)</f>
        <v/>
      </c>
      <c r="G85" s="5" t="str">
        <f>IF($C85&lt;&gt;"M5","",SSA!E85)</f>
        <v/>
      </c>
      <c r="H85" s="5" t="str">
        <f>IF($C85&lt;&gt;"M5","",SSA!F85)</f>
        <v/>
      </c>
      <c r="I85" s="5" t="str">
        <f>IF($C85&lt;&gt;"M5","",SSA!G85)</f>
        <v/>
      </c>
      <c r="J85" s="5" t="str">
        <f>IF($C85&lt;&gt;"M5","",SSA!H85)</f>
        <v/>
      </c>
      <c r="K85" s="15" t="str">
        <f t="shared" si="7"/>
        <v/>
      </c>
      <c r="L85" s="26" t="str">
        <f t="shared" si="9"/>
        <v/>
      </c>
      <c r="M85" s="48" t="str">
        <f t="shared" si="10"/>
        <v/>
      </c>
      <c r="N85" s="49" t="str">
        <f t="shared" si="11"/>
        <v/>
      </c>
      <c r="O85" s="47"/>
      <c r="P85" s="47"/>
      <c r="Q85" s="47"/>
      <c r="R85" s="49" t="str">
        <f t="shared" si="8"/>
        <v/>
      </c>
      <c r="S85" s="47"/>
      <c r="T85" s="47"/>
      <c r="U85" s="47"/>
      <c r="V85" s="54" t="str">
        <f t="shared" si="12"/>
        <v/>
      </c>
      <c r="W85" s="46"/>
      <c r="X85" s="54" t="str">
        <f t="shared" si="13"/>
        <v/>
      </c>
      <c r="Y85" s="46"/>
      <c r="Z85" s="55"/>
      <c r="AA85" s="55"/>
    </row>
    <row r="86" spans="1:27" x14ac:dyDescent="0.55000000000000004">
      <c r="A86" s="5" t="str">
        <f>IF('Data Validation'!$K$2&lt;&gt;TRUE,"",'Data Validation'!A86)</f>
        <v/>
      </c>
      <c r="B86" s="5" t="str">
        <f>IF('Data Validation'!$K$2&lt;&gt;TRUE,"",'Data Validation'!C86)</f>
        <v/>
      </c>
      <c r="C86" s="5" t="str">
        <f>IF('Data Validation'!$K$2&lt;&gt;TRUE,"",'Data Validation'!E86)</f>
        <v/>
      </c>
      <c r="D86" s="5" t="str">
        <f>IF('Data Validation'!$K$2&lt;&gt;TRUE,"",'Data Validation'!G86)</f>
        <v/>
      </c>
      <c r="E86" s="5" t="str">
        <f>IF($C86&lt;&gt;"M5","",Price!F86)</f>
        <v/>
      </c>
      <c r="F86" s="5" t="str">
        <f>IF($C86&lt;&gt;"M5","",Price!G86)</f>
        <v/>
      </c>
      <c r="G86" s="5" t="str">
        <f>IF($C86&lt;&gt;"M5","",SSA!E86)</f>
        <v/>
      </c>
      <c r="H86" s="5" t="str">
        <f>IF($C86&lt;&gt;"M5","",SSA!F86)</f>
        <v/>
      </c>
      <c r="I86" s="5" t="str">
        <f>IF($C86&lt;&gt;"M5","",SSA!G86)</f>
        <v/>
      </c>
      <c r="J86" s="5" t="str">
        <f>IF($C86&lt;&gt;"M5","",SSA!H86)</f>
        <v/>
      </c>
      <c r="K86" s="15" t="str">
        <f t="shared" si="7"/>
        <v/>
      </c>
      <c r="L86" s="26" t="str">
        <f t="shared" si="9"/>
        <v/>
      </c>
      <c r="M86" s="48" t="str">
        <f t="shared" si="10"/>
        <v/>
      </c>
      <c r="N86" s="49" t="str">
        <f t="shared" si="11"/>
        <v/>
      </c>
      <c r="O86" s="47"/>
      <c r="P86" s="47"/>
      <c r="Q86" s="47"/>
      <c r="R86" s="49" t="str">
        <f t="shared" si="8"/>
        <v/>
      </c>
      <c r="S86" s="47"/>
      <c r="T86" s="47"/>
      <c r="U86" s="47"/>
      <c r="V86" s="54" t="str">
        <f t="shared" si="12"/>
        <v/>
      </c>
      <c r="W86" s="46"/>
      <c r="X86" s="54" t="str">
        <f t="shared" si="13"/>
        <v/>
      </c>
      <c r="Y86" s="46"/>
      <c r="Z86" s="55"/>
      <c r="AA86" s="55"/>
    </row>
    <row r="87" spans="1:27" x14ac:dyDescent="0.55000000000000004">
      <c r="A87" s="5" t="str">
        <f>IF('Data Validation'!$K$2&lt;&gt;TRUE,"",'Data Validation'!A87)</f>
        <v/>
      </c>
      <c r="B87" s="5" t="str">
        <f>IF('Data Validation'!$K$2&lt;&gt;TRUE,"",'Data Validation'!C87)</f>
        <v/>
      </c>
      <c r="C87" s="5" t="str">
        <f>IF('Data Validation'!$K$2&lt;&gt;TRUE,"",'Data Validation'!E87)</f>
        <v/>
      </c>
      <c r="D87" s="5" t="str">
        <f>IF('Data Validation'!$K$2&lt;&gt;TRUE,"",'Data Validation'!G87)</f>
        <v/>
      </c>
      <c r="E87" s="5" t="str">
        <f>IF($C87&lt;&gt;"M5","",Price!F87)</f>
        <v/>
      </c>
      <c r="F87" s="5" t="str">
        <f>IF($C87&lt;&gt;"M5","",Price!G87)</f>
        <v/>
      </c>
      <c r="G87" s="5" t="str">
        <f>IF($C87&lt;&gt;"M5","",SSA!E87)</f>
        <v/>
      </c>
      <c r="H87" s="5" t="str">
        <f>IF($C87&lt;&gt;"M5","",SSA!F87)</f>
        <v/>
      </c>
      <c r="I87" s="5" t="str">
        <f>IF($C87&lt;&gt;"M5","",SSA!G87)</f>
        <v/>
      </c>
      <c r="J87" s="5" t="str">
        <f>IF($C87&lt;&gt;"M5","",SSA!H87)</f>
        <v/>
      </c>
      <c r="K87" s="15" t="str">
        <f t="shared" si="7"/>
        <v/>
      </c>
      <c r="L87" s="26" t="str">
        <f t="shared" si="9"/>
        <v/>
      </c>
      <c r="M87" s="48" t="str">
        <f t="shared" si="10"/>
        <v/>
      </c>
      <c r="N87" s="49" t="str">
        <f t="shared" si="11"/>
        <v/>
      </c>
      <c r="O87" s="47"/>
      <c r="P87" s="47"/>
      <c r="Q87" s="47"/>
      <c r="R87" s="49" t="str">
        <f t="shared" si="8"/>
        <v/>
      </c>
      <c r="S87" s="47"/>
      <c r="T87" s="47"/>
      <c r="U87" s="47"/>
      <c r="V87" s="54" t="str">
        <f t="shared" si="12"/>
        <v/>
      </c>
      <c r="W87" s="46"/>
      <c r="X87" s="54" t="str">
        <f t="shared" si="13"/>
        <v/>
      </c>
      <c r="Y87" s="46"/>
      <c r="Z87" s="55"/>
      <c r="AA87" s="55"/>
    </row>
    <row r="88" spans="1:27" x14ac:dyDescent="0.55000000000000004">
      <c r="A88" s="5" t="str">
        <f>IF('Data Validation'!$K$2&lt;&gt;TRUE,"",'Data Validation'!A88)</f>
        <v/>
      </c>
      <c r="B88" s="5" t="str">
        <f>IF('Data Validation'!$K$2&lt;&gt;TRUE,"",'Data Validation'!C88)</f>
        <v/>
      </c>
      <c r="C88" s="5" t="str">
        <f>IF('Data Validation'!$K$2&lt;&gt;TRUE,"",'Data Validation'!E88)</f>
        <v/>
      </c>
      <c r="D88" s="5" t="str">
        <f>IF('Data Validation'!$K$2&lt;&gt;TRUE,"",'Data Validation'!G88)</f>
        <v/>
      </c>
      <c r="E88" s="5" t="str">
        <f>IF($C88&lt;&gt;"M5","",Price!F88)</f>
        <v/>
      </c>
      <c r="F88" s="5" t="str">
        <f>IF($C88&lt;&gt;"M5","",Price!G88)</f>
        <v/>
      </c>
      <c r="G88" s="5" t="str">
        <f>IF($C88&lt;&gt;"M5","",SSA!E88)</f>
        <v/>
      </c>
      <c r="H88" s="5" t="str">
        <f>IF($C88&lt;&gt;"M5","",SSA!F88)</f>
        <v/>
      </c>
      <c r="I88" s="5" t="str">
        <f>IF($C88&lt;&gt;"M5","",SSA!G88)</f>
        <v/>
      </c>
      <c r="J88" s="5" t="str">
        <f>IF($C88&lt;&gt;"M5","",SSA!H88)</f>
        <v/>
      </c>
      <c r="K88" s="15" t="str">
        <f t="shared" si="7"/>
        <v/>
      </c>
      <c r="L88" s="26" t="str">
        <f t="shared" si="9"/>
        <v/>
      </c>
      <c r="M88" s="48" t="str">
        <f t="shared" si="10"/>
        <v/>
      </c>
      <c r="N88" s="49" t="str">
        <f t="shared" si="11"/>
        <v/>
      </c>
      <c r="O88" s="47"/>
      <c r="P88" s="47"/>
      <c r="Q88" s="47"/>
      <c r="R88" s="49" t="str">
        <f t="shared" si="8"/>
        <v/>
      </c>
      <c r="S88" s="47"/>
      <c r="T88" s="47"/>
      <c r="U88" s="47"/>
      <c r="V88" s="54" t="str">
        <f t="shared" si="12"/>
        <v/>
      </c>
      <c r="W88" s="46"/>
      <c r="X88" s="54" t="str">
        <f t="shared" si="13"/>
        <v/>
      </c>
      <c r="Y88" s="46"/>
      <c r="Z88" s="55"/>
      <c r="AA88" s="55"/>
    </row>
    <row r="89" spans="1:27" x14ac:dyDescent="0.55000000000000004">
      <c r="A89" s="5" t="str">
        <f>IF('Data Validation'!$K$2&lt;&gt;TRUE,"",'Data Validation'!A89)</f>
        <v/>
      </c>
      <c r="B89" s="5" t="str">
        <f>IF('Data Validation'!$K$2&lt;&gt;TRUE,"",'Data Validation'!C89)</f>
        <v/>
      </c>
      <c r="C89" s="5" t="str">
        <f>IF('Data Validation'!$K$2&lt;&gt;TRUE,"",'Data Validation'!E89)</f>
        <v/>
      </c>
      <c r="D89" s="5" t="str">
        <f>IF('Data Validation'!$K$2&lt;&gt;TRUE,"",'Data Validation'!G89)</f>
        <v/>
      </c>
      <c r="E89" s="5" t="str">
        <f>IF($C89&lt;&gt;"M5","",Price!F89)</f>
        <v/>
      </c>
      <c r="F89" s="5" t="str">
        <f>IF($C89&lt;&gt;"M5","",Price!G89)</f>
        <v/>
      </c>
      <c r="G89" s="5" t="str">
        <f>IF($C89&lt;&gt;"M5","",SSA!E89)</f>
        <v/>
      </c>
      <c r="H89" s="5" t="str">
        <f>IF($C89&lt;&gt;"M5","",SSA!F89)</f>
        <v/>
      </c>
      <c r="I89" s="5" t="str">
        <f>IF($C89&lt;&gt;"M5","",SSA!G89)</f>
        <v/>
      </c>
      <c r="J89" s="5" t="str">
        <f>IF($C89&lt;&gt;"M5","",SSA!H89)</f>
        <v/>
      </c>
      <c r="K89" s="15" t="str">
        <f t="shared" si="7"/>
        <v/>
      </c>
      <c r="L89" s="26" t="str">
        <f t="shared" si="9"/>
        <v/>
      </c>
      <c r="M89" s="48" t="str">
        <f t="shared" si="10"/>
        <v/>
      </c>
      <c r="N89" s="49" t="str">
        <f t="shared" si="11"/>
        <v/>
      </c>
      <c r="O89" s="47"/>
      <c r="P89" s="47"/>
      <c r="Q89" s="47"/>
      <c r="R89" s="49" t="str">
        <f t="shared" si="8"/>
        <v/>
      </c>
      <c r="S89" s="47"/>
      <c r="T89" s="47"/>
      <c r="U89" s="47"/>
      <c r="V89" s="54" t="str">
        <f t="shared" si="12"/>
        <v/>
      </c>
      <c r="W89" s="46"/>
      <c r="X89" s="54" t="str">
        <f t="shared" si="13"/>
        <v/>
      </c>
      <c r="Y89" s="46"/>
      <c r="Z89" s="55"/>
      <c r="AA89" s="55"/>
    </row>
    <row r="90" spans="1:27" x14ac:dyDescent="0.55000000000000004">
      <c r="A90" s="5" t="str">
        <f>IF('Data Validation'!$K$2&lt;&gt;TRUE,"",'Data Validation'!A90)</f>
        <v/>
      </c>
      <c r="B90" s="5" t="str">
        <f>IF('Data Validation'!$K$2&lt;&gt;TRUE,"",'Data Validation'!C90)</f>
        <v/>
      </c>
      <c r="C90" s="5" t="str">
        <f>IF('Data Validation'!$K$2&lt;&gt;TRUE,"",'Data Validation'!E90)</f>
        <v/>
      </c>
      <c r="D90" s="5" t="str">
        <f>IF('Data Validation'!$K$2&lt;&gt;TRUE,"",'Data Validation'!G90)</f>
        <v/>
      </c>
      <c r="E90" s="5" t="str">
        <f>IF($C90&lt;&gt;"M5","",Price!F90)</f>
        <v/>
      </c>
      <c r="F90" s="5" t="str">
        <f>IF($C90&lt;&gt;"M5","",Price!G90)</f>
        <v/>
      </c>
      <c r="G90" s="5" t="str">
        <f>IF($C90&lt;&gt;"M5","",SSA!E90)</f>
        <v/>
      </c>
      <c r="H90" s="5" t="str">
        <f>IF($C90&lt;&gt;"M5","",SSA!F90)</f>
        <v/>
      </c>
      <c r="I90" s="5" t="str">
        <f>IF($C90&lt;&gt;"M5","",SSA!G90)</f>
        <v/>
      </c>
      <c r="J90" s="5" t="str">
        <f>IF($C90&lt;&gt;"M5","",SSA!H90)</f>
        <v/>
      </c>
      <c r="K90" s="15" t="str">
        <f t="shared" si="7"/>
        <v/>
      </c>
      <c r="L90" s="26" t="str">
        <f t="shared" si="9"/>
        <v/>
      </c>
      <c r="M90" s="48" t="str">
        <f t="shared" si="10"/>
        <v/>
      </c>
      <c r="N90" s="49" t="str">
        <f t="shared" si="11"/>
        <v/>
      </c>
      <c r="O90" s="47"/>
      <c r="P90" s="47"/>
      <c r="Q90" s="47"/>
      <c r="R90" s="49" t="str">
        <f t="shared" si="8"/>
        <v/>
      </c>
      <c r="S90" s="47"/>
      <c r="T90" s="47"/>
      <c r="U90" s="47"/>
      <c r="V90" s="54" t="str">
        <f t="shared" si="12"/>
        <v/>
      </c>
      <c r="W90" s="46"/>
      <c r="X90" s="54" t="str">
        <f t="shared" si="13"/>
        <v/>
      </c>
      <c r="Y90" s="46"/>
      <c r="Z90" s="55"/>
      <c r="AA90" s="55"/>
    </row>
    <row r="91" spans="1:27" x14ac:dyDescent="0.55000000000000004">
      <c r="A91" s="5" t="str">
        <f>IF('Data Validation'!$K$2&lt;&gt;TRUE,"",'Data Validation'!A91)</f>
        <v/>
      </c>
      <c r="B91" s="5" t="str">
        <f>IF('Data Validation'!$K$2&lt;&gt;TRUE,"",'Data Validation'!C91)</f>
        <v/>
      </c>
      <c r="C91" s="5" t="str">
        <f>IF('Data Validation'!$K$2&lt;&gt;TRUE,"",'Data Validation'!E91)</f>
        <v/>
      </c>
      <c r="D91" s="5" t="str">
        <f>IF('Data Validation'!$K$2&lt;&gt;TRUE,"",'Data Validation'!G91)</f>
        <v/>
      </c>
      <c r="E91" s="5" t="str">
        <f>IF($C91&lt;&gt;"M5","",Price!F91)</f>
        <v/>
      </c>
      <c r="F91" s="5" t="str">
        <f>IF($C91&lt;&gt;"M5","",Price!G91)</f>
        <v/>
      </c>
      <c r="G91" s="5" t="str">
        <f>IF($C91&lt;&gt;"M5","",SSA!E91)</f>
        <v/>
      </c>
      <c r="H91" s="5" t="str">
        <f>IF($C91&lt;&gt;"M5","",SSA!F91)</f>
        <v/>
      </c>
      <c r="I91" s="5" t="str">
        <f>IF($C91&lt;&gt;"M5","",SSA!G91)</f>
        <v/>
      </c>
      <c r="J91" s="5" t="str">
        <f>IF($C91&lt;&gt;"M5","",SSA!H91)</f>
        <v/>
      </c>
      <c r="K91" s="15" t="str">
        <f t="shared" si="7"/>
        <v/>
      </c>
      <c r="L91" s="26" t="str">
        <f t="shared" si="9"/>
        <v/>
      </c>
      <c r="M91" s="48" t="str">
        <f t="shared" si="10"/>
        <v/>
      </c>
      <c r="N91" s="49" t="str">
        <f t="shared" si="11"/>
        <v/>
      </c>
      <c r="O91" s="47"/>
      <c r="P91" s="47"/>
      <c r="Q91" s="47"/>
      <c r="R91" s="49" t="str">
        <f t="shared" si="8"/>
        <v/>
      </c>
      <c r="S91" s="47"/>
      <c r="T91" s="47"/>
      <c r="U91" s="47"/>
      <c r="V91" s="54" t="str">
        <f t="shared" si="12"/>
        <v/>
      </c>
      <c r="W91" s="46"/>
      <c r="X91" s="54" t="str">
        <f t="shared" si="13"/>
        <v/>
      </c>
      <c r="Y91" s="46"/>
      <c r="Z91" s="55"/>
      <c r="AA91" s="55"/>
    </row>
    <row r="92" spans="1:27" x14ac:dyDescent="0.55000000000000004">
      <c r="A92" s="5" t="str">
        <f>IF('Data Validation'!$K$2&lt;&gt;TRUE,"",'Data Validation'!A92)</f>
        <v/>
      </c>
      <c r="B92" s="5" t="str">
        <f>IF('Data Validation'!$K$2&lt;&gt;TRUE,"",'Data Validation'!C92)</f>
        <v/>
      </c>
      <c r="C92" s="5" t="str">
        <f>IF('Data Validation'!$K$2&lt;&gt;TRUE,"",'Data Validation'!E92)</f>
        <v/>
      </c>
      <c r="D92" s="5" t="str">
        <f>IF('Data Validation'!$K$2&lt;&gt;TRUE,"",'Data Validation'!G92)</f>
        <v/>
      </c>
      <c r="E92" s="5" t="str">
        <f>IF($C92&lt;&gt;"M5","",Price!F92)</f>
        <v/>
      </c>
      <c r="F92" s="5" t="str">
        <f>IF($C92&lt;&gt;"M5","",Price!G92)</f>
        <v/>
      </c>
      <c r="G92" s="5" t="str">
        <f>IF($C92&lt;&gt;"M5","",SSA!E92)</f>
        <v/>
      </c>
      <c r="H92" s="5" t="str">
        <f>IF($C92&lt;&gt;"M5","",SSA!F92)</f>
        <v/>
      </c>
      <c r="I92" s="5" t="str">
        <f>IF($C92&lt;&gt;"M5","",SSA!G92)</f>
        <v/>
      </c>
      <c r="J92" s="5" t="str">
        <f>IF($C92&lt;&gt;"M5","",SSA!H92)</f>
        <v/>
      </c>
      <c r="K92" s="15" t="str">
        <f t="shared" si="7"/>
        <v/>
      </c>
      <c r="L92" s="26" t="str">
        <f t="shared" si="9"/>
        <v/>
      </c>
      <c r="M92" s="48" t="str">
        <f t="shared" si="10"/>
        <v/>
      </c>
      <c r="N92" s="49" t="str">
        <f t="shared" si="11"/>
        <v/>
      </c>
      <c r="O92" s="47"/>
      <c r="P92" s="47"/>
      <c r="Q92" s="47"/>
      <c r="R92" s="49" t="str">
        <f t="shared" si="8"/>
        <v/>
      </c>
      <c r="S92" s="47"/>
      <c r="T92" s="47"/>
      <c r="U92" s="47"/>
      <c r="V92" s="54" t="str">
        <f t="shared" si="12"/>
        <v/>
      </c>
      <c r="W92" s="46"/>
      <c r="X92" s="54" t="str">
        <f t="shared" si="13"/>
        <v/>
      </c>
      <c r="Y92" s="46"/>
      <c r="Z92" s="55"/>
      <c r="AA92" s="55"/>
    </row>
    <row r="93" spans="1:27" x14ac:dyDescent="0.55000000000000004">
      <c r="A93" s="5" t="str">
        <f>IF('Data Validation'!$K$2&lt;&gt;TRUE,"",'Data Validation'!A93)</f>
        <v/>
      </c>
      <c r="B93" s="5" t="str">
        <f>IF('Data Validation'!$K$2&lt;&gt;TRUE,"",'Data Validation'!C93)</f>
        <v/>
      </c>
      <c r="C93" s="5" t="str">
        <f>IF('Data Validation'!$K$2&lt;&gt;TRUE,"",'Data Validation'!E93)</f>
        <v/>
      </c>
      <c r="D93" s="5" t="str">
        <f>IF('Data Validation'!$K$2&lt;&gt;TRUE,"",'Data Validation'!G93)</f>
        <v/>
      </c>
      <c r="E93" s="5" t="str">
        <f>IF($C93&lt;&gt;"M5","",Price!F93)</f>
        <v/>
      </c>
      <c r="F93" s="5" t="str">
        <f>IF($C93&lt;&gt;"M5","",Price!G93)</f>
        <v/>
      </c>
      <c r="G93" s="5" t="str">
        <f>IF($C93&lt;&gt;"M5","",SSA!E93)</f>
        <v/>
      </c>
      <c r="H93" s="5" t="str">
        <f>IF($C93&lt;&gt;"M5","",SSA!F93)</f>
        <v/>
      </c>
      <c r="I93" s="5" t="str">
        <f>IF($C93&lt;&gt;"M5","",SSA!G93)</f>
        <v/>
      </c>
      <c r="J93" s="5" t="str">
        <f>IF($C93&lt;&gt;"M5","",SSA!H93)</f>
        <v/>
      </c>
      <c r="K93" s="15" t="str">
        <f t="shared" si="7"/>
        <v/>
      </c>
      <c r="L93" s="26" t="str">
        <f t="shared" si="9"/>
        <v/>
      </c>
      <c r="M93" s="48" t="str">
        <f t="shared" si="10"/>
        <v/>
      </c>
      <c r="N93" s="49" t="str">
        <f t="shared" si="11"/>
        <v/>
      </c>
      <c r="O93" s="47"/>
      <c r="P93" s="47"/>
      <c r="Q93" s="47"/>
      <c r="R93" s="49" t="str">
        <f t="shared" si="8"/>
        <v/>
      </c>
      <c r="S93" s="47"/>
      <c r="T93" s="47"/>
      <c r="U93" s="47"/>
      <c r="V93" s="54" t="str">
        <f t="shared" si="12"/>
        <v/>
      </c>
      <c r="W93" s="46"/>
      <c r="X93" s="54" t="str">
        <f t="shared" si="13"/>
        <v/>
      </c>
      <c r="Y93" s="46"/>
      <c r="Z93" s="55"/>
      <c r="AA93" s="55"/>
    </row>
    <row r="94" spans="1:27" x14ac:dyDescent="0.55000000000000004">
      <c r="A94" s="5" t="str">
        <f>IF('Data Validation'!$K$2&lt;&gt;TRUE,"",'Data Validation'!A94)</f>
        <v/>
      </c>
      <c r="B94" s="5" t="str">
        <f>IF('Data Validation'!$K$2&lt;&gt;TRUE,"",'Data Validation'!C94)</f>
        <v/>
      </c>
      <c r="C94" s="5" t="str">
        <f>IF('Data Validation'!$K$2&lt;&gt;TRUE,"",'Data Validation'!E94)</f>
        <v/>
      </c>
      <c r="D94" s="5" t="str">
        <f>IF('Data Validation'!$K$2&lt;&gt;TRUE,"",'Data Validation'!G94)</f>
        <v/>
      </c>
      <c r="E94" s="5" t="str">
        <f>IF($C94&lt;&gt;"M5","",Price!F94)</f>
        <v/>
      </c>
      <c r="F94" s="5" t="str">
        <f>IF($C94&lt;&gt;"M5","",Price!G94)</f>
        <v/>
      </c>
      <c r="G94" s="5" t="str">
        <f>IF($C94&lt;&gt;"M5","",SSA!E94)</f>
        <v/>
      </c>
      <c r="H94" s="5" t="str">
        <f>IF($C94&lt;&gt;"M5","",SSA!F94)</f>
        <v/>
      </c>
      <c r="I94" s="5" t="str">
        <f>IF($C94&lt;&gt;"M5","",SSA!G94)</f>
        <v/>
      </c>
      <c r="J94" s="5" t="str">
        <f>IF($C94&lt;&gt;"M5","",SSA!H94)</f>
        <v/>
      </c>
      <c r="K94" s="15" t="str">
        <f t="shared" si="7"/>
        <v/>
      </c>
      <c r="L94" s="26" t="str">
        <f t="shared" si="9"/>
        <v/>
      </c>
      <c r="M94" s="48" t="str">
        <f t="shared" si="10"/>
        <v/>
      </c>
      <c r="N94" s="49" t="str">
        <f t="shared" si="11"/>
        <v/>
      </c>
      <c r="O94" s="47"/>
      <c r="P94" s="47"/>
      <c r="Q94" s="47"/>
      <c r="R94" s="49" t="str">
        <f t="shared" si="8"/>
        <v/>
      </c>
      <c r="S94" s="47"/>
      <c r="T94" s="47"/>
      <c r="U94" s="47"/>
      <c r="V94" s="54" t="str">
        <f t="shared" si="12"/>
        <v/>
      </c>
      <c r="W94" s="46"/>
      <c r="X94" s="54" t="str">
        <f t="shared" si="13"/>
        <v/>
      </c>
      <c r="Y94" s="46"/>
      <c r="Z94" s="55"/>
      <c r="AA94" s="55"/>
    </row>
    <row r="95" spans="1:27" x14ac:dyDescent="0.55000000000000004">
      <c r="A95" s="5" t="str">
        <f>IF('Data Validation'!$K$2&lt;&gt;TRUE,"",'Data Validation'!A95)</f>
        <v/>
      </c>
      <c r="B95" s="5" t="str">
        <f>IF('Data Validation'!$K$2&lt;&gt;TRUE,"",'Data Validation'!C95)</f>
        <v/>
      </c>
      <c r="C95" s="5" t="str">
        <f>IF('Data Validation'!$K$2&lt;&gt;TRUE,"",'Data Validation'!E95)</f>
        <v/>
      </c>
      <c r="D95" s="5" t="str">
        <f>IF('Data Validation'!$K$2&lt;&gt;TRUE,"",'Data Validation'!G95)</f>
        <v/>
      </c>
      <c r="E95" s="5" t="str">
        <f>IF($C95&lt;&gt;"M5","",Price!F95)</f>
        <v/>
      </c>
      <c r="F95" s="5" t="str">
        <f>IF($C95&lt;&gt;"M5","",Price!G95)</f>
        <v/>
      </c>
      <c r="G95" s="5" t="str">
        <f>IF($C95&lt;&gt;"M5","",SSA!E95)</f>
        <v/>
      </c>
      <c r="H95" s="5" t="str">
        <f>IF($C95&lt;&gt;"M5","",SSA!F95)</f>
        <v/>
      </c>
      <c r="I95" s="5" t="str">
        <f>IF($C95&lt;&gt;"M5","",SSA!G95)</f>
        <v/>
      </c>
      <c r="J95" s="5" t="str">
        <f>IF($C95&lt;&gt;"M5","",SSA!H95)</f>
        <v/>
      </c>
      <c r="K95" s="15" t="str">
        <f t="shared" si="7"/>
        <v/>
      </c>
      <c r="L95" s="26" t="str">
        <f t="shared" si="9"/>
        <v/>
      </c>
      <c r="M95" s="48" t="str">
        <f t="shared" si="10"/>
        <v/>
      </c>
      <c r="N95" s="49" t="str">
        <f t="shared" si="11"/>
        <v/>
      </c>
      <c r="O95" s="47"/>
      <c r="P95" s="47"/>
      <c r="Q95" s="47"/>
      <c r="R95" s="49" t="str">
        <f t="shared" si="8"/>
        <v/>
      </c>
      <c r="S95" s="47"/>
      <c r="T95" s="47"/>
      <c r="U95" s="47"/>
      <c r="V95" s="54" t="str">
        <f t="shared" si="12"/>
        <v/>
      </c>
      <c r="W95" s="46"/>
      <c r="X95" s="54" t="str">
        <f t="shared" si="13"/>
        <v/>
      </c>
      <c r="Y95" s="46"/>
      <c r="Z95" s="55"/>
      <c r="AA95" s="55"/>
    </row>
    <row r="96" spans="1:27" x14ac:dyDescent="0.55000000000000004">
      <c r="A96" s="5" t="str">
        <f>IF('Data Validation'!$K$2&lt;&gt;TRUE,"",'Data Validation'!A96)</f>
        <v/>
      </c>
      <c r="B96" s="5" t="str">
        <f>IF('Data Validation'!$K$2&lt;&gt;TRUE,"",'Data Validation'!C96)</f>
        <v/>
      </c>
      <c r="C96" s="5" t="str">
        <f>IF('Data Validation'!$K$2&lt;&gt;TRUE,"",'Data Validation'!E96)</f>
        <v/>
      </c>
      <c r="D96" s="5" t="str">
        <f>IF('Data Validation'!$K$2&lt;&gt;TRUE,"",'Data Validation'!G96)</f>
        <v/>
      </c>
      <c r="E96" s="5" t="str">
        <f>IF($C96&lt;&gt;"M5","",Price!F96)</f>
        <v/>
      </c>
      <c r="F96" s="5" t="str">
        <f>IF($C96&lt;&gt;"M5","",Price!G96)</f>
        <v/>
      </c>
      <c r="G96" s="5" t="str">
        <f>IF($C96&lt;&gt;"M5","",SSA!E96)</f>
        <v/>
      </c>
      <c r="H96" s="5" t="str">
        <f>IF($C96&lt;&gt;"M5","",SSA!F96)</f>
        <v/>
      </c>
      <c r="I96" s="5" t="str">
        <f>IF($C96&lt;&gt;"M5","",SSA!G96)</f>
        <v/>
      </c>
      <c r="J96" s="5" t="str">
        <f>IF($C96&lt;&gt;"M5","",SSA!H96)</f>
        <v/>
      </c>
      <c r="K96" s="15" t="str">
        <f t="shared" si="7"/>
        <v/>
      </c>
      <c r="L96" s="26" t="str">
        <f t="shared" si="9"/>
        <v/>
      </c>
      <c r="M96" s="48" t="str">
        <f t="shared" si="10"/>
        <v/>
      </c>
      <c r="N96" s="49" t="str">
        <f t="shared" si="11"/>
        <v/>
      </c>
      <c r="O96" s="47"/>
      <c r="P96" s="47"/>
      <c r="Q96" s="47"/>
      <c r="R96" s="49" t="str">
        <f t="shared" si="8"/>
        <v/>
      </c>
      <c r="S96" s="47"/>
      <c r="T96" s="47"/>
      <c r="U96" s="47"/>
      <c r="V96" s="54" t="str">
        <f t="shared" si="12"/>
        <v/>
      </c>
      <c r="W96" s="46"/>
      <c r="X96" s="54" t="str">
        <f t="shared" si="13"/>
        <v/>
      </c>
      <c r="Y96" s="46"/>
      <c r="Z96" s="55"/>
      <c r="AA96" s="55"/>
    </row>
    <row r="97" spans="1:27" x14ac:dyDescent="0.55000000000000004">
      <c r="A97" s="5" t="str">
        <f>IF('Data Validation'!$K$2&lt;&gt;TRUE,"",'Data Validation'!A97)</f>
        <v/>
      </c>
      <c r="B97" s="5" t="str">
        <f>IF('Data Validation'!$K$2&lt;&gt;TRUE,"",'Data Validation'!C97)</f>
        <v/>
      </c>
      <c r="C97" s="5" t="str">
        <f>IF('Data Validation'!$K$2&lt;&gt;TRUE,"",'Data Validation'!E97)</f>
        <v/>
      </c>
      <c r="D97" s="5" t="str">
        <f>IF('Data Validation'!$K$2&lt;&gt;TRUE,"",'Data Validation'!G97)</f>
        <v/>
      </c>
      <c r="E97" s="5" t="str">
        <f>IF($C97&lt;&gt;"M5","",Price!F97)</f>
        <v/>
      </c>
      <c r="F97" s="5" t="str">
        <f>IF($C97&lt;&gt;"M5","",Price!G97)</f>
        <v/>
      </c>
      <c r="G97" s="5" t="str">
        <f>IF($C97&lt;&gt;"M5","",SSA!E97)</f>
        <v/>
      </c>
      <c r="H97" s="5" t="str">
        <f>IF($C97&lt;&gt;"M5","",SSA!F97)</f>
        <v/>
      </c>
      <c r="I97" s="5" t="str">
        <f>IF($C97&lt;&gt;"M5","",SSA!G97)</f>
        <v/>
      </c>
      <c r="J97" s="5" t="str">
        <f>IF($C97&lt;&gt;"M5","",SSA!H97)</f>
        <v/>
      </c>
      <c r="K97" s="15" t="str">
        <f t="shared" si="7"/>
        <v/>
      </c>
      <c r="L97" s="26" t="str">
        <f t="shared" si="9"/>
        <v/>
      </c>
      <c r="M97" s="48" t="str">
        <f t="shared" si="10"/>
        <v/>
      </c>
      <c r="N97" s="49" t="str">
        <f t="shared" si="11"/>
        <v/>
      </c>
      <c r="O97" s="47"/>
      <c r="P97" s="47"/>
      <c r="Q97" s="47"/>
      <c r="R97" s="49" t="str">
        <f t="shared" si="8"/>
        <v/>
      </c>
      <c r="S97" s="47"/>
      <c r="T97" s="47"/>
      <c r="U97" s="47"/>
      <c r="V97" s="54" t="str">
        <f t="shared" si="12"/>
        <v/>
      </c>
      <c r="W97" s="46"/>
      <c r="X97" s="54" t="str">
        <f t="shared" si="13"/>
        <v/>
      </c>
      <c r="Y97" s="46"/>
      <c r="Z97" s="55"/>
      <c r="AA97" s="55"/>
    </row>
    <row r="98" spans="1:27" x14ac:dyDescent="0.55000000000000004">
      <c r="A98" s="5" t="str">
        <f>IF('Data Validation'!$K$2&lt;&gt;TRUE,"",'Data Validation'!A98)</f>
        <v/>
      </c>
      <c r="B98" s="5" t="str">
        <f>IF('Data Validation'!$K$2&lt;&gt;TRUE,"",'Data Validation'!C98)</f>
        <v/>
      </c>
      <c r="C98" s="5" t="str">
        <f>IF('Data Validation'!$K$2&lt;&gt;TRUE,"",'Data Validation'!E98)</f>
        <v/>
      </c>
      <c r="D98" s="5" t="str">
        <f>IF('Data Validation'!$K$2&lt;&gt;TRUE,"",'Data Validation'!G98)</f>
        <v/>
      </c>
      <c r="E98" s="5" t="str">
        <f>IF($C98&lt;&gt;"M5","",Price!F98)</f>
        <v/>
      </c>
      <c r="F98" s="5" t="str">
        <f>IF($C98&lt;&gt;"M5","",Price!G98)</f>
        <v/>
      </c>
      <c r="G98" s="5" t="str">
        <f>IF($C98&lt;&gt;"M5","",SSA!E98)</f>
        <v/>
      </c>
      <c r="H98" s="5" t="str">
        <f>IF($C98&lt;&gt;"M5","",SSA!F98)</f>
        <v/>
      </c>
      <c r="I98" s="5" t="str">
        <f>IF($C98&lt;&gt;"M5","",SSA!G98)</f>
        <v/>
      </c>
      <c r="J98" s="5" t="str">
        <f>IF($C98&lt;&gt;"M5","",SSA!H98)</f>
        <v/>
      </c>
      <c r="K98" s="15" t="str">
        <f t="shared" si="7"/>
        <v/>
      </c>
      <c r="L98" s="26" t="str">
        <f t="shared" si="9"/>
        <v/>
      </c>
      <c r="M98" s="48" t="str">
        <f t="shared" si="10"/>
        <v/>
      </c>
      <c r="N98" s="49" t="str">
        <f t="shared" si="11"/>
        <v/>
      </c>
      <c r="O98" s="47"/>
      <c r="P98" s="47"/>
      <c r="Q98" s="47"/>
      <c r="R98" s="49" t="str">
        <f t="shared" si="8"/>
        <v/>
      </c>
      <c r="S98" s="47"/>
      <c r="T98" s="47"/>
      <c r="U98" s="47"/>
      <c r="V98" s="54" t="str">
        <f t="shared" si="12"/>
        <v/>
      </c>
      <c r="W98" s="46"/>
      <c r="X98" s="54" t="str">
        <f t="shared" si="13"/>
        <v/>
      </c>
      <c r="Y98" s="46"/>
      <c r="Z98" s="55"/>
      <c r="AA98" s="55"/>
    </row>
    <row r="99" spans="1:27" x14ac:dyDescent="0.55000000000000004">
      <c r="A99" s="5" t="str">
        <f>IF('Data Validation'!$K$2&lt;&gt;TRUE,"",'Data Validation'!A99)</f>
        <v/>
      </c>
      <c r="B99" s="5" t="str">
        <f>IF('Data Validation'!$K$2&lt;&gt;TRUE,"",'Data Validation'!C99)</f>
        <v/>
      </c>
      <c r="C99" s="5" t="str">
        <f>IF('Data Validation'!$K$2&lt;&gt;TRUE,"",'Data Validation'!E99)</f>
        <v/>
      </c>
      <c r="D99" s="5" t="str">
        <f>IF('Data Validation'!$K$2&lt;&gt;TRUE,"",'Data Validation'!G99)</f>
        <v/>
      </c>
      <c r="E99" s="5" t="str">
        <f>IF($C99&lt;&gt;"M5","",Price!F99)</f>
        <v/>
      </c>
      <c r="F99" s="5" t="str">
        <f>IF($C99&lt;&gt;"M5","",Price!G99)</f>
        <v/>
      </c>
      <c r="G99" s="5" t="str">
        <f>IF($C99&lt;&gt;"M5","",SSA!E99)</f>
        <v/>
      </c>
      <c r="H99" s="5" t="str">
        <f>IF($C99&lt;&gt;"M5","",SSA!F99)</f>
        <v/>
      </c>
      <c r="I99" s="5" t="str">
        <f>IF($C99&lt;&gt;"M5","",SSA!G99)</f>
        <v/>
      </c>
      <c r="J99" s="5" t="str">
        <f>IF($C99&lt;&gt;"M5","",SSA!H99)</f>
        <v/>
      </c>
      <c r="K99" s="15" t="str">
        <f t="shared" si="7"/>
        <v/>
      </c>
      <c r="L99" s="26" t="str">
        <f t="shared" si="9"/>
        <v/>
      </c>
      <c r="M99" s="48" t="str">
        <f t="shared" si="10"/>
        <v/>
      </c>
      <c r="N99" s="49" t="str">
        <f t="shared" si="11"/>
        <v/>
      </c>
      <c r="O99" s="47"/>
      <c r="P99" s="47"/>
      <c r="Q99" s="47"/>
      <c r="R99" s="49" t="str">
        <f t="shared" si="8"/>
        <v/>
      </c>
      <c r="S99" s="47"/>
      <c r="T99" s="47"/>
      <c r="U99" s="47"/>
      <c r="V99" s="54" t="str">
        <f t="shared" si="12"/>
        <v/>
      </c>
      <c r="W99" s="46"/>
      <c r="X99" s="54" t="str">
        <f t="shared" si="13"/>
        <v/>
      </c>
      <c r="Y99" s="46"/>
      <c r="Z99" s="55"/>
      <c r="AA99" s="55"/>
    </row>
    <row r="100" spans="1:27" x14ac:dyDescent="0.55000000000000004">
      <c r="A100" s="5" t="str">
        <f>IF('Data Validation'!$K$2&lt;&gt;TRUE,"",'Data Validation'!A100)</f>
        <v/>
      </c>
      <c r="B100" s="5" t="str">
        <f>IF('Data Validation'!$K$2&lt;&gt;TRUE,"",'Data Validation'!C100)</f>
        <v/>
      </c>
      <c r="C100" s="5" t="str">
        <f>IF('Data Validation'!$K$2&lt;&gt;TRUE,"",'Data Validation'!E100)</f>
        <v/>
      </c>
      <c r="D100" s="5" t="str">
        <f>IF('Data Validation'!$K$2&lt;&gt;TRUE,"",'Data Validation'!G100)</f>
        <v/>
      </c>
      <c r="E100" s="5" t="str">
        <f>IF($C100&lt;&gt;"M5","",Price!F100)</f>
        <v/>
      </c>
      <c r="F100" s="5" t="str">
        <f>IF($C100&lt;&gt;"M5","",Price!G100)</f>
        <v/>
      </c>
      <c r="G100" s="5" t="str">
        <f>IF($C100&lt;&gt;"M5","",SSA!E100)</f>
        <v/>
      </c>
      <c r="H100" s="5" t="str">
        <f>IF($C100&lt;&gt;"M5","",SSA!F100)</f>
        <v/>
      </c>
      <c r="I100" s="5" t="str">
        <f>IF($C100&lt;&gt;"M5","",SSA!G100)</f>
        <v/>
      </c>
      <c r="J100" s="5" t="str">
        <f>IF($C100&lt;&gt;"M5","",SSA!H100)</f>
        <v/>
      </c>
      <c r="K100" s="15" t="str">
        <f t="shared" si="7"/>
        <v/>
      </c>
      <c r="L100" s="26" t="str">
        <f t="shared" si="9"/>
        <v/>
      </c>
      <c r="M100" s="48" t="str">
        <f t="shared" si="10"/>
        <v/>
      </c>
      <c r="N100" s="49" t="str">
        <f t="shared" si="11"/>
        <v/>
      </c>
      <c r="O100" s="47"/>
      <c r="P100" s="47"/>
      <c r="Q100" s="47"/>
      <c r="R100" s="49" t="str">
        <f t="shared" si="8"/>
        <v/>
      </c>
      <c r="S100" s="47"/>
      <c r="T100" s="47"/>
      <c r="U100" s="47"/>
      <c r="V100" s="54" t="str">
        <f t="shared" si="12"/>
        <v/>
      </c>
      <c r="W100" s="46"/>
      <c r="X100" s="54" t="str">
        <f t="shared" si="13"/>
        <v/>
      </c>
      <c r="Y100" s="46"/>
      <c r="Z100" s="55"/>
      <c r="AA100" s="55"/>
    </row>
    <row r="101" spans="1:27" x14ac:dyDescent="0.55000000000000004">
      <c r="A101" s="5" t="str">
        <f>IF('Data Validation'!$K$2&lt;&gt;TRUE,"",'Data Validation'!A101)</f>
        <v/>
      </c>
      <c r="B101" s="5" t="str">
        <f>IF('Data Validation'!$K$2&lt;&gt;TRUE,"",'Data Validation'!C101)</f>
        <v/>
      </c>
      <c r="C101" s="5" t="str">
        <f>IF('Data Validation'!$K$2&lt;&gt;TRUE,"",'Data Validation'!E101)</f>
        <v/>
      </c>
      <c r="D101" s="5" t="str">
        <f>IF('Data Validation'!$K$2&lt;&gt;TRUE,"",'Data Validation'!G101)</f>
        <v/>
      </c>
      <c r="E101" s="5" t="str">
        <f>IF($C101&lt;&gt;"M5","",Price!F101)</f>
        <v/>
      </c>
      <c r="F101" s="5" t="str">
        <f>IF($C101&lt;&gt;"M5","",Price!G101)</f>
        <v/>
      </c>
      <c r="G101" s="5" t="str">
        <f>IF($C101&lt;&gt;"M5","",SSA!E101)</f>
        <v/>
      </c>
      <c r="H101" s="5" t="str">
        <f>IF($C101&lt;&gt;"M5","",SSA!F101)</f>
        <v/>
      </c>
      <c r="I101" s="5" t="str">
        <f>IF($C101&lt;&gt;"M5","",SSA!G101)</f>
        <v/>
      </c>
      <c r="J101" s="5" t="str">
        <f>IF($C101&lt;&gt;"M5","",SSA!H101)</f>
        <v/>
      </c>
      <c r="K101" s="15" t="str">
        <f t="shared" si="7"/>
        <v/>
      </c>
      <c r="L101" s="26" t="str">
        <f t="shared" si="9"/>
        <v/>
      </c>
      <c r="M101" s="48" t="str">
        <f t="shared" si="10"/>
        <v/>
      </c>
      <c r="N101" s="49" t="str">
        <f t="shared" si="11"/>
        <v/>
      </c>
      <c r="O101" s="47"/>
      <c r="P101" s="47"/>
      <c r="Q101" s="47"/>
      <c r="R101" s="49" t="str">
        <f t="shared" si="8"/>
        <v/>
      </c>
      <c r="S101" s="47"/>
      <c r="T101" s="47"/>
      <c r="U101" s="47"/>
      <c r="V101" s="54" t="str">
        <f t="shared" si="12"/>
        <v/>
      </c>
      <c r="W101" s="46"/>
      <c r="X101" s="54" t="str">
        <f t="shared" si="13"/>
        <v/>
      </c>
      <c r="Y101" s="46"/>
      <c r="Z101" s="55"/>
      <c r="AA101" s="55"/>
    </row>
    <row r="102" spans="1:27" x14ac:dyDescent="0.55000000000000004">
      <c r="A102" s="5" t="str">
        <f>IF('Data Validation'!$K$2&lt;&gt;TRUE,"",'Data Validation'!A102)</f>
        <v/>
      </c>
      <c r="B102" s="5" t="str">
        <f>IF('Data Validation'!$K$2&lt;&gt;TRUE,"",'Data Validation'!C102)</f>
        <v/>
      </c>
      <c r="C102" s="5" t="str">
        <f>IF('Data Validation'!$K$2&lt;&gt;TRUE,"",'Data Validation'!E102)</f>
        <v/>
      </c>
      <c r="D102" s="5" t="str">
        <f>IF('Data Validation'!$K$2&lt;&gt;TRUE,"",'Data Validation'!G102)</f>
        <v/>
      </c>
      <c r="E102" s="5" t="str">
        <f>IF($C102&lt;&gt;"M5","",Price!F102)</f>
        <v/>
      </c>
      <c r="F102" s="5" t="str">
        <f>IF($C102&lt;&gt;"M5","",Price!G102)</f>
        <v/>
      </c>
      <c r="G102" s="5" t="str">
        <f>IF($C102&lt;&gt;"M5","",SSA!E102)</f>
        <v/>
      </c>
      <c r="H102" s="5" t="str">
        <f>IF($C102&lt;&gt;"M5","",SSA!F102)</f>
        <v/>
      </c>
      <c r="I102" s="5" t="str">
        <f>IF($C102&lt;&gt;"M5","",SSA!G102)</f>
        <v/>
      </c>
      <c r="J102" s="5" t="str">
        <f>IF($C102&lt;&gt;"M5","",SSA!H102)</f>
        <v/>
      </c>
      <c r="K102" s="15" t="str">
        <f t="shared" si="7"/>
        <v/>
      </c>
      <c r="L102" s="26" t="str">
        <f t="shared" si="9"/>
        <v/>
      </c>
      <c r="M102" s="48" t="str">
        <f t="shared" si="10"/>
        <v/>
      </c>
      <c r="N102" s="49" t="str">
        <f t="shared" si="11"/>
        <v/>
      </c>
      <c r="O102" s="47"/>
      <c r="P102" s="47"/>
      <c r="Q102" s="47"/>
      <c r="R102" s="49" t="str">
        <f t="shared" si="8"/>
        <v/>
      </c>
      <c r="S102" s="47"/>
      <c r="T102" s="47"/>
      <c r="U102" s="47"/>
      <c r="V102" s="54" t="str">
        <f t="shared" si="12"/>
        <v/>
      </c>
      <c r="W102" s="46"/>
      <c r="X102" s="54" t="str">
        <f t="shared" si="13"/>
        <v/>
      </c>
      <c r="Y102" s="46"/>
      <c r="Z102" s="55"/>
      <c r="AA102" s="55"/>
    </row>
    <row r="103" spans="1:27" x14ac:dyDescent="0.55000000000000004">
      <c r="A103" s="5" t="str">
        <f>IF('Data Validation'!$K$2&lt;&gt;TRUE,"",'Data Validation'!A103)</f>
        <v/>
      </c>
      <c r="B103" s="5" t="str">
        <f>IF('Data Validation'!$K$2&lt;&gt;TRUE,"",'Data Validation'!C103)</f>
        <v/>
      </c>
      <c r="C103" s="5" t="str">
        <f>IF('Data Validation'!$K$2&lt;&gt;TRUE,"",'Data Validation'!E103)</f>
        <v/>
      </c>
      <c r="D103" s="5" t="str">
        <f>IF('Data Validation'!$K$2&lt;&gt;TRUE,"",'Data Validation'!G103)</f>
        <v/>
      </c>
      <c r="E103" s="5" t="str">
        <f>IF($C103&lt;&gt;"M5","",Price!F103)</f>
        <v/>
      </c>
      <c r="F103" s="5" t="str">
        <f>IF($C103&lt;&gt;"M5","",Price!G103)</f>
        <v/>
      </c>
      <c r="G103" s="5" t="str">
        <f>IF($C103&lt;&gt;"M5","",SSA!E103)</f>
        <v/>
      </c>
      <c r="H103" s="5" t="str">
        <f>IF($C103&lt;&gt;"M5","",SSA!F103)</f>
        <v/>
      </c>
      <c r="I103" s="5" t="str">
        <f>IF($C103&lt;&gt;"M5","",SSA!G103)</f>
        <v/>
      </c>
      <c r="J103" s="5" t="str">
        <f>IF($C103&lt;&gt;"M5","",SSA!H103)</f>
        <v/>
      </c>
      <c r="K103" s="15" t="str">
        <f t="shared" si="7"/>
        <v/>
      </c>
      <c r="L103" s="26" t="str">
        <f t="shared" si="9"/>
        <v/>
      </c>
      <c r="M103" s="48" t="str">
        <f t="shared" si="10"/>
        <v/>
      </c>
      <c r="N103" s="49" t="str">
        <f t="shared" si="11"/>
        <v/>
      </c>
      <c r="O103" s="47"/>
      <c r="P103" s="47"/>
      <c r="Q103" s="47"/>
      <c r="R103" s="49" t="str">
        <f t="shared" si="8"/>
        <v/>
      </c>
      <c r="S103" s="47"/>
      <c r="T103" s="47"/>
      <c r="U103" s="47"/>
      <c r="V103" s="54" t="str">
        <f t="shared" si="12"/>
        <v/>
      </c>
      <c r="W103" s="46"/>
      <c r="X103" s="54" t="str">
        <f t="shared" si="13"/>
        <v/>
      </c>
      <c r="Y103" s="46"/>
      <c r="Z103" s="55"/>
      <c r="AA103" s="55"/>
    </row>
    <row r="104" spans="1:27" x14ac:dyDescent="0.55000000000000004">
      <c r="A104" s="5" t="str">
        <f>IF('Data Validation'!$K$2&lt;&gt;TRUE,"",'Data Validation'!A104)</f>
        <v/>
      </c>
      <c r="B104" s="5" t="str">
        <f>IF('Data Validation'!$K$2&lt;&gt;TRUE,"",'Data Validation'!C104)</f>
        <v/>
      </c>
      <c r="C104" s="5" t="str">
        <f>IF('Data Validation'!$K$2&lt;&gt;TRUE,"",'Data Validation'!E104)</f>
        <v/>
      </c>
      <c r="D104" s="5" t="str">
        <f>IF('Data Validation'!$K$2&lt;&gt;TRUE,"",'Data Validation'!G104)</f>
        <v/>
      </c>
      <c r="E104" s="5" t="str">
        <f>IF($C104&lt;&gt;"M5","",Price!F104)</f>
        <v/>
      </c>
      <c r="F104" s="5" t="str">
        <f>IF($C104&lt;&gt;"M5","",Price!G104)</f>
        <v/>
      </c>
      <c r="G104" s="5" t="str">
        <f>IF($C104&lt;&gt;"M5","",SSA!E104)</f>
        <v/>
      </c>
      <c r="H104" s="5" t="str">
        <f>IF($C104&lt;&gt;"M5","",SSA!F104)</f>
        <v/>
      </c>
      <c r="I104" s="5" t="str">
        <f>IF($C104&lt;&gt;"M5","",SSA!G104)</f>
        <v/>
      </c>
      <c r="J104" s="5" t="str">
        <f>IF($C104&lt;&gt;"M5","",SSA!H104)</f>
        <v/>
      </c>
      <c r="K104" s="15" t="str">
        <f t="shared" si="7"/>
        <v/>
      </c>
      <c r="L104" s="26" t="str">
        <f t="shared" si="9"/>
        <v/>
      </c>
      <c r="M104" s="48" t="str">
        <f t="shared" si="10"/>
        <v/>
      </c>
      <c r="N104" s="49" t="str">
        <f t="shared" si="11"/>
        <v/>
      </c>
      <c r="O104" s="47"/>
      <c r="P104" s="47"/>
      <c r="Q104" s="47"/>
      <c r="R104" s="49" t="str">
        <f t="shared" si="8"/>
        <v/>
      </c>
      <c r="S104" s="47"/>
      <c r="T104" s="47"/>
      <c r="U104" s="47"/>
      <c r="V104" s="54" t="str">
        <f t="shared" si="12"/>
        <v/>
      </c>
      <c r="W104" s="46"/>
      <c r="X104" s="54" t="str">
        <f t="shared" si="13"/>
        <v/>
      </c>
      <c r="Y104" s="46"/>
      <c r="Z104" s="55"/>
      <c r="AA104" s="55"/>
    </row>
    <row r="105" spans="1:27" x14ac:dyDescent="0.55000000000000004">
      <c r="A105" s="5" t="str">
        <f>IF('Data Validation'!$K$2&lt;&gt;TRUE,"",'Data Validation'!A105)</f>
        <v/>
      </c>
      <c r="B105" s="5" t="str">
        <f>IF('Data Validation'!$K$2&lt;&gt;TRUE,"",'Data Validation'!C105)</f>
        <v/>
      </c>
      <c r="C105" s="5" t="str">
        <f>IF('Data Validation'!$K$2&lt;&gt;TRUE,"",'Data Validation'!E105)</f>
        <v/>
      </c>
      <c r="D105" s="5" t="str">
        <f>IF('Data Validation'!$K$2&lt;&gt;TRUE,"",'Data Validation'!G105)</f>
        <v/>
      </c>
      <c r="E105" s="5" t="str">
        <f>IF($C105&lt;&gt;"M5","",Price!F105)</f>
        <v/>
      </c>
      <c r="F105" s="5" t="str">
        <f>IF($C105&lt;&gt;"M5","",Price!G105)</f>
        <v/>
      </c>
      <c r="G105" s="5" t="str">
        <f>IF($C105&lt;&gt;"M5","",SSA!E105)</f>
        <v/>
      </c>
      <c r="H105" s="5" t="str">
        <f>IF($C105&lt;&gt;"M5","",SSA!F105)</f>
        <v/>
      </c>
      <c r="I105" s="5" t="str">
        <f>IF($C105&lt;&gt;"M5","",SSA!G105)</f>
        <v/>
      </c>
      <c r="J105" s="5" t="str">
        <f>IF($C105&lt;&gt;"M5","",SSA!H105)</f>
        <v/>
      </c>
      <c r="K105" s="15" t="str">
        <f t="shared" si="7"/>
        <v/>
      </c>
      <c r="L105" s="26" t="str">
        <f t="shared" si="9"/>
        <v/>
      </c>
      <c r="M105" s="48" t="str">
        <f t="shared" si="10"/>
        <v/>
      </c>
      <c r="N105" s="49" t="str">
        <f t="shared" si="11"/>
        <v/>
      </c>
      <c r="O105" s="47"/>
      <c r="P105" s="47"/>
      <c r="Q105" s="47"/>
      <c r="R105" s="49" t="str">
        <f t="shared" si="8"/>
        <v/>
      </c>
      <c r="S105" s="47"/>
      <c r="T105" s="47"/>
      <c r="U105" s="47"/>
      <c r="V105" s="54" t="str">
        <f t="shared" si="12"/>
        <v/>
      </c>
      <c r="W105" s="46"/>
      <c r="X105" s="54" t="str">
        <f t="shared" si="13"/>
        <v/>
      </c>
      <c r="Y105" s="46"/>
      <c r="Z105" s="55"/>
      <c r="AA105" s="55"/>
    </row>
    <row r="106" spans="1:27" x14ac:dyDescent="0.55000000000000004">
      <c r="A106" s="5" t="str">
        <f>IF('Data Validation'!$K$2&lt;&gt;TRUE,"",'Data Validation'!A106)</f>
        <v/>
      </c>
      <c r="B106" s="5" t="str">
        <f>IF('Data Validation'!$K$2&lt;&gt;TRUE,"",'Data Validation'!C106)</f>
        <v/>
      </c>
      <c r="C106" s="5" t="str">
        <f>IF('Data Validation'!$K$2&lt;&gt;TRUE,"",'Data Validation'!E106)</f>
        <v/>
      </c>
      <c r="D106" s="5" t="str">
        <f>IF('Data Validation'!$K$2&lt;&gt;TRUE,"",'Data Validation'!G106)</f>
        <v/>
      </c>
      <c r="E106" s="5" t="str">
        <f>IF($C106&lt;&gt;"M5","",Price!F106)</f>
        <v/>
      </c>
      <c r="F106" s="5" t="str">
        <f>IF($C106&lt;&gt;"M5","",Price!G106)</f>
        <v/>
      </c>
      <c r="G106" s="5" t="str">
        <f>IF($C106&lt;&gt;"M5","",SSA!E106)</f>
        <v/>
      </c>
      <c r="H106" s="5" t="str">
        <f>IF($C106&lt;&gt;"M5","",SSA!F106)</f>
        <v/>
      </c>
      <c r="I106" s="5" t="str">
        <f>IF($C106&lt;&gt;"M5","",SSA!G106)</f>
        <v/>
      </c>
      <c r="J106" s="5" t="str">
        <f>IF($C106&lt;&gt;"M5","",SSA!H106)</f>
        <v/>
      </c>
      <c r="K106" s="15" t="str">
        <f t="shared" si="7"/>
        <v/>
      </c>
      <c r="L106" s="26" t="str">
        <f t="shared" si="9"/>
        <v/>
      </c>
      <c r="M106" s="48" t="str">
        <f t="shared" si="10"/>
        <v/>
      </c>
      <c r="N106" s="49" t="str">
        <f t="shared" si="11"/>
        <v/>
      </c>
      <c r="O106" s="47"/>
      <c r="P106" s="47"/>
      <c r="Q106" s="47"/>
      <c r="R106" s="49" t="str">
        <f t="shared" si="8"/>
        <v/>
      </c>
      <c r="S106" s="47"/>
      <c r="T106" s="47"/>
      <c r="U106" s="47"/>
      <c r="V106" s="54" t="str">
        <f t="shared" si="12"/>
        <v/>
      </c>
      <c r="W106" s="46"/>
      <c r="X106" s="54" t="str">
        <f t="shared" si="13"/>
        <v/>
      </c>
      <c r="Y106" s="46"/>
      <c r="Z106" s="55"/>
      <c r="AA106" s="55"/>
    </row>
    <row r="107" spans="1:27" x14ac:dyDescent="0.55000000000000004">
      <c r="A107" s="5" t="str">
        <f>IF('Data Validation'!$K$2&lt;&gt;TRUE,"",'Data Validation'!A107)</f>
        <v/>
      </c>
      <c r="B107" s="5" t="str">
        <f>IF('Data Validation'!$K$2&lt;&gt;TRUE,"",'Data Validation'!C107)</f>
        <v/>
      </c>
      <c r="C107" s="5" t="str">
        <f>IF('Data Validation'!$K$2&lt;&gt;TRUE,"",'Data Validation'!E107)</f>
        <v/>
      </c>
      <c r="D107" s="5" t="str">
        <f>IF('Data Validation'!$K$2&lt;&gt;TRUE,"",'Data Validation'!G107)</f>
        <v/>
      </c>
      <c r="E107" s="5" t="str">
        <f>IF($C107&lt;&gt;"M5","",Price!F107)</f>
        <v/>
      </c>
      <c r="F107" s="5" t="str">
        <f>IF($C107&lt;&gt;"M5","",Price!G107)</f>
        <v/>
      </c>
      <c r="G107" s="5" t="str">
        <f>IF($C107&lt;&gt;"M5","",SSA!E107)</f>
        <v/>
      </c>
      <c r="H107" s="5" t="str">
        <f>IF($C107&lt;&gt;"M5","",SSA!F107)</f>
        <v/>
      </c>
      <c r="I107" s="5" t="str">
        <f>IF($C107&lt;&gt;"M5","",SSA!G107)</f>
        <v/>
      </c>
      <c r="J107" s="5" t="str">
        <f>IF($C107&lt;&gt;"M5","",SSA!H107)</f>
        <v/>
      </c>
      <c r="K107" s="15" t="str">
        <f t="shared" si="7"/>
        <v/>
      </c>
      <c r="L107" s="26" t="str">
        <f t="shared" si="9"/>
        <v/>
      </c>
      <c r="M107" s="48" t="str">
        <f t="shared" si="10"/>
        <v/>
      </c>
      <c r="N107" s="49" t="str">
        <f t="shared" si="11"/>
        <v/>
      </c>
      <c r="O107" s="47"/>
      <c r="P107" s="47"/>
      <c r="Q107" s="47"/>
      <c r="R107" s="49" t="str">
        <f t="shared" si="8"/>
        <v/>
      </c>
      <c r="S107" s="47"/>
      <c r="T107" s="47"/>
      <c r="U107" s="47"/>
      <c r="V107" s="54" t="str">
        <f t="shared" si="12"/>
        <v/>
      </c>
      <c r="W107" s="46"/>
      <c r="X107" s="54" t="str">
        <f t="shared" si="13"/>
        <v/>
      </c>
      <c r="Y107" s="46"/>
      <c r="Z107" s="55"/>
      <c r="AA107" s="55"/>
    </row>
    <row r="108" spans="1:27" x14ac:dyDescent="0.55000000000000004">
      <c r="A108" s="5" t="str">
        <f>IF('Data Validation'!$K$2&lt;&gt;TRUE,"",'Data Validation'!A108)</f>
        <v/>
      </c>
      <c r="B108" s="5" t="str">
        <f>IF('Data Validation'!$K$2&lt;&gt;TRUE,"",'Data Validation'!C108)</f>
        <v/>
      </c>
      <c r="C108" s="5" t="str">
        <f>IF('Data Validation'!$K$2&lt;&gt;TRUE,"",'Data Validation'!E108)</f>
        <v/>
      </c>
      <c r="D108" s="5" t="str">
        <f>IF('Data Validation'!$K$2&lt;&gt;TRUE,"",'Data Validation'!G108)</f>
        <v/>
      </c>
      <c r="E108" s="5" t="str">
        <f>IF($C108&lt;&gt;"M5","",Price!F108)</f>
        <v/>
      </c>
      <c r="F108" s="5" t="str">
        <f>IF($C108&lt;&gt;"M5","",Price!G108)</f>
        <v/>
      </c>
      <c r="G108" s="5" t="str">
        <f>IF($C108&lt;&gt;"M5","",SSA!E108)</f>
        <v/>
      </c>
      <c r="H108" s="5" t="str">
        <f>IF($C108&lt;&gt;"M5","",SSA!F108)</f>
        <v/>
      </c>
      <c r="I108" s="5" t="str">
        <f>IF($C108&lt;&gt;"M5","",SSA!G108)</f>
        <v/>
      </c>
      <c r="J108" s="5" t="str">
        <f>IF($C108&lt;&gt;"M5","",SSA!H108)</f>
        <v/>
      </c>
      <c r="K108" s="15" t="str">
        <f t="shared" si="7"/>
        <v/>
      </c>
      <c r="L108" s="26" t="str">
        <f t="shared" si="9"/>
        <v/>
      </c>
      <c r="M108" s="48" t="str">
        <f t="shared" si="10"/>
        <v/>
      </c>
      <c r="N108" s="49" t="str">
        <f t="shared" si="11"/>
        <v/>
      </c>
      <c r="O108" s="47"/>
      <c r="P108" s="47"/>
      <c r="Q108" s="47"/>
      <c r="R108" s="49" t="str">
        <f t="shared" si="8"/>
        <v/>
      </c>
      <c r="S108" s="47"/>
      <c r="T108" s="47"/>
      <c r="U108" s="47"/>
      <c r="V108" s="54" t="str">
        <f t="shared" si="12"/>
        <v/>
      </c>
      <c r="W108" s="46"/>
      <c r="X108" s="54" t="str">
        <f t="shared" si="13"/>
        <v/>
      </c>
      <c r="Y108" s="46"/>
      <c r="Z108" s="55"/>
      <c r="AA108" s="55"/>
    </row>
    <row r="109" spans="1:27" x14ac:dyDescent="0.55000000000000004">
      <c r="A109" s="5" t="str">
        <f>IF('Data Validation'!$K$2&lt;&gt;TRUE,"",'Data Validation'!A109)</f>
        <v/>
      </c>
      <c r="B109" s="5" t="str">
        <f>IF('Data Validation'!$K$2&lt;&gt;TRUE,"",'Data Validation'!C109)</f>
        <v/>
      </c>
      <c r="C109" s="5" t="str">
        <f>IF('Data Validation'!$K$2&lt;&gt;TRUE,"",'Data Validation'!E109)</f>
        <v/>
      </c>
      <c r="D109" s="5" t="str">
        <f>IF('Data Validation'!$K$2&lt;&gt;TRUE,"",'Data Validation'!G109)</f>
        <v/>
      </c>
      <c r="E109" s="5" t="str">
        <f>IF($C109&lt;&gt;"M5","",Price!F109)</f>
        <v/>
      </c>
      <c r="F109" s="5" t="str">
        <f>IF($C109&lt;&gt;"M5","",Price!G109)</f>
        <v/>
      </c>
      <c r="G109" s="5" t="str">
        <f>IF($C109&lt;&gt;"M5","",SSA!E109)</f>
        <v/>
      </c>
      <c r="H109" s="5" t="str">
        <f>IF($C109&lt;&gt;"M5","",SSA!F109)</f>
        <v/>
      </c>
      <c r="I109" s="5" t="str">
        <f>IF($C109&lt;&gt;"M5","",SSA!G109)</f>
        <v/>
      </c>
      <c r="J109" s="5" t="str">
        <f>IF($C109&lt;&gt;"M5","",SSA!H109)</f>
        <v/>
      </c>
      <c r="K109" s="15" t="str">
        <f t="shared" si="7"/>
        <v/>
      </c>
      <c r="L109" s="26" t="str">
        <f t="shared" si="9"/>
        <v/>
      </c>
      <c r="M109" s="48" t="str">
        <f t="shared" si="10"/>
        <v/>
      </c>
      <c r="N109" s="49" t="str">
        <f t="shared" si="11"/>
        <v/>
      </c>
      <c r="O109" s="47"/>
      <c r="P109" s="47"/>
      <c r="Q109" s="47"/>
      <c r="R109" s="49" t="str">
        <f t="shared" si="8"/>
        <v/>
      </c>
      <c r="S109" s="47"/>
      <c r="T109" s="47"/>
      <c r="U109" s="47"/>
      <c r="V109" s="54" t="str">
        <f t="shared" si="12"/>
        <v/>
      </c>
      <c r="W109" s="46"/>
      <c r="X109" s="54" t="str">
        <f t="shared" si="13"/>
        <v/>
      </c>
      <c r="Y109" s="46"/>
      <c r="Z109" s="55"/>
      <c r="AA109" s="55"/>
    </row>
    <row r="110" spans="1:27" x14ac:dyDescent="0.55000000000000004">
      <c r="A110" s="5" t="str">
        <f>IF('Data Validation'!$K$2&lt;&gt;TRUE,"",'Data Validation'!A110)</f>
        <v/>
      </c>
      <c r="B110" s="5" t="str">
        <f>IF('Data Validation'!$K$2&lt;&gt;TRUE,"",'Data Validation'!C110)</f>
        <v/>
      </c>
      <c r="C110" s="5" t="str">
        <f>IF('Data Validation'!$K$2&lt;&gt;TRUE,"",'Data Validation'!E110)</f>
        <v/>
      </c>
      <c r="D110" s="5" t="str">
        <f>IF('Data Validation'!$K$2&lt;&gt;TRUE,"",'Data Validation'!G110)</f>
        <v/>
      </c>
      <c r="E110" s="5" t="str">
        <f>IF($C110&lt;&gt;"M5","",Price!F110)</f>
        <v/>
      </c>
      <c r="F110" s="5" t="str">
        <f>IF($C110&lt;&gt;"M5","",Price!G110)</f>
        <v/>
      </c>
      <c r="G110" s="5" t="str">
        <f>IF($C110&lt;&gt;"M5","",SSA!E110)</f>
        <v/>
      </c>
      <c r="H110" s="5" t="str">
        <f>IF($C110&lt;&gt;"M5","",SSA!F110)</f>
        <v/>
      </c>
      <c r="I110" s="5" t="str">
        <f>IF($C110&lt;&gt;"M5","",SSA!G110)</f>
        <v/>
      </c>
      <c r="J110" s="5" t="str">
        <f>IF($C110&lt;&gt;"M5","",SSA!H110)</f>
        <v/>
      </c>
      <c r="K110" s="15" t="str">
        <f t="shared" si="7"/>
        <v/>
      </c>
      <c r="L110" s="26" t="str">
        <f t="shared" si="9"/>
        <v/>
      </c>
      <c r="M110" s="48" t="str">
        <f t="shared" si="10"/>
        <v/>
      </c>
      <c r="N110" s="49" t="str">
        <f t="shared" si="11"/>
        <v/>
      </c>
      <c r="O110" s="47"/>
      <c r="P110" s="47"/>
      <c r="Q110" s="47"/>
      <c r="R110" s="49" t="str">
        <f t="shared" si="8"/>
        <v/>
      </c>
      <c r="S110" s="47"/>
      <c r="T110" s="47"/>
      <c r="U110" s="47"/>
      <c r="V110" s="54" t="str">
        <f t="shared" si="12"/>
        <v/>
      </c>
      <c r="W110" s="46"/>
      <c r="X110" s="54" t="str">
        <f t="shared" si="13"/>
        <v/>
      </c>
      <c r="Y110" s="46"/>
      <c r="Z110" s="55"/>
      <c r="AA110" s="55"/>
    </row>
    <row r="111" spans="1:27" x14ac:dyDescent="0.55000000000000004">
      <c r="A111" s="5" t="str">
        <f>IF('Data Validation'!$K$2&lt;&gt;TRUE,"",'Data Validation'!A111)</f>
        <v/>
      </c>
      <c r="B111" s="5" t="str">
        <f>IF('Data Validation'!$K$2&lt;&gt;TRUE,"",'Data Validation'!C111)</f>
        <v/>
      </c>
      <c r="C111" s="5" t="str">
        <f>IF('Data Validation'!$K$2&lt;&gt;TRUE,"",'Data Validation'!E111)</f>
        <v/>
      </c>
      <c r="D111" s="5" t="str">
        <f>IF('Data Validation'!$K$2&lt;&gt;TRUE,"",'Data Validation'!G111)</f>
        <v/>
      </c>
      <c r="E111" s="5" t="str">
        <f>IF($C111&lt;&gt;"M5","",Price!F111)</f>
        <v/>
      </c>
      <c r="F111" s="5" t="str">
        <f>IF($C111&lt;&gt;"M5","",Price!G111)</f>
        <v/>
      </c>
      <c r="G111" s="5" t="str">
        <f>IF($C111&lt;&gt;"M5","",SSA!E111)</f>
        <v/>
      </c>
      <c r="H111" s="5" t="str">
        <f>IF($C111&lt;&gt;"M5","",SSA!F111)</f>
        <v/>
      </c>
      <c r="I111" s="5" t="str">
        <f>IF($C111&lt;&gt;"M5","",SSA!G111)</f>
        <v/>
      </c>
      <c r="J111" s="5" t="str">
        <f>IF($C111&lt;&gt;"M5","",SSA!H111)</f>
        <v/>
      </c>
      <c r="K111" s="15" t="str">
        <f t="shared" si="7"/>
        <v/>
      </c>
      <c r="L111" s="26" t="str">
        <f t="shared" si="9"/>
        <v/>
      </c>
      <c r="M111" s="48" t="str">
        <f t="shared" si="10"/>
        <v/>
      </c>
      <c r="N111" s="49" t="str">
        <f t="shared" si="11"/>
        <v/>
      </c>
      <c r="O111" s="47"/>
      <c r="P111" s="47"/>
      <c r="Q111" s="47"/>
      <c r="R111" s="49" t="str">
        <f t="shared" si="8"/>
        <v/>
      </c>
      <c r="S111" s="47"/>
      <c r="T111" s="47"/>
      <c r="U111" s="47"/>
      <c r="V111" s="54" t="str">
        <f t="shared" si="12"/>
        <v/>
      </c>
      <c r="W111" s="46"/>
      <c r="X111" s="54" t="str">
        <f t="shared" si="13"/>
        <v/>
      </c>
      <c r="Y111" s="46"/>
      <c r="Z111" s="55"/>
      <c r="AA111" s="55"/>
    </row>
    <row r="112" spans="1:27" x14ac:dyDescent="0.55000000000000004">
      <c r="A112" s="5" t="str">
        <f>IF('Data Validation'!$K$2&lt;&gt;TRUE,"",'Data Validation'!A112)</f>
        <v/>
      </c>
      <c r="B112" s="5" t="str">
        <f>IF('Data Validation'!$K$2&lt;&gt;TRUE,"",'Data Validation'!C112)</f>
        <v/>
      </c>
      <c r="C112" s="5" t="str">
        <f>IF('Data Validation'!$K$2&lt;&gt;TRUE,"",'Data Validation'!E112)</f>
        <v/>
      </c>
      <c r="D112" s="5" t="str">
        <f>IF('Data Validation'!$K$2&lt;&gt;TRUE,"",'Data Validation'!G112)</f>
        <v/>
      </c>
      <c r="E112" s="5" t="str">
        <f>IF($C112&lt;&gt;"M5","",Price!F112)</f>
        <v/>
      </c>
      <c r="F112" s="5" t="str">
        <f>IF($C112&lt;&gt;"M5","",Price!G112)</f>
        <v/>
      </c>
      <c r="G112" s="5" t="str">
        <f>IF($C112&lt;&gt;"M5","",SSA!E112)</f>
        <v/>
      </c>
      <c r="H112" s="5" t="str">
        <f>IF($C112&lt;&gt;"M5","",SSA!F112)</f>
        <v/>
      </c>
      <c r="I112" s="5" t="str">
        <f>IF($C112&lt;&gt;"M5","",SSA!G112)</f>
        <v/>
      </c>
      <c r="J112" s="5" t="str">
        <f>IF($C112&lt;&gt;"M5","",SSA!H112)</f>
        <v/>
      </c>
      <c r="K112" s="15" t="str">
        <f t="shared" si="7"/>
        <v/>
      </c>
      <c r="L112" s="26" t="str">
        <f t="shared" si="9"/>
        <v/>
      </c>
      <c r="M112" s="48" t="str">
        <f t="shared" si="10"/>
        <v/>
      </c>
      <c r="N112" s="49" t="str">
        <f t="shared" si="11"/>
        <v/>
      </c>
      <c r="O112" s="47"/>
      <c r="P112" s="47"/>
      <c r="Q112" s="47"/>
      <c r="R112" s="49" t="str">
        <f t="shared" si="8"/>
        <v/>
      </c>
      <c r="S112" s="47"/>
      <c r="T112" s="47"/>
      <c r="U112" s="47"/>
      <c r="V112" s="54" t="str">
        <f t="shared" si="12"/>
        <v/>
      </c>
      <c r="W112" s="46"/>
      <c r="X112" s="54" t="str">
        <f t="shared" si="13"/>
        <v/>
      </c>
      <c r="Y112" s="46"/>
      <c r="Z112" s="55"/>
      <c r="AA112" s="55"/>
    </row>
    <row r="113" spans="1:27" x14ac:dyDescent="0.55000000000000004">
      <c r="A113" s="5" t="str">
        <f>IF('Data Validation'!$K$2&lt;&gt;TRUE,"",'Data Validation'!A113)</f>
        <v/>
      </c>
      <c r="B113" s="5" t="str">
        <f>IF('Data Validation'!$K$2&lt;&gt;TRUE,"",'Data Validation'!C113)</f>
        <v/>
      </c>
      <c r="C113" s="5" t="str">
        <f>IF('Data Validation'!$K$2&lt;&gt;TRUE,"",'Data Validation'!E113)</f>
        <v/>
      </c>
      <c r="D113" s="5" t="str">
        <f>IF('Data Validation'!$K$2&lt;&gt;TRUE,"",'Data Validation'!G113)</f>
        <v/>
      </c>
      <c r="E113" s="5" t="str">
        <f>IF($C113&lt;&gt;"M5","",Price!F113)</f>
        <v/>
      </c>
      <c r="F113" s="5" t="str">
        <f>IF($C113&lt;&gt;"M5","",Price!G113)</f>
        <v/>
      </c>
      <c r="G113" s="5" t="str">
        <f>IF($C113&lt;&gt;"M5","",SSA!E113)</f>
        <v/>
      </c>
      <c r="H113" s="5" t="str">
        <f>IF($C113&lt;&gt;"M5","",SSA!F113)</f>
        <v/>
      </c>
      <c r="I113" s="5" t="str">
        <f>IF($C113&lt;&gt;"M5","",SSA!G113)</f>
        <v/>
      </c>
      <c r="J113" s="5" t="str">
        <f>IF($C113&lt;&gt;"M5","",SSA!H113)</f>
        <v/>
      </c>
      <c r="K113" s="15" t="str">
        <f t="shared" si="7"/>
        <v/>
      </c>
      <c r="L113" s="26" t="str">
        <f t="shared" si="9"/>
        <v/>
      </c>
      <c r="M113" s="48" t="str">
        <f t="shared" si="10"/>
        <v/>
      </c>
      <c r="N113" s="49" t="str">
        <f t="shared" si="11"/>
        <v/>
      </c>
      <c r="O113" s="47"/>
      <c r="P113" s="47"/>
      <c r="Q113" s="47"/>
      <c r="R113" s="49" t="str">
        <f t="shared" si="8"/>
        <v/>
      </c>
      <c r="S113" s="47"/>
      <c r="T113" s="47"/>
      <c r="U113" s="47"/>
      <c r="V113" s="54" t="str">
        <f t="shared" si="12"/>
        <v/>
      </c>
      <c r="W113" s="46"/>
      <c r="X113" s="54" t="str">
        <f t="shared" si="13"/>
        <v/>
      </c>
      <c r="Y113" s="46"/>
      <c r="Z113" s="55"/>
      <c r="AA113" s="55"/>
    </row>
    <row r="114" spans="1:27" x14ac:dyDescent="0.55000000000000004">
      <c r="A114" s="5" t="str">
        <f>IF('Data Validation'!$K$2&lt;&gt;TRUE,"",'Data Validation'!A114)</f>
        <v/>
      </c>
      <c r="B114" s="5" t="str">
        <f>IF('Data Validation'!$K$2&lt;&gt;TRUE,"",'Data Validation'!C114)</f>
        <v/>
      </c>
      <c r="C114" s="5" t="str">
        <f>IF('Data Validation'!$K$2&lt;&gt;TRUE,"",'Data Validation'!E114)</f>
        <v/>
      </c>
      <c r="D114" s="5" t="str">
        <f>IF('Data Validation'!$K$2&lt;&gt;TRUE,"",'Data Validation'!G114)</f>
        <v/>
      </c>
      <c r="E114" s="5" t="str">
        <f>IF($C114&lt;&gt;"M5","",Price!F114)</f>
        <v/>
      </c>
      <c r="F114" s="5" t="str">
        <f>IF($C114&lt;&gt;"M5","",Price!G114)</f>
        <v/>
      </c>
      <c r="G114" s="5" t="str">
        <f>IF($C114&lt;&gt;"M5","",SSA!E114)</f>
        <v/>
      </c>
      <c r="H114" s="5" t="str">
        <f>IF($C114&lt;&gt;"M5","",SSA!F114)</f>
        <v/>
      </c>
      <c r="I114" s="5" t="str">
        <f>IF($C114&lt;&gt;"M5","",SSA!G114)</f>
        <v/>
      </c>
      <c r="J114" s="5" t="str">
        <f>IF($C114&lt;&gt;"M5","",SSA!H114)</f>
        <v/>
      </c>
      <c r="K114" s="15" t="str">
        <f t="shared" si="7"/>
        <v/>
      </c>
      <c r="L114" s="26" t="str">
        <f t="shared" si="9"/>
        <v/>
      </c>
      <c r="M114" s="48" t="str">
        <f t="shared" si="10"/>
        <v/>
      </c>
      <c r="N114" s="49" t="str">
        <f t="shared" si="11"/>
        <v/>
      </c>
      <c r="O114" s="47"/>
      <c r="P114" s="47"/>
      <c r="Q114" s="47"/>
      <c r="R114" s="49" t="str">
        <f t="shared" si="8"/>
        <v/>
      </c>
      <c r="S114" s="47"/>
      <c r="T114" s="47"/>
      <c r="U114" s="47"/>
      <c r="V114" s="54" t="str">
        <f t="shared" si="12"/>
        <v/>
      </c>
      <c r="W114" s="46"/>
      <c r="X114" s="54" t="str">
        <f t="shared" si="13"/>
        <v/>
      </c>
      <c r="Y114" s="46"/>
      <c r="Z114" s="55"/>
      <c r="AA114" s="55"/>
    </row>
    <row r="115" spans="1:27" x14ac:dyDescent="0.55000000000000004">
      <c r="A115" s="5" t="str">
        <f>IF('Data Validation'!$K$2&lt;&gt;TRUE,"",'Data Validation'!A115)</f>
        <v/>
      </c>
      <c r="B115" s="5" t="str">
        <f>IF('Data Validation'!$K$2&lt;&gt;TRUE,"",'Data Validation'!C115)</f>
        <v/>
      </c>
      <c r="C115" s="5" t="str">
        <f>IF('Data Validation'!$K$2&lt;&gt;TRUE,"",'Data Validation'!E115)</f>
        <v/>
      </c>
      <c r="D115" s="5" t="str">
        <f>IF('Data Validation'!$K$2&lt;&gt;TRUE,"",'Data Validation'!G115)</f>
        <v/>
      </c>
      <c r="E115" s="5" t="str">
        <f>IF($C115&lt;&gt;"M5","",Price!F115)</f>
        <v/>
      </c>
      <c r="F115" s="5" t="str">
        <f>IF($C115&lt;&gt;"M5","",Price!G115)</f>
        <v/>
      </c>
      <c r="G115" s="5" t="str">
        <f>IF($C115&lt;&gt;"M5","",SSA!E115)</f>
        <v/>
      </c>
      <c r="H115" s="5" t="str">
        <f>IF($C115&lt;&gt;"M5","",SSA!F115)</f>
        <v/>
      </c>
      <c r="I115" s="5" t="str">
        <f>IF($C115&lt;&gt;"M5","",SSA!G115)</f>
        <v/>
      </c>
      <c r="J115" s="5" t="str">
        <f>IF($C115&lt;&gt;"M5","",SSA!H115)</f>
        <v/>
      </c>
      <c r="K115" s="15" t="str">
        <f t="shared" si="7"/>
        <v/>
      </c>
      <c r="L115" s="26" t="str">
        <f t="shared" si="9"/>
        <v/>
      </c>
      <c r="M115" s="48" t="str">
        <f t="shared" si="10"/>
        <v/>
      </c>
      <c r="N115" s="49" t="str">
        <f t="shared" si="11"/>
        <v/>
      </c>
      <c r="O115" s="47"/>
      <c r="P115" s="47"/>
      <c r="Q115" s="47"/>
      <c r="R115" s="49" t="str">
        <f t="shared" si="8"/>
        <v/>
      </c>
      <c r="S115" s="47"/>
      <c r="T115" s="47"/>
      <c r="U115" s="47"/>
      <c r="V115" s="54" t="str">
        <f t="shared" si="12"/>
        <v/>
      </c>
      <c r="W115" s="46"/>
      <c r="X115" s="54" t="str">
        <f t="shared" si="13"/>
        <v/>
      </c>
      <c r="Y115" s="46"/>
      <c r="Z115" s="55"/>
      <c r="AA115" s="55"/>
    </row>
    <row r="116" spans="1:27" x14ac:dyDescent="0.55000000000000004">
      <c r="A116" s="5" t="str">
        <f>IF('Data Validation'!$K$2&lt;&gt;TRUE,"",'Data Validation'!A116)</f>
        <v/>
      </c>
      <c r="B116" s="5" t="str">
        <f>IF('Data Validation'!$K$2&lt;&gt;TRUE,"",'Data Validation'!C116)</f>
        <v/>
      </c>
      <c r="C116" s="5" t="str">
        <f>IF('Data Validation'!$K$2&lt;&gt;TRUE,"",'Data Validation'!E116)</f>
        <v/>
      </c>
      <c r="D116" s="5" t="str">
        <f>IF('Data Validation'!$K$2&lt;&gt;TRUE,"",'Data Validation'!G116)</f>
        <v/>
      </c>
      <c r="E116" s="5" t="str">
        <f>IF($C116&lt;&gt;"M5","",Price!F116)</f>
        <v/>
      </c>
      <c r="F116" s="5" t="str">
        <f>IF($C116&lt;&gt;"M5","",Price!G116)</f>
        <v/>
      </c>
      <c r="G116" s="5" t="str">
        <f>IF($C116&lt;&gt;"M5","",SSA!E116)</f>
        <v/>
      </c>
      <c r="H116" s="5" t="str">
        <f>IF($C116&lt;&gt;"M5","",SSA!F116)</f>
        <v/>
      </c>
      <c r="I116" s="5" t="str">
        <f>IF($C116&lt;&gt;"M5","",SSA!G116)</f>
        <v/>
      </c>
      <c r="J116" s="5" t="str">
        <f>IF($C116&lt;&gt;"M5","",SSA!H116)</f>
        <v/>
      </c>
      <c r="K116" s="15" t="str">
        <f t="shared" si="7"/>
        <v/>
      </c>
      <c r="L116" s="26" t="str">
        <f t="shared" si="9"/>
        <v/>
      </c>
      <c r="M116" s="48" t="str">
        <f t="shared" si="10"/>
        <v/>
      </c>
      <c r="N116" s="49" t="str">
        <f t="shared" si="11"/>
        <v/>
      </c>
      <c r="O116" s="47"/>
      <c r="P116" s="47"/>
      <c r="Q116" s="47"/>
      <c r="R116" s="49" t="str">
        <f t="shared" si="8"/>
        <v/>
      </c>
      <c r="S116" s="47"/>
      <c r="T116" s="47"/>
      <c r="U116" s="47"/>
      <c r="V116" s="54" t="str">
        <f t="shared" si="12"/>
        <v/>
      </c>
      <c r="W116" s="46"/>
      <c r="X116" s="54" t="str">
        <f t="shared" si="13"/>
        <v/>
      </c>
      <c r="Y116" s="46"/>
      <c r="Z116" s="55"/>
      <c r="AA116" s="55"/>
    </row>
    <row r="117" spans="1:27" x14ac:dyDescent="0.55000000000000004">
      <c r="A117" s="5" t="str">
        <f>IF('Data Validation'!$K$2&lt;&gt;TRUE,"",'Data Validation'!A117)</f>
        <v/>
      </c>
      <c r="B117" s="5" t="str">
        <f>IF('Data Validation'!$K$2&lt;&gt;TRUE,"",'Data Validation'!C117)</f>
        <v/>
      </c>
      <c r="C117" s="5" t="str">
        <f>IF('Data Validation'!$K$2&lt;&gt;TRUE,"",'Data Validation'!E117)</f>
        <v/>
      </c>
      <c r="D117" s="5" t="str">
        <f>IF('Data Validation'!$K$2&lt;&gt;TRUE,"",'Data Validation'!G117)</f>
        <v/>
      </c>
      <c r="E117" s="5" t="str">
        <f>IF($C117&lt;&gt;"M5","",Price!F117)</f>
        <v/>
      </c>
      <c r="F117" s="5" t="str">
        <f>IF($C117&lt;&gt;"M5","",Price!G117)</f>
        <v/>
      </c>
      <c r="G117" s="5" t="str">
        <f>IF($C117&lt;&gt;"M5","",SSA!E117)</f>
        <v/>
      </c>
      <c r="H117" s="5" t="str">
        <f>IF($C117&lt;&gt;"M5","",SSA!F117)</f>
        <v/>
      </c>
      <c r="I117" s="5" t="str">
        <f>IF($C117&lt;&gt;"M5","",SSA!G117)</f>
        <v/>
      </c>
      <c r="J117" s="5" t="str">
        <f>IF($C117&lt;&gt;"M5","",SSA!H117)</f>
        <v/>
      </c>
      <c r="K117" s="15" t="str">
        <f t="shared" si="7"/>
        <v/>
      </c>
      <c r="L117" s="26" t="str">
        <f t="shared" si="9"/>
        <v/>
      </c>
      <c r="M117" s="48" t="str">
        <f t="shared" si="10"/>
        <v/>
      </c>
      <c r="N117" s="49" t="str">
        <f t="shared" si="11"/>
        <v/>
      </c>
      <c r="O117" s="47"/>
      <c r="P117" s="47"/>
      <c r="Q117" s="47"/>
      <c r="R117" s="49" t="str">
        <f t="shared" si="8"/>
        <v/>
      </c>
      <c r="S117" s="47"/>
      <c r="T117" s="47"/>
      <c r="U117" s="47"/>
      <c r="V117" s="54" t="str">
        <f t="shared" si="12"/>
        <v/>
      </c>
      <c r="W117" s="46"/>
      <c r="X117" s="54" t="str">
        <f t="shared" si="13"/>
        <v/>
      </c>
      <c r="Y117" s="46"/>
      <c r="Z117" s="55"/>
      <c r="AA117" s="55"/>
    </row>
    <row r="118" spans="1:27" x14ac:dyDescent="0.55000000000000004">
      <c r="A118" s="5" t="str">
        <f>IF('Data Validation'!$K$2&lt;&gt;TRUE,"",'Data Validation'!A118)</f>
        <v/>
      </c>
      <c r="B118" s="5" t="str">
        <f>IF('Data Validation'!$K$2&lt;&gt;TRUE,"",'Data Validation'!C118)</f>
        <v/>
      </c>
      <c r="C118" s="5" t="str">
        <f>IF('Data Validation'!$K$2&lt;&gt;TRUE,"",'Data Validation'!E118)</f>
        <v/>
      </c>
      <c r="D118" s="5" t="str">
        <f>IF('Data Validation'!$K$2&lt;&gt;TRUE,"",'Data Validation'!G118)</f>
        <v/>
      </c>
      <c r="E118" s="5" t="str">
        <f>IF($C118&lt;&gt;"M5","",Price!F118)</f>
        <v/>
      </c>
      <c r="F118" s="5" t="str">
        <f>IF($C118&lt;&gt;"M5","",Price!G118)</f>
        <v/>
      </c>
      <c r="G118" s="5" t="str">
        <f>IF($C118&lt;&gt;"M5","",SSA!E118)</f>
        <v/>
      </c>
      <c r="H118" s="5" t="str">
        <f>IF($C118&lt;&gt;"M5","",SSA!F118)</f>
        <v/>
      </c>
      <c r="I118" s="5" t="str">
        <f>IF($C118&lt;&gt;"M5","",SSA!G118)</f>
        <v/>
      </c>
      <c r="J118" s="5" t="str">
        <f>IF($C118&lt;&gt;"M5","",SSA!H118)</f>
        <v/>
      </c>
      <c r="K118" s="15" t="str">
        <f t="shared" si="7"/>
        <v/>
      </c>
      <c r="L118" s="26" t="str">
        <f t="shared" si="9"/>
        <v/>
      </c>
      <c r="M118" s="48" t="str">
        <f t="shared" si="10"/>
        <v/>
      </c>
      <c r="N118" s="49" t="str">
        <f t="shared" si="11"/>
        <v/>
      </c>
      <c r="O118" s="47"/>
      <c r="P118" s="47"/>
      <c r="Q118" s="47"/>
      <c r="R118" s="49" t="str">
        <f t="shared" si="8"/>
        <v/>
      </c>
      <c r="S118" s="47"/>
      <c r="T118" s="47"/>
      <c r="U118" s="47"/>
      <c r="V118" s="54" t="str">
        <f t="shared" si="12"/>
        <v/>
      </c>
      <c r="W118" s="46"/>
      <c r="X118" s="54" t="str">
        <f t="shared" si="13"/>
        <v/>
      </c>
      <c r="Y118" s="46"/>
      <c r="Z118" s="55"/>
      <c r="AA118" s="55"/>
    </row>
    <row r="119" spans="1:27" x14ac:dyDescent="0.55000000000000004">
      <c r="A119" s="5" t="str">
        <f>IF('Data Validation'!$K$2&lt;&gt;TRUE,"",'Data Validation'!A119)</f>
        <v/>
      </c>
      <c r="B119" s="5" t="str">
        <f>IF('Data Validation'!$K$2&lt;&gt;TRUE,"",'Data Validation'!C119)</f>
        <v/>
      </c>
      <c r="C119" s="5" t="str">
        <f>IF('Data Validation'!$K$2&lt;&gt;TRUE,"",'Data Validation'!E119)</f>
        <v/>
      </c>
      <c r="D119" s="5" t="str">
        <f>IF('Data Validation'!$K$2&lt;&gt;TRUE,"",'Data Validation'!G119)</f>
        <v/>
      </c>
      <c r="E119" s="5" t="str">
        <f>IF($C119&lt;&gt;"M5","",Price!F119)</f>
        <v/>
      </c>
      <c r="F119" s="5" t="str">
        <f>IF($C119&lt;&gt;"M5","",Price!G119)</f>
        <v/>
      </c>
      <c r="G119" s="5" t="str">
        <f>IF($C119&lt;&gt;"M5","",SSA!E119)</f>
        <v/>
      </c>
      <c r="H119" s="5" t="str">
        <f>IF($C119&lt;&gt;"M5","",SSA!F119)</f>
        <v/>
      </c>
      <c r="I119" s="5" t="str">
        <f>IF($C119&lt;&gt;"M5","",SSA!G119)</f>
        <v/>
      </c>
      <c r="J119" s="5" t="str">
        <f>IF($C119&lt;&gt;"M5","",SSA!H119)</f>
        <v/>
      </c>
      <c r="K119" s="15" t="str">
        <f t="shared" si="7"/>
        <v/>
      </c>
      <c r="L119" s="26" t="str">
        <f t="shared" si="9"/>
        <v/>
      </c>
      <c r="M119" s="48" t="str">
        <f t="shared" si="10"/>
        <v/>
      </c>
      <c r="N119" s="49" t="str">
        <f t="shared" si="11"/>
        <v/>
      </c>
      <c r="O119" s="47"/>
      <c r="P119" s="47"/>
      <c r="Q119" s="47"/>
      <c r="R119" s="49" t="str">
        <f t="shared" si="8"/>
        <v/>
      </c>
      <c r="S119" s="47"/>
      <c r="T119" s="47"/>
      <c r="U119" s="47"/>
      <c r="V119" s="54" t="str">
        <f t="shared" si="12"/>
        <v/>
      </c>
      <c r="W119" s="46"/>
      <c r="X119" s="54" t="str">
        <f t="shared" si="13"/>
        <v/>
      </c>
      <c r="Y119" s="46"/>
      <c r="Z119" s="55"/>
      <c r="AA119" s="55"/>
    </row>
    <row r="120" spans="1:27" x14ac:dyDescent="0.55000000000000004">
      <c r="A120" s="5" t="str">
        <f>IF('Data Validation'!$K$2&lt;&gt;TRUE,"",'Data Validation'!A120)</f>
        <v/>
      </c>
      <c r="B120" s="5" t="str">
        <f>IF('Data Validation'!$K$2&lt;&gt;TRUE,"",'Data Validation'!C120)</f>
        <v/>
      </c>
      <c r="C120" s="5" t="str">
        <f>IF('Data Validation'!$K$2&lt;&gt;TRUE,"",'Data Validation'!E120)</f>
        <v/>
      </c>
      <c r="D120" s="5" t="str">
        <f>IF('Data Validation'!$K$2&lt;&gt;TRUE,"",'Data Validation'!G120)</f>
        <v/>
      </c>
      <c r="E120" s="5" t="str">
        <f>IF($C120&lt;&gt;"M5","",Price!F120)</f>
        <v/>
      </c>
      <c r="F120" s="5" t="str">
        <f>IF($C120&lt;&gt;"M5","",Price!G120)</f>
        <v/>
      </c>
      <c r="G120" s="5" t="str">
        <f>IF($C120&lt;&gt;"M5","",SSA!E120)</f>
        <v/>
      </c>
      <c r="H120" s="5" t="str">
        <f>IF($C120&lt;&gt;"M5","",SSA!F120)</f>
        <v/>
      </c>
      <c r="I120" s="5" t="str">
        <f>IF($C120&lt;&gt;"M5","",SSA!G120)</f>
        <v/>
      </c>
      <c r="J120" s="5" t="str">
        <f>IF($C120&lt;&gt;"M5","",SSA!H120)</f>
        <v/>
      </c>
      <c r="K120" s="15" t="str">
        <f t="shared" si="7"/>
        <v/>
      </c>
      <c r="L120" s="26" t="str">
        <f t="shared" si="9"/>
        <v/>
      </c>
      <c r="M120" s="48" t="str">
        <f t="shared" si="10"/>
        <v/>
      </c>
      <c r="N120" s="49" t="str">
        <f t="shared" si="11"/>
        <v/>
      </c>
      <c r="O120" s="47"/>
      <c r="P120" s="47"/>
      <c r="Q120" s="47"/>
      <c r="R120" s="49" t="str">
        <f t="shared" si="8"/>
        <v/>
      </c>
      <c r="S120" s="47"/>
      <c r="T120" s="47"/>
      <c r="U120" s="47"/>
      <c r="V120" s="54" t="str">
        <f t="shared" si="12"/>
        <v/>
      </c>
      <c r="W120" s="46"/>
      <c r="X120" s="54" t="str">
        <f t="shared" si="13"/>
        <v/>
      </c>
      <c r="Y120" s="46"/>
      <c r="Z120" s="55"/>
      <c r="AA120" s="55"/>
    </row>
    <row r="121" spans="1:27" x14ac:dyDescent="0.55000000000000004">
      <c r="A121" s="5" t="str">
        <f>IF('Data Validation'!$K$2&lt;&gt;TRUE,"",'Data Validation'!A121)</f>
        <v/>
      </c>
      <c r="B121" s="5" t="str">
        <f>IF('Data Validation'!$K$2&lt;&gt;TRUE,"",'Data Validation'!C121)</f>
        <v/>
      </c>
      <c r="C121" s="5" t="str">
        <f>IF('Data Validation'!$K$2&lt;&gt;TRUE,"",'Data Validation'!E121)</f>
        <v/>
      </c>
      <c r="D121" s="5" t="str">
        <f>IF('Data Validation'!$K$2&lt;&gt;TRUE,"",'Data Validation'!G121)</f>
        <v/>
      </c>
      <c r="E121" s="5" t="str">
        <f>IF($C121&lt;&gt;"M5","",Price!F121)</f>
        <v/>
      </c>
      <c r="F121" s="5" t="str">
        <f>IF($C121&lt;&gt;"M5","",Price!G121)</f>
        <v/>
      </c>
      <c r="G121" s="5" t="str">
        <f>IF($C121&lt;&gt;"M5","",SSA!E121)</f>
        <v/>
      </c>
      <c r="H121" s="5" t="str">
        <f>IF($C121&lt;&gt;"M5","",SSA!F121)</f>
        <v/>
      </c>
      <c r="I121" s="5" t="str">
        <f>IF($C121&lt;&gt;"M5","",SSA!G121)</f>
        <v/>
      </c>
      <c r="J121" s="5" t="str">
        <f>IF($C121&lt;&gt;"M5","",SSA!H121)</f>
        <v/>
      </c>
      <c r="K121" s="15" t="str">
        <f t="shared" si="7"/>
        <v/>
      </c>
      <c r="L121" s="26" t="str">
        <f t="shared" si="9"/>
        <v/>
      </c>
      <c r="M121" s="48" t="str">
        <f t="shared" si="10"/>
        <v/>
      </c>
      <c r="N121" s="49" t="str">
        <f t="shared" si="11"/>
        <v/>
      </c>
      <c r="O121" s="47"/>
      <c r="P121" s="47"/>
      <c r="Q121" s="47"/>
      <c r="R121" s="49" t="str">
        <f t="shared" si="8"/>
        <v/>
      </c>
      <c r="S121" s="47"/>
      <c r="T121" s="47"/>
      <c r="U121" s="47"/>
      <c r="V121" s="54" t="str">
        <f t="shared" si="12"/>
        <v/>
      </c>
      <c r="W121" s="46"/>
      <c r="X121" s="54" t="str">
        <f t="shared" si="13"/>
        <v/>
      </c>
      <c r="Y121" s="46"/>
      <c r="Z121" s="55"/>
      <c r="AA121" s="55"/>
    </row>
    <row r="122" spans="1:27" x14ac:dyDescent="0.55000000000000004">
      <c r="A122" s="5" t="str">
        <f>IF('Data Validation'!$K$2&lt;&gt;TRUE,"",'Data Validation'!A122)</f>
        <v/>
      </c>
      <c r="B122" s="5" t="str">
        <f>IF('Data Validation'!$K$2&lt;&gt;TRUE,"",'Data Validation'!C122)</f>
        <v/>
      </c>
      <c r="C122" s="5" t="str">
        <f>IF('Data Validation'!$K$2&lt;&gt;TRUE,"",'Data Validation'!E122)</f>
        <v/>
      </c>
      <c r="D122" s="5" t="str">
        <f>IF('Data Validation'!$K$2&lt;&gt;TRUE,"",'Data Validation'!G122)</f>
        <v/>
      </c>
      <c r="E122" s="5" t="str">
        <f>IF($C122&lt;&gt;"M5","",Price!F122)</f>
        <v/>
      </c>
      <c r="F122" s="5" t="str">
        <f>IF($C122&lt;&gt;"M5","",Price!G122)</f>
        <v/>
      </c>
      <c r="G122" s="5" t="str">
        <f>IF($C122&lt;&gt;"M5","",SSA!E122)</f>
        <v/>
      </c>
      <c r="H122" s="5" t="str">
        <f>IF($C122&lt;&gt;"M5","",SSA!F122)</f>
        <v/>
      </c>
      <c r="I122" s="5" t="str">
        <f>IF($C122&lt;&gt;"M5","",SSA!G122)</f>
        <v/>
      </c>
      <c r="J122" s="5" t="str">
        <f>IF($C122&lt;&gt;"M5","",SSA!H122)</f>
        <v/>
      </c>
      <c r="K122" s="15" t="str">
        <f t="shared" si="7"/>
        <v/>
      </c>
      <c r="L122" s="26" t="str">
        <f t="shared" si="9"/>
        <v/>
      </c>
      <c r="M122" s="48" t="str">
        <f t="shared" si="10"/>
        <v/>
      </c>
      <c r="N122" s="49" t="str">
        <f t="shared" si="11"/>
        <v/>
      </c>
      <c r="O122" s="47"/>
      <c r="P122" s="47"/>
      <c r="Q122" s="47"/>
      <c r="R122" s="49" t="str">
        <f t="shared" si="8"/>
        <v/>
      </c>
      <c r="S122" s="47"/>
      <c r="T122" s="47"/>
      <c r="U122" s="47"/>
      <c r="V122" s="54" t="str">
        <f t="shared" si="12"/>
        <v/>
      </c>
      <c r="W122" s="46"/>
      <c r="X122" s="54" t="str">
        <f t="shared" si="13"/>
        <v/>
      </c>
      <c r="Y122" s="46"/>
      <c r="Z122" s="55"/>
      <c r="AA122" s="55"/>
    </row>
    <row r="123" spans="1:27" x14ac:dyDescent="0.55000000000000004">
      <c r="A123" s="5" t="str">
        <f>IF('Data Validation'!$K$2&lt;&gt;TRUE,"",'Data Validation'!A123)</f>
        <v/>
      </c>
      <c r="B123" s="5" t="str">
        <f>IF('Data Validation'!$K$2&lt;&gt;TRUE,"",'Data Validation'!C123)</f>
        <v/>
      </c>
      <c r="C123" s="5" t="str">
        <f>IF('Data Validation'!$K$2&lt;&gt;TRUE,"",'Data Validation'!E123)</f>
        <v/>
      </c>
      <c r="D123" s="5" t="str">
        <f>IF('Data Validation'!$K$2&lt;&gt;TRUE,"",'Data Validation'!G123)</f>
        <v/>
      </c>
      <c r="E123" s="5" t="str">
        <f>IF($C123&lt;&gt;"M5","",Price!F123)</f>
        <v/>
      </c>
      <c r="F123" s="5" t="str">
        <f>IF($C123&lt;&gt;"M5","",Price!G123)</f>
        <v/>
      </c>
      <c r="G123" s="5" t="str">
        <f>IF($C123&lt;&gt;"M5","",SSA!E123)</f>
        <v/>
      </c>
      <c r="H123" s="5" t="str">
        <f>IF($C123&lt;&gt;"M5","",SSA!F123)</f>
        <v/>
      </c>
      <c r="I123" s="5" t="str">
        <f>IF($C123&lt;&gt;"M5","",SSA!G123)</f>
        <v/>
      </c>
      <c r="J123" s="5" t="str">
        <f>IF($C123&lt;&gt;"M5","",SSA!H123)</f>
        <v/>
      </c>
      <c r="K123" s="15" t="str">
        <f t="shared" si="7"/>
        <v/>
      </c>
      <c r="L123" s="26" t="str">
        <f t="shared" si="9"/>
        <v/>
      </c>
      <c r="M123" s="48" t="str">
        <f t="shared" si="10"/>
        <v/>
      </c>
      <c r="N123" s="49" t="str">
        <f t="shared" si="11"/>
        <v/>
      </c>
      <c r="O123" s="47"/>
      <c r="P123" s="47"/>
      <c r="Q123" s="47"/>
      <c r="R123" s="49" t="str">
        <f t="shared" si="8"/>
        <v/>
      </c>
      <c r="S123" s="47"/>
      <c r="T123" s="47"/>
      <c r="U123" s="47"/>
      <c r="V123" s="54" t="str">
        <f t="shared" si="12"/>
        <v/>
      </c>
      <c r="W123" s="46"/>
      <c r="X123" s="54" t="str">
        <f t="shared" si="13"/>
        <v/>
      </c>
      <c r="Y123" s="46"/>
      <c r="Z123" s="55"/>
      <c r="AA123" s="55"/>
    </row>
    <row r="124" spans="1:27" x14ac:dyDescent="0.55000000000000004">
      <c r="A124" s="5" t="str">
        <f>IF('Data Validation'!$K$2&lt;&gt;TRUE,"",'Data Validation'!A124)</f>
        <v/>
      </c>
      <c r="B124" s="5" t="str">
        <f>IF('Data Validation'!$K$2&lt;&gt;TRUE,"",'Data Validation'!C124)</f>
        <v/>
      </c>
      <c r="C124" s="5" t="str">
        <f>IF('Data Validation'!$K$2&lt;&gt;TRUE,"",'Data Validation'!E124)</f>
        <v/>
      </c>
      <c r="D124" s="5" t="str">
        <f>IF('Data Validation'!$K$2&lt;&gt;TRUE,"",'Data Validation'!G124)</f>
        <v/>
      </c>
      <c r="E124" s="5" t="str">
        <f>IF($C124&lt;&gt;"M5","",Price!F124)</f>
        <v/>
      </c>
      <c r="F124" s="5" t="str">
        <f>IF($C124&lt;&gt;"M5","",Price!G124)</f>
        <v/>
      </c>
      <c r="G124" s="5" t="str">
        <f>IF($C124&lt;&gt;"M5","",SSA!E124)</f>
        <v/>
      </c>
      <c r="H124" s="5" t="str">
        <f>IF($C124&lt;&gt;"M5","",SSA!F124)</f>
        <v/>
      </c>
      <c r="I124" s="5" t="str">
        <f>IF($C124&lt;&gt;"M5","",SSA!G124)</f>
        <v/>
      </c>
      <c r="J124" s="5" t="str">
        <f>IF($C124&lt;&gt;"M5","",SSA!H124)</f>
        <v/>
      </c>
      <c r="K124" s="15" t="str">
        <f t="shared" si="7"/>
        <v/>
      </c>
      <c r="L124" s="26" t="str">
        <f t="shared" si="9"/>
        <v/>
      </c>
      <c r="M124" s="48" t="str">
        <f t="shared" si="10"/>
        <v/>
      </c>
      <c r="N124" s="49" t="str">
        <f t="shared" si="11"/>
        <v/>
      </c>
      <c r="O124" s="47"/>
      <c r="P124" s="47"/>
      <c r="Q124" s="47"/>
      <c r="R124" s="49" t="str">
        <f t="shared" si="8"/>
        <v/>
      </c>
      <c r="S124" s="47"/>
      <c r="T124" s="47"/>
      <c r="U124" s="47"/>
      <c r="V124" s="54" t="str">
        <f t="shared" si="12"/>
        <v/>
      </c>
      <c r="W124" s="46"/>
      <c r="X124" s="54" t="str">
        <f t="shared" si="13"/>
        <v/>
      </c>
      <c r="Y124" s="46"/>
      <c r="Z124" s="55"/>
      <c r="AA124" s="55"/>
    </row>
    <row r="125" spans="1:27" x14ac:dyDescent="0.55000000000000004">
      <c r="A125" s="5" t="str">
        <f>IF('Data Validation'!$K$2&lt;&gt;TRUE,"",'Data Validation'!A125)</f>
        <v/>
      </c>
      <c r="B125" s="5" t="str">
        <f>IF('Data Validation'!$K$2&lt;&gt;TRUE,"",'Data Validation'!C125)</f>
        <v/>
      </c>
      <c r="C125" s="5" t="str">
        <f>IF('Data Validation'!$K$2&lt;&gt;TRUE,"",'Data Validation'!E125)</f>
        <v/>
      </c>
      <c r="D125" s="5" t="str">
        <f>IF('Data Validation'!$K$2&lt;&gt;TRUE,"",'Data Validation'!G125)</f>
        <v/>
      </c>
      <c r="E125" s="5" t="str">
        <f>IF($C125&lt;&gt;"M5","",Price!F125)</f>
        <v/>
      </c>
      <c r="F125" s="5" t="str">
        <f>IF($C125&lt;&gt;"M5","",Price!G125)</f>
        <v/>
      </c>
      <c r="G125" s="5" t="str">
        <f>IF($C125&lt;&gt;"M5","",SSA!E125)</f>
        <v/>
      </c>
      <c r="H125" s="5" t="str">
        <f>IF($C125&lt;&gt;"M5","",SSA!F125)</f>
        <v/>
      </c>
      <c r="I125" s="5" t="str">
        <f>IF($C125&lt;&gt;"M5","",SSA!G125)</f>
        <v/>
      </c>
      <c r="J125" s="5" t="str">
        <f>IF($C125&lt;&gt;"M5","",SSA!H125)</f>
        <v/>
      </c>
      <c r="K125" s="15" t="str">
        <f t="shared" si="7"/>
        <v/>
      </c>
      <c r="L125" s="26" t="str">
        <f t="shared" si="9"/>
        <v/>
      </c>
      <c r="M125" s="48" t="str">
        <f t="shared" si="10"/>
        <v/>
      </c>
      <c r="N125" s="49" t="str">
        <f t="shared" si="11"/>
        <v/>
      </c>
      <c r="O125" s="47"/>
      <c r="P125" s="47"/>
      <c r="Q125" s="47"/>
      <c r="R125" s="49" t="str">
        <f t="shared" si="8"/>
        <v/>
      </c>
      <c r="S125" s="47"/>
      <c r="T125" s="47"/>
      <c r="U125" s="47"/>
      <c r="V125" s="54" t="str">
        <f t="shared" si="12"/>
        <v/>
      </c>
      <c r="W125" s="46"/>
      <c r="X125" s="54" t="str">
        <f t="shared" si="13"/>
        <v/>
      </c>
      <c r="Y125" s="46"/>
      <c r="Z125" s="55"/>
      <c r="AA125" s="55"/>
    </row>
    <row r="126" spans="1:27" x14ac:dyDescent="0.55000000000000004">
      <c r="A126" s="5" t="str">
        <f>IF('Data Validation'!$K$2&lt;&gt;TRUE,"",'Data Validation'!A126)</f>
        <v/>
      </c>
      <c r="B126" s="5" t="str">
        <f>IF('Data Validation'!$K$2&lt;&gt;TRUE,"",'Data Validation'!C126)</f>
        <v/>
      </c>
      <c r="C126" s="5" t="str">
        <f>IF('Data Validation'!$K$2&lt;&gt;TRUE,"",'Data Validation'!E126)</f>
        <v/>
      </c>
      <c r="D126" s="5" t="str">
        <f>IF('Data Validation'!$K$2&lt;&gt;TRUE,"",'Data Validation'!G126)</f>
        <v/>
      </c>
      <c r="E126" s="5" t="str">
        <f>IF($C126&lt;&gt;"M5","",Price!F126)</f>
        <v/>
      </c>
      <c r="F126" s="5" t="str">
        <f>IF($C126&lt;&gt;"M5","",Price!G126)</f>
        <v/>
      </c>
      <c r="G126" s="5" t="str">
        <f>IF($C126&lt;&gt;"M5","",SSA!E126)</f>
        <v/>
      </c>
      <c r="H126" s="5" t="str">
        <f>IF($C126&lt;&gt;"M5","",SSA!F126)</f>
        <v/>
      </c>
      <c r="I126" s="5" t="str">
        <f>IF($C126&lt;&gt;"M5","",SSA!G126)</f>
        <v/>
      </c>
      <c r="J126" s="5" t="str">
        <f>IF($C126&lt;&gt;"M5","",SSA!H126)</f>
        <v/>
      </c>
      <c r="K126" s="15" t="str">
        <f t="shared" si="7"/>
        <v/>
      </c>
      <c r="L126" s="26" t="str">
        <f t="shared" si="9"/>
        <v/>
      </c>
      <c r="M126" s="48" t="str">
        <f t="shared" si="10"/>
        <v/>
      </c>
      <c r="N126" s="49" t="str">
        <f t="shared" si="11"/>
        <v/>
      </c>
      <c r="O126" s="47"/>
      <c r="P126" s="47"/>
      <c r="Q126" s="47"/>
      <c r="R126" s="49" t="str">
        <f t="shared" si="8"/>
        <v/>
      </c>
      <c r="S126" s="47"/>
      <c r="T126" s="47"/>
      <c r="U126" s="47"/>
      <c r="V126" s="54" t="str">
        <f t="shared" si="12"/>
        <v/>
      </c>
      <c r="W126" s="46"/>
      <c r="X126" s="54" t="str">
        <f t="shared" si="13"/>
        <v/>
      </c>
      <c r="Y126" s="46"/>
      <c r="Z126" s="55"/>
      <c r="AA126" s="55"/>
    </row>
    <row r="127" spans="1:27" x14ac:dyDescent="0.55000000000000004">
      <c r="A127" s="5" t="str">
        <f>IF('Data Validation'!$K$2&lt;&gt;TRUE,"",'Data Validation'!A127)</f>
        <v/>
      </c>
      <c r="B127" s="5" t="str">
        <f>IF('Data Validation'!$K$2&lt;&gt;TRUE,"",'Data Validation'!C127)</f>
        <v/>
      </c>
      <c r="C127" s="5" t="str">
        <f>IF('Data Validation'!$K$2&lt;&gt;TRUE,"",'Data Validation'!E127)</f>
        <v/>
      </c>
      <c r="D127" s="5" t="str">
        <f>IF('Data Validation'!$K$2&lt;&gt;TRUE,"",'Data Validation'!G127)</f>
        <v/>
      </c>
      <c r="E127" s="5" t="str">
        <f>IF($C127&lt;&gt;"M5","",Price!F127)</f>
        <v/>
      </c>
      <c r="F127" s="5" t="str">
        <f>IF($C127&lt;&gt;"M5","",Price!G127)</f>
        <v/>
      </c>
      <c r="G127" s="5" t="str">
        <f>IF($C127&lt;&gt;"M5","",SSA!E127)</f>
        <v/>
      </c>
      <c r="H127" s="5" t="str">
        <f>IF($C127&lt;&gt;"M5","",SSA!F127)</f>
        <v/>
      </c>
      <c r="I127" s="5" t="str">
        <f>IF($C127&lt;&gt;"M5","",SSA!G127)</f>
        <v/>
      </c>
      <c r="J127" s="5" t="str">
        <f>IF($C127&lt;&gt;"M5","",SSA!H127)</f>
        <v/>
      </c>
      <c r="K127" s="15" t="str">
        <f t="shared" si="7"/>
        <v/>
      </c>
      <c r="L127" s="26" t="str">
        <f t="shared" si="9"/>
        <v/>
      </c>
      <c r="M127" s="48" t="str">
        <f t="shared" si="10"/>
        <v/>
      </c>
      <c r="N127" s="49" t="str">
        <f t="shared" si="11"/>
        <v/>
      </c>
      <c r="O127" s="47"/>
      <c r="P127" s="47"/>
      <c r="Q127" s="47"/>
      <c r="R127" s="49" t="str">
        <f t="shared" si="8"/>
        <v/>
      </c>
      <c r="S127" s="47"/>
      <c r="T127" s="47"/>
      <c r="U127" s="47"/>
      <c r="V127" s="54" t="str">
        <f t="shared" si="12"/>
        <v/>
      </c>
      <c r="W127" s="46"/>
      <c r="X127" s="54" t="str">
        <f t="shared" si="13"/>
        <v/>
      </c>
      <c r="Y127" s="46"/>
      <c r="Z127" s="55"/>
      <c r="AA127" s="55"/>
    </row>
    <row r="128" spans="1:27" x14ac:dyDescent="0.55000000000000004">
      <c r="A128" s="5" t="str">
        <f>IF('Data Validation'!$K$2&lt;&gt;TRUE,"",'Data Validation'!A128)</f>
        <v/>
      </c>
      <c r="B128" s="5" t="str">
        <f>IF('Data Validation'!$K$2&lt;&gt;TRUE,"",'Data Validation'!C128)</f>
        <v/>
      </c>
      <c r="C128" s="5" t="str">
        <f>IF('Data Validation'!$K$2&lt;&gt;TRUE,"",'Data Validation'!E128)</f>
        <v/>
      </c>
      <c r="D128" s="5" t="str">
        <f>IF('Data Validation'!$K$2&lt;&gt;TRUE,"",'Data Validation'!G128)</f>
        <v/>
      </c>
      <c r="E128" s="5" t="str">
        <f>IF($C128&lt;&gt;"M5","",Price!F128)</f>
        <v/>
      </c>
      <c r="F128" s="5" t="str">
        <f>IF($C128&lt;&gt;"M5","",Price!G128)</f>
        <v/>
      </c>
      <c r="G128" s="5" t="str">
        <f>IF($C128&lt;&gt;"M5","",SSA!E128)</f>
        <v/>
      </c>
      <c r="H128" s="5" t="str">
        <f>IF($C128&lt;&gt;"M5","",SSA!F128)</f>
        <v/>
      </c>
      <c r="I128" s="5" t="str">
        <f>IF($C128&lt;&gt;"M5","",SSA!G128)</f>
        <v/>
      </c>
      <c r="J128" s="5" t="str">
        <f>IF($C128&lt;&gt;"M5","",SSA!H128)</f>
        <v/>
      </c>
      <c r="K128" s="15" t="str">
        <f t="shared" si="7"/>
        <v/>
      </c>
      <c r="L128" s="26" t="str">
        <f t="shared" si="9"/>
        <v/>
      </c>
      <c r="M128" s="48" t="str">
        <f t="shared" si="10"/>
        <v/>
      </c>
      <c r="N128" s="49" t="str">
        <f t="shared" si="11"/>
        <v/>
      </c>
      <c r="O128" s="47"/>
      <c r="P128" s="47"/>
      <c r="Q128" s="47"/>
      <c r="R128" s="49" t="str">
        <f t="shared" si="8"/>
        <v/>
      </c>
      <c r="S128" s="47"/>
      <c r="T128" s="47"/>
      <c r="U128" s="47"/>
      <c r="V128" s="54" t="str">
        <f t="shared" si="12"/>
        <v/>
      </c>
      <c r="W128" s="46"/>
      <c r="X128" s="54" t="str">
        <f t="shared" si="13"/>
        <v/>
      </c>
      <c r="Y128" s="46"/>
      <c r="Z128" s="55"/>
      <c r="AA128" s="55"/>
    </row>
    <row r="129" spans="1:27" x14ac:dyDescent="0.55000000000000004">
      <c r="A129" s="5" t="str">
        <f>IF('Data Validation'!$K$2&lt;&gt;TRUE,"",'Data Validation'!A129)</f>
        <v/>
      </c>
      <c r="B129" s="5" t="str">
        <f>IF('Data Validation'!$K$2&lt;&gt;TRUE,"",'Data Validation'!C129)</f>
        <v/>
      </c>
      <c r="C129" s="5" t="str">
        <f>IF('Data Validation'!$K$2&lt;&gt;TRUE,"",'Data Validation'!E129)</f>
        <v/>
      </c>
      <c r="D129" s="5" t="str">
        <f>IF('Data Validation'!$K$2&lt;&gt;TRUE,"",'Data Validation'!G129)</f>
        <v/>
      </c>
      <c r="E129" s="5" t="str">
        <f>IF($C129&lt;&gt;"M5","",Price!F129)</f>
        <v/>
      </c>
      <c r="F129" s="5" t="str">
        <f>IF($C129&lt;&gt;"M5","",Price!G129)</f>
        <v/>
      </c>
      <c r="G129" s="5" t="str">
        <f>IF($C129&lt;&gt;"M5","",SSA!E129)</f>
        <v/>
      </c>
      <c r="H129" s="5" t="str">
        <f>IF($C129&lt;&gt;"M5","",SSA!F129)</f>
        <v/>
      </c>
      <c r="I129" s="5" t="str">
        <f>IF($C129&lt;&gt;"M5","",SSA!G129)</f>
        <v/>
      </c>
      <c r="J129" s="5" t="str">
        <f>IF($C129&lt;&gt;"M5","",SSA!H129)</f>
        <v/>
      </c>
      <c r="K129" s="15" t="str">
        <f t="shared" si="7"/>
        <v/>
      </c>
      <c r="L129" s="26" t="str">
        <f t="shared" si="9"/>
        <v/>
      </c>
      <c r="M129" s="48" t="str">
        <f t="shared" si="10"/>
        <v/>
      </c>
      <c r="N129" s="49" t="str">
        <f t="shared" si="11"/>
        <v/>
      </c>
      <c r="O129" s="47"/>
      <c r="P129" s="47"/>
      <c r="Q129" s="47"/>
      <c r="R129" s="49" t="str">
        <f t="shared" si="8"/>
        <v/>
      </c>
      <c r="S129" s="47"/>
      <c r="T129" s="47"/>
      <c r="U129" s="47"/>
      <c r="V129" s="54" t="str">
        <f t="shared" si="12"/>
        <v/>
      </c>
      <c r="W129" s="46"/>
      <c r="X129" s="54" t="str">
        <f t="shared" si="13"/>
        <v/>
      </c>
      <c r="Y129" s="46"/>
      <c r="Z129" s="55"/>
      <c r="AA129" s="55"/>
    </row>
    <row r="130" spans="1:27" x14ac:dyDescent="0.55000000000000004">
      <c r="A130" s="5" t="str">
        <f>IF('Data Validation'!$K$2&lt;&gt;TRUE,"",'Data Validation'!A130)</f>
        <v/>
      </c>
      <c r="B130" s="5" t="str">
        <f>IF('Data Validation'!$K$2&lt;&gt;TRUE,"",'Data Validation'!C130)</f>
        <v/>
      </c>
      <c r="C130" s="5" t="str">
        <f>IF('Data Validation'!$K$2&lt;&gt;TRUE,"",'Data Validation'!E130)</f>
        <v/>
      </c>
      <c r="D130" s="5" t="str">
        <f>IF('Data Validation'!$K$2&lt;&gt;TRUE,"",'Data Validation'!G130)</f>
        <v/>
      </c>
      <c r="E130" s="5" t="str">
        <f>IF($C130&lt;&gt;"M5","",Price!F130)</f>
        <v/>
      </c>
      <c r="F130" s="5" t="str">
        <f>IF($C130&lt;&gt;"M5","",Price!G130)</f>
        <v/>
      </c>
      <c r="G130" s="5" t="str">
        <f>IF($C130&lt;&gt;"M5","",SSA!E130)</f>
        <v/>
      </c>
      <c r="H130" s="5" t="str">
        <f>IF($C130&lt;&gt;"M5","",SSA!F130)</f>
        <v/>
      </c>
      <c r="I130" s="5" t="str">
        <f>IF($C130&lt;&gt;"M5","",SSA!G130)</f>
        <v/>
      </c>
      <c r="J130" s="5" t="str">
        <f>IF($C130&lt;&gt;"M5","",SSA!H130)</f>
        <v/>
      </c>
      <c r="K130" s="15" t="str">
        <f t="shared" si="7"/>
        <v/>
      </c>
      <c r="L130" s="26" t="str">
        <f t="shared" si="9"/>
        <v/>
      </c>
      <c r="M130" s="48" t="str">
        <f t="shared" si="10"/>
        <v/>
      </c>
      <c r="N130" s="49" t="str">
        <f t="shared" si="11"/>
        <v/>
      </c>
      <c r="O130" s="47"/>
      <c r="P130" s="47"/>
      <c r="Q130" s="47"/>
      <c r="R130" s="49" t="str">
        <f t="shared" si="8"/>
        <v/>
      </c>
      <c r="S130" s="47"/>
      <c r="T130" s="47"/>
      <c r="U130" s="47"/>
      <c r="V130" s="54" t="str">
        <f t="shared" si="12"/>
        <v/>
      </c>
      <c r="W130" s="46"/>
      <c r="X130" s="54" t="str">
        <f t="shared" si="13"/>
        <v/>
      </c>
      <c r="Y130" s="46"/>
      <c r="Z130" s="55"/>
      <c r="AA130" s="55"/>
    </row>
    <row r="131" spans="1:27" x14ac:dyDescent="0.55000000000000004">
      <c r="A131" s="5" t="str">
        <f>IF('Data Validation'!$K$2&lt;&gt;TRUE,"",'Data Validation'!A131)</f>
        <v/>
      </c>
      <c r="B131" s="5" t="str">
        <f>IF('Data Validation'!$K$2&lt;&gt;TRUE,"",'Data Validation'!C131)</f>
        <v/>
      </c>
      <c r="C131" s="5" t="str">
        <f>IF('Data Validation'!$K$2&lt;&gt;TRUE,"",'Data Validation'!E131)</f>
        <v/>
      </c>
      <c r="D131" s="5" t="str">
        <f>IF('Data Validation'!$K$2&lt;&gt;TRUE,"",'Data Validation'!G131)</f>
        <v/>
      </c>
      <c r="E131" s="5" t="str">
        <f>IF($C131&lt;&gt;"M5","",Price!F131)</f>
        <v/>
      </c>
      <c r="F131" s="5" t="str">
        <f>IF($C131&lt;&gt;"M5","",Price!G131)</f>
        <v/>
      </c>
      <c r="G131" s="5" t="str">
        <f>IF($C131&lt;&gt;"M5","",SSA!E131)</f>
        <v/>
      </c>
      <c r="H131" s="5" t="str">
        <f>IF($C131&lt;&gt;"M5","",SSA!F131)</f>
        <v/>
      </c>
      <c r="I131" s="5" t="str">
        <f>IF($C131&lt;&gt;"M5","",SSA!G131)</f>
        <v/>
      </c>
      <c r="J131" s="5" t="str">
        <f>IF($C131&lt;&gt;"M5","",SSA!H131)</f>
        <v/>
      </c>
      <c r="K131" s="15" t="str">
        <f t="shared" ref="K131:K194" si="14">IFERROR(G131-H131,"")</f>
        <v/>
      </c>
      <c r="L131" s="26" t="str">
        <f t="shared" si="9"/>
        <v/>
      </c>
      <c r="M131" s="48" t="str">
        <f t="shared" si="10"/>
        <v/>
      </c>
      <c r="N131" s="49" t="str">
        <f t="shared" si="11"/>
        <v/>
      </c>
      <c r="O131" s="47"/>
      <c r="P131" s="47"/>
      <c r="Q131" s="47"/>
      <c r="R131" s="49" t="str">
        <f t="shared" ref="R131:R194" si="15">IFERROR(F131-J131,"")</f>
        <v/>
      </c>
      <c r="S131" s="47"/>
      <c r="T131" s="47"/>
      <c r="U131" s="47"/>
      <c r="V131" s="54" t="str">
        <f t="shared" si="12"/>
        <v/>
      </c>
      <c r="W131" s="46"/>
      <c r="X131" s="54" t="str">
        <f t="shared" si="13"/>
        <v/>
      </c>
      <c r="Y131" s="46"/>
      <c r="Z131" s="55"/>
      <c r="AA131" s="55"/>
    </row>
    <row r="132" spans="1:27" x14ac:dyDescent="0.55000000000000004">
      <c r="A132" s="5" t="str">
        <f>IF('Data Validation'!$K$2&lt;&gt;TRUE,"",'Data Validation'!A132)</f>
        <v/>
      </c>
      <c r="B132" s="5" t="str">
        <f>IF('Data Validation'!$K$2&lt;&gt;TRUE,"",'Data Validation'!C132)</f>
        <v/>
      </c>
      <c r="C132" s="5" t="str">
        <f>IF('Data Validation'!$K$2&lt;&gt;TRUE,"",'Data Validation'!E132)</f>
        <v/>
      </c>
      <c r="D132" s="5" t="str">
        <f>IF('Data Validation'!$K$2&lt;&gt;TRUE,"",'Data Validation'!G132)</f>
        <v/>
      </c>
      <c r="E132" s="5" t="str">
        <f>IF($C132&lt;&gt;"M5","",Price!F132)</f>
        <v/>
      </c>
      <c r="F132" s="5" t="str">
        <f>IF($C132&lt;&gt;"M5","",Price!G132)</f>
        <v/>
      </c>
      <c r="G132" s="5" t="str">
        <f>IF($C132&lt;&gt;"M5","",SSA!E132)</f>
        <v/>
      </c>
      <c r="H132" s="5" t="str">
        <f>IF($C132&lt;&gt;"M5","",SSA!F132)</f>
        <v/>
      </c>
      <c r="I132" s="5" t="str">
        <f>IF($C132&lt;&gt;"M5","",SSA!G132)</f>
        <v/>
      </c>
      <c r="J132" s="5" t="str">
        <f>IF($C132&lt;&gt;"M5","",SSA!H132)</f>
        <v/>
      </c>
      <c r="K132" s="15" t="str">
        <f t="shared" si="14"/>
        <v/>
      </c>
      <c r="L132" s="26" t="str">
        <f t="shared" ref="L132:L195" si="16">IF(K132="","",IF(K132&gt;=0,1,-1))</f>
        <v/>
      </c>
      <c r="M132" s="48" t="str">
        <f t="shared" ref="M132:M195" si="17">IFERROR(IF(L132=L131,M131+L132,L132),"")</f>
        <v/>
      </c>
      <c r="N132" s="49" t="str">
        <f t="shared" ref="N132:N195" si="18">IFERROR(E132-I132,"")</f>
        <v/>
      </c>
      <c r="O132" s="47"/>
      <c r="P132" s="47"/>
      <c r="Q132" s="47"/>
      <c r="R132" s="49" t="str">
        <f t="shared" si="15"/>
        <v/>
      </c>
      <c r="S132" s="47"/>
      <c r="T132" s="47"/>
      <c r="U132" s="47"/>
      <c r="V132" s="54" t="str">
        <f t="shared" ref="V132:V195" si="19">IF(M132="","",IF(AND(M132&gt;0,N132&gt;0),1,""))</f>
        <v/>
      </c>
      <c r="W132" s="46"/>
      <c r="X132" s="54" t="str">
        <f t="shared" ref="X132:X195" si="20">IF(M132="","",IF(AND(M132&lt;0,R132&lt;0),1,""))</f>
        <v/>
      </c>
      <c r="Y132" s="46"/>
      <c r="Z132" s="55"/>
      <c r="AA132" s="55"/>
    </row>
    <row r="133" spans="1:27" x14ac:dyDescent="0.55000000000000004">
      <c r="A133" s="5" t="str">
        <f>IF('Data Validation'!$K$2&lt;&gt;TRUE,"",'Data Validation'!A133)</f>
        <v/>
      </c>
      <c r="B133" s="5" t="str">
        <f>IF('Data Validation'!$K$2&lt;&gt;TRUE,"",'Data Validation'!C133)</f>
        <v/>
      </c>
      <c r="C133" s="5" t="str">
        <f>IF('Data Validation'!$K$2&lt;&gt;TRUE,"",'Data Validation'!E133)</f>
        <v/>
      </c>
      <c r="D133" s="5" t="str">
        <f>IF('Data Validation'!$K$2&lt;&gt;TRUE,"",'Data Validation'!G133)</f>
        <v/>
      </c>
      <c r="E133" s="5" t="str">
        <f>IF($C133&lt;&gt;"M5","",Price!F133)</f>
        <v/>
      </c>
      <c r="F133" s="5" t="str">
        <f>IF($C133&lt;&gt;"M5","",Price!G133)</f>
        <v/>
      </c>
      <c r="G133" s="5" t="str">
        <f>IF($C133&lt;&gt;"M5","",SSA!E133)</f>
        <v/>
      </c>
      <c r="H133" s="5" t="str">
        <f>IF($C133&lt;&gt;"M5","",SSA!F133)</f>
        <v/>
      </c>
      <c r="I133" s="5" t="str">
        <f>IF($C133&lt;&gt;"M5","",SSA!G133)</f>
        <v/>
      </c>
      <c r="J133" s="5" t="str">
        <f>IF($C133&lt;&gt;"M5","",SSA!H133)</f>
        <v/>
      </c>
      <c r="K133" s="15" t="str">
        <f t="shared" si="14"/>
        <v/>
      </c>
      <c r="L133" s="26" t="str">
        <f t="shared" si="16"/>
        <v/>
      </c>
      <c r="M133" s="48" t="str">
        <f t="shared" si="17"/>
        <v/>
      </c>
      <c r="N133" s="49" t="str">
        <f t="shared" si="18"/>
        <v/>
      </c>
      <c r="O133" s="47"/>
      <c r="P133" s="47"/>
      <c r="Q133" s="47"/>
      <c r="R133" s="49" t="str">
        <f t="shared" si="15"/>
        <v/>
      </c>
      <c r="S133" s="47"/>
      <c r="T133" s="47"/>
      <c r="U133" s="47"/>
      <c r="V133" s="54" t="str">
        <f t="shared" si="19"/>
        <v/>
      </c>
      <c r="W133" s="46"/>
      <c r="X133" s="54" t="str">
        <f t="shared" si="20"/>
        <v/>
      </c>
      <c r="Y133" s="46"/>
      <c r="Z133" s="55"/>
      <c r="AA133" s="55"/>
    </row>
    <row r="134" spans="1:27" x14ac:dyDescent="0.55000000000000004">
      <c r="A134" s="5" t="str">
        <f>IF('Data Validation'!$K$2&lt;&gt;TRUE,"",'Data Validation'!A134)</f>
        <v/>
      </c>
      <c r="B134" s="5" t="str">
        <f>IF('Data Validation'!$K$2&lt;&gt;TRUE,"",'Data Validation'!C134)</f>
        <v/>
      </c>
      <c r="C134" s="5" t="str">
        <f>IF('Data Validation'!$K$2&lt;&gt;TRUE,"",'Data Validation'!E134)</f>
        <v/>
      </c>
      <c r="D134" s="5" t="str">
        <f>IF('Data Validation'!$K$2&lt;&gt;TRUE,"",'Data Validation'!G134)</f>
        <v/>
      </c>
      <c r="E134" s="5" t="str">
        <f>IF($C134&lt;&gt;"M5","",Price!F134)</f>
        <v/>
      </c>
      <c r="F134" s="5" t="str">
        <f>IF($C134&lt;&gt;"M5","",Price!G134)</f>
        <v/>
      </c>
      <c r="G134" s="5" t="str">
        <f>IF($C134&lt;&gt;"M5","",SSA!E134)</f>
        <v/>
      </c>
      <c r="H134" s="5" t="str">
        <f>IF($C134&lt;&gt;"M5","",SSA!F134)</f>
        <v/>
      </c>
      <c r="I134" s="5" t="str">
        <f>IF($C134&lt;&gt;"M5","",SSA!G134)</f>
        <v/>
      </c>
      <c r="J134" s="5" t="str">
        <f>IF($C134&lt;&gt;"M5","",SSA!H134)</f>
        <v/>
      </c>
      <c r="K134" s="15" t="str">
        <f t="shared" si="14"/>
        <v/>
      </c>
      <c r="L134" s="26" t="str">
        <f t="shared" si="16"/>
        <v/>
      </c>
      <c r="M134" s="48" t="str">
        <f t="shared" si="17"/>
        <v/>
      </c>
      <c r="N134" s="49" t="str">
        <f t="shared" si="18"/>
        <v/>
      </c>
      <c r="O134" s="47"/>
      <c r="P134" s="47"/>
      <c r="Q134" s="47"/>
      <c r="R134" s="49" t="str">
        <f t="shared" si="15"/>
        <v/>
      </c>
      <c r="S134" s="47"/>
      <c r="T134" s="47"/>
      <c r="U134" s="47"/>
      <c r="V134" s="54" t="str">
        <f t="shared" si="19"/>
        <v/>
      </c>
      <c r="W134" s="46"/>
      <c r="X134" s="54" t="str">
        <f t="shared" si="20"/>
        <v/>
      </c>
      <c r="Y134" s="46"/>
      <c r="Z134" s="55"/>
      <c r="AA134" s="55"/>
    </row>
    <row r="135" spans="1:27" x14ac:dyDescent="0.55000000000000004">
      <c r="A135" s="5" t="str">
        <f>IF('Data Validation'!$K$2&lt;&gt;TRUE,"",'Data Validation'!A135)</f>
        <v/>
      </c>
      <c r="B135" s="5" t="str">
        <f>IF('Data Validation'!$K$2&lt;&gt;TRUE,"",'Data Validation'!C135)</f>
        <v/>
      </c>
      <c r="C135" s="5" t="str">
        <f>IF('Data Validation'!$K$2&lt;&gt;TRUE,"",'Data Validation'!E135)</f>
        <v/>
      </c>
      <c r="D135" s="5" t="str">
        <f>IF('Data Validation'!$K$2&lt;&gt;TRUE,"",'Data Validation'!G135)</f>
        <v/>
      </c>
      <c r="E135" s="5" t="str">
        <f>IF($C135&lt;&gt;"M5","",Price!F135)</f>
        <v/>
      </c>
      <c r="F135" s="5" t="str">
        <f>IF($C135&lt;&gt;"M5","",Price!G135)</f>
        <v/>
      </c>
      <c r="G135" s="5" t="str">
        <f>IF($C135&lt;&gt;"M5","",SSA!E135)</f>
        <v/>
      </c>
      <c r="H135" s="5" t="str">
        <f>IF($C135&lt;&gt;"M5","",SSA!F135)</f>
        <v/>
      </c>
      <c r="I135" s="5" t="str">
        <f>IF($C135&lt;&gt;"M5","",SSA!G135)</f>
        <v/>
      </c>
      <c r="J135" s="5" t="str">
        <f>IF($C135&lt;&gt;"M5","",SSA!H135)</f>
        <v/>
      </c>
      <c r="K135" s="15" t="str">
        <f t="shared" si="14"/>
        <v/>
      </c>
      <c r="L135" s="26" t="str">
        <f t="shared" si="16"/>
        <v/>
      </c>
      <c r="M135" s="48" t="str">
        <f t="shared" si="17"/>
        <v/>
      </c>
      <c r="N135" s="49" t="str">
        <f t="shared" si="18"/>
        <v/>
      </c>
      <c r="O135" s="47"/>
      <c r="P135" s="47"/>
      <c r="Q135" s="47"/>
      <c r="R135" s="49" t="str">
        <f t="shared" si="15"/>
        <v/>
      </c>
      <c r="S135" s="47"/>
      <c r="T135" s="47"/>
      <c r="U135" s="47"/>
      <c r="V135" s="54" t="str">
        <f t="shared" si="19"/>
        <v/>
      </c>
      <c r="W135" s="46"/>
      <c r="X135" s="54" t="str">
        <f t="shared" si="20"/>
        <v/>
      </c>
      <c r="Y135" s="46"/>
      <c r="Z135" s="55"/>
      <c r="AA135" s="55"/>
    </row>
    <row r="136" spans="1:27" x14ac:dyDescent="0.55000000000000004">
      <c r="A136" s="5" t="str">
        <f>IF('Data Validation'!$K$2&lt;&gt;TRUE,"",'Data Validation'!A136)</f>
        <v/>
      </c>
      <c r="B136" s="5" t="str">
        <f>IF('Data Validation'!$K$2&lt;&gt;TRUE,"",'Data Validation'!C136)</f>
        <v/>
      </c>
      <c r="C136" s="5" t="str">
        <f>IF('Data Validation'!$K$2&lt;&gt;TRUE,"",'Data Validation'!E136)</f>
        <v/>
      </c>
      <c r="D136" s="5" t="str">
        <f>IF('Data Validation'!$K$2&lt;&gt;TRUE,"",'Data Validation'!G136)</f>
        <v/>
      </c>
      <c r="E136" s="5" t="str">
        <f>IF($C136&lt;&gt;"M5","",Price!F136)</f>
        <v/>
      </c>
      <c r="F136" s="5" t="str">
        <f>IF($C136&lt;&gt;"M5","",Price!G136)</f>
        <v/>
      </c>
      <c r="G136" s="5" t="str">
        <f>IF($C136&lt;&gt;"M5","",SSA!E136)</f>
        <v/>
      </c>
      <c r="H136" s="5" t="str">
        <f>IF($C136&lt;&gt;"M5","",SSA!F136)</f>
        <v/>
      </c>
      <c r="I136" s="5" t="str">
        <f>IF($C136&lt;&gt;"M5","",SSA!G136)</f>
        <v/>
      </c>
      <c r="J136" s="5" t="str">
        <f>IF($C136&lt;&gt;"M5","",SSA!H136)</f>
        <v/>
      </c>
      <c r="K136" s="15" t="str">
        <f t="shared" si="14"/>
        <v/>
      </c>
      <c r="L136" s="26" t="str">
        <f t="shared" si="16"/>
        <v/>
      </c>
      <c r="M136" s="48" t="str">
        <f t="shared" si="17"/>
        <v/>
      </c>
      <c r="N136" s="49" t="str">
        <f t="shared" si="18"/>
        <v/>
      </c>
      <c r="O136" s="47"/>
      <c r="P136" s="47"/>
      <c r="Q136" s="47"/>
      <c r="R136" s="49" t="str">
        <f t="shared" si="15"/>
        <v/>
      </c>
      <c r="S136" s="47"/>
      <c r="T136" s="47"/>
      <c r="U136" s="47"/>
      <c r="V136" s="54" t="str">
        <f t="shared" si="19"/>
        <v/>
      </c>
      <c r="W136" s="46"/>
      <c r="X136" s="54" t="str">
        <f t="shared" si="20"/>
        <v/>
      </c>
      <c r="Y136" s="46"/>
      <c r="Z136" s="55"/>
      <c r="AA136" s="55"/>
    </row>
    <row r="137" spans="1:27" x14ac:dyDescent="0.55000000000000004">
      <c r="A137" s="5" t="str">
        <f>IF('Data Validation'!$K$2&lt;&gt;TRUE,"",'Data Validation'!A137)</f>
        <v/>
      </c>
      <c r="B137" s="5" t="str">
        <f>IF('Data Validation'!$K$2&lt;&gt;TRUE,"",'Data Validation'!C137)</f>
        <v/>
      </c>
      <c r="C137" s="5" t="str">
        <f>IF('Data Validation'!$K$2&lt;&gt;TRUE,"",'Data Validation'!E137)</f>
        <v/>
      </c>
      <c r="D137" s="5" t="str">
        <f>IF('Data Validation'!$K$2&lt;&gt;TRUE,"",'Data Validation'!G137)</f>
        <v/>
      </c>
      <c r="E137" s="5" t="str">
        <f>IF($C137&lt;&gt;"M5","",Price!F137)</f>
        <v/>
      </c>
      <c r="F137" s="5" t="str">
        <f>IF($C137&lt;&gt;"M5","",Price!G137)</f>
        <v/>
      </c>
      <c r="G137" s="5" t="str">
        <f>IF($C137&lt;&gt;"M5","",SSA!E137)</f>
        <v/>
      </c>
      <c r="H137" s="5" t="str">
        <f>IF($C137&lt;&gt;"M5","",SSA!F137)</f>
        <v/>
      </c>
      <c r="I137" s="5" t="str">
        <f>IF($C137&lt;&gt;"M5","",SSA!G137)</f>
        <v/>
      </c>
      <c r="J137" s="5" t="str">
        <f>IF($C137&lt;&gt;"M5","",SSA!H137)</f>
        <v/>
      </c>
      <c r="K137" s="15" t="str">
        <f t="shared" si="14"/>
        <v/>
      </c>
      <c r="L137" s="26" t="str">
        <f t="shared" si="16"/>
        <v/>
      </c>
      <c r="M137" s="48" t="str">
        <f t="shared" si="17"/>
        <v/>
      </c>
      <c r="N137" s="49" t="str">
        <f t="shared" si="18"/>
        <v/>
      </c>
      <c r="O137" s="47"/>
      <c r="P137" s="47"/>
      <c r="Q137" s="47"/>
      <c r="R137" s="49" t="str">
        <f t="shared" si="15"/>
        <v/>
      </c>
      <c r="S137" s="47"/>
      <c r="T137" s="47"/>
      <c r="U137" s="47"/>
      <c r="V137" s="54" t="str">
        <f t="shared" si="19"/>
        <v/>
      </c>
      <c r="W137" s="46"/>
      <c r="X137" s="54" t="str">
        <f t="shared" si="20"/>
        <v/>
      </c>
      <c r="Y137" s="46"/>
      <c r="Z137" s="55"/>
      <c r="AA137" s="55"/>
    </row>
    <row r="138" spans="1:27" x14ac:dyDescent="0.55000000000000004">
      <c r="A138" s="5" t="str">
        <f>IF('Data Validation'!$K$2&lt;&gt;TRUE,"",'Data Validation'!A138)</f>
        <v/>
      </c>
      <c r="B138" s="5" t="str">
        <f>IF('Data Validation'!$K$2&lt;&gt;TRUE,"",'Data Validation'!C138)</f>
        <v/>
      </c>
      <c r="C138" s="5" t="str">
        <f>IF('Data Validation'!$K$2&lt;&gt;TRUE,"",'Data Validation'!E138)</f>
        <v/>
      </c>
      <c r="D138" s="5" t="str">
        <f>IF('Data Validation'!$K$2&lt;&gt;TRUE,"",'Data Validation'!G138)</f>
        <v/>
      </c>
      <c r="E138" s="5" t="str">
        <f>IF($C138&lt;&gt;"M5","",Price!F138)</f>
        <v/>
      </c>
      <c r="F138" s="5" t="str">
        <f>IF($C138&lt;&gt;"M5","",Price!G138)</f>
        <v/>
      </c>
      <c r="G138" s="5" t="str">
        <f>IF($C138&lt;&gt;"M5","",SSA!E138)</f>
        <v/>
      </c>
      <c r="H138" s="5" t="str">
        <f>IF($C138&lt;&gt;"M5","",SSA!F138)</f>
        <v/>
      </c>
      <c r="I138" s="5" t="str">
        <f>IF($C138&lt;&gt;"M5","",SSA!G138)</f>
        <v/>
      </c>
      <c r="J138" s="5" t="str">
        <f>IF($C138&lt;&gt;"M5","",SSA!H138)</f>
        <v/>
      </c>
      <c r="K138" s="15" t="str">
        <f t="shared" si="14"/>
        <v/>
      </c>
      <c r="L138" s="26" t="str">
        <f t="shared" si="16"/>
        <v/>
      </c>
      <c r="M138" s="48" t="str">
        <f t="shared" si="17"/>
        <v/>
      </c>
      <c r="N138" s="49" t="str">
        <f t="shared" si="18"/>
        <v/>
      </c>
      <c r="O138" s="47"/>
      <c r="P138" s="47"/>
      <c r="Q138" s="47"/>
      <c r="R138" s="49" t="str">
        <f t="shared" si="15"/>
        <v/>
      </c>
      <c r="S138" s="47"/>
      <c r="T138" s="47"/>
      <c r="U138" s="47"/>
      <c r="V138" s="54" t="str">
        <f t="shared" si="19"/>
        <v/>
      </c>
      <c r="W138" s="46"/>
      <c r="X138" s="54" t="str">
        <f t="shared" si="20"/>
        <v/>
      </c>
      <c r="Y138" s="46"/>
      <c r="Z138" s="55"/>
      <c r="AA138" s="55"/>
    </row>
    <row r="139" spans="1:27" x14ac:dyDescent="0.55000000000000004">
      <c r="A139" s="5" t="str">
        <f>IF('Data Validation'!$K$2&lt;&gt;TRUE,"",'Data Validation'!A139)</f>
        <v/>
      </c>
      <c r="B139" s="5" t="str">
        <f>IF('Data Validation'!$K$2&lt;&gt;TRUE,"",'Data Validation'!C139)</f>
        <v/>
      </c>
      <c r="C139" s="5" t="str">
        <f>IF('Data Validation'!$K$2&lt;&gt;TRUE,"",'Data Validation'!E139)</f>
        <v/>
      </c>
      <c r="D139" s="5" t="str">
        <f>IF('Data Validation'!$K$2&lt;&gt;TRUE,"",'Data Validation'!G139)</f>
        <v/>
      </c>
      <c r="E139" s="5" t="str">
        <f>IF($C139&lt;&gt;"M5","",Price!F139)</f>
        <v/>
      </c>
      <c r="F139" s="5" t="str">
        <f>IF($C139&lt;&gt;"M5","",Price!G139)</f>
        <v/>
      </c>
      <c r="G139" s="5" t="str">
        <f>IF($C139&lt;&gt;"M5","",SSA!E139)</f>
        <v/>
      </c>
      <c r="H139" s="5" t="str">
        <f>IF($C139&lt;&gt;"M5","",SSA!F139)</f>
        <v/>
      </c>
      <c r="I139" s="5" t="str">
        <f>IF($C139&lt;&gt;"M5","",SSA!G139)</f>
        <v/>
      </c>
      <c r="J139" s="5" t="str">
        <f>IF($C139&lt;&gt;"M5","",SSA!H139)</f>
        <v/>
      </c>
      <c r="K139" s="15" t="str">
        <f t="shared" si="14"/>
        <v/>
      </c>
      <c r="L139" s="26" t="str">
        <f t="shared" si="16"/>
        <v/>
      </c>
      <c r="M139" s="48" t="str">
        <f t="shared" si="17"/>
        <v/>
      </c>
      <c r="N139" s="49" t="str">
        <f t="shared" si="18"/>
        <v/>
      </c>
      <c r="O139" s="47"/>
      <c r="P139" s="47"/>
      <c r="Q139" s="47"/>
      <c r="R139" s="49" t="str">
        <f t="shared" si="15"/>
        <v/>
      </c>
      <c r="S139" s="47"/>
      <c r="T139" s="47"/>
      <c r="U139" s="47"/>
      <c r="V139" s="54" t="str">
        <f t="shared" si="19"/>
        <v/>
      </c>
      <c r="W139" s="46"/>
      <c r="X139" s="54" t="str">
        <f t="shared" si="20"/>
        <v/>
      </c>
      <c r="Y139" s="46"/>
      <c r="Z139" s="55"/>
      <c r="AA139" s="55"/>
    </row>
    <row r="140" spans="1:27" x14ac:dyDescent="0.55000000000000004">
      <c r="A140" s="5" t="str">
        <f>IF('Data Validation'!$K$2&lt;&gt;TRUE,"",'Data Validation'!A140)</f>
        <v/>
      </c>
      <c r="B140" s="5" t="str">
        <f>IF('Data Validation'!$K$2&lt;&gt;TRUE,"",'Data Validation'!C140)</f>
        <v/>
      </c>
      <c r="C140" s="5" t="str">
        <f>IF('Data Validation'!$K$2&lt;&gt;TRUE,"",'Data Validation'!E140)</f>
        <v/>
      </c>
      <c r="D140" s="5" t="str">
        <f>IF('Data Validation'!$K$2&lt;&gt;TRUE,"",'Data Validation'!G140)</f>
        <v/>
      </c>
      <c r="E140" s="5" t="str">
        <f>IF($C140&lt;&gt;"M5","",Price!F140)</f>
        <v/>
      </c>
      <c r="F140" s="5" t="str">
        <f>IF($C140&lt;&gt;"M5","",Price!G140)</f>
        <v/>
      </c>
      <c r="G140" s="5" t="str">
        <f>IF($C140&lt;&gt;"M5","",SSA!E140)</f>
        <v/>
      </c>
      <c r="H140" s="5" t="str">
        <f>IF($C140&lt;&gt;"M5","",SSA!F140)</f>
        <v/>
      </c>
      <c r="I140" s="5" t="str">
        <f>IF($C140&lt;&gt;"M5","",SSA!G140)</f>
        <v/>
      </c>
      <c r="J140" s="5" t="str">
        <f>IF($C140&lt;&gt;"M5","",SSA!H140)</f>
        <v/>
      </c>
      <c r="K140" s="15" t="str">
        <f t="shared" si="14"/>
        <v/>
      </c>
      <c r="L140" s="26" t="str">
        <f t="shared" si="16"/>
        <v/>
      </c>
      <c r="M140" s="48" t="str">
        <f t="shared" si="17"/>
        <v/>
      </c>
      <c r="N140" s="49" t="str">
        <f t="shared" si="18"/>
        <v/>
      </c>
      <c r="O140" s="47"/>
      <c r="P140" s="47"/>
      <c r="Q140" s="47"/>
      <c r="R140" s="49" t="str">
        <f t="shared" si="15"/>
        <v/>
      </c>
      <c r="S140" s="47"/>
      <c r="T140" s="47"/>
      <c r="U140" s="47"/>
      <c r="V140" s="54" t="str">
        <f t="shared" si="19"/>
        <v/>
      </c>
      <c r="W140" s="46"/>
      <c r="X140" s="54" t="str">
        <f t="shared" si="20"/>
        <v/>
      </c>
      <c r="Y140" s="46"/>
      <c r="Z140" s="55"/>
      <c r="AA140" s="55"/>
    </row>
    <row r="141" spans="1:27" x14ac:dyDescent="0.55000000000000004">
      <c r="A141" s="5" t="str">
        <f>IF('Data Validation'!$K$2&lt;&gt;TRUE,"",'Data Validation'!A141)</f>
        <v/>
      </c>
      <c r="B141" s="5" t="str">
        <f>IF('Data Validation'!$K$2&lt;&gt;TRUE,"",'Data Validation'!C141)</f>
        <v/>
      </c>
      <c r="C141" s="5" t="str">
        <f>IF('Data Validation'!$K$2&lt;&gt;TRUE,"",'Data Validation'!E141)</f>
        <v/>
      </c>
      <c r="D141" s="5" t="str">
        <f>IF('Data Validation'!$K$2&lt;&gt;TRUE,"",'Data Validation'!G141)</f>
        <v/>
      </c>
      <c r="E141" s="5" t="str">
        <f>IF($C141&lt;&gt;"M5","",Price!F141)</f>
        <v/>
      </c>
      <c r="F141" s="5" t="str">
        <f>IF($C141&lt;&gt;"M5","",Price!G141)</f>
        <v/>
      </c>
      <c r="G141" s="5" t="str">
        <f>IF($C141&lt;&gt;"M5","",SSA!E141)</f>
        <v/>
      </c>
      <c r="H141" s="5" t="str">
        <f>IF($C141&lt;&gt;"M5","",SSA!F141)</f>
        <v/>
      </c>
      <c r="I141" s="5" t="str">
        <f>IF($C141&lt;&gt;"M5","",SSA!G141)</f>
        <v/>
      </c>
      <c r="J141" s="5" t="str">
        <f>IF($C141&lt;&gt;"M5","",SSA!H141)</f>
        <v/>
      </c>
      <c r="K141" s="15" t="str">
        <f t="shared" si="14"/>
        <v/>
      </c>
      <c r="L141" s="26" t="str">
        <f t="shared" si="16"/>
        <v/>
      </c>
      <c r="M141" s="48" t="str">
        <f t="shared" si="17"/>
        <v/>
      </c>
      <c r="N141" s="49" t="str">
        <f t="shared" si="18"/>
        <v/>
      </c>
      <c r="O141" s="47"/>
      <c r="P141" s="47"/>
      <c r="Q141" s="47"/>
      <c r="R141" s="49" t="str">
        <f t="shared" si="15"/>
        <v/>
      </c>
      <c r="S141" s="47"/>
      <c r="T141" s="47"/>
      <c r="U141" s="47"/>
      <c r="V141" s="54" t="str">
        <f t="shared" si="19"/>
        <v/>
      </c>
      <c r="W141" s="46"/>
      <c r="X141" s="54" t="str">
        <f t="shared" si="20"/>
        <v/>
      </c>
      <c r="Y141" s="46"/>
      <c r="Z141" s="55"/>
      <c r="AA141" s="55"/>
    </row>
    <row r="142" spans="1:27" x14ac:dyDescent="0.55000000000000004">
      <c r="A142" s="5" t="str">
        <f>IF('Data Validation'!$K$2&lt;&gt;TRUE,"",'Data Validation'!A142)</f>
        <v/>
      </c>
      <c r="B142" s="5" t="str">
        <f>IF('Data Validation'!$K$2&lt;&gt;TRUE,"",'Data Validation'!C142)</f>
        <v/>
      </c>
      <c r="C142" s="5" t="str">
        <f>IF('Data Validation'!$K$2&lt;&gt;TRUE,"",'Data Validation'!E142)</f>
        <v/>
      </c>
      <c r="D142" s="5" t="str">
        <f>IF('Data Validation'!$K$2&lt;&gt;TRUE,"",'Data Validation'!G142)</f>
        <v/>
      </c>
      <c r="E142" s="5" t="str">
        <f>IF($C142&lt;&gt;"M5","",Price!F142)</f>
        <v/>
      </c>
      <c r="F142" s="5" t="str">
        <f>IF($C142&lt;&gt;"M5","",Price!G142)</f>
        <v/>
      </c>
      <c r="G142" s="5" t="str">
        <f>IF($C142&lt;&gt;"M5","",SSA!E142)</f>
        <v/>
      </c>
      <c r="H142" s="5" t="str">
        <f>IF($C142&lt;&gt;"M5","",SSA!F142)</f>
        <v/>
      </c>
      <c r="I142" s="5" t="str">
        <f>IF($C142&lt;&gt;"M5","",SSA!G142)</f>
        <v/>
      </c>
      <c r="J142" s="5" t="str">
        <f>IF($C142&lt;&gt;"M5","",SSA!H142)</f>
        <v/>
      </c>
      <c r="K142" s="15" t="str">
        <f t="shared" si="14"/>
        <v/>
      </c>
      <c r="L142" s="26" t="str">
        <f t="shared" si="16"/>
        <v/>
      </c>
      <c r="M142" s="48" t="str">
        <f t="shared" si="17"/>
        <v/>
      </c>
      <c r="N142" s="49" t="str">
        <f t="shared" si="18"/>
        <v/>
      </c>
      <c r="O142" s="47"/>
      <c r="P142" s="47"/>
      <c r="Q142" s="47"/>
      <c r="R142" s="49" t="str">
        <f t="shared" si="15"/>
        <v/>
      </c>
      <c r="S142" s="47"/>
      <c r="T142" s="47"/>
      <c r="U142" s="47"/>
      <c r="V142" s="54" t="str">
        <f t="shared" si="19"/>
        <v/>
      </c>
      <c r="W142" s="46"/>
      <c r="X142" s="54" t="str">
        <f t="shared" si="20"/>
        <v/>
      </c>
      <c r="Y142" s="46"/>
      <c r="Z142" s="55"/>
      <c r="AA142" s="55"/>
    </row>
    <row r="143" spans="1:27" x14ac:dyDescent="0.55000000000000004">
      <c r="A143" s="5" t="str">
        <f>IF('Data Validation'!$K$2&lt;&gt;TRUE,"",'Data Validation'!A143)</f>
        <v/>
      </c>
      <c r="B143" s="5" t="str">
        <f>IF('Data Validation'!$K$2&lt;&gt;TRUE,"",'Data Validation'!C143)</f>
        <v/>
      </c>
      <c r="C143" s="5" t="str">
        <f>IF('Data Validation'!$K$2&lt;&gt;TRUE,"",'Data Validation'!E143)</f>
        <v/>
      </c>
      <c r="D143" s="5" t="str">
        <f>IF('Data Validation'!$K$2&lt;&gt;TRUE,"",'Data Validation'!G143)</f>
        <v/>
      </c>
      <c r="E143" s="5" t="str">
        <f>IF($C143&lt;&gt;"M5","",Price!F143)</f>
        <v/>
      </c>
      <c r="F143" s="5" t="str">
        <f>IF($C143&lt;&gt;"M5","",Price!G143)</f>
        <v/>
      </c>
      <c r="G143" s="5" t="str">
        <f>IF($C143&lt;&gt;"M5","",SSA!E143)</f>
        <v/>
      </c>
      <c r="H143" s="5" t="str">
        <f>IF($C143&lt;&gt;"M5","",SSA!F143)</f>
        <v/>
      </c>
      <c r="I143" s="5" t="str">
        <f>IF($C143&lt;&gt;"M5","",SSA!G143)</f>
        <v/>
      </c>
      <c r="J143" s="5" t="str">
        <f>IF($C143&lt;&gt;"M5","",SSA!H143)</f>
        <v/>
      </c>
      <c r="K143" s="15" t="str">
        <f t="shared" si="14"/>
        <v/>
      </c>
      <c r="L143" s="26" t="str">
        <f t="shared" si="16"/>
        <v/>
      </c>
      <c r="M143" s="48" t="str">
        <f t="shared" si="17"/>
        <v/>
      </c>
      <c r="N143" s="49" t="str">
        <f t="shared" si="18"/>
        <v/>
      </c>
      <c r="O143" s="47"/>
      <c r="P143" s="47"/>
      <c r="Q143" s="47"/>
      <c r="R143" s="49" t="str">
        <f t="shared" si="15"/>
        <v/>
      </c>
      <c r="S143" s="47"/>
      <c r="T143" s="47"/>
      <c r="U143" s="47"/>
      <c r="V143" s="54" t="str">
        <f t="shared" si="19"/>
        <v/>
      </c>
      <c r="W143" s="46"/>
      <c r="X143" s="54" t="str">
        <f t="shared" si="20"/>
        <v/>
      </c>
      <c r="Y143" s="46"/>
      <c r="Z143" s="55"/>
      <c r="AA143" s="55"/>
    </row>
    <row r="144" spans="1:27" x14ac:dyDescent="0.55000000000000004">
      <c r="A144" s="5" t="str">
        <f>IF('Data Validation'!$K$2&lt;&gt;TRUE,"",'Data Validation'!A144)</f>
        <v/>
      </c>
      <c r="B144" s="5" t="str">
        <f>IF('Data Validation'!$K$2&lt;&gt;TRUE,"",'Data Validation'!C144)</f>
        <v/>
      </c>
      <c r="C144" s="5" t="str">
        <f>IF('Data Validation'!$K$2&lt;&gt;TRUE,"",'Data Validation'!E144)</f>
        <v/>
      </c>
      <c r="D144" s="5" t="str">
        <f>IF('Data Validation'!$K$2&lt;&gt;TRUE,"",'Data Validation'!G144)</f>
        <v/>
      </c>
      <c r="E144" s="5" t="str">
        <f>IF($C144&lt;&gt;"M5","",Price!F144)</f>
        <v/>
      </c>
      <c r="F144" s="5" t="str">
        <f>IF($C144&lt;&gt;"M5","",Price!G144)</f>
        <v/>
      </c>
      <c r="G144" s="5" t="str">
        <f>IF($C144&lt;&gt;"M5","",SSA!E144)</f>
        <v/>
      </c>
      <c r="H144" s="5" t="str">
        <f>IF($C144&lt;&gt;"M5","",SSA!F144)</f>
        <v/>
      </c>
      <c r="I144" s="5" t="str">
        <f>IF($C144&lt;&gt;"M5","",SSA!G144)</f>
        <v/>
      </c>
      <c r="J144" s="5" t="str">
        <f>IF($C144&lt;&gt;"M5","",SSA!H144)</f>
        <v/>
      </c>
      <c r="K144" s="15" t="str">
        <f t="shared" si="14"/>
        <v/>
      </c>
      <c r="L144" s="26" t="str">
        <f t="shared" si="16"/>
        <v/>
      </c>
      <c r="M144" s="48" t="str">
        <f t="shared" si="17"/>
        <v/>
      </c>
      <c r="N144" s="49" t="str">
        <f t="shared" si="18"/>
        <v/>
      </c>
      <c r="O144" s="47"/>
      <c r="P144" s="47"/>
      <c r="Q144" s="47"/>
      <c r="R144" s="49" t="str">
        <f t="shared" si="15"/>
        <v/>
      </c>
      <c r="S144" s="47"/>
      <c r="T144" s="47"/>
      <c r="U144" s="47"/>
      <c r="V144" s="54" t="str">
        <f t="shared" si="19"/>
        <v/>
      </c>
      <c r="W144" s="46"/>
      <c r="X144" s="54" t="str">
        <f t="shared" si="20"/>
        <v/>
      </c>
      <c r="Y144" s="46"/>
      <c r="Z144" s="55"/>
      <c r="AA144" s="55"/>
    </row>
    <row r="145" spans="1:27" x14ac:dyDescent="0.55000000000000004">
      <c r="A145" s="5" t="str">
        <f>IF('Data Validation'!$K$2&lt;&gt;TRUE,"",'Data Validation'!A145)</f>
        <v/>
      </c>
      <c r="B145" s="5" t="str">
        <f>IF('Data Validation'!$K$2&lt;&gt;TRUE,"",'Data Validation'!C145)</f>
        <v/>
      </c>
      <c r="C145" s="5" t="str">
        <f>IF('Data Validation'!$K$2&lt;&gt;TRUE,"",'Data Validation'!E145)</f>
        <v/>
      </c>
      <c r="D145" s="5" t="str">
        <f>IF('Data Validation'!$K$2&lt;&gt;TRUE,"",'Data Validation'!G145)</f>
        <v/>
      </c>
      <c r="E145" s="5" t="str">
        <f>IF($C145&lt;&gt;"M5","",Price!F145)</f>
        <v/>
      </c>
      <c r="F145" s="5" t="str">
        <f>IF($C145&lt;&gt;"M5","",Price!G145)</f>
        <v/>
      </c>
      <c r="G145" s="5" t="str">
        <f>IF($C145&lt;&gt;"M5","",SSA!E145)</f>
        <v/>
      </c>
      <c r="H145" s="5" t="str">
        <f>IF($C145&lt;&gt;"M5","",SSA!F145)</f>
        <v/>
      </c>
      <c r="I145" s="5" t="str">
        <f>IF($C145&lt;&gt;"M5","",SSA!G145)</f>
        <v/>
      </c>
      <c r="J145" s="5" t="str">
        <f>IF($C145&lt;&gt;"M5","",SSA!H145)</f>
        <v/>
      </c>
      <c r="K145" s="15" t="str">
        <f t="shared" si="14"/>
        <v/>
      </c>
      <c r="L145" s="26" t="str">
        <f t="shared" si="16"/>
        <v/>
      </c>
      <c r="M145" s="48" t="str">
        <f t="shared" si="17"/>
        <v/>
      </c>
      <c r="N145" s="49" t="str">
        <f t="shared" si="18"/>
        <v/>
      </c>
      <c r="O145" s="47"/>
      <c r="P145" s="47"/>
      <c r="Q145" s="47"/>
      <c r="R145" s="49" t="str">
        <f t="shared" si="15"/>
        <v/>
      </c>
      <c r="S145" s="47"/>
      <c r="T145" s="47"/>
      <c r="U145" s="47"/>
      <c r="V145" s="54" t="str">
        <f t="shared" si="19"/>
        <v/>
      </c>
      <c r="W145" s="46"/>
      <c r="X145" s="54" t="str">
        <f t="shared" si="20"/>
        <v/>
      </c>
      <c r="Y145" s="46"/>
      <c r="Z145" s="55"/>
      <c r="AA145" s="55"/>
    </row>
    <row r="146" spans="1:27" x14ac:dyDescent="0.55000000000000004">
      <c r="A146" s="5" t="str">
        <f>IF('Data Validation'!$K$2&lt;&gt;TRUE,"",'Data Validation'!A146)</f>
        <v/>
      </c>
      <c r="B146" s="5" t="str">
        <f>IF('Data Validation'!$K$2&lt;&gt;TRUE,"",'Data Validation'!C146)</f>
        <v/>
      </c>
      <c r="C146" s="5" t="str">
        <f>IF('Data Validation'!$K$2&lt;&gt;TRUE,"",'Data Validation'!E146)</f>
        <v/>
      </c>
      <c r="D146" s="5" t="str">
        <f>IF('Data Validation'!$K$2&lt;&gt;TRUE,"",'Data Validation'!G146)</f>
        <v/>
      </c>
      <c r="E146" s="5" t="str">
        <f>IF($C146&lt;&gt;"M5","",Price!F146)</f>
        <v/>
      </c>
      <c r="F146" s="5" t="str">
        <f>IF($C146&lt;&gt;"M5","",Price!G146)</f>
        <v/>
      </c>
      <c r="G146" s="5" t="str">
        <f>IF($C146&lt;&gt;"M5","",SSA!E146)</f>
        <v/>
      </c>
      <c r="H146" s="5" t="str">
        <f>IF($C146&lt;&gt;"M5","",SSA!F146)</f>
        <v/>
      </c>
      <c r="I146" s="5" t="str">
        <f>IF($C146&lt;&gt;"M5","",SSA!G146)</f>
        <v/>
      </c>
      <c r="J146" s="5" t="str">
        <f>IF($C146&lt;&gt;"M5","",SSA!H146)</f>
        <v/>
      </c>
      <c r="K146" s="15" t="str">
        <f t="shared" si="14"/>
        <v/>
      </c>
      <c r="L146" s="26" t="str">
        <f t="shared" si="16"/>
        <v/>
      </c>
      <c r="M146" s="48" t="str">
        <f t="shared" si="17"/>
        <v/>
      </c>
      <c r="N146" s="49" t="str">
        <f t="shared" si="18"/>
        <v/>
      </c>
      <c r="O146" s="47"/>
      <c r="P146" s="47"/>
      <c r="Q146" s="47"/>
      <c r="R146" s="49" t="str">
        <f t="shared" si="15"/>
        <v/>
      </c>
      <c r="S146" s="47"/>
      <c r="T146" s="47"/>
      <c r="U146" s="47"/>
      <c r="V146" s="54" t="str">
        <f t="shared" si="19"/>
        <v/>
      </c>
      <c r="W146" s="46"/>
      <c r="X146" s="54" t="str">
        <f t="shared" si="20"/>
        <v/>
      </c>
      <c r="Y146" s="46"/>
      <c r="Z146" s="55"/>
      <c r="AA146" s="55"/>
    </row>
    <row r="147" spans="1:27" x14ac:dyDescent="0.55000000000000004">
      <c r="A147" s="5" t="str">
        <f>IF('Data Validation'!$K$2&lt;&gt;TRUE,"",'Data Validation'!A147)</f>
        <v/>
      </c>
      <c r="B147" s="5" t="str">
        <f>IF('Data Validation'!$K$2&lt;&gt;TRUE,"",'Data Validation'!C147)</f>
        <v/>
      </c>
      <c r="C147" s="5" t="str">
        <f>IF('Data Validation'!$K$2&lt;&gt;TRUE,"",'Data Validation'!E147)</f>
        <v/>
      </c>
      <c r="D147" s="5" t="str">
        <f>IF('Data Validation'!$K$2&lt;&gt;TRUE,"",'Data Validation'!G147)</f>
        <v/>
      </c>
      <c r="E147" s="5" t="str">
        <f>IF($C147&lt;&gt;"M5","",Price!F147)</f>
        <v/>
      </c>
      <c r="F147" s="5" t="str">
        <f>IF($C147&lt;&gt;"M5","",Price!G147)</f>
        <v/>
      </c>
      <c r="G147" s="5" t="str">
        <f>IF($C147&lt;&gt;"M5","",SSA!E147)</f>
        <v/>
      </c>
      <c r="H147" s="5" t="str">
        <f>IF($C147&lt;&gt;"M5","",SSA!F147)</f>
        <v/>
      </c>
      <c r="I147" s="5" t="str">
        <f>IF($C147&lt;&gt;"M5","",SSA!G147)</f>
        <v/>
      </c>
      <c r="J147" s="5" t="str">
        <f>IF($C147&lt;&gt;"M5","",SSA!H147)</f>
        <v/>
      </c>
      <c r="K147" s="15" t="str">
        <f t="shared" si="14"/>
        <v/>
      </c>
      <c r="L147" s="26" t="str">
        <f t="shared" si="16"/>
        <v/>
      </c>
      <c r="M147" s="48" t="str">
        <f t="shared" si="17"/>
        <v/>
      </c>
      <c r="N147" s="49" t="str">
        <f t="shared" si="18"/>
        <v/>
      </c>
      <c r="O147" s="47"/>
      <c r="P147" s="47"/>
      <c r="Q147" s="47"/>
      <c r="R147" s="49" t="str">
        <f t="shared" si="15"/>
        <v/>
      </c>
      <c r="S147" s="47"/>
      <c r="T147" s="47"/>
      <c r="U147" s="47"/>
      <c r="V147" s="54" t="str">
        <f t="shared" si="19"/>
        <v/>
      </c>
      <c r="W147" s="46"/>
      <c r="X147" s="54" t="str">
        <f t="shared" si="20"/>
        <v/>
      </c>
      <c r="Y147" s="46"/>
      <c r="Z147" s="55"/>
      <c r="AA147" s="55"/>
    </row>
    <row r="148" spans="1:27" x14ac:dyDescent="0.55000000000000004">
      <c r="A148" s="5" t="str">
        <f>IF('Data Validation'!$K$2&lt;&gt;TRUE,"",'Data Validation'!A148)</f>
        <v/>
      </c>
      <c r="B148" s="5" t="str">
        <f>IF('Data Validation'!$K$2&lt;&gt;TRUE,"",'Data Validation'!C148)</f>
        <v/>
      </c>
      <c r="C148" s="5" t="str">
        <f>IF('Data Validation'!$K$2&lt;&gt;TRUE,"",'Data Validation'!E148)</f>
        <v/>
      </c>
      <c r="D148" s="5" t="str">
        <f>IF('Data Validation'!$K$2&lt;&gt;TRUE,"",'Data Validation'!G148)</f>
        <v/>
      </c>
      <c r="E148" s="5" t="str">
        <f>IF($C148&lt;&gt;"M5","",Price!F148)</f>
        <v/>
      </c>
      <c r="F148" s="5" t="str">
        <f>IF($C148&lt;&gt;"M5","",Price!G148)</f>
        <v/>
      </c>
      <c r="G148" s="5" t="str">
        <f>IF($C148&lt;&gt;"M5","",SSA!E148)</f>
        <v/>
      </c>
      <c r="H148" s="5" t="str">
        <f>IF($C148&lt;&gt;"M5","",SSA!F148)</f>
        <v/>
      </c>
      <c r="I148" s="5" t="str">
        <f>IF($C148&lt;&gt;"M5","",SSA!G148)</f>
        <v/>
      </c>
      <c r="J148" s="5" t="str">
        <f>IF($C148&lt;&gt;"M5","",SSA!H148)</f>
        <v/>
      </c>
      <c r="K148" s="15" t="str">
        <f t="shared" si="14"/>
        <v/>
      </c>
      <c r="L148" s="26" t="str">
        <f t="shared" si="16"/>
        <v/>
      </c>
      <c r="M148" s="48" t="str">
        <f t="shared" si="17"/>
        <v/>
      </c>
      <c r="N148" s="49" t="str">
        <f t="shared" si="18"/>
        <v/>
      </c>
      <c r="O148" s="47"/>
      <c r="P148" s="47"/>
      <c r="Q148" s="47"/>
      <c r="R148" s="49" t="str">
        <f t="shared" si="15"/>
        <v/>
      </c>
      <c r="S148" s="47"/>
      <c r="T148" s="47"/>
      <c r="U148" s="47"/>
      <c r="V148" s="54" t="str">
        <f t="shared" si="19"/>
        <v/>
      </c>
      <c r="W148" s="46"/>
      <c r="X148" s="54" t="str">
        <f t="shared" si="20"/>
        <v/>
      </c>
      <c r="Y148" s="46"/>
      <c r="Z148" s="55"/>
      <c r="AA148" s="55"/>
    </row>
    <row r="149" spans="1:27" x14ac:dyDescent="0.55000000000000004">
      <c r="A149" s="5" t="str">
        <f>IF('Data Validation'!$K$2&lt;&gt;TRUE,"",'Data Validation'!A149)</f>
        <v/>
      </c>
      <c r="B149" s="5" t="str">
        <f>IF('Data Validation'!$K$2&lt;&gt;TRUE,"",'Data Validation'!C149)</f>
        <v/>
      </c>
      <c r="C149" s="5" t="str">
        <f>IF('Data Validation'!$K$2&lt;&gt;TRUE,"",'Data Validation'!E149)</f>
        <v/>
      </c>
      <c r="D149" s="5" t="str">
        <f>IF('Data Validation'!$K$2&lt;&gt;TRUE,"",'Data Validation'!G149)</f>
        <v/>
      </c>
      <c r="E149" s="5" t="str">
        <f>IF($C149&lt;&gt;"M5","",Price!F149)</f>
        <v/>
      </c>
      <c r="F149" s="5" t="str">
        <f>IF($C149&lt;&gt;"M5","",Price!G149)</f>
        <v/>
      </c>
      <c r="G149" s="5" t="str">
        <f>IF($C149&lt;&gt;"M5","",SSA!E149)</f>
        <v/>
      </c>
      <c r="H149" s="5" t="str">
        <f>IF($C149&lt;&gt;"M5","",SSA!F149)</f>
        <v/>
      </c>
      <c r="I149" s="5" t="str">
        <f>IF($C149&lt;&gt;"M5","",SSA!G149)</f>
        <v/>
      </c>
      <c r="J149" s="5" t="str">
        <f>IF($C149&lt;&gt;"M5","",SSA!H149)</f>
        <v/>
      </c>
      <c r="K149" s="15" t="str">
        <f t="shared" si="14"/>
        <v/>
      </c>
      <c r="L149" s="26" t="str">
        <f t="shared" si="16"/>
        <v/>
      </c>
      <c r="M149" s="48" t="str">
        <f t="shared" si="17"/>
        <v/>
      </c>
      <c r="N149" s="49" t="str">
        <f t="shared" si="18"/>
        <v/>
      </c>
      <c r="O149" s="47"/>
      <c r="P149" s="47"/>
      <c r="Q149" s="47"/>
      <c r="R149" s="49" t="str">
        <f t="shared" si="15"/>
        <v/>
      </c>
      <c r="S149" s="47"/>
      <c r="T149" s="47"/>
      <c r="U149" s="47"/>
      <c r="V149" s="54" t="str">
        <f t="shared" si="19"/>
        <v/>
      </c>
      <c r="W149" s="46"/>
      <c r="X149" s="54" t="str">
        <f t="shared" si="20"/>
        <v/>
      </c>
      <c r="Y149" s="46"/>
      <c r="Z149" s="55"/>
      <c r="AA149" s="55"/>
    </row>
    <row r="150" spans="1:27" x14ac:dyDescent="0.55000000000000004">
      <c r="A150" s="5" t="str">
        <f>IF('Data Validation'!$K$2&lt;&gt;TRUE,"",'Data Validation'!A150)</f>
        <v/>
      </c>
      <c r="B150" s="5" t="str">
        <f>IF('Data Validation'!$K$2&lt;&gt;TRUE,"",'Data Validation'!C150)</f>
        <v/>
      </c>
      <c r="C150" s="5" t="str">
        <f>IF('Data Validation'!$K$2&lt;&gt;TRUE,"",'Data Validation'!E150)</f>
        <v/>
      </c>
      <c r="D150" s="5" t="str">
        <f>IF('Data Validation'!$K$2&lt;&gt;TRUE,"",'Data Validation'!G150)</f>
        <v/>
      </c>
      <c r="E150" s="5" t="str">
        <f>IF($C150&lt;&gt;"M5","",Price!F150)</f>
        <v/>
      </c>
      <c r="F150" s="5" t="str">
        <f>IF($C150&lt;&gt;"M5","",Price!G150)</f>
        <v/>
      </c>
      <c r="G150" s="5" t="str">
        <f>IF($C150&lt;&gt;"M5","",SSA!E150)</f>
        <v/>
      </c>
      <c r="H150" s="5" t="str">
        <f>IF($C150&lt;&gt;"M5","",SSA!F150)</f>
        <v/>
      </c>
      <c r="I150" s="5" t="str">
        <f>IF($C150&lt;&gt;"M5","",SSA!G150)</f>
        <v/>
      </c>
      <c r="J150" s="5" t="str">
        <f>IF($C150&lt;&gt;"M5","",SSA!H150)</f>
        <v/>
      </c>
      <c r="K150" s="15" t="str">
        <f t="shared" si="14"/>
        <v/>
      </c>
      <c r="L150" s="26" t="str">
        <f t="shared" si="16"/>
        <v/>
      </c>
      <c r="M150" s="48" t="str">
        <f t="shared" si="17"/>
        <v/>
      </c>
      <c r="N150" s="49" t="str">
        <f t="shared" si="18"/>
        <v/>
      </c>
      <c r="O150" s="47"/>
      <c r="P150" s="47"/>
      <c r="Q150" s="47"/>
      <c r="R150" s="49" t="str">
        <f t="shared" si="15"/>
        <v/>
      </c>
      <c r="S150" s="47"/>
      <c r="T150" s="47"/>
      <c r="U150" s="47"/>
      <c r="V150" s="54" t="str">
        <f t="shared" si="19"/>
        <v/>
      </c>
      <c r="W150" s="46"/>
      <c r="X150" s="54" t="str">
        <f t="shared" si="20"/>
        <v/>
      </c>
      <c r="Y150" s="46"/>
      <c r="Z150" s="55"/>
      <c r="AA150" s="55"/>
    </row>
    <row r="151" spans="1:27" x14ac:dyDescent="0.55000000000000004">
      <c r="A151" s="5" t="str">
        <f>IF('Data Validation'!$K$2&lt;&gt;TRUE,"",'Data Validation'!A151)</f>
        <v/>
      </c>
      <c r="B151" s="5" t="str">
        <f>IF('Data Validation'!$K$2&lt;&gt;TRUE,"",'Data Validation'!C151)</f>
        <v/>
      </c>
      <c r="C151" s="5" t="str">
        <f>IF('Data Validation'!$K$2&lt;&gt;TRUE,"",'Data Validation'!E151)</f>
        <v/>
      </c>
      <c r="D151" s="5" t="str">
        <f>IF('Data Validation'!$K$2&lt;&gt;TRUE,"",'Data Validation'!G151)</f>
        <v/>
      </c>
      <c r="E151" s="5" t="str">
        <f>IF($C151&lt;&gt;"M5","",Price!F151)</f>
        <v/>
      </c>
      <c r="F151" s="5" t="str">
        <f>IF($C151&lt;&gt;"M5","",Price!G151)</f>
        <v/>
      </c>
      <c r="G151" s="5" t="str">
        <f>IF($C151&lt;&gt;"M5","",SSA!E151)</f>
        <v/>
      </c>
      <c r="H151" s="5" t="str">
        <f>IF($C151&lt;&gt;"M5","",SSA!F151)</f>
        <v/>
      </c>
      <c r="I151" s="5" t="str">
        <f>IF($C151&lt;&gt;"M5","",SSA!G151)</f>
        <v/>
      </c>
      <c r="J151" s="5" t="str">
        <f>IF($C151&lt;&gt;"M5","",SSA!H151)</f>
        <v/>
      </c>
      <c r="K151" s="15" t="str">
        <f t="shared" si="14"/>
        <v/>
      </c>
      <c r="L151" s="26" t="str">
        <f t="shared" si="16"/>
        <v/>
      </c>
      <c r="M151" s="48" t="str">
        <f t="shared" si="17"/>
        <v/>
      </c>
      <c r="N151" s="49" t="str">
        <f t="shared" si="18"/>
        <v/>
      </c>
      <c r="O151" s="47"/>
      <c r="P151" s="47"/>
      <c r="Q151" s="47"/>
      <c r="R151" s="49" t="str">
        <f t="shared" si="15"/>
        <v/>
      </c>
      <c r="S151" s="47"/>
      <c r="T151" s="47"/>
      <c r="U151" s="47"/>
      <c r="V151" s="54" t="str">
        <f t="shared" si="19"/>
        <v/>
      </c>
      <c r="W151" s="46"/>
      <c r="X151" s="54" t="str">
        <f t="shared" si="20"/>
        <v/>
      </c>
      <c r="Y151" s="46"/>
      <c r="Z151" s="55"/>
      <c r="AA151" s="55"/>
    </row>
    <row r="152" spans="1:27" x14ac:dyDescent="0.55000000000000004">
      <c r="A152" s="5" t="str">
        <f>IF('Data Validation'!$K$2&lt;&gt;TRUE,"",'Data Validation'!A152)</f>
        <v/>
      </c>
      <c r="B152" s="5" t="str">
        <f>IF('Data Validation'!$K$2&lt;&gt;TRUE,"",'Data Validation'!C152)</f>
        <v/>
      </c>
      <c r="C152" s="5" t="str">
        <f>IF('Data Validation'!$K$2&lt;&gt;TRUE,"",'Data Validation'!E152)</f>
        <v/>
      </c>
      <c r="D152" s="5" t="str">
        <f>IF('Data Validation'!$K$2&lt;&gt;TRUE,"",'Data Validation'!G152)</f>
        <v/>
      </c>
      <c r="E152" s="5" t="str">
        <f>IF($C152&lt;&gt;"M5","",Price!F152)</f>
        <v/>
      </c>
      <c r="F152" s="5" t="str">
        <f>IF($C152&lt;&gt;"M5","",Price!G152)</f>
        <v/>
      </c>
      <c r="G152" s="5" t="str">
        <f>IF($C152&lt;&gt;"M5","",SSA!E152)</f>
        <v/>
      </c>
      <c r="H152" s="5" t="str">
        <f>IF($C152&lt;&gt;"M5","",SSA!F152)</f>
        <v/>
      </c>
      <c r="I152" s="5" t="str">
        <f>IF($C152&lt;&gt;"M5","",SSA!G152)</f>
        <v/>
      </c>
      <c r="J152" s="5" t="str">
        <f>IF($C152&lt;&gt;"M5","",SSA!H152)</f>
        <v/>
      </c>
      <c r="K152" s="15" t="str">
        <f t="shared" si="14"/>
        <v/>
      </c>
      <c r="L152" s="26" t="str">
        <f t="shared" si="16"/>
        <v/>
      </c>
      <c r="M152" s="48" t="str">
        <f t="shared" si="17"/>
        <v/>
      </c>
      <c r="N152" s="49" t="str">
        <f t="shared" si="18"/>
        <v/>
      </c>
      <c r="O152" s="47"/>
      <c r="P152" s="47"/>
      <c r="Q152" s="47"/>
      <c r="R152" s="49" t="str">
        <f t="shared" si="15"/>
        <v/>
      </c>
      <c r="S152" s="47"/>
      <c r="T152" s="47"/>
      <c r="U152" s="47"/>
      <c r="V152" s="54" t="str">
        <f t="shared" si="19"/>
        <v/>
      </c>
      <c r="W152" s="46"/>
      <c r="X152" s="54" t="str">
        <f t="shared" si="20"/>
        <v/>
      </c>
      <c r="Y152" s="46"/>
      <c r="Z152" s="55"/>
      <c r="AA152" s="55"/>
    </row>
    <row r="153" spans="1:27" x14ac:dyDescent="0.55000000000000004">
      <c r="A153" s="5" t="str">
        <f>IF('Data Validation'!$K$2&lt;&gt;TRUE,"",'Data Validation'!A153)</f>
        <v/>
      </c>
      <c r="B153" s="5" t="str">
        <f>IF('Data Validation'!$K$2&lt;&gt;TRUE,"",'Data Validation'!C153)</f>
        <v/>
      </c>
      <c r="C153" s="5" t="str">
        <f>IF('Data Validation'!$K$2&lt;&gt;TRUE,"",'Data Validation'!E153)</f>
        <v/>
      </c>
      <c r="D153" s="5" t="str">
        <f>IF('Data Validation'!$K$2&lt;&gt;TRUE,"",'Data Validation'!G153)</f>
        <v/>
      </c>
      <c r="E153" s="5" t="str">
        <f>IF($C153&lt;&gt;"M5","",Price!F153)</f>
        <v/>
      </c>
      <c r="F153" s="5" t="str">
        <f>IF($C153&lt;&gt;"M5","",Price!G153)</f>
        <v/>
      </c>
      <c r="G153" s="5" t="str">
        <f>IF($C153&lt;&gt;"M5","",SSA!E153)</f>
        <v/>
      </c>
      <c r="H153" s="5" t="str">
        <f>IF($C153&lt;&gt;"M5","",SSA!F153)</f>
        <v/>
      </c>
      <c r="I153" s="5" t="str">
        <f>IF($C153&lt;&gt;"M5","",SSA!G153)</f>
        <v/>
      </c>
      <c r="J153" s="5" t="str">
        <f>IF($C153&lt;&gt;"M5","",SSA!H153)</f>
        <v/>
      </c>
      <c r="K153" s="15" t="str">
        <f t="shared" si="14"/>
        <v/>
      </c>
      <c r="L153" s="26" t="str">
        <f t="shared" si="16"/>
        <v/>
      </c>
      <c r="M153" s="48" t="str">
        <f t="shared" si="17"/>
        <v/>
      </c>
      <c r="N153" s="49" t="str">
        <f t="shared" si="18"/>
        <v/>
      </c>
      <c r="O153" s="47"/>
      <c r="P153" s="47"/>
      <c r="Q153" s="47"/>
      <c r="R153" s="49" t="str">
        <f t="shared" si="15"/>
        <v/>
      </c>
      <c r="S153" s="47"/>
      <c r="T153" s="47"/>
      <c r="U153" s="47"/>
      <c r="V153" s="54" t="str">
        <f t="shared" si="19"/>
        <v/>
      </c>
      <c r="W153" s="46"/>
      <c r="X153" s="54" t="str">
        <f t="shared" si="20"/>
        <v/>
      </c>
      <c r="Y153" s="46"/>
      <c r="Z153" s="55"/>
      <c r="AA153" s="55"/>
    </row>
    <row r="154" spans="1:27" x14ac:dyDescent="0.55000000000000004">
      <c r="A154" s="5" t="str">
        <f>IF('Data Validation'!$K$2&lt;&gt;TRUE,"",'Data Validation'!A154)</f>
        <v/>
      </c>
      <c r="B154" s="5" t="str">
        <f>IF('Data Validation'!$K$2&lt;&gt;TRUE,"",'Data Validation'!C154)</f>
        <v/>
      </c>
      <c r="C154" s="5" t="str">
        <f>IF('Data Validation'!$K$2&lt;&gt;TRUE,"",'Data Validation'!E154)</f>
        <v/>
      </c>
      <c r="D154" s="5" t="str">
        <f>IF('Data Validation'!$K$2&lt;&gt;TRUE,"",'Data Validation'!G154)</f>
        <v/>
      </c>
      <c r="E154" s="5" t="str">
        <f>IF($C154&lt;&gt;"M5","",Price!F154)</f>
        <v/>
      </c>
      <c r="F154" s="5" t="str">
        <f>IF($C154&lt;&gt;"M5","",Price!G154)</f>
        <v/>
      </c>
      <c r="G154" s="5" t="str">
        <f>IF($C154&lt;&gt;"M5","",SSA!E154)</f>
        <v/>
      </c>
      <c r="H154" s="5" t="str">
        <f>IF($C154&lt;&gt;"M5","",SSA!F154)</f>
        <v/>
      </c>
      <c r="I154" s="5" t="str">
        <f>IF($C154&lt;&gt;"M5","",SSA!G154)</f>
        <v/>
      </c>
      <c r="J154" s="5" t="str">
        <f>IF($C154&lt;&gt;"M5","",SSA!H154)</f>
        <v/>
      </c>
      <c r="K154" s="15" t="str">
        <f t="shared" si="14"/>
        <v/>
      </c>
      <c r="L154" s="26" t="str">
        <f t="shared" si="16"/>
        <v/>
      </c>
      <c r="M154" s="48" t="str">
        <f t="shared" si="17"/>
        <v/>
      </c>
      <c r="N154" s="49" t="str">
        <f t="shared" si="18"/>
        <v/>
      </c>
      <c r="O154" s="47"/>
      <c r="P154" s="47"/>
      <c r="Q154" s="47"/>
      <c r="R154" s="49" t="str">
        <f t="shared" si="15"/>
        <v/>
      </c>
      <c r="S154" s="47"/>
      <c r="T154" s="47"/>
      <c r="U154" s="47"/>
      <c r="V154" s="54" t="str">
        <f t="shared" si="19"/>
        <v/>
      </c>
      <c r="W154" s="46"/>
      <c r="X154" s="54" t="str">
        <f t="shared" si="20"/>
        <v/>
      </c>
      <c r="Y154" s="46"/>
      <c r="Z154" s="55"/>
      <c r="AA154" s="55"/>
    </row>
    <row r="155" spans="1:27" x14ac:dyDescent="0.55000000000000004">
      <c r="A155" s="5" t="str">
        <f>IF('Data Validation'!$K$2&lt;&gt;TRUE,"",'Data Validation'!A155)</f>
        <v/>
      </c>
      <c r="B155" s="5" t="str">
        <f>IF('Data Validation'!$K$2&lt;&gt;TRUE,"",'Data Validation'!C155)</f>
        <v/>
      </c>
      <c r="C155" s="5" t="str">
        <f>IF('Data Validation'!$K$2&lt;&gt;TRUE,"",'Data Validation'!E155)</f>
        <v/>
      </c>
      <c r="D155" s="5" t="str">
        <f>IF('Data Validation'!$K$2&lt;&gt;TRUE,"",'Data Validation'!G155)</f>
        <v/>
      </c>
      <c r="E155" s="5" t="str">
        <f>IF($C155&lt;&gt;"M5","",Price!F155)</f>
        <v/>
      </c>
      <c r="F155" s="5" t="str">
        <f>IF($C155&lt;&gt;"M5","",Price!G155)</f>
        <v/>
      </c>
      <c r="G155" s="5" t="str">
        <f>IF($C155&lt;&gt;"M5","",SSA!E155)</f>
        <v/>
      </c>
      <c r="H155" s="5" t="str">
        <f>IF($C155&lt;&gt;"M5","",SSA!F155)</f>
        <v/>
      </c>
      <c r="I155" s="5" t="str">
        <f>IF($C155&lt;&gt;"M5","",SSA!G155)</f>
        <v/>
      </c>
      <c r="J155" s="5" t="str">
        <f>IF($C155&lt;&gt;"M5","",SSA!H155)</f>
        <v/>
      </c>
      <c r="K155" s="15" t="str">
        <f t="shared" si="14"/>
        <v/>
      </c>
      <c r="L155" s="26" t="str">
        <f t="shared" si="16"/>
        <v/>
      </c>
      <c r="M155" s="48" t="str">
        <f t="shared" si="17"/>
        <v/>
      </c>
      <c r="N155" s="49" t="str">
        <f t="shared" si="18"/>
        <v/>
      </c>
      <c r="O155" s="47"/>
      <c r="P155" s="47"/>
      <c r="Q155" s="47"/>
      <c r="R155" s="49" t="str">
        <f t="shared" si="15"/>
        <v/>
      </c>
      <c r="S155" s="47"/>
      <c r="T155" s="47"/>
      <c r="U155" s="47"/>
      <c r="V155" s="54" t="str">
        <f t="shared" si="19"/>
        <v/>
      </c>
      <c r="W155" s="46"/>
      <c r="X155" s="54" t="str">
        <f t="shared" si="20"/>
        <v/>
      </c>
      <c r="Y155" s="46"/>
      <c r="Z155" s="55"/>
      <c r="AA155" s="55"/>
    </row>
    <row r="156" spans="1:27" x14ac:dyDescent="0.55000000000000004">
      <c r="A156" s="5" t="str">
        <f>IF('Data Validation'!$K$2&lt;&gt;TRUE,"",'Data Validation'!A156)</f>
        <v/>
      </c>
      <c r="B156" s="5" t="str">
        <f>IF('Data Validation'!$K$2&lt;&gt;TRUE,"",'Data Validation'!C156)</f>
        <v/>
      </c>
      <c r="C156" s="5" t="str">
        <f>IF('Data Validation'!$K$2&lt;&gt;TRUE,"",'Data Validation'!E156)</f>
        <v/>
      </c>
      <c r="D156" s="5" t="str">
        <f>IF('Data Validation'!$K$2&lt;&gt;TRUE,"",'Data Validation'!G156)</f>
        <v/>
      </c>
      <c r="E156" s="5" t="str">
        <f>IF($C156&lt;&gt;"M5","",Price!F156)</f>
        <v/>
      </c>
      <c r="F156" s="5" t="str">
        <f>IF($C156&lt;&gt;"M5","",Price!G156)</f>
        <v/>
      </c>
      <c r="G156" s="5" t="str">
        <f>IF($C156&lt;&gt;"M5","",SSA!E156)</f>
        <v/>
      </c>
      <c r="H156" s="5" t="str">
        <f>IF($C156&lt;&gt;"M5","",SSA!F156)</f>
        <v/>
      </c>
      <c r="I156" s="5" t="str">
        <f>IF($C156&lt;&gt;"M5","",SSA!G156)</f>
        <v/>
      </c>
      <c r="J156" s="5" t="str">
        <f>IF($C156&lt;&gt;"M5","",SSA!H156)</f>
        <v/>
      </c>
      <c r="K156" s="15" t="str">
        <f t="shared" si="14"/>
        <v/>
      </c>
      <c r="L156" s="26" t="str">
        <f t="shared" si="16"/>
        <v/>
      </c>
      <c r="M156" s="48" t="str">
        <f t="shared" si="17"/>
        <v/>
      </c>
      <c r="N156" s="49" t="str">
        <f t="shared" si="18"/>
        <v/>
      </c>
      <c r="O156" s="47"/>
      <c r="P156" s="47"/>
      <c r="Q156" s="47"/>
      <c r="R156" s="49" t="str">
        <f t="shared" si="15"/>
        <v/>
      </c>
      <c r="S156" s="47"/>
      <c r="T156" s="47"/>
      <c r="U156" s="47"/>
      <c r="V156" s="54" t="str">
        <f t="shared" si="19"/>
        <v/>
      </c>
      <c r="W156" s="46"/>
      <c r="X156" s="54" t="str">
        <f t="shared" si="20"/>
        <v/>
      </c>
      <c r="Y156" s="46"/>
      <c r="Z156" s="55"/>
      <c r="AA156" s="55"/>
    </row>
    <row r="157" spans="1:27" x14ac:dyDescent="0.55000000000000004">
      <c r="A157" s="5" t="str">
        <f>IF('Data Validation'!$K$2&lt;&gt;TRUE,"",'Data Validation'!A157)</f>
        <v/>
      </c>
      <c r="B157" s="5" t="str">
        <f>IF('Data Validation'!$K$2&lt;&gt;TRUE,"",'Data Validation'!C157)</f>
        <v/>
      </c>
      <c r="C157" s="5" t="str">
        <f>IF('Data Validation'!$K$2&lt;&gt;TRUE,"",'Data Validation'!E157)</f>
        <v/>
      </c>
      <c r="D157" s="5" t="str">
        <f>IF('Data Validation'!$K$2&lt;&gt;TRUE,"",'Data Validation'!G157)</f>
        <v/>
      </c>
      <c r="E157" s="5" t="str">
        <f>IF($C157&lt;&gt;"M5","",Price!F157)</f>
        <v/>
      </c>
      <c r="F157" s="5" t="str">
        <f>IF($C157&lt;&gt;"M5","",Price!G157)</f>
        <v/>
      </c>
      <c r="G157" s="5" t="str">
        <f>IF($C157&lt;&gt;"M5","",SSA!E157)</f>
        <v/>
      </c>
      <c r="H157" s="5" t="str">
        <f>IF($C157&lt;&gt;"M5","",SSA!F157)</f>
        <v/>
      </c>
      <c r="I157" s="5" t="str">
        <f>IF($C157&lt;&gt;"M5","",SSA!G157)</f>
        <v/>
      </c>
      <c r="J157" s="5" t="str">
        <f>IF($C157&lt;&gt;"M5","",SSA!H157)</f>
        <v/>
      </c>
      <c r="K157" s="15" t="str">
        <f t="shared" si="14"/>
        <v/>
      </c>
      <c r="L157" s="26" t="str">
        <f t="shared" si="16"/>
        <v/>
      </c>
      <c r="M157" s="48" t="str">
        <f t="shared" si="17"/>
        <v/>
      </c>
      <c r="N157" s="49" t="str">
        <f t="shared" si="18"/>
        <v/>
      </c>
      <c r="O157" s="47"/>
      <c r="P157" s="47"/>
      <c r="Q157" s="47"/>
      <c r="R157" s="49" t="str">
        <f t="shared" si="15"/>
        <v/>
      </c>
      <c r="S157" s="47"/>
      <c r="T157" s="47"/>
      <c r="U157" s="47"/>
      <c r="V157" s="54" t="str">
        <f t="shared" si="19"/>
        <v/>
      </c>
      <c r="W157" s="46"/>
      <c r="X157" s="54" t="str">
        <f t="shared" si="20"/>
        <v/>
      </c>
      <c r="Y157" s="46"/>
      <c r="Z157" s="55"/>
      <c r="AA157" s="55"/>
    </row>
    <row r="158" spans="1:27" x14ac:dyDescent="0.55000000000000004">
      <c r="A158" s="5" t="str">
        <f>IF('Data Validation'!$K$2&lt;&gt;TRUE,"",'Data Validation'!A158)</f>
        <v/>
      </c>
      <c r="B158" s="5" t="str">
        <f>IF('Data Validation'!$K$2&lt;&gt;TRUE,"",'Data Validation'!C158)</f>
        <v/>
      </c>
      <c r="C158" s="5" t="str">
        <f>IF('Data Validation'!$K$2&lt;&gt;TRUE,"",'Data Validation'!E158)</f>
        <v/>
      </c>
      <c r="D158" s="5" t="str">
        <f>IF('Data Validation'!$K$2&lt;&gt;TRUE,"",'Data Validation'!G158)</f>
        <v/>
      </c>
      <c r="E158" s="5" t="str">
        <f>IF($C158&lt;&gt;"M5","",Price!F158)</f>
        <v/>
      </c>
      <c r="F158" s="5" t="str">
        <f>IF($C158&lt;&gt;"M5","",Price!G158)</f>
        <v/>
      </c>
      <c r="G158" s="5" t="str">
        <f>IF($C158&lt;&gt;"M5","",SSA!E158)</f>
        <v/>
      </c>
      <c r="H158" s="5" t="str">
        <f>IF($C158&lt;&gt;"M5","",SSA!F158)</f>
        <v/>
      </c>
      <c r="I158" s="5" t="str">
        <f>IF($C158&lt;&gt;"M5","",SSA!G158)</f>
        <v/>
      </c>
      <c r="J158" s="5" t="str">
        <f>IF($C158&lt;&gt;"M5","",SSA!H158)</f>
        <v/>
      </c>
      <c r="K158" s="15" t="str">
        <f t="shared" si="14"/>
        <v/>
      </c>
      <c r="L158" s="26" t="str">
        <f t="shared" si="16"/>
        <v/>
      </c>
      <c r="M158" s="48" t="str">
        <f t="shared" si="17"/>
        <v/>
      </c>
      <c r="N158" s="49" t="str">
        <f t="shared" si="18"/>
        <v/>
      </c>
      <c r="O158" s="47"/>
      <c r="P158" s="47"/>
      <c r="Q158" s="47"/>
      <c r="R158" s="49" t="str">
        <f t="shared" si="15"/>
        <v/>
      </c>
      <c r="S158" s="47"/>
      <c r="T158" s="47"/>
      <c r="U158" s="47"/>
      <c r="V158" s="54" t="str">
        <f t="shared" si="19"/>
        <v/>
      </c>
      <c r="W158" s="46"/>
      <c r="X158" s="54" t="str">
        <f t="shared" si="20"/>
        <v/>
      </c>
      <c r="Y158" s="46"/>
      <c r="Z158" s="55"/>
      <c r="AA158" s="55"/>
    </row>
    <row r="159" spans="1:27" x14ac:dyDescent="0.55000000000000004">
      <c r="A159" s="5" t="str">
        <f>IF('Data Validation'!$K$2&lt;&gt;TRUE,"",'Data Validation'!A159)</f>
        <v/>
      </c>
      <c r="B159" s="5" t="str">
        <f>IF('Data Validation'!$K$2&lt;&gt;TRUE,"",'Data Validation'!C159)</f>
        <v/>
      </c>
      <c r="C159" s="5" t="str">
        <f>IF('Data Validation'!$K$2&lt;&gt;TRUE,"",'Data Validation'!E159)</f>
        <v/>
      </c>
      <c r="D159" s="5" t="str">
        <f>IF('Data Validation'!$K$2&lt;&gt;TRUE,"",'Data Validation'!G159)</f>
        <v/>
      </c>
      <c r="E159" s="5" t="str">
        <f>IF($C159&lt;&gt;"M5","",Price!F159)</f>
        <v/>
      </c>
      <c r="F159" s="5" t="str">
        <f>IF($C159&lt;&gt;"M5","",Price!G159)</f>
        <v/>
      </c>
      <c r="G159" s="5" t="str">
        <f>IF($C159&lt;&gt;"M5","",SSA!E159)</f>
        <v/>
      </c>
      <c r="H159" s="5" t="str">
        <f>IF($C159&lt;&gt;"M5","",SSA!F159)</f>
        <v/>
      </c>
      <c r="I159" s="5" t="str">
        <f>IF($C159&lt;&gt;"M5","",SSA!G159)</f>
        <v/>
      </c>
      <c r="J159" s="5" t="str">
        <f>IF($C159&lt;&gt;"M5","",SSA!H159)</f>
        <v/>
      </c>
      <c r="K159" s="15" t="str">
        <f t="shared" si="14"/>
        <v/>
      </c>
      <c r="L159" s="26" t="str">
        <f t="shared" si="16"/>
        <v/>
      </c>
      <c r="M159" s="48" t="str">
        <f t="shared" si="17"/>
        <v/>
      </c>
      <c r="N159" s="49" t="str">
        <f t="shared" si="18"/>
        <v/>
      </c>
      <c r="O159" s="47"/>
      <c r="P159" s="47"/>
      <c r="Q159" s="47"/>
      <c r="R159" s="49" t="str">
        <f t="shared" si="15"/>
        <v/>
      </c>
      <c r="S159" s="47"/>
      <c r="T159" s="47"/>
      <c r="U159" s="47"/>
      <c r="V159" s="54" t="str">
        <f t="shared" si="19"/>
        <v/>
      </c>
      <c r="W159" s="46"/>
      <c r="X159" s="54" t="str">
        <f t="shared" si="20"/>
        <v/>
      </c>
      <c r="Y159" s="46"/>
      <c r="Z159" s="55"/>
      <c r="AA159" s="55"/>
    </row>
    <row r="160" spans="1:27" x14ac:dyDescent="0.55000000000000004">
      <c r="A160" s="5" t="str">
        <f>IF('Data Validation'!$K$2&lt;&gt;TRUE,"",'Data Validation'!A160)</f>
        <v/>
      </c>
      <c r="B160" s="5" t="str">
        <f>IF('Data Validation'!$K$2&lt;&gt;TRUE,"",'Data Validation'!C160)</f>
        <v/>
      </c>
      <c r="C160" s="5" t="str">
        <f>IF('Data Validation'!$K$2&lt;&gt;TRUE,"",'Data Validation'!E160)</f>
        <v/>
      </c>
      <c r="D160" s="5" t="str">
        <f>IF('Data Validation'!$K$2&lt;&gt;TRUE,"",'Data Validation'!G160)</f>
        <v/>
      </c>
      <c r="E160" s="5" t="str">
        <f>IF($C160&lt;&gt;"M5","",Price!F160)</f>
        <v/>
      </c>
      <c r="F160" s="5" t="str">
        <f>IF($C160&lt;&gt;"M5","",Price!G160)</f>
        <v/>
      </c>
      <c r="G160" s="5" t="str">
        <f>IF($C160&lt;&gt;"M5","",SSA!E160)</f>
        <v/>
      </c>
      <c r="H160" s="5" t="str">
        <f>IF($C160&lt;&gt;"M5","",SSA!F160)</f>
        <v/>
      </c>
      <c r="I160" s="5" t="str">
        <f>IF($C160&lt;&gt;"M5","",SSA!G160)</f>
        <v/>
      </c>
      <c r="J160" s="5" t="str">
        <f>IF($C160&lt;&gt;"M5","",SSA!H160)</f>
        <v/>
      </c>
      <c r="K160" s="15" t="str">
        <f t="shared" si="14"/>
        <v/>
      </c>
      <c r="L160" s="26" t="str">
        <f t="shared" si="16"/>
        <v/>
      </c>
      <c r="M160" s="48" t="str">
        <f t="shared" si="17"/>
        <v/>
      </c>
      <c r="N160" s="49" t="str">
        <f t="shared" si="18"/>
        <v/>
      </c>
      <c r="O160" s="47"/>
      <c r="P160" s="47"/>
      <c r="Q160" s="47"/>
      <c r="R160" s="49" t="str">
        <f t="shared" si="15"/>
        <v/>
      </c>
      <c r="S160" s="47"/>
      <c r="T160" s="47"/>
      <c r="U160" s="47"/>
      <c r="V160" s="54" t="str">
        <f t="shared" si="19"/>
        <v/>
      </c>
      <c r="W160" s="46"/>
      <c r="X160" s="54" t="str">
        <f t="shared" si="20"/>
        <v/>
      </c>
      <c r="Y160" s="46"/>
      <c r="Z160" s="55"/>
      <c r="AA160" s="55"/>
    </row>
    <row r="161" spans="1:27" x14ac:dyDescent="0.55000000000000004">
      <c r="A161" s="5" t="str">
        <f>IF('Data Validation'!$K$2&lt;&gt;TRUE,"",'Data Validation'!A161)</f>
        <v/>
      </c>
      <c r="B161" s="5" t="str">
        <f>IF('Data Validation'!$K$2&lt;&gt;TRUE,"",'Data Validation'!C161)</f>
        <v/>
      </c>
      <c r="C161" s="5" t="str">
        <f>IF('Data Validation'!$K$2&lt;&gt;TRUE,"",'Data Validation'!E161)</f>
        <v/>
      </c>
      <c r="D161" s="5" t="str">
        <f>IF('Data Validation'!$K$2&lt;&gt;TRUE,"",'Data Validation'!G161)</f>
        <v/>
      </c>
      <c r="E161" s="5" t="str">
        <f>IF($C161&lt;&gt;"M5","",Price!F161)</f>
        <v/>
      </c>
      <c r="F161" s="5" t="str">
        <f>IF($C161&lt;&gt;"M5","",Price!G161)</f>
        <v/>
      </c>
      <c r="G161" s="5" t="str">
        <f>IF($C161&lt;&gt;"M5","",SSA!E161)</f>
        <v/>
      </c>
      <c r="H161" s="5" t="str">
        <f>IF($C161&lt;&gt;"M5","",SSA!F161)</f>
        <v/>
      </c>
      <c r="I161" s="5" t="str">
        <f>IF($C161&lt;&gt;"M5","",SSA!G161)</f>
        <v/>
      </c>
      <c r="J161" s="5" t="str">
        <f>IF($C161&lt;&gt;"M5","",SSA!H161)</f>
        <v/>
      </c>
      <c r="K161" s="15" t="str">
        <f t="shared" si="14"/>
        <v/>
      </c>
      <c r="L161" s="26" t="str">
        <f t="shared" si="16"/>
        <v/>
      </c>
      <c r="M161" s="48" t="str">
        <f t="shared" si="17"/>
        <v/>
      </c>
      <c r="N161" s="49" t="str">
        <f t="shared" si="18"/>
        <v/>
      </c>
      <c r="O161" s="47"/>
      <c r="P161" s="47"/>
      <c r="Q161" s="47"/>
      <c r="R161" s="49" t="str">
        <f t="shared" si="15"/>
        <v/>
      </c>
      <c r="S161" s="47"/>
      <c r="T161" s="47"/>
      <c r="U161" s="47"/>
      <c r="V161" s="54" t="str">
        <f t="shared" si="19"/>
        <v/>
      </c>
      <c r="W161" s="46"/>
      <c r="X161" s="54" t="str">
        <f t="shared" si="20"/>
        <v/>
      </c>
      <c r="Y161" s="46"/>
      <c r="Z161" s="55"/>
      <c r="AA161" s="55"/>
    </row>
    <row r="162" spans="1:27" x14ac:dyDescent="0.55000000000000004">
      <c r="A162" s="5" t="str">
        <f>IF('Data Validation'!$K$2&lt;&gt;TRUE,"",'Data Validation'!A162)</f>
        <v/>
      </c>
      <c r="B162" s="5" t="str">
        <f>IF('Data Validation'!$K$2&lt;&gt;TRUE,"",'Data Validation'!C162)</f>
        <v/>
      </c>
      <c r="C162" s="5" t="str">
        <f>IF('Data Validation'!$K$2&lt;&gt;TRUE,"",'Data Validation'!E162)</f>
        <v/>
      </c>
      <c r="D162" s="5" t="str">
        <f>IF('Data Validation'!$K$2&lt;&gt;TRUE,"",'Data Validation'!G162)</f>
        <v/>
      </c>
      <c r="E162" s="5" t="str">
        <f>IF($C162&lt;&gt;"M5","",Price!F162)</f>
        <v/>
      </c>
      <c r="F162" s="5" t="str">
        <f>IF($C162&lt;&gt;"M5","",Price!G162)</f>
        <v/>
      </c>
      <c r="G162" s="5" t="str">
        <f>IF($C162&lt;&gt;"M5","",SSA!E162)</f>
        <v/>
      </c>
      <c r="H162" s="5" t="str">
        <f>IF($C162&lt;&gt;"M5","",SSA!F162)</f>
        <v/>
      </c>
      <c r="I162" s="5" t="str">
        <f>IF($C162&lt;&gt;"M5","",SSA!G162)</f>
        <v/>
      </c>
      <c r="J162" s="5" t="str">
        <f>IF($C162&lt;&gt;"M5","",SSA!H162)</f>
        <v/>
      </c>
      <c r="K162" s="15" t="str">
        <f t="shared" si="14"/>
        <v/>
      </c>
      <c r="L162" s="26" t="str">
        <f t="shared" si="16"/>
        <v/>
      </c>
      <c r="M162" s="48" t="str">
        <f t="shared" si="17"/>
        <v/>
      </c>
      <c r="N162" s="49" t="str">
        <f t="shared" si="18"/>
        <v/>
      </c>
      <c r="O162" s="47"/>
      <c r="P162" s="47"/>
      <c r="Q162" s="47"/>
      <c r="R162" s="49" t="str">
        <f t="shared" si="15"/>
        <v/>
      </c>
      <c r="S162" s="47"/>
      <c r="T162" s="47"/>
      <c r="U162" s="47"/>
      <c r="V162" s="54" t="str">
        <f t="shared" si="19"/>
        <v/>
      </c>
      <c r="W162" s="46"/>
      <c r="X162" s="54" t="str">
        <f t="shared" si="20"/>
        <v/>
      </c>
      <c r="Y162" s="46"/>
      <c r="Z162" s="55"/>
      <c r="AA162" s="55"/>
    </row>
    <row r="163" spans="1:27" x14ac:dyDescent="0.55000000000000004">
      <c r="A163" s="5" t="str">
        <f>IF('Data Validation'!$K$2&lt;&gt;TRUE,"",'Data Validation'!A163)</f>
        <v/>
      </c>
      <c r="B163" s="5" t="str">
        <f>IF('Data Validation'!$K$2&lt;&gt;TRUE,"",'Data Validation'!C163)</f>
        <v/>
      </c>
      <c r="C163" s="5" t="str">
        <f>IF('Data Validation'!$K$2&lt;&gt;TRUE,"",'Data Validation'!E163)</f>
        <v/>
      </c>
      <c r="D163" s="5" t="str">
        <f>IF('Data Validation'!$K$2&lt;&gt;TRUE,"",'Data Validation'!G163)</f>
        <v/>
      </c>
      <c r="E163" s="5" t="str">
        <f>IF($C163&lt;&gt;"M5","",Price!F163)</f>
        <v/>
      </c>
      <c r="F163" s="5" t="str">
        <f>IF($C163&lt;&gt;"M5","",Price!G163)</f>
        <v/>
      </c>
      <c r="G163" s="5" t="str">
        <f>IF($C163&lt;&gt;"M5","",SSA!E163)</f>
        <v/>
      </c>
      <c r="H163" s="5" t="str">
        <f>IF($C163&lt;&gt;"M5","",SSA!F163)</f>
        <v/>
      </c>
      <c r="I163" s="5" t="str">
        <f>IF($C163&lt;&gt;"M5","",SSA!G163)</f>
        <v/>
      </c>
      <c r="J163" s="5" t="str">
        <f>IF($C163&lt;&gt;"M5","",SSA!H163)</f>
        <v/>
      </c>
      <c r="K163" s="15" t="str">
        <f t="shared" si="14"/>
        <v/>
      </c>
      <c r="L163" s="26" t="str">
        <f t="shared" si="16"/>
        <v/>
      </c>
      <c r="M163" s="48" t="str">
        <f t="shared" si="17"/>
        <v/>
      </c>
      <c r="N163" s="49" t="str">
        <f t="shared" si="18"/>
        <v/>
      </c>
      <c r="O163" s="47"/>
      <c r="P163" s="47"/>
      <c r="Q163" s="47"/>
      <c r="R163" s="49" t="str">
        <f t="shared" si="15"/>
        <v/>
      </c>
      <c r="S163" s="47"/>
      <c r="T163" s="47"/>
      <c r="U163" s="47"/>
      <c r="V163" s="54" t="str">
        <f t="shared" si="19"/>
        <v/>
      </c>
      <c r="W163" s="46"/>
      <c r="X163" s="54" t="str">
        <f t="shared" si="20"/>
        <v/>
      </c>
      <c r="Y163" s="46"/>
      <c r="Z163" s="55"/>
      <c r="AA163" s="55"/>
    </row>
    <row r="164" spans="1:27" x14ac:dyDescent="0.55000000000000004">
      <c r="A164" s="5" t="str">
        <f>IF('Data Validation'!$K$2&lt;&gt;TRUE,"",'Data Validation'!A164)</f>
        <v/>
      </c>
      <c r="B164" s="5" t="str">
        <f>IF('Data Validation'!$K$2&lt;&gt;TRUE,"",'Data Validation'!C164)</f>
        <v/>
      </c>
      <c r="C164" s="5" t="str">
        <f>IF('Data Validation'!$K$2&lt;&gt;TRUE,"",'Data Validation'!E164)</f>
        <v/>
      </c>
      <c r="D164" s="5" t="str">
        <f>IF('Data Validation'!$K$2&lt;&gt;TRUE,"",'Data Validation'!G164)</f>
        <v/>
      </c>
      <c r="E164" s="5" t="str">
        <f>IF($C164&lt;&gt;"M5","",Price!F164)</f>
        <v/>
      </c>
      <c r="F164" s="5" t="str">
        <f>IF($C164&lt;&gt;"M5","",Price!G164)</f>
        <v/>
      </c>
      <c r="G164" s="5" t="str">
        <f>IF($C164&lt;&gt;"M5","",SSA!E164)</f>
        <v/>
      </c>
      <c r="H164" s="5" t="str">
        <f>IF($C164&lt;&gt;"M5","",SSA!F164)</f>
        <v/>
      </c>
      <c r="I164" s="5" t="str">
        <f>IF($C164&lt;&gt;"M5","",SSA!G164)</f>
        <v/>
      </c>
      <c r="J164" s="5" t="str">
        <f>IF($C164&lt;&gt;"M5","",SSA!H164)</f>
        <v/>
      </c>
      <c r="K164" s="15" t="str">
        <f t="shared" si="14"/>
        <v/>
      </c>
      <c r="L164" s="26" t="str">
        <f t="shared" si="16"/>
        <v/>
      </c>
      <c r="M164" s="48" t="str">
        <f t="shared" si="17"/>
        <v/>
      </c>
      <c r="N164" s="49" t="str">
        <f t="shared" si="18"/>
        <v/>
      </c>
      <c r="O164" s="47"/>
      <c r="P164" s="47"/>
      <c r="Q164" s="47"/>
      <c r="R164" s="49" t="str">
        <f t="shared" si="15"/>
        <v/>
      </c>
      <c r="S164" s="47"/>
      <c r="T164" s="47"/>
      <c r="U164" s="47"/>
      <c r="V164" s="54" t="str">
        <f t="shared" si="19"/>
        <v/>
      </c>
      <c r="W164" s="46"/>
      <c r="X164" s="54" t="str">
        <f t="shared" si="20"/>
        <v/>
      </c>
      <c r="Y164" s="46"/>
      <c r="Z164" s="55"/>
      <c r="AA164" s="55"/>
    </row>
    <row r="165" spans="1:27" x14ac:dyDescent="0.55000000000000004">
      <c r="A165" s="5" t="str">
        <f>IF('Data Validation'!$K$2&lt;&gt;TRUE,"",'Data Validation'!A165)</f>
        <v/>
      </c>
      <c r="B165" s="5" t="str">
        <f>IF('Data Validation'!$K$2&lt;&gt;TRUE,"",'Data Validation'!C165)</f>
        <v/>
      </c>
      <c r="C165" s="5" t="str">
        <f>IF('Data Validation'!$K$2&lt;&gt;TRUE,"",'Data Validation'!E165)</f>
        <v/>
      </c>
      <c r="D165" s="5" t="str">
        <f>IF('Data Validation'!$K$2&lt;&gt;TRUE,"",'Data Validation'!G165)</f>
        <v/>
      </c>
      <c r="E165" s="5" t="str">
        <f>IF($C165&lt;&gt;"M5","",Price!F165)</f>
        <v/>
      </c>
      <c r="F165" s="5" t="str">
        <f>IF($C165&lt;&gt;"M5","",Price!G165)</f>
        <v/>
      </c>
      <c r="G165" s="5" t="str">
        <f>IF($C165&lt;&gt;"M5","",SSA!E165)</f>
        <v/>
      </c>
      <c r="H165" s="5" t="str">
        <f>IF($C165&lt;&gt;"M5","",SSA!F165)</f>
        <v/>
      </c>
      <c r="I165" s="5" t="str">
        <f>IF($C165&lt;&gt;"M5","",SSA!G165)</f>
        <v/>
      </c>
      <c r="J165" s="5" t="str">
        <f>IF($C165&lt;&gt;"M5","",SSA!H165)</f>
        <v/>
      </c>
      <c r="K165" s="15" t="str">
        <f t="shared" si="14"/>
        <v/>
      </c>
      <c r="L165" s="26" t="str">
        <f t="shared" si="16"/>
        <v/>
      </c>
      <c r="M165" s="48" t="str">
        <f t="shared" si="17"/>
        <v/>
      </c>
      <c r="N165" s="49" t="str">
        <f t="shared" si="18"/>
        <v/>
      </c>
      <c r="O165" s="47"/>
      <c r="P165" s="47"/>
      <c r="Q165" s="47"/>
      <c r="R165" s="49" t="str">
        <f t="shared" si="15"/>
        <v/>
      </c>
      <c r="S165" s="47"/>
      <c r="T165" s="47"/>
      <c r="U165" s="47"/>
      <c r="V165" s="54" t="str">
        <f t="shared" si="19"/>
        <v/>
      </c>
      <c r="W165" s="46"/>
      <c r="X165" s="54" t="str">
        <f t="shared" si="20"/>
        <v/>
      </c>
      <c r="Y165" s="46"/>
      <c r="Z165" s="55"/>
      <c r="AA165" s="55"/>
    </row>
    <row r="166" spans="1:27" x14ac:dyDescent="0.55000000000000004">
      <c r="A166" s="5" t="str">
        <f>IF('Data Validation'!$K$2&lt;&gt;TRUE,"",'Data Validation'!A166)</f>
        <v/>
      </c>
      <c r="B166" s="5" t="str">
        <f>IF('Data Validation'!$K$2&lt;&gt;TRUE,"",'Data Validation'!C166)</f>
        <v/>
      </c>
      <c r="C166" s="5" t="str">
        <f>IF('Data Validation'!$K$2&lt;&gt;TRUE,"",'Data Validation'!E166)</f>
        <v/>
      </c>
      <c r="D166" s="5" t="str">
        <f>IF('Data Validation'!$K$2&lt;&gt;TRUE,"",'Data Validation'!G166)</f>
        <v/>
      </c>
      <c r="E166" s="5" t="str">
        <f>IF($C166&lt;&gt;"M5","",Price!F166)</f>
        <v/>
      </c>
      <c r="F166" s="5" t="str">
        <f>IF($C166&lt;&gt;"M5","",Price!G166)</f>
        <v/>
      </c>
      <c r="G166" s="5" t="str">
        <f>IF($C166&lt;&gt;"M5","",SSA!E166)</f>
        <v/>
      </c>
      <c r="H166" s="5" t="str">
        <f>IF($C166&lt;&gt;"M5","",SSA!F166)</f>
        <v/>
      </c>
      <c r="I166" s="5" t="str">
        <f>IF($C166&lt;&gt;"M5","",SSA!G166)</f>
        <v/>
      </c>
      <c r="J166" s="5" t="str">
        <f>IF($C166&lt;&gt;"M5","",SSA!H166)</f>
        <v/>
      </c>
      <c r="K166" s="15" t="str">
        <f t="shared" si="14"/>
        <v/>
      </c>
      <c r="L166" s="26" t="str">
        <f t="shared" si="16"/>
        <v/>
      </c>
      <c r="M166" s="48" t="str">
        <f t="shared" si="17"/>
        <v/>
      </c>
      <c r="N166" s="49" t="str">
        <f t="shared" si="18"/>
        <v/>
      </c>
      <c r="O166" s="47"/>
      <c r="P166" s="47"/>
      <c r="Q166" s="47"/>
      <c r="R166" s="49" t="str">
        <f t="shared" si="15"/>
        <v/>
      </c>
      <c r="S166" s="47"/>
      <c r="T166" s="47"/>
      <c r="U166" s="47"/>
      <c r="V166" s="54" t="str">
        <f t="shared" si="19"/>
        <v/>
      </c>
      <c r="W166" s="46"/>
      <c r="X166" s="54" t="str">
        <f t="shared" si="20"/>
        <v/>
      </c>
      <c r="Y166" s="46"/>
      <c r="Z166" s="55"/>
      <c r="AA166" s="55"/>
    </row>
    <row r="167" spans="1:27" x14ac:dyDescent="0.55000000000000004">
      <c r="A167" s="5" t="str">
        <f>IF('Data Validation'!$K$2&lt;&gt;TRUE,"",'Data Validation'!A167)</f>
        <v/>
      </c>
      <c r="B167" s="5" t="str">
        <f>IF('Data Validation'!$K$2&lt;&gt;TRUE,"",'Data Validation'!C167)</f>
        <v/>
      </c>
      <c r="C167" s="5" t="str">
        <f>IF('Data Validation'!$K$2&lt;&gt;TRUE,"",'Data Validation'!E167)</f>
        <v/>
      </c>
      <c r="D167" s="5" t="str">
        <f>IF('Data Validation'!$K$2&lt;&gt;TRUE,"",'Data Validation'!G167)</f>
        <v/>
      </c>
      <c r="E167" s="5" t="str">
        <f>IF($C167&lt;&gt;"M5","",Price!F167)</f>
        <v/>
      </c>
      <c r="F167" s="5" t="str">
        <f>IF($C167&lt;&gt;"M5","",Price!G167)</f>
        <v/>
      </c>
      <c r="G167" s="5" t="str">
        <f>IF($C167&lt;&gt;"M5","",SSA!E167)</f>
        <v/>
      </c>
      <c r="H167" s="5" t="str">
        <f>IF($C167&lt;&gt;"M5","",SSA!F167)</f>
        <v/>
      </c>
      <c r="I167" s="5" t="str">
        <f>IF($C167&lt;&gt;"M5","",SSA!G167)</f>
        <v/>
      </c>
      <c r="J167" s="5" t="str">
        <f>IF($C167&lt;&gt;"M5","",SSA!H167)</f>
        <v/>
      </c>
      <c r="K167" s="15" t="str">
        <f t="shared" si="14"/>
        <v/>
      </c>
      <c r="L167" s="26" t="str">
        <f t="shared" si="16"/>
        <v/>
      </c>
      <c r="M167" s="48" t="str">
        <f t="shared" si="17"/>
        <v/>
      </c>
      <c r="N167" s="49" t="str">
        <f t="shared" si="18"/>
        <v/>
      </c>
      <c r="O167" s="47"/>
      <c r="P167" s="47"/>
      <c r="Q167" s="47"/>
      <c r="R167" s="49" t="str">
        <f t="shared" si="15"/>
        <v/>
      </c>
      <c r="S167" s="47"/>
      <c r="T167" s="47"/>
      <c r="U167" s="47"/>
      <c r="V167" s="54" t="str">
        <f t="shared" si="19"/>
        <v/>
      </c>
      <c r="W167" s="46"/>
      <c r="X167" s="54" t="str">
        <f t="shared" si="20"/>
        <v/>
      </c>
      <c r="Y167" s="46"/>
      <c r="Z167" s="55"/>
      <c r="AA167" s="55"/>
    </row>
    <row r="168" spans="1:27" x14ac:dyDescent="0.55000000000000004">
      <c r="A168" s="5" t="str">
        <f>IF('Data Validation'!$K$2&lt;&gt;TRUE,"",'Data Validation'!A168)</f>
        <v/>
      </c>
      <c r="B168" s="5" t="str">
        <f>IF('Data Validation'!$K$2&lt;&gt;TRUE,"",'Data Validation'!C168)</f>
        <v/>
      </c>
      <c r="C168" s="5" t="str">
        <f>IF('Data Validation'!$K$2&lt;&gt;TRUE,"",'Data Validation'!E168)</f>
        <v/>
      </c>
      <c r="D168" s="5" t="str">
        <f>IF('Data Validation'!$K$2&lt;&gt;TRUE,"",'Data Validation'!G168)</f>
        <v/>
      </c>
      <c r="E168" s="5" t="str">
        <f>IF($C168&lt;&gt;"M5","",Price!F168)</f>
        <v/>
      </c>
      <c r="F168" s="5" t="str">
        <f>IF($C168&lt;&gt;"M5","",Price!G168)</f>
        <v/>
      </c>
      <c r="G168" s="5" t="str">
        <f>IF($C168&lt;&gt;"M5","",SSA!E168)</f>
        <v/>
      </c>
      <c r="H168" s="5" t="str">
        <f>IF($C168&lt;&gt;"M5","",SSA!F168)</f>
        <v/>
      </c>
      <c r="I168" s="5" t="str">
        <f>IF($C168&lt;&gt;"M5","",SSA!G168)</f>
        <v/>
      </c>
      <c r="J168" s="5" t="str">
        <f>IF($C168&lt;&gt;"M5","",SSA!H168)</f>
        <v/>
      </c>
      <c r="K168" s="15" t="str">
        <f t="shared" si="14"/>
        <v/>
      </c>
      <c r="L168" s="26" t="str">
        <f t="shared" si="16"/>
        <v/>
      </c>
      <c r="M168" s="48" t="str">
        <f t="shared" si="17"/>
        <v/>
      </c>
      <c r="N168" s="49" t="str">
        <f t="shared" si="18"/>
        <v/>
      </c>
      <c r="O168" s="47"/>
      <c r="P168" s="47"/>
      <c r="Q168" s="47"/>
      <c r="R168" s="49" t="str">
        <f t="shared" si="15"/>
        <v/>
      </c>
      <c r="S168" s="47"/>
      <c r="T168" s="47"/>
      <c r="U168" s="47"/>
      <c r="V168" s="54" t="str">
        <f t="shared" si="19"/>
        <v/>
      </c>
      <c r="W168" s="46"/>
      <c r="X168" s="54" t="str">
        <f t="shared" si="20"/>
        <v/>
      </c>
      <c r="Y168" s="46"/>
      <c r="Z168" s="55"/>
      <c r="AA168" s="55"/>
    </row>
    <row r="169" spans="1:27" x14ac:dyDescent="0.55000000000000004">
      <c r="A169" s="5" t="str">
        <f>IF('Data Validation'!$K$2&lt;&gt;TRUE,"",'Data Validation'!A169)</f>
        <v/>
      </c>
      <c r="B169" s="5" t="str">
        <f>IF('Data Validation'!$K$2&lt;&gt;TRUE,"",'Data Validation'!C169)</f>
        <v/>
      </c>
      <c r="C169" s="5" t="str">
        <f>IF('Data Validation'!$K$2&lt;&gt;TRUE,"",'Data Validation'!E169)</f>
        <v/>
      </c>
      <c r="D169" s="5" t="str">
        <f>IF('Data Validation'!$K$2&lt;&gt;TRUE,"",'Data Validation'!G169)</f>
        <v/>
      </c>
      <c r="E169" s="5" t="str">
        <f>IF($C169&lt;&gt;"M5","",Price!F169)</f>
        <v/>
      </c>
      <c r="F169" s="5" t="str">
        <f>IF($C169&lt;&gt;"M5","",Price!G169)</f>
        <v/>
      </c>
      <c r="G169" s="5" t="str">
        <f>IF($C169&lt;&gt;"M5","",SSA!E169)</f>
        <v/>
      </c>
      <c r="H169" s="5" t="str">
        <f>IF($C169&lt;&gt;"M5","",SSA!F169)</f>
        <v/>
      </c>
      <c r="I169" s="5" t="str">
        <f>IF($C169&lt;&gt;"M5","",SSA!G169)</f>
        <v/>
      </c>
      <c r="J169" s="5" t="str">
        <f>IF($C169&lt;&gt;"M5","",SSA!H169)</f>
        <v/>
      </c>
      <c r="K169" s="15" t="str">
        <f t="shared" si="14"/>
        <v/>
      </c>
      <c r="L169" s="26" t="str">
        <f t="shared" si="16"/>
        <v/>
      </c>
      <c r="M169" s="48" t="str">
        <f t="shared" si="17"/>
        <v/>
      </c>
      <c r="N169" s="49" t="str">
        <f t="shared" si="18"/>
        <v/>
      </c>
      <c r="O169" s="47"/>
      <c r="P169" s="47"/>
      <c r="Q169" s="47"/>
      <c r="R169" s="49" t="str">
        <f t="shared" si="15"/>
        <v/>
      </c>
      <c r="S169" s="47"/>
      <c r="T169" s="47"/>
      <c r="U169" s="47"/>
      <c r="V169" s="54" t="str">
        <f t="shared" si="19"/>
        <v/>
      </c>
      <c r="W169" s="46"/>
      <c r="X169" s="54" t="str">
        <f t="shared" si="20"/>
        <v/>
      </c>
      <c r="Y169" s="46"/>
      <c r="Z169" s="55"/>
      <c r="AA169" s="55"/>
    </row>
    <row r="170" spans="1:27" x14ac:dyDescent="0.55000000000000004">
      <c r="A170" s="5" t="str">
        <f>IF('Data Validation'!$K$2&lt;&gt;TRUE,"",'Data Validation'!A170)</f>
        <v/>
      </c>
      <c r="B170" s="5" t="str">
        <f>IF('Data Validation'!$K$2&lt;&gt;TRUE,"",'Data Validation'!C170)</f>
        <v/>
      </c>
      <c r="C170" s="5" t="str">
        <f>IF('Data Validation'!$K$2&lt;&gt;TRUE,"",'Data Validation'!E170)</f>
        <v/>
      </c>
      <c r="D170" s="5" t="str">
        <f>IF('Data Validation'!$K$2&lt;&gt;TRUE,"",'Data Validation'!G170)</f>
        <v/>
      </c>
      <c r="E170" s="5" t="str">
        <f>IF($C170&lt;&gt;"M5","",Price!F170)</f>
        <v/>
      </c>
      <c r="F170" s="5" t="str">
        <f>IF($C170&lt;&gt;"M5","",Price!G170)</f>
        <v/>
      </c>
      <c r="G170" s="5" t="str">
        <f>IF($C170&lt;&gt;"M5","",SSA!E170)</f>
        <v/>
      </c>
      <c r="H170" s="5" t="str">
        <f>IF($C170&lt;&gt;"M5","",SSA!F170)</f>
        <v/>
      </c>
      <c r="I170" s="5" t="str">
        <f>IF($C170&lt;&gt;"M5","",SSA!G170)</f>
        <v/>
      </c>
      <c r="J170" s="5" t="str">
        <f>IF($C170&lt;&gt;"M5","",SSA!H170)</f>
        <v/>
      </c>
      <c r="K170" s="15" t="str">
        <f t="shared" si="14"/>
        <v/>
      </c>
      <c r="L170" s="26" t="str">
        <f t="shared" si="16"/>
        <v/>
      </c>
      <c r="M170" s="48" t="str">
        <f t="shared" si="17"/>
        <v/>
      </c>
      <c r="N170" s="49" t="str">
        <f t="shared" si="18"/>
        <v/>
      </c>
      <c r="O170" s="47"/>
      <c r="P170" s="47"/>
      <c r="Q170" s="47"/>
      <c r="R170" s="49" t="str">
        <f t="shared" si="15"/>
        <v/>
      </c>
      <c r="S170" s="47"/>
      <c r="T170" s="47"/>
      <c r="U170" s="47"/>
      <c r="V170" s="54" t="str">
        <f t="shared" si="19"/>
        <v/>
      </c>
      <c r="W170" s="46"/>
      <c r="X170" s="54" t="str">
        <f t="shared" si="20"/>
        <v/>
      </c>
      <c r="Y170" s="46"/>
      <c r="Z170" s="55"/>
      <c r="AA170" s="55"/>
    </row>
    <row r="171" spans="1:27" x14ac:dyDescent="0.55000000000000004">
      <c r="A171" s="5" t="str">
        <f>IF('Data Validation'!$K$2&lt;&gt;TRUE,"",'Data Validation'!A171)</f>
        <v/>
      </c>
      <c r="B171" s="5" t="str">
        <f>IF('Data Validation'!$K$2&lt;&gt;TRUE,"",'Data Validation'!C171)</f>
        <v/>
      </c>
      <c r="C171" s="5" t="str">
        <f>IF('Data Validation'!$K$2&lt;&gt;TRUE,"",'Data Validation'!E171)</f>
        <v/>
      </c>
      <c r="D171" s="5" t="str">
        <f>IF('Data Validation'!$K$2&lt;&gt;TRUE,"",'Data Validation'!G171)</f>
        <v/>
      </c>
      <c r="E171" s="5" t="str">
        <f>IF($C171&lt;&gt;"M5","",Price!F171)</f>
        <v/>
      </c>
      <c r="F171" s="5" t="str">
        <f>IF($C171&lt;&gt;"M5","",Price!G171)</f>
        <v/>
      </c>
      <c r="G171" s="5" t="str">
        <f>IF($C171&lt;&gt;"M5","",SSA!E171)</f>
        <v/>
      </c>
      <c r="H171" s="5" t="str">
        <f>IF($C171&lt;&gt;"M5","",SSA!F171)</f>
        <v/>
      </c>
      <c r="I171" s="5" t="str">
        <f>IF($C171&lt;&gt;"M5","",SSA!G171)</f>
        <v/>
      </c>
      <c r="J171" s="5" t="str">
        <f>IF($C171&lt;&gt;"M5","",SSA!H171)</f>
        <v/>
      </c>
      <c r="K171" s="15" t="str">
        <f t="shared" si="14"/>
        <v/>
      </c>
      <c r="L171" s="26" t="str">
        <f t="shared" si="16"/>
        <v/>
      </c>
      <c r="M171" s="48" t="str">
        <f t="shared" si="17"/>
        <v/>
      </c>
      <c r="N171" s="49" t="str">
        <f t="shared" si="18"/>
        <v/>
      </c>
      <c r="O171" s="47"/>
      <c r="P171" s="47"/>
      <c r="Q171" s="47"/>
      <c r="R171" s="49" t="str">
        <f t="shared" si="15"/>
        <v/>
      </c>
      <c r="S171" s="47"/>
      <c r="T171" s="47"/>
      <c r="U171" s="47"/>
      <c r="V171" s="54" t="str">
        <f t="shared" si="19"/>
        <v/>
      </c>
      <c r="W171" s="46"/>
      <c r="X171" s="54" t="str">
        <f t="shared" si="20"/>
        <v/>
      </c>
      <c r="Y171" s="46"/>
      <c r="Z171" s="55"/>
      <c r="AA171" s="55"/>
    </row>
    <row r="172" spans="1:27" x14ac:dyDescent="0.55000000000000004">
      <c r="A172" s="5" t="str">
        <f>IF('Data Validation'!$K$2&lt;&gt;TRUE,"",'Data Validation'!A172)</f>
        <v/>
      </c>
      <c r="B172" s="5" t="str">
        <f>IF('Data Validation'!$K$2&lt;&gt;TRUE,"",'Data Validation'!C172)</f>
        <v/>
      </c>
      <c r="C172" s="5" t="str">
        <f>IF('Data Validation'!$K$2&lt;&gt;TRUE,"",'Data Validation'!E172)</f>
        <v/>
      </c>
      <c r="D172" s="5" t="str">
        <f>IF('Data Validation'!$K$2&lt;&gt;TRUE,"",'Data Validation'!G172)</f>
        <v/>
      </c>
      <c r="E172" s="5" t="str">
        <f>IF($C172&lt;&gt;"M5","",Price!F172)</f>
        <v/>
      </c>
      <c r="F172" s="5" t="str">
        <f>IF($C172&lt;&gt;"M5","",Price!G172)</f>
        <v/>
      </c>
      <c r="G172" s="5" t="str">
        <f>IF($C172&lt;&gt;"M5","",SSA!E172)</f>
        <v/>
      </c>
      <c r="H172" s="5" t="str">
        <f>IF($C172&lt;&gt;"M5","",SSA!F172)</f>
        <v/>
      </c>
      <c r="I172" s="5" t="str">
        <f>IF($C172&lt;&gt;"M5","",SSA!G172)</f>
        <v/>
      </c>
      <c r="J172" s="5" t="str">
        <f>IF($C172&lt;&gt;"M5","",SSA!H172)</f>
        <v/>
      </c>
      <c r="K172" s="15" t="str">
        <f t="shared" si="14"/>
        <v/>
      </c>
      <c r="L172" s="26" t="str">
        <f t="shared" si="16"/>
        <v/>
      </c>
      <c r="M172" s="48" t="str">
        <f t="shared" si="17"/>
        <v/>
      </c>
      <c r="N172" s="49" t="str">
        <f t="shared" si="18"/>
        <v/>
      </c>
      <c r="O172" s="47"/>
      <c r="P172" s="47"/>
      <c r="Q172" s="47"/>
      <c r="R172" s="49" t="str">
        <f t="shared" si="15"/>
        <v/>
      </c>
      <c r="S172" s="47"/>
      <c r="T172" s="47"/>
      <c r="U172" s="47"/>
      <c r="V172" s="54" t="str">
        <f t="shared" si="19"/>
        <v/>
      </c>
      <c r="W172" s="46"/>
      <c r="X172" s="54" t="str">
        <f t="shared" si="20"/>
        <v/>
      </c>
      <c r="Y172" s="46"/>
      <c r="Z172" s="55"/>
      <c r="AA172" s="55"/>
    </row>
    <row r="173" spans="1:27" x14ac:dyDescent="0.55000000000000004">
      <c r="A173" s="5" t="str">
        <f>IF('Data Validation'!$K$2&lt;&gt;TRUE,"",'Data Validation'!A173)</f>
        <v/>
      </c>
      <c r="B173" s="5" t="str">
        <f>IF('Data Validation'!$K$2&lt;&gt;TRUE,"",'Data Validation'!C173)</f>
        <v/>
      </c>
      <c r="C173" s="5" t="str">
        <f>IF('Data Validation'!$K$2&lt;&gt;TRUE,"",'Data Validation'!E173)</f>
        <v/>
      </c>
      <c r="D173" s="5" t="str">
        <f>IF('Data Validation'!$K$2&lt;&gt;TRUE,"",'Data Validation'!G173)</f>
        <v/>
      </c>
      <c r="E173" s="5" t="str">
        <f>IF($C173&lt;&gt;"M5","",Price!F173)</f>
        <v/>
      </c>
      <c r="F173" s="5" t="str">
        <f>IF($C173&lt;&gt;"M5","",Price!G173)</f>
        <v/>
      </c>
      <c r="G173" s="5" t="str">
        <f>IF($C173&lt;&gt;"M5","",SSA!E173)</f>
        <v/>
      </c>
      <c r="H173" s="5" t="str">
        <f>IF($C173&lt;&gt;"M5","",SSA!F173)</f>
        <v/>
      </c>
      <c r="I173" s="5" t="str">
        <f>IF($C173&lt;&gt;"M5","",SSA!G173)</f>
        <v/>
      </c>
      <c r="J173" s="5" t="str">
        <f>IF($C173&lt;&gt;"M5","",SSA!H173)</f>
        <v/>
      </c>
      <c r="K173" s="15" t="str">
        <f t="shared" si="14"/>
        <v/>
      </c>
      <c r="L173" s="26" t="str">
        <f t="shared" si="16"/>
        <v/>
      </c>
      <c r="M173" s="48" t="str">
        <f t="shared" si="17"/>
        <v/>
      </c>
      <c r="N173" s="49" t="str">
        <f t="shared" si="18"/>
        <v/>
      </c>
      <c r="O173" s="47"/>
      <c r="P173" s="47"/>
      <c r="Q173" s="47"/>
      <c r="R173" s="49" t="str">
        <f t="shared" si="15"/>
        <v/>
      </c>
      <c r="S173" s="47"/>
      <c r="T173" s="47"/>
      <c r="U173" s="47"/>
      <c r="V173" s="54" t="str">
        <f t="shared" si="19"/>
        <v/>
      </c>
      <c r="W173" s="46"/>
      <c r="X173" s="54" t="str">
        <f t="shared" si="20"/>
        <v/>
      </c>
      <c r="Y173" s="46"/>
      <c r="Z173" s="55"/>
      <c r="AA173" s="55"/>
    </row>
    <row r="174" spans="1:27" x14ac:dyDescent="0.55000000000000004">
      <c r="A174" s="5" t="str">
        <f>IF('Data Validation'!$K$2&lt;&gt;TRUE,"",'Data Validation'!A174)</f>
        <v/>
      </c>
      <c r="B174" s="5" t="str">
        <f>IF('Data Validation'!$K$2&lt;&gt;TRUE,"",'Data Validation'!C174)</f>
        <v/>
      </c>
      <c r="C174" s="5" t="str">
        <f>IF('Data Validation'!$K$2&lt;&gt;TRUE,"",'Data Validation'!E174)</f>
        <v/>
      </c>
      <c r="D174" s="5" t="str">
        <f>IF('Data Validation'!$K$2&lt;&gt;TRUE,"",'Data Validation'!G174)</f>
        <v/>
      </c>
      <c r="E174" s="5" t="str">
        <f>IF($C174&lt;&gt;"M5","",Price!F174)</f>
        <v/>
      </c>
      <c r="F174" s="5" t="str">
        <f>IF($C174&lt;&gt;"M5","",Price!G174)</f>
        <v/>
      </c>
      <c r="G174" s="5" t="str">
        <f>IF($C174&lt;&gt;"M5","",SSA!E174)</f>
        <v/>
      </c>
      <c r="H174" s="5" t="str">
        <f>IF($C174&lt;&gt;"M5","",SSA!F174)</f>
        <v/>
      </c>
      <c r="I174" s="5" t="str">
        <f>IF($C174&lt;&gt;"M5","",SSA!G174)</f>
        <v/>
      </c>
      <c r="J174" s="5" t="str">
        <f>IF($C174&lt;&gt;"M5","",SSA!H174)</f>
        <v/>
      </c>
      <c r="K174" s="15" t="str">
        <f t="shared" si="14"/>
        <v/>
      </c>
      <c r="L174" s="26" t="str">
        <f t="shared" si="16"/>
        <v/>
      </c>
      <c r="M174" s="48" t="str">
        <f t="shared" si="17"/>
        <v/>
      </c>
      <c r="N174" s="49" t="str">
        <f t="shared" si="18"/>
        <v/>
      </c>
      <c r="O174" s="47"/>
      <c r="P174" s="47"/>
      <c r="Q174" s="47"/>
      <c r="R174" s="49" t="str">
        <f t="shared" si="15"/>
        <v/>
      </c>
      <c r="S174" s="47"/>
      <c r="T174" s="47"/>
      <c r="U174" s="47"/>
      <c r="V174" s="54" t="str">
        <f t="shared" si="19"/>
        <v/>
      </c>
      <c r="W174" s="46"/>
      <c r="X174" s="54" t="str">
        <f t="shared" si="20"/>
        <v/>
      </c>
      <c r="Y174" s="46"/>
      <c r="Z174" s="55"/>
      <c r="AA174" s="55"/>
    </row>
    <row r="175" spans="1:27" x14ac:dyDescent="0.55000000000000004">
      <c r="A175" s="5" t="str">
        <f>IF('Data Validation'!$K$2&lt;&gt;TRUE,"",'Data Validation'!A175)</f>
        <v/>
      </c>
      <c r="B175" s="5" t="str">
        <f>IF('Data Validation'!$K$2&lt;&gt;TRUE,"",'Data Validation'!C175)</f>
        <v/>
      </c>
      <c r="C175" s="5" t="str">
        <f>IF('Data Validation'!$K$2&lt;&gt;TRUE,"",'Data Validation'!E175)</f>
        <v/>
      </c>
      <c r="D175" s="5" t="str">
        <f>IF('Data Validation'!$K$2&lt;&gt;TRUE,"",'Data Validation'!G175)</f>
        <v/>
      </c>
      <c r="E175" s="5" t="str">
        <f>IF($C175&lt;&gt;"M5","",Price!F175)</f>
        <v/>
      </c>
      <c r="F175" s="5" t="str">
        <f>IF($C175&lt;&gt;"M5","",Price!G175)</f>
        <v/>
      </c>
      <c r="G175" s="5" t="str">
        <f>IF($C175&lt;&gt;"M5","",SSA!E175)</f>
        <v/>
      </c>
      <c r="H175" s="5" t="str">
        <f>IF($C175&lt;&gt;"M5","",SSA!F175)</f>
        <v/>
      </c>
      <c r="I175" s="5" t="str">
        <f>IF($C175&lt;&gt;"M5","",SSA!G175)</f>
        <v/>
      </c>
      <c r="J175" s="5" t="str">
        <f>IF($C175&lt;&gt;"M5","",SSA!H175)</f>
        <v/>
      </c>
      <c r="K175" s="15" t="str">
        <f t="shared" si="14"/>
        <v/>
      </c>
      <c r="L175" s="26" t="str">
        <f t="shared" si="16"/>
        <v/>
      </c>
      <c r="M175" s="48" t="str">
        <f t="shared" si="17"/>
        <v/>
      </c>
      <c r="N175" s="49" t="str">
        <f t="shared" si="18"/>
        <v/>
      </c>
      <c r="O175" s="47"/>
      <c r="P175" s="47"/>
      <c r="Q175" s="47"/>
      <c r="R175" s="49" t="str">
        <f t="shared" si="15"/>
        <v/>
      </c>
      <c r="S175" s="47"/>
      <c r="T175" s="47"/>
      <c r="U175" s="47"/>
      <c r="V175" s="54" t="str">
        <f t="shared" si="19"/>
        <v/>
      </c>
      <c r="W175" s="46"/>
      <c r="X175" s="54" t="str">
        <f t="shared" si="20"/>
        <v/>
      </c>
      <c r="Y175" s="46"/>
      <c r="Z175" s="55"/>
      <c r="AA175" s="55"/>
    </row>
    <row r="176" spans="1:27" x14ac:dyDescent="0.55000000000000004">
      <c r="A176" s="5" t="str">
        <f>IF('Data Validation'!$K$2&lt;&gt;TRUE,"",'Data Validation'!A176)</f>
        <v/>
      </c>
      <c r="B176" s="5" t="str">
        <f>IF('Data Validation'!$K$2&lt;&gt;TRUE,"",'Data Validation'!C176)</f>
        <v/>
      </c>
      <c r="C176" s="5" t="str">
        <f>IF('Data Validation'!$K$2&lt;&gt;TRUE,"",'Data Validation'!E176)</f>
        <v/>
      </c>
      <c r="D176" s="5" t="str">
        <f>IF('Data Validation'!$K$2&lt;&gt;TRUE,"",'Data Validation'!G176)</f>
        <v/>
      </c>
      <c r="E176" s="5" t="str">
        <f>IF($C176&lt;&gt;"M5","",Price!F176)</f>
        <v/>
      </c>
      <c r="F176" s="5" t="str">
        <f>IF($C176&lt;&gt;"M5","",Price!G176)</f>
        <v/>
      </c>
      <c r="G176" s="5" t="str">
        <f>IF($C176&lt;&gt;"M5","",SSA!E176)</f>
        <v/>
      </c>
      <c r="H176" s="5" t="str">
        <f>IF($C176&lt;&gt;"M5","",SSA!F176)</f>
        <v/>
      </c>
      <c r="I176" s="5" t="str">
        <f>IF($C176&lt;&gt;"M5","",SSA!G176)</f>
        <v/>
      </c>
      <c r="J176" s="5" t="str">
        <f>IF($C176&lt;&gt;"M5","",SSA!H176)</f>
        <v/>
      </c>
      <c r="K176" s="15" t="str">
        <f t="shared" si="14"/>
        <v/>
      </c>
      <c r="L176" s="26" t="str">
        <f t="shared" si="16"/>
        <v/>
      </c>
      <c r="M176" s="48" t="str">
        <f t="shared" si="17"/>
        <v/>
      </c>
      <c r="N176" s="49" t="str">
        <f t="shared" si="18"/>
        <v/>
      </c>
      <c r="O176" s="47"/>
      <c r="P176" s="47"/>
      <c r="Q176" s="47"/>
      <c r="R176" s="49" t="str">
        <f t="shared" si="15"/>
        <v/>
      </c>
      <c r="S176" s="47"/>
      <c r="T176" s="47"/>
      <c r="U176" s="47"/>
      <c r="V176" s="54" t="str">
        <f t="shared" si="19"/>
        <v/>
      </c>
      <c r="W176" s="46"/>
      <c r="X176" s="54" t="str">
        <f t="shared" si="20"/>
        <v/>
      </c>
      <c r="Y176" s="46"/>
      <c r="Z176" s="55"/>
      <c r="AA176" s="55"/>
    </row>
    <row r="177" spans="1:27" x14ac:dyDescent="0.55000000000000004">
      <c r="A177" s="5" t="str">
        <f>IF('Data Validation'!$K$2&lt;&gt;TRUE,"",'Data Validation'!A177)</f>
        <v/>
      </c>
      <c r="B177" s="5" t="str">
        <f>IF('Data Validation'!$K$2&lt;&gt;TRUE,"",'Data Validation'!C177)</f>
        <v/>
      </c>
      <c r="C177" s="5" t="str">
        <f>IF('Data Validation'!$K$2&lt;&gt;TRUE,"",'Data Validation'!E177)</f>
        <v/>
      </c>
      <c r="D177" s="5" t="str">
        <f>IF('Data Validation'!$K$2&lt;&gt;TRUE,"",'Data Validation'!G177)</f>
        <v/>
      </c>
      <c r="E177" s="5" t="str">
        <f>IF($C177&lt;&gt;"M5","",Price!F177)</f>
        <v/>
      </c>
      <c r="F177" s="5" t="str">
        <f>IF($C177&lt;&gt;"M5","",Price!G177)</f>
        <v/>
      </c>
      <c r="G177" s="5" t="str">
        <f>IF($C177&lt;&gt;"M5","",SSA!E177)</f>
        <v/>
      </c>
      <c r="H177" s="5" t="str">
        <f>IF($C177&lt;&gt;"M5","",SSA!F177)</f>
        <v/>
      </c>
      <c r="I177" s="5" t="str">
        <f>IF($C177&lt;&gt;"M5","",SSA!G177)</f>
        <v/>
      </c>
      <c r="J177" s="5" t="str">
        <f>IF($C177&lt;&gt;"M5","",SSA!H177)</f>
        <v/>
      </c>
      <c r="K177" s="15" t="str">
        <f t="shared" si="14"/>
        <v/>
      </c>
      <c r="L177" s="26" t="str">
        <f t="shared" si="16"/>
        <v/>
      </c>
      <c r="M177" s="48" t="str">
        <f t="shared" si="17"/>
        <v/>
      </c>
      <c r="N177" s="49" t="str">
        <f t="shared" si="18"/>
        <v/>
      </c>
      <c r="O177" s="47"/>
      <c r="P177" s="47"/>
      <c r="Q177" s="47"/>
      <c r="R177" s="49" t="str">
        <f t="shared" si="15"/>
        <v/>
      </c>
      <c r="S177" s="47"/>
      <c r="T177" s="47"/>
      <c r="U177" s="47"/>
      <c r="V177" s="54" t="str">
        <f t="shared" si="19"/>
        <v/>
      </c>
      <c r="W177" s="46"/>
      <c r="X177" s="54" t="str">
        <f t="shared" si="20"/>
        <v/>
      </c>
      <c r="Y177" s="46"/>
      <c r="Z177" s="55"/>
      <c r="AA177" s="55"/>
    </row>
    <row r="178" spans="1:27" x14ac:dyDescent="0.55000000000000004">
      <c r="A178" s="5" t="str">
        <f>IF('Data Validation'!$K$2&lt;&gt;TRUE,"",'Data Validation'!A178)</f>
        <v/>
      </c>
      <c r="B178" s="5" t="str">
        <f>IF('Data Validation'!$K$2&lt;&gt;TRUE,"",'Data Validation'!C178)</f>
        <v/>
      </c>
      <c r="C178" s="5" t="str">
        <f>IF('Data Validation'!$K$2&lt;&gt;TRUE,"",'Data Validation'!E178)</f>
        <v/>
      </c>
      <c r="D178" s="5" t="str">
        <f>IF('Data Validation'!$K$2&lt;&gt;TRUE,"",'Data Validation'!G178)</f>
        <v/>
      </c>
      <c r="E178" s="5" t="str">
        <f>IF($C178&lt;&gt;"M5","",Price!F178)</f>
        <v/>
      </c>
      <c r="F178" s="5" t="str">
        <f>IF($C178&lt;&gt;"M5","",Price!G178)</f>
        <v/>
      </c>
      <c r="G178" s="5" t="str">
        <f>IF($C178&lt;&gt;"M5","",SSA!E178)</f>
        <v/>
      </c>
      <c r="H178" s="5" t="str">
        <f>IF($C178&lt;&gt;"M5","",SSA!F178)</f>
        <v/>
      </c>
      <c r="I178" s="5" t="str">
        <f>IF($C178&lt;&gt;"M5","",SSA!G178)</f>
        <v/>
      </c>
      <c r="J178" s="5" t="str">
        <f>IF($C178&lt;&gt;"M5","",SSA!H178)</f>
        <v/>
      </c>
      <c r="K178" s="15" t="str">
        <f t="shared" si="14"/>
        <v/>
      </c>
      <c r="L178" s="26" t="str">
        <f t="shared" si="16"/>
        <v/>
      </c>
      <c r="M178" s="48" t="str">
        <f t="shared" si="17"/>
        <v/>
      </c>
      <c r="N178" s="49" t="str">
        <f t="shared" si="18"/>
        <v/>
      </c>
      <c r="O178" s="47"/>
      <c r="P178" s="47"/>
      <c r="Q178" s="47"/>
      <c r="R178" s="49" t="str">
        <f t="shared" si="15"/>
        <v/>
      </c>
      <c r="S178" s="47"/>
      <c r="T178" s="47"/>
      <c r="U178" s="47"/>
      <c r="V178" s="54" t="str">
        <f t="shared" si="19"/>
        <v/>
      </c>
      <c r="W178" s="46"/>
      <c r="X178" s="54" t="str">
        <f t="shared" si="20"/>
        <v/>
      </c>
      <c r="Y178" s="46"/>
      <c r="Z178" s="55"/>
      <c r="AA178" s="55"/>
    </row>
    <row r="179" spans="1:27" x14ac:dyDescent="0.55000000000000004">
      <c r="A179" s="5" t="str">
        <f>IF('Data Validation'!$K$2&lt;&gt;TRUE,"",'Data Validation'!A179)</f>
        <v/>
      </c>
      <c r="B179" s="5" t="str">
        <f>IF('Data Validation'!$K$2&lt;&gt;TRUE,"",'Data Validation'!C179)</f>
        <v/>
      </c>
      <c r="C179" s="5" t="str">
        <f>IF('Data Validation'!$K$2&lt;&gt;TRUE,"",'Data Validation'!E179)</f>
        <v/>
      </c>
      <c r="D179" s="5" t="str">
        <f>IF('Data Validation'!$K$2&lt;&gt;TRUE,"",'Data Validation'!G179)</f>
        <v/>
      </c>
      <c r="E179" s="5" t="str">
        <f>IF($C179&lt;&gt;"M5","",Price!F179)</f>
        <v/>
      </c>
      <c r="F179" s="5" t="str">
        <f>IF($C179&lt;&gt;"M5","",Price!G179)</f>
        <v/>
      </c>
      <c r="G179" s="5" t="str">
        <f>IF($C179&lt;&gt;"M5","",SSA!E179)</f>
        <v/>
      </c>
      <c r="H179" s="5" t="str">
        <f>IF($C179&lt;&gt;"M5","",SSA!F179)</f>
        <v/>
      </c>
      <c r="I179" s="5" t="str">
        <f>IF($C179&lt;&gt;"M5","",SSA!G179)</f>
        <v/>
      </c>
      <c r="J179" s="5" t="str">
        <f>IF($C179&lt;&gt;"M5","",SSA!H179)</f>
        <v/>
      </c>
      <c r="K179" s="15" t="str">
        <f t="shared" si="14"/>
        <v/>
      </c>
      <c r="L179" s="26" t="str">
        <f t="shared" si="16"/>
        <v/>
      </c>
      <c r="M179" s="48" t="str">
        <f t="shared" si="17"/>
        <v/>
      </c>
      <c r="N179" s="49" t="str">
        <f t="shared" si="18"/>
        <v/>
      </c>
      <c r="O179" s="47"/>
      <c r="P179" s="47"/>
      <c r="Q179" s="47"/>
      <c r="R179" s="49" t="str">
        <f t="shared" si="15"/>
        <v/>
      </c>
      <c r="S179" s="47"/>
      <c r="T179" s="47"/>
      <c r="U179" s="47"/>
      <c r="V179" s="54" t="str">
        <f t="shared" si="19"/>
        <v/>
      </c>
      <c r="W179" s="46"/>
      <c r="X179" s="54" t="str">
        <f t="shared" si="20"/>
        <v/>
      </c>
      <c r="Y179" s="46"/>
      <c r="Z179" s="55"/>
      <c r="AA179" s="55"/>
    </row>
    <row r="180" spans="1:27" x14ac:dyDescent="0.55000000000000004">
      <c r="A180" s="5" t="str">
        <f>IF('Data Validation'!$K$2&lt;&gt;TRUE,"",'Data Validation'!A180)</f>
        <v/>
      </c>
      <c r="B180" s="5" t="str">
        <f>IF('Data Validation'!$K$2&lt;&gt;TRUE,"",'Data Validation'!C180)</f>
        <v/>
      </c>
      <c r="C180" s="5" t="str">
        <f>IF('Data Validation'!$K$2&lt;&gt;TRUE,"",'Data Validation'!E180)</f>
        <v/>
      </c>
      <c r="D180" s="5" t="str">
        <f>IF('Data Validation'!$K$2&lt;&gt;TRUE,"",'Data Validation'!G180)</f>
        <v/>
      </c>
      <c r="E180" s="5" t="str">
        <f>IF($C180&lt;&gt;"M5","",Price!F180)</f>
        <v/>
      </c>
      <c r="F180" s="5" t="str">
        <f>IF($C180&lt;&gt;"M5","",Price!G180)</f>
        <v/>
      </c>
      <c r="G180" s="5" t="str">
        <f>IF($C180&lt;&gt;"M5","",SSA!E180)</f>
        <v/>
      </c>
      <c r="H180" s="5" t="str">
        <f>IF($C180&lt;&gt;"M5","",SSA!F180)</f>
        <v/>
      </c>
      <c r="I180" s="5" t="str">
        <f>IF($C180&lt;&gt;"M5","",SSA!G180)</f>
        <v/>
      </c>
      <c r="J180" s="5" t="str">
        <f>IF($C180&lt;&gt;"M5","",SSA!H180)</f>
        <v/>
      </c>
      <c r="K180" s="15" t="str">
        <f t="shared" si="14"/>
        <v/>
      </c>
      <c r="L180" s="26" t="str">
        <f t="shared" si="16"/>
        <v/>
      </c>
      <c r="M180" s="48" t="str">
        <f t="shared" si="17"/>
        <v/>
      </c>
      <c r="N180" s="49" t="str">
        <f t="shared" si="18"/>
        <v/>
      </c>
      <c r="O180" s="47"/>
      <c r="P180" s="47"/>
      <c r="Q180" s="47"/>
      <c r="R180" s="49" t="str">
        <f t="shared" si="15"/>
        <v/>
      </c>
      <c r="S180" s="47"/>
      <c r="T180" s="47"/>
      <c r="U180" s="47"/>
      <c r="V180" s="54" t="str">
        <f t="shared" si="19"/>
        <v/>
      </c>
      <c r="W180" s="46"/>
      <c r="X180" s="54" t="str">
        <f t="shared" si="20"/>
        <v/>
      </c>
      <c r="Y180" s="46"/>
      <c r="Z180" s="55"/>
      <c r="AA180" s="55"/>
    </row>
    <row r="181" spans="1:27" x14ac:dyDescent="0.55000000000000004">
      <c r="A181" s="5" t="str">
        <f>IF('Data Validation'!$K$2&lt;&gt;TRUE,"",'Data Validation'!A181)</f>
        <v/>
      </c>
      <c r="B181" s="5" t="str">
        <f>IF('Data Validation'!$K$2&lt;&gt;TRUE,"",'Data Validation'!C181)</f>
        <v/>
      </c>
      <c r="C181" s="5" t="str">
        <f>IF('Data Validation'!$K$2&lt;&gt;TRUE,"",'Data Validation'!E181)</f>
        <v/>
      </c>
      <c r="D181" s="5" t="str">
        <f>IF('Data Validation'!$K$2&lt;&gt;TRUE,"",'Data Validation'!G181)</f>
        <v/>
      </c>
      <c r="E181" s="5" t="str">
        <f>IF($C181&lt;&gt;"M5","",Price!F181)</f>
        <v/>
      </c>
      <c r="F181" s="5" t="str">
        <f>IF($C181&lt;&gt;"M5","",Price!G181)</f>
        <v/>
      </c>
      <c r="G181" s="5" t="str">
        <f>IF($C181&lt;&gt;"M5","",SSA!E181)</f>
        <v/>
      </c>
      <c r="H181" s="5" t="str">
        <f>IF($C181&lt;&gt;"M5","",SSA!F181)</f>
        <v/>
      </c>
      <c r="I181" s="5" t="str">
        <f>IF($C181&lt;&gt;"M5","",SSA!G181)</f>
        <v/>
      </c>
      <c r="J181" s="5" t="str">
        <f>IF($C181&lt;&gt;"M5","",SSA!H181)</f>
        <v/>
      </c>
      <c r="K181" s="15" t="str">
        <f t="shared" si="14"/>
        <v/>
      </c>
      <c r="L181" s="26" t="str">
        <f t="shared" si="16"/>
        <v/>
      </c>
      <c r="M181" s="48" t="str">
        <f t="shared" si="17"/>
        <v/>
      </c>
      <c r="N181" s="49" t="str">
        <f t="shared" si="18"/>
        <v/>
      </c>
      <c r="O181" s="47"/>
      <c r="P181" s="47"/>
      <c r="Q181" s="47"/>
      <c r="R181" s="49" t="str">
        <f t="shared" si="15"/>
        <v/>
      </c>
      <c r="S181" s="47"/>
      <c r="T181" s="47"/>
      <c r="U181" s="47"/>
      <c r="V181" s="54" t="str">
        <f t="shared" si="19"/>
        <v/>
      </c>
      <c r="W181" s="46"/>
      <c r="X181" s="54" t="str">
        <f t="shared" si="20"/>
        <v/>
      </c>
      <c r="Y181" s="46"/>
      <c r="Z181" s="55"/>
      <c r="AA181" s="55"/>
    </row>
    <row r="182" spans="1:27" x14ac:dyDescent="0.55000000000000004">
      <c r="A182" s="5" t="str">
        <f>IF('Data Validation'!$K$2&lt;&gt;TRUE,"",'Data Validation'!A182)</f>
        <v/>
      </c>
      <c r="B182" s="5" t="str">
        <f>IF('Data Validation'!$K$2&lt;&gt;TRUE,"",'Data Validation'!C182)</f>
        <v/>
      </c>
      <c r="C182" s="5" t="str">
        <f>IF('Data Validation'!$K$2&lt;&gt;TRUE,"",'Data Validation'!E182)</f>
        <v/>
      </c>
      <c r="D182" s="5" t="str">
        <f>IF('Data Validation'!$K$2&lt;&gt;TRUE,"",'Data Validation'!G182)</f>
        <v/>
      </c>
      <c r="E182" s="5" t="str">
        <f>IF($C182&lt;&gt;"M5","",Price!F182)</f>
        <v/>
      </c>
      <c r="F182" s="5" t="str">
        <f>IF($C182&lt;&gt;"M5","",Price!G182)</f>
        <v/>
      </c>
      <c r="G182" s="5" t="str">
        <f>IF($C182&lt;&gt;"M5","",SSA!E182)</f>
        <v/>
      </c>
      <c r="H182" s="5" t="str">
        <f>IF($C182&lt;&gt;"M5","",SSA!F182)</f>
        <v/>
      </c>
      <c r="I182" s="5" t="str">
        <f>IF($C182&lt;&gt;"M5","",SSA!G182)</f>
        <v/>
      </c>
      <c r="J182" s="5" t="str">
        <f>IF($C182&lt;&gt;"M5","",SSA!H182)</f>
        <v/>
      </c>
      <c r="K182" s="15" t="str">
        <f t="shared" si="14"/>
        <v/>
      </c>
      <c r="L182" s="26" t="str">
        <f t="shared" si="16"/>
        <v/>
      </c>
      <c r="M182" s="48" t="str">
        <f t="shared" si="17"/>
        <v/>
      </c>
      <c r="N182" s="49" t="str">
        <f t="shared" si="18"/>
        <v/>
      </c>
      <c r="O182" s="47"/>
      <c r="P182" s="47"/>
      <c r="Q182" s="47"/>
      <c r="R182" s="49" t="str">
        <f t="shared" si="15"/>
        <v/>
      </c>
      <c r="S182" s="47"/>
      <c r="T182" s="47"/>
      <c r="U182" s="47"/>
      <c r="V182" s="54" t="str">
        <f t="shared" si="19"/>
        <v/>
      </c>
      <c r="W182" s="46"/>
      <c r="X182" s="54" t="str">
        <f t="shared" si="20"/>
        <v/>
      </c>
      <c r="Y182" s="46"/>
      <c r="Z182" s="55"/>
      <c r="AA182" s="55"/>
    </row>
    <row r="183" spans="1:27" x14ac:dyDescent="0.55000000000000004">
      <c r="A183" s="5" t="str">
        <f>IF('Data Validation'!$K$2&lt;&gt;TRUE,"",'Data Validation'!A183)</f>
        <v/>
      </c>
      <c r="B183" s="5" t="str">
        <f>IF('Data Validation'!$K$2&lt;&gt;TRUE,"",'Data Validation'!C183)</f>
        <v/>
      </c>
      <c r="C183" s="5" t="str">
        <f>IF('Data Validation'!$K$2&lt;&gt;TRUE,"",'Data Validation'!E183)</f>
        <v/>
      </c>
      <c r="D183" s="5" t="str">
        <f>IF('Data Validation'!$K$2&lt;&gt;TRUE,"",'Data Validation'!G183)</f>
        <v/>
      </c>
      <c r="E183" s="5" t="str">
        <f>IF($C183&lt;&gt;"M5","",Price!F183)</f>
        <v/>
      </c>
      <c r="F183" s="5" t="str">
        <f>IF($C183&lt;&gt;"M5","",Price!G183)</f>
        <v/>
      </c>
      <c r="G183" s="5" t="str">
        <f>IF($C183&lt;&gt;"M5","",SSA!E183)</f>
        <v/>
      </c>
      <c r="H183" s="5" t="str">
        <f>IF($C183&lt;&gt;"M5","",SSA!F183)</f>
        <v/>
      </c>
      <c r="I183" s="5" t="str">
        <f>IF($C183&lt;&gt;"M5","",SSA!G183)</f>
        <v/>
      </c>
      <c r="J183" s="5" t="str">
        <f>IF($C183&lt;&gt;"M5","",SSA!H183)</f>
        <v/>
      </c>
      <c r="K183" s="15" t="str">
        <f t="shared" si="14"/>
        <v/>
      </c>
      <c r="L183" s="26" t="str">
        <f t="shared" si="16"/>
        <v/>
      </c>
      <c r="M183" s="48" t="str">
        <f t="shared" si="17"/>
        <v/>
      </c>
      <c r="N183" s="49" t="str">
        <f t="shared" si="18"/>
        <v/>
      </c>
      <c r="O183" s="47"/>
      <c r="P183" s="47"/>
      <c r="Q183" s="47"/>
      <c r="R183" s="49" t="str">
        <f t="shared" si="15"/>
        <v/>
      </c>
      <c r="S183" s="47"/>
      <c r="T183" s="47"/>
      <c r="U183" s="47"/>
      <c r="V183" s="54" t="str">
        <f t="shared" si="19"/>
        <v/>
      </c>
      <c r="W183" s="46"/>
      <c r="X183" s="54" t="str">
        <f t="shared" si="20"/>
        <v/>
      </c>
      <c r="Y183" s="46"/>
      <c r="Z183" s="55"/>
      <c r="AA183" s="55"/>
    </row>
    <row r="184" spans="1:27" x14ac:dyDescent="0.55000000000000004">
      <c r="A184" s="5" t="str">
        <f>IF('Data Validation'!$K$2&lt;&gt;TRUE,"",'Data Validation'!A184)</f>
        <v/>
      </c>
      <c r="B184" s="5" t="str">
        <f>IF('Data Validation'!$K$2&lt;&gt;TRUE,"",'Data Validation'!C184)</f>
        <v/>
      </c>
      <c r="C184" s="5" t="str">
        <f>IF('Data Validation'!$K$2&lt;&gt;TRUE,"",'Data Validation'!E184)</f>
        <v/>
      </c>
      <c r="D184" s="5" t="str">
        <f>IF('Data Validation'!$K$2&lt;&gt;TRUE,"",'Data Validation'!G184)</f>
        <v/>
      </c>
      <c r="E184" s="5" t="str">
        <f>IF($C184&lt;&gt;"M5","",Price!F184)</f>
        <v/>
      </c>
      <c r="F184" s="5" t="str">
        <f>IF($C184&lt;&gt;"M5","",Price!G184)</f>
        <v/>
      </c>
      <c r="G184" s="5" t="str">
        <f>IF($C184&lt;&gt;"M5","",SSA!E184)</f>
        <v/>
      </c>
      <c r="H184" s="5" t="str">
        <f>IF($C184&lt;&gt;"M5","",SSA!F184)</f>
        <v/>
      </c>
      <c r="I184" s="5" t="str">
        <f>IF($C184&lt;&gt;"M5","",SSA!G184)</f>
        <v/>
      </c>
      <c r="J184" s="5" t="str">
        <f>IF($C184&lt;&gt;"M5","",SSA!H184)</f>
        <v/>
      </c>
      <c r="K184" s="15" t="str">
        <f t="shared" si="14"/>
        <v/>
      </c>
      <c r="L184" s="26" t="str">
        <f t="shared" si="16"/>
        <v/>
      </c>
      <c r="M184" s="48" t="str">
        <f t="shared" si="17"/>
        <v/>
      </c>
      <c r="N184" s="49" t="str">
        <f t="shared" si="18"/>
        <v/>
      </c>
      <c r="O184" s="47"/>
      <c r="P184" s="47"/>
      <c r="Q184" s="47"/>
      <c r="R184" s="49" t="str">
        <f t="shared" si="15"/>
        <v/>
      </c>
      <c r="S184" s="47"/>
      <c r="T184" s="47"/>
      <c r="U184" s="47"/>
      <c r="V184" s="54" t="str">
        <f t="shared" si="19"/>
        <v/>
      </c>
      <c r="W184" s="46"/>
      <c r="X184" s="54" t="str">
        <f t="shared" si="20"/>
        <v/>
      </c>
      <c r="Y184" s="46"/>
      <c r="Z184" s="55"/>
      <c r="AA184" s="55"/>
    </row>
    <row r="185" spans="1:27" x14ac:dyDescent="0.55000000000000004">
      <c r="A185" s="5" t="str">
        <f>IF('Data Validation'!$K$2&lt;&gt;TRUE,"",'Data Validation'!A185)</f>
        <v/>
      </c>
      <c r="B185" s="5" t="str">
        <f>IF('Data Validation'!$K$2&lt;&gt;TRUE,"",'Data Validation'!C185)</f>
        <v/>
      </c>
      <c r="C185" s="5" t="str">
        <f>IF('Data Validation'!$K$2&lt;&gt;TRUE,"",'Data Validation'!E185)</f>
        <v/>
      </c>
      <c r="D185" s="5" t="str">
        <f>IF('Data Validation'!$K$2&lt;&gt;TRUE,"",'Data Validation'!G185)</f>
        <v/>
      </c>
      <c r="E185" s="5" t="str">
        <f>IF($C185&lt;&gt;"M5","",Price!F185)</f>
        <v/>
      </c>
      <c r="F185" s="5" t="str">
        <f>IF($C185&lt;&gt;"M5","",Price!G185)</f>
        <v/>
      </c>
      <c r="G185" s="5" t="str">
        <f>IF($C185&lt;&gt;"M5","",SSA!E185)</f>
        <v/>
      </c>
      <c r="H185" s="5" t="str">
        <f>IF($C185&lt;&gt;"M5","",SSA!F185)</f>
        <v/>
      </c>
      <c r="I185" s="5" t="str">
        <f>IF($C185&lt;&gt;"M5","",SSA!G185)</f>
        <v/>
      </c>
      <c r="J185" s="5" t="str">
        <f>IF($C185&lt;&gt;"M5","",SSA!H185)</f>
        <v/>
      </c>
      <c r="K185" s="15" t="str">
        <f t="shared" si="14"/>
        <v/>
      </c>
      <c r="L185" s="26" t="str">
        <f t="shared" si="16"/>
        <v/>
      </c>
      <c r="M185" s="48" t="str">
        <f t="shared" si="17"/>
        <v/>
      </c>
      <c r="N185" s="49" t="str">
        <f t="shared" si="18"/>
        <v/>
      </c>
      <c r="O185" s="47"/>
      <c r="P185" s="47"/>
      <c r="Q185" s="47"/>
      <c r="R185" s="49" t="str">
        <f t="shared" si="15"/>
        <v/>
      </c>
      <c r="S185" s="47"/>
      <c r="T185" s="47"/>
      <c r="U185" s="47"/>
      <c r="V185" s="54" t="str">
        <f t="shared" si="19"/>
        <v/>
      </c>
      <c r="W185" s="46"/>
      <c r="X185" s="54" t="str">
        <f t="shared" si="20"/>
        <v/>
      </c>
      <c r="Y185" s="46"/>
      <c r="Z185" s="55"/>
      <c r="AA185" s="55"/>
    </row>
    <row r="186" spans="1:27" x14ac:dyDescent="0.55000000000000004">
      <c r="A186" s="5" t="str">
        <f>IF('Data Validation'!$K$2&lt;&gt;TRUE,"",'Data Validation'!A186)</f>
        <v/>
      </c>
      <c r="B186" s="5" t="str">
        <f>IF('Data Validation'!$K$2&lt;&gt;TRUE,"",'Data Validation'!C186)</f>
        <v/>
      </c>
      <c r="C186" s="5" t="str">
        <f>IF('Data Validation'!$K$2&lt;&gt;TRUE,"",'Data Validation'!E186)</f>
        <v/>
      </c>
      <c r="D186" s="5" t="str">
        <f>IF('Data Validation'!$K$2&lt;&gt;TRUE,"",'Data Validation'!G186)</f>
        <v/>
      </c>
      <c r="E186" s="5" t="str">
        <f>IF($C186&lt;&gt;"M5","",Price!F186)</f>
        <v/>
      </c>
      <c r="F186" s="5" t="str">
        <f>IF($C186&lt;&gt;"M5","",Price!G186)</f>
        <v/>
      </c>
      <c r="G186" s="5" t="str">
        <f>IF($C186&lt;&gt;"M5","",SSA!E186)</f>
        <v/>
      </c>
      <c r="H186" s="5" t="str">
        <f>IF($C186&lt;&gt;"M5","",SSA!F186)</f>
        <v/>
      </c>
      <c r="I186" s="5" t="str">
        <f>IF($C186&lt;&gt;"M5","",SSA!G186)</f>
        <v/>
      </c>
      <c r="J186" s="5" t="str">
        <f>IF($C186&lt;&gt;"M5","",SSA!H186)</f>
        <v/>
      </c>
      <c r="K186" s="15" t="str">
        <f t="shared" si="14"/>
        <v/>
      </c>
      <c r="L186" s="26" t="str">
        <f t="shared" si="16"/>
        <v/>
      </c>
      <c r="M186" s="48" t="str">
        <f t="shared" si="17"/>
        <v/>
      </c>
      <c r="N186" s="49" t="str">
        <f t="shared" si="18"/>
        <v/>
      </c>
      <c r="O186" s="47"/>
      <c r="P186" s="47"/>
      <c r="Q186" s="47"/>
      <c r="R186" s="49" t="str">
        <f t="shared" si="15"/>
        <v/>
      </c>
      <c r="S186" s="47"/>
      <c r="T186" s="47"/>
      <c r="U186" s="47"/>
      <c r="V186" s="54" t="str">
        <f t="shared" si="19"/>
        <v/>
      </c>
      <c r="W186" s="46"/>
      <c r="X186" s="54" t="str">
        <f t="shared" si="20"/>
        <v/>
      </c>
      <c r="Y186" s="46"/>
      <c r="Z186" s="55"/>
      <c r="AA186" s="55"/>
    </row>
    <row r="187" spans="1:27" x14ac:dyDescent="0.55000000000000004">
      <c r="A187" s="5" t="str">
        <f>IF('Data Validation'!$K$2&lt;&gt;TRUE,"",'Data Validation'!A187)</f>
        <v/>
      </c>
      <c r="B187" s="5" t="str">
        <f>IF('Data Validation'!$K$2&lt;&gt;TRUE,"",'Data Validation'!C187)</f>
        <v/>
      </c>
      <c r="C187" s="5" t="str">
        <f>IF('Data Validation'!$K$2&lt;&gt;TRUE,"",'Data Validation'!E187)</f>
        <v/>
      </c>
      <c r="D187" s="5" t="str">
        <f>IF('Data Validation'!$K$2&lt;&gt;TRUE,"",'Data Validation'!G187)</f>
        <v/>
      </c>
      <c r="E187" s="5" t="str">
        <f>IF($C187&lt;&gt;"M5","",Price!F187)</f>
        <v/>
      </c>
      <c r="F187" s="5" t="str">
        <f>IF($C187&lt;&gt;"M5","",Price!G187)</f>
        <v/>
      </c>
      <c r="G187" s="5" t="str">
        <f>IF($C187&lt;&gt;"M5","",SSA!E187)</f>
        <v/>
      </c>
      <c r="H187" s="5" t="str">
        <f>IF($C187&lt;&gt;"M5","",SSA!F187)</f>
        <v/>
      </c>
      <c r="I187" s="5" t="str">
        <f>IF($C187&lt;&gt;"M5","",SSA!G187)</f>
        <v/>
      </c>
      <c r="J187" s="5" t="str">
        <f>IF($C187&lt;&gt;"M5","",SSA!H187)</f>
        <v/>
      </c>
      <c r="K187" s="15" t="str">
        <f t="shared" si="14"/>
        <v/>
      </c>
      <c r="L187" s="26" t="str">
        <f t="shared" si="16"/>
        <v/>
      </c>
      <c r="M187" s="48" t="str">
        <f t="shared" si="17"/>
        <v/>
      </c>
      <c r="N187" s="49" t="str">
        <f t="shared" si="18"/>
        <v/>
      </c>
      <c r="O187" s="47"/>
      <c r="P187" s="47"/>
      <c r="Q187" s="47"/>
      <c r="R187" s="49" t="str">
        <f t="shared" si="15"/>
        <v/>
      </c>
      <c r="S187" s="47"/>
      <c r="T187" s="47"/>
      <c r="U187" s="47"/>
      <c r="V187" s="54" t="str">
        <f t="shared" si="19"/>
        <v/>
      </c>
      <c r="W187" s="46"/>
      <c r="X187" s="54" t="str">
        <f t="shared" si="20"/>
        <v/>
      </c>
      <c r="Y187" s="46"/>
      <c r="Z187" s="55"/>
      <c r="AA187" s="55"/>
    </row>
    <row r="188" spans="1:27" x14ac:dyDescent="0.55000000000000004">
      <c r="A188" s="5" t="str">
        <f>IF('Data Validation'!$K$2&lt;&gt;TRUE,"",'Data Validation'!A188)</f>
        <v/>
      </c>
      <c r="B188" s="5" t="str">
        <f>IF('Data Validation'!$K$2&lt;&gt;TRUE,"",'Data Validation'!C188)</f>
        <v/>
      </c>
      <c r="C188" s="5" t="str">
        <f>IF('Data Validation'!$K$2&lt;&gt;TRUE,"",'Data Validation'!E188)</f>
        <v/>
      </c>
      <c r="D188" s="5" t="str">
        <f>IF('Data Validation'!$K$2&lt;&gt;TRUE,"",'Data Validation'!G188)</f>
        <v/>
      </c>
      <c r="E188" s="5" t="str">
        <f>IF($C188&lt;&gt;"M5","",Price!F188)</f>
        <v/>
      </c>
      <c r="F188" s="5" t="str">
        <f>IF($C188&lt;&gt;"M5","",Price!G188)</f>
        <v/>
      </c>
      <c r="G188" s="5" t="str">
        <f>IF($C188&lt;&gt;"M5","",SSA!E188)</f>
        <v/>
      </c>
      <c r="H188" s="5" t="str">
        <f>IF($C188&lt;&gt;"M5","",SSA!F188)</f>
        <v/>
      </c>
      <c r="I188" s="5" t="str">
        <f>IF($C188&lt;&gt;"M5","",SSA!G188)</f>
        <v/>
      </c>
      <c r="J188" s="5" t="str">
        <f>IF($C188&lt;&gt;"M5","",SSA!H188)</f>
        <v/>
      </c>
      <c r="K188" s="15" t="str">
        <f t="shared" si="14"/>
        <v/>
      </c>
      <c r="L188" s="26" t="str">
        <f t="shared" si="16"/>
        <v/>
      </c>
      <c r="M188" s="48" t="str">
        <f t="shared" si="17"/>
        <v/>
      </c>
      <c r="N188" s="49" t="str">
        <f t="shared" si="18"/>
        <v/>
      </c>
      <c r="O188" s="47"/>
      <c r="P188" s="47"/>
      <c r="Q188" s="47"/>
      <c r="R188" s="49" t="str">
        <f t="shared" si="15"/>
        <v/>
      </c>
      <c r="S188" s="47"/>
      <c r="T188" s="47"/>
      <c r="U188" s="47"/>
      <c r="V188" s="54" t="str">
        <f t="shared" si="19"/>
        <v/>
      </c>
      <c r="W188" s="46"/>
      <c r="X188" s="54" t="str">
        <f t="shared" si="20"/>
        <v/>
      </c>
      <c r="Y188" s="46"/>
      <c r="Z188" s="55"/>
      <c r="AA188" s="55"/>
    </row>
    <row r="189" spans="1:27" x14ac:dyDescent="0.55000000000000004">
      <c r="A189" s="5" t="str">
        <f>IF('Data Validation'!$K$2&lt;&gt;TRUE,"",'Data Validation'!A189)</f>
        <v/>
      </c>
      <c r="B189" s="5" t="str">
        <f>IF('Data Validation'!$K$2&lt;&gt;TRUE,"",'Data Validation'!C189)</f>
        <v/>
      </c>
      <c r="C189" s="5" t="str">
        <f>IF('Data Validation'!$K$2&lt;&gt;TRUE,"",'Data Validation'!E189)</f>
        <v/>
      </c>
      <c r="D189" s="5" t="str">
        <f>IF('Data Validation'!$K$2&lt;&gt;TRUE,"",'Data Validation'!G189)</f>
        <v/>
      </c>
      <c r="E189" s="5" t="str">
        <f>IF($C189&lt;&gt;"M5","",Price!F189)</f>
        <v/>
      </c>
      <c r="F189" s="5" t="str">
        <f>IF($C189&lt;&gt;"M5","",Price!G189)</f>
        <v/>
      </c>
      <c r="G189" s="5" t="str">
        <f>IF($C189&lt;&gt;"M5","",SSA!E189)</f>
        <v/>
      </c>
      <c r="H189" s="5" t="str">
        <f>IF($C189&lt;&gt;"M5","",SSA!F189)</f>
        <v/>
      </c>
      <c r="I189" s="5" t="str">
        <f>IF($C189&lt;&gt;"M5","",SSA!G189)</f>
        <v/>
      </c>
      <c r="J189" s="5" t="str">
        <f>IF($C189&lt;&gt;"M5","",SSA!H189)</f>
        <v/>
      </c>
      <c r="K189" s="15" t="str">
        <f t="shared" si="14"/>
        <v/>
      </c>
      <c r="L189" s="26" t="str">
        <f t="shared" si="16"/>
        <v/>
      </c>
      <c r="M189" s="48" t="str">
        <f t="shared" si="17"/>
        <v/>
      </c>
      <c r="N189" s="49" t="str">
        <f t="shared" si="18"/>
        <v/>
      </c>
      <c r="O189" s="47"/>
      <c r="P189" s="47"/>
      <c r="Q189" s="47"/>
      <c r="R189" s="49" t="str">
        <f t="shared" si="15"/>
        <v/>
      </c>
      <c r="S189" s="47"/>
      <c r="T189" s="47"/>
      <c r="U189" s="47"/>
      <c r="V189" s="54" t="str">
        <f t="shared" si="19"/>
        <v/>
      </c>
      <c r="W189" s="46"/>
      <c r="X189" s="54" t="str">
        <f t="shared" si="20"/>
        <v/>
      </c>
      <c r="Y189" s="46"/>
      <c r="Z189" s="55"/>
      <c r="AA189" s="55"/>
    </row>
    <row r="190" spans="1:27" x14ac:dyDescent="0.55000000000000004">
      <c r="A190" s="5" t="str">
        <f>IF('Data Validation'!$K$2&lt;&gt;TRUE,"",'Data Validation'!A190)</f>
        <v/>
      </c>
      <c r="B190" s="5" t="str">
        <f>IF('Data Validation'!$K$2&lt;&gt;TRUE,"",'Data Validation'!C190)</f>
        <v/>
      </c>
      <c r="C190" s="5" t="str">
        <f>IF('Data Validation'!$K$2&lt;&gt;TRUE,"",'Data Validation'!E190)</f>
        <v/>
      </c>
      <c r="D190" s="5" t="str">
        <f>IF('Data Validation'!$K$2&lt;&gt;TRUE,"",'Data Validation'!G190)</f>
        <v/>
      </c>
      <c r="E190" s="5" t="str">
        <f>IF($C190&lt;&gt;"M5","",Price!F190)</f>
        <v/>
      </c>
      <c r="F190" s="5" t="str">
        <f>IF($C190&lt;&gt;"M5","",Price!G190)</f>
        <v/>
      </c>
      <c r="G190" s="5" t="str">
        <f>IF($C190&lt;&gt;"M5","",SSA!E190)</f>
        <v/>
      </c>
      <c r="H190" s="5" t="str">
        <f>IF($C190&lt;&gt;"M5","",SSA!F190)</f>
        <v/>
      </c>
      <c r="I190" s="5" t="str">
        <f>IF($C190&lt;&gt;"M5","",SSA!G190)</f>
        <v/>
      </c>
      <c r="J190" s="5" t="str">
        <f>IF($C190&lt;&gt;"M5","",SSA!H190)</f>
        <v/>
      </c>
      <c r="K190" s="15" t="str">
        <f t="shared" si="14"/>
        <v/>
      </c>
      <c r="L190" s="26" t="str">
        <f t="shared" si="16"/>
        <v/>
      </c>
      <c r="M190" s="48" t="str">
        <f t="shared" si="17"/>
        <v/>
      </c>
      <c r="N190" s="49" t="str">
        <f t="shared" si="18"/>
        <v/>
      </c>
      <c r="O190" s="47"/>
      <c r="P190" s="47"/>
      <c r="Q190" s="47"/>
      <c r="R190" s="49" t="str">
        <f t="shared" si="15"/>
        <v/>
      </c>
      <c r="S190" s="47"/>
      <c r="T190" s="47"/>
      <c r="U190" s="47"/>
      <c r="V190" s="54" t="str">
        <f t="shared" si="19"/>
        <v/>
      </c>
      <c r="W190" s="46"/>
      <c r="X190" s="54" t="str">
        <f t="shared" si="20"/>
        <v/>
      </c>
      <c r="Y190" s="46"/>
      <c r="Z190" s="55"/>
      <c r="AA190" s="55"/>
    </row>
    <row r="191" spans="1:27" x14ac:dyDescent="0.55000000000000004">
      <c r="A191" s="5" t="str">
        <f>IF('Data Validation'!$K$2&lt;&gt;TRUE,"",'Data Validation'!A191)</f>
        <v/>
      </c>
      <c r="B191" s="5" t="str">
        <f>IF('Data Validation'!$K$2&lt;&gt;TRUE,"",'Data Validation'!C191)</f>
        <v/>
      </c>
      <c r="C191" s="5" t="str">
        <f>IF('Data Validation'!$K$2&lt;&gt;TRUE,"",'Data Validation'!E191)</f>
        <v/>
      </c>
      <c r="D191" s="5" t="str">
        <f>IF('Data Validation'!$K$2&lt;&gt;TRUE,"",'Data Validation'!G191)</f>
        <v/>
      </c>
      <c r="E191" s="5" t="str">
        <f>IF($C191&lt;&gt;"M5","",Price!F191)</f>
        <v/>
      </c>
      <c r="F191" s="5" t="str">
        <f>IF($C191&lt;&gt;"M5","",Price!G191)</f>
        <v/>
      </c>
      <c r="G191" s="5" t="str">
        <f>IF($C191&lt;&gt;"M5","",SSA!E191)</f>
        <v/>
      </c>
      <c r="H191" s="5" t="str">
        <f>IF($C191&lt;&gt;"M5","",SSA!F191)</f>
        <v/>
      </c>
      <c r="I191" s="5" t="str">
        <f>IF($C191&lt;&gt;"M5","",SSA!G191)</f>
        <v/>
      </c>
      <c r="J191" s="5" t="str">
        <f>IF($C191&lt;&gt;"M5","",SSA!H191)</f>
        <v/>
      </c>
      <c r="K191" s="15" t="str">
        <f t="shared" si="14"/>
        <v/>
      </c>
      <c r="L191" s="26" t="str">
        <f t="shared" si="16"/>
        <v/>
      </c>
      <c r="M191" s="48" t="str">
        <f t="shared" si="17"/>
        <v/>
      </c>
      <c r="N191" s="49" t="str">
        <f t="shared" si="18"/>
        <v/>
      </c>
      <c r="O191" s="47"/>
      <c r="P191" s="47"/>
      <c r="Q191" s="47"/>
      <c r="R191" s="49" t="str">
        <f t="shared" si="15"/>
        <v/>
      </c>
      <c r="S191" s="47"/>
      <c r="T191" s="47"/>
      <c r="U191" s="47"/>
      <c r="V191" s="54" t="str">
        <f t="shared" si="19"/>
        <v/>
      </c>
      <c r="W191" s="46"/>
      <c r="X191" s="54" t="str">
        <f t="shared" si="20"/>
        <v/>
      </c>
      <c r="Y191" s="46"/>
      <c r="Z191" s="55"/>
      <c r="AA191" s="55"/>
    </row>
    <row r="192" spans="1:27" x14ac:dyDescent="0.55000000000000004">
      <c r="A192" s="5" t="str">
        <f>IF('Data Validation'!$K$2&lt;&gt;TRUE,"",'Data Validation'!A192)</f>
        <v/>
      </c>
      <c r="B192" s="5" t="str">
        <f>IF('Data Validation'!$K$2&lt;&gt;TRUE,"",'Data Validation'!C192)</f>
        <v/>
      </c>
      <c r="C192" s="5" t="str">
        <f>IF('Data Validation'!$K$2&lt;&gt;TRUE,"",'Data Validation'!E192)</f>
        <v/>
      </c>
      <c r="D192" s="5" t="str">
        <f>IF('Data Validation'!$K$2&lt;&gt;TRUE,"",'Data Validation'!G192)</f>
        <v/>
      </c>
      <c r="E192" s="5" t="str">
        <f>IF($C192&lt;&gt;"M5","",Price!F192)</f>
        <v/>
      </c>
      <c r="F192" s="5" t="str">
        <f>IF($C192&lt;&gt;"M5","",Price!G192)</f>
        <v/>
      </c>
      <c r="G192" s="5" t="str">
        <f>IF($C192&lt;&gt;"M5","",SSA!E192)</f>
        <v/>
      </c>
      <c r="H192" s="5" t="str">
        <f>IF($C192&lt;&gt;"M5","",SSA!F192)</f>
        <v/>
      </c>
      <c r="I192" s="5" t="str">
        <f>IF($C192&lt;&gt;"M5","",SSA!G192)</f>
        <v/>
      </c>
      <c r="J192" s="5" t="str">
        <f>IF($C192&lt;&gt;"M5","",SSA!H192)</f>
        <v/>
      </c>
      <c r="K192" s="15" t="str">
        <f t="shared" si="14"/>
        <v/>
      </c>
      <c r="L192" s="26" t="str">
        <f t="shared" si="16"/>
        <v/>
      </c>
      <c r="M192" s="48" t="str">
        <f t="shared" si="17"/>
        <v/>
      </c>
      <c r="N192" s="49" t="str">
        <f t="shared" si="18"/>
        <v/>
      </c>
      <c r="O192" s="47"/>
      <c r="P192" s="47"/>
      <c r="Q192" s="47"/>
      <c r="R192" s="49" t="str">
        <f t="shared" si="15"/>
        <v/>
      </c>
      <c r="S192" s="47"/>
      <c r="T192" s="47"/>
      <c r="U192" s="47"/>
      <c r="V192" s="54" t="str">
        <f t="shared" si="19"/>
        <v/>
      </c>
      <c r="W192" s="46"/>
      <c r="X192" s="54" t="str">
        <f t="shared" si="20"/>
        <v/>
      </c>
      <c r="Y192" s="46"/>
      <c r="Z192" s="55"/>
      <c r="AA192" s="55"/>
    </row>
    <row r="193" spans="1:27" x14ac:dyDescent="0.55000000000000004">
      <c r="A193" s="5" t="str">
        <f>IF('Data Validation'!$K$2&lt;&gt;TRUE,"",'Data Validation'!A193)</f>
        <v/>
      </c>
      <c r="B193" s="5" t="str">
        <f>IF('Data Validation'!$K$2&lt;&gt;TRUE,"",'Data Validation'!C193)</f>
        <v/>
      </c>
      <c r="C193" s="5" t="str">
        <f>IF('Data Validation'!$K$2&lt;&gt;TRUE,"",'Data Validation'!E193)</f>
        <v/>
      </c>
      <c r="D193" s="5" t="str">
        <f>IF('Data Validation'!$K$2&lt;&gt;TRUE,"",'Data Validation'!G193)</f>
        <v/>
      </c>
      <c r="E193" s="5" t="str">
        <f>IF($C193&lt;&gt;"M5","",Price!F193)</f>
        <v/>
      </c>
      <c r="F193" s="5" t="str">
        <f>IF($C193&lt;&gt;"M5","",Price!G193)</f>
        <v/>
      </c>
      <c r="G193" s="5" t="str">
        <f>IF($C193&lt;&gt;"M5","",SSA!E193)</f>
        <v/>
      </c>
      <c r="H193" s="5" t="str">
        <f>IF($C193&lt;&gt;"M5","",SSA!F193)</f>
        <v/>
      </c>
      <c r="I193" s="5" t="str">
        <f>IF($C193&lt;&gt;"M5","",SSA!G193)</f>
        <v/>
      </c>
      <c r="J193" s="5" t="str">
        <f>IF($C193&lt;&gt;"M5","",SSA!H193)</f>
        <v/>
      </c>
      <c r="K193" s="15" t="str">
        <f t="shared" si="14"/>
        <v/>
      </c>
      <c r="L193" s="26" t="str">
        <f t="shared" si="16"/>
        <v/>
      </c>
      <c r="M193" s="48" t="str">
        <f t="shared" si="17"/>
        <v/>
      </c>
      <c r="N193" s="49" t="str">
        <f t="shared" si="18"/>
        <v/>
      </c>
      <c r="O193" s="47"/>
      <c r="P193" s="47"/>
      <c r="Q193" s="47"/>
      <c r="R193" s="49" t="str">
        <f t="shared" si="15"/>
        <v/>
      </c>
      <c r="S193" s="47"/>
      <c r="T193" s="47"/>
      <c r="U193" s="47"/>
      <c r="V193" s="54" t="str">
        <f t="shared" si="19"/>
        <v/>
      </c>
      <c r="W193" s="46"/>
      <c r="X193" s="54" t="str">
        <f t="shared" si="20"/>
        <v/>
      </c>
      <c r="Y193" s="46"/>
      <c r="Z193" s="55"/>
      <c r="AA193" s="55"/>
    </row>
    <row r="194" spans="1:27" x14ac:dyDescent="0.55000000000000004">
      <c r="A194" s="5" t="str">
        <f>IF('Data Validation'!$K$2&lt;&gt;TRUE,"",'Data Validation'!A194)</f>
        <v/>
      </c>
      <c r="B194" s="5" t="str">
        <f>IF('Data Validation'!$K$2&lt;&gt;TRUE,"",'Data Validation'!C194)</f>
        <v/>
      </c>
      <c r="C194" s="5" t="str">
        <f>IF('Data Validation'!$K$2&lt;&gt;TRUE,"",'Data Validation'!E194)</f>
        <v/>
      </c>
      <c r="D194" s="5" t="str">
        <f>IF('Data Validation'!$K$2&lt;&gt;TRUE,"",'Data Validation'!G194)</f>
        <v/>
      </c>
      <c r="E194" s="5" t="str">
        <f>IF($C194&lt;&gt;"M5","",Price!F194)</f>
        <v/>
      </c>
      <c r="F194" s="5" t="str">
        <f>IF($C194&lt;&gt;"M5","",Price!G194)</f>
        <v/>
      </c>
      <c r="G194" s="5" t="str">
        <f>IF($C194&lt;&gt;"M5","",SSA!E194)</f>
        <v/>
      </c>
      <c r="H194" s="5" t="str">
        <f>IF($C194&lt;&gt;"M5","",SSA!F194)</f>
        <v/>
      </c>
      <c r="I194" s="5" t="str">
        <f>IF($C194&lt;&gt;"M5","",SSA!G194)</f>
        <v/>
      </c>
      <c r="J194" s="5" t="str">
        <f>IF($C194&lt;&gt;"M5","",SSA!H194)</f>
        <v/>
      </c>
      <c r="K194" s="15" t="str">
        <f t="shared" si="14"/>
        <v/>
      </c>
      <c r="L194" s="26" t="str">
        <f t="shared" si="16"/>
        <v/>
      </c>
      <c r="M194" s="48" t="str">
        <f t="shared" si="17"/>
        <v/>
      </c>
      <c r="N194" s="49" t="str">
        <f t="shared" si="18"/>
        <v/>
      </c>
      <c r="O194" s="47"/>
      <c r="P194" s="47"/>
      <c r="Q194" s="47"/>
      <c r="R194" s="49" t="str">
        <f t="shared" si="15"/>
        <v/>
      </c>
      <c r="S194" s="47"/>
      <c r="T194" s="47"/>
      <c r="U194" s="47"/>
      <c r="V194" s="54" t="str">
        <f t="shared" si="19"/>
        <v/>
      </c>
      <c r="W194" s="46"/>
      <c r="X194" s="54" t="str">
        <f t="shared" si="20"/>
        <v/>
      </c>
      <c r="Y194" s="46"/>
      <c r="Z194" s="55"/>
      <c r="AA194" s="55"/>
    </row>
    <row r="195" spans="1:27" x14ac:dyDescent="0.55000000000000004">
      <c r="A195" s="5" t="str">
        <f>IF('Data Validation'!$K$2&lt;&gt;TRUE,"",'Data Validation'!A195)</f>
        <v/>
      </c>
      <c r="B195" s="5" t="str">
        <f>IF('Data Validation'!$K$2&lt;&gt;TRUE,"",'Data Validation'!C195)</f>
        <v/>
      </c>
      <c r="C195" s="5" t="str">
        <f>IF('Data Validation'!$K$2&lt;&gt;TRUE,"",'Data Validation'!E195)</f>
        <v/>
      </c>
      <c r="D195" s="5" t="str">
        <f>IF('Data Validation'!$K$2&lt;&gt;TRUE,"",'Data Validation'!G195)</f>
        <v/>
      </c>
      <c r="E195" s="5" t="str">
        <f>IF($C195&lt;&gt;"M5","",Price!F195)</f>
        <v/>
      </c>
      <c r="F195" s="5" t="str">
        <f>IF($C195&lt;&gt;"M5","",Price!G195)</f>
        <v/>
      </c>
      <c r="G195" s="5" t="str">
        <f>IF($C195&lt;&gt;"M5","",SSA!E195)</f>
        <v/>
      </c>
      <c r="H195" s="5" t="str">
        <f>IF($C195&lt;&gt;"M5","",SSA!F195)</f>
        <v/>
      </c>
      <c r="I195" s="5" t="str">
        <f>IF($C195&lt;&gt;"M5","",SSA!G195)</f>
        <v/>
      </c>
      <c r="J195" s="5" t="str">
        <f>IF($C195&lt;&gt;"M5","",SSA!H195)</f>
        <v/>
      </c>
      <c r="K195" s="15" t="str">
        <f t="shared" ref="K195:K258" si="21">IFERROR(G195-H195,"")</f>
        <v/>
      </c>
      <c r="L195" s="26" t="str">
        <f t="shared" si="16"/>
        <v/>
      </c>
      <c r="M195" s="48" t="str">
        <f t="shared" si="17"/>
        <v/>
      </c>
      <c r="N195" s="49" t="str">
        <f t="shared" si="18"/>
        <v/>
      </c>
      <c r="O195" s="47"/>
      <c r="P195" s="47"/>
      <c r="Q195" s="47"/>
      <c r="R195" s="49" t="str">
        <f t="shared" ref="R195:R258" si="22">IFERROR(F195-J195,"")</f>
        <v/>
      </c>
      <c r="S195" s="47"/>
      <c r="T195" s="47"/>
      <c r="U195" s="47"/>
      <c r="V195" s="54" t="str">
        <f t="shared" si="19"/>
        <v/>
      </c>
      <c r="W195" s="46"/>
      <c r="X195" s="54" t="str">
        <f t="shared" si="20"/>
        <v/>
      </c>
      <c r="Y195" s="46"/>
      <c r="Z195" s="55"/>
      <c r="AA195" s="55"/>
    </row>
    <row r="196" spans="1:27" x14ac:dyDescent="0.55000000000000004">
      <c r="A196" s="5" t="str">
        <f>IF('Data Validation'!$K$2&lt;&gt;TRUE,"",'Data Validation'!A196)</f>
        <v/>
      </c>
      <c r="B196" s="5" t="str">
        <f>IF('Data Validation'!$K$2&lt;&gt;TRUE,"",'Data Validation'!C196)</f>
        <v/>
      </c>
      <c r="C196" s="5" t="str">
        <f>IF('Data Validation'!$K$2&lt;&gt;TRUE,"",'Data Validation'!E196)</f>
        <v/>
      </c>
      <c r="D196" s="5" t="str">
        <f>IF('Data Validation'!$K$2&lt;&gt;TRUE,"",'Data Validation'!G196)</f>
        <v/>
      </c>
      <c r="E196" s="5" t="str">
        <f>IF($C196&lt;&gt;"M5","",Price!F196)</f>
        <v/>
      </c>
      <c r="F196" s="5" t="str">
        <f>IF($C196&lt;&gt;"M5","",Price!G196)</f>
        <v/>
      </c>
      <c r="G196" s="5" t="str">
        <f>IF($C196&lt;&gt;"M5","",SSA!E196)</f>
        <v/>
      </c>
      <c r="H196" s="5" t="str">
        <f>IF($C196&lt;&gt;"M5","",SSA!F196)</f>
        <v/>
      </c>
      <c r="I196" s="5" t="str">
        <f>IF($C196&lt;&gt;"M5","",SSA!G196)</f>
        <v/>
      </c>
      <c r="J196" s="5" t="str">
        <f>IF($C196&lt;&gt;"M5","",SSA!H196)</f>
        <v/>
      </c>
      <c r="K196" s="15" t="str">
        <f t="shared" si="21"/>
        <v/>
      </c>
      <c r="L196" s="26" t="str">
        <f t="shared" ref="L196:L259" si="23">IF(K196="","",IF(K196&gt;=0,1,-1))</f>
        <v/>
      </c>
      <c r="M196" s="48" t="str">
        <f t="shared" ref="M196:M259" si="24">IFERROR(IF(L196=L195,M195+L196,L196),"")</f>
        <v/>
      </c>
      <c r="N196" s="49" t="str">
        <f t="shared" ref="N196:N259" si="25">IFERROR(E196-I196,"")</f>
        <v/>
      </c>
      <c r="O196" s="47"/>
      <c r="P196" s="47"/>
      <c r="Q196" s="47"/>
      <c r="R196" s="49" t="str">
        <f t="shared" si="22"/>
        <v/>
      </c>
      <c r="S196" s="47"/>
      <c r="T196" s="47"/>
      <c r="U196" s="47"/>
      <c r="V196" s="54" t="str">
        <f t="shared" ref="V196:V259" si="26">IF(M196="","",IF(AND(M196&gt;0,N196&gt;0),1,""))</f>
        <v/>
      </c>
      <c r="W196" s="46"/>
      <c r="X196" s="54" t="str">
        <f t="shared" ref="X196:X259" si="27">IF(M196="","",IF(AND(M196&lt;0,R196&lt;0),1,""))</f>
        <v/>
      </c>
      <c r="Y196" s="46"/>
      <c r="Z196" s="55"/>
      <c r="AA196" s="55"/>
    </row>
    <row r="197" spans="1:27" x14ac:dyDescent="0.55000000000000004">
      <c r="A197" s="5" t="str">
        <f>IF('Data Validation'!$K$2&lt;&gt;TRUE,"",'Data Validation'!A197)</f>
        <v/>
      </c>
      <c r="B197" s="5" t="str">
        <f>IF('Data Validation'!$K$2&lt;&gt;TRUE,"",'Data Validation'!C197)</f>
        <v/>
      </c>
      <c r="C197" s="5" t="str">
        <f>IF('Data Validation'!$K$2&lt;&gt;TRUE,"",'Data Validation'!E197)</f>
        <v/>
      </c>
      <c r="D197" s="5" t="str">
        <f>IF('Data Validation'!$K$2&lt;&gt;TRUE,"",'Data Validation'!G197)</f>
        <v/>
      </c>
      <c r="E197" s="5" t="str">
        <f>IF($C197&lt;&gt;"M5","",Price!F197)</f>
        <v/>
      </c>
      <c r="F197" s="5" t="str">
        <f>IF($C197&lt;&gt;"M5","",Price!G197)</f>
        <v/>
      </c>
      <c r="G197" s="5" t="str">
        <f>IF($C197&lt;&gt;"M5","",SSA!E197)</f>
        <v/>
      </c>
      <c r="H197" s="5" t="str">
        <f>IF($C197&lt;&gt;"M5","",SSA!F197)</f>
        <v/>
      </c>
      <c r="I197" s="5" t="str">
        <f>IF($C197&lt;&gt;"M5","",SSA!G197)</f>
        <v/>
      </c>
      <c r="J197" s="5" t="str">
        <f>IF($C197&lt;&gt;"M5","",SSA!H197)</f>
        <v/>
      </c>
      <c r="K197" s="15" t="str">
        <f t="shared" si="21"/>
        <v/>
      </c>
      <c r="L197" s="26" t="str">
        <f t="shared" si="23"/>
        <v/>
      </c>
      <c r="M197" s="48" t="str">
        <f t="shared" si="24"/>
        <v/>
      </c>
      <c r="N197" s="49" t="str">
        <f t="shared" si="25"/>
        <v/>
      </c>
      <c r="O197" s="47"/>
      <c r="P197" s="47"/>
      <c r="Q197" s="47"/>
      <c r="R197" s="49" t="str">
        <f t="shared" si="22"/>
        <v/>
      </c>
      <c r="S197" s="47"/>
      <c r="T197" s="47"/>
      <c r="U197" s="47"/>
      <c r="V197" s="54" t="str">
        <f t="shared" si="26"/>
        <v/>
      </c>
      <c r="W197" s="46"/>
      <c r="X197" s="54" t="str">
        <f t="shared" si="27"/>
        <v/>
      </c>
      <c r="Y197" s="46"/>
      <c r="Z197" s="55"/>
      <c r="AA197" s="55"/>
    </row>
    <row r="198" spans="1:27" x14ac:dyDescent="0.55000000000000004">
      <c r="A198" s="5" t="str">
        <f>IF('Data Validation'!$K$2&lt;&gt;TRUE,"",'Data Validation'!A198)</f>
        <v/>
      </c>
      <c r="B198" s="5" t="str">
        <f>IF('Data Validation'!$K$2&lt;&gt;TRUE,"",'Data Validation'!C198)</f>
        <v/>
      </c>
      <c r="C198" s="5" t="str">
        <f>IF('Data Validation'!$K$2&lt;&gt;TRUE,"",'Data Validation'!E198)</f>
        <v/>
      </c>
      <c r="D198" s="5" t="str">
        <f>IF('Data Validation'!$K$2&lt;&gt;TRUE,"",'Data Validation'!G198)</f>
        <v/>
      </c>
      <c r="E198" s="5" t="str">
        <f>IF($C198&lt;&gt;"M5","",Price!F198)</f>
        <v/>
      </c>
      <c r="F198" s="5" t="str">
        <f>IF($C198&lt;&gt;"M5","",Price!G198)</f>
        <v/>
      </c>
      <c r="G198" s="5" t="str">
        <f>IF($C198&lt;&gt;"M5","",SSA!E198)</f>
        <v/>
      </c>
      <c r="H198" s="5" t="str">
        <f>IF($C198&lt;&gt;"M5","",SSA!F198)</f>
        <v/>
      </c>
      <c r="I198" s="5" t="str">
        <f>IF($C198&lt;&gt;"M5","",SSA!G198)</f>
        <v/>
      </c>
      <c r="J198" s="5" t="str">
        <f>IF($C198&lt;&gt;"M5","",SSA!H198)</f>
        <v/>
      </c>
      <c r="K198" s="15" t="str">
        <f t="shared" si="21"/>
        <v/>
      </c>
      <c r="L198" s="26" t="str">
        <f t="shared" si="23"/>
        <v/>
      </c>
      <c r="M198" s="48" t="str">
        <f t="shared" si="24"/>
        <v/>
      </c>
      <c r="N198" s="49" t="str">
        <f t="shared" si="25"/>
        <v/>
      </c>
      <c r="O198" s="47"/>
      <c r="P198" s="47"/>
      <c r="Q198" s="47"/>
      <c r="R198" s="49" t="str">
        <f t="shared" si="22"/>
        <v/>
      </c>
      <c r="S198" s="47"/>
      <c r="T198" s="47"/>
      <c r="U198" s="47"/>
      <c r="V198" s="54" t="str">
        <f t="shared" si="26"/>
        <v/>
      </c>
      <c r="W198" s="46"/>
      <c r="X198" s="54" t="str">
        <f t="shared" si="27"/>
        <v/>
      </c>
      <c r="Y198" s="46"/>
      <c r="Z198" s="55"/>
      <c r="AA198" s="55"/>
    </row>
    <row r="199" spans="1:27" x14ac:dyDescent="0.55000000000000004">
      <c r="A199" s="5" t="str">
        <f>IF('Data Validation'!$K$2&lt;&gt;TRUE,"",'Data Validation'!A199)</f>
        <v/>
      </c>
      <c r="B199" s="5" t="str">
        <f>IF('Data Validation'!$K$2&lt;&gt;TRUE,"",'Data Validation'!C199)</f>
        <v/>
      </c>
      <c r="C199" s="5" t="str">
        <f>IF('Data Validation'!$K$2&lt;&gt;TRUE,"",'Data Validation'!E199)</f>
        <v/>
      </c>
      <c r="D199" s="5" t="str">
        <f>IF('Data Validation'!$K$2&lt;&gt;TRUE,"",'Data Validation'!G199)</f>
        <v/>
      </c>
      <c r="E199" s="5" t="str">
        <f>IF($C199&lt;&gt;"M5","",Price!F199)</f>
        <v/>
      </c>
      <c r="F199" s="5" t="str">
        <f>IF($C199&lt;&gt;"M5","",Price!G199)</f>
        <v/>
      </c>
      <c r="G199" s="5" t="str">
        <f>IF($C199&lt;&gt;"M5","",SSA!E199)</f>
        <v/>
      </c>
      <c r="H199" s="5" t="str">
        <f>IF($C199&lt;&gt;"M5","",SSA!F199)</f>
        <v/>
      </c>
      <c r="I199" s="5" t="str">
        <f>IF($C199&lt;&gt;"M5","",SSA!G199)</f>
        <v/>
      </c>
      <c r="J199" s="5" t="str">
        <f>IF($C199&lt;&gt;"M5","",SSA!H199)</f>
        <v/>
      </c>
      <c r="K199" s="15" t="str">
        <f t="shared" si="21"/>
        <v/>
      </c>
      <c r="L199" s="26" t="str">
        <f t="shared" si="23"/>
        <v/>
      </c>
      <c r="M199" s="48" t="str">
        <f t="shared" si="24"/>
        <v/>
      </c>
      <c r="N199" s="49" t="str">
        <f t="shared" si="25"/>
        <v/>
      </c>
      <c r="O199" s="47"/>
      <c r="P199" s="47"/>
      <c r="Q199" s="47"/>
      <c r="R199" s="49" t="str">
        <f t="shared" si="22"/>
        <v/>
      </c>
      <c r="S199" s="47"/>
      <c r="T199" s="47"/>
      <c r="U199" s="47"/>
      <c r="V199" s="54" t="str">
        <f t="shared" si="26"/>
        <v/>
      </c>
      <c r="W199" s="46"/>
      <c r="X199" s="54" t="str">
        <f t="shared" si="27"/>
        <v/>
      </c>
      <c r="Y199" s="46"/>
      <c r="Z199" s="55"/>
      <c r="AA199" s="55"/>
    </row>
    <row r="200" spans="1:27" x14ac:dyDescent="0.55000000000000004">
      <c r="A200" s="5" t="str">
        <f>IF('Data Validation'!$K$2&lt;&gt;TRUE,"",'Data Validation'!A200)</f>
        <v/>
      </c>
      <c r="B200" s="5" t="str">
        <f>IF('Data Validation'!$K$2&lt;&gt;TRUE,"",'Data Validation'!C200)</f>
        <v/>
      </c>
      <c r="C200" s="5" t="str">
        <f>IF('Data Validation'!$K$2&lt;&gt;TRUE,"",'Data Validation'!E200)</f>
        <v/>
      </c>
      <c r="D200" s="5" t="str">
        <f>IF('Data Validation'!$K$2&lt;&gt;TRUE,"",'Data Validation'!G200)</f>
        <v/>
      </c>
      <c r="E200" s="5" t="str">
        <f>IF($C200&lt;&gt;"M5","",Price!F200)</f>
        <v/>
      </c>
      <c r="F200" s="5" t="str">
        <f>IF($C200&lt;&gt;"M5","",Price!G200)</f>
        <v/>
      </c>
      <c r="G200" s="5" t="str">
        <f>IF($C200&lt;&gt;"M5","",SSA!E200)</f>
        <v/>
      </c>
      <c r="H200" s="5" t="str">
        <f>IF($C200&lt;&gt;"M5","",SSA!F200)</f>
        <v/>
      </c>
      <c r="I200" s="5" t="str">
        <f>IF($C200&lt;&gt;"M5","",SSA!G200)</f>
        <v/>
      </c>
      <c r="J200" s="5" t="str">
        <f>IF($C200&lt;&gt;"M5","",SSA!H200)</f>
        <v/>
      </c>
      <c r="K200" s="15" t="str">
        <f t="shared" si="21"/>
        <v/>
      </c>
      <c r="L200" s="26" t="str">
        <f t="shared" si="23"/>
        <v/>
      </c>
      <c r="M200" s="48" t="str">
        <f t="shared" si="24"/>
        <v/>
      </c>
      <c r="N200" s="49" t="str">
        <f t="shared" si="25"/>
        <v/>
      </c>
      <c r="O200" s="47"/>
      <c r="P200" s="47"/>
      <c r="Q200" s="47"/>
      <c r="R200" s="49" t="str">
        <f t="shared" si="22"/>
        <v/>
      </c>
      <c r="S200" s="47"/>
      <c r="T200" s="47"/>
      <c r="U200" s="47"/>
      <c r="V200" s="54" t="str">
        <f t="shared" si="26"/>
        <v/>
      </c>
      <c r="W200" s="46"/>
      <c r="X200" s="54" t="str">
        <f t="shared" si="27"/>
        <v/>
      </c>
      <c r="Y200" s="46"/>
      <c r="Z200" s="55"/>
      <c r="AA200" s="55"/>
    </row>
    <row r="201" spans="1:27" x14ac:dyDescent="0.55000000000000004">
      <c r="A201" s="5" t="str">
        <f>IF('Data Validation'!$K$2&lt;&gt;TRUE,"",'Data Validation'!A201)</f>
        <v/>
      </c>
      <c r="B201" s="5" t="str">
        <f>IF('Data Validation'!$K$2&lt;&gt;TRUE,"",'Data Validation'!C201)</f>
        <v/>
      </c>
      <c r="C201" s="5" t="str">
        <f>IF('Data Validation'!$K$2&lt;&gt;TRUE,"",'Data Validation'!E201)</f>
        <v/>
      </c>
      <c r="D201" s="5" t="str">
        <f>IF('Data Validation'!$K$2&lt;&gt;TRUE,"",'Data Validation'!G201)</f>
        <v/>
      </c>
      <c r="E201" s="5" t="str">
        <f>IF($C201&lt;&gt;"M5","",Price!F201)</f>
        <v/>
      </c>
      <c r="F201" s="5" t="str">
        <f>IF($C201&lt;&gt;"M5","",Price!G201)</f>
        <v/>
      </c>
      <c r="G201" s="5" t="str">
        <f>IF($C201&lt;&gt;"M5","",SSA!E201)</f>
        <v/>
      </c>
      <c r="H201" s="5" t="str">
        <f>IF($C201&lt;&gt;"M5","",SSA!F201)</f>
        <v/>
      </c>
      <c r="I201" s="5" t="str">
        <f>IF($C201&lt;&gt;"M5","",SSA!G201)</f>
        <v/>
      </c>
      <c r="J201" s="5" t="str">
        <f>IF($C201&lt;&gt;"M5","",SSA!H201)</f>
        <v/>
      </c>
      <c r="K201" s="15" t="str">
        <f t="shared" si="21"/>
        <v/>
      </c>
      <c r="L201" s="26" t="str">
        <f t="shared" si="23"/>
        <v/>
      </c>
      <c r="M201" s="48" t="str">
        <f t="shared" si="24"/>
        <v/>
      </c>
      <c r="N201" s="49" t="str">
        <f t="shared" si="25"/>
        <v/>
      </c>
      <c r="O201" s="47"/>
      <c r="P201" s="47"/>
      <c r="Q201" s="47"/>
      <c r="R201" s="49" t="str">
        <f t="shared" si="22"/>
        <v/>
      </c>
      <c r="S201" s="47"/>
      <c r="T201" s="47"/>
      <c r="U201" s="47"/>
      <c r="V201" s="54" t="str">
        <f t="shared" si="26"/>
        <v/>
      </c>
      <c r="W201" s="46"/>
      <c r="X201" s="54" t="str">
        <f t="shared" si="27"/>
        <v/>
      </c>
      <c r="Y201" s="46"/>
      <c r="Z201" s="55"/>
      <c r="AA201" s="55"/>
    </row>
    <row r="202" spans="1:27" x14ac:dyDescent="0.55000000000000004">
      <c r="A202" s="5" t="str">
        <f>IF('Data Validation'!$K$2&lt;&gt;TRUE,"",'Data Validation'!A202)</f>
        <v/>
      </c>
      <c r="B202" s="5" t="str">
        <f>IF('Data Validation'!$K$2&lt;&gt;TRUE,"",'Data Validation'!C202)</f>
        <v/>
      </c>
      <c r="C202" s="5" t="str">
        <f>IF('Data Validation'!$K$2&lt;&gt;TRUE,"",'Data Validation'!E202)</f>
        <v/>
      </c>
      <c r="D202" s="5" t="str">
        <f>IF('Data Validation'!$K$2&lt;&gt;TRUE,"",'Data Validation'!G202)</f>
        <v/>
      </c>
      <c r="E202" s="5" t="str">
        <f>IF($C202&lt;&gt;"M5","",Price!F202)</f>
        <v/>
      </c>
      <c r="F202" s="5" t="str">
        <f>IF($C202&lt;&gt;"M5","",Price!G202)</f>
        <v/>
      </c>
      <c r="G202" s="5" t="str">
        <f>IF($C202&lt;&gt;"M5","",SSA!E202)</f>
        <v/>
      </c>
      <c r="H202" s="5" t="str">
        <f>IF($C202&lt;&gt;"M5","",SSA!F202)</f>
        <v/>
      </c>
      <c r="I202" s="5" t="str">
        <f>IF($C202&lt;&gt;"M5","",SSA!G202)</f>
        <v/>
      </c>
      <c r="J202" s="5" t="str">
        <f>IF($C202&lt;&gt;"M5","",SSA!H202)</f>
        <v/>
      </c>
      <c r="K202" s="15" t="str">
        <f t="shared" si="21"/>
        <v/>
      </c>
      <c r="L202" s="26" t="str">
        <f t="shared" si="23"/>
        <v/>
      </c>
      <c r="M202" s="48" t="str">
        <f t="shared" si="24"/>
        <v/>
      </c>
      <c r="N202" s="49" t="str">
        <f t="shared" si="25"/>
        <v/>
      </c>
      <c r="O202" s="47"/>
      <c r="P202" s="47"/>
      <c r="Q202" s="47"/>
      <c r="R202" s="49" t="str">
        <f t="shared" si="22"/>
        <v/>
      </c>
      <c r="S202" s="47"/>
      <c r="T202" s="47"/>
      <c r="U202" s="47"/>
      <c r="V202" s="54" t="str">
        <f t="shared" si="26"/>
        <v/>
      </c>
      <c r="W202" s="46"/>
      <c r="X202" s="54" t="str">
        <f t="shared" si="27"/>
        <v/>
      </c>
      <c r="Y202" s="46"/>
      <c r="Z202" s="55"/>
      <c r="AA202" s="55"/>
    </row>
    <row r="203" spans="1:27" x14ac:dyDescent="0.55000000000000004">
      <c r="A203" s="5" t="str">
        <f>IF('Data Validation'!$K$2&lt;&gt;TRUE,"",'Data Validation'!A203)</f>
        <v/>
      </c>
      <c r="B203" s="5" t="str">
        <f>IF('Data Validation'!$K$2&lt;&gt;TRUE,"",'Data Validation'!C203)</f>
        <v/>
      </c>
      <c r="C203" s="5" t="str">
        <f>IF('Data Validation'!$K$2&lt;&gt;TRUE,"",'Data Validation'!E203)</f>
        <v/>
      </c>
      <c r="D203" s="5" t="str">
        <f>IF('Data Validation'!$K$2&lt;&gt;TRUE,"",'Data Validation'!G203)</f>
        <v/>
      </c>
      <c r="E203" s="5" t="str">
        <f>IF($C203&lt;&gt;"M5","",Price!F203)</f>
        <v/>
      </c>
      <c r="F203" s="5" t="str">
        <f>IF($C203&lt;&gt;"M5","",Price!G203)</f>
        <v/>
      </c>
      <c r="G203" s="5" t="str">
        <f>IF($C203&lt;&gt;"M5","",SSA!E203)</f>
        <v/>
      </c>
      <c r="H203" s="5" t="str">
        <f>IF($C203&lt;&gt;"M5","",SSA!F203)</f>
        <v/>
      </c>
      <c r="I203" s="5" t="str">
        <f>IF($C203&lt;&gt;"M5","",SSA!G203)</f>
        <v/>
      </c>
      <c r="J203" s="5" t="str">
        <f>IF($C203&lt;&gt;"M5","",SSA!H203)</f>
        <v/>
      </c>
      <c r="K203" s="15" t="str">
        <f t="shared" si="21"/>
        <v/>
      </c>
      <c r="L203" s="26" t="str">
        <f t="shared" si="23"/>
        <v/>
      </c>
      <c r="M203" s="48" t="str">
        <f t="shared" si="24"/>
        <v/>
      </c>
      <c r="N203" s="49" t="str">
        <f t="shared" si="25"/>
        <v/>
      </c>
      <c r="O203" s="47"/>
      <c r="P203" s="47"/>
      <c r="Q203" s="47"/>
      <c r="R203" s="49" t="str">
        <f t="shared" si="22"/>
        <v/>
      </c>
      <c r="S203" s="47"/>
      <c r="T203" s="47"/>
      <c r="U203" s="47"/>
      <c r="V203" s="54" t="str">
        <f t="shared" si="26"/>
        <v/>
      </c>
      <c r="W203" s="46"/>
      <c r="X203" s="54" t="str">
        <f t="shared" si="27"/>
        <v/>
      </c>
      <c r="Y203" s="46"/>
      <c r="Z203" s="55"/>
      <c r="AA203" s="55"/>
    </row>
    <row r="204" spans="1:27" x14ac:dyDescent="0.55000000000000004">
      <c r="A204" s="5" t="str">
        <f>IF('Data Validation'!$K$2&lt;&gt;TRUE,"",'Data Validation'!A204)</f>
        <v/>
      </c>
      <c r="B204" s="5" t="str">
        <f>IF('Data Validation'!$K$2&lt;&gt;TRUE,"",'Data Validation'!C204)</f>
        <v/>
      </c>
      <c r="C204" s="5" t="str">
        <f>IF('Data Validation'!$K$2&lt;&gt;TRUE,"",'Data Validation'!E204)</f>
        <v/>
      </c>
      <c r="D204" s="5" t="str">
        <f>IF('Data Validation'!$K$2&lt;&gt;TRUE,"",'Data Validation'!G204)</f>
        <v/>
      </c>
      <c r="E204" s="5" t="str">
        <f>IF($C204&lt;&gt;"M5","",Price!F204)</f>
        <v/>
      </c>
      <c r="F204" s="5" t="str">
        <f>IF($C204&lt;&gt;"M5","",Price!G204)</f>
        <v/>
      </c>
      <c r="G204" s="5" t="str">
        <f>IF($C204&lt;&gt;"M5","",SSA!E204)</f>
        <v/>
      </c>
      <c r="H204" s="5" t="str">
        <f>IF($C204&lt;&gt;"M5","",SSA!F204)</f>
        <v/>
      </c>
      <c r="I204" s="5" t="str">
        <f>IF($C204&lt;&gt;"M5","",SSA!G204)</f>
        <v/>
      </c>
      <c r="J204" s="5" t="str">
        <f>IF($C204&lt;&gt;"M5","",SSA!H204)</f>
        <v/>
      </c>
      <c r="K204" s="15" t="str">
        <f t="shared" si="21"/>
        <v/>
      </c>
      <c r="L204" s="26" t="str">
        <f t="shared" si="23"/>
        <v/>
      </c>
      <c r="M204" s="48" t="str">
        <f t="shared" si="24"/>
        <v/>
      </c>
      <c r="N204" s="49" t="str">
        <f t="shared" si="25"/>
        <v/>
      </c>
      <c r="O204" s="47"/>
      <c r="P204" s="47"/>
      <c r="Q204" s="47"/>
      <c r="R204" s="49" t="str">
        <f t="shared" si="22"/>
        <v/>
      </c>
      <c r="S204" s="47"/>
      <c r="T204" s="47"/>
      <c r="U204" s="47"/>
      <c r="V204" s="54" t="str">
        <f t="shared" si="26"/>
        <v/>
      </c>
      <c r="W204" s="46"/>
      <c r="X204" s="54" t="str">
        <f t="shared" si="27"/>
        <v/>
      </c>
      <c r="Y204" s="46"/>
      <c r="Z204" s="55"/>
      <c r="AA204" s="55"/>
    </row>
    <row r="205" spans="1:27" x14ac:dyDescent="0.55000000000000004">
      <c r="A205" s="5" t="str">
        <f>IF('Data Validation'!$K$2&lt;&gt;TRUE,"",'Data Validation'!A205)</f>
        <v/>
      </c>
      <c r="B205" s="5" t="str">
        <f>IF('Data Validation'!$K$2&lt;&gt;TRUE,"",'Data Validation'!C205)</f>
        <v/>
      </c>
      <c r="C205" s="5" t="str">
        <f>IF('Data Validation'!$K$2&lt;&gt;TRUE,"",'Data Validation'!E205)</f>
        <v/>
      </c>
      <c r="D205" s="5" t="str">
        <f>IF('Data Validation'!$K$2&lt;&gt;TRUE,"",'Data Validation'!G205)</f>
        <v/>
      </c>
      <c r="E205" s="5" t="str">
        <f>IF($C205&lt;&gt;"M5","",Price!F205)</f>
        <v/>
      </c>
      <c r="F205" s="5" t="str">
        <f>IF($C205&lt;&gt;"M5","",Price!G205)</f>
        <v/>
      </c>
      <c r="G205" s="5" t="str">
        <f>IF($C205&lt;&gt;"M5","",SSA!E205)</f>
        <v/>
      </c>
      <c r="H205" s="5" t="str">
        <f>IF($C205&lt;&gt;"M5","",SSA!F205)</f>
        <v/>
      </c>
      <c r="I205" s="5" t="str">
        <f>IF($C205&lt;&gt;"M5","",SSA!G205)</f>
        <v/>
      </c>
      <c r="J205" s="5" t="str">
        <f>IF($C205&lt;&gt;"M5","",SSA!H205)</f>
        <v/>
      </c>
      <c r="K205" s="15" t="str">
        <f t="shared" si="21"/>
        <v/>
      </c>
      <c r="L205" s="26" t="str">
        <f t="shared" si="23"/>
        <v/>
      </c>
      <c r="M205" s="48" t="str">
        <f t="shared" si="24"/>
        <v/>
      </c>
      <c r="N205" s="49" t="str">
        <f t="shared" si="25"/>
        <v/>
      </c>
      <c r="O205" s="47"/>
      <c r="P205" s="47"/>
      <c r="Q205" s="47"/>
      <c r="R205" s="49" t="str">
        <f t="shared" si="22"/>
        <v/>
      </c>
      <c r="S205" s="47"/>
      <c r="T205" s="47"/>
      <c r="U205" s="47"/>
      <c r="V205" s="54" t="str">
        <f t="shared" si="26"/>
        <v/>
      </c>
      <c r="W205" s="46"/>
      <c r="X205" s="54" t="str">
        <f t="shared" si="27"/>
        <v/>
      </c>
      <c r="Y205" s="46"/>
      <c r="Z205" s="55"/>
      <c r="AA205" s="55"/>
    </row>
    <row r="206" spans="1:27" x14ac:dyDescent="0.55000000000000004">
      <c r="A206" s="5" t="str">
        <f>IF('Data Validation'!$K$2&lt;&gt;TRUE,"",'Data Validation'!A206)</f>
        <v/>
      </c>
      <c r="B206" s="5" t="str">
        <f>IF('Data Validation'!$K$2&lt;&gt;TRUE,"",'Data Validation'!C206)</f>
        <v/>
      </c>
      <c r="C206" s="5" t="str">
        <f>IF('Data Validation'!$K$2&lt;&gt;TRUE,"",'Data Validation'!E206)</f>
        <v/>
      </c>
      <c r="D206" s="5" t="str">
        <f>IF('Data Validation'!$K$2&lt;&gt;TRUE,"",'Data Validation'!G206)</f>
        <v/>
      </c>
      <c r="E206" s="5" t="str">
        <f>IF($C206&lt;&gt;"M5","",Price!F206)</f>
        <v/>
      </c>
      <c r="F206" s="5" t="str">
        <f>IF($C206&lt;&gt;"M5","",Price!G206)</f>
        <v/>
      </c>
      <c r="G206" s="5" t="str">
        <f>IF($C206&lt;&gt;"M5","",SSA!E206)</f>
        <v/>
      </c>
      <c r="H206" s="5" t="str">
        <f>IF($C206&lt;&gt;"M5","",SSA!F206)</f>
        <v/>
      </c>
      <c r="I206" s="5" t="str">
        <f>IF($C206&lt;&gt;"M5","",SSA!G206)</f>
        <v/>
      </c>
      <c r="J206" s="5" t="str">
        <f>IF($C206&lt;&gt;"M5","",SSA!H206)</f>
        <v/>
      </c>
      <c r="K206" s="15" t="str">
        <f t="shared" si="21"/>
        <v/>
      </c>
      <c r="L206" s="26" t="str">
        <f t="shared" si="23"/>
        <v/>
      </c>
      <c r="M206" s="48" t="str">
        <f t="shared" si="24"/>
        <v/>
      </c>
      <c r="N206" s="49" t="str">
        <f t="shared" si="25"/>
        <v/>
      </c>
      <c r="O206" s="47"/>
      <c r="P206" s="47"/>
      <c r="Q206" s="47"/>
      <c r="R206" s="49" t="str">
        <f t="shared" si="22"/>
        <v/>
      </c>
      <c r="S206" s="47"/>
      <c r="T206" s="47"/>
      <c r="U206" s="47"/>
      <c r="V206" s="54" t="str">
        <f t="shared" si="26"/>
        <v/>
      </c>
      <c r="W206" s="46"/>
      <c r="X206" s="54" t="str">
        <f t="shared" si="27"/>
        <v/>
      </c>
      <c r="Y206" s="46"/>
      <c r="Z206" s="55"/>
      <c r="AA206" s="55"/>
    </row>
    <row r="207" spans="1:27" x14ac:dyDescent="0.55000000000000004">
      <c r="A207" s="5" t="str">
        <f>IF('Data Validation'!$K$2&lt;&gt;TRUE,"",'Data Validation'!A207)</f>
        <v/>
      </c>
      <c r="B207" s="5" t="str">
        <f>IF('Data Validation'!$K$2&lt;&gt;TRUE,"",'Data Validation'!C207)</f>
        <v/>
      </c>
      <c r="C207" s="5" t="str">
        <f>IF('Data Validation'!$K$2&lt;&gt;TRUE,"",'Data Validation'!E207)</f>
        <v/>
      </c>
      <c r="D207" s="5" t="str">
        <f>IF('Data Validation'!$K$2&lt;&gt;TRUE,"",'Data Validation'!G207)</f>
        <v/>
      </c>
      <c r="E207" s="5" t="str">
        <f>IF($C207&lt;&gt;"M5","",Price!F207)</f>
        <v/>
      </c>
      <c r="F207" s="5" t="str">
        <f>IF($C207&lt;&gt;"M5","",Price!G207)</f>
        <v/>
      </c>
      <c r="G207" s="5" t="str">
        <f>IF($C207&lt;&gt;"M5","",SSA!E207)</f>
        <v/>
      </c>
      <c r="H207" s="5" t="str">
        <f>IF($C207&lt;&gt;"M5","",SSA!F207)</f>
        <v/>
      </c>
      <c r="I207" s="5" t="str">
        <f>IF($C207&lt;&gt;"M5","",SSA!G207)</f>
        <v/>
      </c>
      <c r="J207" s="5" t="str">
        <f>IF($C207&lt;&gt;"M5","",SSA!H207)</f>
        <v/>
      </c>
      <c r="K207" s="15" t="str">
        <f t="shared" si="21"/>
        <v/>
      </c>
      <c r="L207" s="26" t="str">
        <f t="shared" si="23"/>
        <v/>
      </c>
      <c r="M207" s="48" t="str">
        <f t="shared" si="24"/>
        <v/>
      </c>
      <c r="N207" s="49" t="str">
        <f t="shared" si="25"/>
        <v/>
      </c>
      <c r="O207" s="47"/>
      <c r="P207" s="47"/>
      <c r="Q207" s="47"/>
      <c r="R207" s="49" t="str">
        <f t="shared" si="22"/>
        <v/>
      </c>
      <c r="S207" s="47"/>
      <c r="T207" s="47"/>
      <c r="U207" s="47"/>
      <c r="V207" s="54" t="str">
        <f t="shared" si="26"/>
        <v/>
      </c>
      <c r="W207" s="46"/>
      <c r="X207" s="54" t="str">
        <f t="shared" si="27"/>
        <v/>
      </c>
      <c r="Y207" s="46"/>
      <c r="Z207" s="55"/>
      <c r="AA207" s="55"/>
    </row>
    <row r="208" spans="1:27" x14ac:dyDescent="0.55000000000000004">
      <c r="A208" s="5" t="str">
        <f>IF('Data Validation'!$K$2&lt;&gt;TRUE,"",'Data Validation'!A208)</f>
        <v/>
      </c>
      <c r="B208" s="5" t="str">
        <f>IF('Data Validation'!$K$2&lt;&gt;TRUE,"",'Data Validation'!C208)</f>
        <v/>
      </c>
      <c r="C208" s="5" t="str">
        <f>IF('Data Validation'!$K$2&lt;&gt;TRUE,"",'Data Validation'!E208)</f>
        <v/>
      </c>
      <c r="D208" s="5" t="str">
        <f>IF('Data Validation'!$K$2&lt;&gt;TRUE,"",'Data Validation'!G208)</f>
        <v/>
      </c>
      <c r="E208" s="5" t="str">
        <f>IF($C208&lt;&gt;"M5","",Price!F208)</f>
        <v/>
      </c>
      <c r="F208" s="5" t="str">
        <f>IF($C208&lt;&gt;"M5","",Price!G208)</f>
        <v/>
      </c>
      <c r="G208" s="5" t="str">
        <f>IF($C208&lt;&gt;"M5","",SSA!E208)</f>
        <v/>
      </c>
      <c r="H208" s="5" t="str">
        <f>IF($C208&lt;&gt;"M5","",SSA!F208)</f>
        <v/>
      </c>
      <c r="I208" s="5" t="str">
        <f>IF($C208&lt;&gt;"M5","",SSA!G208)</f>
        <v/>
      </c>
      <c r="J208" s="5" t="str">
        <f>IF($C208&lt;&gt;"M5","",SSA!H208)</f>
        <v/>
      </c>
      <c r="K208" s="15" t="str">
        <f t="shared" si="21"/>
        <v/>
      </c>
      <c r="L208" s="26" t="str">
        <f t="shared" si="23"/>
        <v/>
      </c>
      <c r="M208" s="48" t="str">
        <f t="shared" si="24"/>
        <v/>
      </c>
      <c r="N208" s="49" t="str">
        <f t="shared" si="25"/>
        <v/>
      </c>
      <c r="O208" s="47"/>
      <c r="P208" s="47"/>
      <c r="Q208" s="47"/>
      <c r="R208" s="49" t="str">
        <f t="shared" si="22"/>
        <v/>
      </c>
      <c r="S208" s="47"/>
      <c r="T208" s="47"/>
      <c r="U208" s="47"/>
      <c r="V208" s="54" t="str">
        <f t="shared" si="26"/>
        <v/>
      </c>
      <c r="W208" s="46"/>
      <c r="X208" s="54" t="str">
        <f t="shared" si="27"/>
        <v/>
      </c>
      <c r="Y208" s="46"/>
      <c r="Z208" s="55"/>
      <c r="AA208" s="55"/>
    </row>
    <row r="209" spans="1:27" x14ac:dyDescent="0.55000000000000004">
      <c r="A209" s="5" t="str">
        <f>IF('Data Validation'!$K$2&lt;&gt;TRUE,"",'Data Validation'!A209)</f>
        <v/>
      </c>
      <c r="B209" s="5" t="str">
        <f>IF('Data Validation'!$K$2&lt;&gt;TRUE,"",'Data Validation'!C209)</f>
        <v/>
      </c>
      <c r="C209" s="5" t="str">
        <f>IF('Data Validation'!$K$2&lt;&gt;TRUE,"",'Data Validation'!E209)</f>
        <v/>
      </c>
      <c r="D209" s="5" t="str">
        <f>IF('Data Validation'!$K$2&lt;&gt;TRUE,"",'Data Validation'!G209)</f>
        <v/>
      </c>
      <c r="E209" s="5" t="str">
        <f>IF($C209&lt;&gt;"M5","",Price!F209)</f>
        <v/>
      </c>
      <c r="F209" s="5" t="str">
        <f>IF($C209&lt;&gt;"M5","",Price!G209)</f>
        <v/>
      </c>
      <c r="G209" s="5" t="str">
        <f>IF($C209&lt;&gt;"M5","",SSA!E209)</f>
        <v/>
      </c>
      <c r="H209" s="5" t="str">
        <f>IF($C209&lt;&gt;"M5","",SSA!F209)</f>
        <v/>
      </c>
      <c r="I209" s="5" t="str">
        <f>IF($C209&lt;&gt;"M5","",SSA!G209)</f>
        <v/>
      </c>
      <c r="J209" s="5" t="str">
        <f>IF($C209&lt;&gt;"M5","",SSA!H209)</f>
        <v/>
      </c>
      <c r="K209" s="15" t="str">
        <f t="shared" si="21"/>
        <v/>
      </c>
      <c r="L209" s="26" t="str">
        <f t="shared" si="23"/>
        <v/>
      </c>
      <c r="M209" s="48" t="str">
        <f t="shared" si="24"/>
        <v/>
      </c>
      <c r="N209" s="49" t="str">
        <f t="shared" si="25"/>
        <v/>
      </c>
      <c r="O209" s="47"/>
      <c r="P209" s="47"/>
      <c r="Q209" s="47"/>
      <c r="R209" s="49" t="str">
        <f t="shared" si="22"/>
        <v/>
      </c>
      <c r="S209" s="47"/>
      <c r="T209" s="47"/>
      <c r="U209" s="47"/>
      <c r="V209" s="54" t="str">
        <f t="shared" si="26"/>
        <v/>
      </c>
      <c r="W209" s="46"/>
      <c r="X209" s="54" t="str">
        <f t="shared" si="27"/>
        <v/>
      </c>
      <c r="Y209" s="46"/>
      <c r="Z209" s="55"/>
      <c r="AA209" s="55"/>
    </row>
    <row r="210" spans="1:27" x14ac:dyDescent="0.55000000000000004">
      <c r="A210" s="5" t="str">
        <f>IF('Data Validation'!$K$2&lt;&gt;TRUE,"",'Data Validation'!A210)</f>
        <v/>
      </c>
      <c r="B210" s="5" t="str">
        <f>IF('Data Validation'!$K$2&lt;&gt;TRUE,"",'Data Validation'!C210)</f>
        <v/>
      </c>
      <c r="C210" s="5" t="str">
        <f>IF('Data Validation'!$K$2&lt;&gt;TRUE,"",'Data Validation'!E210)</f>
        <v/>
      </c>
      <c r="D210" s="5" t="str">
        <f>IF('Data Validation'!$K$2&lt;&gt;TRUE,"",'Data Validation'!G210)</f>
        <v/>
      </c>
      <c r="E210" s="5" t="str">
        <f>IF($C210&lt;&gt;"M5","",Price!F210)</f>
        <v/>
      </c>
      <c r="F210" s="5" t="str">
        <f>IF($C210&lt;&gt;"M5","",Price!G210)</f>
        <v/>
      </c>
      <c r="G210" s="5" t="str">
        <f>IF($C210&lt;&gt;"M5","",SSA!E210)</f>
        <v/>
      </c>
      <c r="H210" s="5" t="str">
        <f>IF($C210&lt;&gt;"M5","",SSA!F210)</f>
        <v/>
      </c>
      <c r="I210" s="5" t="str">
        <f>IF($C210&lt;&gt;"M5","",SSA!G210)</f>
        <v/>
      </c>
      <c r="J210" s="5" t="str">
        <f>IF($C210&lt;&gt;"M5","",SSA!H210)</f>
        <v/>
      </c>
      <c r="K210" s="15" t="str">
        <f t="shared" si="21"/>
        <v/>
      </c>
      <c r="L210" s="26" t="str">
        <f t="shared" si="23"/>
        <v/>
      </c>
      <c r="M210" s="48" t="str">
        <f t="shared" si="24"/>
        <v/>
      </c>
      <c r="N210" s="49" t="str">
        <f t="shared" si="25"/>
        <v/>
      </c>
      <c r="O210" s="47"/>
      <c r="P210" s="47"/>
      <c r="Q210" s="47"/>
      <c r="R210" s="49" t="str">
        <f t="shared" si="22"/>
        <v/>
      </c>
      <c r="S210" s="47"/>
      <c r="T210" s="47"/>
      <c r="U210" s="47"/>
      <c r="V210" s="54" t="str">
        <f t="shared" si="26"/>
        <v/>
      </c>
      <c r="W210" s="46"/>
      <c r="X210" s="54" t="str">
        <f t="shared" si="27"/>
        <v/>
      </c>
      <c r="Y210" s="46"/>
      <c r="Z210" s="55"/>
      <c r="AA210" s="55"/>
    </row>
    <row r="211" spans="1:27" x14ac:dyDescent="0.55000000000000004">
      <c r="A211" s="5" t="str">
        <f>IF('Data Validation'!$K$2&lt;&gt;TRUE,"",'Data Validation'!A211)</f>
        <v/>
      </c>
      <c r="B211" s="5" t="str">
        <f>IF('Data Validation'!$K$2&lt;&gt;TRUE,"",'Data Validation'!C211)</f>
        <v/>
      </c>
      <c r="C211" s="5" t="str">
        <f>IF('Data Validation'!$K$2&lt;&gt;TRUE,"",'Data Validation'!E211)</f>
        <v/>
      </c>
      <c r="D211" s="5" t="str">
        <f>IF('Data Validation'!$K$2&lt;&gt;TRUE,"",'Data Validation'!G211)</f>
        <v/>
      </c>
      <c r="E211" s="5" t="str">
        <f>IF($C211&lt;&gt;"M5","",Price!F211)</f>
        <v/>
      </c>
      <c r="F211" s="5" t="str">
        <f>IF($C211&lt;&gt;"M5","",Price!G211)</f>
        <v/>
      </c>
      <c r="G211" s="5" t="str">
        <f>IF($C211&lt;&gt;"M5","",SSA!E211)</f>
        <v/>
      </c>
      <c r="H211" s="5" t="str">
        <f>IF($C211&lt;&gt;"M5","",SSA!F211)</f>
        <v/>
      </c>
      <c r="I211" s="5" t="str">
        <f>IF($C211&lt;&gt;"M5","",SSA!G211)</f>
        <v/>
      </c>
      <c r="J211" s="5" t="str">
        <f>IF($C211&lt;&gt;"M5","",SSA!H211)</f>
        <v/>
      </c>
      <c r="K211" s="15" t="str">
        <f t="shared" si="21"/>
        <v/>
      </c>
      <c r="L211" s="26" t="str">
        <f t="shared" si="23"/>
        <v/>
      </c>
      <c r="M211" s="48" t="str">
        <f t="shared" si="24"/>
        <v/>
      </c>
      <c r="N211" s="49" t="str">
        <f t="shared" si="25"/>
        <v/>
      </c>
      <c r="O211" s="47"/>
      <c r="P211" s="47"/>
      <c r="Q211" s="47"/>
      <c r="R211" s="49" t="str">
        <f t="shared" si="22"/>
        <v/>
      </c>
      <c r="S211" s="47"/>
      <c r="T211" s="47"/>
      <c r="U211" s="47"/>
      <c r="V211" s="54" t="str">
        <f t="shared" si="26"/>
        <v/>
      </c>
      <c r="W211" s="46"/>
      <c r="X211" s="54" t="str">
        <f t="shared" si="27"/>
        <v/>
      </c>
      <c r="Y211" s="46"/>
      <c r="Z211" s="55"/>
      <c r="AA211" s="55"/>
    </row>
    <row r="212" spans="1:27" x14ac:dyDescent="0.55000000000000004">
      <c r="A212" s="5" t="str">
        <f>IF('Data Validation'!$K$2&lt;&gt;TRUE,"",'Data Validation'!A212)</f>
        <v/>
      </c>
      <c r="B212" s="5" t="str">
        <f>IF('Data Validation'!$K$2&lt;&gt;TRUE,"",'Data Validation'!C212)</f>
        <v/>
      </c>
      <c r="C212" s="5" t="str">
        <f>IF('Data Validation'!$K$2&lt;&gt;TRUE,"",'Data Validation'!E212)</f>
        <v/>
      </c>
      <c r="D212" s="5" t="str">
        <f>IF('Data Validation'!$K$2&lt;&gt;TRUE,"",'Data Validation'!G212)</f>
        <v/>
      </c>
      <c r="E212" s="5" t="str">
        <f>IF($C212&lt;&gt;"M5","",Price!F212)</f>
        <v/>
      </c>
      <c r="F212" s="5" t="str">
        <f>IF($C212&lt;&gt;"M5","",Price!G212)</f>
        <v/>
      </c>
      <c r="G212" s="5" t="str">
        <f>IF($C212&lt;&gt;"M5","",SSA!E212)</f>
        <v/>
      </c>
      <c r="H212" s="5" t="str">
        <f>IF($C212&lt;&gt;"M5","",SSA!F212)</f>
        <v/>
      </c>
      <c r="I212" s="5" t="str">
        <f>IF($C212&lt;&gt;"M5","",SSA!G212)</f>
        <v/>
      </c>
      <c r="J212" s="5" t="str">
        <f>IF($C212&lt;&gt;"M5","",SSA!H212)</f>
        <v/>
      </c>
      <c r="K212" s="15" t="str">
        <f t="shared" si="21"/>
        <v/>
      </c>
      <c r="L212" s="26" t="str">
        <f t="shared" si="23"/>
        <v/>
      </c>
      <c r="M212" s="48" t="str">
        <f t="shared" si="24"/>
        <v/>
      </c>
      <c r="N212" s="49" t="str">
        <f t="shared" si="25"/>
        <v/>
      </c>
      <c r="O212" s="47"/>
      <c r="P212" s="47"/>
      <c r="Q212" s="47"/>
      <c r="R212" s="49" t="str">
        <f t="shared" si="22"/>
        <v/>
      </c>
      <c r="S212" s="47"/>
      <c r="T212" s="47"/>
      <c r="U212" s="47"/>
      <c r="V212" s="54" t="str">
        <f t="shared" si="26"/>
        <v/>
      </c>
      <c r="W212" s="46"/>
      <c r="X212" s="54" t="str">
        <f t="shared" si="27"/>
        <v/>
      </c>
      <c r="Y212" s="46"/>
      <c r="Z212" s="55"/>
      <c r="AA212" s="55"/>
    </row>
    <row r="213" spans="1:27" x14ac:dyDescent="0.55000000000000004">
      <c r="A213" s="5" t="str">
        <f>IF('Data Validation'!$K$2&lt;&gt;TRUE,"",'Data Validation'!A213)</f>
        <v/>
      </c>
      <c r="B213" s="5" t="str">
        <f>IF('Data Validation'!$K$2&lt;&gt;TRUE,"",'Data Validation'!C213)</f>
        <v/>
      </c>
      <c r="C213" s="5" t="str">
        <f>IF('Data Validation'!$K$2&lt;&gt;TRUE,"",'Data Validation'!E213)</f>
        <v/>
      </c>
      <c r="D213" s="5" t="str">
        <f>IF('Data Validation'!$K$2&lt;&gt;TRUE,"",'Data Validation'!G213)</f>
        <v/>
      </c>
      <c r="E213" s="5" t="str">
        <f>IF($C213&lt;&gt;"M5","",Price!F213)</f>
        <v/>
      </c>
      <c r="F213" s="5" t="str">
        <f>IF($C213&lt;&gt;"M5","",Price!G213)</f>
        <v/>
      </c>
      <c r="G213" s="5" t="str">
        <f>IF($C213&lt;&gt;"M5","",SSA!E213)</f>
        <v/>
      </c>
      <c r="H213" s="5" t="str">
        <f>IF($C213&lt;&gt;"M5","",SSA!F213)</f>
        <v/>
      </c>
      <c r="I213" s="5" t="str">
        <f>IF($C213&lt;&gt;"M5","",SSA!G213)</f>
        <v/>
      </c>
      <c r="J213" s="5" t="str">
        <f>IF($C213&lt;&gt;"M5","",SSA!H213)</f>
        <v/>
      </c>
      <c r="K213" s="15" t="str">
        <f t="shared" si="21"/>
        <v/>
      </c>
      <c r="L213" s="26" t="str">
        <f t="shared" si="23"/>
        <v/>
      </c>
      <c r="M213" s="48" t="str">
        <f t="shared" si="24"/>
        <v/>
      </c>
      <c r="N213" s="49" t="str">
        <f t="shared" si="25"/>
        <v/>
      </c>
      <c r="O213" s="47"/>
      <c r="P213" s="47"/>
      <c r="Q213" s="47"/>
      <c r="R213" s="49" t="str">
        <f t="shared" si="22"/>
        <v/>
      </c>
      <c r="S213" s="47"/>
      <c r="T213" s="47"/>
      <c r="U213" s="47"/>
      <c r="V213" s="54" t="str">
        <f t="shared" si="26"/>
        <v/>
      </c>
      <c r="W213" s="46"/>
      <c r="X213" s="54" t="str">
        <f t="shared" si="27"/>
        <v/>
      </c>
      <c r="Y213" s="46"/>
      <c r="Z213" s="55"/>
      <c r="AA213" s="55"/>
    </row>
    <row r="214" spans="1:27" x14ac:dyDescent="0.55000000000000004">
      <c r="A214" s="5" t="str">
        <f>IF('Data Validation'!$K$2&lt;&gt;TRUE,"",'Data Validation'!A214)</f>
        <v/>
      </c>
      <c r="B214" s="5" t="str">
        <f>IF('Data Validation'!$K$2&lt;&gt;TRUE,"",'Data Validation'!C214)</f>
        <v/>
      </c>
      <c r="C214" s="5" t="str">
        <f>IF('Data Validation'!$K$2&lt;&gt;TRUE,"",'Data Validation'!E214)</f>
        <v/>
      </c>
      <c r="D214" s="5" t="str">
        <f>IF('Data Validation'!$K$2&lt;&gt;TRUE,"",'Data Validation'!G214)</f>
        <v/>
      </c>
      <c r="E214" s="5" t="str">
        <f>IF($C214&lt;&gt;"M5","",Price!F214)</f>
        <v/>
      </c>
      <c r="F214" s="5" t="str">
        <f>IF($C214&lt;&gt;"M5","",Price!G214)</f>
        <v/>
      </c>
      <c r="G214" s="5" t="str">
        <f>IF($C214&lt;&gt;"M5","",SSA!E214)</f>
        <v/>
      </c>
      <c r="H214" s="5" t="str">
        <f>IF($C214&lt;&gt;"M5","",SSA!F214)</f>
        <v/>
      </c>
      <c r="I214" s="5" t="str">
        <f>IF($C214&lt;&gt;"M5","",SSA!G214)</f>
        <v/>
      </c>
      <c r="J214" s="5" t="str">
        <f>IF($C214&lt;&gt;"M5","",SSA!H214)</f>
        <v/>
      </c>
      <c r="K214" s="15" t="str">
        <f t="shared" si="21"/>
        <v/>
      </c>
      <c r="L214" s="26" t="str">
        <f t="shared" si="23"/>
        <v/>
      </c>
      <c r="M214" s="48" t="str">
        <f t="shared" si="24"/>
        <v/>
      </c>
      <c r="N214" s="49" t="str">
        <f t="shared" si="25"/>
        <v/>
      </c>
      <c r="O214" s="47"/>
      <c r="P214" s="47"/>
      <c r="Q214" s="47"/>
      <c r="R214" s="49" t="str">
        <f t="shared" si="22"/>
        <v/>
      </c>
      <c r="S214" s="47"/>
      <c r="T214" s="47"/>
      <c r="U214" s="47"/>
      <c r="V214" s="54" t="str">
        <f t="shared" si="26"/>
        <v/>
      </c>
      <c r="W214" s="46"/>
      <c r="X214" s="54" t="str">
        <f t="shared" si="27"/>
        <v/>
      </c>
      <c r="Y214" s="46"/>
      <c r="Z214" s="55"/>
      <c r="AA214" s="55"/>
    </row>
    <row r="215" spans="1:27" x14ac:dyDescent="0.55000000000000004">
      <c r="A215" s="5" t="str">
        <f>IF('Data Validation'!$K$2&lt;&gt;TRUE,"",'Data Validation'!A215)</f>
        <v/>
      </c>
      <c r="B215" s="5" t="str">
        <f>IF('Data Validation'!$K$2&lt;&gt;TRUE,"",'Data Validation'!C215)</f>
        <v/>
      </c>
      <c r="C215" s="5" t="str">
        <f>IF('Data Validation'!$K$2&lt;&gt;TRUE,"",'Data Validation'!E215)</f>
        <v/>
      </c>
      <c r="D215" s="5" t="str">
        <f>IF('Data Validation'!$K$2&lt;&gt;TRUE,"",'Data Validation'!G215)</f>
        <v/>
      </c>
      <c r="E215" s="5" t="str">
        <f>IF($C215&lt;&gt;"M5","",Price!F215)</f>
        <v/>
      </c>
      <c r="F215" s="5" t="str">
        <f>IF($C215&lt;&gt;"M5","",Price!G215)</f>
        <v/>
      </c>
      <c r="G215" s="5" t="str">
        <f>IF($C215&lt;&gt;"M5","",SSA!E215)</f>
        <v/>
      </c>
      <c r="H215" s="5" t="str">
        <f>IF($C215&lt;&gt;"M5","",SSA!F215)</f>
        <v/>
      </c>
      <c r="I215" s="5" t="str">
        <f>IF($C215&lt;&gt;"M5","",SSA!G215)</f>
        <v/>
      </c>
      <c r="J215" s="5" t="str">
        <f>IF($C215&lt;&gt;"M5","",SSA!H215)</f>
        <v/>
      </c>
      <c r="K215" s="15" t="str">
        <f t="shared" si="21"/>
        <v/>
      </c>
      <c r="L215" s="26" t="str">
        <f t="shared" si="23"/>
        <v/>
      </c>
      <c r="M215" s="48" t="str">
        <f t="shared" si="24"/>
        <v/>
      </c>
      <c r="N215" s="49" t="str">
        <f t="shared" si="25"/>
        <v/>
      </c>
      <c r="O215" s="47"/>
      <c r="P215" s="47"/>
      <c r="Q215" s="47"/>
      <c r="R215" s="49" t="str">
        <f t="shared" si="22"/>
        <v/>
      </c>
      <c r="S215" s="47"/>
      <c r="T215" s="47"/>
      <c r="U215" s="47"/>
      <c r="V215" s="54" t="str">
        <f t="shared" si="26"/>
        <v/>
      </c>
      <c r="W215" s="46"/>
      <c r="X215" s="54" t="str">
        <f t="shared" si="27"/>
        <v/>
      </c>
      <c r="Y215" s="46"/>
      <c r="Z215" s="55"/>
      <c r="AA215" s="55"/>
    </row>
    <row r="216" spans="1:27" x14ac:dyDescent="0.55000000000000004">
      <c r="A216" s="5" t="str">
        <f>IF('Data Validation'!$K$2&lt;&gt;TRUE,"",'Data Validation'!A216)</f>
        <v/>
      </c>
      <c r="B216" s="5" t="str">
        <f>IF('Data Validation'!$K$2&lt;&gt;TRUE,"",'Data Validation'!C216)</f>
        <v/>
      </c>
      <c r="C216" s="5" t="str">
        <f>IF('Data Validation'!$K$2&lt;&gt;TRUE,"",'Data Validation'!E216)</f>
        <v/>
      </c>
      <c r="D216" s="5" t="str">
        <f>IF('Data Validation'!$K$2&lt;&gt;TRUE,"",'Data Validation'!G216)</f>
        <v/>
      </c>
      <c r="E216" s="5" t="str">
        <f>IF($C216&lt;&gt;"M5","",Price!F216)</f>
        <v/>
      </c>
      <c r="F216" s="5" t="str">
        <f>IF($C216&lt;&gt;"M5","",Price!G216)</f>
        <v/>
      </c>
      <c r="G216" s="5" t="str">
        <f>IF($C216&lt;&gt;"M5","",SSA!E216)</f>
        <v/>
      </c>
      <c r="H216" s="5" t="str">
        <f>IF($C216&lt;&gt;"M5","",SSA!F216)</f>
        <v/>
      </c>
      <c r="I216" s="5" t="str">
        <f>IF($C216&lt;&gt;"M5","",SSA!G216)</f>
        <v/>
      </c>
      <c r="J216" s="5" t="str">
        <f>IF($C216&lt;&gt;"M5","",SSA!H216)</f>
        <v/>
      </c>
      <c r="K216" s="15" t="str">
        <f t="shared" si="21"/>
        <v/>
      </c>
      <c r="L216" s="26" t="str">
        <f t="shared" si="23"/>
        <v/>
      </c>
      <c r="M216" s="48" t="str">
        <f t="shared" si="24"/>
        <v/>
      </c>
      <c r="N216" s="49" t="str">
        <f t="shared" si="25"/>
        <v/>
      </c>
      <c r="O216" s="47"/>
      <c r="P216" s="47"/>
      <c r="Q216" s="47"/>
      <c r="R216" s="49" t="str">
        <f t="shared" si="22"/>
        <v/>
      </c>
      <c r="S216" s="47"/>
      <c r="T216" s="47"/>
      <c r="U216" s="47"/>
      <c r="V216" s="54" t="str">
        <f t="shared" si="26"/>
        <v/>
      </c>
      <c r="W216" s="46"/>
      <c r="X216" s="54" t="str">
        <f t="shared" si="27"/>
        <v/>
      </c>
      <c r="Y216" s="46"/>
      <c r="Z216" s="55"/>
      <c r="AA216" s="55"/>
    </row>
    <row r="217" spans="1:27" x14ac:dyDescent="0.55000000000000004">
      <c r="A217" s="5" t="str">
        <f>IF('Data Validation'!$K$2&lt;&gt;TRUE,"",'Data Validation'!A217)</f>
        <v/>
      </c>
      <c r="B217" s="5" t="str">
        <f>IF('Data Validation'!$K$2&lt;&gt;TRUE,"",'Data Validation'!C217)</f>
        <v/>
      </c>
      <c r="C217" s="5" t="str">
        <f>IF('Data Validation'!$K$2&lt;&gt;TRUE,"",'Data Validation'!E217)</f>
        <v/>
      </c>
      <c r="D217" s="5" t="str">
        <f>IF('Data Validation'!$K$2&lt;&gt;TRUE,"",'Data Validation'!G217)</f>
        <v/>
      </c>
      <c r="E217" s="5" t="str">
        <f>IF($C217&lt;&gt;"M5","",Price!F217)</f>
        <v/>
      </c>
      <c r="F217" s="5" t="str">
        <f>IF($C217&lt;&gt;"M5","",Price!G217)</f>
        <v/>
      </c>
      <c r="G217" s="5" t="str">
        <f>IF($C217&lt;&gt;"M5","",SSA!E217)</f>
        <v/>
      </c>
      <c r="H217" s="5" t="str">
        <f>IF($C217&lt;&gt;"M5","",SSA!F217)</f>
        <v/>
      </c>
      <c r="I217" s="5" t="str">
        <f>IF($C217&lt;&gt;"M5","",SSA!G217)</f>
        <v/>
      </c>
      <c r="J217" s="5" t="str">
        <f>IF($C217&lt;&gt;"M5","",SSA!H217)</f>
        <v/>
      </c>
      <c r="K217" s="15" t="str">
        <f t="shared" si="21"/>
        <v/>
      </c>
      <c r="L217" s="26" t="str">
        <f t="shared" si="23"/>
        <v/>
      </c>
      <c r="M217" s="48" t="str">
        <f t="shared" si="24"/>
        <v/>
      </c>
      <c r="N217" s="49" t="str">
        <f t="shared" si="25"/>
        <v/>
      </c>
      <c r="O217" s="47"/>
      <c r="P217" s="47"/>
      <c r="Q217" s="47"/>
      <c r="R217" s="49" t="str">
        <f t="shared" si="22"/>
        <v/>
      </c>
      <c r="S217" s="47"/>
      <c r="T217" s="47"/>
      <c r="U217" s="47"/>
      <c r="V217" s="54" t="str">
        <f t="shared" si="26"/>
        <v/>
      </c>
      <c r="W217" s="46"/>
      <c r="X217" s="54" t="str">
        <f t="shared" si="27"/>
        <v/>
      </c>
      <c r="Y217" s="46"/>
      <c r="Z217" s="55"/>
      <c r="AA217" s="55"/>
    </row>
    <row r="218" spans="1:27" x14ac:dyDescent="0.55000000000000004">
      <c r="A218" s="5" t="str">
        <f>IF('Data Validation'!$K$2&lt;&gt;TRUE,"",'Data Validation'!A218)</f>
        <v/>
      </c>
      <c r="B218" s="5" t="str">
        <f>IF('Data Validation'!$K$2&lt;&gt;TRUE,"",'Data Validation'!C218)</f>
        <v/>
      </c>
      <c r="C218" s="5" t="str">
        <f>IF('Data Validation'!$K$2&lt;&gt;TRUE,"",'Data Validation'!E218)</f>
        <v/>
      </c>
      <c r="D218" s="5" t="str">
        <f>IF('Data Validation'!$K$2&lt;&gt;TRUE,"",'Data Validation'!G218)</f>
        <v/>
      </c>
      <c r="E218" s="5" t="str">
        <f>IF($C218&lt;&gt;"M5","",Price!F218)</f>
        <v/>
      </c>
      <c r="F218" s="5" t="str">
        <f>IF($C218&lt;&gt;"M5","",Price!G218)</f>
        <v/>
      </c>
      <c r="G218" s="5" t="str">
        <f>IF($C218&lt;&gt;"M5","",SSA!E218)</f>
        <v/>
      </c>
      <c r="H218" s="5" t="str">
        <f>IF($C218&lt;&gt;"M5","",SSA!F218)</f>
        <v/>
      </c>
      <c r="I218" s="5" t="str">
        <f>IF($C218&lt;&gt;"M5","",SSA!G218)</f>
        <v/>
      </c>
      <c r="J218" s="5" t="str">
        <f>IF($C218&lt;&gt;"M5","",SSA!H218)</f>
        <v/>
      </c>
      <c r="K218" s="15" t="str">
        <f t="shared" si="21"/>
        <v/>
      </c>
      <c r="L218" s="26" t="str">
        <f t="shared" si="23"/>
        <v/>
      </c>
      <c r="M218" s="48" t="str">
        <f t="shared" si="24"/>
        <v/>
      </c>
      <c r="N218" s="49" t="str">
        <f t="shared" si="25"/>
        <v/>
      </c>
      <c r="O218" s="47"/>
      <c r="P218" s="47"/>
      <c r="Q218" s="47"/>
      <c r="R218" s="49" t="str">
        <f t="shared" si="22"/>
        <v/>
      </c>
      <c r="S218" s="47"/>
      <c r="T218" s="47"/>
      <c r="U218" s="47"/>
      <c r="V218" s="54" t="str">
        <f t="shared" si="26"/>
        <v/>
      </c>
      <c r="W218" s="46"/>
      <c r="X218" s="54" t="str">
        <f t="shared" si="27"/>
        <v/>
      </c>
      <c r="Y218" s="46"/>
      <c r="Z218" s="55"/>
      <c r="AA218" s="55"/>
    </row>
    <row r="219" spans="1:27" x14ac:dyDescent="0.55000000000000004">
      <c r="A219" s="5" t="str">
        <f>IF('Data Validation'!$K$2&lt;&gt;TRUE,"",'Data Validation'!A219)</f>
        <v/>
      </c>
      <c r="B219" s="5" t="str">
        <f>IF('Data Validation'!$K$2&lt;&gt;TRUE,"",'Data Validation'!C219)</f>
        <v/>
      </c>
      <c r="C219" s="5" t="str">
        <f>IF('Data Validation'!$K$2&lt;&gt;TRUE,"",'Data Validation'!E219)</f>
        <v/>
      </c>
      <c r="D219" s="5" t="str">
        <f>IF('Data Validation'!$K$2&lt;&gt;TRUE,"",'Data Validation'!G219)</f>
        <v/>
      </c>
      <c r="E219" s="5" t="str">
        <f>IF($C219&lt;&gt;"M5","",Price!F219)</f>
        <v/>
      </c>
      <c r="F219" s="5" t="str">
        <f>IF($C219&lt;&gt;"M5","",Price!G219)</f>
        <v/>
      </c>
      <c r="G219" s="5" t="str">
        <f>IF($C219&lt;&gt;"M5","",SSA!E219)</f>
        <v/>
      </c>
      <c r="H219" s="5" t="str">
        <f>IF($C219&lt;&gt;"M5","",SSA!F219)</f>
        <v/>
      </c>
      <c r="I219" s="5" t="str">
        <f>IF($C219&lt;&gt;"M5","",SSA!G219)</f>
        <v/>
      </c>
      <c r="J219" s="5" t="str">
        <f>IF($C219&lt;&gt;"M5","",SSA!H219)</f>
        <v/>
      </c>
      <c r="K219" s="15" t="str">
        <f t="shared" si="21"/>
        <v/>
      </c>
      <c r="L219" s="26" t="str">
        <f t="shared" si="23"/>
        <v/>
      </c>
      <c r="M219" s="48" t="str">
        <f t="shared" si="24"/>
        <v/>
      </c>
      <c r="N219" s="49" t="str">
        <f t="shared" si="25"/>
        <v/>
      </c>
      <c r="O219" s="47"/>
      <c r="P219" s="47"/>
      <c r="Q219" s="47"/>
      <c r="R219" s="49" t="str">
        <f t="shared" si="22"/>
        <v/>
      </c>
      <c r="S219" s="47"/>
      <c r="T219" s="47"/>
      <c r="U219" s="47"/>
      <c r="V219" s="54" t="str">
        <f t="shared" si="26"/>
        <v/>
      </c>
      <c r="W219" s="46"/>
      <c r="X219" s="54" t="str">
        <f t="shared" si="27"/>
        <v/>
      </c>
      <c r="Y219" s="46"/>
      <c r="Z219" s="55"/>
      <c r="AA219" s="55"/>
    </row>
    <row r="220" spans="1:27" x14ac:dyDescent="0.55000000000000004">
      <c r="A220" s="5" t="str">
        <f>IF('Data Validation'!$K$2&lt;&gt;TRUE,"",'Data Validation'!A220)</f>
        <v/>
      </c>
      <c r="B220" s="5" t="str">
        <f>IF('Data Validation'!$K$2&lt;&gt;TRUE,"",'Data Validation'!C220)</f>
        <v/>
      </c>
      <c r="C220" s="5" t="str">
        <f>IF('Data Validation'!$K$2&lt;&gt;TRUE,"",'Data Validation'!E220)</f>
        <v/>
      </c>
      <c r="D220" s="5" t="str">
        <f>IF('Data Validation'!$K$2&lt;&gt;TRUE,"",'Data Validation'!G220)</f>
        <v/>
      </c>
      <c r="E220" s="5" t="str">
        <f>IF($C220&lt;&gt;"M5","",Price!F220)</f>
        <v/>
      </c>
      <c r="F220" s="5" t="str">
        <f>IF($C220&lt;&gt;"M5","",Price!G220)</f>
        <v/>
      </c>
      <c r="G220" s="5" t="str">
        <f>IF($C220&lt;&gt;"M5","",SSA!E220)</f>
        <v/>
      </c>
      <c r="H220" s="5" t="str">
        <f>IF($C220&lt;&gt;"M5","",SSA!F220)</f>
        <v/>
      </c>
      <c r="I220" s="5" t="str">
        <f>IF($C220&lt;&gt;"M5","",SSA!G220)</f>
        <v/>
      </c>
      <c r="J220" s="5" t="str">
        <f>IF($C220&lt;&gt;"M5","",SSA!H220)</f>
        <v/>
      </c>
      <c r="K220" s="15" t="str">
        <f t="shared" si="21"/>
        <v/>
      </c>
      <c r="L220" s="26" t="str">
        <f t="shared" si="23"/>
        <v/>
      </c>
      <c r="M220" s="48" t="str">
        <f t="shared" si="24"/>
        <v/>
      </c>
      <c r="N220" s="49" t="str">
        <f t="shared" si="25"/>
        <v/>
      </c>
      <c r="O220" s="47"/>
      <c r="P220" s="47"/>
      <c r="Q220" s="47"/>
      <c r="R220" s="49" t="str">
        <f t="shared" si="22"/>
        <v/>
      </c>
      <c r="S220" s="47"/>
      <c r="T220" s="47"/>
      <c r="U220" s="47"/>
      <c r="V220" s="54" t="str">
        <f t="shared" si="26"/>
        <v/>
      </c>
      <c r="W220" s="46"/>
      <c r="X220" s="54" t="str">
        <f t="shared" si="27"/>
        <v/>
      </c>
      <c r="Y220" s="46"/>
      <c r="Z220" s="55"/>
      <c r="AA220" s="55"/>
    </row>
    <row r="221" spans="1:27" x14ac:dyDescent="0.55000000000000004">
      <c r="A221" s="5" t="str">
        <f>IF('Data Validation'!$K$2&lt;&gt;TRUE,"",'Data Validation'!A221)</f>
        <v/>
      </c>
      <c r="B221" s="5" t="str">
        <f>IF('Data Validation'!$K$2&lt;&gt;TRUE,"",'Data Validation'!C221)</f>
        <v/>
      </c>
      <c r="C221" s="5" t="str">
        <f>IF('Data Validation'!$K$2&lt;&gt;TRUE,"",'Data Validation'!E221)</f>
        <v/>
      </c>
      <c r="D221" s="5" t="str">
        <f>IF('Data Validation'!$K$2&lt;&gt;TRUE,"",'Data Validation'!G221)</f>
        <v/>
      </c>
      <c r="E221" s="5" t="str">
        <f>IF($C221&lt;&gt;"M5","",Price!F221)</f>
        <v/>
      </c>
      <c r="F221" s="5" t="str">
        <f>IF($C221&lt;&gt;"M5","",Price!G221)</f>
        <v/>
      </c>
      <c r="G221" s="5" t="str">
        <f>IF($C221&lt;&gt;"M5","",SSA!E221)</f>
        <v/>
      </c>
      <c r="H221" s="5" t="str">
        <f>IF($C221&lt;&gt;"M5","",SSA!F221)</f>
        <v/>
      </c>
      <c r="I221" s="5" t="str">
        <f>IF($C221&lt;&gt;"M5","",SSA!G221)</f>
        <v/>
      </c>
      <c r="J221" s="5" t="str">
        <f>IF($C221&lt;&gt;"M5","",SSA!H221)</f>
        <v/>
      </c>
      <c r="K221" s="15" t="str">
        <f t="shared" si="21"/>
        <v/>
      </c>
      <c r="L221" s="26" t="str">
        <f t="shared" si="23"/>
        <v/>
      </c>
      <c r="M221" s="48" t="str">
        <f t="shared" si="24"/>
        <v/>
      </c>
      <c r="N221" s="49" t="str">
        <f t="shared" si="25"/>
        <v/>
      </c>
      <c r="O221" s="47"/>
      <c r="P221" s="47"/>
      <c r="Q221" s="47"/>
      <c r="R221" s="49" t="str">
        <f t="shared" si="22"/>
        <v/>
      </c>
      <c r="S221" s="47"/>
      <c r="T221" s="47"/>
      <c r="U221" s="47"/>
      <c r="V221" s="54" t="str">
        <f t="shared" si="26"/>
        <v/>
      </c>
      <c r="W221" s="46"/>
      <c r="X221" s="54" t="str">
        <f t="shared" si="27"/>
        <v/>
      </c>
      <c r="Y221" s="46"/>
      <c r="Z221" s="55"/>
      <c r="AA221" s="55"/>
    </row>
    <row r="222" spans="1:27" x14ac:dyDescent="0.55000000000000004">
      <c r="A222" s="5" t="str">
        <f>IF('Data Validation'!$K$2&lt;&gt;TRUE,"",'Data Validation'!A222)</f>
        <v/>
      </c>
      <c r="B222" s="5" t="str">
        <f>IF('Data Validation'!$K$2&lt;&gt;TRUE,"",'Data Validation'!C222)</f>
        <v/>
      </c>
      <c r="C222" s="5" t="str">
        <f>IF('Data Validation'!$K$2&lt;&gt;TRUE,"",'Data Validation'!E222)</f>
        <v/>
      </c>
      <c r="D222" s="5" t="str">
        <f>IF('Data Validation'!$K$2&lt;&gt;TRUE,"",'Data Validation'!G222)</f>
        <v/>
      </c>
      <c r="E222" s="5" t="str">
        <f>IF($C222&lt;&gt;"M5","",Price!F222)</f>
        <v/>
      </c>
      <c r="F222" s="5" t="str">
        <f>IF($C222&lt;&gt;"M5","",Price!G222)</f>
        <v/>
      </c>
      <c r="G222" s="5" t="str">
        <f>IF($C222&lt;&gt;"M5","",SSA!E222)</f>
        <v/>
      </c>
      <c r="H222" s="5" t="str">
        <f>IF($C222&lt;&gt;"M5","",SSA!F222)</f>
        <v/>
      </c>
      <c r="I222" s="5" t="str">
        <f>IF($C222&lt;&gt;"M5","",SSA!G222)</f>
        <v/>
      </c>
      <c r="J222" s="5" t="str">
        <f>IF($C222&lt;&gt;"M5","",SSA!H222)</f>
        <v/>
      </c>
      <c r="K222" s="15" t="str">
        <f t="shared" si="21"/>
        <v/>
      </c>
      <c r="L222" s="26" t="str">
        <f t="shared" si="23"/>
        <v/>
      </c>
      <c r="M222" s="48" t="str">
        <f t="shared" si="24"/>
        <v/>
      </c>
      <c r="N222" s="49" t="str">
        <f t="shared" si="25"/>
        <v/>
      </c>
      <c r="O222" s="47"/>
      <c r="P222" s="47"/>
      <c r="Q222" s="47"/>
      <c r="R222" s="49" t="str">
        <f t="shared" si="22"/>
        <v/>
      </c>
      <c r="S222" s="47"/>
      <c r="T222" s="47"/>
      <c r="U222" s="47"/>
      <c r="V222" s="54" t="str">
        <f t="shared" si="26"/>
        <v/>
      </c>
      <c r="W222" s="46"/>
      <c r="X222" s="54" t="str">
        <f t="shared" si="27"/>
        <v/>
      </c>
      <c r="Y222" s="46"/>
      <c r="Z222" s="55"/>
      <c r="AA222" s="55"/>
    </row>
    <row r="223" spans="1:27" x14ac:dyDescent="0.55000000000000004">
      <c r="A223" s="5" t="str">
        <f>IF('Data Validation'!$K$2&lt;&gt;TRUE,"",'Data Validation'!A223)</f>
        <v/>
      </c>
      <c r="B223" s="5" t="str">
        <f>IF('Data Validation'!$K$2&lt;&gt;TRUE,"",'Data Validation'!C223)</f>
        <v/>
      </c>
      <c r="C223" s="5" t="str">
        <f>IF('Data Validation'!$K$2&lt;&gt;TRUE,"",'Data Validation'!E223)</f>
        <v/>
      </c>
      <c r="D223" s="5" t="str">
        <f>IF('Data Validation'!$K$2&lt;&gt;TRUE,"",'Data Validation'!G223)</f>
        <v/>
      </c>
      <c r="E223" s="5" t="str">
        <f>IF($C223&lt;&gt;"M5","",Price!F223)</f>
        <v/>
      </c>
      <c r="F223" s="5" t="str">
        <f>IF($C223&lt;&gt;"M5","",Price!G223)</f>
        <v/>
      </c>
      <c r="G223" s="5" t="str">
        <f>IF($C223&lt;&gt;"M5","",SSA!E223)</f>
        <v/>
      </c>
      <c r="H223" s="5" t="str">
        <f>IF($C223&lt;&gt;"M5","",SSA!F223)</f>
        <v/>
      </c>
      <c r="I223" s="5" t="str">
        <f>IF($C223&lt;&gt;"M5","",SSA!G223)</f>
        <v/>
      </c>
      <c r="J223" s="5" t="str">
        <f>IF($C223&lt;&gt;"M5","",SSA!H223)</f>
        <v/>
      </c>
      <c r="K223" s="15" t="str">
        <f t="shared" si="21"/>
        <v/>
      </c>
      <c r="L223" s="26" t="str">
        <f t="shared" si="23"/>
        <v/>
      </c>
      <c r="M223" s="48" t="str">
        <f t="shared" si="24"/>
        <v/>
      </c>
      <c r="N223" s="49" t="str">
        <f t="shared" si="25"/>
        <v/>
      </c>
      <c r="O223" s="47"/>
      <c r="P223" s="47"/>
      <c r="Q223" s="47"/>
      <c r="R223" s="49" t="str">
        <f t="shared" si="22"/>
        <v/>
      </c>
      <c r="S223" s="47"/>
      <c r="T223" s="47"/>
      <c r="U223" s="47"/>
      <c r="V223" s="54" t="str">
        <f t="shared" si="26"/>
        <v/>
      </c>
      <c r="W223" s="46"/>
      <c r="X223" s="54" t="str">
        <f t="shared" si="27"/>
        <v/>
      </c>
      <c r="Y223" s="46"/>
      <c r="Z223" s="55"/>
      <c r="AA223" s="55"/>
    </row>
    <row r="224" spans="1:27" x14ac:dyDescent="0.55000000000000004">
      <c r="A224" s="5" t="str">
        <f>IF('Data Validation'!$K$2&lt;&gt;TRUE,"",'Data Validation'!A224)</f>
        <v/>
      </c>
      <c r="B224" s="5" t="str">
        <f>IF('Data Validation'!$K$2&lt;&gt;TRUE,"",'Data Validation'!C224)</f>
        <v/>
      </c>
      <c r="C224" s="5" t="str">
        <f>IF('Data Validation'!$K$2&lt;&gt;TRUE,"",'Data Validation'!E224)</f>
        <v/>
      </c>
      <c r="D224" s="5" t="str">
        <f>IF('Data Validation'!$K$2&lt;&gt;TRUE,"",'Data Validation'!G224)</f>
        <v/>
      </c>
      <c r="E224" s="5" t="str">
        <f>IF($C224&lt;&gt;"M5","",Price!F224)</f>
        <v/>
      </c>
      <c r="F224" s="5" t="str">
        <f>IF($C224&lt;&gt;"M5","",Price!G224)</f>
        <v/>
      </c>
      <c r="G224" s="5" t="str">
        <f>IF($C224&lt;&gt;"M5","",SSA!E224)</f>
        <v/>
      </c>
      <c r="H224" s="5" t="str">
        <f>IF($C224&lt;&gt;"M5","",SSA!F224)</f>
        <v/>
      </c>
      <c r="I224" s="5" t="str">
        <f>IF($C224&lt;&gt;"M5","",SSA!G224)</f>
        <v/>
      </c>
      <c r="J224" s="5" t="str">
        <f>IF($C224&lt;&gt;"M5","",SSA!H224)</f>
        <v/>
      </c>
      <c r="K224" s="15" t="str">
        <f t="shared" si="21"/>
        <v/>
      </c>
      <c r="L224" s="26" t="str">
        <f t="shared" si="23"/>
        <v/>
      </c>
      <c r="M224" s="48" t="str">
        <f t="shared" si="24"/>
        <v/>
      </c>
      <c r="N224" s="49" t="str">
        <f t="shared" si="25"/>
        <v/>
      </c>
      <c r="O224" s="47"/>
      <c r="P224" s="47"/>
      <c r="Q224" s="47"/>
      <c r="R224" s="49" t="str">
        <f t="shared" si="22"/>
        <v/>
      </c>
      <c r="S224" s="47"/>
      <c r="T224" s="47"/>
      <c r="U224" s="47"/>
      <c r="V224" s="54" t="str">
        <f t="shared" si="26"/>
        <v/>
      </c>
      <c r="W224" s="46"/>
      <c r="X224" s="54" t="str">
        <f t="shared" si="27"/>
        <v/>
      </c>
      <c r="Y224" s="46"/>
      <c r="Z224" s="55"/>
      <c r="AA224" s="55"/>
    </row>
    <row r="225" spans="1:27" x14ac:dyDescent="0.55000000000000004">
      <c r="A225" s="5" t="str">
        <f>IF('Data Validation'!$K$2&lt;&gt;TRUE,"",'Data Validation'!A225)</f>
        <v/>
      </c>
      <c r="B225" s="5" t="str">
        <f>IF('Data Validation'!$K$2&lt;&gt;TRUE,"",'Data Validation'!C225)</f>
        <v/>
      </c>
      <c r="C225" s="5" t="str">
        <f>IF('Data Validation'!$K$2&lt;&gt;TRUE,"",'Data Validation'!E225)</f>
        <v/>
      </c>
      <c r="D225" s="5" t="str">
        <f>IF('Data Validation'!$K$2&lt;&gt;TRUE,"",'Data Validation'!G225)</f>
        <v/>
      </c>
      <c r="E225" s="5" t="str">
        <f>IF($C225&lt;&gt;"M5","",Price!F225)</f>
        <v/>
      </c>
      <c r="F225" s="5" t="str">
        <f>IF($C225&lt;&gt;"M5","",Price!G225)</f>
        <v/>
      </c>
      <c r="G225" s="5" t="str">
        <f>IF($C225&lt;&gt;"M5","",SSA!E225)</f>
        <v/>
      </c>
      <c r="H225" s="5" t="str">
        <f>IF($C225&lt;&gt;"M5","",SSA!F225)</f>
        <v/>
      </c>
      <c r="I225" s="5" t="str">
        <f>IF($C225&lt;&gt;"M5","",SSA!G225)</f>
        <v/>
      </c>
      <c r="J225" s="5" t="str">
        <f>IF($C225&lt;&gt;"M5","",SSA!H225)</f>
        <v/>
      </c>
      <c r="K225" s="15" t="str">
        <f t="shared" si="21"/>
        <v/>
      </c>
      <c r="L225" s="26" t="str">
        <f t="shared" si="23"/>
        <v/>
      </c>
      <c r="M225" s="48" t="str">
        <f t="shared" si="24"/>
        <v/>
      </c>
      <c r="N225" s="49" t="str">
        <f t="shared" si="25"/>
        <v/>
      </c>
      <c r="O225" s="47"/>
      <c r="P225" s="47"/>
      <c r="Q225" s="47"/>
      <c r="R225" s="49" t="str">
        <f t="shared" si="22"/>
        <v/>
      </c>
      <c r="S225" s="47"/>
      <c r="T225" s="47"/>
      <c r="U225" s="47"/>
      <c r="V225" s="54" t="str">
        <f t="shared" si="26"/>
        <v/>
      </c>
      <c r="W225" s="46"/>
      <c r="X225" s="54" t="str">
        <f t="shared" si="27"/>
        <v/>
      </c>
      <c r="Y225" s="46"/>
      <c r="Z225" s="55"/>
      <c r="AA225" s="55"/>
    </row>
    <row r="226" spans="1:27" x14ac:dyDescent="0.55000000000000004">
      <c r="A226" s="5" t="str">
        <f>IF('Data Validation'!$K$2&lt;&gt;TRUE,"",'Data Validation'!A226)</f>
        <v/>
      </c>
      <c r="B226" s="5" t="str">
        <f>IF('Data Validation'!$K$2&lt;&gt;TRUE,"",'Data Validation'!C226)</f>
        <v/>
      </c>
      <c r="C226" s="5" t="str">
        <f>IF('Data Validation'!$K$2&lt;&gt;TRUE,"",'Data Validation'!E226)</f>
        <v/>
      </c>
      <c r="D226" s="5" t="str">
        <f>IF('Data Validation'!$K$2&lt;&gt;TRUE,"",'Data Validation'!G226)</f>
        <v/>
      </c>
      <c r="E226" s="5" t="str">
        <f>IF($C226&lt;&gt;"M5","",Price!F226)</f>
        <v/>
      </c>
      <c r="F226" s="5" t="str">
        <f>IF($C226&lt;&gt;"M5","",Price!G226)</f>
        <v/>
      </c>
      <c r="G226" s="5" t="str">
        <f>IF($C226&lt;&gt;"M5","",SSA!E226)</f>
        <v/>
      </c>
      <c r="H226" s="5" t="str">
        <f>IF($C226&lt;&gt;"M5","",SSA!F226)</f>
        <v/>
      </c>
      <c r="I226" s="5" t="str">
        <f>IF($C226&lt;&gt;"M5","",SSA!G226)</f>
        <v/>
      </c>
      <c r="J226" s="5" t="str">
        <f>IF($C226&lt;&gt;"M5","",SSA!H226)</f>
        <v/>
      </c>
      <c r="K226" s="15" t="str">
        <f t="shared" si="21"/>
        <v/>
      </c>
      <c r="L226" s="26" t="str">
        <f t="shared" si="23"/>
        <v/>
      </c>
      <c r="M226" s="48" t="str">
        <f t="shared" si="24"/>
        <v/>
      </c>
      <c r="N226" s="49" t="str">
        <f t="shared" si="25"/>
        <v/>
      </c>
      <c r="O226" s="47"/>
      <c r="P226" s="47"/>
      <c r="Q226" s="47"/>
      <c r="R226" s="49" t="str">
        <f t="shared" si="22"/>
        <v/>
      </c>
      <c r="S226" s="47"/>
      <c r="T226" s="47"/>
      <c r="U226" s="47"/>
      <c r="V226" s="54" t="str">
        <f t="shared" si="26"/>
        <v/>
      </c>
      <c r="W226" s="46"/>
      <c r="X226" s="54" t="str">
        <f t="shared" si="27"/>
        <v/>
      </c>
      <c r="Y226" s="46"/>
      <c r="Z226" s="55"/>
      <c r="AA226" s="55"/>
    </row>
    <row r="227" spans="1:27" x14ac:dyDescent="0.55000000000000004">
      <c r="A227" s="5" t="str">
        <f>IF('Data Validation'!$K$2&lt;&gt;TRUE,"",'Data Validation'!A227)</f>
        <v/>
      </c>
      <c r="B227" s="5" t="str">
        <f>IF('Data Validation'!$K$2&lt;&gt;TRUE,"",'Data Validation'!C227)</f>
        <v/>
      </c>
      <c r="C227" s="5" t="str">
        <f>IF('Data Validation'!$K$2&lt;&gt;TRUE,"",'Data Validation'!E227)</f>
        <v/>
      </c>
      <c r="D227" s="5" t="str">
        <f>IF('Data Validation'!$K$2&lt;&gt;TRUE,"",'Data Validation'!G227)</f>
        <v/>
      </c>
      <c r="E227" s="5" t="str">
        <f>IF($C227&lt;&gt;"M5","",Price!F227)</f>
        <v/>
      </c>
      <c r="F227" s="5" t="str">
        <f>IF($C227&lt;&gt;"M5","",Price!G227)</f>
        <v/>
      </c>
      <c r="G227" s="5" t="str">
        <f>IF($C227&lt;&gt;"M5","",SSA!E227)</f>
        <v/>
      </c>
      <c r="H227" s="5" t="str">
        <f>IF($C227&lt;&gt;"M5","",SSA!F227)</f>
        <v/>
      </c>
      <c r="I227" s="5" t="str">
        <f>IF($C227&lt;&gt;"M5","",SSA!G227)</f>
        <v/>
      </c>
      <c r="J227" s="5" t="str">
        <f>IF($C227&lt;&gt;"M5","",SSA!H227)</f>
        <v/>
      </c>
      <c r="K227" s="15" t="str">
        <f t="shared" si="21"/>
        <v/>
      </c>
      <c r="L227" s="26" t="str">
        <f t="shared" si="23"/>
        <v/>
      </c>
      <c r="M227" s="48" t="str">
        <f t="shared" si="24"/>
        <v/>
      </c>
      <c r="N227" s="49" t="str">
        <f t="shared" si="25"/>
        <v/>
      </c>
      <c r="O227" s="47"/>
      <c r="P227" s="47"/>
      <c r="Q227" s="47"/>
      <c r="R227" s="49" t="str">
        <f t="shared" si="22"/>
        <v/>
      </c>
      <c r="S227" s="47"/>
      <c r="T227" s="47"/>
      <c r="U227" s="47"/>
      <c r="V227" s="54" t="str">
        <f t="shared" si="26"/>
        <v/>
      </c>
      <c r="W227" s="46"/>
      <c r="X227" s="54" t="str">
        <f t="shared" si="27"/>
        <v/>
      </c>
      <c r="Y227" s="46"/>
      <c r="Z227" s="55"/>
      <c r="AA227" s="55"/>
    </row>
    <row r="228" spans="1:27" x14ac:dyDescent="0.55000000000000004">
      <c r="A228" s="5" t="str">
        <f>IF('Data Validation'!$K$2&lt;&gt;TRUE,"",'Data Validation'!A228)</f>
        <v/>
      </c>
      <c r="B228" s="5" t="str">
        <f>IF('Data Validation'!$K$2&lt;&gt;TRUE,"",'Data Validation'!C228)</f>
        <v/>
      </c>
      <c r="C228" s="5" t="str">
        <f>IF('Data Validation'!$K$2&lt;&gt;TRUE,"",'Data Validation'!E228)</f>
        <v/>
      </c>
      <c r="D228" s="5" t="str">
        <f>IF('Data Validation'!$K$2&lt;&gt;TRUE,"",'Data Validation'!G228)</f>
        <v/>
      </c>
      <c r="E228" s="5" t="str">
        <f>IF($C228&lt;&gt;"M5","",Price!F228)</f>
        <v/>
      </c>
      <c r="F228" s="5" t="str">
        <f>IF($C228&lt;&gt;"M5","",Price!G228)</f>
        <v/>
      </c>
      <c r="G228" s="5" t="str">
        <f>IF($C228&lt;&gt;"M5","",SSA!E228)</f>
        <v/>
      </c>
      <c r="H228" s="5" t="str">
        <f>IF($C228&lt;&gt;"M5","",SSA!F228)</f>
        <v/>
      </c>
      <c r="I228" s="5" t="str">
        <f>IF($C228&lt;&gt;"M5","",SSA!G228)</f>
        <v/>
      </c>
      <c r="J228" s="5" t="str">
        <f>IF($C228&lt;&gt;"M5","",SSA!H228)</f>
        <v/>
      </c>
      <c r="K228" s="15" t="str">
        <f t="shared" si="21"/>
        <v/>
      </c>
      <c r="L228" s="26" t="str">
        <f t="shared" si="23"/>
        <v/>
      </c>
      <c r="M228" s="48" t="str">
        <f t="shared" si="24"/>
        <v/>
      </c>
      <c r="N228" s="49" t="str">
        <f t="shared" si="25"/>
        <v/>
      </c>
      <c r="O228" s="47"/>
      <c r="P228" s="47"/>
      <c r="Q228" s="47"/>
      <c r="R228" s="49" t="str">
        <f t="shared" si="22"/>
        <v/>
      </c>
      <c r="S228" s="47"/>
      <c r="T228" s="47"/>
      <c r="U228" s="47"/>
      <c r="V228" s="54" t="str">
        <f t="shared" si="26"/>
        <v/>
      </c>
      <c r="W228" s="46"/>
      <c r="X228" s="54" t="str">
        <f t="shared" si="27"/>
        <v/>
      </c>
      <c r="Y228" s="46"/>
      <c r="Z228" s="55"/>
      <c r="AA228" s="55"/>
    </row>
    <row r="229" spans="1:27" x14ac:dyDescent="0.55000000000000004">
      <c r="A229" s="5" t="str">
        <f>IF('Data Validation'!$K$2&lt;&gt;TRUE,"",'Data Validation'!A229)</f>
        <v/>
      </c>
      <c r="B229" s="5" t="str">
        <f>IF('Data Validation'!$K$2&lt;&gt;TRUE,"",'Data Validation'!C229)</f>
        <v/>
      </c>
      <c r="C229" s="5" t="str">
        <f>IF('Data Validation'!$K$2&lt;&gt;TRUE,"",'Data Validation'!E229)</f>
        <v/>
      </c>
      <c r="D229" s="5" t="str">
        <f>IF('Data Validation'!$K$2&lt;&gt;TRUE,"",'Data Validation'!G229)</f>
        <v/>
      </c>
      <c r="E229" s="5" t="str">
        <f>IF($C229&lt;&gt;"M5","",Price!F229)</f>
        <v/>
      </c>
      <c r="F229" s="5" t="str">
        <f>IF($C229&lt;&gt;"M5","",Price!G229)</f>
        <v/>
      </c>
      <c r="G229" s="5" t="str">
        <f>IF($C229&lt;&gt;"M5","",SSA!E229)</f>
        <v/>
      </c>
      <c r="H229" s="5" t="str">
        <f>IF($C229&lt;&gt;"M5","",SSA!F229)</f>
        <v/>
      </c>
      <c r="I229" s="5" t="str">
        <f>IF($C229&lt;&gt;"M5","",SSA!G229)</f>
        <v/>
      </c>
      <c r="J229" s="5" t="str">
        <f>IF($C229&lt;&gt;"M5","",SSA!H229)</f>
        <v/>
      </c>
      <c r="K229" s="15" t="str">
        <f t="shared" si="21"/>
        <v/>
      </c>
      <c r="L229" s="26" t="str">
        <f t="shared" si="23"/>
        <v/>
      </c>
      <c r="M229" s="48" t="str">
        <f t="shared" si="24"/>
        <v/>
      </c>
      <c r="N229" s="49" t="str">
        <f t="shared" si="25"/>
        <v/>
      </c>
      <c r="O229" s="47"/>
      <c r="P229" s="47"/>
      <c r="Q229" s="47"/>
      <c r="R229" s="49" t="str">
        <f t="shared" si="22"/>
        <v/>
      </c>
      <c r="S229" s="47"/>
      <c r="T229" s="47"/>
      <c r="U229" s="47"/>
      <c r="V229" s="54" t="str">
        <f t="shared" si="26"/>
        <v/>
      </c>
      <c r="W229" s="46"/>
      <c r="X229" s="54" t="str">
        <f t="shared" si="27"/>
        <v/>
      </c>
      <c r="Y229" s="46"/>
      <c r="Z229" s="55"/>
      <c r="AA229" s="55"/>
    </row>
    <row r="230" spans="1:27" x14ac:dyDescent="0.55000000000000004">
      <c r="A230" s="5" t="str">
        <f>IF('Data Validation'!$K$2&lt;&gt;TRUE,"",'Data Validation'!A230)</f>
        <v/>
      </c>
      <c r="B230" s="5" t="str">
        <f>IF('Data Validation'!$K$2&lt;&gt;TRUE,"",'Data Validation'!C230)</f>
        <v/>
      </c>
      <c r="C230" s="5" t="str">
        <f>IF('Data Validation'!$K$2&lt;&gt;TRUE,"",'Data Validation'!E230)</f>
        <v/>
      </c>
      <c r="D230" s="5" t="str">
        <f>IF('Data Validation'!$K$2&lt;&gt;TRUE,"",'Data Validation'!G230)</f>
        <v/>
      </c>
      <c r="E230" s="5" t="str">
        <f>IF($C230&lt;&gt;"M5","",Price!F230)</f>
        <v/>
      </c>
      <c r="F230" s="5" t="str">
        <f>IF($C230&lt;&gt;"M5","",Price!G230)</f>
        <v/>
      </c>
      <c r="G230" s="5" t="str">
        <f>IF($C230&lt;&gt;"M5","",SSA!E230)</f>
        <v/>
      </c>
      <c r="H230" s="5" t="str">
        <f>IF($C230&lt;&gt;"M5","",SSA!F230)</f>
        <v/>
      </c>
      <c r="I230" s="5" t="str">
        <f>IF($C230&lt;&gt;"M5","",SSA!G230)</f>
        <v/>
      </c>
      <c r="J230" s="5" t="str">
        <f>IF($C230&lt;&gt;"M5","",SSA!H230)</f>
        <v/>
      </c>
      <c r="K230" s="15" t="str">
        <f t="shared" si="21"/>
        <v/>
      </c>
      <c r="L230" s="26" t="str">
        <f t="shared" si="23"/>
        <v/>
      </c>
      <c r="M230" s="48" t="str">
        <f t="shared" si="24"/>
        <v/>
      </c>
      <c r="N230" s="49" t="str">
        <f t="shared" si="25"/>
        <v/>
      </c>
      <c r="O230" s="47"/>
      <c r="P230" s="47"/>
      <c r="Q230" s="47"/>
      <c r="R230" s="49" t="str">
        <f t="shared" si="22"/>
        <v/>
      </c>
      <c r="S230" s="47"/>
      <c r="T230" s="47"/>
      <c r="U230" s="47"/>
      <c r="V230" s="54" t="str">
        <f t="shared" si="26"/>
        <v/>
      </c>
      <c r="W230" s="46"/>
      <c r="X230" s="54" t="str">
        <f t="shared" si="27"/>
        <v/>
      </c>
      <c r="Y230" s="46"/>
      <c r="Z230" s="55"/>
      <c r="AA230" s="55"/>
    </row>
    <row r="231" spans="1:27" x14ac:dyDescent="0.55000000000000004">
      <c r="A231" s="5" t="str">
        <f>IF('Data Validation'!$K$2&lt;&gt;TRUE,"",'Data Validation'!A231)</f>
        <v/>
      </c>
      <c r="B231" s="5" t="str">
        <f>IF('Data Validation'!$K$2&lt;&gt;TRUE,"",'Data Validation'!C231)</f>
        <v/>
      </c>
      <c r="C231" s="5" t="str">
        <f>IF('Data Validation'!$K$2&lt;&gt;TRUE,"",'Data Validation'!E231)</f>
        <v/>
      </c>
      <c r="D231" s="5" t="str">
        <f>IF('Data Validation'!$K$2&lt;&gt;TRUE,"",'Data Validation'!G231)</f>
        <v/>
      </c>
      <c r="E231" s="5" t="str">
        <f>IF($C231&lt;&gt;"M5","",Price!F231)</f>
        <v/>
      </c>
      <c r="F231" s="5" t="str">
        <f>IF($C231&lt;&gt;"M5","",Price!G231)</f>
        <v/>
      </c>
      <c r="G231" s="5" t="str">
        <f>IF($C231&lt;&gt;"M5","",SSA!E231)</f>
        <v/>
      </c>
      <c r="H231" s="5" t="str">
        <f>IF($C231&lt;&gt;"M5","",SSA!F231)</f>
        <v/>
      </c>
      <c r="I231" s="5" t="str">
        <f>IF($C231&lt;&gt;"M5","",SSA!G231)</f>
        <v/>
      </c>
      <c r="J231" s="5" t="str">
        <f>IF($C231&lt;&gt;"M5","",SSA!H231)</f>
        <v/>
      </c>
      <c r="K231" s="15" t="str">
        <f t="shared" si="21"/>
        <v/>
      </c>
      <c r="L231" s="26" t="str">
        <f t="shared" si="23"/>
        <v/>
      </c>
      <c r="M231" s="48" t="str">
        <f t="shared" si="24"/>
        <v/>
      </c>
      <c r="N231" s="49" t="str">
        <f t="shared" si="25"/>
        <v/>
      </c>
      <c r="O231" s="47"/>
      <c r="P231" s="47"/>
      <c r="Q231" s="47"/>
      <c r="R231" s="49" t="str">
        <f t="shared" si="22"/>
        <v/>
      </c>
      <c r="S231" s="47"/>
      <c r="T231" s="47"/>
      <c r="U231" s="47"/>
      <c r="V231" s="54" t="str">
        <f t="shared" si="26"/>
        <v/>
      </c>
      <c r="W231" s="46"/>
      <c r="X231" s="54" t="str">
        <f t="shared" si="27"/>
        <v/>
      </c>
      <c r="Y231" s="46"/>
      <c r="Z231" s="55"/>
      <c r="AA231" s="55"/>
    </row>
    <row r="232" spans="1:27" x14ac:dyDescent="0.55000000000000004">
      <c r="A232" s="5" t="str">
        <f>IF('Data Validation'!$K$2&lt;&gt;TRUE,"",'Data Validation'!A232)</f>
        <v/>
      </c>
      <c r="B232" s="5" t="str">
        <f>IF('Data Validation'!$K$2&lt;&gt;TRUE,"",'Data Validation'!C232)</f>
        <v/>
      </c>
      <c r="C232" s="5" t="str">
        <f>IF('Data Validation'!$K$2&lt;&gt;TRUE,"",'Data Validation'!E232)</f>
        <v/>
      </c>
      <c r="D232" s="5" t="str">
        <f>IF('Data Validation'!$K$2&lt;&gt;TRUE,"",'Data Validation'!G232)</f>
        <v/>
      </c>
      <c r="E232" s="5" t="str">
        <f>IF($C232&lt;&gt;"M5","",Price!F232)</f>
        <v/>
      </c>
      <c r="F232" s="5" t="str">
        <f>IF($C232&lt;&gt;"M5","",Price!G232)</f>
        <v/>
      </c>
      <c r="G232" s="5" t="str">
        <f>IF($C232&lt;&gt;"M5","",SSA!E232)</f>
        <v/>
      </c>
      <c r="H232" s="5" t="str">
        <f>IF($C232&lt;&gt;"M5","",SSA!F232)</f>
        <v/>
      </c>
      <c r="I232" s="5" t="str">
        <f>IF($C232&lt;&gt;"M5","",SSA!G232)</f>
        <v/>
      </c>
      <c r="J232" s="5" t="str">
        <f>IF($C232&lt;&gt;"M5","",SSA!H232)</f>
        <v/>
      </c>
      <c r="K232" s="15" t="str">
        <f t="shared" si="21"/>
        <v/>
      </c>
      <c r="L232" s="26" t="str">
        <f t="shared" si="23"/>
        <v/>
      </c>
      <c r="M232" s="48" t="str">
        <f t="shared" si="24"/>
        <v/>
      </c>
      <c r="N232" s="49" t="str">
        <f t="shared" si="25"/>
        <v/>
      </c>
      <c r="O232" s="47"/>
      <c r="P232" s="47"/>
      <c r="Q232" s="47"/>
      <c r="R232" s="49" t="str">
        <f t="shared" si="22"/>
        <v/>
      </c>
      <c r="S232" s="47"/>
      <c r="T232" s="47"/>
      <c r="U232" s="47"/>
      <c r="V232" s="54" t="str">
        <f t="shared" si="26"/>
        <v/>
      </c>
      <c r="W232" s="46"/>
      <c r="X232" s="54" t="str">
        <f t="shared" si="27"/>
        <v/>
      </c>
      <c r="Y232" s="46"/>
      <c r="Z232" s="55"/>
      <c r="AA232" s="55"/>
    </row>
    <row r="233" spans="1:27" x14ac:dyDescent="0.55000000000000004">
      <c r="A233" s="5" t="str">
        <f>IF('Data Validation'!$K$2&lt;&gt;TRUE,"",'Data Validation'!A233)</f>
        <v/>
      </c>
      <c r="B233" s="5" t="str">
        <f>IF('Data Validation'!$K$2&lt;&gt;TRUE,"",'Data Validation'!C233)</f>
        <v/>
      </c>
      <c r="C233" s="5" t="str">
        <f>IF('Data Validation'!$K$2&lt;&gt;TRUE,"",'Data Validation'!E233)</f>
        <v/>
      </c>
      <c r="D233" s="5" t="str">
        <f>IF('Data Validation'!$K$2&lt;&gt;TRUE,"",'Data Validation'!G233)</f>
        <v/>
      </c>
      <c r="E233" s="5" t="str">
        <f>IF($C233&lt;&gt;"M5","",Price!F233)</f>
        <v/>
      </c>
      <c r="F233" s="5" t="str">
        <f>IF($C233&lt;&gt;"M5","",Price!G233)</f>
        <v/>
      </c>
      <c r="G233" s="5" t="str">
        <f>IF($C233&lt;&gt;"M5","",SSA!E233)</f>
        <v/>
      </c>
      <c r="H233" s="5" t="str">
        <f>IF($C233&lt;&gt;"M5","",SSA!F233)</f>
        <v/>
      </c>
      <c r="I233" s="5" t="str">
        <f>IF($C233&lt;&gt;"M5","",SSA!G233)</f>
        <v/>
      </c>
      <c r="J233" s="5" t="str">
        <f>IF($C233&lt;&gt;"M5","",SSA!H233)</f>
        <v/>
      </c>
      <c r="K233" s="15" t="str">
        <f t="shared" si="21"/>
        <v/>
      </c>
      <c r="L233" s="26" t="str">
        <f t="shared" si="23"/>
        <v/>
      </c>
      <c r="M233" s="48" t="str">
        <f t="shared" si="24"/>
        <v/>
      </c>
      <c r="N233" s="49" t="str">
        <f t="shared" si="25"/>
        <v/>
      </c>
      <c r="O233" s="47"/>
      <c r="P233" s="47"/>
      <c r="Q233" s="47"/>
      <c r="R233" s="49" t="str">
        <f t="shared" si="22"/>
        <v/>
      </c>
      <c r="S233" s="47"/>
      <c r="T233" s="47"/>
      <c r="U233" s="47"/>
      <c r="V233" s="54" t="str">
        <f t="shared" si="26"/>
        <v/>
      </c>
      <c r="W233" s="46"/>
      <c r="X233" s="54" t="str">
        <f t="shared" si="27"/>
        <v/>
      </c>
      <c r="Y233" s="46"/>
      <c r="Z233" s="55"/>
      <c r="AA233" s="55"/>
    </row>
    <row r="234" spans="1:27" x14ac:dyDescent="0.55000000000000004">
      <c r="A234" s="5" t="str">
        <f>IF('Data Validation'!$K$2&lt;&gt;TRUE,"",'Data Validation'!A234)</f>
        <v/>
      </c>
      <c r="B234" s="5" t="str">
        <f>IF('Data Validation'!$K$2&lt;&gt;TRUE,"",'Data Validation'!C234)</f>
        <v/>
      </c>
      <c r="C234" s="5" t="str">
        <f>IF('Data Validation'!$K$2&lt;&gt;TRUE,"",'Data Validation'!E234)</f>
        <v/>
      </c>
      <c r="D234" s="5" t="str">
        <f>IF('Data Validation'!$K$2&lt;&gt;TRUE,"",'Data Validation'!G234)</f>
        <v/>
      </c>
      <c r="E234" s="5" t="str">
        <f>IF($C234&lt;&gt;"M5","",Price!F234)</f>
        <v/>
      </c>
      <c r="F234" s="5" t="str">
        <f>IF($C234&lt;&gt;"M5","",Price!G234)</f>
        <v/>
      </c>
      <c r="G234" s="5" t="str">
        <f>IF($C234&lt;&gt;"M5","",SSA!E234)</f>
        <v/>
      </c>
      <c r="H234" s="5" t="str">
        <f>IF($C234&lt;&gt;"M5","",SSA!F234)</f>
        <v/>
      </c>
      <c r="I234" s="5" t="str">
        <f>IF($C234&lt;&gt;"M5","",SSA!G234)</f>
        <v/>
      </c>
      <c r="J234" s="5" t="str">
        <f>IF($C234&lt;&gt;"M5","",SSA!H234)</f>
        <v/>
      </c>
      <c r="K234" s="15" t="str">
        <f t="shared" si="21"/>
        <v/>
      </c>
      <c r="L234" s="26" t="str">
        <f t="shared" si="23"/>
        <v/>
      </c>
      <c r="M234" s="48" t="str">
        <f t="shared" si="24"/>
        <v/>
      </c>
      <c r="N234" s="49" t="str">
        <f t="shared" si="25"/>
        <v/>
      </c>
      <c r="O234" s="47"/>
      <c r="P234" s="47"/>
      <c r="Q234" s="47"/>
      <c r="R234" s="49" t="str">
        <f t="shared" si="22"/>
        <v/>
      </c>
      <c r="S234" s="47"/>
      <c r="T234" s="47"/>
      <c r="U234" s="47"/>
      <c r="V234" s="54" t="str">
        <f t="shared" si="26"/>
        <v/>
      </c>
      <c r="W234" s="46"/>
      <c r="X234" s="54" t="str">
        <f t="shared" si="27"/>
        <v/>
      </c>
      <c r="Y234" s="46"/>
      <c r="Z234" s="55"/>
      <c r="AA234" s="55"/>
    </row>
    <row r="235" spans="1:27" x14ac:dyDescent="0.55000000000000004">
      <c r="A235" s="5" t="str">
        <f>IF('Data Validation'!$K$2&lt;&gt;TRUE,"",'Data Validation'!A235)</f>
        <v/>
      </c>
      <c r="B235" s="5" t="str">
        <f>IF('Data Validation'!$K$2&lt;&gt;TRUE,"",'Data Validation'!C235)</f>
        <v/>
      </c>
      <c r="C235" s="5" t="str">
        <f>IF('Data Validation'!$K$2&lt;&gt;TRUE,"",'Data Validation'!E235)</f>
        <v/>
      </c>
      <c r="D235" s="5" t="str">
        <f>IF('Data Validation'!$K$2&lt;&gt;TRUE,"",'Data Validation'!G235)</f>
        <v/>
      </c>
      <c r="E235" s="5" t="str">
        <f>IF($C235&lt;&gt;"M5","",Price!F235)</f>
        <v/>
      </c>
      <c r="F235" s="5" t="str">
        <f>IF($C235&lt;&gt;"M5","",Price!G235)</f>
        <v/>
      </c>
      <c r="G235" s="5" t="str">
        <f>IF($C235&lt;&gt;"M5","",SSA!E235)</f>
        <v/>
      </c>
      <c r="H235" s="5" t="str">
        <f>IF($C235&lt;&gt;"M5","",SSA!F235)</f>
        <v/>
      </c>
      <c r="I235" s="5" t="str">
        <f>IF($C235&lt;&gt;"M5","",SSA!G235)</f>
        <v/>
      </c>
      <c r="J235" s="5" t="str">
        <f>IF($C235&lt;&gt;"M5","",SSA!H235)</f>
        <v/>
      </c>
      <c r="K235" s="15" t="str">
        <f t="shared" si="21"/>
        <v/>
      </c>
      <c r="L235" s="26" t="str">
        <f t="shared" si="23"/>
        <v/>
      </c>
      <c r="M235" s="48" t="str">
        <f t="shared" si="24"/>
        <v/>
      </c>
      <c r="N235" s="49" t="str">
        <f t="shared" si="25"/>
        <v/>
      </c>
      <c r="O235" s="47"/>
      <c r="P235" s="47"/>
      <c r="Q235" s="47"/>
      <c r="R235" s="49" t="str">
        <f t="shared" si="22"/>
        <v/>
      </c>
      <c r="S235" s="47"/>
      <c r="T235" s="47"/>
      <c r="U235" s="47"/>
      <c r="V235" s="54" t="str">
        <f t="shared" si="26"/>
        <v/>
      </c>
      <c r="W235" s="46"/>
      <c r="X235" s="54" t="str">
        <f t="shared" si="27"/>
        <v/>
      </c>
      <c r="Y235" s="46"/>
      <c r="Z235" s="55"/>
      <c r="AA235" s="55"/>
    </row>
    <row r="236" spans="1:27" x14ac:dyDescent="0.55000000000000004">
      <c r="A236" s="5" t="str">
        <f>IF('Data Validation'!$K$2&lt;&gt;TRUE,"",'Data Validation'!A236)</f>
        <v/>
      </c>
      <c r="B236" s="5" t="str">
        <f>IF('Data Validation'!$K$2&lt;&gt;TRUE,"",'Data Validation'!C236)</f>
        <v/>
      </c>
      <c r="C236" s="5" t="str">
        <f>IF('Data Validation'!$K$2&lt;&gt;TRUE,"",'Data Validation'!E236)</f>
        <v/>
      </c>
      <c r="D236" s="5" t="str">
        <f>IF('Data Validation'!$K$2&lt;&gt;TRUE,"",'Data Validation'!G236)</f>
        <v/>
      </c>
      <c r="E236" s="5" t="str">
        <f>IF($C236&lt;&gt;"M5","",Price!F236)</f>
        <v/>
      </c>
      <c r="F236" s="5" t="str">
        <f>IF($C236&lt;&gt;"M5","",Price!G236)</f>
        <v/>
      </c>
      <c r="G236" s="5" t="str">
        <f>IF($C236&lt;&gt;"M5","",SSA!E236)</f>
        <v/>
      </c>
      <c r="H236" s="5" t="str">
        <f>IF($C236&lt;&gt;"M5","",SSA!F236)</f>
        <v/>
      </c>
      <c r="I236" s="5" t="str">
        <f>IF($C236&lt;&gt;"M5","",SSA!G236)</f>
        <v/>
      </c>
      <c r="J236" s="5" t="str">
        <f>IF($C236&lt;&gt;"M5","",SSA!H236)</f>
        <v/>
      </c>
      <c r="K236" s="15" t="str">
        <f t="shared" si="21"/>
        <v/>
      </c>
      <c r="L236" s="26" t="str">
        <f t="shared" si="23"/>
        <v/>
      </c>
      <c r="M236" s="48" t="str">
        <f t="shared" si="24"/>
        <v/>
      </c>
      <c r="N236" s="49" t="str">
        <f t="shared" si="25"/>
        <v/>
      </c>
      <c r="O236" s="47"/>
      <c r="P236" s="47"/>
      <c r="Q236" s="47"/>
      <c r="R236" s="49" t="str">
        <f t="shared" si="22"/>
        <v/>
      </c>
      <c r="S236" s="47"/>
      <c r="T236" s="47"/>
      <c r="U236" s="47"/>
      <c r="V236" s="54" t="str">
        <f t="shared" si="26"/>
        <v/>
      </c>
      <c r="W236" s="46"/>
      <c r="X236" s="54" t="str">
        <f t="shared" si="27"/>
        <v/>
      </c>
      <c r="Y236" s="46"/>
      <c r="Z236" s="55"/>
      <c r="AA236" s="55"/>
    </row>
    <row r="237" spans="1:27" x14ac:dyDescent="0.55000000000000004">
      <c r="A237" s="5" t="str">
        <f>IF('Data Validation'!$K$2&lt;&gt;TRUE,"",'Data Validation'!A237)</f>
        <v/>
      </c>
      <c r="B237" s="5" t="str">
        <f>IF('Data Validation'!$K$2&lt;&gt;TRUE,"",'Data Validation'!C237)</f>
        <v/>
      </c>
      <c r="C237" s="5" t="str">
        <f>IF('Data Validation'!$K$2&lt;&gt;TRUE,"",'Data Validation'!E237)</f>
        <v/>
      </c>
      <c r="D237" s="5" t="str">
        <f>IF('Data Validation'!$K$2&lt;&gt;TRUE,"",'Data Validation'!G237)</f>
        <v/>
      </c>
      <c r="E237" s="5" t="str">
        <f>IF($C237&lt;&gt;"M5","",Price!F237)</f>
        <v/>
      </c>
      <c r="F237" s="5" t="str">
        <f>IF($C237&lt;&gt;"M5","",Price!G237)</f>
        <v/>
      </c>
      <c r="G237" s="5" t="str">
        <f>IF($C237&lt;&gt;"M5","",SSA!E237)</f>
        <v/>
      </c>
      <c r="H237" s="5" t="str">
        <f>IF($C237&lt;&gt;"M5","",SSA!F237)</f>
        <v/>
      </c>
      <c r="I237" s="5" t="str">
        <f>IF($C237&lt;&gt;"M5","",SSA!G237)</f>
        <v/>
      </c>
      <c r="J237" s="5" t="str">
        <f>IF($C237&lt;&gt;"M5","",SSA!H237)</f>
        <v/>
      </c>
      <c r="K237" s="15" t="str">
        <f t="shared" si="21"/>
        <v/>
      </c>
      <c r="L237" s="26" t="str">
        <f t="shared" si="23"/>
        <v/>
      </c>
      <c r="M237" s="48" t="str">
        <f t="shared" si="24"/>
        <v/>
      </c>
      <c r="N237" s="49" t="str">
        <f t="shared" si="25"/>
        <v/>
      </c>
      <c r="O237" s="47"/>
      <c r="P237" s="47"/>
      <c r="Q237" s="47"/>
      <c r="R237" s="49" t="str">
        <f t="shared" si="22"/>
        <v/>
      </c>
      <c r="S237" s="47"/>
      <c r="T237" s="47"/>
      <c r="U237" s="47"/>
      <c r="V237" s="54" t="str">
        <f t="shared" si="26"/>
        <v/>
      </c>
      <c r="W237" s="46"/>
      <c r="X237" s="54" t="str">
        <f t="shared" si="27"/>
        <v/>
      </c>
      <c r="Y237" s="46"/>
      <c r="Z237" s="55"/>
      <c r="AA237" s="55"/>
    </row>
    <row r="238" spans="1:27" x14ac:dyDescent="0.55000000000000004">
      <c r="A238" s="5" t="str">
        <f>IF('Data Validation'!$K$2&lt;&gt;TRUE,"",'Data Validation'!A238)</f>
        <v/>
      </c>
      <c r="B238" s="5" t="str">
        <f>IF('Data Validation'!$K$2&lt;&gt;TRUE,"",'Data Validation'!C238)</f>
        <v/>
      </c>
      <c r="C238" s="5" t="str">
        <f>IF('Data Validation'!$K$2&lt;&gt;TRUE,"",'Data Validation'!E238)</f>
        <v/>
      </c>
      <c r="D238" s="5" t="str">
        <f>IF('Data Validation'!$K$2&lt;&gt;TRUE,"",'Data Validation'!G238)</f>
        <v/>
      </c>
      <c r="E238" s="5" t="str">
        <f>IF($C238&lt;&gt;"M5","",Price!F238)</f>
        <v/>
      </c>
      <c r="F238" s="5" t="str">
        <f>IF($C238&lt;&gt;"M5","",Price!G238)</f>
        <v/>
      </c>
      <c r="G238" s="5" t="str">
        <f>IF($C238&lt;&gt;"M5","",SSA!E238)</f>
        <v/>
      </c>
      <c r="H238" s="5" t="str">
        <f>IF($C238&lt;&gt;"M5","",SSA!F238)</f>
        <v/>
      </c>
      <c r="I238" s="5" t="str">
        <f>IF($C238&lt;&gt;"M5","",SSA!G238)</f>
        <v/>
      </c>
      <c r="J238" s="5" t="str">
        <f>IF($C238&lt;&gt;"M5","",SSA!H238)</f>
        <v/>
      </c>
      <c r="K238" s="15" t="str">
        <f t="shared" si="21"/>
        <v/>
      </c>
      <c r="L238" s="26" t="str">
        <f t="shared" si="23"/>
        <v/>
      </c>
      <c r="M238" s="48" t="str">
        <f t="shared" si="24"/>
        <v/>
      </c>
      <c r="N238" s="49" t="str">
        <f t="shared" si="25"/>
        <v/>
      </c>
      <c r="O238" s="47"/>
      <c r="P238" s="47"/>
      <c r="Q238" s="47"/>
      <c r="R238" s="49" t="str">
        <f t="shared" si="22"/>
        <v/>
      </c>
      <c r="S238" s="47"/>
      <c r="T238" s="47"/>
      <c r="U238" s="47"/>
      <c r="V238" s="54" t="str">
        <f t="shared" si="26"/>
        <v/>
      </c>
      <c r="W238" s="46"/>
      <c r="X238" s="54" t="str">
        <f t="shared" si="27"/>
        <v/>
      </c>
      <c r="Y238" s="46"/>
      <c r="Z238" s="55"/>
      <c r="AA238" s="55"/>
    </row>
    <row r="239" spans="1:27" x14ac:dyDescent="0.55000000000000004">
      <c r="A239" s="5" t="str">
        <f>IF('Data Validation'!$K$2&lt;&gt;TRUE,"",'Data Validation'!A239)</f>
        <v/>
      </c>
      <c r="B239" s="5" t="str">
        <f>IF('Data Validation'!$K$2&lt;&gt;TRUE,"",'Data Validation'!C239)</f>
        <v/>
      </c>
      <c r="C239" s="5" t="str">
        <f>IF('Data Validation'!$K$2&lt;&gt;TRUE,"",'Data Validation'!E239)</f>
        <v/>
      </c>
      <c r="D239" s="5" t="str">
        <f>IF('Data Validation'!$K$2&lt;&gt;TRUE,"",'Data Validation'!G239)</f>
        <v/>
      </c>
      <c r="E239" s="5" t="str">
        <f>IF($C239&lt;&gt;"M5","",Price!F239)</f>
        <v/>
      </c>
      <c r="F239" s="5" t="str">
        <f>IF($C239&lt;&gt;"M5","",Price!G239)</f>
        <v/>
      </c>
      <c r="G239" s="5" t="str">
        <f>IF($C239&lt;&gt;"M5","",SSA!E239)</f>
        <v/>
      </c>
      <c r="H239" s="5" t="str">
        <f>IF($C239&lt;&gt;"M5","",SSA!F239)</f>
        <v/>
      </c>
      <c r="I239" s="5" t="str">
        <f>IF($C239&lt;&gt;"M5","",SSA!G239)</f>
        <v/>
      </c>
      <c r="J239" s="5" t="str">
        <f>IF($C239&lt;&gt;"M5","",SSA!H239)</f>
        <v/>
      </c>
      <c r="K239" s="15" t="str">
        <f t="shared" si="21"/>
        <v/>
      </c>
      <c r="L239" s="26" t="str">
        <f t="shared" si="23"/>
        <v/>
      </c>
      <c r="M239" s="48" t="str">
        <f t="shared" si="24"/>
        <v/>
      </c>
      <c r="N239" s="49" t="str">
        <f t="shared" si="25"/>
        <v/>
      </c>
      <c r="O239" s="47"/>
      <c r="P239" s="47"/>
      <c r="Q239" s="47"/>
      <c r="R239" s="49" t="str">
        <f t="shared" si="22"/>
        <v/>
      </c>
      <c r="S239" s="47"/>
      <c r="T239" s="47"/>
      <c r="U239" s="47"/>
      <c r="V239" s="54" t="str">
        <f t="shared" si="26"/>
        <v/>
      </c>
      <c r="W239" s="46"/>
      <c r="X239" s="54" t="str">
        <f t="shared" si="27"/>
        <v/>
      </c>
      <c r="Y239" s="46"/>
      <c r="Z239" s="55"/>
      <c r="AA239" s="55"/>
    </row>
    <row r="240" spans="1:27" x14ac:dyDescent="0.55000000000000004">
      <c r="A240" s="5" t="str">
        <f>IF('Data Validation'!$K$2&lt;&gt;TRUE,"",'Data Validation'!A240)</f>
        <v/>
      </c>
      <c r="B240" s="5" t="str">
        <f>IF('Data Validation'!$K$2&lt;&gt;TRUE,"",'Data Validation'!C240)</f>
        <v/>
      </c>
      <c r="C240" s="5" t="str">
        <f>IF('Data Validation'!$K$2&lt;&gt;TRUE,"",'Data Validation'!E240)</f>
        <v/>
      </c>
      <c r="D240" s="5" t="str">
        <f>IF('Data Validation'!$K$2&lt;&gt;TRUE,"",'Data Validation'!G240)</f>
        <v/>
      </c>
      <c r="E240" s="5" t="str">
        <f>IF($C240&lt;&gt;"M5","",Price!F240)</f>
        <v/>
      </c>
      <c r="F240" s="5" t="str">
        <f>IF($C240&lt;&gt;"M5","",Price!G240)</f>
        <v/>
      </c>
      <c r="G240" s="5" t="str">
        <f>IF($C240&lt;&gt;"M5","",SSA!E240)</f>
        <v/>
      </c>
      <c r="H240" s="5" t="str">
        <f>IF($C240&lt;&gt;"M5","",SSA!F240)</f>
        <v/>
      </c>
      <c r="I240" s="5" t="str">
        <f>IF($C240&lt;&gt;"M5","",SSA!G240)</f>
        <v/>
      </c>
      <c r="J240" s="5" t="str">
        <f>IF($C240&lt;&gt;"M5","",SSA!H240)</f>
        <v/>
      </c>
      <c r="K240" s="15" t="str">
        <f t="shared" si="21"/>
        <v/>
      </c>
      <c r="L240" s="26" t="str">
        <f t="shared" si="23"/>
        <v/>
      </c>
      <c r="M240" s="48" t="str">
        <f t="shared" si="24"/>
        <v/>
      </c>
      <c r="N240" s="49" t="str">
        <f t="shared" si="25"/>
        <v/>
      </c>
      <c r="O240" s="47"/>
      <c r="P240" s="47"/>
      <c r="Q240" s="47"/>
      <c r="R240" s="49" t="str">
        <f t="shared" si="22"/>
        <v/>
      </c>
      <c r="S240" s="47"/>
      <c r="T240" s="47"/>
      <c r="U240" s="47"/>
      <c r="V240" s="54" t="str">
        <f t="shared" si="26"/>
        <v/>
      </c>
      <c r="W240" s="46"/>
      <c r="X240" s="54" t="str">
        <f t="shared" si="27"/>
        <v/>
      </c>
      <c r="Y240" s="46"/>
      <c r="Z240" s="55"/>
      <c r="AA240" s="55"/>
    </row>
    <row r="241" spans="1:27" x14ac:dyDescent="0.55000000000000004">
      <c r="A241" s="5" t="str">
        <f>IF('Data Validation'!$K$2&lt;&gt;TRUE,"",'Data Validation'!A241)</f>
        <v/>
      </c>
      <c r="B241" s="5" t="str">
        <f>IF('Data Validation'!$K$2&lt;&gt;TRUE,"",'Data Validation'!C241)</f>
        <v/>
      </c>
      <c r="C241" s="5" t="str">
        <f>IF('Data Validation'!$K$2&lt;&gt;TRUE,"",'Data Validation'!E241)</f>
        <v/>
      </c>
      <c r="D241" s="5" t="str">
        <f>IF('Data Validation'!$K$2&lt;&gt;TRUE,"",'Data Validation'!G241)</f>
        <v/>
      </c>
      <c r="E241" s="5" t="str">
        <f>IF($C241&lt;&gt;"M5","",Price!F241)</f>
        <v/>
      </c>
      <c r="F241" s="5" t="str">
        <f>IF($C241&lt;&gt;"M5","",Price!G241)</f>
        <v/>
      </c>
      <c r="G241" s="5" t="str">
        <f>IF($C241&lt;&gt;"M5","",SSA!E241)</f>
        <v/>
      </c>
      <c r="H241" s="5" t="str">
        <f>IF($C241&lt;&gt;"M5","",SSA!F241)</f>
        <v/>
      </c>
      <c r="I241" s="5" t="str">
        <f>IF($C241&lt;&gt;"M5","",SSA!G241)</f>
        <v/>
      </c>
      <c r="J241" s="5" t="str">
        <f>IF($C241&lt;&gt;"M5","",SSA!H241)</f>
        <v/>
      </c>
      <c r="K241" s="15" t="str">
        <f t="shared" si="21"/>
        <v/>
      </c>
      <c r="L241" s="26" t="str">
        <f t="shared" si="23"/>
        <v/>
      </c>
      <c r="M241" s="48" t="str">
        <f t="shared" si="24"/>
        <v/>
      </c>
      <c r="N241" s="49" t="str">
        <f t="shared" si="25"/>
        <v/>
      </c>
      <c r="O241" s="47"/>
      <c r="P241" s="47"/>
      <c r="Q241" s="47"/>
      <c r="R241" s="49" t="str">
        <f t="shared" si="22"/>
        <v/>
      </c>
      <c r="S241" s="47"/>
      <c r="T241" s="47"/>
      <c r="U241" s="47"/>
      <c r="V241" s="54" t="str">
        <f t="shared" si="26"/>
        <v/>
      </c>
      <c r="W241" s="46"/>
      <c r="X241" s="54" t="str">
        <f t="shared" si="27"/>
        <v/>
      </c>
      <c r="Y241" s="46"/>
      <c r="Z241" s="55"/>
      <c r="AA241" s="55"/>
    </row>
    <row r="242" spans="1:27" x14ac:dyDescent="0.55000000000000004">
      <c r="A242" s="5" t="str">
        <f>IF('Data Validation'!$K$2&lt;&gt;TRUE,"",'Data Validation'!A242)</f>
        <v/>
      </c>
      <c r="B242" s="5" t="str">
        <f>IF('Data Validation'!$K$2&lt;&gt;TRUE,"",'Data Validation'!C242)</f>
        <v/>
      </c>
      <c r="C242" s="5" t="str">
        <f>IF('Data Validation'!$K$2&lt;&gt;TRUE,"",'Data Validation'!E242)</f>
        <v/>
      </c>
      <c r="D242" s="5" t="str">
        <f>IF('Data Validation'!$K$2&lt;&gt;TRUE,"",'Data Validation'!G242)</f>
        <v/>
      </c>
      <c r="E242" s="5" t="str">
        <f>IF($C242&lt;&gt;"M5","",Price!F242)</f>
        <v/>
      </c>
      <c r="F242" s="5" t="str">
        <f>IF($C242&lt;&gt;"M5","",Price!G242)</f>
        <v/>
      </c>
      <c r="G242" s="5" t="str">
        <f>IF($C242&lt;&gt;"M5","",SSA!E242)</f>
        <v/>
      </c>
      <c r="H242" s="5" t="str">
        <f>IF($C242&lt;&gt;"M5","",SSA!F242)</f>
        <v/>
      </c>
      <c r="I242" s="5" t="str">
        <f>IF($C242&lt;&gt;"M5","",SSA!G242)</f>
        <v/>
      </c>
      <c r="J242" s="5" t="str">
        <f>IF($C242&lt;&gt;"M5","",SSA!H242)</f>
        <v/>
      </c>
      <c r="K242" s="15" t="str">
        <f t="shared" si="21"/>
        <v/>
      </c>
      <c r="L242" s="26" t="str">
        <f t="shared" si="23"/>
        <v/>
      </c>
      <c r="M242" s="48" t="str">
        <f t="shared" si="24"/>
        <v/>
      </c>
      <c r="N242" s="49" t="str">
        <f t="shared" si="25"/>
        <v/>
      </c>
      <c r="O242" s="47"/>
      <c r="P242" s="47"/>
      <c r="Q242" s="47"/>
      <c r="R242" s="49" t="str">
        <f t="shared" si="22"/>
        <v/>
      </c>
      <c r="S242" s="47"/>
      <c r="T242" s="47"/>
      <c r="U242" s="47"/>
      <c r="V242" s="54" t="str">
        <f t="shared" si="26"/>
        <v/>
      </c>
      <c r="W242" s="46"/>
      <c r="X242" s="54" t="str">
        <f t="shared" si="27"/>
        <v/>
      </c>
      <c r="Y242" s="46"/>
      <c r="Z242" s="55"/>
      <c r="AA242" s="55"/>
    </row>
    <row r="243" spans="1:27" x14ac:dyDescent="0.55000000000000004">
      <c r="A243" s="5" t="str">
        <f>IF('Data Validation'!$K$2&lt;&gt;TRUE,"",'Data Validation'!A243)</f>
        <v/>
      </c>
      <c r="B243" s="5" t="str">
        <f>IF('Data Validation'!$K$2&lt;&gt;TRUE,"",'Data Validation'!C243)</f>
        <v/>
      </c>
      <c r="C243" s="5" t="str">
        <f>IF('Data Validation'!$K$2&lt;&gt;TRUE,"",'Data Validation'!E243)</f>
        <v/>
      </c>
      <c r="D243" s="5" t="str">
        <f>IF('Data Validation'!$K$2&lt;&gt;TRUE,"",'Data Validation'!G243)</f>
        <v/>
      </c>
      <c r="E243" s="5" t="str">
        <f>IF($C243&lt;&gt;"M5","",Price!F243)</f>
        <v/>
      </c>
      <c r="F243" s="5" t="str">
        <f>IF($C243&lt;&gt;"M5","",Price!G243)</f>
        <v/>
      </c>
      <c r="G243" s="5" t="str">
        <f>IF($C243&lt;&gt;"M5","",SSA!E243)</f>
        <v/>
      </c>
      <c r="H243" s="5" t="str">
        <f>IF($C243&lt;&gt;"M5","",SSA!F243)</f>
        <v/>
      </c>
      <c r="I243" s="5" t="str">
        <f>IF($C243&lt;&gt;"M5","",SSA!G243)</f>
        <v/>
      </c>
      <c r="J243" s="5" t="str">
        <f>IF($C243&lt;&gt;"M5","",SSA!H243)</f>
        <v/>
      </c>
      <c r="K243" s="15" t="str">
        <f t="shared" si="21"/>
        <v/>
      </c>
      <c r="L243" s="26" t="str">
        <f t="shared" si="23"/>
        <v/>
      </c>
      <c r="M243" s="48" t="str">
        <f t="shared" si="24"/>
        <v/>
      </c>
      <c r="N243" s="49" t="str">
        <f t="shared" si="25"/>
        <v/>
      </c>
      <c r="O243" s="47"/>
      <c r="P243" s="47"/>
      <c r="Q243" s="47"/>
      <c r="R243" s="49" t="str">
        <f t="shared" si="22"/>
        <v/>
      </c>
      <c r="S243" s="47"/>
      <c r="T243" s="47"/>
      <c r="U243" s="47"/>
      <c r="V243" s="54" t="str">
        <f t="shared" si="26"/>
        <v/>
      </c>
      <c r="W243" s="46"/>
      <c r="X243" s="54" t="str">
        <f t="shared" si="27"/>
        <v/>
      </c>
      <c r="Y243" s="46"/>
      <c r="Z243" s="55"/>
      <c r="AA243" s="55"/>
    </row>
    <row r="244" spans="1:27" x14ac:dyDescent="0.55000000000000004">
      <c r="A244" s="5" t="str">
        <f>IF('Data Validation'!$K$2&lt;&gt;TRUE,"",'Data Validation'!A244)</f>
        <v/>
      </c>
      <c r="B244" s="5" t="str">
        <f>IF('Data Validation'!$K$2&lt;&gt;TRUE,"",'Data Validation'!C244)</f>
        <v/>
      </c>
      <c r="C244" s="5" t="str">
        <f>IF('Data Validation'!$K$2&lt;&gt;TRUE,"",'Data Validation'!E244)</f>
        <v/>
      </c>
      <c r="D244" s="5" t="str">
        <f>IF('Data Validation'!$K$2&lt;&gt;TRUE,"",'Data Validation'!G244)</f>
        <v/>
      </c>
      <c r="E244" s="5" t="str">
        <f>IF($C244&lt;&gt;"M5","",Price!F244)</f>
        <v/>
      </c>
      <c r="F244" s="5" t="str">
        <f>IF($C244&lt;&gt;"M5","",Price!G244)</f>
        <v/>
      </c>
      <c r="G244" s="5" t="str">
        <f>IF($C244&lt;&gt;"M5","",SSA!E244)</f>
        <v/>
      </c>
      <c r="H244" s="5" t="str">
        <f>IF($C244&lt;&gt;"M5","",SSA!F244)</f>
        <v/>
      </c>
      <c r="I244" s="5" t="str">
        <f>IF($C244&lt;&gt;"M5","",SSA!G244)</f>
        <v/>
      </c>
      <c r="J244" s="5" t="str">
        <f>IF($C244&lt;&gt;"M5","",SSA!H244)</f>
        <v/>
      </c>
      <c r="K244" s="15" t="str">
        <f t="shared" si="21"/>
        <v/>
      </c>
      <c r="L244" s="26" t="str">
        <f t="shared" si="23"/>
        <v/>
      </c>
      <c r="M244" s="48" t="str">
        <f t="shared" si="24"/>
        <v/>
      </c>
      <c r="N244" s="49" t="str">
        <f t="shared" si="25"/>
        <v/>
      </c>
      <c r="O244" s="47"/>
      <c r="P244" s="47"/>
      <c r="Q244" s="47"/>
      <c r="R244" s="49" t="str">
        <f t="shared" si="22"/>
        <v/>
      </c>
      <c r="S244" s="47"/>
      <c r="T244" s="47"/>
      <c r="U244" s="47"/>
      <c r="V244" s="54" t="str">
        <f t="shared" si="26"/>
        <v/>
      </c>
      <c r="W244" s="46"/>
      <c r="X244" s="54" t="str">
        <f t="shared" si="27"/>
        <v/>
      </c>
      <c r="Y244" s="46"/>
      <c r="Z244" s="55"/>
      <c r="AA244" s="55"/>
    </row>
    <row r="245" spans="1:27" x14ac:dyDescent="0.55000000000000004">
      <c r="A245" s="5" t="str">
        <f>IF('Data Validation'!$K$2&lt;&gt;TRUE,"",'Data Validation'!A245)</f>
        <v/>
      </c>
      <c r="B245" s="5" t="str">
        <f>IF('Data Validation'!$K$2&lt;&gt;TRUE,"",'Data Validation'!C245)</f>
        <v/>
      </c>
      <c r="C245" s="5" t="str">
        <f>IF('Data Validation'!$K$2&lt;&gt;TRUE,"",'Data Validation'!E245)</f>
        <v/>
      </c>
      <c r="D245" s="5" t="str">
        <f>IF('Data Validation'!$K$2&lt;&gt;TRUE,"",'Data Validation'!G245)</f>
        <v/>
      </c>
      <c r="E245" s="5" t="str">
        <f>IF($C245&lt;&gt;"M5","",Price!F245)</f>
        <v/>
      </c>
      <c r="F245" s="5" t="str">
        <f>IF($C245&lt;&gt;"M5","",Price!G245)</f>
        <v/>
      </c>
      <c r="G245" s="5" t="str">
        <f>IF($C245&lt;&gt;"M5","",SSA!E245)</f>
        <v/>
      </c>
      <c r="H245" s="5" t="str">
        <f>IF($C245&lt;&gt;"M5","",SSA!F245)</f>
        <v/>
      </c>
      <c r="I245" s="5" t="str">
        <f>IF($C245&lt;&gt;"M5","",SSA!G245)</f>
        <v/>
      </c>
      <c r="J245" s="5" t="str">
        <f>IF($C245&lt;&gt;"M5","",SSA!H245)</f>
        <v/>
      </c>
      <c r="K245" s="15" t="str">
        <f t="shared" si="21"/>
        <v/>
      </c>
      <c r="L245" s="26" t="str">
        <f t="shared" si="23"/>
        <v/>
      </c>
      <c r="M245" s="48" t="str">
        <f t="shared" si="24"/>
        <v/>
      </c>
      <c r="N245" s="49" t="str">
        <f t="shared" si="25"/>
        <v/>
      </c>
      <c r="O245" s="47"/>
      <c r="P245" s="47"/>
      <c r="Q245" s="47"/>
      <c r="R245" s="49" t="str">
        <f t="shared" si="22"/>
        <v/>
      </c>
      <c r="S245" s="47"/>
      <c r="T245" s="47"/>
      <c r="U245" s="47"/>
      <c r="V245" s="54" t="str">
        <f t="shared" si="26"/>
        <v/>
      </c>
      <c r="W245" s="46"/>
      <c r="X245" s="54" t="str">
        <f t="shared" si="27"/>
        <v/>
      </c>
      <c r="Y245" s="46"/>
      <c r="Z245" s="55"/>
      <c r="AA245" s="55"/>
    </row>
    <row r="246" spans="1:27" x14ac:dyDescent="0.55000000000000004">
      <c r="A246" s="5" t="str">
        <f>IF('Data Validation'!$K$2&lt;&gt;TRUE,"",'Data Validation'!A246)</f>
        <v/>
      </c>
      <c r="B246" s="5" t="str">
        <f>IF('Data Validation'!$K$2&lt;&gt;TRUE,"",'Data Validation'!C246)</f>
        <v/>
      </c>
      <c r="C246" s="5" t="str">
        <f>IF('Data Validation'!$K$2&lt;&gt;TRUE,"",'Data Validation'!E246)</f>
        <v/>
      </c>
      <c r="D246" s="5" t="str">
        <f>IF('Data Validation'!$K$2&lt;&gt;TRUE,"",'Data Validation'!G246)</f>
        <v/>
      </c>
      <c r="E246" s="5" t="str">
        <f>IF($C246&lt;&gt;"M5","",Price!F246)</f>
        <v/>
      </c>
      <c r="F246" s="5" t="str">
        <f>IF($C246&lt;&gt;"M5","",Price!G246)</f>
        <v/>
      </c>
      <c r="G246" s="5" t="str">
        <f>IF($C246&lt;&gt;"M5","",SSA!E246)</f>
        <v/>
      </c>
      <c r="H246" s="5" t="str">
        <f>IF($C246&lt;&gt;"M5","",SSA!F246)</f>
        <v/>
      </c>
      <c r="I246" s="5" t="str">
        <f>IF($C246&lt;&gt;"M5","",SSA!G246)</f>
        <v/>
      </c>
      <c r="J246" s="5" t="str">
        <f>IF($C246&lt;&gt;"M5","",SSA!H246)</f>
        <v/>
      </c>
      <c r="K246" s="15" t="str">
        <f t="shared" si="21"/>
        <v/>
      </c>
      <c r="L246" s="26" t="str">
        <f t="shared" si="23"/>
        <v/>
      </c>
      <c r="M246" s="48" t="str">
        <f t="shared" si="24"/>
        <v/>
      </c>
      <c r="N246" s="49" t="str">
        <f t="shared" si="25"/>
        <v/>
      </c>
      <c r="O246" s="47"/>
      <c r="P246" s="47"/>
      <c r="Q246" s="47"/>
      <c r="R246" s="49" t="str">
        <f t="shared" si="22"/>
        <v/>
      </c>
      <c r="S246" s="47"/>
      <c r="T246" s="47"/>
      <c r="U246" s="47"/>
      <c r="V246" s="54" t="str">
        <f t="shared" si="26"/>
        <v/>
      </c>
      <c r="W246" s="46"/>
      <c r="X246" s="54" t="str">
        <f t="shared" si="27"/>
        <v/>
      </c>
      <c r="Y246" s="46"/>
      <c r="Z246" s="55"/>
      <c r="AA246" s="55"/>
    </row>
    <row r="247" spans="1:27" x14ac:dyDescent="0.55000000000000004">
      <c r="A247" s="5" t="str">
        <f>IF('Data Validation'!$K$2&lt;&gt;TRUE,"",'Data Validation'!A247)</f>
        <v/>
      </c>
      <c r="B247" s="5" t="str">
        <f>IF('Data Validation'!$K$2&lt;&gt;TRUE,"",'Data Validation'!C247)</f>
        <v/>
      </c>
      <c r="C247" s="5" t="str">
        <f>IF('Data Validation'!$K$2&lt;&gt;TRUE,"",'Data Validation'!E247)</f>
        <v/>
      </c>
      <c r="D247" s="5" t="str">
        <f>IF('Data Validation'!$K$2&lt;&gt;TRUE,"",'Data Validation'!G247)</f>
        <v/>
      </c>
      <c r="E247" s="5" t="str">
        <f>IF($C247&lt;&gt;"M5","",Price!F247)</f>
        <v/>
      </c>
      <c r="F247" s="5" t="str">
        <f>IF($C247&lt;&gt;"M5","",Price!G247)</f>
        <v/>
      </c>
      <c r="G247" s="5" t="str">
        <f>IF($C247&lt;&gt;"M5","",SSA!E247)</f>
        <v/>
      </c>
      <c r="H247" s="5" t="str">
        <f>IF($C247&lt;&gt;"M5","",SSA!F247)</f>
        <v/>
      </c>
      <c r="I247" s="5" t="str">
        <f>IF($C247&lt;&gt;"M5","",SSA!G247)</f>
        <v/>
      </c>
      <c r="J247" s="5" t="str">
        <f>IF($C247&lt;&gt;"M5","",SSA!H247)</f>
        <v/>
      </c>
      <c r="K247" s="15" t="str">
        <f t="shared" si="21"/>
        <v/>
      </c>
      <c r="L247" s="26" t="str">
        <f t="shared" si="23"/>
        <v/>
      </c>
      <c r="M247" s="48" t="str">
        <f t="shared" si="24"/>
        <v/>
      </c>
      <c r="N247" s="49" t="str">
        <f t="shared" si="25"/>
        <v/>
      </c>
      <c r="O247" s="47"/>
      <c r="P247" s="47"/>
      <c r="Q247" s="47"/>
      <c r="R247" s="49" t="str">
        <f t="shared" si="22"/>
        <v/>
      </c>
      <c r="S247" s="47"/>
      <c r="T247" s="47"/>
      <c r="U247" s="47"/>
      <c r="V247" s="54" t="str">
        <f t="shared" si="26"/>
        <v/>
      </c>
      <c r="W247" s="46"/>
      <c r="X247" s="54" t="str">
        <f t="shared" si="27"/>
        <v/>
      </c>
      <c r="Y247" s="46"/>
      <c r="Z247" s="55"/>
      <c r="AA247" s="55"/>
    </row>
    <row r="248" spans="1:27" x14ac:dyDescent="0.55000000000000004">
      <c r="A248" s="5" t="str">
        <f>IF('Data Validation'!$K$2&lt;&gt;TRUE,"",'Data Validation'!A248)</f>
        <v/>
      </c>
      <c r="B248" s="5" t="str">
        <f>IF('Data Validation'!$K$2&lt;&gt;TRUE,"",'Data Validation'!C248)</f>
        <v/>
      </c>
      <c r="C248" s="5" t="str">
        <f>IF('Data Validation'!$K$2&lt;&gt;TRUE,"",'Data Validation'!E248)</f>
        <v/>
      </c>
      <c r="D248" s="5" t="str">
        <f>IF('Data Validation'!$K$2&lt;&gt;TRUE,"",'Data Validation'!G248)</f>
        <v/>
      </c>
      <c r="E248" s="5" t="str">
        <f>IF($C248&lt;&gt;"M5","",Price!F248)</f>
        <v/>
      </c>
      <c r="F248" s="5" t="str">
        <f>IF($C248&lt;&gt;"M5","",Price!G248)</f>
        <v/>
      </c>
      <c r="G248" s="5" t="str">
        <f>IF($C248&lt;&gt;"M5","",SSA!E248)</f>
        <v/>
      </c>
      <c r="H248" s="5" t="str">
        <f>IF($C248&lt;&gt;"M5","",SSA!F248)</f>
        <v/>
      </c>
      <c r="I248" s="5" t="str">
        <f>IF($C248&lt;&gt;"M5","",SSA!G248)</f>
        <v/>
      </c>
      <c r="J248" s="5" t="str">
        <f>IF($C248&lt;&gt;"M5","",SSA!H248)</f>
        <v/>
      </c>
      <c r="K248" s="15" t="str">
        <f t="shared" si="21"/>
        <v/>
      </c>
      <c r="L248" s="26" t="str">
        <f t="shared" si="23"/>
        <v/>
      </c>
      <c r="M248" s="48" t="str">
        <f t="shared" si="24"/>
        <v/>
      </c>
      <c r="N248" s="49" t="str">
        <f t="shared" si="25"/>
        <v/>
      </c>
      <c r="O248" s="47"/>
      <c r="P248" s="47"/>
      <c r="Q248" s="47"/>
      <c r="R248" s="49" t="str">
        <f t="shared" si="22"/>
        <v/>
      </c>
      <c r="S248" s="47"/>
      <c r="T248" s="47"/>
      <c r="U248" s="47"/>
      <c r="V248" s="54" t="str">
        <f t="shared" si="26"/>
        <v/>
      </c>
      <c r="W248" s="46"/>
      <c r="X248" s="54" t="str">
        <f t="shared" si="27"/>
        <v/>
      </c>
      <c r="Y248" s="46"/>
      <c r="Z248" s="55"/>
      <c r="AA248" s="55"/>
    </row>
    <row r="249" spans="1:27" x14ac:dyDescent="0.55000000000000004">
      <c r="A249" s="5" t="str">
        <f>IF('Data Validation'!$K$2&lt;&gt;TRUE,"",'Data Validation'!A249)</f>
        <v/>
      </c>
      <c r="B249" s="5" t="str">
        <f>IF('Data Validation'!$K$2&lt;&gt;TRUE,"",'Data Validation'!C249)</f>
        <v/>
      </c>
      <c r="C249" s="5" t="str">
        <f>IF('Data Validation'!$K$2&lt;&gt;TRUE,"",'Data Validation'!E249)</f>
        <v/>
      </c>
      <c r="D249" s="5" t="str">
        <f>IF('Data Validation'!$K$2&lt;&gt;TRUE,"",'Data Validation'!G249)</f>
        <v/>
      </c>
      <c r="E249" s="5" t="str">
        <f>IF($C249&lt;&gt;"M5","",Price!F249)</f>
        <v/>
      </c>
      <c r="F249" s="5" t="str">
        <f>IF($C249&lt;&gt;"M5","",Price!G249)</f>
        <v/>
      </c>
      <c r="G249" s="5" t="str">
        <f>IF($C249&lt;&gt;"M5","",SSA!E249)</f>
        <v/>
      </c>
      <c r="H249" s="5" t="str">
        <f>IF($C249&lt;&gt;"M5","",SSA!F249)</f>
        <v/>
      </c>
      <c r="I249" s="5" t="str">
        <f>IF($C249&lt;&gt;"M5","",SSA!G249)</f>
        <v/>
      </c>
      <c r="J249" s="5" t="str">
        <f>IF($C249&lt;&gt;"M5","",SSA!H249)</f>
        <v/>
      </c>
      <c r="K249" s="15" t="str">
        <f t="shared" si="21"/>
        <v/>
      </c>
      <c r="L249" s="26" t="str">
        <f t="shared" si="23"/>
        <v/>
      </c>
      <c r="M249" s="48" t="str">
        <f t="shared" si="24"/>
        <v/>
      </c>
      <c r="N249" s="49" t="str">
        <f t="shared" si="25"/>
        <v/>
      </c>
      <c r="O249" s="47"/>
      <c r="P249" s="47"/>
      <c r="Q249" s="47"/>
      <c r="R249" s="49" t="str">
        <f t="shared" si="22"/>
        <v/>
      </c>
      <c r="S249" s="47"/>
      <c r="T249" s="47"/>
      <c r="U249" s="47"/>
      <c r="V249" s="54" t="str">
        <f t="shared" si="26"/>
        <v/>
      </c>
      <c r="W249" s="46"/>
      <c r="X249" s="54" t="str">
        <f t="shared" si="27"/>
        <v/>
      </c>
      <c r="Y249" s="46"/>
      <c r="Z249" s="55"/>
      <c r="AA249" s="55"/>
    </row>
    <row r="250" spans="1:27" x14ac:dyDescent="0.55000000000000004">
      <c r="A250" s="5" t="str">
        <f>IF('Data Validation'!$K$2&lt;&gt;TRUE,"",'Data Validation'!A250)</f>
        <v/>
      </c>
      <c r="B250" s="5" t="str">
        <f>IF('Data Validation'!$K$2&lt;&gt;TRUE,"",'Data Validation'!C250)</f>
        <v/>
      </c>
      <c r="C250" s="5" t="str">
        <f>IF('Data Validation'!$K$2&lt;&gt;TRUE,"",'Data Validation'!E250)</f>
        <v/>
      </c>
      <c r="D250" s="5" t="str">
        <f>IF('Data Validation'!$K$2&lt;&gt;TRUE,"",'Data Validation'!G250)</f>
        <v/>
      </c>
      <c r="E250" s="5" t="str">
        <f>IF($C250&lt;&gt;"M5","",Price!F250)</f>
        <v/>
      </c>
      <c r="F250" s="5" t="str">
        <f>IF($C250&lt;&gt;"M5","",Price!G250)</f>
        <v/>
      </c>
      <c r="G250" s="5" t="str">
        <f>IF($C250&lt;&gt;"M5","",SSA!E250)</f>
        <v/>
      </c>
      <c r="H250" s="5" t="str">
        <f>IF($C250&lt;&gt;"M5","",SSA!F250)</f>
        <v/>
      </c>
      <c r="I250" s="5" t="str">
        <f>IF($C250&lt;&gt;"M5","",SSA!G250)</f>
        <v/>
      </c>
      <c r="J250" s="5" t="str">
        <f>IF($C250&lt;&gt;"M5","",SSA!H250)</f>
        <v/>
      </c>
      <c r="K250" s="15" t="str">
        <f t="shared" si="21"/>
        <v/>
      </c>
      <c r="L250" s="26" t="str">
        <f t="shared" si="23"/>
        <v/>
      </c>
      <c r="M250" s="48" t="str">
        <f t="shared" si="24"/>
        <v/>
      </c>
      <c r="N250" s="49" t="str">
        <f t="shared" si="25"/>
        <v/>
      </c>
      <c r="O250" s="47"/>
      <c r="P250" s="47"/>
      <c r="Q250" s="47"/>
      <c r="R250" s="49" t="str">
        <f t="shared" si="22"/>
        <v/>
      </c>
      <c r="S250" s="47"/>
      <c r="T250" s="47"/>
      <c r="U250" s="47"/>
      <c r="V250" s="54" t="str">
        <f t="shared" si="26"/>
        <v/>
      </c>
      <c r="W250" s="46"/>
      <c r="X250" s="54" t="str">
        <f t="shared" si="27"/>
        <v/>
      </c>
      <c r="Y250" s="46"/>
      <c r="Z250" s="55"/>
      <c r="AA250" s="55"/>
    </row>
    <row r="251" spans="1:27" x14ac:dyDescent="0.55000000000000004">
      <c r="A251" s="5" t="str">
        <f>IF('Data Validation'!$K$2&lt;&gt;TRUE,"",'Data Validation'!A251)</f>
        <v/>
      </c>
      <c r="B251" s="5" t="str">
        <f>IF('Data Validation'!$K$2&lt;&gt;TRUE,"",'Data Validation'!C251)</f>
        <v/>
      </c>
      <c r="C251" s="5" t="str">
        <f>IF('Data Validation'!$K$2&lt;&gt;TRUE,"",'Data Validation'!E251)</f>
        <v/>
      </c>
      <c r="D251" s="5" t="str">
        <f>IF('Data Validation'!$K$2&lt;&gt;TRUE,"",'Data Validation'!G251)</f>
        <v/>
      </c>
      <c r="E251" s="5" t="str">
        <f>IF($C251&lt;&gt;"M5","",Price!F251)</f>
        <v/>
      </c>
      <c r="F251" s="5" t="str">
        <f>IF($C251&lt;&gt;"M5","",Price!G251)</f>
        <v/>
      </c>
      <c r="G251" s="5" t="str">
        <f>IF($C251&lt;&gt;"M5","",SSA!E251)</f>
        <v/>
      </c>
      <c r="H251" s="5" t="str">
        <f>IF($C251&lt;&gt;"M5","",SSA!F251)</f>
        <v/>
      </c>
      <c r="I251" s="5" t="str">
        <f>IF($C251&lt;&gt;"M5","",SSA!G251)</f>
        <v/>
      </c>
      <c r="J251" s="5" t="str">
        <f>IF($C251&lt;&gt;"M5","",SSA!H251)</f>
        <v/>
      </c>
      <c r="K251" s="15" t="str">
        <f t="shared" si="21"/>
        <v/>
      </c>
      <c r="L251" s="26" t="str">
        <f t="shared" si="23"/>
        <v/>
      </c>
      <c r="M251" s="48" t="str">
        <f t="shared" si="24"/>
        <v/>
      </c>
      <c r="N251" s="49" t="str">
        <f t="shared" si="25"/>
        <v/>
      </c>
      <c r="O251" s="47"/>
      <c r="P251" s="47"/>
      <c r="Q251" s="47"/>
      <c r="R251" s="49" t="str">
        <f t="shared" si="22"/>
        <v/>
      </c>
      <c r="S251" s="47"/>
      <c r="T251" s="47"/>
      <c r="U251" s="47"/>
      <c r="V251" s="54" t="str">
        <f t="shared" si="26"/>
        <v/>
      </c>
      <c r="W251" s="46"/>
      <c r="X251" s="54" t="str">
        <f t="shared" si="27"/>
        <v/>
      </c>
      <c r="Y251" s="46"/>
      <c r="Z251" s="55"/>
      <c r="AA251" s="55"/>
    </row>
    <row r="252" spans="1:27" x14ac:dyDescent="0.55000000000000004">
      <c r="A252" s="5" t="str">
        <f>IF('Data Validation'!$K$2&lt;&gt;TRUE,"",'Data Validation'!A252)</f>
        <v/>
      </c>
      <c r="B252" s="5" t="str">
        <f>IF('Data Validation'!$K$2&lt;&gt;TRUE,"",'Data Validation'!C252)</f>
        <v/>
      </c>
      <c r="C252" s="5" t="str">
        <f>IF('Data Validation'!$K$2&lt;&gt;TRUE,"",'Data Validation'!E252)</f>
        <v/>
      </c>
      <c r="D252" s="5" t="str">
        <f>IF('Data Validation'!$K$2&lt;&gt;TRUE,"",'Data Validation'!G252)</f>
        <v/>
      </c>
      <c r="E252" s="5" t="str">
        <f>IF($C252&lt;&gt;"M5","",Price!F252)</f>
        <v/>
      </c>
      <c r="F252" s="5" t="str">
        <f>IF($C252&lt;&gt;"M5","",Price!G252)</f>
        <v/>
      </c>
      <c r="G252" s="5" t="str">
        <f>IF($C252&lt;&gt;"M5","",SSA!E252)</f>
        <v/>
      </c>
      <c r="H252" s="5" t="str">
        <f>IF($C252&lt;&gt;"M5","",SSA!F252)</f>
        <v/>
      </c>
      <c r="I252" s="5" t="str">
        <f>IF($C252&lt;&gt;"M5","",SSA!G252)</f>
        <v/>
      </c>
      <c r="J252" s="5" t="str">
        <f>IF($C252&lt;&gt;"M5","",SSA!H252)</f>
        <v/>
      </c>
      <c r="K252" s="15" t="str">
        <f t="shared" si="21"/>
        <v/>
      </c>
      <c r="L252" s="26" t="str">
        <f t="shared" si="23"/>
        <v/>
      </c>
      <c r="M252" s="48" t="str">
        <f t="shared" si="24"/>
        <v/>
      </c>
      <c r="N252" s="49" t="str">
        <f t="shared" si="25"/>
        <v/>
      </c>
      <c r="O252" s="47"/>
      <c r="P252" s="47"/>
      <c r="Q252" s="47"/>
      <c r="R252" s="49" t="str">
        <f t="shared" si="22"/>
        <v/>
      </c>
      <c r="S252" s="47"/>
      <c r="T252" s="47"/>
      <c r="U252" s="47"/>
      <c r="V252" s="54" t="str">
        <f t="shared" si="26"/>
        <v/>
      </c>
      <c r="W252" s="46"/>
      <c r="X252" s="54" t="str">
        <f t="shared" si="27"/>
        <v/>
      </c>
      <c r="Y252" s="46"/>
      <c r="Z252" s="55"/>
      <c r="AA252" s="55"/>
    </row>
    <row r="253" spans="1:27" x14ac:dyDescent="0.55000000000000004">
      <c r="A253" s="5" t="str">
        <f>IF('Data Validation'!$K$2&lt;&gt;TRUE,"",'Data Validation'!A253)</f>
        <v/>
      </c>
      <c r="B253" s="5" t="str">
        <f>IF('Data Validation'!$K$2&lt;&gt;TRUE,"",'Data Validation'!C253)</f>
        <v/>
      </c>
      <c r="C253" s="5" t="str">
        <f>IF('Data Validation'!$K$2&lt;&gt;TRUE,"",'Data Validation'!E253)</f>
        <v/>
      </c>
      <c r="D253" s="5" t="str">
        <f>IF('Data Validation'!$K$2&lt;&gt;TRUE,"",'Data Validation'!G253)</f>
        <v/>
      </c>
      <c r="E253" s="5" t="str">
        <f>IF($C253&lt;&gt;"M5","",Price!F253)</f>
        <v/>
      </c>
      <c r="F253" s="5" t="str">
        <f>IF($C253&lt;&gt;"M5","",Price!G253)</f>
        <v/>
      </c>
      <c r="G253" s="5" t="str">
        <f>IF($C253&lt;&gt;"M5","",SSA!E253)</f>
        <v/>
      </c>
      <c r="H253" s="5" t="str">
        <f>IF($C253&lt;&gt;"M5","",SSA!F253)</f>
        <v/>
      </c>
      <c r="I253" s="5" t="str">
        <f>IF($C253&lt;&gt;"M5","",SSA!G253)</f>
        <v/>
      </c>
      <c r="J253" s="5" t="str">
        <f>IF($C253&lt;&gt;"M5","",SSA!H253)</f>
        <v/>
      </c>
      <c r="K253" s="15" t="str">
        <f t="shared" si="21"/>
        <v/>
      </c>
      <c r="L253" s="26" t="str">
        <f t="shared" si="23"/>
        <v/>
      </c>
      <c r="M253" s="48" t="str">
        <f t="shared" si="24"/>
        <v/>
      </c>
      <c r="N253" s="49" t="str">
        <f t="shared" si="25"/>
        <v/>
      </c>
      <c r="O253" s="47"/>
      <c r="P253" s="47"/>
      <c r="Q253" s="47"/>
      <c r="R253" s="49" t="str">
        <f t="shared" si="22"/>
        <v/>
      </c>
      <c r="S253" s="47"/>
      <c r="T253" s="47"/>
      <c r="U253" s="47"/>
      <c r="V253" s="54" t="str">
        <f t="shared" si="26"/>
        <v/>
      </c>
      <c r="W253" s="46"/>
      <c r="X253" s="54" t="str">
        <f t="shared" si="27"/>
        <v/>
      </c>
      <c r="Y253" s="46"/>
      <c r="Z253" s="55"/>
      <c r="AA253" s="55"/>
    </row>
    <row r="254" spans="1:27" x14ac:dyDescent="0.55000000000000004">
      <c r="A254" s="5" t="str">
        <f>IF('Data Validation'!$K$2&lt;&gt;TRUE,"",'Data Validation'!A254)</f>
        <v/>
      </c>
      <c r="B254" s="5" t="str">
        <f>IF('Data Validation'!$K$2&lt;&gt;TRUE,"",'Data Validation'!C254)</f>
        <v/>
      </c>
      <c r="C254" s="5" t="str">
        <f>IF('Data Validation'!$K$2&lt;&gt;TRUE,"",'Data Validation'!E254)</f>
        <v/>
      </c>
      <c r="D254" s="5" t="str">
        <f>IF('Data Validation'!$K$2&lt;&gt;TRUE,"",'Data Validation'!G254)</f>
        <v/>
      </c>
      <c r="E254" s="5" t="str">
        <f>IF($C254&lt;&gt;"M5","",Price!F254)</f>
        <v/>
      </c>
      <c r="F254" s="5" t="str">
        <f>IF($C254&lt;&gt;"M5","",Price!G254)</f>
        <v/>
      </c>
      <c r="G254" s="5" t="str">
        <f>IF($C254&lt;&gt;"M5","",SSA!E254)</f>
        <v/>
      </c>
      <c r="H254" s="5" t="str">
        <f>IF($C254&lt;&gt;"M5","",SSA!F254)</f>
        <v/>
      </c>
      <c r="I254" s="5" t="str">
        <f>IF($C254&lt;&gt;"M5","",SSA!G254)</f>
        <v/>
      </c>
      <c r="J254" s="5" t="str">
        <f>IF($C254&lt;&gt;"M5","",SSA!H254)</f>
        <v/>
      </c>
      <c r="K254" s="15" t="str">
        <f t="shared" si="21"/>
        <v/>
      </c>
      <c r="L254" s="26" t="str">
        <f t="shared" si="23"/>
        <v/>
      </c>
      <c r="M254" s="48" t="str">
        <f t="shared" si="24"/>
        <v/>
      </c>
      <c r="N254" s="49" t="str">
        <f t="shared" si="25"/>
        <v/>
      </c>
      <c r="O254" s="47"/>
      <c r="P254" s="47"/>
      <c r="Q254" s="47"/>
      <c r="R254" s="49" t="str">
        <f t="shared" si="22"/>
        <v/>
      </c>
      <c r="S254" s="47"/>
      <c r="T254" s="47"/>
      <c r="U254" s="47"/>
      <c r="V254" s="54" t="str">
        <f t="shared" si="26"/>
        <v/>
      </c>
      <c r="W254" s="46"/>
      <c r="X254" s="54" t="str">
        <f t="shared" si="27"/>
        <v/>
      </c>
      <c r="Y254" s="46"/>
      <c r="Z254" s="55"/>
      <c r="AA254" s="55"/>
    </row>
    <row r="255" spans="1:27" x14ac:dyDescent="0.55000000000000004">
      <c r="A255" s="5" t="str">
        <f>IF('Data Validation'!$K$2&lt;&gt;TRUE,"",'Data Validation'!A255)</f>
        <v/>
      </c>
      <c r="B255" s="5" t="str">
        <f>IF('Data Validation'!$K$2&lt;&gt;TRUE,"",'Data Validation'!C255)</f>
        <v/>
      </c>
      <c r="C255" s="5" t="str">
        <f>IF('Data Validation'!$K$2&lt;&gt;TRUE,"",'Data Validation'!E255)</f>
        <v/>
      </c>
      <c r="D255" s="5" t="str">
        <f>IF('Data Validation'!$K$2&lt;&gt;TRUE,"",'Data Validation'!G255)</f>
        <v/>
      </c>
      <c r="E255" s="5" t="str">
        <f>IF($C255&lt;&gt;"M5","",Price!F255)</f>
        <v/>
      </c>
      <c r="F255" s="5" t="str">
        <f>IF($C255&lt;&gt;"M5","",Price!G255)</f>
        <v/>
      </c>
      <c r="G255" s="5" t="str">
        <f>IF($C255&lt;&gt;"M5","",SSA!E255)</f>
        <v/>
      </c>
      <c r="H255" s="5" t="str">
        <f>IF($C255&lt;&gt;"M5","",SSA!F255)</f>
        <v/>
      </c>
      <c r="I255" s="5" t="str">
        <f>IF($C255&lt;&gt;"M5","",SSA!G255)</f>
        <v/>
      </c>
      <c r="J255" s="5" t="str">
        <f>IF($C255&lt;&gt;"M5","",SSA!H255)</f>
        <v/>
      </c>
      <c r="K255" s="15" t="str">
        <f t="shared" si="21"/>
        <v/>
      </c>
      <c r="L255" s="26" t="str">
        <f t="shared" si="23"/>
        <v/>
      </c>
      <c r="M255" s="48" t="str">
        <f t="shared" si="24"/>
        <v/>
      </c>
      <c r="N255" s="49" t="str">
        <f t="shared" si="25"/>
        <v/>
      </c>
      <c r="O255" s="47"/>
      <c r="P255" s="47"/>
      <c r="Q255" s="47"/>
      <c r="R255" s="49" t="str">
        <f t="shared" si="22"/>
        <v/>
      </c>
      <c r="S255" s="47"/>
      <c r="T255" s="47"/>
      <c r="U255" s="47"/>
      <c r="V255" s="54" t="str">
        <f t="shared" si="26"/>
        <v/>
      </c>
      <c r="W255" s="46"/>
      <c r="X255" s="54" t="str">
        <f t="shared" si="27"/>
        <v/>
      </c>
      <c r="Y255" s="46"/>
      <c r="Z255" s="55"/>
      <c r="AA255" s="55"/>
    </row>
    <row r="256" spans="1:27" x14ac:dyDescent="0.55000000000000004">
      <c r="A256" s="5" t="str">
        <f>IF('Data Validation'!$K$2&lt;&gt;TRUE,"",'Data Validation'!A256)</f>
        <v/>
      </c>
      <c r="B256" s="5" t="str">
        <f>IF('Data Validation'!$K$2&lt;&gt;TRUE,"",'Data Validation'!C256)</f>
        <v/>
      </c>
      <c r="C256" s="5" t="str">
        <f>IF('Data Validation'!$K$2&lt;&gt;TRUE,"",'Data Validation'!E256)</f>
        <v/>
      </c>
      <c r="D256" s="5" t="str">
        <f>IF('Data Validation'!$K$2&lt;&gt;TRUE,"",'Data Validation'!G256)</f>
        <v/>
      </c>
      <c r="E256" s="5" t="str">
        <f>IF($C256&lt;&gt;"M5","",Price!F256)</f>
        <v/>
      </c>
      <c r="F256" s="5" t="str">
        <f>IF($C256&lt;&gt;"M5","",Price!G256)</f>
        <v/>
      </c>
      <c r="G256" s="5" t="str">
        <f>IF($C256&lt;&gt;"M5","",SSA!E256)</f>
        <v/>
      </c>
      <c r="H256" s="5" t="str">
        <f>IF($C256&lt;&gt;"M5","",SSA!F256)</f>
        <v/>
      </c>
      <c r="I256" s="5" t="str">
        <f>IF($C256&lt;&gt;"M5","",SSA!G256)</f>
        <v/>
      </c>
      <c r="J256" s="5" t="str">
        <f>IF($C256&lt;&gt;"M5","",SSA!H256)</f>
        <v/>
      </c>
      <c r="K256" s="15" t="str">
        <f t="shared" si="21"/>
        <v/>
      </c>
      <c r="L256" s="26" t="str">
        <f t="shared" si="23"/>
        <v/>
      </c>
      <c r="M256" s="48" t="str">
        <f t="shared" si="24"/>
        <v/>
      </c>
      <c r="N256" s="49" t="str">
        <f t="shared" si="25"/>
        <v/>
      </c>
      <c r="O256" s="47"/>
      <c r="P256" s="47"/>
      <c r="Q256" s="47"/>
      <c r="R256" s="49" t="str">
        <f t="shared" si="22"/>
        <v/>
      </c>
      <c r="S256" s="47"/>
      <c r="T256" s="47"/>
      <c r="U256" s="47"/>
      <c r="V256" s="54" t="str">
        <f t="shared" si="26"/>
        <v/>
      </c>
      <c r="W256" s="46"/>
      <c r="X256" s="54" t="str">
        <f t="shared" si="27"/>
        <v/>
      </c>
      <c r="Y256" s="46"/>
      <c r="Z256" s="55"/>
      <c r="AA256" s="55"/>
    </row>
    <row r="257" spans="1:27" x14ac:dyDescent="0.55000000000000004">
      <c r="A257" s="5" t="str">
        <f>IF('Data Validation'!$K$2&lt;&gt;TRUE,"",'Data Validation'!A257)</f>
        <v/>
      </c>
      <c r="B257" s="5" t="str">
        <f>IF('Data Validation'!$K$2&lt;&gt;TRUE,"",'Data Validation'!C257)</f>
        <v/>
      </c>
      <c r="C257" s="5" t="str">
        <f>IF('Data Validation'!$K$2&lt;&gt;TRUE,"",'Data Validation'!E257)</f>
        <v/>
      </c>
      <c r="D257" s="5" t="str">
        <f>IF('Data Validation'!$K$2&lt;&gt;TRUE,"",'Data Validation'!G257)</f>
        <v/>
      </c>
      <c r="E257" s="5" t="str">
        <f>IF($C257&lt;&gt;"M5","",Price!F257)</f>
        <v/>
      </c>
      <c r="F257" s="5" t="str">
        <f>IF($C257&lt;&gt;"M5","",Price!G257)</f>
        <v/>
      </c>
      <c r="G257" s="5" t="str">
        <f>IF($C257&lt;&gt;"M5","",SSA!E257)</f>
        <v/>
      </c>
      <c r="H257" s="5" t="str">
        <f>IF($C257&lt;&gt;"M5","",SSA!F257)</f>
        <v/>
      </c>
      <c r="I257" s="5" t="str">
        <f>IF($C257&lt;&gt;"M5","",SSA!G257)</f>
        <v/>
      </c>
      <c r="J257" s="5" t="str">
        <f>IF($C257&lt;&gt;"M5","",SSA!H257)</f>
        <v/>
      </c>
      <c r="K257" s="15" t="str">
        <f t="shared" si="21"/>
        <v/>
      </c>
      <c r="L257" s="26" t="str">
        <f t="shared" si="23"/>
        <v/>
      </c>
      <c r="M257" s="48" t="str">
        <f t="shared" si="24"/>
        <v/>
      </c>
      <c r="N257" s="49" t="str">
        <f t="shared" si="25"/>
        <v/>
      </c>
      <c r="O257" s="47"/>
      <c r="P257" s="47"/>
      <c r="Q257" s="47"/>
      <c r="R257" s="49" t="str">
        <f t="shared" si="22"/>
        <v/>
      </c>
      <c r="S257" s="47"/>
      <c r="T257" s="47"/>
      <c r="U257" s="47"/>
      <c r="V257" s="54" t="str">
        <f t="shared" si="26"/>
        <v/>
      </c>
      <c r="W257" s="46"/>
      <c r="X257" s="54" t="str">
        <f t="shared" si="27"/>
        <v/>
      </c>
      <c r="Y257" s="46"/>
      <c r="Z257" s="55"/>
      <c r="AA257" s="55"/>
    </row>
    <row r="258" spans="1:27" x14ac:dyDescent="0.55000000000000004">
      <c r="A258" s="5" t="str">
        <f>IF('Data Validation'!$K$2&lt;&gt;TRUE,"",'Data Validation'!A258)</f>
        <v/>
      </c>
      <c r="B258" s="5" t="str">
        <f>IF('Data Validation'!$K$2&lt;&gt;TRUE,"",'Data Validation'!C258)</f>
        <v/>
      </c>
      <c r="C258" s="5" t="str">
        <f>IF('Data Validation'!$K$2&lt;&gt;TRUE,"",'Data Validation'!E258)</f>
        <v/>
      </c>
      <c r="D258" s="5" t="str">
        <f>IF('Data Validation'!$K$2&lt;&gt;TRUE,"",'Data Validation'!G258)</f>
        <v/>
      </c>
      <c r="E258" s="5" t="str">
        <f>IF($C258&lt;&gt;"M5","",Price!F258)</f>
        <v/>
      </c>
      <c r="F258" s="5" t="str">
        <f>IF($C258&lt;&gt;"M5","",Price!G258)</f>
        <v/>
      </c>
      <c r="G258" s="5" t="str">
        <f>IF($C258&lt;&gt;"M5","",SSA!E258)</f>
        <v/>
      </c>
      <c r="H258" s="5" t="str">
        <f>IF($C258&lt;&gt;"M5","",SSA!F258)</f>
        <v/>
      </c>
      <c r="I258" s="5" t="str">
        <f>IF($C258&lt;&gt;"M5","",SSA!G258)</f>
        <v/>
      </c>
      <c r="J258" s="5" t="str">
        <f>IF($C258&lt;&gt;"M5","",SSA!H258)</f>
        <v/>
      </c>
      <c r="K258" s="15" t="str">
        <f t="shared" si="21"/>
        <v/>
      </c>
      <c r="L258" s="26" t="str">
        <f t="shared" si="23"/>
        <v/>
      </c>
      <c r="M258" s="48" t="str">
        <f t="shared" si="24"/>
        <v/>
      </c>
      <c r="N258" s="49" t="str">
        <f t="shared" si="25"/>
        <v/>
      </c>
      <c r="O258" s="47"/>
      <c r="P258" s="47"/>
      <c r="Q258" s="47"/>
      <c r="R258" s="49" t="str">
        <f t="shared" si="22"/>
        <v/>
      </c>
      <c r="S258" s="47"/>
      <c r="T258" s="47"/>
      <c r="U258" s="47"/>
      <c r="V258" s="54" t="str">
        <f t="shared" si="26"/>
        <v/>
      </c>
      <c r="W258" s="46"/>
      <c r="X258" s="54" t="str">
        <f t="shared" si="27"/>
        <v/>
      </c>
      <c r="Y258" s="46"/>
      <c r="Z258" s="55"/>
      <c r="AA258" s="55"/>
    </row>
    <row r="259" spans="1:27" x14ac:dyDescent="0.55000000000000004">
      <c r="A259" s="5" t="str">
        <f>IF('Data Validation'!$K$2&lt;&gt;TRUE,"",'Data Validation'!A259)</f>
        <v/>
      </c>
      <c r="B259" s="5" t="str">
        <f>IF('Data Validation'!$K$2&lt;&gt;TRUE,"",'Data Validation'!C259)</f>
        <v/>
      </c>
      <c r="C259" s="5" t="str">
        <f>IF('Data Validation'!$K$2&lt;&gt;TRUE,"",'Data Validation'!E259)</f>
        <v/>
      </c>
      <c r="D259" s="5" t="str">
        <f>IF('Data Validation'!$K$2&lt;&gt;TRUE,"",'Data Validation'!G259)</f>
        <v/>
      </c>
      <c r="E259" s="5" t="str">
        <f>IF($C259&lt;&gt;"M5","",Price!F259)</f>
        <v/>
      </c>
      <c r="F259" s="5" t="str">
        <f>IF($C259&lt;&gt;"M5","",Price!G259)</f>
        <v/>
      </c>
      <c r="G259" s="5" t="str">
        <f>IF($C259&lt;&gt;"M5","",SSA!E259)</f>
        <v/>
      </c>
      <c r="H259" s="5" t="str">
        <f>IF($C259&lt;&gt;"M5","",SSA!F259)</f>
        <v/>
      </c>
      <c r="I259" s="5" t="str">
        <f>IF($C259&lt;&gt;"M5","",SSA!G259)</f>
        <v/>
      </c>
      <c r="J259" s="5" t="str">
        <f>IF($C259&lt;&gt;"M5","",SSA!H259)</f>
        <v/>
      </c>
      <c r="K259" s="15" t="str">
        <f t="shared" ref="K259:K322" si="28">IFERROR(G259-H259,"")</f>
        <v/>
      </c>
      <c r="L259" s="26" t="str">
        <f t="shared" si="23"/>
        <v/>
      </c>
      <c r="M259" s="48" t="str">
        <f t="shared" si="24"/>
        <v/>
      </c>
      <c r="N259" s="49" t="str">
        <f t="shared" si="25"/>
        <v/>
      </c>
      <c r="O259" s="47"/>
      <c r="P259" s="47"/>
      <c r="Q259" s="47"/>
      <c r="R259" s="49" t="str">
        <f t="shared" ref="R259:R322" si="29">IFERROR(F259-J259,"")</f>
        <v/>
      </c>
      <c r="S259" s="47"/>
      <c r="T259" s="47"/>
      <c r="U259" s="47"/>
      <c r="V259" s="54" t="str">
        <f t="shared" si="26"/>
        <v/>
      </c>
      <c r="W259" s="46"/>
      <c r="X259" s="54" t="str">
        <f t="shared" si="27"/>
        <v/>
      </c>
      <c r="Y259" s="46"/>
      <c r="Z259" s="55"/>
      <c r="AA259" s="55"/>
    </row>
    <row r="260" spans="1:27" x14ac:dyDescent="0.55000000000000004">
      <c r="A260" s="5" t="str">
        <f>IF('Data Validation'!$K$2&lt;&gt;TRUE,"",'Data Validation'!A260)</f>
        <v/>
      </c>
      <c r="B260" s="5" t="str">
        <f>IF('Data Validation'!$K$2&lt;&gt;TRUE,"",'Data Validation'!C260)</f>
        <v/>
      </c>
      <c r="C260" s="5" t="str">
        <f>IF('Data Validation'!$K$2&lt;&gt;TRUE,"",'Data Validation'!E260)</f>
        <v/>
      </c>
      <c r="D260" s="5" t="str">
        <f>IF('Data Validation'!$K$2&lt;&gt;TRUE,"",'Data Validation'!G260)</f>
        <v/>
      </c>
      <c r="E260" s="5" t="str">
        <f>IF($C260&lt;&gt;"M5","",Price!F260)</f>
        <v/>
      </c>
      <c r="F260" s="5" t="str">
        <f>IF($C260&lt;&gt;"M5","",Price!G260)</f>
        <v/>
      </c>
      <c r="G260" s="5" t="str">
        <f>IF($C260&lt;&gt;"M5","",SSA!E260)</f>
        <v/>
      </c>
      <c r="H260" s="5" t="str">
        <f>IF($C260&lt;&gt;"M5","",SSA!F260)</f>
        <v/>
      </c>
      <c r="I260" s="5" t="str">
        <f>IF($C260&lt;&gt;"M5","",SSA!G260)</f>
        <v/>
      </c>
      <c r="J260" s="5" t="str">
        <f>IF($C260&lt;&gt;"M5","",SSA!H260)</f>
        <v/>
      </c>
      <c r="K260" s="15" t="str">
        <f t="shared" si="28"/>
        <v/>
      </c>
      <c r="L260" s="26" t="str">
        <f t="shared" ref="L260:L323" si="30">IF(K260="","",IF(K260&gt;=0,1,-1))</f>
        <v/>
      </c>
      <c r="M260" s="48" t="str">
        <f t="shared" ref="M260:M323" si="31">IFERROR(IF(L260=L259,M259+L260,L260),"")</f>
        <v/>
      </c>
      <c r="N260" s="49" t="str">
        <f t="shared" ref="N260:N323" si="32">IFERROR(E260-I260,"")</f>
        <v/>
      </c>
      <c r="O260" s="47"/>
      <c r="P260" s="47"/>
      <c r="Q260" s="47"/>
      <c r="R260" s="49" t="str">
        <f t="shared" si="29"/>
        <v/>
      </c>
      <c r="S260" s="47"/>
      <c r="T260" s="47"/>
      <c r="U260" s="47"/>
      <c r="V260" s="54" t="str">
        <f t="shared" ref="V260:V323" si="33">IF(M260="","",IF(AND(M260&gt;0,N260&gt;0),1,""))</f>
        <v/>
      </c>
      <c r="W260" s="46"/>
      <c r="X260" s="54" t="str">
        <f t="shared" ref="X260:X323" si="34">IF(M260="","",IF(AND(M260&lt;0,R260&lt;0),1,""))</f>
        <v/>
      </c>
      <c r="Y260" s="46"/>
      <c r="Z260" s="55"/>
      <c r="AA260" s="55"/>
    </row>
    <row r="261" spans="1:27" x14ac:dyDescent="0.55000000000000004">
      <c r="A261" s="5" t="str">
        <f>IF('Data Validation'!$K$2&lt;&gt;TRUE,"",'Data Validation'!A261)</f>
        <v/>
      </c>
      <c r="B261" s="5" t="str">
        <f>IF('Data Validation'!$K$2&lt;&gt;TRUE,"",'Data Validation'!C261)</f>
        <v/>
      </c>
      <c r="C261" s="5" t="str">
        <f>IF('Data Validation'!$K$2&lt;&gt;TRUE,"",'Data Validation'!E261)</f>
        <v/>
      </c>
      <c r="D261" s="5" t="str">
        <f>IF('Data Validation'!$K$2&lt;&gt;TRUE,"",'Data Validation'!G261)</f>
        <v/>
      </c>
      <c r="E261" s="5" t="str">
        <f>IF($C261&lt;&gt;"M5","",Price!F261)</f>
        <v/>
      </c>
      <c r="F261" s="5" t="str">
        <f>IF($C261&lt;&gt;"M5","",Price!G261)</f>
        <v/>
      </c>
      <c r="G261" s="5" t="str">
        <f>IF($C261&lt;&gt;"M5","",SSA!E261)</f>
        <v/>
      </c>
      <c r="H261" s="5" t="str">
        <f>IF($C261&lt;&gt;"M5","",SSA!F261)</f>
        <v/>
      </c>
      <c r="I261" s="5" t="str">
        <f>IF($C261&lt;&gt;"M5","",SSA!G261)</f>
        <v/>
      </c>
      <c r="J261" s="5" t="str">
        <f>IF($C261&lt;&gt;"M5","",SSA!H261)</f>
        <v/>
      </c>
      <c r="K261" s="15" t="str">
        <f t="shared" si="28"/>
        <v/>
      </c>
      <c r="L261" s="26" t="str">
        <f t="shared" si="30"/>
        <v/>
      </c>
      <c r="M261" s="48" t="str">
        <f t="shared" si="31"/>
        <v/>
      </c>
      <c r="N261" s="49" t="str">
        <f t="shared" si="32"/>
        <v/>
      </c>
      <c r="O261" s="47"/>
      <c r="P261" s="47"/>
      <c r="Q261" s="47"/>
      <c r="R261" s="49" t="str">
        <f t="shared" si="29"/>
        <v/>
      </c>
      <c r="S261" s="47"/>
      <c r="T261" s="47"/>
      <c r="U261" s="47"/>
      <c r="V261" s="54" t="str">
        <f t="shared" si="33"/>
        <v/>
      </c>
      <c r="W261" s="46"/>
      <c r="X261" s="54" t="str">
        <f t="shared" si="34"/>
        <v/>
      </c>
      <c r="Y261" s="46"/>
      <c r="Z261" s="55"/>
      <c r="AA261" s="55"/>
    </row>
    <row r="262" spans="1:27" x14ac:dyDescent="0.55000000000000004">
      <c r="A262" s="5" t="str">
        <f>IF('Data Validation'!$K$2&lt;&gt;TRUE,"",'Data Validation'!A262)</f>
        <v/>
      </c>
      <c r="B262" s="5" t="str">
        <f>IF('Data Validation'!$K$2&lt;&gt;TRUE,"",'Data Validation'!C262)</f>
        <v/>
      </c>
      <c r="C262" s="5" t="str">
        <f>IF('Data Validation'!$K$2&lt;&gt;TRUE,"",'Data Validation'!E262)</f>
        <v/>
      </c>
      <c r="D262" s="5" t="str">
        <f>IF('Data Validation'!$K$2&lt;&gt;TRUE,"",'Data Validation'!G262)</f>
        <v/>
      </c>
      <c r="E262" s="5" t="str">
        <f>IF($C262&lt;&gt;"M5","",Price!F262)</f>
        <v/>
      </c>
      <c r="F262" s="5" t="str">
        <f>IF($C262&lt;&gt;"M5","",Price!G262)</f>
        <v/>
      </c>
      <c r="G262" s="5" t="str">
        <f>IF($C262&lt;&gt;"M5","",SSA!E262)</f>
        <v/>
      </c>
      <c r="H262" s="5" t="str">
        <f>IF($C262&lt;&gt;"M5","",SSA!F262)</f>
        <v/>
      </c>
      <c r="I262" s="5" t="str">
        <f>IF($C262&lt;&gt;"M5","",SSA!G262)</f>
        <v/>
      </c>
      <c r="J262" s="5" t="str">
        <f>IF($C262&lt;&gt;"M5","",SSA!H262)</f>
        <v/>
      </c>
      <c r="K262" s="15" t="str">
        <f t="shared" si="28"/>
        <v/>
      </c>
      <c r="L262" s="26" t="str">
        <f t="shared" si="30"/>
        <v/>
      </c>
      <c r="M262" s="48" t="str">
        <f t="shared" si="31"/>
        <v/>
      </c>
      <c r="N262" s="49" t="str">
        <f t="shared" si="32"/>
        <v/>
      </c>
      <c r="O262" s="47"/>
      <c r="P262" s="47"/>
      <c r="Q262" s="47"/>
      <c r="R262" s="49" t="str">
        <f t="shared" si="29"/>
        <v/>
      </c>
      <c r="S262" s="47"/>
      <c r="T262" s="47"/>
      <c r="U262" s="47"/>
      <c r="V262" s="54" t="str">
        <f t="shared" si="33"/>
        <v/>
      </c>
      <c r="W262" s="46"/>
      <c r="X262" s="54" t="str">
        <f t="shared" si="34"/>
        <v/>
      </c>
      <c r="Y262" s="46"/>
      <c r="Z262" s="55"/>
      <c r="AA262" s="55"/>
    </row>
    <row r="263" spans="1:27" x14ac:dyDescent="0.55000000000000004">
      <c r="A263" s="5" t="str">
        <f>IF('Data Validation'!$K$2&lt;&gt;TRUE,"",'Data Validation'!A263)</f>
        <v/>
      </c>
      <c r="B263" s="5" t="str">
        <f>IF('Data Validation'!$K$2&lt;&gt;TRUE,"",'Data Validation'!C263)</f>
        <v/>
      </c>
      <c r="C263" s="5" t="str">
        <f>IF('Data Validation'!$K$2&lt;&gt;TRUE,"",'Data Validation'!E263)</f>
        <v/>
      </c>
      <c r="D263" s="5" t="str">
        <f>IF('Data Validation'!$K$2&lt;&gt;TRUE,"",'Data Validation'!G263)</f>
        <v/>
      </c>
      <c r="E263" s="5" t="str">
        <f>IF($C263&lt;&gt;"M5","",Price!F263)</f>
        <v/>
      </c>
      <c r="F263" s="5" t="str">
        <f>IF($C263&lt;&gt;"M5","",Price!G263)</f>
        <v/>
      </c>
      <c r="G263" s="5" t="str">
        <f>IF($C263&lt;&gt;"M5","",SSA!E263)</f>
        <v/>
      </c>
      <c r="H263" s="5" t="str">
        <f>IF($C263&lt;&gt;"M5","",SSA!F263)</f>
        <v/>
      </c>
      <c r="I263" s="5" t="str">
        <f>IF($C263&lt;&gt;"M5","",SSA!G263)</f>
        <v/>
      </c>
      <c r="J263" s="5" t="str">
        <f>IF($C263&lt;&gt;"M5","",SSA!H263)</f>
        <v/>
      </c>
      <c r="K263" s="15" t="str">
        <f t="shared" si="28"/>
        <v/>
      </c>
      <c r="L263" s="26" t="str">
        <f t="shared" si="30"/>
        <v/>
      </c>
      <c r="M263" s="48" t="str">
        <f t="shared" si="31"/>
        <v/>
      </c>
      <c r="N263" s="49" t="str">
        <f t="shared" si="32"/>
        <v/>
      </c>
      <c r="O263" s="47"/>
      <c r="P263" s="47"/>
      <c r="Q263" s="47"/>
      <c r="R263" s="49" t="str">
        <f t="shared" si="29"/>
        <v/>
      </c>
      <c r="S263" s="47"/>
      <c r="T263" s="47"/>
      <c r="U263" s="47"/>
      <c r="V263" s="54" t="str">
        <f t="shared" si="33"/>
        <v/>
      </c>
      <c r="W263" s="46"/>
      <c r="X263" s="54" t="str">
        <f t="shared" si="34"/>
        <v/>
      </c>
      <c r="Y263" s="46"/>
      <c r="Z263" s="55"/>
      <c r="AA263" s="55"/>
    </row>
    <row r="264" spans="1:27" x14ac:dyDescent="0.55000000000000004">
      <c r="A264" s="5" t="str">
        <f>IF('Data Validation'!$K$2&lt;&gt;TRUE,"",'Data Validation'!A264)</f>
        <v/>
      </c>
      <c r="B264" s="5" t="str">
        <f>IF('Data Validation'!$K$2&lt;&gt;TRUE,"",'Data Validation'!C264)</f>
        <v/>
      </c>
      <c r="C264" s="5" t="str">
        <f>IF('Data Validation'!$K$2&lt;&gt;TRUE,"",'Data Validation'!E264)</f>
        <v/>
      </c>
      <c r="D264" s="5" t="str">
        <f>IF('Data Validation'!$K$2&lt;&gt;TRUE,"",'Data Validation'!G264)</f>
        <v/>
      </c>
      <c r="E264" s="5" t="str">
        <f>IF($C264&lt;&gt;"M5","",Price!F264)</f>
        <v/>
      </c>
      <c r="F264" s="5" t="str">
        <f>IF($C264&lt;&gt;"M5","",Price!G264)</f>
        <v/>
      </c>
      <c r="G264" s="5" t="str">
        <f>IF($C264&lt;&gt;"M5","",SSA!E264)</f>
        <v/>
      </c>
      <c r="H264" s="5" t="str">
        <f>IF($C264&lt;&gt;"M5","",SSA!F264)</f>
        <v/>
      </c>
      <c r="I264" s="5" t="str">
        <f>IF($C264&lt;&gt;"M5","",SSA!G264)</f>
        <v/>
      </c>
      <c r="J264" s="5" t="str">
        <f>IF($C264&lt;&gt;"M5","",SSA!H264)</f>
        <v/>
      </c>
      <c r="K264" s="15" t="str">
        <f t="shared" si="28"/>
        <v/>
      </c>
      <c r="L264" s="26" t="str">
        <f t="shared" si="30"/>
        <v/>
      </c>
      <c r="M264" s="48" t="str">
        <f t="shared" si="31"/>
        <v/>
      </c>
      <c r="N264" s="49" t="str">
        <f t="shared" si="32"/>
        <v/>
      </c>
      <c r="O264" s="47"/>
      <c r="P264" s="47"/>
      <c r="Q264" s="47"/>
      <c r="R264" s="49" t="str">
        <f t="shared" si="29"/>
        <v/>
      </c>
      <c r="S264" s="47"/>
      <c r="T264" s="47"/>
      <c r="U264" s="47"/>
      <c r="V264" s="54" t="str">
        <f t="shared" si="33"/>
        <v/>
      </c>
      <c r="W264" s="46"/>
      <c r="X264" s="54" t="str">
        <f t="shared" si="34"/>
        <v/>
      </c>
      <c r="Y264" s="46"/>
      <c r="Z264" s="55"/>
      <c r="AA264" s="55"/>
    </row>
    <row r="265" spans="1:27" x14ac:dyDescent="0.55000000000000004">
      <c r="A265" s="5" t="str">
        <f>IF('Data Validation'!$K$2&lt;&gt;TRUE,"",'Data Validation'!A265)</f>
        <v/>
      </c>
      <c r="B265" s="5" t="str">
        <f>IF('Data Validation'!$K$2&lt;&gt;TRUE,"",'Data Validation'!C265)</f>
        <v/>
      </c>
      <c r="C265" s="5" t="str">
        <f>IF('Data Validation'!$K$2&lt;&gt;TRUE,"",'Data Validation'!E265)</f>
        <v/>
      </c>
      <c r="D265" s="5" t="str">
        <f>IF('Data Validation'!$K$2&lt;&gt;TRUE,"",'Data Validation'!G265)</f>
        <v/>
      </c>
      <c r="E265" s="5" t="str">
        <f>IF($C265&lt;&gt;"M5","",Price!F265)</f>
        <v/>
      </c>
      <c r="F265" s="5" t="str">
        <f>IF($C265&lt;&gt;"M5","",Price!G265)</f>
        <v/>
      </c>
      <c r="G265" s="5" t="str">
        <f>IF($C265&lt;&gt;"M5","",SSA!E265)</f>
        <v/>
      </c>
      <c r="H265" s="5" t="str">
        <f>IF($C265&lt;&gt;"M5","",SSA!F265)</f>
        <v/>
      </c>
      <c r="I265" s="5" t="str">
        <f>IF($C265&lt;&gt;"M5","",SSA!G265)</f>
        <v/>
      </c>
      <c r="J265" s="5" t="str">
        <f>IF($C265&lt;&gt;"M5","",SSA!H265)</f>
        <v/>
      </c>
      <c r="K265" s="15" t="str">
        <f t="shared" si="28"/>
        <v/>
      </c>
      <c r="L265" s="26" t="str">
        <f t="shared" si="30"/>
        <v/>
      </c>
      <c r="M265" s="48" t="str">
        <f t="shared" si="31"/>
        <v/>
      </c>
      <c r="N265" s="49" t="str">
        <f t="shared" si="32"/>
        <v/>
      </c>
      <c r="O265" s="47"/>
      <c r="P265" s="47"/>
      <c r="Q265" s="47"/>
      <c r="R265" s="49" t="str">
        <f t="shared" si="29"/>
        <v/>
      </c>
      <c r="S265" s="47"/>
      <c r="T265" s="47"/>
      <c r="U265" s="47"/>
      <c r="V265" s="54" t="str">
        <f t="shared" si="33"/>
        <v/>
      </c>
      <c r="W265" s="46"/>
      <c r="X265" s="54" t="str">
        <f t="shared" si="34"/>
        <v/>
      </c>
      <c r="Y265" s="46"/>
      <c r="Z265" s="55"/>
      <c r="AA265" s="55"/>
    </row>
    <row r="266" spans="1:27" x14ac:dyDescent="0.55000000000000004">
      <c r="A266" s="5" t="str">
        <f>IF('Data Validation'!$K$2&lt;&gt;TRUE,"",'Data Validation'!A266)</f>
        <v/>
      </c>
      <c r="B266" s="5" t="str">
        <f>IF('Data Validation'!$K$2&lt;&gt;TRUE,"",'Data Validation'!C266)</f>
        <v/>
      </c>
      <c r="C266" s="5" t="str">
        <f>IF('Data Validation'!$K$2&lt;&gt;TRUE,"",'Data Validation'!E266)</f>
        <v/>
      </c>
      <c r="D266" s="5" t="str">
        <f>IF('Data Validation'!$K$2&lt;&gt;TRUE,"",'Data Validation'!G266)</f>
        <v/>
      </c>
      <c r="E266" s="5" t="str">
        <f>IF($C266&lt;&gt;"M5","",Price!F266)</f>
        <v/>
      </c>
      <c r="F266" s="5" t="str">
        <f>IF($C266&lt;&gt;"M5","",Price!G266)</f>
        <v/>
      </c>
      <c r="G266" s="5" t="str">
        <f>IF($C266&lt;&gt;"M5","",SSA!E266)</f>
        <v/>
      </c>
      <c r="H266" s="5" t="str">
        <f>IF($C266&lt;&gt;"M5","",SSA!F266)</f>
        <v/>
      </c>
      <c r="I266" s="5" t="str">
        <f>IF($C266&lt;&gt;"M5","",SSA!G266)</f>
        <v/>
      </c>
      <c r="J266" s="5" t="str">
        <f>IF($C266&lt;&gt;"M5","",SSA!H266)</f>
        <v/>
      </c>
      <c r="K266" s="15" t="str">
        <f t="shared" si="28"/>
        <v/>
      </c>
      <c r="L266" s="26" t="str">
        <f t="shared" si="30"/>
        <v/>
      </c>
      <c r="M266" s="48" t="str">
        <f t="shared" si="31"/>
        <v/>
      </c>
      <c r="N266" s="49" t="str">
        <f t="shared" si="32"/>
        <v/>
      </c>
      <c r="O266" s="47"/>
      <c r="P266" s="47"/>
      <c r="Q266" s="47"/>
      <c r="R266" s="49" t="str">
        <f t="shared" si="29"/>
        <v/>
      </c>
      <c r="S266" s="47"/>
      <c r="T266" s="47"/>
      <c r="U266" s="47"/>
      <c r="V266" s="54" t="str">
        <f t="shared" si="33"/>
        <v/>
      </c>
      <c r="W266" s="46"/>
      <c r="X266" s="54" t="str">
        <f t="shared" si="34"/>
        <v/>
      </c>
      <c r="Y266" s="46"/>
      <c r="Z266" s="55"/>
      <c r="AA266" s="55"/>
    </row>
    <row r="267" spans="1:27" x14ac:dyDescent="0.55000000000000004">
      <c r="A267" s="5" t="str">
        <f>IF('Data Validation'!$K$2&lt;&gt;TRUE,"",'Data Validation'!A267)</f>
        <v/>
      </c>
      <c r="B267" s="5" t="str">
        <f>IF('Data Validation'!$K$2&lt;&gt;TRUE,"",'Data Validation'!C267)</f>
        <v/>
      </c>
      <c r="C267" s="5" t="str">
        <f>IF('Data Validation'!$K$2&lt;&gt;TRUE,"",'Data Validation'!E267)</f>
        <v/>
      </c>
      <c r="D267" s="5" t="str">
        <f>IF('Data Validation'!$K$2&lt;&gt;TRUE,"",'Data Validation'!G267)</f>
        <v/>
      </c>
      <c r="E267" s="5" t="str">
        <f>IF($C267&lt;&gt;"M5","",Price!F267)</f>
        <v/>
      </c>
      <c r="F267" s="5" t="str">
        <f>IF($C267&lt;&gt;"M5","",Price!G267)</f>
        <v/>
      </c>
      <c r="G267" s="5" t="str">
        <f>IF($C267&lt;&gt;"M5","",SSA!E267)</f>
        <v/>
      </c>
      <c r="H267" s="5" t="str">
        <f>IF($C267&lt;&gt;"M5","",SSA!F267)</f>
        <v/>
      </c>
      <c r="I267" s="5" t="str">
        <f>IF($C267&lt;&gt;"M5","",SSA!G267)</f>
        <v/>
      </c>
      <c r="J267" s="5" t="str">
        <f>IF($C267&lt;&gt;"M5","",SSA!H267)</f>
        <v/>
      </c>
      <c r="K267" s="15" t="str">
        <f t="shared" si="28"/>
        <v/>
      </c>
      <c r="L267" s="26" t="str">
        <f t="shared" si="30"/>
        <v/>
      </c>
      <c r="M267" s="48" t="str">
        <f t="shared" si="31"/>
        <v/>
      </c>
      <c r="N267" s="49" t="str">
        <f t="shared" si="32"/>
        <v/>
      </c>
      <c r="O267" s="47"/>
      <c r="P267" s="47"/>
      <c r="Q267" s="47"/>
      <c r="R267" s="49" t="str">
        <f t="shared" si="29"/>
        <v/>
      </c>
      <c r="S267" s="47"/>
      <c r="T267" s="47"/>
      <c r="U267" s="47"/>
      <c r="V267" s="54" t="str">
        <f t="shared" si="33"/>
        <v/>
      </c>
      <c r="W267" s="46"/>
      <c r="X267" s="54" t="str">
        <f t="shared" si="34"/>
        <v/>
      </c>
      <c r="Y267" s="46"/>
      <c r="Z267" s="55"/>
      <c r="AA267" s="55"/>
    </row>
    <row r="268" spans="1:27" x14ac:dyDescent="0.55000000000000004">
      <c r="A268" s="5" t="str">
        <f>IF('Data Validation'!$K$2&lt;&gt;TRUE,"",'Data Validation'!A268)</f>
        <v/>
      </c>
      <c r="B268" s="5" t="str">
        <f>IF('Data Validation'!$K$2&lt;&gt;TRUE,"",'Data Validation'!C268)</f>
        <v/>
      </c>
      <c r="C268" s="5" t="str">
        <f>IF('Data Validation'!$K$2&lt;&gt;TRUE,"",'Data Validation'!E268)</f>
        <v/>
      </c>
      <c r="D268" s="5" t="str">
        <f>IF('Data Validation'!$K$2&lt;&gt;TRUE,"",'Data Validation'!G268)</f>
        <v/>
      </c>
      <c r="E268" s="5" t="str">
        <f>IF($C268&lt;&gt;"M5","",Price!F268)</f>
        <v/>
      </c>
      <c r="F268" s="5" t="str">
        <f>IF($C268&lt;&gt;"M5","",Price!G268)</f>
        <v/>
      </c>
      <c r="G268" s="5" t="str">
        <f>IF($C268&lt;&gt;"M5","",SSA!E268)</f>
        <v/>
      </c>
      <c r="H268" s="5" t="str">
        <f>IF($C268&lt;&gt;"M5","",SSA!F268)</f>
        <v/>
      </c>
      <c r="I268" s="5" t="str">
        <f>IF($C268&lt;&gt;"M5","",SSA!G268)</f>
        <v/>
      </c>
      <c r="J268" s="5" t="str">
        <f>IF($C268&lt;&gt;"M5","",SSA!H268)</f>
        <v/>
      </c>
      <c r="K268" s="15" t="str">
        <f t="shared" si="28"/>
        <v/>
      </c>
      <c r="L268" s="26" t="str">
        <f t="shared" si="30"/>
        <v/>
      </c>
      <c r="M268" s="48" t="str">
        <f t="shared" si="31"/>
        <v/>
      </c>
      <c r="N268" s="49" t="str">
        <f t="shared" si="32"/>
        <v/>
      </c>
      <c r="O268" s="47"/>
      <c r="P268" s="47"/>
      <c r="Q268" s="47"/>
      <c r="R268" s="49" t="str">
        <f t="shared" si="29"/>
        <v/>
      </c>
      <c r="S268" s="47"/>
      <c r="T268" s="47"/>
      <c r="U268" s="47"/>
      <c r="V268" s="54" t="str">
        <f t="shared" si="33"/>
        <v/>
      </c>
      <c r="W268" s="46"/>
      <c r="X268" s="54" t="str">
        <f t="shared" si="34"/>
        <v/>
      </c>
      <c r="Y268" s="46"/>
      <c r="Z268" s="55"/>
      <c r="AA268" s="55"/>
    </row>
    <row r="269" spans="1:27" x14ac:dyDescent="0.55000000000000004">
      <c r="A269" s="5" t="str">
        <f>IF('Data Validation'!$K$2&lt;&gt;TRUE,"",'Data Validation'!A269)</f>
        <v/>
      </c>
      <c r="B269" s="5" t="str">
        <f>IF('Data Validation'!$K$2&lt;&gt;TRUE,"",'Data Validation'!C269)</f>
        <v/>
      </c>
      <c r="C269" s="5" t="str">
        <f>IF('Data Validation'!$K$2&lt;&gt;TRUE,"",'Data Validation'!E269)</f>
        <v/>
      </c>
      <c r="D269" s="5" t="str">
        <f>IF('Data Validation'!$K$2&lt;&gt;TRUE,"",'Data Validation'!G269)</f>
        <v/>
      </c>
      <c r="E269" s="5" t="str">
        <f>IF($C269&lt;&gt;"M5","",Price!F269)</f>
        <v/>
      </c>
      <c r="F269" s="5" t="str">
        <f>IF($C269&lt;&gt;"M5","",Price!G269)</f>
        <v/>
      </c>
      <c r="G269" s="5" t="str">
        <f>IF($C269&lt;&gt;"M5","",SSA!E269)</f>
        <v/>
      </c>
      <c r="H269" s="5" t="str">
        <f>IF($C269&lt;&gt;"M5","",SSA!F269)</f>
        <v/>
      </c>
      <c r="I269" s="5" t="str">
        <f>IF($C269&lt;&gt;"M5","",SSA!G269)</f>
        <v/>
      </c>
      <c r="J269" s="5" t="str">
        <f>IF($C269&lt;&gt;"M5","",SSA!H269)</f>
        <v/>
      </c>
      <c r="K269" s="15" t="str">
        <f t="shared" si="28"/>
        <v/>
      </c>
      <c r="L269" s="26" t="str">
        <f t="shared" si="30"/>
        <v/>
      </c>
      <c r="M269" s="48" t="str">
        <f t="shared" si="31"/>
        <v/>
      </c>
      <c r="N269" s="49" t="str">
        <f t="shared" si="32"/>
        <v/>
      </c>
      <c r="O269" s="47"/>
      <c r="P269" s="47"/>
      <c r="Q269" s="47"/>
      <c r="R269" s="49" t="str">
        <f t="shared" si="29"/>
        <v/>
      </c>
      <c r="S269" s="47"/>
      <c r="T269" s="47"/>
      <c r="U269" s="47"/>
      <c r="V269" s="54" t="str">
        <f t="shared" si="33"/>
        <v/>
      </c>
      <c r="W269" s="46"/>
      <c r="X269" s="54" t="str">
        <f t="shared" si="34"/>
        <v/>
      </c>
      <c r="Y269" s="46"/>
      <c r="Z269" s="55"/>
      <c r="AA269" s="55"/>
    </row>
    <row r="270" spans="1:27" x14ac:dyDescent="0.55000000000000004">
      <c r="A270" s="5" t="str">
        <f>IF('Data Validation'!$K$2&lt;&gt;TRUE,"",'Data Validation'!A270)</f>
        <v/>
      </c>
      <c r="B270" s="5" t="str">
        <f>IF('Data Validation'!$K$2&lt;&gt;TRUE,"",'Data Validation'!C270)</f>
        <v/>
      </c>
      <c r="C270" s="5" t="str">
        <f>IF('Data Validation'!$K$2&lt;&gt;TRUE,"",'Data Validation'!E270)</f>
        <v/>
      </c>
      <c r="D270" s="5" t="str">
        <f>IF('Data Validation'!$K$2&lt;&gt;TRUE,"",'Data Validation'!G270)</f>
        <v/>
      </c>
      <c r="E270" s="5" t="str">
        <f>IF($C270&lt;&gt;"M5","",Price!F270)</f>
        <v/>
      </c>
      <c r="F270" s="5" t="str">
        <f>IF($C270&lt;&gt;"M5","",Price!G270)</f>
        <v/>
      </c>
      <c r="G270" s="5" t="str">
        <f>IF($C270&lt;&gt;"M5","",SSA!E270)</f>
        <v/>
      </c>
      <c r="H270" s="5" t="str">
        <f>IF($C270&lt;&gt;"M5","",SSA!F270)</f>
        <v/>
      </c>
      <c r="I270" s="5" t="str">
        <f>IF($C270&lt;&gt;"M5","",SSA!G270)</f>
        <v/>
      </c>
      <c r="J270" s="5" t="str">
        <f>IF($C270&lt;&gt;"M5","",SSA!H270)</f>
        <v/>
      </c>
      <c r="K270" s="15" t="str">
        <f t="shared" si="28"/>
        <v/>
      </c>
      <c r="L270" s="26" t="str">
        <f t="shared" si="30"/>
        <v/>
      </c>
      <c r="M270" s="48" t="str">
        <f t="shared" si="31"/>
        <v/>
      </c>
      <c r="N270" s="49" t="str">
        <f t="shared" si="32"/>
        <v/>
      </c>
      <c r="O270" s="47"/>
      <c r="P270" s="47"/>
      <c r="Q270" s="47"/>
      <c r="R270" s="49" t="str">
        <f t="shared" si="29"/>
        <v/>
      </c>
      <c r="S270" s="47"/>
      <c r="T270" s="47"/>
      <c r="U270" s="47"/>
      <c r="V270" s="54" t="str">
        <f t="shared" si="33"/>
        <v/>
      </c>
      <c r="W270" s="46"/>
      <c r="X270" s="54" t="str">
        <f t="shared" si="34"/>
        <v/>
      </c>
      <c r="Y270" s="46"/>
      <c r="Z270" s="55"/>
      <c r="AA270" s="55"/>
    </row>
    <row r="271" spans="1:27" x14ac:dyDescent="0.55000000000000004">
      <c r="A271" s="5" t="str">
        <f>IF('Data Validation'!$K$2&lt;&gt;TRUE,"",'Data Validation'!A271)</f>
        <v/>
      </c>
      <c r="B271" s="5" t="str">
        <f>IF('Data Validation'!$K$2&lt;&gt;TRUE,"",'Data Validation'!C271)</f>
        <v/>
      </c>
      <c r="C271" s="5" t="str">
        <f>IF('Data Validation'!$K$2&lt;&gt;TRUE,"",'Data Validation'!E271)</f>
        <v/>
      </c>
      <c r="D271" s="5" t="str">
        <f>IF('Data Validation'!$K$2&lt;&gt;TRUE,"",'Data Validation'!G271)</f>
        <v/>
      </c>
      <c r="E271" s="5" t="str">
        <f>IF($C271&lt;&gt;"M5","",Price!F271)</f>
        <v/>
      </c>
      <c r="F271" s="5" t="str">
        <f>IF($C271&lt;&gt;"M5","",Price!G271)</f>
        <v/>
      </c>
      <c r="G271" s="5" t="str">
        <f>IF($C271&lt;&gt;"M5","",SSA!E271)</f>
        <v/>
      </c>
      <c r="H271" s="5" t="str">
        <f>IF($C271&lt;&gt;"M5","",SSA!F271)</f>
        <v/>
      </c>
      <c r="I271" s="5" t="str">
        <f>IF($C271&lt;&gt;"M5","",SSA!G271)</f>
        <v/>
      </c>
      <c r="J271" s="5" t="str">
        <f>IF($C271&lt;&gt;"M5","",SSA!H271)</f>
        <v/>
      </c>
      <c r="K271" s="15" t="str">
        <f t="shared" si="28"/>
        <v/>
      </c>
      <c r="L271" s="26" t="str">
        <f t="shared" si="30"/>
        <v/>
      </c>
      <c r="M271" s="48" t="str">
        <f t="shared" si="31"/>
        <v/>
      </c>
      <c r="N271" s="49" t="str">
        <f t="shared" si="32"/>
        <v/>
      </c>
      <c r="O271" s="47"/>
      <c r="P271" s="47"/>
      <c r="Q271" s="47"/>
      <c r="R271" s="49" t="str">
        <f t="shared" si="29"/>
        <v/>
      </c>
      <c r="S271" s="47"/>
      <c r="T271" s="47"/>
      <c r="U271" s="47"/>
      <c r="V271" s="54" t="str">
        <f t="shared" si="33"/>
        <v/>
      </c>
      <c r="W271" s="46"/>
      <c r="X271" s="54" t="str">
        <f t="shared" si="34"/>
        <v/>
      </c>
      <c r="Y271" s="46"/>
      <c r="Z271" s="55"/>
      <c r="AA271" s="55"/>
    </row>
    <row r="272" spans="1:27" x14ac:dyDescent="0.55000000000000004">
      <c r="A272" s="5" t="str">
        <f>IF('Data Validation'!$K$2&lt;&gt;TRUE,"",'Data Validation'!A272)</f>
        <v/>
      </c>
      <c r="B272" s="5" t="str">
        <f>IF('Data Validation'!$K$2&lt;&gt;TRUE,"",'Data Validation'!C272)</f>
        <v/>
      </c>
      <c r="C272" s="5" t="str">
        <f>IF('Data Validation'!$K$2&lt;&gt;TRUE,"",'Data Validation'!E272)</f>
        <v/>
      </c>
      <c r="D272" s="5" t="str">
        <f>IF('Data Validation'!$K$2&lt;&gt;TRUE,"",'Data Validation'!G272)</f>
        <v/>
      </c>
      <c r="E272" s="5" t="str">
        <f>IF($C272&lt;&gt;"M5","",Price!F272)</f>
        <v/>
      </c>
      <c r="F272" s="5" t="str">
        <f>IF($C272&lt;&gt;"M5","",Price!G272)</f>
        <v/>
      </c>
      <c r="G272" s="5" t="str">
        <f>IF($C272&lt;&gt;"M5","",SSA!E272)</f>
        <v/>
      </c>
      <c r="H272" s="5" t="str">
        <f>IF($C272&lt;&gt;"M5","",SSA!F272)</f>
        <v/>
      </c>
      <c r="I272" s="5" t="str">
        <f>IF($C272&lt;&gt;"M5","",SSA!G272)</f>
        <v/>
      </c>
      <c r="J272" s="5" t="str">
        <f>IF($C272&lt;&gt;"M5","",SSA!H272)</f>
        <v/>
      </c>
      <c r="K272" s="15" t="str">
        <f t="shared" si="28"/>
        <v/>
      </c>
      <c r="L272" s="26" t="str">
        <f t="shared" si="30"/>
        <v/>
      </c>
      <c r="M272" s="48" t="str">
        <f t="shared" si="31"/>
        <v/>
      </c>
      <c r="N272" s="49" t="str">
        <f t="shared" si="32"/>
        <v/>
      </c>
      <c r="O272" s="47"/>
      <c r="P272" s="47"/>
      <c r="Q272" s="47"/>
      <c r="R272" s="49" t="str">
        <f t="shared" si="29"/>
        <v/>
      </c>
      <c r="S272" s="47"/>
      <c r="T272" s="47"/>
      <c r="U272" s="47"/>
      <c r="V272" s="54" t="str">
        <f t="shared" si="33"/>
        <v/>
      </c>
      <c r="W272" s="46"/>
      <c r="X272" s="54" t="str">
        <f t="shared" si="34"/>
        <v/>
      </c>
      <c r="Y272" s="46"/>
      <c r="Z272" s="55"/>
      <c r="AA272" s="55"/>
    </row>
    <row r="273" spans="1:27" x14ac:dyDescent="0.55000000000000004">
      <c r="A273" s="5" t="str">
        <f>IF('Data Validation'!$K$2&lt;&gt;TRUE,"",'Data Validation'!A273)</f>
        <v/>
      </c>
      <c r="B273" s="5" t="str">
        <f>IF('Data Validation'!$K$2&lt;&gt;TRUE,"",'Data Validation'!C273)</f>
        <v/>
      </c>
      <c r="C273" s="5" t="str">
        <f>IF('Data Validation'!$K$2&lt;&gt;TRUE,"",'Data Validation'!E273)</f>
        <v/>
      </c>
      <c r="D273" s="5" t="str">
        <f>IF('Data Validation'!$K$2&lt;&gt;TRUE,"",'Data Validation'!G273)</f>
        <v/>
      </c>
      <c r="E273" s="5" t="str">
        <f>IF($C273&lt;&gt;"M5","",Price!F273)</f>
        <v/>
      </c>
      <c r="F273" s="5" t="str">
        <f>IF($C273&lt;&gt;"M5","",Price!G273)</f>
        <v/>
      </c>
      <c r="G273" s="5" t="str">
        <f>IF($C273&lt;&gt;"M5","",SSA!E273)</f>
        <v/>
      </c>
      <c r="H273" s="5" t="str">
        <f>IF($C273&lt;&gt;"M5","",SSA!F273)</f>
        <v/>
      </c>
      <c r="I273" s="5" t="str">
        <f>IF($C273&lt;&gt;"M5","",SSA!G273)</f>
        <v/>
      </c>
      <c r="J273" s="5" t="str">
        <f>IF($C273&lt;&gt;"M5","",SSA!H273)</f>
        <v/>
      </c>
      <c r="K273" s="15" t="str">
        <f t="shared" si="28"/>
        <v/>
      </c>
      <c r="L273" s="26" t="str">
        <f t="shared" si="30"/>
        <v/>
      </c>
      <c r="M273" s="48" t="str">
        <f t="shared" si="31"/>
        <v/>
      </c>
      <c r="N273" s="49" t="str">
        <f t="shared" si="32"/>
        <v/>
      </c>
      <c r="O273" s="47"/>
      <c r="P273" s="47"/>
      <c r="Q273" s="47"/>
      <c r="R273" s="49" t="str">
        <f t="shared" si="29"/>
        <v/>
      </c>
      <c r="S273" s="47"/>
      <c r="T273" s="47"/>
      <c r="U273" s="47"/>
      <c r="V273" s="54" t="str">
        <f t="shared" si="33"/>
        <v/>
      </c>
      <c r="W273" s="46"/>
      <c r="X273" s="54" t="str">
        <f t="shared" si="34"/>
        <v/>
      </c>
      <c r="Y273" s="46"/>
      <c r="Z273" s="55"/>
      <c r="AA273" s="55"/>
    </row>
    <row r="274" spans="1:27" x14ac:dyDescent="0.55000000000000004">
      <c r="A274" s="5" t="str">
        <f>IF('Data Validation'!$K$2&lt;&gt;TRUE,"",'Data Validation'!A274)</f>
        <v/>
      </c>
      <c r="B274" s="5" t="str">
        <f>IF('Data Validation'!$K$2&lt;&gt;TRUE,"",'Data Validation'!C274)</f>
        <v/>
      </c>
      <c r="C274" s="5" t="str">
        <f>IF('Data Validation'!$K$2&lt;&gt;TRUE,"",'Data Validation'!E274)</f>
        <v/>
      </c>
      <c r="D274" s="5" t="str">
        <f>IF('Data Validation'!$K$2&lt;&gt;TRUE,"",'Data Validation'!G274)</f>
        <v/>
      </c>
      <c r="E274" s="5" t="str">
        <f>IF($C274&lt;&gt;"M5","",Price!F274)</f>
        <v/>
      </c>
      <c r="F274" s="5" t="str">
        <f>IF($C274&lt;&gt;"M5","",Price!G274)</f>
        <v/>
      </c>
      <c r="G274" s="5" t="str">
        <f>IF($C274&lt;&gt;"M5","",SSA!E274)</f>
        <v/>
      </c>
      <c r="H274" s="5" t="str">
        <f>IF($C274&lt;&gt;"M5","",SSA!F274)</f>
        <v/>
      </c>
      <c r="I274" s="5" t="str">
        <f>IF($C274&lt;&gt;"M5","",SSA!G274)</f>
        <v/>
      </c>
      <c r="J274" s="5" t="str">
        <f>IF($C274&lt;&gt;"M5","",SSA!H274)</f>
        <v/>
      </c>
      <c r="K274" s="15" t="str">
        <f t="shared" si="28"/>
        <v/>
      </c>
      <c r="L274" s="26" t="str">
        <f t="shared" si="30"/>
        <v/>
      </c>
      <c r="M274" s="48" t="str">
        <f t="shared" si="31"/>
        <v/>
      </c>
      <c r="N274" s="49" t="str">
        <f t="shared" si="32"/>
        <v/>
      </c>
      <c r="O274" s="47"/>
      <c r="P274" s="47"/>
      <c r="Q274" s="47"/>
      <c r="R274" s="49" t="str">
        <f t="shared" si="29"/>
        <v/>
      </c>
      <c r="S274" s="47"/>
      <c r="T274" s="47"/>
      <c r="U274" s="47"/>
      <c r="V274" s="54" t="str">
        <f t="shared" si="33"/>
        <v/>
      </c>
      <c r="W274" s="46"/>
      <c r="X274" s="54" t="str">
        <f t="shared" si="34"/>
        <v/>
      </c>
      <c r="Y274" s="46"/>
      <c r="Z274" s="55"/>
      <c r="AA274" s="55"/>
    </row>
    <row r="275" spans="1:27" x14ac:dyDescent="0.55000000000000004">
      <c r="A275" s="5" t="str">
        <f>IF('Data Validation'!$K$2&lt;&gt;TRUE,"",'Data Validation'!A275)</f>
        <v/>
      </c>
      <c r="B275" s="5" t="str">
        <f>IF('Data Validation'!$K$2&lt;&gt;TRUE,"",'Data Validation'!C275)</f>
        <v/>
      </c>
      <c r="C275" s="5" t="str">
        <f>IF('Data Validation'!$K$2&lt;&gt;TRUE,"",'Data Validation'!E275)</f>
        <v/>
      </c>
      <c r="D275" s="5" t="str">
        <f>IF('Data Validation'!$K$2&lt;&gt;TRUE,"",'Data Validation'!G275)</f>
        <v/>
      </c>
      <c r="E275" s="5" t="str">
        <f>IF($C275&lt;&gt;"M5","",Price!F275)</f>
        <v/>
      </c>
      <c r="F275" s="5" t="str">
        <f>IF($C275&lt;&gt;"M5","",Price!G275)</f>
        <v/>
      </c>
      <c r="G275" s="5" t="str">
        <f>IF($C275&lt;&gt;"M5","",SSA!E275)</f>
        <v/>
      </c>
      <c r="H275" s="5" t="str">
        <f>IF($C275&lt;&gt;"M5","",SSA!F275)</f>
        <v/>
      </c>
      <c r="I275" s="5" t="str">
        <f>IF($C275&lt;&gt;"M5","",SSA!G275)</f>
        <v/>
      </c>
      <c r="J275" s="5" t="str">
        <f>IF($C275&lt;&gt;"M5","",SSA!H275)</f>
        <v/>
      </c>
      <c r="K275" s="15" t="str">
        <f t="shared" si="28"/>
        <v/>
      </c>
      <c r="L275" s="26" t="str">
        <f t="shared" si="30"/>
        <v/>
      </c>
      <c r="M275" s="48" t="str">
        <f t="shared" si="31"/>
        <v/>
      </c>
      <c r="N275" s="49" t="str">
        <f t="shared" si="32"/>
        <v/>
      </c>
      <c r="O275" s="47"/>
      <c r="P275" s="47"/>
      <c r="Q275" s="47"/>
      <c r="R275" s="49" t="str">
        <f t="shared" si="29"/>
        <v/>
      </c>
      <c r="S275" s="47"/>
      <c r="T275" s="47"/>
      <c r="U275" s="47"/>
      <c r="V275" s="54" t="str">
        <f t="shared" si="33"/>
        <v/>
      </c>
      <c r="W275" s="46"/>
      <c r="X275" s="54" t="str">
        <f t="shared" si="34"/>
        <v/>
      </c>
      <c r="Y275" s="46"/>
      <c r="Z275" s="55"/>
      <c r="AA275" s="55"/>
    </row>
    <row r="276" spans="1:27" x14ac:dyDescent="0.55000000000000004">
      <c r="A276" s="5" t="str">
        <f>IF('Data Validation'!$K$2&lt;&gt;TRUE,"",'Data Validation'!A276)</f>
        <v/>
      </c>
      <c r="B276" s="5" t="str">
        <f>IF('Data Validation'!$K$2&lt;&gt;TRUE,"",'Data Validation'!C276)</f>
        <v/>
      </c>
      <c r="C276" s="5" t="str">
        <f>IF('Data Validation'!$K$2&lt;&gt;TRUE,"",'Data Validation'!E276)</f>
        <v/>
      </c>
      <c r="D276" s="5" t="str">
        <f>IF('Data Validation'!$K$2&lt;&gt;TRUE,"",'Data Validation'!G276)</f>
        <v/>
      </c>
      <c r="E276" s="5" t="str">
        <f>IF($C276&lt;&gt;"M5","",Price!F276)</f>
        <v/>
      </c>
      <c r="F276" s="5" t="str">
        <f>IF($C276&lt;&gt;"M5","",Price!G276)</f>
        <v/>
      </c>
      <c r="G276" s="5" t="str">
        <f>IF($C276&lt;&gt;"M5","",SSA!E276)</f>
        <v/>
      </c>
      <c r="H276" s="5" t="str">
        <f>IF($C276&lt;&gt;"M5","",SSA!F276)</f>
        <v/>
      </c>
      <c r="I276" s="5" t="str">
        <f>IF($C276&lt;&gt;"M5","",SSA!G276)</f>
        <v/>
      </c>
      <c r="J276" s="5" t="str">
        <f>IF($C276&lt;&gt;"M5","",SSA!H276)</f>
        <v/>
      </c>
      <c r="K276" s="15" t="str">
        <f t="shared" si="28"/>
        <v/>
      </c>
      <c r="L276" s="26" t="str">
        <f t="shared" si="30"/>
        <v/>
      </c>
      <c r="M276" s="48" t="str">
        <f t="shared" si="31"/>
        <v/>
      </c>
      <c r="N276" s="49" t="str">
        <f t="shared" si="32"/>
        <v/>
      </c>
      <c r="O276" s="47"/>
      <c r="P276" s="47"/>
      <c r="Q276" s="47"/>
      <c r="R276" s="49" t="str">
        <f t="shared" si="29"/>
        <v/>
      </c>
      <c r="S276" s="47"/>
      <c r="T276" s="47"/>
      <c r="U276" s="47"/>
      <c r="V276" s="54" t="str">
        <f t="shared" si="33"/>
        <v/>
      </c>
      <c r="W276" s="46"/>
      <c r="X276" s="54" t="str">
        <f t="shared" si="34"/>
        <v/>
      </c>
      <c r="Y276" s="46"/>
      <c r="Z276" s="55"/>
      <c r="AA276" s="55"/>
    </row>
    <row r="277" spans="1:27" x14ac:dyDescent="0.55000000000000004">
      <c r="A277" s="5" t="str">
        <f>IF('Data Validation'!$K$2&lt;&gt;TRUE,"",'Data Validation'!A277)</f>
        <v/>
      </c>
      <c r="B277" s="5" t="str">
        <f>IF('Data Validation'!$K$2&lt;&gt;TRUE,"",'Data Validation'!C277)</f>
        <v/>
      </c>
      <c r="C277" s="5" t="str">
        <f>IF('Data Validation'!$K$2&lt;&gt;TRUE,"",'Data Validation'!E277)</f>
        <v/>
      </c>
      <c r="D277" s="5" t="str">
        <f>IF('Data Validation'!$K$2&lt;&gt;TRUE,"",'Data Validation'!G277)</f>
        <v/>
      </c>
      <c r="E277" s="5" t="str">
        <f>IF($C277&lt;&gt;"M5","",Price!F277)</f>
        <v/>
      </c>
      <c r="F277" s="5" t="str">
        <f>IF($C277&lt;&gt;"M5","",Price!G277)</f>
        <v/>
      </c>
      <c r="G277" s="5" t="str">
        <f>IF($C277&lt;&gt;"M5","",SSA!E277)</f>
        <v/>
      </c>
      <c r="H277" s="5" t="str">
        <f>IF($C277&lt;&gt;"M5","",SSA!F277)</f>
        <v/>
      </c>
      <c r="I277" s="5" t="str">
        <f>IF($C277&lt;&gt;"M5","",SSA!G277)</f>
        <v/>
      </c>
      <c r="J277" s="5" t="str">
        <f>IF($C277&lt;&gt;"M5","",SSA!H277)</f>
        <v/>
      </c>
      <c r="K277" s="15" t="str">
        <f t="shared" si="28"/>
        <v/>
      </c>
      <c r="L277" s="26" t="str">
        <f t="shared" si="30"/>
        <v/>
      </c>
      <c r="M277" s="48" t="str">
        <f t="shared" si="31"/>
        <v/>
      </c>
      <c r="N277" s="49" t="str">
        <f t="shared" si="32"/>
        <v/>
      </c>
      <c r="O277" s="47"/>
      <c r="P277" s="47"/>
      <c r="Q277" s="47"/>
      <c r="R277" s="49" t="str">
        <f t="shared" si="29"/>
        <v/>
      </c>
      <c r="S277" s="47"/>
      <c r="T277" s="47"/>
      <c r="U277" s="47"/>
      <c r="V277" s="54" t="str">
        <f t="shared" si="33"/>
        <v/>
      </c>
      <c r="W277" s="46"/>
      <c r="X277" s="54" t="str">
        <f t="shared" si="34"/>
        <v/>
      </c>
      <c r="Y277" s="46"/>
      <c r="Z277" s="55"/>
      <c r="AA277" s="55"/>
    </row>
    <row r="278" spans="1:27" x14ac:dyDescent="0.55000000000000004">
      <c r="A278" s="5" t="str">
        <f>IF('Data Validation'!$K$2&lt;&gt;TRUE,"",'Data Validation'!A278)</f>
        <v/>
      </c>
      <c r="B278" s="5" t="str">
        <f>IF('Data Validation'!$K$2&lt;&gt;TRUE,"",'Data Validation'!C278)</f>
        <v/>
      </c>
      <c r="C278" s="5" t="str">
        <f>IF('Data Validation'!$K$2&lt;&gt;TRUE,"",'Data Validation'!E278)</f>
        <v/>
      </c>
      <c r="D278" s="5" t="str">
        <f>IF('Data Validation'!$K$2&lt;&gt;TRUE,"",'Data Validation'!G278)</f>
        <v/>
      </c>
      <c r="E278" s="5" t="str">
        <f>IF($C278&lt;&gt;"M5","",Price!F278)</f>
        <v/>
      </c>
      <c r="F278" s="5" t="str">
        <f>IF($C278&lt;&gt;"M5","",Price!G278)</f>
        <v/>
      </c>
      <c r="G278" s="5" t="str">
        <f>IF($C278&lt;&gt;"M5","",SSA!E278)</f>
        <v/>
      </c>
      <c r="H278" s="5" t="str">
        <f>IF($C278&lt;&gt;"M5","",SSA!F278)</f>
        <v/>
      </c>
      <c r="I278" s="5" t="str">
        <f>IF($C278&lt;&gt;"M5","",SSA!G278)</f>
        <v/>
      </c>
      <c r="J278" s="5" t="str">
        <f>IF($C278&lt;&gt;"M5","",SSA!H278)</f>
        <v/>
      </c>
      <c r="K278" s="15" t="str">
        <f t="shared" si="28"/>
        <v/>
      </c>
      <c r="L278" s="26" t="str">
        <f t="shared" si="30"/>
        <v/>
      </c>
      <c r="M278" s="48" t="str">
        <f t="shared" si="31"/>
        <v/>
      </c>
      <c r="N278" s="49" t="str">
        <f t="shared" si="32"/>
        <v/>
      </c>
      <c r="O278" s="47"/>
      <c r="P278" s="47"/>
      <c r="Q278" s="47"/>
      <c r="R278" s="49" t="str">
        <f t="shared" si="29"/>
        <v/>
      </c>
      <c r="S278" s="47"/>
      <c r="T278" s="47"/>
      <c r="U278" s="47"/>
      <c r="V278" s="54" t="str">
        <f t="shared" si="33"/>
        <v/>
      </c>
      <c r="W278" s="46"/>
      <c r="X278" s="54" t="str">
        <f t="shared" si="34"/>
        <v/>
      </c>
      <c r="Y278" s="46"/>
      <c r="Z278" s="55"/>
      <c r="AA278" s="55"/>
    </row>
    <row r="279" spans="1:27" x14ac:dyDescent="0.55000000000000004">
      <c r="A279" s="5" t="str">
        <f>IF('Data Validation'!$K$2&lt;&gt;TRUE,"",'Data Validation'!A279)</f>
        <v/>
      </c>
      <c r="B279" s="5" t="str">
        <f>IF('Data Validation'!$K$2&lt;&gt;TRUE,"",'Data Validation'!C279)</f>
        <v/>
      </c>
      <c r="C279" s="5" t="str">
        <f>IF('Data Validation'!$K$2&lt;&gt;TRUE,"",'Data Validation'!E279)</f>
        <v/>
      </c>
      <c r="D279" s="5" t="str">
        <f>IF('Data Validation'!$K$2&lt;&gt;TRUE,"",'Data Validation'!G279)</f>
        <v/>
      </c>
      <c r="E279" s="5" t="str">
        <f>IF($C279&lt;&gt;"M5","",Price!F279)</f>
        <v/>
      </c>
      <c r="F279" s="5" t="str">
        <f>IF($C279&lt;&gt;"M5","",Price!G279)</f>
        <v/>
      </c>
      <c r="G279" s="5" t="str">
        <f>IF($C279&lt;&gt;"M5","",SSA!E279)</f>
        <v/>
      </c>
      <c r="H279" s="5" t="str">
        <f>IF($C279&lt;&gt;"M5","",SSA!F279)</f>
        <v/>
      </c>
      <c r="I279" s="5" t="str">
        <f>IF($C279&lt;&gt;"M5","",SSA!G279)</f>
        <v/>
      </c>
      <c r="J279" s="5" t="str">
        <f>IF($C279&lt;&gt;"M5","",SSA!H279)</f>
        <v/>
      </c>
      <c r="K279" s="15" t="str">
        <f t="shared" si="28"/>
        <v/>
      </c>
      <c r="L279" s="26" t="str">
        <f t="shared" si="30"/>
        <v/>
      </c>
      <c r="M279" s="48" t="str">
        <f t="shared" si="31"/>
        <v/>
      </c>
      <c r="N279" s="49" t="str">
        <f t="shared" si="32"/>
        <v/>
      </c>
      <c r="O279" s="47"/>
      <c r="P279" s="47"/>
      <c r="Q279" s="47"/>
      <c r="R279" s="49" t="str">
        <f t="shared" si="29"/>
        <v/>
      </c>
      <c r="S279" s="47"/>
      <c r="T279" s="47"/>
      <c r="U279" s="47"/>
      <c r="V279" s="54" t="str">
        <f t="shared" si="33"/>
        <v/>
      </c>
      <c r="W279" s="46"/>
      <c r="X279" s="54" t="str">
        <f t="shared" si="34"/>
        <v/>
      </c>
      <c r="Y279" s="46"/>
      <c r="Z279" s="55"/>
      <c r="AA279" s="55"/>
    </row>
    <row r="280" spans="1:27" x14ac:dyDescent="0.55000000000000004">
      <c r="A280" s="5" t="str">
        <f>IF('Data Validation'!$K$2&lt;&gt;TRUE,"",'Data Validation'!A280)</f>
        <v/>
      </c>
      <c r="B280" s="5" t="str">
        <f>IF('Data Validation'!$K$2&lt;&gt;TRUE,"",'Data Validation'!C280)</f>
        <v/>
      </c>
      <c r="C280" s="5" t="str">
        <f>IF('Data Validation'!$K$2&lt;&gt;TRUE,"",'Data Validation'!E280)</f>
        <v/>
      </c>
      <c r="D280" s="5" t="str">
        <f>IF('Data Validation'!$K$2&lt;&gt;TRUE,"",'Data Validation'!G280)</f>
        <v/>
      </c>
      <c r="E280" s="5" t="str">
        <f>IF($C280&lt;&gt;"M5","",Price!F280)</f>
        <v/>
      </c>
      <c r="F280" s="5" t="str">
        <f>IF($C280&lt;&gt;"M5","",Price!G280)</f>
        <v/>
      </c>
      <c r="G280" s="5" t="str">
        <f>IF($C280&lt;&gt;"M5","",SSA!E280)</f>
        <v/>
      </c>
      <c r="H280" s="5" t="str">
        <f>IF($C280&lt;&gt;"M5","",SSA!F280)</f>
        <v/>
      </c>
      <c r="I280" s="5" t="str">
        <f>IF($C280&lt;&gt;"M5","",SSA!G280)</f>
        <v/>
      </c>
      <c r="J280" s="5" t="str">
        <f>IF($C280&lt;&gt;"M5","",SSA!H280)</f>
        <v/>
      </c>
      <c r="K280" s="15" t="str">
        <f t="shared" si="28"/>
        <v/>
      </c>
      <c r="L280" s="26" t="str">
        <f t="shared" si="30"/>
        <v/>
      </c>
      <c r="M280" s="48" t="str">
        <f t="shared" si="31"/>
        <v/>
      </c>
      <c r="N280" s="49" t="str">
        <f t="shared" si="32"/>
        <v/>
      </c>
      <c r="O280" s="47"/>
      <c r="P280" s="47"/>
      <c r="Q280" s="47"/>
      <c r="R280" s="49" t="str">
        <f t="shared" si="29"/>
        <v/>
      </c>
      <c r="S280" s="47"/>
      <c r="T280" s="47"/>
      <c r="U280" s="47"/>
      <c r="V280" s="54" t="str">
        <f t="shared" si="33"/>
        <v/>
      </c>
      <c r="W280" s="46"/>
      <c r="X280" s="54" t="str">
        <f t="shared" si="34"/>
        <v/>
      </c>
      <c r="Y280" s="46"/>
      <c r="Z280" s="55"/>
      <c r="AA280" s="55"/>
    </row>
    <row r="281" spans="1:27" x14ac:dyDescent="0.55000000000000004">
      <c r="A281" s="5" t="str">
        <f>IF('Data Validation'!$K$2&lt;&gt;TRUE,"",'Data Validation'!A281)</f>
        <v/>
      </c>
      <c r="B281" s="5" t="str">
        <f>IF('Data Validation'!$K$2&lt;&gt;TRUE,"",'Data Validation'!C281)</f>
        <v/>
      </c>
      <c r="C281" s="5" t="str">
        <f>IF('Data Validation'!$K$2&lt;&gt;TRUE,"",'Data Validation'!E281)</f>
        <v/>
      </c>
      <c r="D281" s="5" t="str">
        <f>IF('Data Validation'!$K$2&lt;&gt;TRUE,"",'Data Validation'!G281)</f>
        <v/>
      </c>
      <c r="E281" s="5" t="str">
        <f>IF($C281&lt;&gt;"M5","",Price!F281)</f>
        <v/>
      </c>
      <c r="F281" s="5" t="str">
        <f>IF($C281&lt;&gt;"M5","",Price!G281)</f>
        <v/>
      </c>
      <c r="G281" s="5" t="str">
        <f>IF($C281&lt;&gt;"M5","",SSA!E281)</f>
        <v/>
      </c>
      <c r="H281" s="5" t="str">
        <f>IF($C281&lt;&gt;"M5","",SSA!F281)</f>
        <v/>
      </c>
      <c r="I281" s="5" t="str">
        <f>IF($C281&lt;&gt;"M5","",SSA!G281)</f>
        <v/>
      </c>
      <c r="J281" s="5" t="str">
        <f>IF($C281&lt;&gt;"M5","",SSA!H281)</f>
        <v/>
      </c>
      <c r="K281" s="15" t="str">
        <f t="shared" si="28"/>
        <v/>
      </c>
      <c r="L281" s="26" t="str">
        <f t="shared" si="30"/>
        <v/>
      </c>
      <c r="M281" s="48" t="str">
        <f t="shared" si="31"/>
        <v/>
      </c>
      <c r="N281" s="49" t="str">
        <f t="shared" si="32"/>
        <v/>
      </c>
      <c r="O281" s="47"/>
      <c r="P281" s="47"/>
      <c r="Q281" s="47"/>
      <c r="R281" s="49" t="str">
        <f t="shared" si="29"/>
        <v/>
      </c>
      <c r="S281" s="47"/>
      <c r="T281" s="47"/>
      <c r="U281" s="47"/>
      <c r="V281" s="54" t="str">
        <f t="shared" si="33"/>
        <v/>
      </c>
      <c r="W281" s="46"/>
      <c r="X281" s="54" t="str">
        <f t="shared" si="34"/>
        <v/>
      </c>
      <c r="Y281" s="46"/>
      <c r="Z281" s="55"/>
      <c r="AA281" s="55"/>
    </row>
    <row r="282" spans="1:27" x14ac:dyDescent="0.55000000000000004">
      <c r="A282" s="5" t="str">
        <f>IF('Data Validation'!$K$2&lt;&gt;TRUE,"",'Data Validation'!A282)</f>
        <v/>
      </c>
      <c r="B282" s="5" t="str">
        <f>IF('Data Validation'!$K$2&lt;&gt;TRUE,"",'Data Validation'!C282)</f>
        <v/>
      </c>
      <c r="C282" s="5" t="str">
        <f>IF('Data Validation'!$K$2&lt;&gt;TRUE,"",'Data Validation'!E282)</f>
        <v/>
      </c>
      <c r="D282" s="5" t="str">
        <f>IF('Data Validation'!$K$2&lt;&gt;TRUE,"",'Data Validation'!G282)</f>
        <v/>
      </c>
      <c r="E282" s="5" t="str">
        <f>IF($C282&lt;&gt;"M5","",Price!F282)</f>
        <v/>
      </c>
      <c r="F282" s="5" t="str">
        <f>IF($C282&lt;&gt;"M5","",Price!G282)</f>
        <v/>
      </c>
      <c r="G282" s="5" t="str">
        <f>IF($C282&lt;&gt;"M5","",SSA!E282)</f>
        <v/>
      </c>
      <c r="H282" s="5" t="str">
        <f>IF($C282&lt;&gt;"M5","",SSA!F282)</f>
        <v/>
      </c>
      <c r="I282" s="5" t="str">
        <f>IF($C282&lt;&gt;"M5","",SSA!G282)</f>
        <v/>
      </c>
      <c r="J282" s="5" t="str">
        <f>IF($C282&lt;&gt;"M5","",SSA!H282)</f>
        <v/>
      </c>
      <c r="K282" s="15" t="str">
        <f t="shared" si="28"/>
        <v/>
      </c>
      <c r="L282" s="26" t="str">
        <f t="shared" si="30"/>
        <v/>
      </c>
      <c r="M282" s="48" t="str">
        <f t="shared" si="31"/>
        <v/>
      </c>
      <c r="N282" s="49" t="str">
        <f t="shared" si="32"/>
        <v/>
      </c>
      <c r="O282" s="47"/>
      <c r="P282" s="47"/>
      <c r="Q282" s="47"/>
      <c r="R282" s="49" t="str">
        <f t="shared" si="29"/>
        <v/>
      </c>
      <c r="S282" s="47"/>
      <c r="T282" s="47"/>
      <c r="U282" s="47"/>
      <c r="V282" s="54" t="str">
        <f t="shared" si="33"/>
        <v/>
      </c>
      <c r="W282" s="46"/>
      <c r="X282" s="54" t="str">
        <f t="shared" si="34"/>
        <v/>
      </c>
      <c r="Y282" s="46"/>
      <c r="Z282" s="55"/>
      <c r="AA282" s="55"/>
    </row>
    <row r="283" spans="1:27" x14ac:dyDescent="0.55000000000000004">
      <c r="A283" s="5" t="str">
        <f>IF('Data Validation'!$K$2&lt;&gt;TRUE,"",'Data Validation'!A283)</f>
        <v/>
      </c>
      <c r="B283" s="5" t="str">
        <f>IF('Data Validation'!$K$2&lt;&gt;TRUE,"",'Data Validation'!C283)</f>
        <v/>
      </c>
      <c r="C283" s="5" t="str">
        <f>IF('Data Validation'!$K$2&lt;&gt;TRUE,"",'Data Validation'!E283)</f>
        <v/>
      </c>
      <c r="D283" s="5" t="str">
        <f>IF('Data Validation'!$K$2&lt;&gt;TRUE,"",'Data Validation'!G283)</f>
        <v/>
      </c>
      <c r="E283" s="5" t="str">
        <f>IF($C283&lt;&gt;"M5","",Price!F283)</f>
        <v/>
      </c>
      <c r="F283" s="5" t="str">
        <f>IF($C283&lt;&gt;"M5","",Price!G283)</f>
        <v/>
      </c>
      <c r="G283" s="5" t="str">
        <f>IF($C283&lt;&gt;"M5","",SSA!E283)</f>
        <v/>
      </c>
      <c r="H283" s="5" t="str">
        <f>IF($C283&lt;&gt;"M5","",SSA!F283)</f>
        <v/>
      </c>
      <c r="I283" s="5" t="str">
        <f>IF($C283&lt;&gt;"M5","",SSA!G283)</f>
        <v/>
      </c>
      <c r="J283" s="5" t="str">
        <f>IF($C283&lt;&gt;"M5","",SSA!H283)</f>
        <v/>
      </c>
      <c r="K283" s="15" t="str">
        <f t="shared" si="28"/>
        <v/>
      </c>
      <c r="L283" s="26" t="str">
        <f t="shared" si="30"/>
        <v/>
      </c>
      <c r="M283" s="48" t="str">
        <f t="shared" si="31"/>
        <v/>
      </c>
      <c r="N283" s="49" t="str">
        <f t="shared" si="32"/>
        <v/>
      </c>
      <c r="O283" s="47"/>
      <c r="P283" s="47"/>
      <c r="Q283" s="47"/>
      <c r="R283" s="49" t="str">
        <f t="shared" si="29"/>
        <v/>
      </c>
      <c r="S283" s="47"/>
      <c r="T283" s="47"/>
      <c r="U283" s="47"/>
      <c r="V283" s="54" t="str">
        <f t="shared" si="33"/>
        <v/>
      </c>
      <c r="W283" s="46"/>
      <c r="X283" s="54" t="str">
        <f t="shared" si="34"/>
        <v/>
      </c>
      <c r="Y283" s="46"/>
      <c r="Z283" s="55"/>
      <c r="AA283" s="55"/>
    </row>
    <row r="284" spans="1:27" x14ac:dyDescent="0.55000000000000004">
      <c r="A284" s="5" t="str">
        <f>IF('Data Validation'!$K$2&lt;&gt;TRUE,"",'Data Validation'!A284)</f>
        <v/>
      </c>
      <c r="B284" s="5" t="str">
        <f>IF('Data Validation'!$K$2&lt;&gt;TRUE,"",'Data Validation'!C284)</f>
        <v/>
      </c>
      <c r="C284" s="5" t="str">
        <f>IF('Data Validation'!$K$2&lt;&gt;TRUE,"",'Data Validation'!E284)</f>
        <v/>
      </c>
      <c r="D284" s="5" t="str">
        <f>IF('Data Validation'!$K$2&lt;&gt;TRUE,"",'Data Validation'!G284)</f>
        <v/>
      </c>
      <c r="E284" s="5" t="str">
        <f>IF($C284&lt;&gt;"M5","",Price!F284)</f>
        <v/>
      </c>
      <c r="F284" s="5" t="str">
        <f>IF($C284&lt;&gt;"M5","",Price!G284)</f>
        <v/>
      </c>
      <c r="G284" s="5" t="str">
        <f>IF($C284&lt;&gt;"M5","",SSA!E284)</f>
        <v/>
      </c>
      <c r="H284" s="5" t="str">
        <f>IF($C284&lt;&gt;"M5","",SSA!F284)</f>
        <v/>
      </c>
      <c r="I284" s="5" t="str">
        <f>IF($C284&lt;&gt;"M5","",SSA!G284)</f>
        <v/>
      </c>
      <c r="J284" s="5" t="str">
        <f>IF($C284&lt;&gt;"M5","",SSA!H284)</f>
        <v/>
      </c>
      <c r="K284" s="15" t="str">
        <f t="shared" si="28"/>
        <v/>
      </c>
      <c r="L284" s="26" t="str">
        <f t="shared" si="30"/>
        <v/>
      </c>
      <c r="M284" s="48" t="str">
        <f t="shared" si="31"/>
        <v/>
      </c>
      <c r="N284" s="49" t="str">
        <f t="shared" si="32"/>
        <v/>
      </c>
      <c r="O284" s="47"/>
      <c r="P284" s="47"/>
      <c r="Q284" s="47"/>
      <c r="R284" s="49" t="str">
        <f t="shared" si="29"/>
        <v/>
      </c>
      <c r="S284" s="47"/>
      <c r="T284" s="47"/>
      <c r="U284" s="47"/>
      <c r="V284" s="54" t="str">
        <f t="shared" si="33"/>
        <v/>
      </c>
      <c r="W284" s="46"/>
      <c r="X284" s="54" t="str">
        <f t="shared" si="34"/>
        <v/>
      </c>
      <c r="Y284" s="46"/>
      <c r="Z284" s="55"/>
      <c r="AA284" s="55"/>
    </row>
    <row r="285" spans="1:27" x14ac:dyDescent="0.55000000000000004">
      <c r="A285" s="5" t="str">
        <f>IF('Data Validation'!$K$2&lt;&gt;TRUE,"",'Data Validation'!A285)</f>
        <v/>
      </c>
      <c r="B285" s="5" t="str">
        <f>IF('Data Validation'!$K$2&lt;&gt;TRUE,"",'Data Validation'!C285)</f>
        <v/>
      </c>
      <c r="C285" s="5" t="str">
        <f>IF('Data Validation'!$K$2&lt;&gt;TRUE,"",'Data Validation'!E285)</f>
        <v/>
      </c>
      <c r="D285" s="5" t="str">
        <f>IF('Data Validation'!$K$2&lt;&gt;TRUE,"",'Data Validation'!G285)</f>
        <v/>
      </c>
      <c r="E285" s="5" t="str">
        <f>IF($C285&lt;&gt;"M5","",Price!F285)</f>
        <v/>
      </c>
      <c r="F285" s="5" t="str">
        <f>IF($C285&lt;&gt;"M5","",Price!G285)</f>
        <v/>
      </c>
      <c r="G285" s="5" t="str">
        <f>IF($C285&lt;&gt;"M5","",SSA!E285)</f>
        <v/>
      </c>
      <c r="H285" s="5" t="str">
        <f>IF($C285&lt;&gt;"M5","",SSA!F285)</f>
        <v/>
      </c>
      <c r="I285" s="5" t="str">
        <f>IF($C285&lt;&gt;"M5","",SSA!G285)</f>
        <v/>
      </c>
      <c r="J285" s="5" t="str">
        <f>IF($C285&lt;&gt;"M5","",SSA!H285)</f>
        <v/>
      </c>
      <c r="K285" s="15" t="str">
        <f t="shared" si="28"/>
        <v/>
      </c>
      <c r="L285" s="26" t="str">
        <f t="shared" si="30"/>
        <v/>
      </c>
      <c r="M285" s="48" t="str">
        <f t="shared" si="31"/>
        <v/>
      </c>
      <c r="N285" s="49" t="str">
        <f t="shared" si="32"/>
        <v/>
      </c>
      <c r="O285" s="47"/>
      <c r="P285" s="47"/>
      <c r="Q285" s="47"/>
      <c r="R285" s="49" t="str">
        <f t="shared" si="29"/>
        <v/>
      </c>
      <c r="S285" s="47"/>
      <c r="T285" s="47"/>
      <c r="U285" s="47"/>
      <c r="V285" s="54" t="str">
        <f t="shared" si="33"/>
        <v/>
      </c>
      <c r="W285" s="46"/>
      <c r="X285" s="54" t="str">
        <f t="shared" si="34"/>
        <v/>
      </c>
      <c r="Y285" s="46"/>
      <c r="Z285" s="55"/>
      <c r="AA285" s="55"/>
    </row>
    <row r="286" spans="1:27" x14ac:dyDescent="0.55000000000000004">
      <c r="A286" s="5" t="str">
        <f>IF('Data Validation'!$K$2&lt;&gt;TRUE,"",'Data Validation'!A286)</f>
        <v/>
      </c>
      <c r="B286" s="5" t="str">
        <f>IF('Data Validation'!$K$2&lt;&gt;TRUE,"",'Data Validation'!C286)</f>
        <v/>
      </c>
      <c r="C286" s="5" t="str">
        <f>IF('Data Validation'!$K$2&lt;&gt;TRUE,"",'Data Validation'!E286)</f>
        <v/>
      </c>
      <c r="D286" s="5" t="str">
        <f>IF('Data Validation'!$K$2&lt;&gt;TRUE,"",'Data Validation'!G286)</f>
        <v/>
      </c>
      <c r="E286" s="5" t="str">
        <f>IF($C286&lt;&gt;"M5","",Price!F286)</f>
        <v/>
      </c>
      <c r="F286" s="5" t="str">
        <f>IF($C286&lt;&gt;"M5","",Price!G286)</f>
        <v/>
      </c>
      <c r="G286" s="5" t="str">
        <f>IF($C286&lt;&gt;"M5","",SSA!E286)</f>
        <v/>
      </c>
      <c r="H286" s="5" t="str">
        <f>IF($C286&lt;&gt;"M5","",SSA!F286)</f>
        <v/>
      </c>
      <c r="I286" s="5" t="str">
        <f>IF($C286&lt;&gt;"M5","",SSA!G286)</f>
        <v/>
      </c>
      <c r="J286" s="5" t="str">
        <f>IF($C286&lt;&gt;"M5","",SSA!H286)</f>
        <v/>
      </c>
      <c r="K286" s="15" t="str">
        <f t="shared" si="28"/>
        <v/>
      </c>
      <c r="L286" s="26" t="str">
        <f t="shared" si="30"/>
        <v/>
      </c>
      <c r="M286" s="48" t="str">
        <f t="shared" si="31"/>
        <v/>
      </c>
      <c r="N286" s="49" t="str">
        <f t="shared" si="32"/>
        <v/>
      </c>
      <c r="O286" s="47"/>
      <c r="P286" s="47"/>
      <c r="Q286" s="47"/>
      <c r="R286" s="49" t="str">
        <f t="shared" si="29"/>
        <v/>
      </c>
      <c r="S286" s="47"/>
      <c r="T286" s="47"/>
      <c r="U286" s="47"/>
      <c r="V286" s="54" t="str">
        <f t="shared" si="33"/>
        <v/>
      </c>
      <c r="W286" s="46"/>
      <c r="X286" s="54" t="str">
        <f t="shared" si="34"/>
        <v/>
      </c>
      <c r="Y286" s="46"/>
      <c r="Z286" s="55"/>
      <c r="AA286" s="55"/>
    </row>
    <row r="287" spans="1:27" x14ac:dyDescent="0.55000000000000004">
      <c r="A287" s="5" t="str">
        <f>IF('Data Validation'!$K$2&lt;&gt;TRUE,"",'Data Validation'!A287)</f>
        <v/>
      </c>
      <c r="B287" s="5" t="str">
        <f>IF('Data Validation'!$K$2&lt;&gt;TRUE,"",'Data Validation'!C287)</f>
        <v/>
      </c>
      <c r="C287" s="5" t="str">
        <f>IF('Data Validation'!$K$2&lt;&gt;TRUE,"",'Data Validation'!E287)</f>
        <v/>
      </c>
      <c r="D287" s="5" t="str">
        <f>IF('Data Validation'!$K$2&lt;&gt;TRUE,"",'Data Validation'!G287)</f>
        <v/>
      </c>
      <c r="E287" s="5" t="str">
        <f>IF($C287&lt;&gt;"M5","",Price!F287)</f>
        <v/>
      </c>
      <c r="F287" s="5" t="str">
        <f>IF($C287&lt;&gt;"M5","",Price!G287)</f>
        <v/>
      </c>
      <c r="G287" s="5" t="str">
        <f>IF($C287&lt;&gt;"M5","",SSA!E287)</f>
        <v/>
      </c>
      <c r="H287" s="5" t="str">
        <f>IF($C287&lt;&gt;"M5","",SSA!F287)</f>
        <v/>
      </c>
      <c r="I287" s="5" t="str">
        <f>IF($C287&lt;&gt;"M5","",SSA!G287)</f>
        <v/>
      </c>
      <c r="J287" s="5" t="str">
        <f>IF($C287&lt;&gt;"M5","",SSA!H287)</f>
        <v/>
      </c>
      <c r="K287" s="15" t="str">
        <f t="shared" si="28"/>
        <v/>
      </c>
      <c r="L287" s="26" t="str">
        <f t="shared" si="30"/>
        <v/>
      </c>
      <c r="M287" s="48" t="str">
        <f t="shared" si="31"/>
        <v/>
      </c>
      <c r="N287" s="49" t="str">
        <f t="shared" si="32"/>
        <v/>
      </c>
      <c r="O287" s="47"/>
      <c r="P287" s="47"/>
      <c r="Q287" s="47"/>
      <c r="R287" s="49" t="str">
        <f t="shared" si="29"/>
        <v/>
      </c>
      <c r="S287" s="47"/>
      <c r="T287" s="47"/>
      <c r="U287" s="47"/>
      <c r="V287" s="54" t="str">
        <f t="shared" si="33"/>
        <v/>
      </c>
      <c r="W287" s="46"/>
      <c r="X287" s="54" t="str">
        <f t="shared" si="34"/>
        <v/>
      </c>
      <c r="Y287" s="46"/>
      <c r="Z287" s="55"/>
      <c r="AA287" s="55"/>
    </row>
    <row r="288" spans="1:27" x14ac:dyDescent="0.55000000000000004">
      <c r="A288" s="5" t="str">
        <f>IF('Data Validation'!$K$2&lt;&gt;TRUE,"",'Data Validation'!A288)</f>
        <v/>
      </c>
      <c r="B288" s="5" t="str">
        <f>IF('Data Validation'!$K$2&lt;&gt;TRUE,"",'Data Validation'!C288)</f>
        <v/>
      </c>
      <c r="C288" s="5" t="str">
        <f>IF('Data Validation'!$K$2&lt;&gt;TRUE,"",'Data Validation'!E288)</f>
        <v/>
      </c>
      <c r="D288" s="5" t="str">
        <f>IF('Data Validation'!$K$2&lt;&gt;TRUE,"",'Data Validation'!G288)</f>
        <v/>
      </c>
      <c r="E288" s="5" t="str">
        <f>IF($C288&lt;&gt;"M5","",Price!F288)</f>
        <v/>
      </c>
      <c r="F288" s="5" t="str">
        <f>IF($C288&lt;&gt;"M5","",Price!G288)</f>
        <v/>
      </c>
      <c r="G288" s="5" t="str">
        <f>IF($C288&lt;&gt;"M5","",SSA!E288)</f>
        <v/>
      </c>
      <c r="H288" s="5" t="str">
        <f>IF($C288&lt;&gt;"M5","",SSA!F288)</f>
        <v/>
      </c>
      <c r="I288" s="5" t="str">
        <f>IF($C288&lt;&gt;"M5","",SSA!G288)</f>
        <v/>
      </c>
      <c r="J288" s="5" t="str">
        <f>IF($C288&lt;&gt;"M5","",SSA!H288)</f>
        <v/>
      </c>
      <c r="K288" s="15" t="str">
        <f t="shared" si="28"/>
        <v/>
      </c>
      <c r="L288" s="26" t="str">
        <f t="shared" si="30"/>
        <v/>
      </c>
      <c r="M288" s="48" t="str">
        <f t="shared" si="31"/>
        <v/>
      </c>
      <c r="N288" s="49" t="str">
        <f t="shared" si="32"/>
        <v/>
      </c>
      <c r="O288" s="47"/>
      <c r="P288" s="47"/>
      <c r="Q288" s="47"/>
      <c r="R288" s="49" t="str">
        <f t="shared" si="29"/>
        <v/>
      </c>
      <c r="S288" s="47"/>
      <c r="T288" s="47"/>
      <c r="U288" s="47"/>
      <c r="V288" s="54" t="str">
        <f t="shared" si="33"/>
        <v/>
      </c>
      <c r="W288" s="46"/>
      <c r="X288" s="54" t="str">
        <f t="shared" si="34"/>
        <v/>
      </c>
      <c r="Y288" s="46"/>
      <c r="Z288" s="55"/>
      <c r="AA288" s="55"/>
    </row>
    <row r="289" spans="1:27" x14ac:dyDescent="0.55000000000000004">
      <c r="A289" s="5" t="str">
        <f>IF('Data Validation'!$K$2&lt;&gt;TRUE,"",'Data Validation'!A289)</f>
        <v/>
      </c>
      <c r="B289" s="5" t="str">
        <f>IF('Data Validation'!$K$2&lt;&gt;TRUE,"",'Data Validation'!C289)</f>
        <v/>
      </c>
      <c r="C289" s="5" t="str">
        <f>IF('Data Validation'!$K$2&lt;&gt;TRUE,"",'Data Validation'!E289)</f>
        <v/>
      </c>
      <c r="D289" s="5" t="str">
        <f>IF('Data Validation'!$K$2&lt;&gt;TRUE,"",'Data Validation'!G289)</f>
        <v/>
      </c>
      <c r="E289" s="5" t="str">
        <f>IF($C289&lt;&gt;"M5","",Price!F289)</f>
        <v/>
      </c>
      <c r="F289" s="5" t="str">
        <f>IF($C289&lt;&gt;"M5","",Price!G289)</f>
        <v/>
      </c>
      <c r="G289" s="5" t="str">
        <f>IF($C289&lt;&gt;"M5","",SSA!E289)</f>
        <v/>
      </c>
      <c r="H289" s="5" t="str">
        <f>IF($C289&lt;&gt;"M5","",SSA!F289)</f>
        <v/>
      </c>
      <c r="I289" s="5" t="str">
        <f>IF($C289&lt;&gt;"M5","",SSA!G289)</f>
        <v/>
      </c>
      <c r="J289" s="5" t="str">
        <f>IF($C289&lt;&gt;"M5","",SSA!H289)</f>
        <v/>
      </c>
      <c r="K289" s="15" t="str">
        <f t="shared" si="28"/>
        <v/>
      </c>
      <c r="L289" s="26" t="str">
        <f t="shared" si="30"/>
        <v/>
      </c>
      <c r="M289" s="48" t="str">
        <f t="shared" si="31"/>
        <v/>
      </c>
      <c r="N289" s="49" t="str">
        <f t="shared" si="32"/>
        <v/>
      </c>
      <c r="O289" s="47"/>
      <c r="P289" s="47"/>
      <c r="Q289" s="47"/>
      <c r="R289" s="49" t="str">
        <f t="shared" si="29"/>
        <v/>
      </c>
      <c r="S289" s="47"/>
      <c r="T289" s="47"/>
      <c r="U289" s="47"/>
      <c r="V289" s="54" t="str">
        <f t="shared" si="33"/>
        <v/>
      </c>
      <c r="W289" s="46"/>
      <c r="X289" s="54" t="str">
        <f t="shared" si="34"/>
        <v/>
      </c>
      <c r="Y289" s="46"/>
      <c r="Z289" s="55"/>
      <c r="AA289" s="55"/>
    </row>
    <row r="290" spans="1:27" x14ac:dyDescent="0.55000000000000004">
      <c r="A290" s="5" t="str">
        <f>IF('Data Validation'!$K$2&lt;&gt;TRUE,"",'Data Validation'!A290)</f>
        <v/>
      </c>
      <c r="B290" s="5" t="str">
        <f>IF('Data Validation'!$K$2&lt;&gt;TRUE,"",'Data Validation'!C290)</f>
        <v/>
      </c>
      <c r="C290" s="5" t="str">
        <f>IF('Data Validation'!$K$2&lt;&gt;TRUE,"",'Data Validation'!E290)</f>
        <v/>
      </c>
      <c r="D290" s="5" t="str">
        <f>IF('Data Validation'!$K$2&lt;&gt;TRUE,"",'Data Validation'!G290)</f>
        <v/>
      </c>
      <c r="E290" s="5" t="str">
        <f>IF($C290&lt;&gt;"M5","",Price!F290)</f>
        <v/>
      </c>
      <c r="F290" s="5" t="str">
        <f>IF($C290&lt;&gt;"M5","",Price!G290)</f>
        <v/>
      </c>
      <c r="G290" s="5" t="str">
        <f>IF($C290&lt;&gt;"M5","",SSA!E290)</f>
        <v/>
      </c>
      <c r="H290" s="5" t="str">
        <f>IF($C290&lt;&gt;"M5","",SSA!F290)</f>
        <v/>
      </c>
      <c r="I290" s="5" t="str">
        <f>IF($C290&lt;&gt;"M5","",SSA!G290)</f>
        <v/>
      </c>
      <c r="J290" s="5" t="str">
        <f>IF($C290&lt;&gt;"M5","",SSA!H290)</f>
        <v/>
      </c>
      <c r="K290" s="15" t="str">
        <f t="shared" si="28"/>
        <v/>
      </c>
      <c r="L290" s="26" t="str">
        <f t="shared" si="30"/>
        <v/>
      </c>
      <c r="M290" s="48" t="str">
        <f t="shared" si="31"/>
        <v/>
      </c>
      <c r="N290" s="49" t="str">
        <f t="shared" si="32"/>
        <v/>
      </c>
      <c r="O290" s="47"/>
      <c r="P290" s="47"/>
      <c r="Q290" s="47"/>
      <c r="R290" s="49" t="str">
        <f t="shared" si="29"/>
        <v/>
      </c>
      <c r="S290" s="47"/>
      <c r="T290" s="47"/>
      <c r="U290" s="47"/>
      <c r="V290" s="54" t="str">
        <f t="shared" si="33"/>
        <v/>
      </c>
      <c r="W290" s="46"/>
      <c r="X290" s="54" t="str">
        <f t="shared" si="34"/>
        <v/>
      </c>
      <c r="Y290" s="46"/>
      <c r="Z290" s="55"/>
      <c r="AA290" s="55"/>
    </row>
    <row r="291" spans="1:27" x14ac:dyDescent="0.55000000000000004">
      <c r="A291" s="5" t="str">
        <f>IF('Data Validation'!$K$2&lt;&gt;TRUE,"",'Data Validation'!A291)</f>
        <v/>
      </c>
      <c r="B291" s="5" t="str">
        <f>IF('Data Validation'!$K$2&lt;&gt;TRUE,"",'Data Validation'!C291)</f>
        <v/>
      </c>
      <c r="C291" s="5" t="str">
        <f>IF('Data Validation'!$K$2&lt;&gt;TRUE,"",'Data Validation'!E291)</f>
        <v/>
      </c>
      <c r="D291" s="5" t="str">
        <f>IF('Data Validation'!$K$2&lt;&gt;TRUE,"",'Data Validation'!G291)</f>
        <v/>
      </c>
      <c r="E291" s="5" t="str">
        <f>IF($C291&lt;&gt;"M5","",Price!F291)</f>
        <v/>
      </c>
      <c r="F291" s="5" t="str">
        <f>IF($C291&lt;&gt;"M5","",Price!G291)</f>
        <v/>
      </c>
      <c r="G291" s="5" t="str">
        <f>IF($C291&lt;&gt;"M5","",SSA!E291)</f>
        <v/>
      </c>
      <c r="H291" s="5" t="str">
        <f>IF($C291&lt;&gt;"M5","",SSA!F291)</f>
        <v/>
      </c>
      <c r="I291" s="5" t="str">
        <f>IF($C291&lt;&gt;"M5","",SSA!G291)</f>
        <v/>
      </c>
      <c r="J291" s="5" t="str">
        <f>IF($C291&lt;&gt;"M5","",SSA!H291)</f>
        <v/>
      </c>
      <c r="K291" s="15" t="str">
        <f t="shared" si="28"/>
        <v/>
      </c>
      <c r="L291" s="26" t="str">
        <f t="shared" si="30"/>
        <v/>
      </c>
      <c r="M291" s="48" t="str">
        <f t="shared" si="31"/>
        <v/>
      </c>
      <c r="N291" s="49" t="str">
        <f t="shared" si="32"/>
        <v/>
      </c>
      <c r="O291" s="47"/>
      <c r="P291" s="47"/>
      <c r="Q291" s="47"/>
      <c r="R291" s="49" t="str">
        <f t="shared" si="29"/>
        <v/>
      </c>
      <c r="S291" s="47"/>
      <c r="T291" s="47"/>
      <c r="U291" s="47"/>
      <c r="V291" s="54" t="str">
        <f t="shared" si="33"/>
        <v/>
      </c>
      <c r="W291" s="46"/>
      <c r="X291" s="54" t="str">
        <f t="shared" si="34"/>
        <v/>
      </c>
      <c r="Y291" s="46"/>
      <c r="Z291" s="55"/>
      <c r="AA291" s="55"/>
    </row>
    <row r="292" spans="1:27" x14ac:dyDescent="0.55000000000000004">
      <c r="A292" s="5" t="str">
        <f>IF('Data Validation'!$K$2&lt;&gt;TRUE,"",'Data Validation'!A292)</f>
        <v/>
      </c>
      <c r="B292" s="5" t="str">
        <f>IF('Data Validation'!$K$2&lt;&gt;TRUE,"",'Data Validation'!C292)</f>
        <v/>
      </c>
      <c r="C292" s="5" t="str">
        <f>IF('Data Validation'!$K$2&lt;&gt;TRUE,"",'Data Validation'!E292)</f>
        <v/>
      </c>
      <c r="D292" s="5" t="str">
        <f>IF('Data Validation'!$K$2&lt;&gt;TRUE,"",'Data Validation'!G292)</f>
        <v/>
      </c>
      <c r="E292" s="5" t="str">
        <f>IF($C292&lt;&gt;"M5","",Price!F292)</f>
        <v/>
      </c>
      <c r="F292" s="5" t="str">
        <f>IF($C292&lt;&gt;"M5","",Price!G292)</f>
        <v/>
      </c>
      <c r="G292" s="5" t="str">
        <f>IF($C292&lt;&gt;"M5","",SSA!E292)</f>
        <v/>
      </c>
      <c r="H292" s="5" t="str">
        <f>IF($C292&lt;&gt;"M5","",SSA!F292)</f>
        <v/>
      </c>
      <c r="I292" s="5" t="str">
        <f>IF($C292&lt;&gt;"M5","",SSA!G292)</f>
        <v/>
      </c>
      <c r="J292" s="5" t="str">
        <f>IF($C292&lt;&gt;"M5","",SSA!H292)</f>
        <v/>
      </c>
      <c r="K292" s="15" t="str">
        <f t="shared" si="28"/>
        <v/>
      </c>
      <c r="L292" s="26" t="str">
        <f t="shared" si="30"/>
        <v/>
      </c>
      <c r="M292" s="48" t="str">
        <f t="shared" si="31"/>
        <v/>
      </c>
      <c r="N292" s="49" t="str">
        <f t="shared" si="32"/>
        <v/>
      </c>
      <c r="O292" s="47"/>
      <c r="P292" s="47"/>
      <c r="Q292" s="47"/>
      <c r="R292" s="49" t="str">
        <f t="shared" si="29"/>
        <v/>
      </c>
      <c r="S292" s="47"/>
      <c r="T292" s="47"/>
      <c r="U292" s="47"/>
      <c r="V292" s="54" t="str">
        <f t="shared" si="33"/>
        <v/>
      </c>
      <c r="W292" s="46"/>
      <c r="X292" s="54" t="str">
        <f t="shared" si="34"/>
        <v/>
      </c>
      <c r="Y292" s="46"/>
      <c r="Z292" s="55"/>
      <c r="AA292" s="55"/>
    </row>
    <row r="293" spans="1:27" x14ac:dyDescent="0.55000000000000004">
      <c r="A293" s="5" t="str">
        <f>IF('Data Validation'!$K$2&lt;&gt;TRUE,"",'Data Validation'!A293)</f>
        <v/>
      </c>
      <c r="B293" s="5" t="str">
        <f>IF('Data Validation'!$K$2&lt;&gt;TRUE,"",'Data Validation'!C293)</f>
        <v/>
      </c>
      <c r="C293" s="5" t="str">
        <f>IF('Data Validation'!$K$2&lt;&gt;TRUE,"",'Data Validation'!E293)</f>
        <v/>
      </c>
      <c r="D293" s="5" t="str">
        <f>IF('Data Validation'!$K$2&lt;&gt;TRUE,"",'Data Validation'!G293)</f>
        <v/>
      </c>
      <c r="E293" s="5" t="str">
        <f>IF($C293&lt;&gt;"M5","",Price!F293)</f>
        <v/>
      </c>
      <c r="F293" s="5" t="str">
        <f>IF($C293&lt;&gt;"M5","",Price!G293)</f>
        <v/>
      </c>
      <c r="G293" s="5" t="str">
        <f>IF($C293&lt;&gt;"M5","",SSA!E293)</f>
        <v/>
      </c>
      <c r="H293" s="5" t="str">
        <f>IF($C293&lt;&gt;"M5","",SSA!F293)</f>
        <v/>
      </c>
      <c r="I293" s="5" t="str">
        <f>IF($C293&lt;&gt;"M5","",SSA!G293)</f>
        <v/>
      </c>
      <c r="J293" s="5" t="str">
        <f>IF($C293&lt;&gt;"M5","",SSA!H293)</f>
        <v/>
      </c>
      <c r="K293" s="15" t="str">
        <f t="shared" si="28"/>
        <v/>
      </c>
      <c r="L293" s="26" t="str">
        <f t="shared" si="30"/>
        <v/>
      </c>
      <c r="M293" s="48" t="str">
        <f t="shared" si="31"/>
        <v/>
      </c>
      <c r="N293" s="49" t="str">
        <f t="shared" si="32"/>
        <v/>
      </c>
      <c r="O293" s="47"/>
      <c r="P293" s="47"/>
      <c r="Q293" s="47"/>
      <c r="R293" s="49" t="str">
        <f t="shared" si="29"/>
        <v/>
      </c>
      <c r="S293" s="47"/>
      <c r="T293" s="47"/>
      <c r="U293" s="47"/>
      <c r="V293" s="54" t="str">
        <f t="shared" si="33"/>
        <v/>
      </c>
      <c r="W293" s="46"/>
      <c r="X293" s="54" t="str">
        <f t="shared" si="34"/>
        <v/>
      </c>
      <c r="Y293" s="46"/>
      <c r="Z293" s="55"/>
      <c r="AA293" s="55"/>
    </row>
    <row r="294" spans="1:27" x14ac:dyDescent="0.55000000000000004">
      <c r="A294" s="5" t="str">
        <f>IF('Data Validation'!$K$2&lt;&gt;TRUE,"",'Data Validation'!A294)</f>
        <v/>
      </c>
      <c r="B294" s="5" t="str">
        <f>IF('Data Validation'!$K$2&lt;&gt;TRUE,"",'Data Validation'!C294)</f>
        <v/>
      </c>
      <c r="C294" s="5" t="str">
        <f>IF('Data Validation'!$K$2&lt;&gt;TRUE,"",'Data Validation'!E294)</f>
        <v/>
      </c>
      <c r="D294" s="5" t="str">
        <f>IF('Data Validation'!$K$2&lt;&gt;TRUE,"",'Data Validation'!G294)</f>
        <v/>
      </c>
      <c r="E294" s="5" t="str">
        <f>IF($C294&lt;&gt;"M5","",Price!F294)</f>
        <v/>
      </c>
      <c r="F294" s="5" t="str">
        <f>IF($C294&lt;&gt;"M5","",Price!G294)</f>
        <v/>
      </c>
      <c r="G294" s="5" t="str">
        <f>IF($C294&lt;&gt;"M5","",SSA!E294)</f>
        <v/>
      </c>
      <c r="H294" s="5" t="str">
        <f>IF($C294&lt;&gt;"M5","",SSA!F294)</f>
        <v/>
      </c>
      <c r="I294" s="5" t="str">
        <f>IF($C294&lt;&gt;"M5","",SSA!G294)</f>
        <v/>
      </c>
      <c r="J294" s="5" t="str">
        <f>IF($C294&lt;&gt;"M5","",SSA!H294)</f>
        <v/>
      </c>
      <c r="K294" s="15" t="str">
        <f t="shared" si="28"/>
        <v/>
      </c>
      <c r="L294" s="26" t="str">
        <f t="shared" si="30"/>
        <v/>
      </c>
      <c r="M294" s="48" t="str">
        <f t="shared" si="31"/>
        <v/>
      </c>
      <c r="N294" s="49" t="str">
        <f t="shared" si="32"/>
        <v/>
      </c>
      <c r="O294" s="47"/>
      <c r="P294" s="47"/>
      <c r="Q294" s="47"/>
      <c r="R294" s="49" t="str">
        <f t="shared" si="29"/>
        <v/>
      </c>
      <c r="S294" s="47"/>
      <c r="T294" s="47"/>
      <c r="U294" s="47"/>
      <c r="V294" s="54" t="str">
        <f t="shared" si="33"/>
        <v/>
      </c>
      <c r="W294" s="46"/>
      <c r="X294" s="54" t="str">
        <f t="shared" si="34"/>
        <v/>
      </c>
      <c r="Y294" s="46"/>
      <c r="Z294" s="55"/>
      <c r="AA294" s="55"/>
    </row>
    <row r="295" spans="1:27" x14ac:dyDescent="0.55000000000000004">
      <c r="A295" s="5" t="str">
        <f>IF('Data Validation'!$K$2&lt;&gt;TRUE,"",'Data Validation'!A295)</f>
        <v/>
      </c>
      <c r="B295" s="5" t="str">
        <f>IF('Data Validation'!$K$2&lt;&gt;TRUE,"",'Data Validation'!C295)</f>
        <v/>
      </c>
      <c r="C295" s="5" t="str">
        <f>IF('Data Validation'!$K$2&lt;&gt;TRUE,"",'Data Validation'!E295)</f>
        <v/>
      </c>
      <c r="D295" s="5" t="str">
        <f>IF('Data Validation'!$K$2&lt;&gt;TRUE,"",'Data Validation'!G295)</f>
        <v/>
      </c>
      <c r="E295" s="5" t="str">
        <f>IF($C295&lt;&gt;"M5","",Price!F295)</f>
        <v/>
      </c>
      <c r="F295" s="5" t="str">
        <f>IF($C295&lt;&gt;"M5","",Price!G295)</f>
        <v/>
      </c>
      <c r="G295" s="5" t="str">
        <f>IF($C295&lt;&gt;"M5","",SSA!E295)</f>
        <v/>
      </c>
      <c r="H295" s="5" t="str">
        <f>IF($C295&lt;&gt;"M5","",SSA!F295)</f>
        <v/>
      </c>
      <c r="I295" s="5" t="str">
        <f>IF($C295&lt;&gt;"M5","",SSA!G295)</f>
        <v/>
      </c>
      <c r="J295" s="5" t="str">
        <f>IF($C295&lt;&gt;"M5","",SSA!H295)</f>
        <v/>
      </c>
      <c r="K295" s="15" t="str">
        <f t="shared" si="28"/>
        <v/>
      </c>
      <c r="L295" s="26" t="str">
        <f t="shared" si="30"/>
        <v/>
      </c>
      <c r="M295" s="48" t="str">
        <f t="shared" si="31"/>
        <v/>
      </c>
      <c r="N295" s="49" t="str">
        <f t="shared" si="32"/>
        <v/>
      </c>
      <c r="O295" s="47"/>
      <c r="P295" s="47"/>
      <c r="Q295" s="47"/>
      <c r="R295" s="49" t="str">
        <f t="shared" si="29"/>
        <v/>
      </c>
      <c r="S295" s="47"/>
      <c r="T295" s="47"/>
      <c r="U295" s="47"/>
      <c r="V295" s="54" t="str">
        <f t="shared" si="33"/>
        <v/>
      </c>
      <c r="W295" s="46"/>
      <c r="X295" s="54" t="str">
        <f t="shared" si="34"/>
        <v/>
      </c>
      <c r="Y295" s="46"/>
      <c r="Z295" s="55"/>
      <c r="AA295" s="55"/>
    </row>
    <row r="296" spans="1:27" x14ac:dyDescent="0.55000000000000004">
      <c r="A296" s="5" t="str">
        <f>IF('Data Validation'!$K$2&lt;&gt;TRUE,"",'Data Validation'!A296)</f>
        <v/>
      </c>
      <c r="B296" s="5" t="str">
        <f>IF('Data Validation'!$K$2&lt;&gt;TRUE,"",'Data Validation'!C296)</f>
        <v/>
      </c>
      <c r="C296" s="5" t="str">
        <f>IF('Data Validation'!$K$2&lt;&gt;TRUE,"",'Data Validation'!E296)</f>
        <v/>
      </c>
      <c r="D296" s="5" t="str">
        <f>IF('Data Validation'!$K$2&lt;&gt;TRUE,"",'Data Validation'!G296)</f>
        <v/>
      </c>
      <c r="E296" s="5" t="str">
        <f>IF($C296&lt;&gt;"M5","",Price!F296)</f>
        <v/>
      </c>
      <c r="F296" s="5" t="str">
        <f>IF($C296&lt;&gt;"M5","",Price!G296)</f>
        <v/>
      </c>
      <c r="G296" s="5" t="str">
        <f>IF($C296&lt;&gt;"M5","",SSA!E296)</f>
        <v/>
      </c>
      <c r="H296" s="5" t="str">
        <f>IF($C296&lt;&gt;"M5","",SSA!F296)</f>
        <v/>
      </c>
      <c r="I296" s="5" t="str">
        <f>IF($C296&lt;&gt;"M5","",SSA!G296)</f>
        <v/>
      </c>
      <c r="J296" s="5" t="str">
        <f>IF($C296&lt;&gt;"M5","",SSA!H296)</f>
        <v/>
      </c>
      <c r="K296" s="15" t="str">
        <f t="shared" si="28"/>
        <v/>
      </c>
      <c r="L296" s="26" t="str">
        <f t="shared" si="30"/>
        <v/>
      </c>
      <c r="M296" s="48" t="str">
        <f t="shared" si="31"/>
        <v/>
      </c>
      <c r="N296" s="49" t="str">
        <f t="shared" si="32"/>
        <v/>
      </c>
      <c r="O296" s="47"/>
      <c r="P296" s="47"/>
      <c r="Q296" s="47"/>
      <c r="R296" s="49" t="str">
        <f t="shared" si="29"/>
        <v/>
      </c>
      <c r="S296" s="47"/>
      <c r="T296" s="47"/>
      <c r="U296" s="47"/>
      <c r="V296" s="54" t="str">
        <f t="shared" si="33"/>
        <v/>
      </c>
      <c r="W296" s="46"/>
      <c r="X296" s="54" t="str">
        <f t="shared" si="34"/>
        <v/>
      </c>
      <c r="Y296" s="46"/>
      <c r="Z296" s="55"/>
      <c r="AA296" s="55"/>
    </row>
    <row r="297" spans="1:27" x14ac:dyDescent="0.55000000000000004">
      <c r="A297" s="5" t="str">
        <f>IF('Data Validation'!$K$2&lt;&gt;TRUE,"",'Data Validation'!A297)</f>
        <v/>
      </c>
      <c r="B297" s="5" t="str">
        <f>IF('Data Validation'!$K$2&lt;&gt;TRUE,"",'Data Validation'!C297)</f>
        <v/>
      </c>
      <c r="C297" s="5" t="str">
        <f>IF('Data Validation'!$K$2&lt;&gt;TRUE,"",'Data Validation'!E297)</f>
        <v/>
      </c>
      <c r="D297" s="5" t="str">
        <f>IF('Data Validation'!$K$2&lt;&gt;TRUE,"",'Data Validation'!G297)</f>
        <v/>
      </c>
      <c r="E297" s="5" t="str">
        <f>IF($C297&lt;&gt;"M5","",Price!F297)</f>
        <v/>
      </c>
      <c r="F297" s="5" t="str">
        <f>IF($C297&lt;&gt;"M5","",Price!G297)</f>
        <v/>
      </c>
      <c r="G297" s="5" t="str">
        <f>IF($C297&lt;&gt;"M5","",SSA!E297)</f>
        <v/>
      </c>
      <c r="H297" s="5" t="str">
        <f>IF($C297&lt;&gt;"M5","",SSA!F297)</f>
        <v/>
      </c>
      <c r="I297" s="5" t="str">
        <f>IF($C297&lt;&gt;"M5","",SSA!G297)</f>
        <v/>
      </c>
      <c r="J297" s="5" t="str">
        <f>IF($C297&lt;&gt;"M5","",SSA!H297)</f>
        <v/>
      </c>
      <c r="K297" s="15" t="str">
        <f t="shared" si="28"/>
        <v/>
      </c>
      <c r="L297" s="26" t="str">
        <f t="shared" si="30"/>
        <v/>
      </c>
      <c r="M297" s="48" t="str">
        <f t="shared" si="31"/>
        <v/>
      </c>
      <c r="N297" s="49" t="str">
        <f t="shared" si="32"/>
        <v/>
      </c>
      <c r="O297" s="47"/>
      <c r="P297" s="47"/>
      <c r="Q297" s="47"/>
      <c r="R297" s="49" t="str">
        <f t="shared" si="29"/>
        <v/>
      </c>
      <c r="S297" s="47"/>
      <c r="T297" s="47"/>
      <c r="U297" s="47"/>
      <c r="V297" s="54" t="str">
        <f t="shared" si="33"/>
        <v/>
      </c>
      <c r="W297" s="46"/>
      <c r="X297" s="54" t="str">
        <f t="shared" si="34"/>
        <v/>
      </c>
      <c r="Y297" s="46"/>
      <c r="Z297" s="55"/>
      <c r="AA297" s="55"/>
    </row>
    <row r="298" spans="1:27" x14ac:dyDescent="0.55000000000000004">
      <c r="A298" s="5" t="str">
        <f>IF('Data Validation'!$K$2&lt;&gt;TRUE,"",'Data Validation'!A298)</f>
        <v/>
      </c>
      <c r="B298" s="5" t="str">
        <f>IF('Data Validation'!$K$2&lt;&gt;TRUE,"",'Data Validation'!C298)</f>
        <v/>
      </c>
      <c r="C298" s="5" t="str">
        <f>IF('Data Validation'!$K$2&lt;&gt;TRUE,"",'Data Validation'!E298)</f>
        <v/>
      </c>
      <c r="D298" s="5" t="str">
        <f>IF('Data Validation'!$K$2&lt;&gt;TRUE,"",'Data Validation'!G298)</f>
        <v/>
      </c>
      <c r="E298" s="5" t="str">
        <f>IF($C298&lt;&gt;"M5","",Price!F298)</f>
        <v/>
      </c>
      <c r="F298" s="5" t="str">
        <f>IF($C298&lt;&gt;"M5","",Price!G298)</f>
        <v/>
      </c>
      <c r="G298" s="5" t="str">
        <f>IF($C298&lt;&gt;"M5","",SSA!E298)</f>
        <v/>
      </c>
      <c r="H298" s="5" t="str">
        <f>IF($C298&lt;&gt;"M5","",SSA!F298)</f>
        <v/>
      </c>
      <c r="I298" s="5" t="str">
        <f>IF($C298&lt;&gt;"M5","",SSA!G298)</f>
        <v/>
      </c>
      <c r="J298" s="5" t="str">
        <f>IF($C298&lt;&gt;"M5","",SSA!H298)</f>
        <v/>
      </c>
      <c r="K298" s="15" t="str">
        <f t="shared" si="28"/>
        <v/>
      </c>
      <c r="L298" s="26" t="str">
        <f t="shared" si="30"/>
        <v/>
      </c>
      <c r="M298" s="48" t="str">
        <f t="shared" si="31"/>
        <v/>
      </c>
      <c r="N298" s="49" t="str">
        <f t="shared" si="32"/>
        <v/>
      </c>
      <c r="O298" s="47"/>
      <c r="P298" s="47"/>
      <c r="Q298" s="47"/>
      <c r="R298" s="49" t="str">
        <f t="shared" si="29"/>
        <v/>
      </c>
      <c r="S298" s="47"/>
      <c r="T298" s="47"/>
      <c r="U298" s="47"/>
      <c r="V298" s="54" t="str">
        <f t="shared" si="33"/>
        <v/>
      </c>
      <c r="W298" s="46"/>
      <c r="X298" s="54" t="str">
        <f t="shared" si="34"/>
        <v/>
      </c>
      <c r="Y298" s="46"/>
      <c r="Z298" s="55"/>
      <c r="AA298" s="55"/>
    </row>
    <row r="299" spans="1:27" x14ac:dyDescent="0.55000000000000004">
      <c r="A299" s="5" t="str">
        <f>IF('Data Validation'!$K$2&lt;&gt;TRUE,"",'Data Validation'!A299)</f>
        <v/>
      </c>
      <c r="B299" s="5" t="str">
        <f>IF('Data Validation'!$K$2&lt;&gt;TRUE,"",'Data Validation'!C299)</f>
        <v/>
      </c>
      <c r="C299" s="5" t="str">
        <f>IF('Data Validation'!$K$2&lt;&gt;TRUE,"",'Data Validation'!E299)</f>
        <v/>
      </c>
      <c r="D299" s="5" t="str">
        <f>IF('Data Validation'!$K$2&lt;&gt;TRUE,"",'Data Validation'!G299)</f>
        <v/>
      </c>
      <c r="E299" s="5" t="str">
        <f>IF($C299&lt;&gt;"M5","",Price!F299)</f>
        <v/>
      </c>
      <c r="F299" s="5" t="str">
        <f>IF($C299&lt;&gt;"M5","",Price!G299)</f>
        <v/>
      </c>
      <c r="G299" s="5" t="str">
        <f>IF($C299&lt;&gt;"M5","",SSA!E299)</f>
        <v/>
      </c>
      <c r="H299" s="5" t="str">
        <f>IF($C299&lt;&gt;"M5","",SSA!F299)</f>
        <v/>
      </c>
      <c r="I299" s="5" t="str">
        <f>IF($C299&lt;&gt;"M5","",SSA!G299)</f>
        <v/>
      </c>
      <c r="J299" s="5" t="str">
        <f>IF($C299&lt;&gt;"M5","",SSA!H299)</f>
        <v/>
      </c>
      <c r="K299" s="15" t="str">
        <f t="shared" si="28"/>
        <v/>
      </c>
      <c r="L299" s="26" t="str">
        <f t="shared" si="30"/>
        <v/>
      </c>
      <c r="M299" s="48" t="str">
        <f t="shared" si="31"/>
        <v/>
      </c>
      <c r="N299" s="49" t="str">
        <f t="shared" si="32"/>
        <v/>
      </c>
      <c r="O299" s="47"/>
      <c r="P299" s="47"/>
      <c r="Q299" s="47"/>
      <c r="R299" s="49" t="str">
        <f t="shared" si="29"/>
        <v/>
      </c>
      <c r="S299" s="47"/>
      <c r="T299" s="47"/>
      <c r="U299" s="47"/>
      <c r="V299" s="54" t="str">
        <f t="shared" si="33"/>
        <v/>
      </c>
      <c r="W299" s="46"/>
      <c r="X299" s="54" t="str">
        <f t="shared" si="34"/>
        <v/>
      </c>
      <c r="Y299" s="46"/>
      <c r="Z299" s="55"/>
      <c r="AA299" s="55"/>
    </row>
    <row r="300" spans="1:27" x14ac:dyDescent="0.55000000000000004">
      <c r="A300" s="5" t="str">
        <f>IF('Data Validation'!$K$2&lt;&gt;TRUE,"",'Data Validation'!A300)</f>
        <v/>
      </c>
      <c r="B300" s="5" t="str">
        <f>IF('Data Validation'!$K$2&lt;&gt;TRUE,"",'Data Validation'!C300)</f>
        <v/>
      </c>
      <c r="C300" s="5" t="str">
        <f>IF('Data Validation'!$K$2&lt;&gt;TRUE,"",'Data Validation'!E300)</f>
        <v/>
      </c>
      <c r="D300" s="5" t="str">
        <f>IF('Data Validation'!$K$2&lt;&gt;TRUE,"",'Data Validation'!G300)</f>
        <v/>
      </c>
      <c r="E300" s="5" t="str">
        <f>IF($C300&lt;&gt;"M5","",Price!F300)</f>
        <v/>
      </c>
      <c r="F300" s="5" t="str">
        <f>IF($C300&lt;&gt;"M5","",Price!G300)</f>
        <v/>
      </c>
      <c r="G300" s="5" t="str">
        <f>IF($C300&lt;&gt;"M5","",SSA!E300)</f>
        <v/>
      </c>
      <c r="H300" s="5" t="str">
        <f>IF($C300&lt;&gt;"M5","",SSA!F300)</f>
        <v/>
      </c>
      <c r="I300" s="5" t="str">
        <f>IF($C300&lt;&gt;"M5","",SSA!G300)</f>
        <v/>
      </c>
      <c r="J300" s="5" t="str">
        <f>IF($C300&lt;&gt;"M5","",SSA!H300)</f>
        <v/>
      </c>
      <c r="K300" s="15" t="str">
        <f t="shared" si="28"/>
        <v/>
      </c>
      <c r="L300" s="26" t="str">
        <f t="shared" si="30"/>
        <v/>
      </c>
      <c r="M300" s="48" t="str">
        <f t="shared" si="31"/>
        <v/>
      </c>
      <c r="N300" s="49" t="str">
        <f t="shared" si="32"/>
        <v/>
      </c>
      <c r="O300" s="47"/>
      <c r="P300" s="47"/>
      <c r="Q300" s="47"/>
      <c r="R300" s="49" t="str">
        <f t="shared" si="29"/>
        <v/>
      </c>
      <c r="S300" s="47"/>
      <c r="T300" s="47"/>
      <c r="U300" s="47"/>
      <c r="V300" s="54" t="str">
        <f t="shared" si="33"/>
        <v/>
      </c>
      <c r="W300" s="46"/>
      <c r="X300" s="54" t="str">
        <f t="shared" si="34"/>
        <v/>
      </c>
      <c r="Y300" s="46"/>
      <c r="Z300" s="55"/>
      <c r="AA300" s="55"/>
    </row>
    <row r="301" spans="1:27" x14ac:dyDescent="0.55000000000000004">
      <c r="A301" s="5" t="str">
        <f>IF('Data Validation'!$K$2&lt;&gt;TRUE,"",'Data Validation'!A301)</f>
        <v/>
      </c>
      <c r="B301" s="5" t="str">
        <f>IF('Data Validation'!$K$2&lt;&gt;TRUE,"",'Data Validation'!C301)</f>
        <v/>
      </c>
      <c r="C301" s="5" t="str">
        <f>IF('Data Validation'!$K$2&lt;&gt;TRUE,"",'Data Validation'!E301)</f>
        <v/>
      </c>
      <c r="D301" s="5" t="str">
        <f>IF('Data Validation'!$K$2&lt;&gt;TRUE,"",'Data Validation'!G301)</f>
        <v/>
      </c>
      <c r="E301" s="5" t="str">
        <f>IF($C301&lt;&gt;"M5","",Price!F301)</f>
        <v/>
      </c>
      <c r="F301" s="5" t="str">
        <f>IF($C301&lt;&gt;"M5","",Price!G301)</f>
        <v/>
      </c>
      <c r="G301" s="5" t="str">
        <f>IF($C301&lt;&gt;"M5","",SSA!E301)</f>
        <v/>
      </c>
      <c r="H301" s="5" t="str">
        <f>IF($C301&lt;&gt;"M5","",SSA!F301)</f>
        <v/>
      </c>
      <c r="I301" s="5" t="str">
        <f>IF($C301&lt;&gt;"M5","",SSA!G301)</f>
        <v/>
      </c>
      <c r="J301" s="5" t="str">
        <f>IF($C301&lt;&gt;"M5","",SSA!H301)</f>
        <v/>
      </c>
      <c r="K301" s="15" t="str">
        <f t="shared" si="28"/>
        <v/>
      </c>
      <c r="L301" s="26" t="str">
        <f t="shared" si="30"/>
        <v/>
      </c>
      <c r="M301" s="48" t="str">
        <f t="shared" si="31"/>
        <v/>
      </c>
      <c r="N301" s="49" t="str">
        <f t="shared" si="32"/>
        <v/>
      </c>
      <c r="O301" s="47"/>
      <c r="P301" s="47"/>
      <c r="Q301" s="47"/>
      <c r="R301" s="49" t="str">
        <f t="shared" si="29"/>
        <v/>
      </c>
      <c r="S301" s="47"/>
      <c r="T301" s="47"/>
      <c r="U301" s="47"/>
      <c r="V301" s="54" t="str">
        <f t="shared" si="33"/>
        <v/>
      </c>
      <c r="W301" s="46"/>
      <c r="X301" s="54" t="str">
        <f t="shared" si="34"/>
        <v/>
      </c>
      <c r="Y301" s="46"/>
      <c r="Z301" s="55"/>
      <c r="AA301" s="55"/>
    </row>
    <row r="302" spans="1:27" x14ac:dyDescent="0.55000000000000004">
      <c r="A302" s="5" t="str">
        <f>IF('Data Validation'!$K$2&lt;&gt;TRUE,"",'Data Validation'!A302)</f>
        <v/>
      </c>
      <c r="B302" s="5" t="str">
        <f>IF('Data Validation'!$K$2&lt;&gt;TRUE,"",'Data Validation'!C302)</f>
        <v/>
      </c>
      <c r="C302" s="5" t="str">
        <f>IF('Data Validation'!$K$2&lt;&gt;TRUE,"",'Data Validation'!E302)</f>
        <v/>
      </c>
      <c r="D302" s="5" t="str">
        <f>IF('Data Validation'!$K$2&lt;&gt;TRUE,"",'Data Validation'!G302)</f>
        <v/>
      </c>
      <c r="E302" s="5" t="str">
        <f>IF($C302&lt;&gt;"M5","",Price!F302)</f>
        <v/>
      </c>
      <c r="F302" s="5" t="str">
        <f>IF($C302&lt;&gt;"M5","",Price!G302)</f>
        <v/>
      </c>
      <c r="G302" s="5" t="str">
        <f>IF($C302&lt;&gt;"M5","",SSA!E302)</f>
        <v/>
      </c>
      <c r="H302" s="5" t="str">
        <f>IF($C302&lt;&gt;"M5","",SSA!F302)</f>
        <v/>
      </c>
      <c r="I302" s="5" t="str">
        <f>IF($C302&lt;&gt;"M5","",SSA!G302)</f>
        <v/>
      </c>
      <c r="J302" s="5" t="str">
        <f>IF($C302&lt;&gt;"M5","",SSA!H302)</f>
        <v/>
      </c>
      <c r="K302" s="15" t="str">
        <f t="shared" si="28"/>
        <v/>
      </c>
      <c r="L302" s="26" t="str">
        <f t="shared" si="30"/>
        <v/>
      </c>
      <c r="M302" s="48" t="str">
        <f t="shared" si="31"/>
        <v/>
      </c>
      <c r="N302" s="49" t="str">
        <f t="shared" si="32"/>
        <v/>
      </c>
      <c r="O302" s="47"/>
      <c r="P302" s="47"/>
      <c r="Q302" s="47"/>
      <c r="R302" s="49" t="str">
        <f t="shared" si="29"/>
        <v/>
      </c>
      <c r="S302" s="47"/>
      <c r="T302" s="47"/>
      <c r="U302" s="47"/>
      <c r="V302" s="54" t="str">
        <f t="shared" si="33"/>
        <v/>
      </c>
      <c r="W302" s="46"/>
      <c r="X302" s="54" t="str">
        <f t="shared" si="34"/>
        <v/>
      </c>
      <c r="Y302" s="46"/>
      <c r="Z302" s="55"/>
      <c r="AA302" s="55"/>
    </row>
    <row r="303" spans="1:27" x14ac:dyDescent="0.55000000000000004">
      <c r="A303" s="5" t="str">
        <f>IF('Data Validation'!$K$2&lt;&gt;TRUE,"",'Data Validation'!A303)</f>
        <v/>
      </c>
      <c r="B303" s="5" t="str">
        <f>IF('Data Validation'!$K$2&lt;&gt;TRUE,"",'Data Validation'!C303)</f>
        <v/>
      </c>
      <c r="C303" s="5" t="str">
        <f>IF('Data Validation'!$K$2&lt;&gt;TRUE,"",'Data Validation'!E303)</f>
        <v/>
      </c>
      <c r="D303" s="5" t="str">
        <f>IF('Data Validation'!$K$2&lt;&gt;TRUE,"",'Data Validation'!G303)</f>
        <v/>
      </c>
      <c r="E303" s="5" t="str">
        <f>IF($C303&lt;&gt;"M5","",Price!F303)</f>
        <v/>
      </c>
      <c r="F303" s="5" t="str">
        <f>IF($C303&lt;&gt;"M5","",Price!G303)</f>
        <v/>
      </c>
      <c r="G303" s="5" t="str">
        <f>IF($C303&lt;&gt;"M5","",SSA!E303)</f>
        <v/>
      </c>
      <c r="H303" s="5" t="str">
        <f>IF($C303&lt;&gt;"M5","",SSA!F303)</f>
        <v/>
      </c>
      <c r="I303" s="5" t="str">
        <f>IF($C303&lt;&gt;"M5","",SSA!G303)</f>
        <v/>
      </c>
      <c r="J303" s="5" t="str">
        <f>IF($C303&lt;&gt;"M5","",SSA!H303)</f>
        <v/>
      </c>
      <c r="K303" s="15" t="str">
        <f t="shared" si="28"/>
        <v/>
      </c>
      <c r="L303" s="26" t="str">
        <f t="shared" si="30"/>
        <v/>
      </c>
      <c r="M303" s="48" t="str">
        <f t="shared" si="31"/>
        <v/>
      </c>
      <c r="N303" s="49" t="str">
        <f t="shared" si="32"/>
        <v/>
      </c>
      <c r="O303" s="47"/>
      <c r="P303" s="47"/>
      <c r="Q303" s="47"/>
      <c r="R303" s="49" t="str">
        <f t="shared" si="29"/>
        <v/>
      </c>
      <c r="S303" s="47"/>
      <c r="T303" s="47"/>
      <c r="U303" s="47"/>
      <c r="V303" s="54" t="str">
        <f t="shared" si="33"/>
        <v/>
      </c>
      <c r="W303" s="46"/>
      <c r="X303" s="54" t="str">
        <f t="shared" si="34"/>
        <v/>
      </c>
      <c r="Y303" s="46"/>
      <c r="Z303" s="55"/>
      <c r="AA303" s="55"/>
    </row>
    <row r="304" spans="1:27" x14ac:dyDescent="0.55000000000000004">
      <c r="A304" s="5" t="str">
        <f>IF('Data Validation'!$K$2&lt;&gt;TRUE,"",'Data Validation'!A304)</f>
        <v/>
      </c>
      <c r="B304" s="5" t="str">
        <f>IF('Data Validation'!$K$2&lt;&gt;TRUE,"",'Data Validation'!C304)</f>
        <v/>
      </c>
      <c r="C304" s="5" t="str">
        <f>IF('Data Validation'!$K$2&lt;&gt;TRUE,"",'Data Validation'!E304)</f>
        <v/>
      </c>
      <c r="D304" s="5" t="str">
        <f>IF('Data Validation'!$K$2&lt;&gt;TRUE,"",'Data Validation'!G304)</f>
        <v/>
      </c>
      <c r="E304" s="5" t="str">
        <f>IF($C304&lt;&gt;"M5","",Price!F304)</f>
        <v/>
      </c>
      <c r="F304" s="5" t="str">
        <f>IF($C304&lt;&gt;"M5","",Price!G304)</f>
        <v/>
      </c>
      <c r="G304" s="5" t="str">
        <f>IF($C304&lt;&gt;"M5","",SSA!E304)</f>
        <v/>
      </c>
      <c r="H304" s="5" t="str">
        <f>IF($C304&lt;&gt;"M5","",SSA!F304)</f>
        <v/>
      </c>
      <c r="I304" s="5" t="str">
        <f>IF($C304&lt;&gt;"M5","",SSA!G304)</f>
        <v/>
      </c>
      <c r="J304" s="5" t="str">
        <f>IF($C304&lt;&gt;"M5","",SSA!H304)</f>
        <v/>
      </c>
      <c r="K304" s="15" t="str">
        <f t="shared" si="28"/>
        <v/>
      </c>
      <c r="L304" s="26" t="str">
        <f t="shared" si="30"/>
        <v/>
      </c>
      <c r="M304" s="48" t="str">
        <f t="shared" si="31"/>
        <v/>
      </c>
      <c r="N304" s="49" t="str">
        <f t="shared" si="32"/>
        <v/>
      </c>
      <c r="O304" s="47"/>
      <c r="P304" s="47"/>
      <c r="Q304" s="47"/>
      <c r="R304" s="49" t="str">
        <f t="shared" si="29"/>
        <v/>
      </c>
      <c r="S304" s="47"/>
      <c r="T304" s="47"/>
      <c r="U304" s="47"/>
      <c r="V304" s="54" t="str">
        <f t="shared" si="33"/>
        <v/>
      </c>
      <c r="W304" s="46"/>
      <c r="X304" s="54" t="str">
        <f t="shared" si="34"/>
        <v/>
      </c>
      <c r="Y304" s="46"/>
      <c r="Z304" s="55"/>
      <c r="AA304" s="55"/>
    </row>
    <row r="305" spans="1:27" x14ac:dyDescent="0.55000000000000004">
      <c r="A305" s="5" t="str">
        <f>IF('Data Validation'!$K$2&lt;&gt;TRUE,"",'Data Validation'!A305)</f>
        <v/>
      </c>
      <c r="B305" s="5" t="str">
        <f>IF('Data Validation'!$K$2&lt;&gt;TRUE,"",'Data Validation'!C305)</f>
        <v/>
      </c>
      <c r="C305" s="5" t="str">
        <f>IF('Data Validation'!$K$2&lt;&gt;TRUE,"",'Data Validation'!E305)</f>
        <v/>
      </c>
      <c r="D305" s="5" t="str">
        <f>IF('Data Validation'!$K$2&lt;&gt;TRUE,"",'Data Validation'!G305)</f>
        <v/>
      </c>
      <c r="E305" s="5" t="str">
        <f>IF($C305&lt;&gt;"M5","",Price!F305)</f>
        <v/>
      </c>
      <c r="F305" s="5" t="str">
        <f>IF($C305&lt;&gt;"M5","",Price!G305)</f>
        <v/>
      </c>
      <c r="G305" s="5" t="str">
        <f>IF($C305&lt;&gt;"M5","",SSA!E305)</f>
        <v/>
      </c>
      <c r="H305" s="5" t="str">
        <f>IF($C305&lt;&gt;"M5","",SSA!F305)</f>
        <v/>
      </c>
      <c r="I305" s="5" t="str">
        <f>IF($C305&lt;&gt;"M5","",SSA!G305)</f>
        <v/>
      </c>
      <c r="J305" s="5" t="str">
        <f>IF($C305&lt;&gt;"M5","",SSA!H305)</f>
        <v/>
      </c>
      <c r="K305" s="15" t="str">
        <f t="shared" si="28"/>
        <v/>
      </c>
      <c r="L305" s="26" t="str">
        <f t="shared" si="30"/>
        <v/>
      </c>
      <c r="M305" s="48" t="str">
        <f t="shared" si="31"/>
        <v/>
      </c>
      <c r="N305" s="49" t="str">
        <f t="shared" si="32"/>
        <v/>
      </c>
      <c r="O305" s="47"/>
      <c r="P305" s="47"/>
      <c r="Q305" s="47"/>
      <c r="R305" s="49" t="str">
        <f t="shared" si="29"/>
        <v/>
      </c>
      <c r="S305" s="47"/>
      <c r="T305" s="47"/>
      <c r="U305" s="47"/>
      <c r="V305" s="54" t="str">
        <f t="shared" si="33"/>
        <v/>
      </c>
      <c r="W305" s="46"/>
      <c r="X305" s="54" t="str">
        <f t="shared" si="34"/>
        <v/>
      </c>
      <c r="Y305" s="46"/>
      <c r="Z305" s="55"/>
      <c r="AA305" s="55"/>
    </row>
    <row r="306" spans="1:27" x14ac:dyDescent="0.55000000000000004">
      <c r="A306" s="5" t="str">
        <f>IF('Data Validation'!$K$2&lt;&gt;TRUE,"",'Data Validation'!A306)</f>
        <v/>
      </c>
      <c r="B306" s="5" t="str">
        <f>IF('Data Validation'!$K$2&lt;&gt;TRUE,"",'Data Validation'!C306)</f>
        <v/>
      </c>
      <c r="C306" s="5" t="str">
        <f>IF('Data Validation'!$K$2&lt;&gt;TRUE,"",'Data Validation'!E306)</f>
        <v/>
      </c>
      <c r="D306" s="5" t="str">
        <f>IF('Data Validation'!$K$2&lt;&gt;TRUE,"",'Data Validation'!G306)</f>
        <v/>
      </c>
      <c r="E306" s="5" t="str">
        <f>IF($C306&lt;&gt;"M5","",Price!F306)</f>
        <v/>
      </c>
      <c r="F306" s="5" t="str">
        <f>IF($C306&lt;&gt;"M5","",Price!G306)</f>
        <v/>
      </c>
      <c r="G306" s="5" t="str">
        <f>IF($C306&lt;&gt;"M5","",SSA!E306)</f>
        <v/>
      </c>
      <c r="H306" s="5" t="str">
        <f>IF($C306&lt;&gt;"M5","",SSA!F306)</f>
        <v/>
      </c>
      <c r="I306" s="5" t="str">
        <f>IF($C306&lt;&gt;"M5","",SSA!G306)</f>
        <v/>
      </c>
      <c r="J306" s="5" t="str">
        <f>IF($C306&lt;&gt;"M5","",SSA!H306)</f>
        <v/>
      </c>
      <c r="K306" s="15" t="str">
        <f t="shared" si="28"/>
        <v/>
      </c>
      <c r="L306" s="26" t="str">
        <f t="shared" si="30"/>
        <v/>
      </c>
      <c r="M306" s="48" t="str">
        <f t="shared" si="31"/>
        <v/>
      </c>
      <c r="N306" s="49" t="str">
        <f t="shared" si="32"/>
        <v/>
      </c>
      <c r="O306" s="47"/>
      <c r="P306" s="47"/>
      <c r="Q306" s="47"/>
      <c r="R306" s="49" t="str">
        <f t="shared" si="29"/>
        <v/>
      </c>
      <c r="S306" s="47"/>
      <c r="T306" s="47"/>
      <c r="U306" s="47"/>
      <c r="V306" s="54" t="str">
        <f t="shared" si="33"/>
        <v/>
      </c>
      <c r="W306" s="46"/>
      <c r="X306" s="54" t="str">
        <f t="shared" si="34"/>
        <v/>
      </c>
      <c r="Y306" s="46"/>
      <c r="Z306" s="55"/>
      <c r="AA306" s="55"/>
    </row>
    <row r="307" spans="1:27" x14ac:dyDescent="0.55000000000000004">
      <c r="A307" s="5" t="str">
        <f>IF('Data Validation'!$K$2&lt;&gt;TRUE,"",'Data Validation'!A307)</f>
        <v/>
      </c>
      <c r="B307" s="5" t="str">
        <f>IF('Data Validation'!$K$2&lt;&gt;TRUE,"",'Data Validation'!C307)</f>
        <v/>
      </c>
      <c r="C307" s="5" t="str">
        <f>IF('Data Validation'!$K$2&lt;&gt;TRUE,"",'Data Validation'!E307)</f>
        <v/>
      </c>
      <c r="D307" s="5" t="str">
        <f>IF('Data Validation'!$K$2&lt;&gt;TRUE,"",'Data Validation'!G307)</f>
        <v/>
      </c>
      <c r="E307" s="5" t="str">
        <f>IF($C307&lt;&gt;"M5","",Price!F307)</f>
        <v/>
      </c>
      <c r="F307" s="5" t="str">
        <f>IF($C307&lt;&gt;"M5","",Price!G307)</f>
        <v/>
      </c>
      <c r="G307" s="5" t="str">
        <f>IF($C307&lt;&gt;"M5","",SSA!E307)</f>
        <v/>
      </c>
      <c r="H307" s="5" t="str">
        <f>IF($C307&lt;&gt;"M5","",SSA!F307)</f>
        <v/>
      </c>
      <c r="I307" s="5" t="str">
        <f>IF($C307&lt;&gt;"M5","",SSA!G307)</f>
        <v/>
      </c>
      <c r="J307" s="5" t="str">
        <f>IF($C307&lt;&gt;"M5","",SSA!H307)</f>
        <v/>
      </c>
      <c r="K307" s="15" t="str">
        <f t="shared" si="28"/>
        <v/>
      </c>
      <c r="L307" s="26" t="str">
        <f t="shared" si="30"/>
        <v/>
      </c>
      <c r="M307" s="48" t="str">
        <f t="shared" si="31"/>
        <v/>
      </c>
      <c r="N307" s="49" t="str">
        <f t="shared" si="32"/>
        <v/>
      </c>
      <c r="O307" s="47"/>
      <c r="P307" s="47"/>
      <c r="Q307" s="47"/>
      <c r="R307" s="49" t="str">
        <f t="shared" si="29"/>
        <v/>
      </c>
      <c r="S307" s="47"/>
      <c r="T307" s="47"/>
      <c r="U307" s="47"/>
      <c r="V307" s="54" t="str">
        <f t="shared" si="33"/>
        <v/>
      </c>
      <c r="W307" s="46"/>
      <c r="X307" s="54" t="str">
        <f t="shared" si="34"/>
        <v/>
      </c>
      <c r="Y307" s="46"/>
      <c r="Z307" s="55"/>
      <c r="AA307" s="55"/>
    </row>
    <row r="308" spans="1:27" x14ac:dyDescent="0.55000000000000004">
      <c r="A308" s="5" t="str">
        <f>IF('Data Validation'!$K$2&lt;&gt;TRUE,"",'Data Validation'!A308)</f>
        <v/>
      </c>
      <c r="B308" s="5" t="str">
        <f>IF('Data Validation'!$K$2&lt;&gt;TRUE,"",'Data Validation'!C308)</f>
        <v/>
      </c>
      <c r="C308" s="5" t="str">
        <f>IF('Data Validation'!$K$2&lt;&gt;TRUE,"",'Data Validation'!E308)</f>
        <v/>
      </c>
      <c r="D308" s="5" t="str">
        <f>IF('Data Validation'!$K$2&lt;&gt;TRUE,"",'Data Validation'!G308)</f>
        <v/>
      </c>
      <c r="E308" s="5" t="str">
        <f>IF($C308&lt;&gt;"M5","",Price!F308)</f>
        <v/>
      </c>
      <c r="F308" s="5" t="str">
        <f>IF($C308&lt;&gt;"M5","",Price!G308)</f>
        <v/>
      </c>
      <c r="G308" s="5" t="str">
        <f>IF($C308&lt;&gt;"M5","",SSA!E308)</f>
        <v/>
      </c>
      <c r="H308" s="5" t="str">
        <f>IF($C308&lt;&gt;"M5","",SSA!F308)</f>
        <v/>
      </c>
      <c r="I308" s="5" t="str">
        <f>IF($C308&lt;&gt;"M5","",SSA!G308)</f>
        <v/>
      </c>
      <c r="J308" s="5" t="str">
        <f>IF($C308&lt;&gt;"M5","",SSA!H308)</f>
        <v/>
      </c>
      <c r="K308" s="15" t="str">
        <f t="shared" si="28"/>
        <v/>
      </c>
      <c r="L308" s="26" t="str">
        <f t="shared" si="30"/>
        <v/>
      </c>
      <c r="M308" s="48" t="str">
        <f t="shared" si="31"/>
        <v/>
      </c>
      <c r="N308" s="49" t="str">
        <f t="shared" si="32"/>
        <v/>
      </c>
      <c r="O308" s="47"/>
      <c r="P308" s="47"/>
      <c r="Q308" s="47"/>
      <c r="R308" s="49" t="str">
        <f t="shared" si="29"/>
        <v/>
      </c>
      <c r="S308" s="47"/>
      <c r="T308" s="47"/>
      <c r="U308" s="47"/>
      <c r="V308" s="54" t="str">
        <f t="shared" si="33"/>
        <v/>
      </c>
      <c r="W308" s="46"/>
      <c r="X308" s="54" t="str">
        <f t="shared" si="34"/>
        <v/>
      </c>
      <c r="Y308" s="46"/>
      <c r="Z308" s="55"/>
      <c r="AA308" s="55"/>
    </row>
    <row r="309" spans="1:27" x14ac:dyDescent="0.55000000000000004">
      <c r="A309" s="5" t="str">
        <f>IF('Data Validation'!$K$2&lt;&gt;TRUE,"",'Data Validation'!A309)</f>
        <v/>
      </c>
      <c r="B309" s="5" t="str">
        <f>IF('Data Validation'!$K$2&lt;&gt;TRUE,"",'Data Validation'!C309)</f>
        <v/>
      </c>
      <c r="C309" s="5" t="str">
        <f>IF('Data Validation'!$K$2&lt;&gt;TRUE,"",'Data Validation'!E309)</f>
        <v/>
      </c>
      <c r="D309" s="5" t="str">
        <f>IF('Data Validation'!$K$2&lt;&gt;TRUE,"",'Data Validation'!G309)</f>
        <v/>
      </c>
      <c r="E309" s="5" t="str">
        <f>IF($C309&lt;&gt;"M5","",Price!F309)</f>
        <v/>
      </c>
      <c r="F309" s="5" t="str">
        <f>IF($C309&lt;&gt;"M5","",Price!G309)</f>
        <v/>
      </c>
      <c r="G309" s="5" t="str">
        <f>IF($C309&lt;&gt;"M5","",SSA!E309)</f>
        <v/>
      </c>
      <c r="H309" s="5" t="str">
        <f>IF($C309&lt;&gt;"M5","",SSA!F309)</f>
        <v/>
      </c>
      <c r="I309" s="5" t="str">
        <f>IF($C309&lt;&gt;"M5","",SSA!G309)</f>
        <v/>
      </c>
      <c r="J309" s="5" t="str">
        <f>IF($C309&lt;&gt;"M5","",SSA!H309)</f>
        <v/>
      </c>
      <c r="K309" s="15" t="str">
        <f t="shared" si="28"/>
        <v/>
      </c>
      <c r="L309" s="26" t="str">
        <f t="shared" si="30"/>
        <v/>
      </c>
      <c r="M309" s="48" t="str">
        <f t="shared" si="31"/>
        <v/>
      </c>
      <c r="N309" s="49" t="str">
        <f t="shared" si="32"/>
        <v/>
      </c>
      <c r="O309" s="47"/>
      <c r="P309" s="47"/>
      <c r="Q309" s="47"/>
      <c r="R309" s="49" t="str">
        <f t="shared" si="29"/>
        <v/>
      </c>
      <c r="S309" s="47"/>
      <c r="T309" s="47"/>
      <c r="U309" s="47"/>
      <c r="V309" s="54" t="str">
        <f t="shared" si="33"/>
        <v/>
      </c>
      <c r="W309" s="46"/>
      <c r="X309" s="54" t="str">
        <f t="shared" si="34"/>
        <v/>
      </c>
      <c r="Y309" s="46"/>
      <c r="Z309" s="55"/>
      <c r="AA309" s="55"/>
    </row>
    <row r="310" spans="1:27" x14ac:dyDescent="0.55000000000000004">
      <c r="A310" s="5" t="str">
        <f>IF('Data Validation'!$K$2&lt;&gt;TRUE,"",'Data Validation'!A310)</f>
        <v/>
      </c>
      <c r="B310" s="5" t="str">
        <f>IF('Data Validation'!$K$2&lt;&gt;TRUE,"",'Data Validation'!C310)</f>
        <v/>
      </c>
      <c r="C310" s="5" t="str">
        <f>IF('Data Validation'!$K$2&lt;&gt;TRUE,"",'Data Validation'!E310)</f>
        <v/>
      </c>
      <c r="D310" s="5" t="str">
        <f>IF('Data Validation'!$K$2&lt;&gt;TRUE,"",'Data Validation'!G310)</f>
        <v/>
      </c>
      <c r="E310" s="5" t="str">
        <f>IF($C310&lt;&gt;"M5","",Price!F310)</f>
        <v/>
      </c>
      <c r="F310" s="5" t="str">
        <f>IF($C310&lt;&gt;"M5","",Price!G310)</f>
        <v/>
      </c>
      <c r="G310" s="5" t="str">
        <f>IF($C310&lt;&gt;"M5","",SSA!E310)</f>
        <v/>
      </c>
      <c r="H310" s="5" t="str">
        <f>IF($C310&lt;&gt;"M5","",SSA!F310)</f>
        <v/>
      </c>
      <c r="I310" s="5" t="str">
        <f>IF($C310&lt;&gt;"M5","",SSA!G310)</f>
        <v/>
      </c>
      <c r="J310" s="5" t="str">
        <f>IF($C310&lt;&gt;"M5","",SSA!H310)</f>
        <v/>
      </c>
      <c r="K310" s="15" t="str">
        <f t="shared" si="28"/>
        <v/>
      </c>
      <c r="L310" s="26" t="str">
        <f t="shared" si="30"/>
        <v/>
      </c>
      <c r="M310" s="48" t="str">
        <f t="shared" si="31"/>
        <v/>
      </c>
      <c r="N310" s="49" t="str">
        <f t="shared" si="32"/>
        <v/>
      </c>
      <c r="O310" s="47"/>
      <c r="P310" s="47"/>
      <c r="Q310" s="47"/>
      <c r="R310" s="49" t="str">
        <f t="shared" si="29"/>
        <v/>
      </c>
      <c r="S310" s="47"/>
      <c r="T310" s="47"/>
      <c r="U310" s="47"/>
      <c r="V310" s="54" t="str">
        <f t="shared" si="33"/>
        <v/>
      </c>
      <c r="W310" s="46"/>
      <c r="X310" s="54" t="str">
        <f t="shared" si="34"/>
        <v/>
      </c>
      <c r="Y310" s="46"/>
      <c r="Z310" s="55"/>
      <c r="AA310" s="55"/>
    </row>
    <row r="311" spans="1:27" x14ac:dyDescent="0.55000000000000004">
      <c r="A311" s="5" t="str">
        <f>IF('Data Validation'!$K$2&lt;&gt;TRUE,"",'Data Validation'!A311)</f>
        <v/>
      </c>
      <c r="B311" s="5" t="str">
        <f>IF('Data Validation'!$K$2&lt;&gt;TRUE,"",'Data Validation'!C311)</f>
        <v/>
      </c>
      <c r="C311" s="5" t="str">
        <f>IF('Data Validation'!$K$2&lt;&gt;TRUE,"",'Data Validation'!E311)</f>
        <v/>
      </c>
      <c r="D311" s="5" t="str">
        <f>IF('Data Validation'!$K$2&lt;&gt;TRUE,"",'Data Validation'!G311)</f>
        <v/>
      </c>
      <c r="E311" s="5" t="str">
        <f>IF($C311&lt;&gt;"M5","",Price!F311)</f>
        <v/>
      </c>
      <c r="F311" s="5" t="str">
        <f>IF($C311&lt;&gt;"M5","",Price!G311)</f>
        <v/>
      </c>
      <c r="G311" s="5" t="str">
        <f>IF($C311&lt;&gt;"M5","",SSA!E311)</f>
        <v/>
      </c>
      <c r="H311" s="5" t="str">
        <f>IF($C311&lt;&gt;"M5","",SSA!F311)</f>
        <v/>
      </c>
      <c r="I311" s="5" t="str">
        <f>IF($C311&lt;&gt;"M5","",SSA!G311)</f>
        <v/>
      </c>
      <c r="J311" s="5" t="str">
        <f>IF($C311&lt;&gt;"M5","",SSA!H311)</f>
        <v/>
      </c>
      <c r="K311" s="15" t="str">
        <f t="shared" si="28"/>
        <v/>
      </c>
      <c r="L311" s="26" t="str">
        <f t="shared" si="30"/>
        <v/>
      </c>
      <c r="M311" s="48" t="str">
        <f t="shared" si="31"/>
        <v/>
      </c>
      <c r="N311" s="49" t="str">
        <f t="shared" si="32"/>
        <v/>
      </c>
      <c r="O311" s="47"/>
      <c r="P311" s="47"/>
      <c r="Q311" s="47"/>
      <c r="R311" s="49" t="str">
        <f t="shared" si="29"/>
        <v/>
      </c>
      <c r="S311" s="47"/>
      <c r="T311" s="47"/>
      <c r="U311" s="47"/>
      <c r="V311" s="54" t="str">
        <f t="shared" si="33"/>
        <v/>
      </c>
      <c r="W311" s="46"/>
      <c r="X311" s="54" t="str">
        <f t="shared" si="34"/>
        <v/>
      </c>
      <c r="Y311" s="46"/>
      <c r="Z311" s="55"/>
      <c r="AA311" s="55"/>
    </row>
    <row r="312" spans="1:27" x14ac:dyDescent="0.55000000000000004">
      <c r="A312" s="5" t="str">
        <f>IF('Data Validation'!$K$2&lt;&gt;TRUE,"",'Data Validation'!A312)</f>
        <v/>
      </c>
      <c r="B312" s="5" t="str">
        <f>IF('Data Validation'!$K$2&lt;&gt;TRUE,"",'Data Validation'!C312)</f>
        <v/>
      </c>
      <c r="C312" s="5" t="str">
        <f>IF('Data Validation'!$K$2&lt;&gt;TRUE,"",'Data Validation'!E312)</f>
        <v/>
      </c>
      <c r="D312" s="5" t="str">
        <f>IF('Data Validation'!$K$2&lt;&gt;TRUE,"",'Data Validation'!G312)</f>
        <v/>
      </c>
      <c r="E312" s="5" t="str">
        <f>IF($C312&lt;&gt;"M5","",Price!F312)</f>
        <v/>
      </c>
      <c r="F312" s="5" t="str">
        <f>IF($C312&lt;&gt;"M5","",Price!G312)</f>
        <v/>
      </c>
      <c r="G312" s="5" t="str">
        <f>IF($C312&lt;&gt;"M5","",SSA!E312)</f>
        <v/>
      </c>
      <c r="H312" s="5" t="str">
        <f>IF($C312&lt;&gt;"M5","",SSA!F312)</f>
        <v/>
      </c>
      <c r="I312" s="5" t="str">
        <f>IF($C312&lt;&gt;"M5","",SSA!G312)</f>
        <v/>
      </c>
      <c r="J312" s="5" t="str">
        <f>IF($C312&lt;&gt;"M5","",SSA!H312)</f>
        <v/>
      </c>
      <c r="K312" s="15" t="str">
        <f t="shared" si="28"/>
        <v/>
      </c>
      <c r="L312" s="26" t="str">
        <f t="shared" si="30"/>
        <v/>
      </c>
      <c r="M312" s="48" t="str">
        <f t="shared" si="31"/>
        <v/>
      </c>
      <c r="N312" s="49" t="str">
        <f t="shared" si="32"/>
        <v/>
      </c>
      <c r="O312" s="47"/>
      <c r="P312" s="47"/>
      <c r="Q312" s="47"/>
      <c r="R312" s="49" t="str">
        <f t="shared" si="29"/>
        <v/>
      </c>
      <c r="S312" s="47"/>
      <c r="T312" s="47"/>
      <c r="U312" s="47"/>
      <c r="V312" s="54" t="str">
        <f t="shared" si="33"/>
        <v/>
      </c>
      <c r="W312" s="46"/>
      <c r="X312" s="54" t="str">
        <f t="shared" si="34"/>
        <v/>
      </c>
      <c r="Y312" s="46"/>
      <c r="Z312" s="55"/>
      <c r="AA312" s="55"/>
    </row>
    <row r="313" spans="1:27" x14ac:dyDescent="0.55000000000000004">
      <c r="A313" s="5" t="str">
        <f>IF('Data Validation'!$K$2&lt;&gt;TRUE,"",'Data Validation'!A313)</f>
        <v/>
      </c>
      <c r="B313" s="5" t="str">
        <f>IF('Data Validation'!$K$2&lt;&gt;TRUE,"",'Data Validation'!C313)</f>
        <v/>
      </c>
      <c r="C313" s="5" t="str">
        <f>IF('Data Validation'!$K$2&lt;&gt;TRUE,"",'Data Validation'!E313)</f>
        <v/>
      </c>
      <c r="D313" s="5" t="str">
        <f>IF('Data Validation'!$K$2&lt;&gt;TRUE,"",'Data Validation'!G313)</f>
        <v/>
      </c>
      <c r="E313" s="5" t="str">
        <f>IF($C313&lt;&gt;"M5","",Price!F313)</f>
        <v/>
      </c>
      <c r="F313" s="5" t="str">
        <f>IF($C313&lt;&gt;"M5","",Price!G313)</f>
        <v/>
      </c>
      <c r="G313" s="5" t="str">
        <f>IF($C313&lt;&gt;"M5","",SSA!E313)</f>
        <v/>
      </c>
      <c r="H313" s="5" t="str">
        <f>IF($C313&lt;&gt;"M5","",SSA!F313)</f>
        <v/>
      </c>
      <c r="I313" s="5" t="str">
        <f>IF($C313&lt;&gt;"M5","",SSA!G313)</f>
        <v/>
      </c>
      <c r="J313" s="5" t="str">
        <f>IF($C313&lt;&gt;"M5","",SSA!H313)</f>
        <v/>
      </c>
      <c r="K313" s="15" t="str">
        <f t="shared" si="28"/>
        <v/>
      </c>
      <c r="L313" s="26" t="str">
        <f t="shared" si="30"/>
        <v/>
      </c>
      <c r="M313" s="48" t="str">
        <f t="shared" si="31"/>
        <v/>
      </c>
      <c r="N313" s="49" t="str">
        <f t="shared" si="32"/>
        <v/>
      </c>
      <c r="O313" s="47"/>
      <c r="P313" s="47"/>
      <c r="Q313" s="47"/>
      <c r="R313" s="49" t="str">
        <f t="shared" si="29"/>
        <v/>
      </c>
      <c r="S313" s="47"/>
      <c r="T313" s="47"/>
      <c r="U313" s="47"/>
      <c r="V313" s="54" t="str">
        <f t="shared" si="33"/>
        <v/>
      </c>
      <c r="W313" s="46"/>
      <c r="X313" s="54" t="str">
        <f t="shared" si="34"/>
        <v/>
      </c>
      <c r="Y313" s="46"/>
      <c r="Z313" s="55"/>
      <c r="AA313" s="55"/>
    </row>
    <row r="314" spans="1:27" x14ac:dyDescent="0.55000000000000004">
      <c r="A314" s="5" t="str">
        <f>IF('Data Validation'!$K$2&lt;&gt;TRUE,"",'Data Validation'!A314)</f>
        <v/>
      </c>
      <c r="B314" s="5" t="str">
        <f>IF('Data Validation'!$K$2&lt;&gt;TRUE,"",'Data Validation'!C314)</f>
        <v/>
      </c>
      <c r="C314" s="5" t="str">
        <f>IF('Data Validation'!$K$2&lt;&gt;TRUE,"",'Data Validation'!E314)</f>
        <v/>
      </c>
      <c r="D314" s="5" t="str">
        <f>IF('Data Validation'!$K$2&lt;&gt;TRUE,"",'Data Validation'!G314)</f>
        <v/>
      </c>
      <c r="E314" s="5" t="str">
        <f>IF($C314&lt;&gt;"M5","",Price!F314)</f>
        <v/>
      </c>
      <c r="F314" s="5" t="str">
        <f>IF($C314&lt;&gt;"M5","",Price!G314)</f>
        <v/>
      </c>
      <c r="G314" s="5" t="str">
        <f>IF($C314&lt;&gt;"M5","",SSA!E314)</f>
        <v/>
      </c>
      <c r="H314" s="5" t="str">
        <f>IF($C314&lt;&gt;"M5","",SSA!F314)</f>
        <v/>
      </c>
      <c r="I314" s="5" t="str">
        <f>IF($C314&lt;&gt;"M5","",SSA!G314)</f>
        <v/>
      </c>
      <c r="J314" s="5" t="str">
        <f>IF($C314&lt;&gt;"M5","",SSA!H314)</f>
        <v/>
      </c>
      <c r="K314" s="15" t="str">
        <f t="shared" si="28"/>
        <v/>
      </c>
      <c r="L314" s="26" t="str">
        <f t="shared" si="30"/>
        <v/>
      </c>
      <c r="M314" s="48" t="str">
        <f t="shared" si="31"/>
        <v/>
      </c>
      <c r="N314" s="49" t="str">
        <f t="shared" si="32"/>
        <v/>
      </c>
      <c r="O314" s="47"/>
      <c r="P314" s="47"/>
      <c r="Q314" s="47"/>
      <c r="R314" s="49" t="str">
        <f t="shared" si="29"/>
        <v/>
      </c>
      <c r="S314" s="47"/>
      <c r="T314" s="47"/>
      <c r="U314" s="47"/>
      <c r="V314" s="54" t="str">
        <f t="shared" si="33"/>
        <v/>
      </c>
      <c r="W314" s="46"/>
      <c r="X314" s="54" t="str">
        <f t="shared" si="34"/>
        <v/>
      </c>
      <c r="Y314" s="46"/>
      <c r="Z314" s="55"/>
      <c r="AA314" s="55"/>
    </row>
    <row r="315" spans="1:27" x14ac:dyDescent="0.55000000000000004">
      <c r="A315" s="5" t="str">
        <f>IF('Data Validation'!$K$2&lt;&gt;TRUE,"",'Data Validation'!A315)</f>
        <v/>
      </c>
      <c r="B315" s="5" t="str">
        <f>IF('Data Validation'!$K$2&lt;&gt;TRUE,"",'Data Validation'!C315)</f>
        <v/>
      </c>
      <c r="C315" s="5" t="str">
        <f>IF('Data Validation'!$K$2&lt;&gt;TRUE,"",'Data Validation'!E315)</f>
        <v/>
      </c>
      <c r="D315" s="5" t="str">
        <f>IF('Data Validation'!$K$2&lt;&gt;TRUE,"",'Data Validation'!G315)</f>
        <v/>
      </c>
      <c r="E315" s="5" t="str">
        <f>IF($C315&lt;&gt;"M5","",Price!F315)</f>
        <v/>
      </c>
      <c r="F315" s="5" t="str">
        <f>IF($C315&lt;&gt;"M5","",Price!G315)</f>
        <v/>
      </c>
      <c r="G315" s="5" t="str">
        <f>IF($C315&lt;&gt;"M5","",SSA!E315)</f>
        <v/>
      </c>
      <c r="H315" s="5" t="str">
        <f>IF($C315&lt;&gt;"M5","",SSA!F315)</f>
        <v/>
      </c>
      <c r="I315" s="5" t="str">
        <f>IF($C315&lt;&gt;"M5","",SSA!G315)</f>
        <v/>
      </c>
      <c r="J315" s="5" t="str">
        <f>IF($C315&lt;&gt;"M5","",SSA!H315)</f>
        <v/>
      </c>
      <c r="K315" s="15" t="str">
        <f t="shared" si="28"/>
        <v/>
      </c>
      <c r="L315" s="26" t="str">
        <f t="shared" si="30"/>
        <v/>
      </c>
      <c r="M315" s="48" t="str">
        <f t="shared" si="31"/>
        <v/>
      </c>
      <c r="N315" s="49" t="str">
        <f t="shared" si="32"/>
        <v/>
      </c>
      <c r="O315" s="47"/>
      <c r="P315" s="47"/>
      <c r="Q315" s="47"/>
      <c r="R315" s="49" t="str">
        <f t="shared" si="29"/>
        <v/>
      </c>
      <c r="S315" s="47"/>
      <c r="T315" s="47"/>
      <c r="U315" s="47"/>
      <c r="V315" s="54" t="str">
        <f t="shared" si="33"/>
        <v/>
      </c>
      <c r="W315" s="46"/>
      <c r="X315" s="54" t="str">
        <f t="shared" si="34"/>
        <v/>
      </c>
      <c r="Y315" s="46"/>
      <c r="Z315" s="55"/>
      <c r="AA315" s="55"/>
    </row>
    <row r="316" spans="1:27" x14ac:dyDescent="0.55000000000000004">
      <c r="A316" s="5" t="str">
        <f>IF('Data Validation'!$K$2&lt;&gt;TRUE,"",'Data Validation'!A316)</f>
        <v/>
      </c>
      <c r="B316" s="5" t="str">
        <f>IF('Data Validation'!$K$2&lt;&gt;TRUE,"",'Data Validation'!C316)</f>
        <v/>
      </c>
      <c r="C316" s="5" t="str">
        <f>IF('Data Validation'!$K$2&lt;&gt;TRUE,"",'Data Validation'!E316)</f>
        <v/>
      </c>
      <c r="D316" s="5" t="str">
        <f>IF('Data Validation'!$K$2&lt;&gt;TRUE,"",'Data Validation'!G316)</f>
        <v/>
      </c>
      <c r="E316" s="5" t="str">
        <f>IF($C316&lt;&gt;"M5","",Price!F316)</f>
        <v/>
      </c>
      <c r="F316" s="5" t="str">
        <f>IF($C316&lt;&gt;"M5","",Price!G316)</f>
        <v/>
      </c>
      <c r="G316" s="5" t="str">
        <f>IF($C316&lt;&gt;"M5","",SSA!E316)</f>
        <v/>
      </c>
      <c r="H316" s="5" t="str">
        <f>IF($C316&lt;&gt;"M5","",SSA!F316)</f>
        <v/>
      </c>
      <c r="I316" s="5" t="str">
        <f>IF($C316&lt;&gt;"M5","",SSA!G316)</f>
        <v/>
      </c>
      <c r="J316" s="5" t="str">
        <f>IF($C316&lt;&gt;"M5","",SSA!H316)</f>
        <v/>
      </c>
      <c r="K316" s="15" t="str">
        <f t="shared" si="28"/>
        <v/>
      </c>
      <c r="L316" s="26" t="str">
        <f t="shared" si="30"/>
        <v/>
      </c>
      <c r="M316" s="48" t="str">
        <f t="shared" si="31"/>
        <v/>
      </c>
      <c r="N316" s="49" t="str">
        <f t="shared" si="32"/>
        <v/>
      </c>
      <c r="O316" s="47"/>
      <c r="P316" s="47"/>
      <c r="Q316" s="47"/>
      <c r="R316" s="49" t="str">
        <f t="shared" si="29"/>
        <v/>
      </c>
      <c r="S316" s="47"/>
      <c r="T316" s="47"/>
      <c r="U316" s="47"/>
      <c r="V316" s="54" t="str">
        <f t="shared" si="33"/>
        <v/>
      </c>
      <c r="W316" s="46"/>
      <c r="X316" s="54" t="str">
        <f t="shared" si="34"/>
        <v/>
      </c>
      <c r="Y316" s="46"/>
      <c r="Z316" s="55"/>
      <c r="AA316" s="55"/>
    </row>
    <row r="317" spans="1:27" x14ac:dyDescent="0.55000000000000004">
      <c r="A317" s="5" t="str">
        <f>IF('Data Validation'!$K$2&lt;&gt;TRUE,"",'Data Validation'!A317)</f>
        <v/>
      </c>
      <c r="B317" s="5" t="str">
        <f>IF('Data Validation'!$K$2&lt;&gt;TRUE,"",'Data Validation'!C317)</f>
        <v/>
      </c>
      <c r="C317" s="5" t="str">
        <f>IF('Data Validation'!$K$2&lt;&gt;TRUE,"",'Data Validation'!E317)</f>
        <v/>
      </c>
      <c r="D317" s="5" t="str">
        <f>IF('Data Validation'!$K$2&lt;&gt;TRUE,"",'Data Validation'!G317)</f>
        <v/>
      </c>
      <c r="E317" s="5" t="str">
        <f>IF($C317&lt;&gt;"M5","",Price!F317)</f>
        <v/>
      </c>
      <c r="F317" s="5" t="str">
        <f>IF($C317&lt;&gt;"M5","",Price!G317)</f>
        <v/>
      </c>
      <c r="G317" s="5" t="str">
        <f>IF($C317&lt;&gt;"M5","",SSA!E317)</f>
        <v/>
      </c>
      <c r="H317" s="5" t="str">
        <f>IF($C317&lt;&gt;"M5","",SSA!F317)</f>
        <v/>
      </c>
      <c r="I317" s="5" t="str">
        <f>IF($C317&lt;&gt;"M5","",SSA!G317)</f>
        <v/>
      </c>
      <c r="J317" s="5" t="str">
        <f>IF($C317&lt;&gt;"M5","",SSA!H317)</f>
        <v/>
      </c>
      <c r="K317" s="15" t="str">
        <f t="shared" si="28"/>
        <v/>
      </c>
      <c r="L317" s="26" t="str">
        <f t="shared" si="30"/>
        <v/>
      </c>
      <c r="M317" s="48" t="str">
        <f t="shared" si="31"/>
        <v/>
      </c>
      <c r="N317" s="49" t="str">
        <f t="shared" si="32"/>
        <v/>
      </c>
      <c r="O317" s="47"/>
      <c r="P317" s="47"/>
      <c r="Q317" s="47"/>
      <c r="R317" s="49" t="str">
        <f t="shared" si="29"/>
        <v/>
      </c>
      <c r="S317" s="47"/>
      <c r="T317" s="47"/>
      <c r="U317" s="47"/>
      <c r="V317" s="54" t="str">
        <f t="shared" si="33"/>
        <v/>
      </c>
      <c r="W317" s="46"/>
      <c r="X317" s="54" t="str">
        <f t="shared" si="34"/>
        <v/>
      </c>
      <c r="Y317" s="46"/>
      <c r="Z317" s="55"/>
      <c r="AA317" s="55"/>
    </row>
    <row r="318" spans="1:27" x14ac:dyDescent="0.55000000000000004">
      <c r="A318" s="5" t="str">
        <f>IF('Data Validation'!$K$2&lt;&gt;TRUE,"",'Data Validation'!A318)</f>
        <v/>
      </c>
      <c r="B318" s="5" t="str">
        <f>IF('Data Validation'!$K$2&lt;&gt;TRUE,"",'Data Validation'!C318)</f>
        <v/>
      </c>
      <c r="C318" s="5" t="str">
        <f>IF('Data Validation'!$K$2&lt;&gt;TRUE,"",'Data Validation'!E318)</f>
        <v/>
      </c>
      <c r="D318" s="5" t="str">
        <f>IF('Data Validation'!$K$2&lt;&gt;TRUE,"",'Data Validation'!G318)</f>
        <v/>
      </c>
      <c r="E318" s="5" t="str">
        <f>IF($C318&lt;&gt;"M5","",Price!F318)</f>
        <v/>
      </c>
      <c r="F318" s="5" t="str">
        <f>IF($C318&lt;&gt;"M5","",Price!G318)</f>
        <v/>
      </c>
      <c r="G318" s="5" t="str">
        <f>IF($C318&lt;&gt;"M5","",SSA!E318)</f>
        <v/>
      </c>
      <c r="H318" s="5" t="str">
        <f>IF($C318&lt;&gt;"M5","",SSA!F318)</f>
        <v/>
      </c>
      <c r="I318" s="5" t="str">
        <f>IF($C318&lt;&gt;"M5","",SSA!G318)</f>
        <v/>
      </c>
      <c r="J318" s="5" t="str">
        <f>IF($C318&lt;&gt;"M5","",SSA!H318)</f>
        <v/>
      </c>
      <c r="K318" s="15" t="str">
        <f t="shared" si="28"/>
        <v/>
      </c>
      <c r="L318" s="26" t="str">
        <f t="shared" si="30"/>
        <v/>
      </c>
      <c r="M318" s="48" t="str">
        <f t="shared" si="31"/>
        <v/>
      </c>
      <c r="N318" s="49" t="str">
        <f t="shared" si="32"/>
        <v/>
      </c>
      <c r="O318" s="47"/>
      <c r="P318" s="47"/>
      <c r="Q318" s="47"/>
      <c r="R318" s="49" t="str">
        <f t="shared" si="29"/>
        <v/>
      </c>
      <c r="S318" s="47"/>
      <c r="T318" s="47"/>
      <c r="U318" s="47"/>
      <c r="V318" s="54" t="str">
        <f t="shared" si="33"/>
        <v/>
      </c>
      <c r="W318" s="46"/>
      <c r="X318" s="54" t="str">
        <f t="shared" si="34"/>
        <v/>
      </c>
      <c r="Y318" s="46"/>
      <c r="Z318" s="55"/>
      <c r="AA318" s="55"/>
    </row>
    <row r="319" spans="1:27" x14ac:dyDescent="0.55000000000000004">
      <c r="A319" s="5" t="str">
        <f>IF('Data Validation'!$K$2&lt;&gt;TRUE,"",'Data Validation'!A319)</f>
        <v/>
      </c>
      <c r="B319" s="5" t="str">
        <f>IF('Data Validation'!$K$2&lt;&gt;TRUE,"",'Data Validation'!C319)</f>
        <v/>
      </c>
      <c r="C319" s="5" t="str">
        <f>IF('Data Validation'!$K$2&lt;&gt;TRUE,"",'Data Validation'!E319)</f>
        <v/>
      </c>
      <c r="D319" s="5" t="str">
        <f>IF('Data Validation'!$K$2&lt;&gt;TRUE,"",'Data Validation'!G319)</f>
        <v/>
      </c>
      <c r="E319" s="5" t="str">
        <f>IF($C319&lt;&gt;"M5","",Price!F319)</f>
        <v/>
      </c>
      <c r="F319" s="5" t="str">
        <f>IF($C319&lt;&gt;"M5","",Price!G319)</f>
        <v/>
      </c>
      <c r="G319" s="5" t="str">
        <f>IF($C319&lt;&gt;"M5","",SSA!E319)</f>
        <v/>
      </c>
      <c r="H319" s="5" t="str">
        <f>IF($C319&lt;&gt;"M5","",SSA!F319)</f>
        <v/>
      </c>
      <c r="I319" s="5" t="str">
        <f>IF($C319&lt;&gt;"M5","",SSA!G319)</f>
        <v/>
      </c>
      <c r="J319" s="5" t="str">
        <f>IF($C319&lt;&gt;"M5","",SSA!H319)</f>
        <v/>
      </c>
      <c r="K319" s="15" t="str">
        <f t="shared" si="28"/>
        <v/>
      </c>
      <c r="L319" s="26" t="str">
        <f t="shared" si="30"/>
        <v/>
      </c>
      <c r="M319" s="48" t="str">
        <f t="shared" si="31"/>
        <v/>
      </c>
      <c r="N319" s="49" t="str">
        <f t="shared" si="32"/>
        <v/>
      </c>
      <c r="O319" s="47"/>
      <c r="P319" s="47"/>
      <c r="Q319" s="47"/>
      <c r="R319" s="49" t="str">
        <f t="shared" si="29"/>
        <v/>
      </c>
      <c r="S319" s="47"/>
      <c r="T319" s="47"/>
      <c r="U319" s="47"/>
      <c r="V319" s="54" t="str">
        <f t="shared" si="33"/>
        <v/>
      </c>
      <c r="W319" s="46"/>
      <c r="X319" s="54" t="str">
        <f t="shared" si="34"/>
        <v/>
      </c>
      <c r="Y319" s="46"/>
      <c r="Z319" s="55"/>
      <c r="AA319" s="55"/>
    </row>
    <row r="320" spans="1:27" x14ac:dyDescent="0.55000000000000004">
      <c r="A320" s="5" t="str">
        <f>IF('Data Validation'!$K$2&lt;&gt;TRUE,"",'Data Validation'!A320)</f>
        <v/>
      </c>
      <c r="B320" s="5" t="str">
        <f>IF('Data Validation'!$K$2&lt;&gt;TRUE,"",'Data Validation'!C320)</f>
        <v/>
      </c>
      <c r="C320" s="5" t="str">
        <f>IF('Data Validation'!$K$2&lt;&gt;TRUE,"",'Data Validation'!E320)</f>
        <v/>
      </c>
      <c r="D320" s="5" t="str">
        <f>IF('Data Validation'!$K$2&lt;&gt;TRUE,"",'Data Validation'!G320)</f>
        <v/>
      </c>
      <c r="E320" s="5" t="str">
        <f>IF($C320&lt;&gt;"M5","",Price!F320)</f>
        <v/>
      </c>
      <c r="F320" s="5" t="str">
        <f>IF($C320&lt;&gt;"M5","",Price!G320)</f>
        <v/>
      </c>
      <c r="G320" s="5" t="str">
        <f>IF($C320&lt;&gt;"M5","",SSA!E320)</f>
        <v/>
      </c>
      <c r="H320" s="5" t="str">
        <f>IF($C320&lt;&gt;"M5","",SSA!F320)</f>
        <v/>
      </c>
      <c r="I320" s="5" t="str">
        <f>IF($C320&lt;&gt;"M5","",SSA!G320)</f>
        <v/>
      </c>
      <c r="J320" s="5" t="str">
        <f>IF($C320&lt;&gt;"M5","",SSA!H320)</f>
        <v/>
      </c>
      <c r="K320" s="15" t="str">
        <f t="shared" si="28"/>
        <v/>
      </c>
      <c r="L320" s="26" t="str">
        <f t="shared" si="30"/>
        <v/>
      </c>
      <c r="M320" s="48" t="str">
        <f t="shared" si="31"/>
        <v/>
      </c>
      <c r="N320" s="49" t="str">
        <f t="shared" si="32"/>
        <v/>
      </c>
      <c r="O320" s="47"/>
      <c r="P320" s="47"/>
      <c r="Q320" s="47"/>
      <c r="R320" s="49" t="str">
        <f t="shared" si="29"/>
        <v/>
      </c>
      <c r="S320" s="47"/>
      <c r="T320" s="47"/>
      <c r="U320" s="47"/>
      <c r="V320" s="54" t="str">
        <f t="shared" si="33"/>
        <v/>
      </c>
      <c r="W320" s="46"/>
      <c r="X320" s="54" t="str">
        <f t="shared" si="34"/>
        <v/>
      </c>
      <c r="Y320" s="46"/>
      <c r="Z320" s="55"/>
      <c r="AA320" s="55"/>
    </row>
    <row r="321" spans="1:27" x14ac:dyDescent="0.55000000000000004">
      <c r="A321" s="5" t="str">
        <f>IF('Data Validation'!$K$2&lt;&gt;TRUE,"",'Data Validation'!A321)</f>
        <v/>
      </c>
      <c r="B321" s="5" t="str">
        <f>IF('Data Validation'!$K$2&lt;&gt;TRUE,"",'Data Validation'!C321)</f>
        <v/>
      </c>
      <c r="C321" s="5" t="str">
        <f>IF('Data Validation'!$K$2&lt;&gt;TRUE,"",'Data Validation'!E321)</f>
        <v/>
      </c>
      <c r="D321" s="5" t="str">
        <f>IF('Data Validation'!$K$2&lt;&gt;TRUE,"",'Data Validation'!G321)</f>
        <v/>
      </c>
      <c r="E321" s="5" t="str">
        <f>IF($C321&lt;&gt;"M5","",Price!F321)</f>
        <v/>
      </c>
      <c r="F321" s="5" t="str">
        <f>IF($C321&lt;&gt;"M5","",Price!G321)</f>
        <v/>
      </c>
      <c r="G321" s="5" t="str">
        <f>IF($C321&lt;&gt;"M5","",SSA!E321)</f>
        <v/>
      </c>
      <c r="H321" s="5" t="str">
        <f>IF($C321&lt;&gt;"M5","",SSA!F321)</f>
        <v/>
      </c>
      <c r="I321" s="5" t="str">
        <f>IF($C321&lt;&gt;"M5","",SSA!G321)</f>
        <v/>
      </c>
      <c r="J321" s="5" t="str">
        <f>IF($C321&lt;&gt;"M5","",SSA!H321)</f>
        <v/>
      </c>
      <c r="K321" s="15" t="str">
        <f t="shared" si="28"/>
        <v/>
      </c>
      <c r="L321" s="26" t="str">
        <f t="shared" si="30"/>
        <v/>
      </c>
      <c r="M321" s="48" t="str">
        <f t="shared" si="31"/>
        <v/>
      </c>
      <c r="N321" s="49" t="str">
        <f t="shared" si="32"/>
        <v/>
      </c>
      <c r="O321" s="47"/>
      <c r="P321" s="47"/>
      <c r="Q321" s="47"/>
      <c r="R321" s="49" t="str">
        <f t="shared" si="29"/>
        <v/>
      </c>
      <c r="S321" s="47"/>
      <c r="T321" s="47"/>
      <c r="U321" s="47"/>
      <c r="V321" s="54" t="str">
        <f t="shared" si="33"/>
        <v/>
      </c>
      <c r="W321" s="46"/>
      <c r="X321" s="54" t="str">
        <f t="shared" si="34"/>
        <v/>
      </c>
      <c r="Y321" s="46"/>
      <c r="Z321" s="55"/>
      <c r="AA321" s="55"/>
    </row>
    <row r="322" spans="1:27" x14ac:dyDescent="0.55000000000000004">
      <c r="A322" s="5" t="str">
        <f>IF('Data Validation'!$K$2&lt;&gt;TRUE,"",'Data Validation'!A322)</f>
        <v/>
      </c>
      <c r="B322" s="5" t="str">
        <f>IF('Data Validation'!$K$2&lt;&gt;TRUE,"",'Data Validation'!C322)</f>
        <v/>
      </c>
      <c r="C322" s="5" t="str">
        <f>IF('Data Validation'!$K$2&lt;&gt;TRUE,"",'Data Validation'!E322)</f>
        <v/>
      </c>
      <c r="D322" s="5" t="str">
        <f>IF('Data Validation'!$K$2&lt;&gt;TRUE,"",'Data Validation'!G322)</f>
        <v/>
      </c>
      <c r="E322" s="5" t="str">
        <f>IF($C322&lt;&gt;"M5","",Price!F322)</f>
        <v/>
      </c>
      <c r="F322" s="5" t="str">
        <f>IF($C322&lt;&gt;"M5","",Price!G322)</f>
        <v/>
      </c>
      <c r="G322" s="5" t="str">
        <f>IF($C322&lt;&gt;"M5","",SSA!E322)</f>
        <v/>
      </c>
      <c r="H322" s="5" t="str">
        <f>IF($C322&lt;&gt;"M5","",SSA!F322)</f>
        <v/>
      </c>
      <c r="I322" s="5" t="str">
        <f>IF($C322&lt;&gt;"M5","",SSA!G322)</f>
        <v/>
      </c>
      <c r="J322" s="5" t="str">
        <f>IF($C322&lt;&gt;"M5","",SSA!H322)</f>
        <v/>
      </c>
      <c r="K322" s="15" t="str">
        <f t="shared" si="28"/>
        <v/>
      </c>
      <c r="L322" s="26" t="str">
        <f t="shared" si="30"/>
        <v/>
      </c>
      <c r="M322" s="48" t="str">
        <f t="shared" si="31"/>
        <v/>
      </c>
      <c r="N322" s="49" t="str">
        <f t="shared" si="32"/>
        <v/>
      </c>
      <c r="O322" s="47"/>
      <c r="P322" s="47"/>
      <c r="Q322" s="47"/>
      <c r="R322" s="49" t="str">
        <f t="shared" si="29"/>
        <v/>
      </c>
      <c r="S322" s="47"/>
      <c r="T322" s="47"/>
      <c r="U322" s="47"/>
      <c r="V322" s="54" t="str">
        <f t="shared" si="33"/>
        <v/>
      </c>
      <c r="W322" s="46"/>
      <c r="X322" s="54" t="str">
        <f t="shared" si="34"/>
        <v/>
      </c>
      <c r="Y322" s="46"/>
      <c r="Z322" s="55"/>
      <c r="AA322" s="55"/>
    </row>
    <row r="323" spans="1:27" x14ac:dyDescent="0.55000000000000004">
      <c r="A323" s="5" t="str">
        <f>IF('Data Validation'!$K$2&lt;&gt;TRUE,"",'Data Validation'!A323)</f>
        <v/>
      </c>
      <c r="B323" s="5" t="str">
        <f>IF('Data Validation'!$K$2&lt;&gt;TRUE,"",'Data Validation'!C323)</f>
        <v/>
      </c>
      <c r="C323" s="5" t="str">
        <f>IF('Data Validation'!$K$2&lt;&gt;TRUE,"",'Data Validation'!E323)</f>
        <v/>
      </c>
      <c r="D323" s="5" t="str">
        <f>IF('Data Validation'!$K$2&lt;&gt;TRUE,"",'Data Validation'!G323)</f>
        <v/>
      </c>
      <c r="E323" s="5" t="str">
        <f>IF($C323&lt;&gt;"M5","",Price!F323)</f>
        <v/>
      </c>
      <c r="F323" s="5" t="str">
        <f>IF($C323&lt;&gt;"M5","",Price!G323)</f>
        <v/>
      </c>
      <c r="G323" s="5" t="str">
        <f>IF($C323&lt;&gt;"M5","",SSA!E323)</f>
        <v/>
      </c>
      <c r="H323" s="5" t="str">
        <f>IF($C323&lt;&gt;"M5","",SSA!F323)</f>
        <v/>
      </c>
      <c r="I323" s="5" t="str">
        <f>IF($C323&lt;&gt;"M5","",SSA!G323)</f>
        <v/>
      </c>
      <c r="J323" s="5" t="str">
        <f>IF($C323&lt;&gt;"M5","",SSA!H323)</f>
        <v/>
      </c>
      <c r="K323" s="15" t="str">
        <f t="shared" ref="K323:K386" si="35">IFERROR(G323-H323,"")</f>
        <v/>
      </c>
      <c r="L323" s="26" t="str">
        <f t="shared" si="30"/>
        <v/>
      </c>
      <c r="M323" s="48" t="str">
        <f t="shared" si="31"/>
        <v/>
      </c>
      <c r="N323" s="49" t="str">
        <f t="shared" si="32"/>
        <v/>
      </c>
      <c r="O323" s="47"/>
      <c r="P323" s="47"/>
      <c r="Q323" s="47"/>
      <c r="R323" s="49" t="str">
        <f t="shared" ref="R323:R386" si="36">IFERROR(F323-J323,"")</f>
        <v/>
      </c>
      <c r="S323" s="47"/>
      <c r="T323" s="47"/>
      <c r="U323" s="47"/>
      <c r="V323" s="54" t="str">
        <f t="shared" si="33"/>
        <v/>
      </c>
      <c r="W323" s="46"/>
      <c r="X323" s="54" t="str">
        <f t="shared" si="34"/>
        <v/>
      </c>
      <c r="Y323" s="46"/>
      <c r="Z323" s="55"/>
      <c r="AA323" s="55"/>
    </row>
    <row r="324" spans="1:27" x14ac:dyDescent="0.55000000000000004">
      <c r="A324" s="5" t="str">
        <f>IF('Data Validation'!$K$2&lt;&gt;TRUE,"",'Data Validation'!A324)</f>
        <v/>
      </c>
      <c r="B324" s="5" t="str">
        <f>IF('Data Validation'!$K$2&lt;&gt;TRUE,"",'Data Validation'!C324)</f>
        <v/>
      </c>
      <c r="C324" s="5" t="str">
        <f>IF('Data Validation'!$K$2&lt;&gt;TRUE,"",'Data Validation'!E324)</f>
        <v/>
      </c>
      <c r="D324" s="5" t="str">
        <f>IF('Data Validation'!$K$2&lt;&gt;TRUE,"",'Data Validation'!G324)</f>
        <v/>
      </c>
      <c r="E324" s="5" t="str">
        <f>IF($C324&lt;&gt;"M5","",Price!F324)</f>
        <v/>
      </c>
      <c r="F324" s="5" t="str">
        <f>IF($C324&lt;&gt;"M5","",Price!G324)</f>
        <v/>
      </c>
      <c r="G324" s="5" t="str">
        <f>IF($C324&lt;&gt;"M5","",SSA!E324)</f>
        <v/>
      </c>
      <c r="H324" s="5" t="str">
        <f>IF($C324&lt;&gt;"M5","",SSA!F324)</f>
        <v/>
      </c>
      <c r="I324" s="5" t="str">
        <f>IF($C324&lt;&gt;"M5","",SSA!G324)</f>
        <v/>
      </c>
      <c r="J324" s="5" t="str">
        <f>IF($C324&lt;&gt;"M5","",SSA!H324)</f>
        <v/>
      </c>
      <c r="K324" s="15" t="str">
        <f t="shared" si="35"/>
        <v/>
      </c>
      <c r="L324" s="26" t="str">
        <f t="shared" ref="L324:L387" si="37">IF(K324="","",IF(K324&gt;=0,1,-1))</f>
        <v/>
      </c>
      <c r="M324" s="48" t="str">
        <f t="shared" ref="M324:M387" si="38">IFERROR(IF(L324=L323,M323+L324,L324),"")</f>
        <v/>
      </c>
      <c r="N324" s="49" t="str">
        <f t="shared" ref="N324:N387" si="39">IFERROR(E324-I324,"")</f>
        <v/>
      </c>
      <c r="O324" s="47"/>
      <c r="P324" s="47"/>
      <c r="Q324" s="47"/>
      <c r="R324" s="49" t="str">
        <f t="shared" si="36"/>
        <v/>
      </c>
      <c r="S324" s="47"/>
      <c r="T324" s="47"/>
      <c r="U324" s="47"/>
      <c r="V324" s="54" t="str">
        <f t="shared" ref="V324:V387" si="40">IF(M324="","",IF(AND(M324&gt;0,N324&gt;0),1,""))</f>
        <v/>
      </c>
      <c r="W324" s="46"/>
      <c r="X324" s="54" t="str">
        <f t="shared" ref="X324:X387" si="41">IF(M324="","",IF(AND(M324&lt;0,R324&lt;0),1,""))</f>
        <v/>
      </c>
      <c r="Y324" s="46"/>
      <c r="Z324" s="55"/>
      <c r="AA324" s="55"/>
    </row>
    <row r="325" spans="1:27" x14ac:dyDescent="0.55000000000000004">
      <c r="A325" s="5" t="str">
        <f>IF('Data Validation'!$K$2&lt;&gt;TRUE,"",'Data Validation'!A325)</f>
        <v/>
      </c>
      <c r="B325" s="5" t="str">
        <f>IF('Data Validation'!$K$2&lt;&gt;TRUE,"",'Data Validation'!C325)</f>
        <v/>
      </c>
      <c r="C325" s="5" t="str">
        <f>IF('Data Validation'!$K$2&lt;&gt;TRUE,"",'Data Validation'!E325)</f>
        <v/>
      </c>
      <c r="D325" s="5" t="str">
        <f>IF('Data Validation'!$K$2&lt;&gt;TRUE,"",'Data Validation'!G325)</f>
        <v/>
      </c>
      <c r="E325" s="5" t="str">
        <f>IF($C325&lt;&gt;"M5","",Price!F325)</f>
        <v/>
      </c>
      <c r="F325" s="5" t="str">
        <f>IF($C325&lt;&gt;"M5","",Price!G325)</f>
        <v/>
      </c>
      <c r="G325" s="5" t="str">
        <f>IF($C325&lt;&gt;"M5","",SSA!E325)</f>
        <v/>
      </c>
      <c r="H325" s="5" t="str">
        <f>IF($C325&lt;&gt;"M5","",SSA!F325)</f>
        <v/>
      </c>
      <c r="I325" s="5" t="str">
        <f>IF($C325&lt;&gt;"M5","",SSA!G325)</f>
        <v/>
      </c>
      <c r="J325" s="5" t="str">
        <f>IF($C325&lt;&gt;"M5","",SSA!H325)</f>
        <v/>
      </c>
      <c r="K325" s="15" t="str">
        <f t="shared" si="35"/>
        <v/>
      </c>
      <c r="L325" s="26" t="str">
        <f t="shared" si="37"/>
        <v/>
      </c>
      <c r="M325" s="48" t="str">
        <f t="shared" si="38"/>
        <v/>
      </c>
      <c r="N325" s="49" t="str">
        <f t="shared" si="39"/>
        <v/>
      </c>
      <c r="O325" s="47"/>
      <c r="P325" s="47"/>
      <c r="Q325" s="47"/>
      <c r="R325" s="49" t="str">
        <f t="shared" si="36"/>
        <v/>
      </c>
      <c r="S325" s="47"/>
      <c r="T325" s="47"/>
      <c r="U325" s="47"/>
      <c r="V325" s="54" t="str">
        <f t="shared" si="40"/>
        <v/>
      </c>
      <c r="W325" s="46"/>
      <c r="X325" s="54" t="str">
        <f t="shared" si="41"/>
        <v/>
      </c>
      <c r="Y325" s="46"/>
      <c r="Z325" s="55"/>
      <c r="AA325" s="55"/>
    </row>
    <row r="326" spans="1:27" x14ac:dyDescent="0.55000000000000004">
      <c r="A326" s="5" t="str">
        <f>IF('Data Validation'!$K$2&lt;&gt;TRUE,"",'Data Validation'!A326)</f>
        <v/>
      </c>
      <c r="B326" s="5" t="str">
        <f>IF('Data Validation'!$K$2&lt;&gt;TRUE,"",'Data Validation'!C326)</f>
        <v/>
      </c>
      <c r="C326" s="5" t="str">
        <f>IF('Data Validation'!$K$2&lt;&gt;TRUE,"",'Data Validation'!E326)</f>
        <v/>
      </c>
      <c r="D326" s="5" t="str">
        <f>IF('Data Validation'!$K$2&lt;&gt;TRUE,"",'Data Validation'!G326)</f>
        <v/>
      </c>
      <c r="E326" s="5" t="str">
        <f>IF($C326&lt;&gt;"M5","",Price!F326)</f>
        <v/>
      </c>
      <c r="F326" s="5" t="str">
        <f>IF($C326&lt;&gt;"M5","",Price!G326)</f>
        <v/>
      </c>
      <c r="G326" s="5" t="str">
        <f>IF($C326&lt;&gt;"M5","",SSA!E326)</f>
        <v/>
      </c>
      <c r="H326" s="5" t="str">
        <f>IF($C326&lt;&gt;"M5","",SSA!F326)</f>
        <v/>
      </c>
      <c r="I326" s="5" t="str">
        <f>IF($C326&lt;&gt;"M5","",SSA!G326)</f>
        <v/>
      </c>
      <c r="J326" s="5" t="str">
        <f>IF($C326&lt;&gt;"M5","",SSA!H326)</f>
        <v/>
      </c>
      <c r="K326" s="15" t="str">
        <f t="shared" si="35"/>
        <v/>
      </c>
      <c r="L326" s="26" t="str">
        <f t="shared" si="37"/>
        <v/>
      </c>
      <c r="M326" s="48" t="str">
        <f t="shared" si="38"/>
        <v/>
      </c>
      <c r="N326" s="49" t="str">
        <f t="shared" si="39"/>
        <v/>
      </c>
      <c r="O326" s="47"/>
      <c r="P326" s="47"/>
      <c r="Q326" s="47"/>
      <c r="R326" s="49" t="str">
        <f t="shared" si="36"/>
        <v/>
      </c>
      <c r="S326" s="47"/>
      <c r="T326" s="47"/>
      <c r="U326" s="47"/>
      <c r="V326" s="54" t="str">
        <f t="shared" si="40"/>
        <v/>
      </c>
      <c r="W326" s="46"/>
      <c r="X326" s="54" t="str">
        <f t="shared" si="41"/>
        <v/>
      </c>
      <c r="Y326" s="46"/>
      <c r="Z326" s="55"/>
      <c r="AA326" s="55"/>
    </row>
    <row r="327" spans="1:27" x14ac:dyDescent="0.55000000000000004">
      <c r="A327" s="5" t="str">
        <f>IF('Data Validation'!$K$2&lt;&gt;TRUE,"",'Data Validation'!A327)</f>
        <v/>
      </c>
      <c r="B327" s="5" t="str">
        <f>IF('Data Validation'!$K$2&lt;&gt;TRUE,"",'Data Validation'!C327)</f>
        <v/>
      </c>
      <c r="C327" s="5" t="str">
        <f>IF('Data Validation'!$K$2&lt;&gt;TRUE,"",'Data Validation'!E327)</f>
        <v/>
      </c>
      <c r="D327" s="5" t="str">
        <f>IF('Data Validation'!$K$2&lt;&gt;TRUE,"",'Data Validation'!G327)</f>
        <v/>
      </c>
      <c r="E327" s="5" t="str">
        <f>IF($C327&lt;&gt;"M5","",Price!F327)</f>
        <v/>
      </c>
      <c r="F327" s="5" t="str">
        <f>IF($C327&lt;&gt;"M5","",Price!G327)</f>
        <v/>
      </c>
      <c r="G327" s="5" t="str">
        <f>IF($C327&lt;&gt;"M5","",SSA!E327)</f>
        <v/>
      </c>
      <c r="H327" s="5" t="str">
        <f>IF($C327&lt;&gt;"M5","",SSA!F327)</f>
        <v/>
      </c>
      <c r="I327" s="5" t="str">
        <f>IF($C327&lt;&gt;"M5","",SSA!G327)</f>
        <v/>
      </c>
      <c r="J327" s="5" t="str">
        <f>IF($C327&lt;&gt;"M5","",SSA!H327)</f>
        <v/>
      </c>
      <c r="K327" s="15" t="str">
        <f t="shared" si="35"/>
        <v/>
      </c>
      <c r="L327" s="26" t="str">
        <f t="shared" si="37"/>
        <v/>
      </c>
      <c r="M327" s="48" t="str">
        <f t="shared" si="38"/>
        <v/>
      </c>
      <c r="N327" s="49" t="str">
        <f t="shared" si="39"/>
        <v/>
      </c>
      <c r="O327" s="47"/>
      <c r="P327" s="47"/>
      <c r="Q327" s="47"/>
      <c r="R327" s="49" t="str">
        <f t="shared" si="36"/>
        <v/>
      </c>
      <c r="S327" s="47"/>
      <c r="T327" s="47"/>
      <c r="U327" s="47"/>
      <c r="V327" s="54" t="str">
        <f t="shared" si="40"/>
        <v/>
      </c>
      <c r="W327" s="46"/>
      <c r="X327" s="54" t="str">
        <f t="shared" si="41"/>
        <v/>
      </c>
      <c r="Y327" s="46"/>
      <c r="Z327" s="55"/>
      <c r="AA327" s="55"/>
    </row>
    <row r="328" spans="1:27" x14ac:dyDescent="0.55000000000000004">
      <c r="A328" s="5" t="str">
        <f>IF('Data Validation'!$K$2&lt;&gt;TRUE,"",'Data Validation'!A328)</f>
        <v/>
      </c>
      <c r="B328" s="5" t="str">
        <f>IF('Data Validation'!$K$2&lt;&gt;TRUE,"",'Data Validation'!C328)</f>
        <v/>
      </c>
      <c r="C328" s="5" t="str">
        <f>IF('Data Validation'!$K$2&lt;&gt;TRUE,"",'Data Validation'!E328)</f>
        <v/>
      </c>
      <c r="D328" s="5" t="str">
        <f>IF('Data Validation'!$K$2&lt;&gt;TRUE,"",'Data Validation'!G328)</f>
        <v/>
      </c>
      <c r="E328" s="5" t="str">
        <f>IF($C328&lt;&gt;"M5","",Price!F328)</f>
        <v/>
      </c>
      <c r="F328" s="5" t="str">
        <f>IF($C328&lt;&gt;"M5","",Price!G328)</f>
        <v/>
      </c>
      <c r="G328" s="5" t="str">
        <f>IF($C328&lt;&gt;"M5","",SSA!E328)</f>
        <v/>
      </c>
      <c r="H328" s="5" t="str">
        <f>IF($C328&lt;&gt;"M5","",SSA!F328)</f>
        <v/>
      </c>
      <c r="I328" s="5" t="str">
        <f>IF($C328&lt;&gt;"M5","",SSA!G328)</f>
        <v/>
      </c>
      <c r="J328" s="5" t="str">
        <f>IF($C328&lt;&gt;"M5","",SSA!H328)</f>
        <v/>
      </c>
      <c r="K328" s="15" t="str">
        <f t="shared" si="35"/>
        <v/>
      </c>
      <c r="L328" s="26" t="str">
        <f t="shared" si="37"/>
        <v/>
      </c>
      <c r="M328" s="48" t="str">
        <f t="shared" si="38"/>
        <v/>
      </c>
      <c r="N328" s="49" t="str">
        <f t="shared" si="39"/>
        <v/>
      </c>
      <c r="O328" s="47"/>
      <c r="P328" s="47"/>
      <c r="Q328" s="47"/>
      <c r="R328" s="49" t="str">
        <f t="shared" si="36"/>
        <v/>
      </c>
      <c r="S328" s="47"/>
      <c r="T328" s="47"/>
      <c r="U328" s="47"/>
      <c r="V328" s="54" t="str">
        <f t="shared" si="40"/>
        <v/>
      </c>
      <c r="W328" s="46"/>
      <c r="X328" s="54" t="str">
        <f t="shared" si="41"/>
        <v/>
      </c>
      <c r="Y328" s="46"/>
      <c r="Z328" s="55"/>
      <c r="AA328" s="55"/>
    </row>
    <row r="329" spans="1:27" x14ac:dyDescent="0.55000000000000004">
      <c r="A329" s="5" t="str">
        <f>IF('Data Validation'!$K$2&lt;&gt;TRUE,"",'Data Validation'!A329)</f>
        <v/>
      </c>
      <c r="B329" s="5" t="str">
        <f>IF('Data Validation'!$K$2&lt;&gt;TRUE,"",'Data Validation'!C329)</f>
        <v/>
      </c>
      <c r="C329" s="5" t="str">
        <f>IF('Data Validation'!$K$2&lt;&gt;TRUE,"",'Data Validation'!E329)</f>
        <v/>
      </c>
      <c r="D329" s="5" t="str">
        <f>IF('Data Validation'!$K$2&lt;&gt;TRUE,"",'Data Validation'!G329)</f>
        <v/>
      </c>
      <c r="E329" s="5" t="str">
        <f>IF($C329&lt;&gt;"M5","",Price!F329)</f>
        <v/>
      </c>
      <c r="F329" s="5" t="str">
        <f>IF($C329&lt;&gt;"M5","",Price!G329)</f>
        <v/>
      </c>
      <c r="G329" s="5" t="str">
        <f>IF($C329&lt;&gt;"M5","",SSA!E329)</f>
        <v/>
      </c>
      <c r="H329" s="5" t="str">
        <f>IF($C329&lt;&gt;"M5","",SSA!F329)</f>
        <v/>
      </c>
      <c r="I329" s="5" t="str">
        <f>IF($C329&lt;&gt;"M5","",SSA!G329)</f>
        <v/>
      </c>
      <c r="J329" s="5" t="str">
        <f>IF($C329&lt;&gt;"M5","",SSA!H329)</f>
        <v/>
      </c>
      <c r="K329" s="15" t="str">
        <f t="shared" si="35"/>
        <v/>
      </c>
      <c r="L329" s="26" t="str">
        <f t="shared" si="37"/>
        <v/>
      </c>
      <c r="M329" s="48" t="str">
        <f t="shared" si="38"/>
        <v/>
      </c>
      <c r="N329" s="49" t="str">
        <f t="shared" si="39"/>
        <v/>
      </c>
      <c r="O329" s="47"/>
      <c r="P329" s="47"/>
      <c r="Q329" s="47"/>
      <c r="R329" s="49" t="str">
        <f t="shared" si="36"/>
        <v/>
      </c>
      <c r="S329" s="47"/>
      <c r="T329" s="47"/>
      <c r="U329" s="47"/>
      <c r="V329" s="54" t="str">
        <f t="shared" si="40"/>
        <v/>
      </c>
      <c r="W329" s="46"/>
      <c r="X329" s="54" t="str">
        <f t="shared" si="41"/>
        <v/>
      </c>
      <c r="Y329" s="46"/>
      <c r="Z329" s="55"/>
      <c r="AA329" s="55"/>
    </row>
    <row r="330" spans="1:27" x14ac:dyDescent="0.55000000000000004">
      <c r="A330" s="5" t="str">
        <f>IF('Data Validation'!$K$2&lt;&gt;TRUE,"",'Data Validation'!A330)</f>
        <v/>
      </c>
      <c r="B330" s="5" t="str">
        <f>IF('Data Validation'!$K$2&lt;&gt;TRUE,"",'Data Validation'!C330)</f>
        <v/>
      </c>
      <c r="C330" s="5" t="str">
        <f>IF('Data Validation'!$K$2&lt;&gt;TRUE,"",'Data Validation'!E330)</f>
        <v/>
      </c>
      <c r="D330" s="5" t="str">
        <f>IF('Data Validation'!$K$2&lt;&gt;TRUE,"",'Data Validation'!G330)</f>
        <v/>
      </c>
      <c r="E330" s="5" t="str">
        <f>IF($C330&lt;&gt;"M5","",Price!F330)</f>
        <v/>
      </c>
      <c r="F330" s="5" t="str">
        <f>IF($C330&lt;&gt;"M5","",Price!G330)</f>
        <v/>
      </c>
      <c r="G330" s="5" t="str">
        <f>IF($C330&lt;&gt;"M5","",SSA!E330)</f>
        <v/>
      </c>
      <c r="H330" s="5" t="str">
        <f>IF($C330&lt;&gt;"M5","",SSA!F330)</f>
        <v/>
      </c>
      <c r="I330" s="5" t="str">
        <f>IF($C330&lt;&gt;"M5","",SSA!G330)</f>
        <v/>
      </c>
      <c r="J330" s="5" t="str">
        <f>IF($C330&lt;&gt;"M5","",SSA!H330)</f>
        <v/>
      </c>
      <c r="K330" s="15" t="str">
        <f t="shared" si="35"/>
        <v/>
      </c>
      <c r="L330" s="26" t="str">
        <f t="shared" si="37"/>
        <v/>
      </c>
      <c r="M330" s="48" t="str">
        <f t="shared" si="38"/>
        <v/>
      </c>
      <c r="N330" s="49" t="str">
        <f t="shared" si="39"/>
        <v/>
      </c>
      <c r="O330" s="47"/>
      <c r="P330" s="47"/>
      <c r="Q330" s="47"/>
      <c r="R330" s="49" t="str">
        <f t="shared" si="36"/>
        <v/>
      </c>
      <c r="S330" s="47"/>
      <c r="T330" s="47"/>
      <c r="U330" s="47"/>
      <c r="V330" s="54" t="str">
        <f t="shared" si="40"/>
        <v/>
      </c>
      <c r="W330" s="46"/>
      <c r="X330" s="54" t="str">
        <f t="shared" si="41"/>
        <v/>
      </c>
      <c r="Y330" s="46"/>
      <c r="Z330" s="55"/>
      <c r="AA330" s="55"/>
    </row>
    <row r="331" spans="1:27" x14ac:dyDescent="0.55000000000000004">
      <c r="A331" s="5" t="str">
        <f>IF('Data Validation'!$K$2&lt;&gt;TRUE,"",'Data Validation'!A331)</f>
        <v/>
      </c>
      <c r="B331" s="5" t="str">
        <f>IF('Data Validation'!$K$2&lt;&gt;TRUE,"",'Data Validation'!C331)</f>
        <v/>
      </c>
      <c r="C331" s="5" t="str">
        <f>IF('Data Validation'!$K$2&lt;&gt;TRUE,"",'Data Validation'!E331)</f>
        <v/>
      </c>
      <c r="D331" s="5" t="str">
        <f>IF('Data Validation'!$K$2&lt;&gt;TRUE,"",'Data Validation'!G331)</f>
        <v/>
      </c>
      <c r="E331" s="5" t="str">
        <f>IF($C331&lt;&gt;"M5","",Price!F331)</f>
        <v/>
      </c>
      <c r="F331" s="5" t="str">
        <f>IF($C331&lt;&gt;"M5","",Price!G331)</f>
        <v/>
      </c>
      <c r="G331" s="5" t="str">
        <f>IF($C331&lt;&gt;"M5","",SSA!E331)</f>
        <v/>
      </c>
      <c r="H331" s="5" t="str">
        <f>IF($C331&lt;&gt;"M5","",SSA!F331)</f>
        <v/>
      </c>
      <c r="I331" s="5" t="str">
        <f>IF($C331&lt;&gt;"M5","",SSA!G331)</f>
        <v/>
      </c>
      <c r="J331" s="5" t="str">
        <f>IF($C331&lt;&gt;"M5","",SSA!H331)</f>
        <v/>
      </c>
      <c r="K331" s="15" t="str">
        <f t="shared" si="35"/>
        <v/>
      </c>
      <c r="L331" s="26" t="str">
        <f t="shared" si="37"/>
        <v/>
      </c>
      <c r="M331" s="48" t="str">
        <f t="shared" si="38"/>
        <v/>
      </c>
      <c r="N331" s="49" t="str">
        <f t="shared" si="39"/>
        <v/>
      </c>
      <c r="O331" s="47"/>
      <c r="P331" s="47"/>
      <c r="Q331" s="47"/>
      <c r="R331" s="49" t="str">
        <f t="shared" si="36"/>
        <v/>
      </c>
      <c r="S331" s="47"/>
      <c r="T331" s="47"/>
      <c r="U331" s="47"/>
      <c r="V331" s="54" t="str">
        <f t="shared" si="40"/>
        <v/>
      </c>
      <c r="W331" s="46"/>
      <c r="X331" s="54" t="str">
        <f t="shared" si="41"/>
        <v/>
      </c>
      <c r="Y331" s="46"/>
      <c r="Z331" s="55"/>
      <c r="AA331" s="55"/>
    </row>
    <row r="332" spans="1:27" x14ac:dyDescent="0.55000000000000004">
      <c r="A332" s="5" t="str">
        <f>IF('Data Validation'!$K$2&lt;&gt;TRUE,"",'Data Validation'!A332)</f>
        <v/>
      </c>
      <c r="B332" s="5" t="str">
        <f>IF('Data Validation'!$K$2&lt;&gt;TRUE,"",'Data Validation'!C332)</f>
        <v/>
      </c>
      <c r="C332" s="5" t="str">
        <f>IF('Data Validation'!$K$2&lt;&gt;TRUE,"",'Data Validation'!E332)</f>
        <v/>
      </c>
      <c r="D332" s="5" t="str">
        <f>IF('Data Validation'!$K$2&lt;&gt;TRUE,"",'Data Validation'!G332)</f>
        <v/>
      </c>
      <c r="E332" s="5" t="str">
        <f>IF($C332&lt;&gt;"M5","",Price!F332)</f>
        <v/>
      </c>
      <c r="F332" s="5" t="str">
        <f>IF($C332&lt;&gt;"M5","",Price!G332)</f>
        <v/>
      </c>
      <c r="G332" s="5" t="str">
        <f>IF($C332&lt;&gt;"M5","",SSA!E332)</f>
        <v/>
      </c>
      <c r="H332" s="5" t="str">
        <f>IF($C332&lt;&gt;"M5","",SSA!F332)</f>
        <v/>
      </c>
      <c r="I332" s="5" t="str">
        <f>IF($C332&lt;&gt;"M5","",SSA!G332)</f>
        <v/>
      </c>
      <c r="J332" s="5" t="str">
        <f>IF($C332&lt;&gt;"M5","",SSA!H332)</f>
        <v/>
      </c>
      <c r="K332" s="15" t="str">
        <f t="shared" si="35"/>
        <v/>
      </c>
      <c r="L332" s="26" t="str">
        <f t="shared" si="37"/>
        <v/>
      </c>
      <c r="M332" s="48" t="str">
        <f t="shared" si="38"/>
        <v/>
      </c>
      <c r="N332" s="49" t="str">
        <f t="shared" si="39"/>
        <v/>
      </c>
      <c r="O332" s="47"/>
      <c r="P332" s="47"/>
      <c r="Q332" s="47"/>
      <c r="R332" s="49" t="str">
        <f t="shared" si="36"/>
        <v/>
      </c>
      <c r="S332" s="47"/>
      <c r="T332" s="47"/>
      <c r="U332" s="47"/>
      <c r="V332" s="54" t="str">
        <f t="shared" si="40"/>
        <v/>
      </c>
      <c r="W332" s="46"/>
      <c r="X332" s="54" t="str">
        <f t="shared" si="41"/>
        <v/>
      </c>
      <c r="Y332" s="46"/>
      <c r="Z332" s="55"/>
      <c r="AA332" s="55"/>
    </row>
    <row r="333" spans="1:27" x14ac:dyDescent="0.55000000000000004">
      <c r="A333" s="5" t="str">
        <f>IF('Data Validation'!$K$2&lt;&gt;TRUE,"",'Data Validation'!A333)</f>
        <v/>
      </c>
      <c r="B333" s="5" t="str">
        <f>IF('Data Validation'!$K$2&lt;&gt;TRUE,"",'Data Validation'!C333)</f>
        <v/>
      </c>
      <c r="C333" s="5" t="str">
        <f>IF('Data Validation'!$K$2&lt;&gt;TRUE,"",'Data Validation'!E333)</f>
        <v/>
      </c>
      <c r="D333" s="5" t="str">
        <f>IF('Data Validation'!$K$2&lt;&gt;TRUE,"",'Data Validation'!G333)</f>
        <v/>
      </c>
      <c r="E333" s="5" t="str">
        <f>IF($C333&lt;&gt;"M5","",Price!F333)</f>
        <v/>
      </c>
      <c r="F333" s="5" t="str">
        <f>IF($C333&lt;&gt;"M5","",Price!G333)</f>
        <v/>
      </c>
      <c r="G333" s="5" t="str">
        <f>IF($C333&lt;&gt;"M5","",SSA!E333)</f>
        <v/>
      </c>
      <c r="H333" s="5" t="str">
        <f>IF($C333&lt;&gt;"M5","",SSA!F333)</f>
        <v/>
      </c>
      <c r="I333" s="5" t="str">
        <f>IF($C333&lt;&gt;"M5","",SSA!G333)</f>
        <v/>
      </c>
      <c r="J333" s="5" t="str">
        <f>IF($C333&lt;&gt;"M5","",SSA!H333)</f>
        <v/>
      </c>
      <c r="K333" s="15" t="str">
        <f t="shared" si="35"/>
        <v/>
      </c>
      <c r="L333" s="26" t="str">
        <f t="shared" si="37"/>
        <v/>
      </c>
      <c r="M333" s="48" t="str">
        <f t="shared" si="38"/>
        <v/>
      </c>
      <c r="N333" s="49" t="str">
        <f t="shared" si="39"/>
        <v/>
      </c>
      <c r="O333" s="47"/>
      <c r="P333" s="47"/>
      <c r="Q333" s="47"/>
      <c r="R333" s="49" t="str">
        <f t="shared" si="36"/>
        <v/>
      </c>
      <c r="S333" s="47"/>
      <c r="T333" s="47"/>
      <c r="U333" s="47"/>
      <c r="V333" s="54" t="str">
        <f t="shared" si="40"/>
        <v/>
      </c>
      <c r="W333" s="46"/>
      <c r="X333" s="54" t="str">
        <f t="shared" si="41"/>
        <v/>
      </c>
      <c r="Y333" s="46"/>
      <c r="Z333" s="55"/>
      <c r="AA333" s="55"/>
    </row>
    <row r="334" spans="1:27" x14ac:dyDescent="0.55000000000000004">
      <c r="A334" s="5" t="str">
        <f>IF('Data Validation'!$K$2&lt;&gt;TRUE,"",'Data Validation'!A334)</f>
        <v/>
      </c>
      <c r="B334" s="5" t="str">
        <f>IF('Data Validation'!$K$2&lt;&gt;TRUE,"",'Data Validation'!C334)</f>
        <v/>
      </c>
      <c r="C334" s="5" t="str">
        <f>IF('Data Validation'!$K$2&lt;&gt;TRUE,"",'Data Validation'!E334)</f>
        <v/>
      </c>
      <c r="D334" s="5" t="str">
        <f>IF('Data Validation'!$K$2&lt;&gt;TRUE,"",'Data Validation'!G334)</f>
        <v/>
      </c>
      <c r="E334" s="5" t="str">
        <f>IF($C334&lt;&gt;"M5","",Price!F334)</f>
        <v/>
      </c>
      <c r="F334" s="5" t="str">
        <f>IF($C334&lt;&gt;"M5","",Price!G334)</f>
        <v/>
      </c>
      <c r="G334" s="5" t="str">
        <f>IF($C334&lt;&gt;"M5","",SSA!E334)</f>
        <v/>
      </c>
      <c r="H334" s="5" t="str">
        <f>IF($C334&lt;&gt;"M5","",SSA!F334)</f>
        <v/>
      </c>
      <c r="I334" s="5" t="str">
        <f>IF($C334&lt;&gt;"M5","",SSA!G334)</f>
        <v/>
      </c>
      <c r="J334" s="5" t="str">
        <f>IF($C334&lt;&gt;"M5","",SSA!H334)</f>
        <v/>
      </c>
      <c r="K334" s="15" t="str">
        <f t="shared" si="35"/>
        <v/>
      </c>
      <c r="L334" s="26" t="str">
        <f t="shared" si="37"/>
        <v/>
      </c>
      <c r="M334" s="48" t="str">
        <f t="shared" si="38"/>
        <v/>
      </c>
      <c r="N334" s="49" t="str">
        <f t="shared" si="39"/>
        <v/>
      </c>
      <c r="O334" s="47"/>
      <c r="P334" s="47"/>
      <c r="Q334" s="47"/>
      <c r="R334" s="49" t="str">
        <f t="shared" si="36"/>
        <v/>
      </c>
      <c r="S334" s="47"/>
      <c r="T334" s="47"/>
      <c r="U334" s="47"/>
      <c r="V334" s="54" t="str">
        <f t="shared" si="40"/>
        <v/>
      </c>
      <c r="W334" s="46"/>
      <c r="X334" s="54" t="str">
        <f t="shared" si="41"/>
        <v/>
      </c>
      <c r="Y334" s="46"/>
      <c r="Z334" s="55"/>
      <c r="AA334" s="55"/>
    </row>
    <row r="335" spans="1:27" x14ac:dyDescent="0.55000000000000004">
      <c r="A335" s="5" t="str">
        <f>IF('Data Validation'!$K$2&lt;&gt;TRUE,"",'Data Validation'!A335)</f>
        <v/>
      </c>
      <c r="B335" s="5" t="str">
        <f>IF('Data Validation'!$K$2&lt;&gt;TRUE,"",'Data Validation'!C335)</f>
        <v/>
      </c>
      <c r="C335" s="5" t="str">
        <f>IF('Data Validation'!$K$2&lt;&gt;TRUE,"",'Data Validation'!E335)</f>
        <v/>
      </c>
      <c r="D335" s="5" t="str">
        <f>IF('Data Validation'!$K$2&lt;&gt;TRUE,"",'Data Validation'!G335)</f>
        <v/>
      </c>
      <c r="E335" s="5" t="str">
        <f>IF($C335&lt;&gt;"M5","",Price!F335)</f>
        <v/>
      </c>
      <c r="F335" s="5" t="str">
        <f>IF($C335&lt;&gt;"M5","",Price!G335)</f>
        <v/>
      </c>
      <c r="G335" s="5" t="str">
        <f>IF($C335&lt;&gt;"M5","",SSA!E335)</f>
        <v/>
      </c>
      <c r="H335" s="5" t="str">
        <f>IF($C335&lt;&gt;"M5","",SSA!F335)</f>
        <v/>
      </c>
      <c r="I335" s="5" t="str">
        <f>IF($C335&lt;&gt;"M5","",SSA!G335)</f>
        <v/>
      </c>
      <c r="J335" s="5" t="str">
        <f>IF($C335&lt;&gt;"M5","",SSA!H335)</f>
        <v/>
      </c>
      <c r="K335" s="15" t="str">
        <f t="shared" si="35"/>
        <v/>
      </c>
      <c r="L335" s="26" t="str">
        <f t="shared" si="37"/>
        <v/>
      </c>
      <c r="M335" s="48" t="str">
        <f t="shared" si="38"/>
        <v/>
      </c>
      <c r="N335" s="49" t="str">
        <f t="shared" si="39"/>
        <v/>
      </c>
      <c r="O335" s="47"/>
      <c r="P335" s="47"/>
      <c r="Q335" s="47"/>
      <c r="R335" s="49" t="str">
        <f t="shared" si="36"/>
        <v/>
      </c>
      <c r="S335" s="47"/>
      <c r="T335" s="47"/>
      <c r="U335" s="47"/>
      <c r="V335" s="54" t="str">
        <f t="shared" si="40"/>
        <v/>
      </c>
      <c r="W335" s="46"/>
      <c r="X335" s="54" t="str">
        <f t="shared" si="41"/>
        <v/>
      </c>
      <c r="Y335" s="46"/>
      <c r="Z335" s="55"/>
      <c r="AA335" s="55"/>
    </row>
    <row r="336" spans="1:27" x14ac:dyDescent="0.55000000000000004">
      <c r="A336" s="5" t="str">
        <f>IF('Data Validation'!$K$2&lt;&gt;TRUE,"",'Data Validation'!A336)</f>
        <v/>
      </c>
      <c r="B336" s="5" t="str">
        <f>IF('Data Validation'!$K$2&lt;&gt;TRUE,"",'Data Validation'!C336)</f>
        <v/>
      </c>
      <c r="C336" s="5" t="str">
        <f>IF('Data Validation'!$K$2&lt;&gt;TRUE,"",'Data Validation'!E336)</f>
        <v/>
      </c>
      <c r="D336" s="5" t="str">
        <f>IF('Data Validation'!$K$2&lt;&gt;TRUE,"",'Data Validation'!G336)</f>
        <v/>
      </c>
      <c r="E336" s="5" t="str">
        <f>IF($C336&lt;&gt;"M5","",Price!F336)</f>
        <v/>
      </c>
      <c r="F336" s="5" t="str">
        <f>IF($C336&lt;&gt;"M5","",Price!G336)</f>
        <v/>
      </c>
      <c r="G336" s="5" t="str">
        <f>IF($C336&lt;&gt;"M5","",SSA!E336)</f>
        <v/>
      </c>
      <c r="H336" s="5" t="str">
        <f>IF($C336&lt;&gt;"M5","",SSA!F336)</f>
        <v/>
      </c>
      <c r="I336" s="5" t="str">
        <f>IF($C336&lt;&gt;"M5","",SSA!G336)</f>
        <v/>
      </c>
      <c r="J336" s="5" t="str">
        <f>IF($C336&lt;&gt;"M5","",SSA!H336)</f>
        <v/>
      </c>
      <c r="K336" s="15" t="str">
        <f t="shared" si="35"/>
        <v/>
      </c>
      <c r="L336" s="26" t="str">
        <f t="shared" si="37"/>
        <v/>
      </c>
      <c r="M336" s="48" t="str">
        <f t="shared" si="38"/>
        <v/>
      </c>
      <c r="N336" s="49" t="str">
        <f t="shared" si="39"/>
        <v/>
      </c>
      <c r="O336" s="47"/>
      <c r="P336" s="47"/>
      <c r="Q336" s="47"/>
      <c r="R336" s="49" t="str">
        <f t="shared" si="36"/>
        <v/>
      </c>
      <c r="S336" s="47"/>
      <c r="T336" s="47"/>
      <c r="U336" s="47"/>
      <c r="V336" s="54" t="str">
        <f t="shared" si="40"/>
        <v/>
      </c>
      <c r="W336" s="46"/>
      <c r="X336" s="54" t="str">
        <f t="shared" si="41"/>
        <v/>
      </c>
      <c r="Y336" s="46"/>
      <c r="Z336" s="55"/>
      <c r="AA336" s="55"/>
    </row>
    <row r="337" spans="1:27" x14ac:dyDescent="0.55000000000000004">
      <c r="A337" s="5" t="str">
        <f>IF('Data Validation'!$K$2&lt;&gt;TRUE,"",'Data Validation'!A337)</f>
        <v/>
      </c>
      <c r="B337" s="5" t="str">
        <f>IF('Data Validation'!$K$2&lt;&gt;TRUE,"",'Data Validation'!C337)</f>
        <v/>
      </c>
      <c r="C337" s="5" t="str">
        <f>IF('Data Validation'!$K$2&lt;&gt;TRUE,"",'Data Validation'!E337)</f>
        <v/>
      </c>
      <c r="D337" s="5" t="str">
        <f>IF('Data Validation'!$K$2&lt;&gt;TRUE,"",'Data Validation'!G337)</f>
        <v/>
      </c>
      <c r="E337" s="5" t="str">
        <f>IF($C337&lt;&gt;"M5","",Price!F337)</f>
        <v/>
      </c>
      <c r="F337" s="5" t="str">
        <f>IF($C337&lt;&gt;"M5","",Price!G337)</f>
        <v/>
      </c>
      <c r="G337" s="5" t="str">
        <f>IF($C337&lt;&gt;"M5","",SSA!E337)</f>
        <v/>
      </c>
      <c r="H337" s="5" t="str">
        <f>IF($C337&lt;&gt;"M5","",SSA!F337)</f>
        <v/>
      </c>
      <c r="I337" s="5" t="str">
        <f>IF($C337&lt;&gt;"M5","",SSA!G337)</f>
        <v/>
      </c>
      <c r="J337" s="5" t="str">
        <f>IF($C337&lt;&gt;"M5","",SSA!H337)</f>
        <v/>
      </c>
      <c r="K337" s="15" t="str">
        <f t="shared" si="35"/>
        <v/>
      </c>
      <c r="L337" s="26" t="str">
        <f t="shared" si="37"/>
        <v/>
      </c>
      <c r="M337" s="48" t="str">
        <f t="shared" si="38"/>
        <v/>
      </c>
      <c r="N337" s="49" t="str">
        <f t="shared" si="39"/>
        <v/>
      </c>
      <c r="O337" s="47"/>
      <c r="P337" s="47"/>
      <c r="Q337" s="47"/>
      <c r="R337" s="49" t="str">
        <f t="shared" si="36"/>
        <v/>
      </c>
      <c r="S337" s="47"/>
      <c r="T337" s="47"/>
      <c r="U337" s="47"/>
      <c r="V337" s="54" t="str">
        <f t="shared" si="40"/>
        <v/>
      </c>
      <c r="W337" s="46"/>
      <c r="X337" s="54" t="str">
        <f t="shared" si="41"/>
        <v/>
      </c>
      <c r="Y337" s="46"/>
      <c r="Z337" s="55"/>
      <c r="AA337" s="55"/>
    </row>
    <row r="338" spans="1:27" x14ac:dyDescent="0.55000000000000004">
      <c r="A338" s="5" t="str">
        <f>IF('Data Validation'!$K$2&lt;&gt;TRUE,"",'Data Validation'!A338)</f>
        <v/>
      </c>
      <c r="B338" s="5" t="str">
        <f>IF('Data Validation'!$K$2&lt;&gt;TRUE,"",'Data Validation'!C338)</f>
        <v/>
      </c>
      <c r="C338" s="5" t="str">
        <f>IF('Data Validation'!$K$2&lt;&gt;TRUE,"",'Data Validation'!E338)</f>
        <v/>
      </c>
      <c r="D338" s="5" t="str">
        <f>IF('Data Validation'!$K$2&lt;&gt;TRUE,"",'Data Validation'!G338)</f>
        <v/>
      </c>
      <c r="E338" s="5" t="str">
        <f>IF($C338&lt;&gt;"M5","",Price!F338)</f>
        <v/>
      </c>
      <c r="F338" s="5" t="str">
        <f>IF($C338&lt;&gt;"M5","",Price!G338)</f>
        <v/>
      </c>
      <c r="G338" s="5" t="str">
        <f>IF($C338&lt;&gt;"M5","",SSA!E338)</f>
        <v/>
      </c>
      <c r="H338" s="5" t="str">
        <f>IF($C338&lt;&gt;"M5","",SSA!F338)</f>
        <v/>
      </c>
      <c r="I338" s="5" t="str">
        <f>IF($C338&lt;&gt;"M5","",SSA!G338)</f>
        <v/>
      </c>
      <c r="J338" s="5" t="str">
        <f>IF($C338&lt;&gt;"M5","",SSA!H338)</f>
        <v/>
      </c>
      <c r="K338" s="15" t="str">
        <f t="shared" si="35"/>
        <v/>
      </c>
      <c r="L338" s="26" t="str">
        <f t="shared" si="37"/>
        <v/>
      </c>
      <c r="M338" s="48" t="str">
        <f t="shared" si="38"/>
        <v/>
      </c>
      <c r="N338" s="49" t="str">
        <f t="shared" si="39"/>
        <v/>
      </c>
      <c r="O338" s="47"/>
      <c r="P338" s="47"/>
      <c r="Q338" s="47"/>
      <c r="R338" s="49" t="str">
        <f t="shared" si="36"/>
        <v/>
      </c>
      <c r="S338" s="47"/>
      <c r="T338" s="47"/>
      <c r="U338" s="47"/>
      <c r="V338" s="54" t="str">
        <f t="shared" si="40"/>
        <v/>
      </c>
      <c r="W338" s="46"/>
      <c r="X338" s="54" t="str">
        <f t="shared" si="41"/>
        <v/>
      </c>
      <c r="Y338" s="46"/>
      <c r="Z338" s="55"/>
      <c r="AA338" s="55"/>
    </row>
    <row r="339" spans="1:27" x14ac:dyDescent="0.55000000000000004">
      <c r="A339" s="5" t="str">
        <f>IF('Data Validation'!$K$2&lt;&gt;TRUE,"",'Data Validation'!A339)</f>
        <v/>
      </c>
      <c r="B339" s="5" t="str">
        <f>IF('Data Validation'!$K$2&lt;&gt;TRUE,"",'Data Validation'!C339)</f>
        <v/>
      </c>
      <c r="C339" s="5" t="str">
        <f>IF('Data Validation'!$K$2&lt;&gt;TRUE,"",'Data Validation'!E339)</f>
        <v/>
      </c>
      <c r="D339" s="5" t="str">
        <f>IF('Data Validation'!$K$2&lt;&gt;TRUE,"",'Data Validation'!G339)</f>
        <v/>
      </c>
      <c r="E339" s="5" t="str">
        <f>IF($C339&lt;&gt;"M5","",Price!F339)</f>
        <v/>
      </c>
      <c r="F339" s="5" t="str">
        <f>IF($C339&lt;&gt;"M5","",Price!G339)</f>
        <v/>
      </c>
      <c r="G339" s="5" t="str">
        <f>IF($C339&lt;&gt;"M5","",SSA!E339)</f>
        <v/>
      </c>
      <c r="H339" s="5" t="str">
        <f>IF($C339&lt;&gt;"M5","",SSA!F339)</f>
        <v/>
      </c>
      <c r="I339" s="5" t="str">
        <f>IF($C339&lt;&gt;"M5","",SSA!G339)</f>
        <v/>
      </c>
      <c r="J339" s="5" t="str">
        <f>IF($C339&lt;&gt;"M5","",SSA!H339)</f>
        <v/>
      </c>
      <c r="K339" s="15" t="str">
        <f t="shared" si="35"/>
        <v/>
      </c>
      <c r="L339" s="26" t="str">
        <f t="shared" si="37"/>
        <v/>
      </c>
      <c r="M339" s="48" t="str">
        <f t="shared" si="38"/>
        <v/>
      </c>
      <c r="N339" s="49" t="str">
        <f t="shared" si="39"/>
        <v/>
      </c>
      <c r="O339" s="47"/>
      <c r="P339" s="47"/>
      <c r="Q339" s="47"/>
      <c r="R339" s="49" t="str">
        <f t="shared" si="36"/>
        <v/>
      </c>
      <c r="S339" s="47"/>
      <c r="T339" s="47"/>
      <c r="U339" s="47"/>
      <c r="V339" s="54" t="str">
        <f t="shared" si="40"/>
        <v/>
      </c>
      <c r="W339" s="46"/>
      <c r="X339" s="54" t="str">
        <f t="shared" si="41"/>
        <v/>
      </c>
      <c r="Y339" s="46"/>
      <c r="Z339" s="55"/>
      <c r="AA339" s="55"/>
    </row>
    <row r="340" spans="1:27" x14ac:dyDescent="0.55000000000000004">
      <c r="A340" s="5" t="str">
        <f>IF('Data Validation'!$K$2&lt;&gt;TRUE,"",'Data Validation'!A340)</f>
        <v/>
      </c>
      <c r="B340" s="5" t="str">
        <f>IF('Data Validation'!$K$2&lt;&gt;TRUE,"",'Data Validation'!C340)</f>
        <v/>
      </c>
      <c r="C340" s="5" t="str">
        <f>IF('Data Validation'!$K$2&lt;&gt;TRUE,"",'Data Validation'!E340)</f>
        <v/>
      </c>
      <c r="D340" s="5" t="str">
        <f>IF('Data Validation'!$K$2&lt;&gt;TRUE,"",'Data Validation'!G340)</f>
        <v/>
      </c>
      <c r="E340" s="5" t="str">
        <f>IF($C340&lt;&gt;"M5","",Price!F340)</f>
        <v/>
      </c>
      <c r="F340" s="5" t="str">
        <f>IF($C340&lt;&gt;"M5","",Price!G340)</f>
        <v/>
      </c>
      <c r="G340" s="5" t="str">
        <f>IF($C340&lt;&gt;"M5","",SSA!E340)</f>
        <v/>
      </c>
      <c r="H340" s="5" t="str">
        <f>IF($C340&lt;&gt;"M5","",SSA!F340)</f>
        <v/>
      </c>
      <c r="I340" s="5" t="str">
        <f>IF($C340&lt;&gt;"M5","",SSA!G340)</f>
        <v/>
      </c>
      <c r="J340" s="5" t="str">
        <f>IF($C340&lt;&gt;"M5","",SSA!H340)</f>
        <v/>
      </c>
      <c r="K340" s="15" t="str">
        <f t="shared" si="35"/>
        <v/>
      </c>
      <c r="L340" s="26" t="str">
        <f t="shared" si="37"/>
        <v/>
      </c>
      <c r="M340" s="48" t="str">
        <f t="shared" si="38"/>
        <v/>
      </c>
      <c r="N340" s="49" t="str">
        <f t="shared" si="39"/>
        <v/>
      </c>
      <c r="O340" s="47"/>
      <c r="P340" s="47"/>
      <c r="Q340" s="47"/>
      <c r="R340" s="49" t="str">
        <f t="shared" si="36"/>
        <v/>
      </c>
      <c r="S340" s="47"/>
      <c r="T340" s="47"/>
      <c r="U340" s="47"/>
      <c r="V340" s="54" t="str">
        <f t="shared" si="40"/>
        <v/>
      </c>
      <c r="W340" s="46"/>
      <c r="X340" s="54" t="str">
        <f t="shared" si="41"/>
        <v/>
      </c>
      <c r="Y340" s="46"/>
      <c r="Z340" s="55"/>
      <c r="AA340" s="55"/>
    </row>
    <row r="341" spans="1:27" x14ac:dyDescent="0.55000000000000004">
      <c r="A341" s="5" t="str">
        <f>IF('Data Validation'!$K$2&lt;&gt;TRUE,"",'Data Validation'!A341)</f>
        <v/>
      </c>
      <c r="B341" s="5" t="str">
        <f>IF('Data Validation'!$K$2&lt;&gt;TRUE,"",'Data Validation'!C341)</f>
        <v/>
      </c>
      <c r="C341" s="5" t="str">
        <f>IF('Data Validation'!$K$2&lt;&gt;TRUE,"",'Data Validation'!E341)</f>
        <v/>
      </c>
      <c r="D341" s="5" t="str">
        <f>IF('Data Validation'!$K$2&lt;&gt;TRUE,"",'Data Validation'!G341)</f>
        <v/>
      </c>
      <c r="E341" s="5" t="str">
        <f>IF($C341&lt;&gt;"M5","",Price!F341)</f>
        <v/>
      </c>
      <c r="F341" s="5" t="str">
        <f>IF($C341&lt;&gt;"M5","",Price!G341)</f>
        <v/>
      </c>
      <c r="G341" s="5" t="str">
        <f>IF($C341&lt;&gt;"M5","",SSA!E341)</f>
        <v/>
      </c>
      <c r="H341" s="5" t="str">
        <f>IF($C341&lt;&gt;"M5","",SSA!F341)</f>
        <v/>
      </c>
      <c r="I341" s="5" t="str">
        <f>IF($C341&lt;&gt;"M5","",SSA!G341)</f>
        <v/>
      </c>
      <c r="J341" s="5" t="str">
        <f>IF($C341&lt;&gt;"M5","",SSA!H341)</f>
        <v/>
      </c>
      <c r="K341" s="15" t="str">
        <f t="shared" si="35"/>
        <v/>
      </c>
      <c r="L341" s="26" t="str">
        <f t="shared" si="37"/>
        <v/>
      </c>
      <c r="M341" s="48" t="str">
        <f t="shared" si="38"/>
        <v/>
      </c>
      <c r="N341" s="49" t="str">
        <f t="shared" si="39"/>
        <v/>
      </c>
      <c r="O341" s="47"/>
      <c r="P341" s="47"/>
      <c r="Q341" s="47"/>
      <c r="R341" s="49" t="str">
        <f t="shared" si="36"/>
        <v/>
      </c>
      <c r="S341" s="47"/>
      <c r="T341" s="47"/>
      <c r="U341" s="47"/>
      <c r="V341" s="54" t="str">
        <f t="shared" si="40"/>
        <v/>
      </c>
      <c r="W341" s="46"/>
      <c r="X341" s="54" t="str">
        <f t="shared" si="41"/>
        <v/>
      </c>
      <c r="Y341" s="46"/>
      <c r="Z341" s="55"/>
      <c r="AA341" s="55"/>
    </row>
    <row r="342" spans="1:27" x14ac:dyDescent="0.55000000000000004">
      <c r="A342" s="5" t="str">
        <f>IF('Data Validation'!$K$2&lt;&gt;TRUE,"",'Data Validation'!A342)</f>
        <v/>
      </c>
      <c r="B342" s="5" t="str">
        <f>IF('Data Validation'!$K$2&lt;&gt;TRUE,"",'Data Validation'!C342)</f>
        <v/>
      </c>
      <c r="C342" s="5" t="str">
        <f>IF('Data Validation'!$K$2&lt;&gt;TRUE,"",'Data Validation'!E342)</f>
        <v/>
      </c>
      <c r="D342" s="5" t="str">
        <f>IF('Data Validation'!$K$2&lt;&gt;TRUE,"",'Data Validation'!G342)</f>
        <v/>
      </c>
      <c r="E342" s="5" t="str">
        <f>IF($C342&lt;&gt;"M5","",Price!F342)</f>
        <v/>
      </c>
      <c r="F342" s="5" t="str">
        <f>IF($C342&lt;&gt;"M5","",Price!G342)</f>
        <v/>
      </c>
      <c r="G342" s="5" t="str">
        <f>IF($C342&lt;&gt;"M5","",SSA!E342)</f>
        <v/>
      </c>
      <c r="H342" s="5" t="str">
        <f>IF($C342&lt;&gt;"M5","",SSA!F342)</f>
        <v/>
      </c>
      <c r="I342" s="5" t="str">
        <f>IF($C342&lt;&gt;"M5","",SSA!G342)</f>
        <v/>
      </c>
      <c r="J342" s="5" t="str">
        <f>IF($C342&lt;&gt;"M5","",SSA!H342)</f>
        <v/>
      </c>
      <c r="K342" s="15" t="str">
        <f t="shared" si="35"/>
        <v/>
      </c>
      <c r="L342" s="26" t="str">
        <f t="shared" si="37"/>
        <v/>
      </c>
      <c r="M342" s="48" t="str">
        <f t="shared" si="38"/>
        <v/>
      </c>
      <c r="N342" s="49" t="str">
        <f t="shared" si="39"/>
        <v/>
      </c>
      <c r="O342" s="47"/>
      <c r="P342" s="47"/>
      <c r="Q342" s="47"/>
      <c r="R342" s="49" t="str">
        <f t="shared" si="36"/>
        <v/>
      </c>
      <c r="S342" s="47"/>
      <c r="T342" s="47"/>
      <c r="U342" s="47"/>
      <c r="V342" s="54" t="str">
        <f t="shared" si="40"/>
        <v/>
      </c>
      <c r="W342" s="46"/>
      <c r="X342" s="54" t="str">
        <f t="shared" si="41"/>
        <v/>
      </c>
      <c r="Y342" s="46"/>
      <c r="Z342" s="55"/>
      <c r="AA342" s="55"/>
    </row>
    <row r="343" spans="1:27" x14ac:dyDescent="0.55000000000000004">
      <c r="A343" s="5" t="str">
        <f>IF('Data Validation'!$K$2&lt;&gt;TRUE,"",'Data Validation'!A343)</f>
        <v/>
      </c>
      <c r="B343" s="5" t="str">
        <f>IF('Data Validation'!$K$2&lt;&gt;TRUE,"",'Data Validation'!C343)</f>
        <v/>
      </c>
      <c r="C343" s="5" t="str">
        <f>IF('Data Validation'!$K$2&lt;&gt;TRUE,"",'Data Validation'!E343)</f>
        <v/>
      </c>
      <c r="D343" s="5" t="str">
        <f>IF('Data Validation'!$K$2&lt;&gt;TRUE,"",'Data Validation'!G343)</f>
        <v/>
      </c>
      <c r="E343" s="5" t="str">
        <f>IF($C343&lt;&gt;"M5","",Price!F343)</f>
        <v/>
      </c>
      <c r="F343" s="5" t="str">
        <f>IF($C343&lt;&gt;"M5","",Price!G343)</f>
        <v/>
      </c>
      <c r="G343" s="5" t="str">
        <f>IF($C343&lt;&gt;"M5","",SSA!E343)</f>
        <v/>
      </c>
      <c r="H343" s="5" t="str">
        <f>IF($C343&lt;&gt;"M5","",SSA!F343)</f>
        <v/>
      </c>
      <c r="I343" s="5" t="str">
        <f>IF($C343&lt;&gt;"M5","",SSA!G343)</f>
        <v/>
      </c>
      <c r="J343" s="5" t="str">
        <f>IF($C343&lt;&gt;"M5","",SSA!H343)</f>
        <v/>
      </c>
      <c r="K343" s="15" t="str">
        <f t="shared" si="35"/>
        <v/>
      </c>
      <c r="L343" s="26" t="str">
        <f t="shared" si="37"/>
        <v/>
      </c>
      <c r="M343" s="48" t="str">
        <f t="shared" si="38"/>
        <v/>
      </c>
      <c r="N343" s="49" t="str">
        <f t="shared" si="39"/>
        <v/>
      </c>
      <c r="O343" s="47"/>
      <c r="P343" s="47"/>
      <c r="Q343" s="47"/>
      <c r="R343" s="49" t="str">
        <f t="shared" si="36"/>
        <v/>
      </c>
      <c r="S343" s="47"/>
      <c r="T343" s="47"/>
      <c r="U343" s="47"/>
      <c r="V343" s="54" t="str">
        <f t="shared" si="40"/>
        <v/>
      </c>
      <c r="W343" s="46"/>
      <c r="X343" s="54" t="str">
        <f t="shared" si="41"/>
        <v/>
      </c>
      <c r="Y343" s="46"/>
      <c r="Z343" s="55"/>
      <c r="AA343" s="55"/>
    </row>
    <row r="344" spans="1:27" x14ac:dyDescent="0.55000000000000004">
      <c r="A344" s="5" t="str">
        <f>IF('Data Validation'!$K$2&lt;&gt;TRUE,"",'Data Validation'!A344)</f>
        <v/>
      </c>
      <c r="B344" s="5" t="str">
        <f>IF('Data Validation'!$K$2&lt;&gt;TRUE,"",'Data Validation'!C344)</f>
        <v/>
      </c>
      <c r="C344" s="5" t="str">
        <f>IF('Data Validation'!$K$2&lt;&gt;TRUE,"",'Data Validation'!E344)</f>
        <v/>
      </c>
      <c r="D344" s="5" t="str">
        <f>IF('Data Validation'!$K$2&lt;&gt;TRUE,"",'Data Validation'!G344)</f>
        <v/>
      </c>
      <c r="E344" s="5" t="str">
        <f>IF($C344&lt;&gt;"M5","",Price!F344)</f>
        <v/>
      </c>
      <c r="F344" s="5" t="str">
        <f>IF($C344&lt;&gt;"M5","",Price!G344)</f>
        <v/>
      </c>
      <c r="G344" s="5" t="str">
        <f>IF($C344&lt;&gt;"M5","",SSA!E344)</f>
        <v/>
      </c>
      <c r="H344" s="5" t="str">
        <f>IF($C344&lt;&gt;"M5","",SSA!F344)</f>
        <v/>
      </c>
      <c r="I344" s="5" t="str">
        <f>IF($C344&lt;&gt;"M5","",SSA!G344)</f>
        <v/>
      </c>
      <c r="J344" s="5" t="str">
        <f>IF($C344&lt;&gt;"M5","",SSA!H344)</f>
        <v/>
      </c>
      <c r="K344" s="15" t="str">
        <f t="shared" si="35"/>
        <v/>
      </c>
      <c r="L344" s="26" t="str">
        <f t="shared" si="37"/>
        <v/>
      </c>
      <c r="M344" s="48" t="str">
        <f t="shared" si="38"/>
        <v/>
      </c>
      <c r="N344" s="49" t="str">
        <f t="shared" si="39"/>
        <v/>
      </c>
      <c r="O344" s="47"/>
      <c r="P344" s="47"/>
      <c r="Q344" s="47"/>
      <c r="R344" s="49" t="str">
        <f t="shared" si="36"/>
        <v/>
      </c>
      <c r="S344" s="47"/>
      <c r="T344" s="47"/>
      <c r="U344" s="47"/>
      <c r="V344" s="54" t="str">
        <f t="shared" si="40"/>
        <v/>
      </c>
      <c r="W344" s="46"/>
      <c r="X344" s="54" t="str">
        <f t="shared" si="41"/>
        <v/>
      </c>
      <c r="Y344" s="46"/>
      <c r="Z344" s="55"/>
      <c r="AA344" s="55"/>
    </row>
    <row r="345" spans="1:27" x14ac:dyDescent="0.55000000000000004">
      <c r="A345" s="5" t="str">
        <f>IF('Data Validation'!$K$2&lt;&gt;TRUE,"",'Data Validation'!A345)</f>
        <v/>
      </c>
      <c r="B345" s="5" t="str">
        <f>IF('Data Validation'!$K$2&lt;&gt;TRUE,"",'Data Validation'!C345)</f>
        <v/>
      </c>
      <c r="C345" s="5" t="str">
        <f>IF('Data Validation'!$K$2&lt;&gt;TRUE,"",'Data Validation'!E345)</f>
        <v/>
      </c>
      <c r="D345" s="5" t="str">
        <f>IF('Data Validation'!$K$2&lt;&gt;TRUE,"",'Data Validation'!G345)</f>
        <v/>
      </c>
      <c r="E345" s="5" t="str">
        <f>IF($C345&lt;&gt;"M5","",Price!F345)</f>
        <v/>
      </c>
      <c r="F345" s="5" t="str">
        <f>IF($C345&lt;&gt;"M5","",Price!G345)</f>
        <v/>
      </c>
      <c r="G345" s="5" t="str">
        <f>IF($C345&lt;&gt;"M5","",SSA!E345)</f>
        <v/>
      </c>
      <c r="H345" s="5" t="str">
        <f>IF($C345&lt;&gt;"M5","",SSA!F345)</f>
        <v/>
      </c>
      <c r="I345" s="5" t="str">
        <f>IF($C345&lt;&gt;"M5","",SSA!G345)</f>
        <v/>
      </c>
      <c r="J345" s="5" t="str">
        <f>IF($C345&lt;&gt;"M5","",SSA!H345)</f>
        <v/>
      </c>
      <c r="K345" s="15" t="str">
        <f t="shared" si="35"/>
        <v/>
      </c>
      <c r="L345" s="26" t="str">
        <f t="shared" si="37"/>
        <v/>
      </c>
      <c r="M345" s="48" t="str">
        <f t="shared" si="38"/>
        <v/>
      </c>
      <c r="N345" s="49" t="str">
        <f t="shared" si="39"/>
        <v/>
      </c>
      <c r="O345" s="47"/>
      <c r="P345" s="47"/>
      <c r="Q345" s="47"/>
      <c r="R345" s="49" t="str">
        <f t="shared" si="36"/>
        <v/>
      </c>
      <c r="S345" s="47"/>
      <c r="T345" s="47"/>
      <c r="U345" s="47"/>
      <c r="V345" s="54" t="str">
        <f t="shared" si="40"/>
        <v/>
      </c>
      <c r="W345" s="46"/>
      <c r="X345" s="54" t="str">
        <f t="shared" si="41"/>
        <v/>
      </c>
      <c r="Y345" s="46"/>
      <c r="Z345" s="55"/>
      <c r="AA345" s="55"/>
    </row>
    <row r="346" spans="1:27" x14ac:dyDescent="0.55000000000000004">
      <c r="A346" s="5" t="str">
        <f>IF('Data Validation'!$K$2&lt;&gt;TRUE,"",'Data Validation'!A346)</f>
        <v/>
      </c>
      <c r="B346" s="5" t="str">
        <f>IF('Data Validation'!$K$2&lt;&gt;TRUE,"",'Data Validation'!C346)</f>
        <v/>
      </c>
      <c r="C346" s="5" t="str">
        <f>IF('Data Validation'!$K$2&lt;&gt;TRUE,"",'Data Validation'!E346)</f>
        <v/>
      </c>
      <c r="D346" s="5" t="str">
        <f>IF('Data Validation'!$K$2&lt;&gt;TRUE,"",'Data Validation'!G346)</f>
        <v/>
      </c>
      <c r="E346" s="5" t="str">
        <f>IF($C346&lt;&gt;"M5","",Price!F346)</f>
        <v/>
      </c>
      <c r="F346" s="5" t="str">
        <f>IF($C346&lt;&gt;"M5","",Price!G346)</f>
        <v/>
      </c>
      <c r="G346" s="5" t="str">
        <f>IF($C346&lt;&gt;"M5","",SSA!E346)</f>
        <v/>
      </c>
      <c r="H346" s="5" t="str">
        <f>IF($C346&lt;&gt;"M5","",SSA!F346)</f>
        <v/>
      </c>
      <c r="I346" s="5" t="str">
        <f>IF($C346&lt;&gt;"M5","",SSA!G346)</f>
        <v/>
      </c>
      <c r="J346" s="5" t="str">
        <f>IF($C346&lt;&gt;"M5","",SSA!H346)</f>
        <v/>
      </c>
      <c r="K346" s="15" t="str">
        <f t="shared" si="35"/>
        <v/>
      </c>
      <c r="L346" s="26" t="str">
        <f t="shared" si="37"/>
        <v/>
      </c>
      <c r="M346" s="48" t="str">
        <f t="shared" si="38"/>
        <v/>
      </c>
      <c r="N346" s="49" t="str">
        <f t="shared" si="39"/>
        <v/>
      </c>
      <c r="O346" s="47"/>
      <c r="P346" s="47"/>
      <c r="Q346" s="47"/>
      <c r="R346" s="49" t="str">
        <f t="shared" si="36"/>
        <v/>
      </c>
      <c r="S346" s="47"/>
      <c r="T346" s="47"/>
      <c r="U346" s="47"/>
      <c r="V346" s="54" t="str">
        <f t="shared" si="40"/>
        <v/>
      </c>
      <c r="W346" s="46"/>
      <c r="X346" s="54" t="str">
        <f t="shared" si="41"/>
        <v/>
      </c>
      <c r="Y346" s="46"/>
      <c r="Z346" s="55"/>
      <c r="AA346" s="55"/>
    </row>
    <row r="347" spans="1:27" x14ac:dyDescent="0.55000000000000004">
      <c r="A347" s="5" t="str">
        <f>IF('Data Validation'!$K$2&lt;&gt;TRUE,"",'Data Validation'!A347)</f>
        <v/>
      </c>
      <c r="B347" s="5" t="str">
        <f>IF('Data Validation'!$K$2&lt;&gt;TRUE,"",'Data Validation'!C347)</f>
        <v/>
      </c>
      <c r="C347" s="5" t="str">
        <f>IF('Data Validation'!$K$2&lt;&gt;TRUE,"",'Data Validation'!E347)</f>
        <v/>
      </c>
      <c r="D347" s="5" t="str">
        <f>IF('Data Validation'!$K$2&lt;&gt;TRUE,"",'Data Validation'!G347)</f>
        <v/>
      </c>
      <c r="E347" s="5" t="str">
        <f>IF($C347&lt;&gt;"M5","",Price!F347)</f>
        <v/>
      </c>
      <c r="F347" s="5" t="str">
        <f>IF($C347&lt;&gt;"M5","",Price!G347)</f>
        <v/>
      </c>
      <c r="G347" s="5" t="str">
        <f>IF($C347&lt;&gt;"M5","",SSA!E347)</f>
        <v/>
      </c>
      <c r="H347" s="5" t="str">
        <f>IF($C347&lt;&gt;"M5","",SSA!F347)</f>
        <v/>
      </c>
      <c r="I347" s="5" t="str">
        <f>IF($C347&lt;&gt;"M5","",SSA!G347)</f>
        <v/>
      </c>
      <c r="J347" s="5" t="str">
        <f>IF($C347&lt;&gt;"M5","",SSA!H347)</f>
        <v/>
      </c>
      <c r="K347" s="15" t="str">
        <f t="shared" si="35"/>
        <v/>
      </c>
      <c r="L347" s="26" t="str">
        <f t="shared" si="37"/>
        <v/>
      </c>
      <c r="M347" s="48" t="str">
        <f t="shared" si="38"/>
        <v/>
      </c>
      <c r="N347" s="49" t="str">
        <f t="shared" si="39"/>
        <v/>
      </c>
      <c r="O347" s="47"/>
      <c r="P347" s="47"/>
      <c r="Q347" s="47"/>
      <c r="R347" s="49" t="str">
        <f t="shared" si="36"/>
        <v/>
      </c>
      <c r="S347" s="47"/>
      <c r="T347" s="47"/>
      <c r="U347" s="47"/>
      <c r="V347" s="54" t="str">
        <f t="shared" si="40"/>
        <v/>
      </c>
      <c r="W347" s="46"/>
      <c r="X347" s="54" t="str">
        <f t="shared" si="41"/>
        <v/>
      </c>
      <c r="Y347" s="46"/>
      <c r="Z347" s="55"/>
      <c r="AA347" s="55"/>
    </row>
    <row r="348" spans="1:27" x14ac:dyDescent="0.55000000000000004">
      <c r="A348" s="5" t="str">
        <f>IF('Data Validation'!$K$2&lt;&gt;TRUE,"",'Data Validation'!A348)</f>
        <v/>
      </c>
      <c r="B348" s="5" t="str">
        <f>IF('Data Validation'!$K$2&lt;&gt;TRUE,"",'Data Validation'!C348)</f>
        <v/>
      </c>
      <c r="C348" s="5" t="str">
        <f>IF('Data Validation'!$K$2&lt;&gt;TRUE,"",'Data Validation'!E348)</f>
        <v/>
      </c>
      <c r="D348" s="5" t="str">
        <f>IF('Data Validation'!$K$2&lt;&gt;TRUE,"",'Data Validation'!G348)</f>
        <v/>
      </c>
      <c r="E348" s="5" t="str">
        <f>IF($C348&lt;&gt;"M5","",Price!F348)</f>
        <v/>
      </c>
      <c r="F348" s="5" t="str">
        <f>IF($C348&lt;&gt;"M5","",Price!G348)</f>
        <v/>
      </c>
      <c r="G348" s="5" t="str">
        <f>IF($C348&lt;&gt;"M5","",SSA!E348)</f>
        <v/>
      </c>
      <c r="H348" s="5" t="str">
        <f>IF($C348&lt;&gt;"M5","",SSA!F348)</f>
        <v/>
      </c>
      <c r="I348" s="5" t="str">
        <f>IF($C348&lt;&gt;"M5","",SSA!G348)</f>
        <v/>
      </c>
      <c r="J348" s="5" t="str">
        <f>IF($C348&lt;&gt;"M5","",SSA!H348)</f>
        <v/>
      </c>
      <c r="K348" s="15" t="str">
        <f t="shared" si="35"/>
        <v/>
      </c>
      <c r="L348" s="26" t="str">
        <f t="shared" si="37"/>
        <v/>
      </c>
      <c r="M348" s="48" t="str">
        <f t="shared" si="38"/>
        <v/>
      </c>
      <c r="N348" s="49" t="str">
        <f t="shared" si="39"/>
        <v/>
      </c>
      <c r="O348" s="47"/>
      <c r="P348" s="47"/>
      <c r="Q348" s="47"/>
      <c r="R348" s="49" t="str">
        <f t="shared" si="36"/>
        <v/>
      </c>
      <c r="S348" s="47"/>
      <c r="T348" s="47"/>
      <c r="U348" s="47"/>
      <c r="V348" s="54" t="str">
        <f t="shared" si="40"/>
        <v/>
      </c>
      <c r="W348" s="46"/>
      <c r="X348" s="54" t="str">
        <f t="shared" si="41"/>
        <v/>
      </c>
      <c r="Y348" s="46"/>
      <c r="Z348" s="55"/>
      <c r="AA348" s="55"/>
    </row>
    <row r="349" spans="1:27" x14ac:dyDescent="0.55000000000000004">
      <c r="A349" s="5" t="str">
        <f>IF('Data Validation'!$K$2&lt;&gt;TRUE,"",'Data Validation'!A349)</f>
        <v/>
      </c>
      <c r="B349" s="5" t="str">
        <f>IF('Data Validation'!$K$2&lt;&gt;TRUE,"",'Data Validation'!C349)</f>
        <v/>
      </c>
      <c r="C349" s="5" t="str">
        <f>IF('Data Validation'!$K$2&lt;&gt;TRUE,"",'Data Validation'!E349)</f>
        <v/>
      </c>
      <c r="D349" s="5" t="str">
        <f>IF('Data Validation'!$K$2&lt;&gt;TRUE,"",'Data Validation'!G349)</f>
        <v/>
      </c>
      <c r="E349" s="5" t="str">
        <f>IF($C349&lt;&gt;"M5","",Price!F349)</f>
        <v/>
      </c>
      <c r="F349" s="5" t="str">
        <f>IF($C349&lt;&gt;"M5","",Price!G349)</f>
        <v/>
      </c>
      <c r="G349" s="5" t="str">
        <f>IF($C349&lt;&gt;"M5","",SSA!E349)</f>
        <v/>
      </c>
      <c r="H349" s="5" t="str">
        <f>IF($C349&lt;&gt;"M5","",SSA!F349)</f>
        <v/>
      </c>
      <c r="I349" s="5" t="str">
        <f>IF($C349&lt;&gt;"M5","",SSA!G349)</f>
        <v/>
      </c>
      <c r="J349" s="5" t="str">
        <f>IF($C349&lt;&gt;"M5","",SSA!H349)</f>
        <v/>
      </c>
      <c r="K349" s="15" t="str">
        <f t="shared" si="35"/>
        <v/>
      </c>
      <c r="L349" s="26" t="str">
        <f t="shared" si="37"/>
        <v/>
      </c>
      <c r="M349" s="48" t="str">
        <f t="shared" si="38"/>
        <v/>
      </c>
      <c r="N349" s="49" t="str">
        <f t="shared" si="39"/>
        <v/>
      </c>
      <c r="O349" s="47"/>
      <c r="P349" s="47"/>
      <c r="Q349" s="47"/>
      <c r="R349" s="49" t="str">
        <f t="shared" si="36"/>
        <v/>
      </c>
      <c r="S349" s="47"/>
      <c r="T349" s="47"/>
      <c r="U349" s="47"/>
      <c r="V349" s="54" t="str">
        <f t="shared" si="40"/>
        <v/>
      </c>
      <c r="W349" s="46"/>
      <c r="X349" s="54" t="str">
        <f t="shared" si="41"/>
        <v/>
      </c>
      <c r="Y349" s="46"/>
      <c r="Z349" s="55"/>
      <c r="AA349" s="55"/>
    </row>
    <row r="350" spans="1:27" x14ac:dyDescent="0.55000000000000004">
      <c r="A350" s="5" t="str">
        <f>IF('Data Validation'!$K$2&lt;&gt;TRUE,"",'Data Validation'!A350)</f>
        <v/>
      </c>
      <c r="B350" s="5" t="str">
        <f>IF('Data Validation'!$K$2&lt;&gt;TRUE,"",'Data Validation'!C350)</f>
        <v/>
      </c>
      <c r="C350" s="5" t="str">
        <f>IF('Data Validation'!$K$2&lt;&gt;TRUE,"",'Data Validation'!E350)</f>
        <v/>
      </c>
      <c r="D350" s="5" t="str">
        <f>IF('Data Validation'!$K$2&lt;&gt;TRUE,"",'Data Validation'!G350)</f>
        <v/>
      </c>
      <c r="E350" s="5" t="str">
        <f>IF($C350&lt;&gt;"M5","",Price!F350)</f>
        <v/>
      </c>
      <c r="F350" s="5" t="str">
        <f>IF($C350&lt;&gt;"M5","",Price!G350)</f>
        <v/>
      </c>
      <c r="G350" s="5" t="str">
        <f>IF($C350&lt;&gt;"M5","",SSA!E350)</f>
        <v/>
      </c>
      <c r="H350" s="5" t="str">
        <f>IF($C350&lt;&gt;"M5","",SSA!F350)</f>
        <v/>
      </c>
      <c r="I350" s="5" t="str">
        <f>IF($C350&lt;&gt;"M5","",SSA!G350)</f>
        <v/>
      </c>
      <c r="J350" s="5" t="str">
        <f>IF($C350&lt;&gt;"M5","",SSA!H350)</f>
        <v/>
      </c>
      <c r="K350" s="15" t="str">
        <f t="shared" si="35"/>
        <v/>
      </c>
      <c r="L350" s="26" t="str">
        <f t="shared" si="37"/>
        <v/>
      </c>
      <c r="M350" s="48" t="str">
        <f t="shared" si="38"/>
        <v/>
      </c>
      <c r="N350" s="49" t="str">
        <f t="shared" si="39"/>
        <v/>
      </c>
      <c r="O350" s="47"/>
      <c r="P350" s="47"/>
      <c r="Q350" s="47"/>
      <c r="R350" s="49" t="str">
        <f t="shared" si="36"/>
        <v/>
      </c>
      <c r="S350" s="47"/>
      <c r="T350" s="47"/>
      <c r="U350" s="47"/>
      <c r="V350" s="54" t="str">
        <f t="shared" si="40"/>
        <v/>
      </c>
      <c r="W350" s="46"/>
      <c r="X350" s="54" t="str">
        <f t="shared" si="41"/>
        <v/>
      </c>
      <c r="Y350" s="46"/>
      <c r="Z350" s="55"/>
      <c r="AA350" s="55"/>
    </row>
    <row r="351" spans="1:27" x14ac:dyDescent="0.55000000000000004">
      <c r="A351" s="5" t="str">
        <f>IF('Data Validation'!$K$2&lt;&gt;TRUE,"",'Data Validation'!A351)</f>
        <v/>
      </c>
      <c r="B351" s="5" t="str">
        <f>IF('Data Validation'!$K$2&lt;&gt;TRUE,"",'Data Validation'!C351)</f>
        <v/>
      </c>
      <c r="C351" s="5" t="str">
        <f>IF('Data Validation'!$K$2&lt;&gt;TRUE,"",'Data Validation'!E351)</f>
        <v/>
      </c>
      <c r="D351" s="5" t="str">
        <f>IF('Data Validation'!$K$2&lt;&gt;TRUE,"",'Data Validation'!G351)</f>
        <v/>
      </c>
      <c r="E351" s="5" t="str">
        <f>IF($C351&lt;&gt;"M5","",Price!F351)</f>
        <v/>
      </c>
      <c r="F351" s="5" t="str">
        <f>IF($C351&lt;&gt;"M5","",Price!G351)</f>
        <v/>
      </c>
      <c r="G351" s="5" t="str">
        <f>IF($C351&lt;&gt;"M5","",SSA!E351)</f>
        <v/>
      </c>
      <c r="H351" s="5" t="str">
        <f>IF($C351&lt;&gt;"M5","",SSA!F351)</f>
        <v/>
      </c>
      <c r="I351" s="5" t="str">
        <f>IF($C351&lt;&gt;"M5","",SSA!G351)</f>
        <v/>
      </c>
      <c r="J351" s="5" t="str">
        <f>IF($C351&lt;&gt;"M5","",SSA!H351)</f>
        <v/>
      </c>
      <c r="K351" s="15" t="str">
        <f t="shared" si="35"/>
        <v/>
      </c>
      <c r="L351" s="26" t="str">
        <f t="shared" si="37"/>
        <v/>
      </c>
      <c r="M351" s="48" t="str">
        <f t="shared" si="38"/>
        <v/>
      </c>
      <c r="N351" s="49" t="str">
        <f t="shared" si="39"/>
        <v/>
      </c>
      <c r="O351" s="47"/>
      <c r="P351" s="47"/>
      <c r="Q351" s="47"/>
      <c r="R351" s="49" t="str">
        <f t="shared" si="36"/>
        <v/>
      </c>
      <c r="S351" s="47"/>
      <c r="T351" s="47"/>
      <c r="U351" s="47"/>
      <c r="V351" s="54" t="str">
        <f t="shared" si="40"/>
        <v/>
      </c>
      <c r="W351" s="46"/>
      <c r="X351" s="54" t="str">
        <f t="shared" si="41"/>
        <v/>
      </c>
      <c r="Y351" s="46"/>
      <c r="Z351" s="55"/>
      <c r="AA351" s="55"/>
    </row>
    <row r="352" spans="1:27" x14ac:dyDescent="0.55000000000000004">
      <c r="A352" s="5" t="str">
        <f>IF('Data Validation'!$K$2&lt;&gt;TRUE,"",'Data Validation'!A352)</f>
        <v/>
      </c>
      <c r="B352" s="5" t="str">
        <f>IF('Data Validation'!$K$2&lt;&gt;TRUE,"",'Data Validation'!C352)</f>
        <v/>
      </c>
      <c r="C352" s="5" t="str">
        <f>IF('Data Validation'!$K$2&lt;&gt;TRUE,"",'Data Validation'!E352)</f>
        <v/>
      </c>
      <c r="D352" s="5" t="str">
        <f>IF('Data Validation'!$K$2&lt;&gt;TRUE,"",'Data Validation'!G352)</f>
        <v/>
      </c>
      <c r="E352" s="5" t="str">
        <f>IF($C352&lt;&gt;"M5","",Price!F352)</f>
        <v/>
      </c>
      <c r="F352" s="5" t="str">
        <f>IF($C352&lt;&gt;"M5","",Price!G352)</f>
        <v/>
      </c>
      <c r="G352" s="5" t="str">
        <f>IF($C352&lt;&gt;"M5","",SSA!E352)</f>
        <v/>
      </c>
      <c r="H352" s="5" t="str">
        <f>IF($C352&lt;&gt;"M5","",SSA!F352)</f>
        <v/>
      </c>
      <c r="I352" s="5" t="str">
        <f>IF($C352&lt;&gt;"M5","",SSA!G352)</f>
        <v/>
      </c>
      <c r="J352" s="5" t="str">
        <f>IF($C352&lt;&gt;"M5","",SSA!H352)</f>
        <v/>
      </c>
      <c r="K352" s="15" t="str">
        <f t="shared" si="35"/>
        <v/>
      </c>
      <c r="L352" s="26" t="str">
        <f t="shared" si="37"/>
        <v/>
      </c>
      <c r="M352" s="48" t="str">
        <f t="shared" si="38"/>
        <v/>
      </c>
      <c r="N352" s="49" t="str">
        <f t="shared" si="39"/>
        <v/>
      </c>
      <c r="O352" s="47"/>
      <c r="P352" s="47"/>
      <c r="Q352" s="47"/>
      <c r="R352" s="49" t="str">
        <f t="shared" si="36"/>
        <v/>
      </c>
      <c r="S352" s="47"/>
      <c r="T352" s="47"/>
      <c r="U352" s="47"/>
      <c r="V352" s="54" t="str">
        <f t="shared" si="40"/>
        <v/>
      </c>
      <c r="W352" s="46"/>
      <c r="X352" s="54" t="str">
        <f t="shared" si="41"/>
        <v/>
      </c>
      <c r="Y352" s="46"/>
      <c r="Z352" s="55"/>
      <c r="AA352" s="55"/>
    </row>
    <row r="353" spans="1:27" x14ac:dyDescent="0.55000000000000004">
      <c r="A353" s="5" t="str">
        <f>IF('Data Validation'!$K$2&lt;&gt;TRUE,"",'Data Validation'!A353)</f>
        <v/>
      </c>
      <c r="B353" s="5" t="str">
        <f>IF('Data Validation'!$K$2&lt;&gt;TRUE,"",'Data Validation'!C353)</f>
        <v/>
      </c>
      <c r="C353" s="5" t="str">
        <f>IF('Data Validation'!$K$2&lt;&gt;TRUE,"",'Data Validation'!E353)</f>
        <v/>
      </c>
      <c r="D353" s="5" t="str">
        <f>IF('Data Validation'!$K$2&lt;&gt;TRUE,"",'Data Validation'!G353)</f>
        <v/>
      </c>
      <c r="E353" s="5" t="str">
        <f>IF($C353&lt;&gt;"M5","",Price!F353)</f>
        <v/>
      </c>
      <c r="F353" s="5" t="str">
        <f>IF($C353&lt;&gt;"M5","",Price!G353)</f>
        <v/>
      </c>
      <c r="G353" s="5" t="str">
        <f>IF($C353&lt;&gt;"M5","",SSA!E353)</f>
        <v/>
      </c>
      <c r="H353" s="5" t="str">
        <f>IF($C353&lt;&gt;"M5","",SSA!F353)</f>
        <v/>
      </c>
      <c r="I353" s="5" t="str">
        <f>IF($C353&lt;&gt;"M5","",SSA!G353)</f>
        <v/>
      </c>
      <c r="J353" s="5" t="str">
        <f>IF($C353&lt;&gt;"M5","",SSA!H353)</f>
        <v/>
      </c>
      <c r="K353" s="15" t="str">
        <f t="shared" si="35"/>
        <v/>
      </c>
      <c r="L353" s="26" t="str">
        <f t="shared" si="37"/>
        <v/>
      </c>
      <c r="M353" s="48" t="str">
        <f t="shared" si="38"/>
        <v/>
      </c>
      <c r="N353" s="49" t="str">
        <f t="shared" si="39"/>
        <v/>
      </c>
      <c r="O353" s="47"/>
      <c r="P353" s="47"/>
      <c r="Q353" s="47"/>
      <c r="R353" s="49" t="str">
        <f t="shared" si="36"/>
        <v/>
      </c>
      <c r="S353" s="47"/>
      <c r="T353" s="47"/>
      <c r="U353" s="47"/>
      <c r="V353" s="54" t="str">
        <f t="shared" si="40"/>
        <v/>
      </c>
      <c r="W353" s="46"/>
      <c r="X353" s="54" t="str">
        <f t="shared" si="41"/>
        <v/>
      </c>
      <c r="Y353" s="46"/>
      <c r="Z353" s="55"/>
      <c r="AA353" s="55"/>
    </row>
    <row r="354" spans="1:27" x14ac:dyDescent="0.55000000000000004">
      <c r="A354" s="5" t="str">
        <f>IF('Data Validation'!$K$2&lt;&gt;TRUE,"",'Data Validation'!A354)</f>
        <v/>
      </c>
      <c r="B354" s="5" t="str">
        <f>IF('Data Validation'!$K$2&lt;&gt;TRUE,"",'Data Validation'!C354)</f>
        <v/>
      </c>
      <c r="C354" s="5" t="str">
        <f>IF('Data Validation'!$K$2&lt;&gt;TRUE,"",'Data Validation'!E354)</f>
        <v/>
      </c>
      <c r="D354" s="5" t="str">
        <f>IF('Data Validation'!$K$2&lt;&gt;TRUE,"",'Data Validation'!G354)</f>
        <v/>
      </c>
      <c r="E354" s="5" t="str">
        <f>IF($C354&lt;&gt;"M5","",Price!F354)</f>
        <v/>
      </c>
      <c r="F354" s="5" t="str">
        <f>IF($C354&lt;&gt;"M5","",Price!G354)</f>
        <v/>
      </c>
      <c r="G354" s="5" t="str">
        <f>IF($C354&lt;&gt;"M5","",SSA!E354)</f>
        <v/>
      </c>
      <c r="H354" s="5" t="str">
        <f>IF($C354&lt;&gt;"M5","",SSA!F354)</f>
        <v/>
      </c>
      <c r="I354" s="5" t="str">
        <f>IF($C354&lt;&gt;"M5","",SSA!G354)</f>
        <v/>
      </c>
      <c r="J354" s="5" t="str">
        <f>IF($C354&lt;&gt;"M5","",SSA!H354)</f>
        <v/>
      </c>
      <c r="K354" s="15" t="str">
        <f t="shared" si="35"/>
        <v/>
      </c>
      <c r="L354" s="26" t="str">
        <f t="shared" si="37"/>
        <v/>
      </c>
      <c r="M354" s="48" t="str">
        <f t="shared" si="38"/>
        <v/>
      </c>
      <c r="N354" s="49" t="str">
        <f t="shared" si="39"/>
        <v/>
      </c>
      <c r="O354" s="47"/>
      <c r="P354" s="47"/>
      <c r="Q354" s="47"/>
      <c r="R354" s="49" t="str">
        <f t="shared" si="36"/>
        <v/>
      </c>
      <c r="S354" s="47"/>
      <c r="T354" s="47"/>
      <c r="U354" s="47"/>
      <c r="V354" s="54" t="str">
        <f t="shared" si="40"/>
        <v/>
      </c>
      <c r="W354" s="46"/>
      <c r="X354" s="54" t="str">
        <f t="shared" si="41"/>
        <v/>
      </c>
      <c r="Y354" s="46"/>
      <c r="Z354" s="55"/>
      <c r="AA354" s="55"/>
    </row>
    <row r="355" spans="1:27" x14ac:dyDescent="0.55000000000000004">
      <c r="A355" s="5" t="str">
        <f>IF('Data Validation'!$K$2&lt;&gt;TRUE,"",'Data Validation'!A355)</f>
        <v/>
      </c>
      <c r="B355" s="5" t="str">
        <f>IF('Data Validation'!$K$2&lt;&gt;TRUE,"",'Data Validation'!C355)</f>
        <v/>
      </c>
      <c r="C355" s="5" t="str">
        <f>IF('Data Validation'!$K$2&lt;&gt;TRUE,"",'Data Validation'!E355)</f>
        <v/>
      </c>
      <c r="D355" s="5" t="str">
        <f>IF('Data Validation'!$K$2&lt;&gt;TRUE,"",'Data Validation'!G355)</f>
        <v/>
      </c>
      <c r="E355" s="5" t="str">
        <f>IF($C355&lt;&gt;"M5","",Price!F355)</f>
        <v/>
      </c>
      <c r="F355" s="5" t="str">
        <f>IF($C355&lt;&gt;"M5","",Price!G355)</f>
        <v/>
      </c>
      <c r="G355" s="5" t="str">
        <f>IF($C355&lt;&gt;"M5","",SSA!E355)</f>
        <v/>
      </c>
      <c r="H355" s="5" t="str">
        <f>IF($C355&lt;&gt;"M5","",SSA!F355)</f>
        <v/>
      </c>
      <c r="I355" s="5" t="str">
        <f>IF($C355&lt;&gt;"M5","",SSA!G355)</f>
        <v/>
      </c>
      <c r="J355" s="5" t="str">
        <f>IF($C355&lt;&gt;"M5","",SSA!H355)</f>
        <v/>
      </c>
      <c r="K355" s="15" t="str">
        <f t="shared" si="35"/>
        <v/>
      </c>
      <c r="L355" s="26" t="str">
        <f t="shared" si="37"/>
        <v/>
      </c>
      <c r="M355" s="48" t="str">
        <f t="shared" si="38"/>
        <v/>
      </c>
      <c r="N355" s="49" t="str">
        <f t="shared" si="39"/>
        <v/>
      </c>
      <c r="O355" s="47"/>
      <c r="P355" s="47"/>
      <c r="Q355" s="47"/>
      <c r="R355" s="49" t="str">
        <f t="shared" si="36"/>
        <v/>
      </c>
      <c r="S355" s="47"/>
      <c r="T355" s="47"/>
      <c r="U355" s="47"/>
      <c r="V355" s="54" t="str">
        <f t="shared" si="40"/>
        <v/>
      </c>
      <c r="W355" s="46"/>
      <c r="X355" s="54" t="str">
        <f t="shared" si="41"/>
        <v/>
      </c>
      <c r="Y355" s="46"/>
      <c r="Z355" s="55"/>
      <c r="AA355" s="55"/>
    </row>
    <row r="356" spans="1:27" x14ac:dyDescent="0.55000000000000004">
      <c r="A356" s="5" t="str">
        <f>IF('Data Validation'!$K$2&lt;&gt;TRUE,"",'Data Validation'!A356)</f>
        <v/>
      </c>
      <c r="B356" s="5" t="str">
        <f>IF('Data Validation'!$K$2&lt;&gt;TRUE,"",'Data Validation'!C356)</f>
        <v/>
      </c>
      <c r="C356" s="5" t="str">
        <f>IF('Data Validation'!$K$2&lt;&gt;TRUE,"",'Data Validation'!E356)</f>
        <v/>
      </c>
      <c r="D356" s="5" t="str">
        <f>IF('Data Validation'!$K$2&lt;&gt;TRUE,"",'Data Validation'!G356)</f>
        <v/>
      </c>
      <c r="E356" s="5" t="str">
        <f>IF($C356&lt;&gt;"M5","",Price!F356)</f>
        <v/>
      </c>
      <c r="F356" s="5" t="str">
        <f>IF($C356&lt;&gt;"M5","",Price!G356)</f>
        <v/>
      </c>
      <c r="G356" s="5" t="str">
        <f>IF($C356&lt;&gt;"M5","",SSA!E356)</f>
        <v/>
      </c>
      <c r="H356" s="5" t="str">
        <f>IF($C356&lt;&gt;"M5","",SSA!F356)</f>
        <v/>
      </c>
      <c r="I356" s="5" t="str">
        <f>IF($C356&lt;&gt;"M5","",SSA!G356)</f>
        <v/>
      </c>
      <c r="J356" s="5" t="str">
        <f>IF($C356&lt;&gt;"M5","",SSA!H356)</f>
        <v/>
      </c>
      <c r="K356" s="15" t="str">
        <f t="shared" si="35"/>
        <v/>
      </c>
      <c r="L356" s="26" t="str">
        <f t="shared" si="37"/>
        <v/>
      </c>
      <c r="M356" s="48" t="str">
        <f t="shared" si="38"/>
        <v/>
      </c>
      <c r="N356" s="49" t="str">
        <f t="shared" si="39"/>
        <v/>
      </c>
      <c r="O356" s="47"/>
      <c r="P356" s="47"/>
      <c r="Q356" s="47"/>
      <c r="R356" s="49" t="str">
        <f t="shared" si="36"/>
        <v/>
      </c>
      <c r="S356" s="47"/>
      <c r="T356" s="47"/>
      <c r="U356" s="47"/>
      <c r="V356" s="54" t="str">
        <f t="shared" si="40"/>
        <v/>
      </c>
      <c r="W356" s="46"/>
      <c r="X356" s="54" t="str">
        <f t="shared" si="41"/>
        <v/>
      </c>
      <c r="Y356" s="46"/>
      <c r="Z356" s="55"/>
      <c r="AA356" s="55"/>
    </row>
    <row r="357" spans="1:27" x14ac:dyDescent="0.55000000000000004">
      <c r="A357" s="5" t="str">
        <f>IF('Data Validation'!$K$2&lt;&gt;TRUE,"",'Data Validation'!A357)</f>
        <v/>
      </c>
      <c r="B357" s="5" t="str">
        <f>IF('Data Validation'!$K$2&lt;&gt;TRUE,"",'Data Validation'!C357)</f>
        <v/>
      </c>
      <c r="C357" s="5" t="str">
        <f>IF('Data Validation'!$K$2&lt;&gt;TRUE,"",'Data Validation'!E357)</f>
        <v/>
      </c>
      <c r="D357" s="5" t="str">
        <f>IF('Data Validation'!$K$2&lt;&gt;TRUE,"",'Data Validation'!G357)</f>
        <v/>
      </c>
      <c r="E357" s="5" t="str">
        <f>IF($C357&lt;&gt;"M5","",Price!F357)</f>
        <v/>
      </c>
      <c r="F357" s="5" t="str">
        <f>IF($C357&lt;&gt;"M5","",Price!G357)</f>
        <v/>
      </c>
      <c r="G357" s="5" t="str">
        <f>IF($C357&lt;&gt;"M5","",SSA!E357)</f>
        <v/>
      </c>
      <c r="H357" s="5" t="str">
        <f>IF($C357&lt;&gt;"M5","",SSA!F357)</f>
        <v/>
      </c>
      <c r="I357" s="5" t="str">
        <f>IF($C357&lt;&gt;"M5","",SSA!G357)</f>
        <v/>
      </c>
      <c r="J357" s="5" t="str">
        <f>IF($C357&lt;&gt;"M5","",SSA!H357)</f>
        <v/>
      </c>
      <c r="K357" s="15" t="str">
        <f t="shared" si="35"/>
        <v/>
      </c>
      <c r="L357" s="26" t="str">
        <f t="shared" si="37"/>
        <v/>
      </c>
      <c r="M357" s="48" t="str">
        <f t="shared" si="38"/>
        <v/>
      </c>
      <c r="N357" s="49" t="str">
        <f t="shared" si="39"/>
        <v/>
      </c>
      <c r="O357" s="47"/>
      <c r="P357" s="47"/>
      <c r="Q357" s="47"/>
      <c r="R357" s="49" t="str">
        <f t="shared" si="36"/>
        <v/>
      </c>
      <c r="S357" s="47"/>
      <c r="T357" s="47"/>
      <c r="U357" s="47"/>
      <c r="V357" s="54" t="str">
        <f t="shared" si="40"/>
        <v/>
      </c>
      <c r="W357" s="46"/>
      <c r="X357" s="54" t="str">
        <f t="shared" si="41"/>
        <v/>
      </c>
      <c r="Y357" s="46"/>
      <c r="Z357" s="55"/>
      <c r="AA357" s="55"/>
    </row>
    <row r="358" spans="1:27" x14ac:dyDescent="0.55000000000000004">
      <c r="A358" s="5" t="str">
        <f>IF('Data Validation'!$K$2&lt;&gt;TRUE,"",'Data Validation'!A358)</f>
        <v/>
      </c>
      <c r="B358" s="5" t="str">
        <f>IF('Data Validation'!$K$2&lt;&gt;TRUE,"",'Data Validation'!C358)</f>
        <v/>
      </c>
      <c r="C358" s="5" t="str">
        <f>IF('Data Validation'!$K$2&lt;&gt;TRUE,"",'Data Validation'!E358)</f>
        <v/>
      </c>
      <c r="D358" s="5" t="str">
        <f>IF('Data Validation'!$K$2&lt;&gt;TRUE,"",'Data Validation'!G358)</f>
        <v/>
      </c>
      <c r="E358" s="5" t="str">
        <f>IF($C358&lt;&gt;"M5","",Price!F358)</f>
        <v/>
      </c>
      <c r="F358" s="5" t="str">
        <f>IF($C358&lt;&gt;"M5","",Price!G358)</f>
        <v/>
      </c>
      <c r="G358" s="5" t="str">
        <f>IF($C358&lt;&gt;"M5","",SSA!E358)</f>
        <v/>
      </c>
      <c r="H358" s="5" t="str">
        <f>IF($C358&lt;&gt;"M5","",SSA!F358)</f>
        <v/>
      </c>
      <c r="I358" s="5" t="str">
        <f>IF($C358&lt;&gt;"M5","",SSA!G358)</f>
        <v/>
      </c>
      <c r="J358" s="5" t="str">
        <f>IF($C358&lt;&gt;"M5","",SSA!H358)</f>
        <v/>
      </c>
      <c r="K358" s="15" t="str">
        <f t="shared" si="35"/>
        <v/>
      </c>
      <c r="L358" s="26" t="str">
        <f t="shared" si="37"/>
        <v/>
      </c>
      <c r="M358" s="48" t="str">
        <f t="shared" si="38"/>
        <v/>
      </c>
      <c r="N358" s="49" t="str">
        <f t="shared" si="39"/>
        <v/>
      </c>
      <c r="O358" s="47"/>
      <c r="P358" s="47"/>
      <c r="Q358" s="47"/>
      <c r="R358" s="49" t="str">
        <f t="shared" si="36"/>
        <v/>
      </c>
      <c r="S358" s="47"/>
      <c r="T358" s="47"/>
      <c r="U358" s="47"/>
      <c r="V358" s="54" t="str">
        <f t="shared" si="40"/>
        <v/>
      </c>
      <c r="W358" s="46"/>
      <c r="X358" s="54" t="str">
        <f t="shared" si="41"/>
        <v/>
      </c>
      <c r="Y358" s="46"/>
      <c r="Z358" s="55"/>
      <c r="AA358" s="55"/>
    </row>
    <row r="359" spans="1:27" x14ac:dyDescent="0.55000000000000004">
      <c r="A359" s="5" t="str">
        <f>IF('Data Validation'!$K$2&lt;&gt;TRUE,"",'Data Validation'!A359)</f>
        <v/>
      </c>
      <c r="B359" s="5" t="str">
        <f>IF('Data Validation'!$K$2&lt;&gt;TRUE,"",'Data Validation'!C359)</f>
        <v/>
      </c>
      <c r="C359" s="5" t="str">
        <f>IF('Data Validation'!$K$2&lt;&gt;TRUE,"",'Data Validation'!E359)</f>
        <v/>
      </c>
      <c r="D359" s="5" t="str">
        <f>IF('Data Validation'!$K$2&lt;&gt;TRUE,"",'Data Validation'!G359)</f>
        <v/>
      </c>
      <c r="E359" s="5" t="str">
        <f>IF($C359&lt;&gt;"M5","",Price!F359)</f>
        <v/>
      </c>
      <c r="F359" s="5" t="str">
        <f>IF($C359&lt;&gt;"M5","",Price!G359)</f>
        <v/>
      </c>
      <c r="G359" s="5" t="str">
        <f>IF($C359&lt;&gt;"M5","",SSA!E359)</f>
        <v/>
      </c>
      <c r="H359" s="5" t="str">
        <f>IF($C359&lt;&gt;"M5","",SSA!F359)</f>
        <v/>
      </c>
      <c r="I359" s="5" t="str">
        <f>IF($C359&lt;&gt;"M5","",SSA!G359)</f>
        <v/>
      </c>
      <c r="J359" s="5" t="str">
        <f>IF($C359&lt;&gt;"M5","",SSA!H359)</f>
        <v/>
      </c>
      <c r="K359" s="15" t="str">
        <f t="shared" si="35"/>
        <v/>
      </c>
      <c r="L359" s="26" t="str">
        <f t="shared" si="37"/>
        <v/>
      </c>
      <c r="M359" s="48" t="str">
        <f t="shared" si="38"/>
        <v/>
      </c>
      <c r="N359" s="49" t="str">
        <f t="shared" si="39"/>
        <v/>
      </c>
      <c r="O359" s="47"/>
      <c r="P359" s="47"/>
      <c r="Q359" s="47"/>
      <c r="R359" s="49" t="str">
        <f t="shared" si="36"/>
        <v/>
      </c>
      <c r="S359" s="47"/>
      <c r="T359" s="47"/>
      <c r="U359" s="47"/>
      <c r="V359" s="54" t="str">
        <f t="shared" si="40"/>
        <v/>
      </c>
      <c r="W359" s="46"/>
      <c r="X359" s="54" t="str">
        <f t="shared" si="41"/>
        <v/>
      </c>
      <c r="Y359" s="46"/>
      <c r="Z359" s="55"/>
      <c r="AA359" s="55"/>
    </row>
    <row r="360" spans="1:27" x14ac:dyDescent="0.55000000000000004">
      <c r="A360" s="5" t="str">
        <f>IF('Data Validation'!$K$2&lt;&gt;TRUE,"",'Data Validation'!A360)</f>
        <v/>
      </c>
      <c r="B360" s="5" t="str">
        <f>IF('Data Validation'!$K$2&lt;&gt;TRUE,"",'Data Validation'!C360)</f>
        <v/>
      </c>
      <c r="C360" s="5" t="str">
        <f>IF('Data Validation'!$K$2&lt;&gt;TRUE,"",'Data Validation'!E360)</f>
        <v/>
      </c>
      <c r="D360" s="5" t="str">
        <f>IF('Data Validation'!$K$2&lt;&gt;TRUE,"",'Data Validation'!G360)</f>
        <v/>
      </c>
      <c r="E360" s="5" t="str">
        <f>IF($C360&lt;&gt;"M5","",Price!F360)</f>
        <v/>
      </c>
      <c r="F360" s="5" t="str">
        <f>IF($C360&lt;&gt;"M5","",Price!G360)</f>
        <v/>
      </c>
      <c r="G360" s="5" t="str">
        <f>IF($C360&lt;&gt;"M5","",SSA!E360)</f>
        <v/>
      </c>
      <c r="H360" s="5" t="str">
        <f>IF($C360&lt;&gt;"M5","",SSA!F360)</f>
        <v/>
      </c>
      <c r="I360" s="5" t="str">
        <f>IF($C360&lt;&gt;"M5","",SSA!G360)</f>
        <v/>
      </c>
      <c r="J360" s="5" t="str">
        <f>IF($C360&lt;&gt;"M5","",SSA!H360)</f>
        <v/>
      </c>
      <c r="K360" s="15" t="str">
        <f t="shared" si="35"/>
        <v/>
      </c>
      <c r="L360" s="26" t="str">
        <f t="shared" si="37"/>
        <v/>
      </c>
      <c r="M360" s="48" t="str">
        <f t="shared" si="38"/>
        <v/>
      </c>
      <c r="N360" s="49" t="str">
        <f t="shared" si="39"/>
        <v/>
      </c>
      <c r="O360" s="47"/>
      <c r="P360" s="47"/>
      <c r="Q360" s="47"/>
      <c r="R360" s="49" t="str">
        <f t="shared" si="36"/>
        <v/>
      </c>
      <c r="S360" s="47"/>
      <c r="T360" s="47"/>
      <c r="U360" s="47"/>
      <c r="V360" s="54" t="str">
        <f t="shared" si="40"/>
        <v/>
      </c>
      <c r="W360" s="46"/>
      <c r="X360" s="54" t="str">
        <f t="shared" si="41"/>
        <v/>
      </c>
      <c r="Y360" s="46"/>
      <c r="Z360" s="55"/>
      <c r="AA360" s="55"/>
    </row>
    <row r="361" spans="1:27" x14ac:dyDescent="0.55000000000000004">
      <c r="A361" s="5" t="str">
        <f>IF('Data Validation'!$K$2&lt;&gt;TRUE,"",'Data Validation'!A361)</f>
        <v/>
      </c>
      <c r="B361" s="5" t="str">
        <f>IF('Data Validation'!$K$2&lt;&gt;TRUE,"",'Data Validation'!C361)</f>
        <v/>
      </c>
      <c r="C361" s="5" t="str">
        <f>IF('Data Validation'!$K$2&lt;&gt;TRUE,"",'Data Validation'!E361)</f>
        <v/>
      </c>
      <c r="D361" s="5" t="str">
        <f>IF('Data Validation'!$K$2&lt;&gt;TRUE,"",'Data Validation'!G361)</f>
        <v/>
      </c>
      <c r="E361" s="5" t="str">
        <f>IF($C361&lt;&gt;"M5","",Price!F361)</f>
        <v/>
      </c>
      <c r="F361" s="5" t="str">
        <f>IF($C361&lt;&gt;"M5","",Price!G361)</f>
        <v/>
      </c>
      <c r="G361" s="5" t="str">
        <f>IF($C361&lt;&gt;"M5","",SSA!E361)</f>
        <v/>
      </c>
      <c r="H361" s="5" t="str">
        <f>IF($C361&lt;&gt;"M5","",SSA!F361)</f>
        <v/>
      </c>
      <c r="I361" s="5" t="str">
        <f>IF($C361&lt;&gt;"M5","",SSA!G361)</f>
        <v/>
      </c>
      <c r="J361" s="5" t="str">
        <f>IF($C361&lt;&gt;"M5","",SSA!H361)</f>
        <v/>
      </c>
      <c r="K361" s="15" t="str">
        <f t="shared" si="35"/>
        <v/>
      </c>
      <c r="L361" s="26" t="str">
        <f t="shared" si="37"/>
        <v/>
      </c>
      <c r="M361" s="48" t="str">
        <f t="shared" si="38"/>
        <v/>
      </c>
      <c r="N361" s="49" t="str">
        <f t="shared" si="39"/>
        <v/>
      </c>
      <c r="O361" s="47"/>
      <c r="P361" s="47"/>
      <c r="Q361" s="47"/>
      <c r="R361" s="49" t="str">
        <f t="shared" si="36"/>
        <v/>
      </c>
      <c r="S361" s="47"/>
      <c r="T361" s="47"/>
      <c r="U361" s="47"/>
      <c r="V361" s="54" t="str">
        <f t="shared" si="40"/>
        <v/>
      </c>
      <c r="W361" s="46"/>
      <c r="X361" s="54" t="str">
        <f t="shared" si="41"/>
        <v/>
      </c>
      <c r="Y361" s="46"/>
      <c r="Z361" s="55"/>
      <c r="AA361" s="55"/>
    </row>
    <row r="362" spans="1:27" x14ac:dyDescent="0.55000000000000004">
      <c r="A362" s="5" t="str">
        <f>IF('Data Validation'!$K$2&lt;&gt;TRUE,"",'Data Validation'!A362)</f>
        <v/>
      </c>
      <c r="B362" s="5" t="str">
        <f>IF('Data Validation'!$K$2&lt;&gt;TRUE,"",'Data Validation'!C362)</f>
        <v/>
      </c>
      <c r="C362" s="5" t="str">
        <f>IF('Data Validation'!$K$2&lt;&gt;TRUE,"",'Data Validation'!E362)</f>
        <v/>
      </c>
      <c r="D362" s="5" t="str">
        <f>IF('Data Validation'!$K$2&lt;&gt;TRUE,"",'Data Validation'!G362)</f>
        <v/>
      </c>
      <c r="E362" s="5" t="str">
        <f>IF($C362&lt;&gt;"M5","",Price!F362)</f>
        <v/>
      </c>
      <c r="F362" s="5" t="str">
        <f>IF($C362&lt;&gt;"M5","",Price!G362)</f>
        <v/>
      </c>
      <c r="G362" s="5" t="str">
        <f>IF($C362&lt;&gt;"M5","",SSA!E362)</f>
        <v/>
      </c>
      <c r="H362" s="5" t="str">
        <f>IF($C362&lt;&gt;"M5","",SSA!F362)</f>
        <v/>
      </c>
      <c r="I362" s="5" t="str">
        <f>IF($C362&lt;&gt;"M5","",SSA!G362)</f>
        <v/>
      </c>
      <c r="J362" s="5" t="str">
        <f>IF($C362&lt;&gt;"M5","",SSA!H362)</f>
        <v/>
      </c>
      <c r="K362" s="15" t="str">
        <f t="shared" si="35"/>
        <v/>
      </c>
      <c r="L362" s="26" t="str">
        <f t="shared" si="37"/>
        <v/>
      </c>
      <c r="M362" s="48" t="str">
        <f t="shared" si="38"/>
        <v/>
      </c>
      <c r="N362" s="49" t="str">
        <f t="shared" si="39"/>
        <v/>
      </c>
      <c r="O362" s="47"/>
      <c r="P362" s="47"/>
      <c r="Q362" s="47"/>
      <c r="R362" s="49" t="str">
        <f t="shared" si="36"/>
        <v/>
      </c>
      <c r="S362" s="47"/>
      <c r="T362" s="47"/>
      <c r="U362" s="47"/>
      <c r="V362" s="54" t="str">
        <f t="shared" si="40"/>
        <v/>
      </c>
      <c r="W362" s="46"/>
      <c r="X362" s="54" t="str">
        <f t="shared" si="41"/>
        <v/>
      </c>
      <c r="Y362" s="46"/>
      <c r="Z362" s="55"/>
      <c r="AA362" s="55"/>
    </row>
    <row r="363" spans="1:27" x14ac:dyDescent="0.55000000000000004">
      <c r="A363" s="5" t="str">
        <f>IF('Data Validation'!$K$2&lt;&gt;TRUE,"",'Data Validation'!A363)</f>
        <v/>
      </c>
      <c r="B363" s="5" t="str">
        <f>IF('Data Validation'!$K$2&lt;&gt;TRUE,"",'Data Validation'!C363)</f>
        <v/>
      </c>
      <c r="C363" s="5" t="str">
        <f>IF('Data Validation'!$K$2&lt;&gt;TRUE,"",'Data Validation'!E363)</f>
        <v/>
      </c>
      <c r="D363" s="5" t="str">
        <f>IF('Data Validation'!$K$2&lt;&gt;TRUE,"",'Data Validation'!G363)</f>
        <v/>
      </c>
      <c r="E363" s="5" t="str">
        <f>IF($C363&lt;&gt;"M5","",Price!F363)</f>
        <v/>
      </c>
      <c r="F363" s="5" t="str">
        <f>IF($C363&lt;&gt;"M5","",Price!G363)</f>
        <v/>
      </c>
      <c r="G363" s="5" t="str">
        <f>IF($C363&lt;&gt;"M5","",SSA!E363)</f>
        <v/>
      </c>
      <c r="H363" s="5" t="str">
        <f>IF($C363&lt;&gt;"M5","",SSA!F363)</f>
        <v/>
      </c>
      <c r="I363" s="5" t="str">
        <f>IF($C363&lt;&gt;"M5","",SSA!G363)</f>
        <v/>
      </c>
      <c r="J363" s="5" t="str">
        <f>IF($C363&lt;&gt;"M5","",SSA!H363)</f>
        <v/>
      </c>
      <c r="K363" s="15" t="str">
        <f t="shared" si="35"/>
        <v/>
      </c>
      <c r="L363" s="26" t="str">
        <f t="shared" si="37"/>
        <v/>
      </c>
      <c r="M363" s="48" t="str">
        <f t="shared" si="38"/>
        <v/>
      </c>
      <c r="N363" s="49" t="str">
        <f t="shared" si="39"/>
        <v/>
      </c>
      <c r="O363" s="47"/>
      <c r="P363" s="47"/>
      <c r="Q363" s="47"/>
      <c r="R363" s="49" t="str">
        <f t="shared" si="36"/>
        <v/>
      </c>
      <c r="S363" s="47"/>
      <c r="T363" s="47"/>
      <c r="U363" s="47"/>
      <c r="V363" s="54" t="str">
        <f t="shared" si="40"/>
        <v/>
      </c>
      <c r="W363" s="46"/>
      <c r="X363" s="54" t="str">
        <f t="shared" si="41"/>
        <v/>
      </c>
      <c r="Y363" s="46"/>
      <c r="Z363" s="55"/>
      <c r="AA363" s="55"/>
    </row>
    <row r="364" spans="1:27" x14ac:dyDescent="0.55000000000000004">
      <c r="A364" s="5" t="str">
        <f>IF('Data Validation'!$K$2&lt;&gt;TRUE,"",'Data Validation'!A364)</f>
        <v/>
      </c>
      <c r="B364" s="5" t="str">
        <f>IF('Data Validation'!$K$2&lt;&gt;TRUE,"",'Data Validation'!C364)</f>
        <v/>
      </c>
      <c r="C364" s="5" t="str">
        <f>IF('Data Validation'!$K$2&lt;&gt;TRUE,"",'Data Validation'!E364)</f>
        <v/>
      </c>
      <c r="D364" s="5" t="str">
        <f>IF('Data Validation'!$K$2&lt;&gt;TRUE,"",'Data Validation'!G364)</f>
        <v/>
      </c>
      <c r="E364" s="5" t="str">
        <f>IF($C364&lt;&gt;"M5","",Price!F364)</f>
        <v/>
      </c>
      <c r="F364" s="5" t="str">
        <f>IF($C364&lt;&gt;"M5","",Price!G364)</f>
        <v/>
      </c>
      <c r="G364" s="5" t="str">
        <f>IF($C364&lt;&gt;"M5","",SSA!E364)</f>
        <v/>
      </c>
      <c r="H364" s="5" t="str">
        <f>IF($C364&lt;&gt;"M5","",SSA!F364)</f>
        <v/>
      </c>
      <c r="I364" s="5" t="str">
        <f>IF($C364&lt;&gt;"M5","",SSA!G364)</f>
        <v/>
      </c>
      <c r="J364" s="5" t="str">
        <f>IF($C364&lt;&gt;"M5","",SSA!H364)</f>
        <v/>
      </c>
      <c r="K364" s="15" t="str">
        <f t="shared" si="35"/>
        <v/>
      </c>
      <c r="L364" s="26" t="str">
        <f t="shared" si="37"/>
        <v/>
      </c>
      <c r="M364" s="48" t="str">
        <f t="shared" si="38"/>
        <v/>
      </c>
      <c r="N364" s="49" t="str">
        <f t="shared" si="39"/>
        <v/>
      </c>
      <c r="O364" s="47"/>
      <c r="P364" s="47"/>
      <c r="Q364" s="47"/>
      <c r="R364" s="49" t="str">
        <f t="shared" si="36"/>
        <v/>
      </c>
      <c r="S364" s="47"/>
      <c r="T364" s="47"/>
      <c r="U364" s="47"/>
      <c r="V364" s="54" t="str">
        <f t="shared" si="40"/>
        <v/>
      </c>
      <c r="W364" s="46"/>
      <c r="X364" s="54" t="str">
        <f t="shared" si="41"/>
        <v/>
      </c>
      <c r="Y364" s="46"/>
      <c r="Z364" s="55"/>
      <c r="AA364" s="55"/>
    </row>
    <row r="365" spans="1:27" x14ac:dyDescent="0.55000000000000004">
      <c r="A365" s="5" t="str">
        <f>IF('Data Validation'!$K$2&lt;&gt;TRUE,"",'Data Validation'!A365)</f>
        <v/>
      </c>
      <c r="B365" s="5" t="str">
        <f>IF('Data Validation'!$K$2&lt;&gt;TRUE,"",'Data Validation'!C365)</f>
        <v/>
      </c>
      <c r="C365" s="5" t="str">
        <f>IF('Data Validation'!$K$2&lt;&gt;TRUE,"",'Data Validation'!E365)</f>
        <v/>
      </c>
      <c r="D365" s="5" t="str">
        <f>IF('Data Validation'!$K$2&lt;&gt;TRUE,"",'Data Validation'!G365)</f>
        <v/>
      </c>
      <c r="E365" s="5" t="str">
        <f>IF($C365&lt;&gt;"M5","",Price!F365)</f>
        <v/>
      </c>
      <c r="F365" s="5" t="str">
        <f>IF($C365&lt;&gt;"M5","",Price!G365)</f>
        <v/>
      </c>
      <c r="G365" s="5" t="str">
        <f>IF($C365&lt;&gt;"M5","",SSA!E365)</f>
        <v/>
      </c>
      <c r="H365" s="5" t="str">
        <f>IF($C365&lt;&gt;"M5","",SSA!F365)</f>
        <v/>
      </c>
      <c r="I365" s="5" t="str">
        <f>IF($C365&lt;&gt;"M5","",SSA!G365)</f>
        <v/>
      </c>
      <c r="J365" s="5" t="str">
        <f>IF($C365&lt;&gt;"M5","",SSA!H365)</f>
        <v/>
      </c>
      <c r="K365" s="15" t="str">
        <f t="shared" si="35"/>
        <v/>
      </c>
      <c r="L365" s="26" t="str">
        <f t="shared" si="37"/>
        <v/>
      </c>
      <c r="M365" s="48" t="str">
        <f t="shared" si="38"/>
        <v/>
      </c>
      <c r="N365" s="49" t="str">
        <f t="shared" si="39"/>
        <v/>
      </c>
      <c r="O365" s="47"/>
      <c r="P365" s="47"/>
      <c r="Q365" s="47"/>
      <c r="R365" s="49" t="str">
        <f t="shared" si="36"/>
        <v/>
      </c>
      <c r="S365" s="47"/>
      <c r="T365" s="47"/>
      <c r="U365" s="47"/>
      <c r="V365" s="54" t="str">
        <f t="shared" si="40"/>
        <v/>
      </c>
      <c r="W365" s="46"/>
      <c r="X365" s="54" t="str">
        <f t="shared" si="41"/>
        <v/>
      </c>
      <c r="Y365" s="46"/>
      <c r="Z365" s="55"/>
      <c r="AA365" s="55"/>
    </row>
    <row r="366" spans="1:27" x14ac:dyDescent="0.55000000000000004">
      <c r="A366" s="5" t="str">
        <f>IF('Data Validation'!$K$2&lt;&gt;TRUE,"",'Data Validation'!A366)</f>
        <v/>
      </c>
      <c r="B366" s="5" t="str">
        <f>IF('Data Validation'!$K$2&lt;&gt;TRUE,"",'Data Validation'!C366)</f>
        <v/>
      </c>
      <c r="C366" s="5" t="str">
        <f>IF('Data Validation'!$K$2&lt;&gt;TRUE,"",'Data Validation'!E366)</f>
        <v/>
      </c>
      <c r="D366" s="5" t="str">
        <f>IF('Data Validation'!$K$2&lt;&gt;TRUE,"",'Data Validation'!G366)</f>
        <v/>
      </c>
      <c r="E366" s="5" t="str">
        <f>IF($C366&lt;&gt;"M5","",Price!F366)</f>
        <v/>
      </c>
      <c r="F366" s="5" t="str">
        <f>IF($C366&lt;&gt;"M5","",Price!G366)</f>
        <v/>
      </c>
      <c r="G366" s="5" t="str">
        <f>IF($C366&lt;&gt;"M5","",SSA!E366)</f>
        <v/>
      </c>
      <c r="H366" s="5" t="str">
        <f>IF($C366&lt;&gt;"M5","",SSA!F366)</f>
        <v/>
      </c>
      <c r="I366" s="5" t="str">
        <f>IF($C366&lt;&gt;"M5","",SSA!G366)</f>
        <v/>
      </c>
      <c r="J366" s="5" t="str">
        <f>IF($C366&lt;&gt;"M5","",SSA!H366)</f>
        <v/>
      </c>
      <c r="K366" s="15" t="str">
        <f t="shared" si="35"/>
        <v/>
      </c>
      <c r="L366" s="26" t="str">
        <f t="shared" si="37"/>
        <v/>
      </c>
      <c r="M366" s="48" t="str">
        <f t="shared" si="38"/>
        <v/>
      </c>
      <c r="N366" s="49" t="str">
        <f t="shared" si="39"/>
        <v/>
      </c>
      <c r="O366" s="47"/>
      <c r="P366" s="47"/>
      <c r="Q366" s="47"/>
      <c r="R366" s="49" t="str">
        <f t="shared" si="36"/>
        <v/>
      </c>
      <c r="S366" s="47"/>
      <c r="T366" s="47"/>
      <c r="U366" s="47"/>
      <c r="V366" s="54" t="str">
        <f t="shared" si="40"/>
        <v/>
      </c>
      <c r="W366" s="46"/>
      <c r="X366" s="54" t="str">
        <f t="shared" si="41"/>
        <v/>
      </c>
      <c r="Y366" s="46"/>
      <c r="Z366" s="55"/>
      <c r="AA366" s="55"/>
    </row>
    <row r="367" spans="1:27" x14ac:dyDescent="0.55000000000000004">
      <c r="A367" s="5" t="str">
        <f>IF('Data Validation'!$K$2&lt;&gt;TRUE,"",'Data Validation'!A367)</f>
        <v/>
      </c>
      <c r="B367" s="5" t="str">
        <f>IF('Data Validation'!$K$2&lt;&gt;TRUE,"",'Data Validation'!C367)</f>
        <v/>
      </c>
      <c r="C367" s="5" t="str">
        <f>IF('Data Validation'!$K$2&lt;&gt;TRUE,"",'Data Validation'!E367)</f>
        <v/>
      </c>
      <c r="D367" s="5" t="str">
        <f>IF('Data Validation'!$K$2&lt;&gt;TRUE,"",'Data Validation'!G367)</f>
        <v/>
      </c>
      <c r="E367" s="5" t="str">
        <f>IF($C367&lt;&gt;"M5","",Price!F367)</f>
        <v/>
      </c>
      <c r="F367" s="5" t="str">
        <f>IF($C367&lt;&gt;"M5","",Price!G367)</f>
        <v/>
      </c>
      <c r="G367" s="5" t="str">
        <f>IF($C367&lt;&gt;"M5","",SSA!E367)</f>
        <v/>
      </c>
      <c r="H367" s="5" t="str">
        <f>IF($C367&lt;&gt;"M5","",SSA!F367)</f>
        <v/>
      </c>
      <c r="I367" s="5" t="str">
        <f>IF($C367&lt;&gt;"M5","",SSA!G367)</f>
        <v/>
      </c>
      <c r="J367" s="5" t="str">
        <f>IF($C367&lt;&gt;"M5","",SSA!H367)</f>
        <v/>
      </c>
      <c r="K367" s="15" t="str">
        <f t="shared" si="35"/>
        <v/>
      </c>
      <c r="L367" s="26" t="str">
        <f t="shared" si="37"/>
        <v/>
      </c>
      <c r="M367" s="48" t="str">
        <f t="shared" si="38"/>
        <v/>
      </c>
      <c r="N367" s="49" t="str">
        <f t="shared" si="39"/>
        <v/>
      </c>
      <c r="O367" s="47"/>
      <c r="P367" s="47"/>
      <c r="Q367" s="47"/>
      <c r="R367" s="49" t="str">
        <f t="shared" si="36"/>
        <v/>
      </c>
      <c r="S367" s="47"/>
      <c r="T367" s="47"/>
      <c r="U367" s="47"/>
      <c r="V367" s="54" t="str">
        <f t="shared" si="40"/>
        <v/>
      </c>
      <c r="W367" s="46"/>
      <c r="X367" s="54" t="str">
        <f t="shared" si="41"/>
        <v/>
      </c>
      <c r="Y367" s="46"/>
      <c r="Z367" s="55"/>
      <c r="AA367" s="55"/>
    </row>
    <row r="368" spans="1:27" x14ac:dyDescent="0.55000000000000004">
      <c r="A368" s="5" t="str">
        <f>IF('Data Validation'!$K$2&lt;&gt;TRUE,"",'Data Validation'!A368)</f>
        <v/>
      </c>
      <c r="B368" s="5" t="str">
        <f>IF('Data Validation'!$K$2&lt;&gt;TRUE,"",'Data Validation'!C368)</f>
        <v/>
      </c>
      <c r="C368" s="5" t="str">
        <f>IF('Data Validation'!$K$2&lt;&gt;TRUE,"",'Data Validation'!E368)</f>
        <v/>
      </c>
      <c r="D368" s="5" t="str">
        <f>IF('Data Validation'!$K$2&lt;&gt;TRUE,"",'Data Validation'!G368)</f>
        <v/>
      </c>
      <c r="E368" s="5" t="str">
        <f>IF($C368&lt;&gt;"M5","",Price!F368)</f>
        <v/>
      </c>
      <c r="F368" s="5" t="str">
        <f>IF($C368&lt;&gt;"M5","",Price!G368)</f>
        <v/>
      </c>
      <c r="G368" s="5" t="str">
        <f>IF($C368&lt;&gt;"M5","",SSA!E368)</f>
        <v/>
      </c>
      <c r="H368" s="5" t="str">
        <f>IF($C368&lt;&gt;"M5","",SSA!F368)</f>
        <v/>
      </c>
      <c r="I368" s="5" t="str">
        <f>IF($C368&lt;&gt;"M5","",SSA!G368)</f>
        <v/>
      </c>
      <c r="J368" s="5" t="str">
        <f>IF($C368&lt;&gt;"M5","",SSA!H368)</f>
        <v/>
      </c>
      <c r="K368" s="15" t="str">
        <f t="shared" si="35"/>
        <v/>
      </c>
      <c r="L368" s="26" t="str">
        <f t="shared" si="37"/>
        <v/>
      </c>
      <c r="M368" s="48" t="str">
        <f t="shared" si="38"/>
        <v/>
      </c>
      <c r="N368" s="49" t="str">
        <f t="shared" si="39"/>
        <v/>
      </c>
      <c r="O368" s="47"/>
      <c r="P368" s="47"/>
      <c r="Q368" s="47"/>
      <c r="R368" s="49" t="str">
        <f t="shared" si="36"/>
        <v/>
      </c>
      <c r="S368" s="47"/>
      <c r="T368" s="47"/>
      <c r="U368" s="47"/>
      <c r="V368" s="54" t="str">
        <f t="shared" si="40"/>
        <v/>
      </c>
      <c r="W368" s="46"/>
      <c r="X368" s="54" t="str">
        <f t="shared" si="41"/>
        <v/>
      </c>
      <c r="Y368" s="46"/>
      <c r="Z368" s="55"/>
      <c r="AA368" s="55"/>
    </row>
    <row r="369" spans="1:27" x14ac:dyDescent="0.55000000000000004">
      <c r="A369" s="5" t="str">
        <f>IF('Data Validation'!$K$2&lt;&gt;TRUE,"",'Data Validation'!A369)</f>
        <v/>
      </c>
      <c r="B369" s="5" t="str">
        <f>IF('Data Validation'!$K$2&lt;&gt;TRUE,"",'Data Validation'!C369)</f>
        <v/>
      </c>
      <c r="C369" s="5" t="str">
        <f>IF('Data Validation'!$K$2&lt;&gt;TRUE,"",'Data Validation'!E369)</f>
        <v/>
      </c>
      <c r="D369" s="5" t="str">
        <f>IF('Data Validation'!$K$2&lt;&gt;TRUE,"",'Data Validation'!G369)</f>
        <v/>
      </c>
      <c r="E369" s="5" t="str">
        <f>IF($C369&lt;&gt;"M5","",Price!F369)</f>
        <v/>
      </c>
      <c r="F369" s="5" t="str">
        <f>IF($C369&lt;&gt;"M5","",Price!G369)</f>
        <v/>
      </c>
      <c r="G369" s="5" t="str">
        <f>IF($C369&lt;&gt;"M5","",SSA!E369)</f>
        <v/>
      </c>
      <c r="H369" s="5" t="str">
        <f>IF($C369&lt;&gt;"M5","",SSA!F369)</f>
        <v/>
      </c>
      <c r="I369" s="5" t="str">
        <f>IF($C369&lt;&gt;"M5","",SSA!G369)</f>
        <v/>
      </c>
      <c r="J369" s="5" t="str">
        <f>IF($C369&lt;&gt;"M5","",SSA!H369)</f>
        <v/>
      </c>
      <c r="K369" s="15" t="str">
        <f t="shared" si="35"/>
        <v/>
      </c>
      <c r="L369" s="26" t="str">
        <f t="shared" si="37"/>
        <v/>
      </c>
      <c r="M369" s="48" t="str">
        <f t="shared" si="38"/>
        <v/>
      </c>
      <c r="N369" s="49" t="str">
        <f t="shared" si="39"/>
        <v/>
      </c>
      <c r="O369" s="47"/>
      <c r="P369" s="47"/>
      <c r="Q369" s="47"/>
      <c r="R369" s="49" t="str">
        <f t="shared" si="36"/>
        <v/>
      </c>
      <c r="S369" s="47"/>
      <c r="T369" s="47"/>
      <c r="U369" s="47"/>
      <c r="V369" s="54" t="str">
        <f t="shared" si="40"/>
        <v/>
      </c>
      <c r="W369" s="46"/>
      <c r="X369" s="54" t="str">
        <f t="shared" si="41"/>
        <v/>
      </c>
      <c r="Y369" s="46"/>
      <c r="Z369" s="55"/>
      <c r="AA369" s="55"/>
    </row>
    <row r="370" spans="1:27" x14ac:dyDescent="0.55000000000000004">
      <c r="A370" s="5" t="str">
        <f>IF('Data Validation'!$K$2&lt;&gt;TRUE,"",'Data Validation'!A370)</f>
        <v/>
      </c>
      <c r="B370" s="5" t="str">
        <f>IF('Data Validation'!$K$2&lt;&gt;TRUE,"",'Data Validation'!C370)</f>
        <v/>
      </c>
      <c r="C370" s="5" t="str">
        <f>IF('Data Validation'!$K$2&lt;&gt;TRUE,"",'Data Validation'!E370)</f>
        <v/>
      </c>
      <c r="D370" s="5" t="str">
        <f>IF('Data Validation'!$K$2&lt;&gt;TRUE,"",'Data Validation'!G370)</f>
        <v/>
      </c>
      <c r="E370" s="5" t="str">
        <f>IF($C370&lt;&gt;"M5","",Price!F370)</f>
        <v/>
      </c>
      <c r="F370" s="5" t="str">
        <f>IF($C370&lt;&gt;"M5","",Price!G370)</f>
        <v/>
      </c>
      <c r="G370" s="5" t="str">
        <f>IF($C370&lt;&gt;"M5","",SSA!E370)</f>
        <v/>
      </c>
      <c r="H370" s="5" t="str">
        <f>IF($C370&lt;&gt;"M5","",SSA!F370)</f>
        <v/>
      </c>
      <c r="I370" s="5" t="str">
        <f>IF($C370&lt;&gt;"M5","",SSA!G370)</f>
        <v/>
      </c>
      <c r="J370" s="5" t="str">
        <f>IF($C370&lt;&gt;"M5","",SSA!H370)</f>
        <v/>
      </c>
      <c r="K370" s="15" t="str">
        <f t="shared" si="35"/>
        <v/>
      </c>
      <c r="L370" s="26" t="str">
        <f t="shared" si="37"/>
        <v/>
      </c>
      <c r="M370" s="48" t="str">
        <f t="shared" si="38"/>
        <v/>
      </c>
      <c r="N370" s="49" t="str">
        <f t="shared" si="39"/>
        <v/>
      </c>
      <c r="O370" s="47"/>
      <c r="P370" s="47"/>
      <c r="Q370" s="47"/>
      <c r="R370" s="49" t="str">
        <f t="shared" si="36"/>
        <v/>
      </c>
      <c r="S370" s="47"/>
      <c r="T370" s="47"/>
      <c r="U370" s="47"/>
      <c r="V370" s="54" t="str">
        <f t="shared" si="40"/>
        <v/>
      </c>
      <c r="W370" s="46"/>
      <c r="X370" s="54" t="str">
        <f t="shared" si="41"/>
        <v/>
      </c>
      <c r="Y370" s="46"/>
      <c r="Z370" s="55"/>
      <c r="AA370" s="55"/>
    </row>
    <row r="371" spans="1:27" x14ac:dyDescent="0.55000000000000004">
      <c r="A371" s="5" t="str">
        <f>IF('Data Validation'!$K$2&lt;&gt;TRUE,"",'Data Validation'!A371)</f>
        <v/>
      </c>
      <c r="B371" s="5" t="str">
        <f>IF('Data Validation'!$K$2&lt;&gt;TRUE,"",'Data Validation'!C371)</f>
        <v/>
      </c>
      <c r="C371" s="5" t="str">
        <f>IF('Data Validation'!$K$2&lt;&gt;TRUE,"",'Data Validation'!E371)</f>
        <v/>
      </c>
      <c r="D371" s="5" t="str">
        <f>IF('Data Validation'!$K$2&lt;&gt;TRUE,"",'Data Validation'!G371)</f>
        <v/>
      </c>
      <c r="E371" s="5" t="str">
        <f>IF($C371&lt;&gt;"M5","",Price!F371)</f>
        <v/>
      </c>
      <c r="F371" s="5" t="str">
        <f>IF($C371&lt;&gt;"M5","",Price!G371)</f>
        <v/>
      </c>
      <c r="G371" s="5" t="str">
        <f>IF($C371&lt;&gt;"M5","",SSA!E371)</f>
        <v/>
      </c>
      <c r="H371" s="5" t="str">
        <f>IF($C371&lt;&gt;"M5","",SSA!F371)</f>
        <v/>
      </c>
      <c r="I371" s="5" t="str">
        <f>IF($C371&lt;&gt;"M5","",SSA!G371)</f>
        <v/>
      </c>
      <c r="J371" s="5" t="str">
        <f>IF($C371&lt;&gt;"M5","",SSA!H371)</f>
        <v/>
      </c>
      <c r="K371" s="15" t="str">
        <f t="shared" si="35"/>
        <v/>
      </c>
      <c r="L371" s="26" t="str">
        <f t="shared" si="37"/>
        <v/>
      </c>
      <c r="M371" s="48" t="str">
        <f t="shared" si="38"/>
        <v/>
      </c>
      <c r="N371" s="49" t="str">
        <f t="shared" si="39"/>
        <v/>
      </c>
      <c r="O371" s="47"/>
      <c r="P371" s="47"/>
      <c r="Q371" s="47"/>
      <c r="R371" s="49" t="str">
        <f t="shared" si="36"/>
        <v/>
      </c>
      <c r="S371" s="47"/>
      <c r="T371" s="47"/>
      <c r="U371" s="47"/>
      <c r="V371" s="54" t="str">
        <f t="shared" si="40"/>
        <v/>
      </c>
      <c r="W371" s="46"/>
      <c r="X371" s="54" t="str">
        <f t="shared" si="41"/>
        <v/>
      </c>
      <c r="Y371" s="46"/>
      <c r="Z371" s="55"/>
      <c r="AA371" s="55"/>
    </row>
    <row r="372" spans="1:27" x14ac:dyDescent="0.55000000000000004">
      <c r="A372" s="5" t="str">
        <f>IF('Data Validation'!$K$2&lt;&gt;TRUE,"",'Data Validation'!A372)</f>
        <v/>
      </c>
      <c r="B372" s="5" t="str">
        <f>IF('Data Validation'!$K$2&lt;&gt;TRUE,"",'Data Validation'!C372)</f>
        <v/>
      </c>
      <c r="C372" s="5" t="str">
        <f>IF('Data Validation'!$K$2&lt;&gt;TRUE,"",'Data Validation'!E372)</f>
        <v/>
      </c>
      <c r="D372" s="5" t="str">
        <f>IF('Data Validation'!$K$2&lt;&gt;TRUE,"",'Data Validation'!G372)</f>
        <v/>
      </c>
      <c r="E372" s="5" t="str">
        <f>IF($C372&lt;&gt;"M5","",Price!F372)</f>
        <v/>
      </c>
      <c r="F372" s="5" t="str">
        <f>IF($C372&lt;&gt;"M5","",Price!G372)</f>
        <v/>
      </c>
      <c r="G372" s="5" t="str">
        <f>IF($C372&lt;&gt;"M5","",SSA!E372)</f>
        <v/>
      </c>
      <c r="H372" s="5" t="str">
        <f>IF($C372&lt;&gt;"M5","",SSA!F372)</f>
        <v/>
      </c>
      <c r="I372" s="5" t="str">
        <f>IF($C372&lt;&gt;"M5","",SSA!G372)</f>
        <v/>
      </c>
      <c r="J372" s="5" t="str">
        <f>IF($C372&lt;&gt;"M5","",SSA!H372)</f>
        <v/>
      </c>
      <c r="K372" s="15" t="str">
        <f t="shared" si="35"/>
        <v/>
      </c>
      <c r="L372" s="26" t="str">
        <f t="shared" si="37"/>
        <v/>
      </c>
      <c r="M372" s="48" t="str">
        <f t="shared" si="38"/>
        <v/>
      </c>
      <c r="N372" s="49" t="str">
        <f t="shared" si="39"/>
        <v/>
      </c>
      <c r="O372" s="47"/>
      <c r="P372" s="47"/>
      <c r="Q372" s="47"/>
      <c r="R372" s="49" t="str">
        <f t="shared" si="36"/>
        <v/>
      </c>
      <c r="S372" s="47"/>
      <c r="T372" s="47"/>
      <c r="U372" s="47"/>
      <c r="V372" s="54" t="str">
        <f t="shared" si="40"/>
        <v/>
      </c>
      <c r="W372" s="46"/>
      <c r="X372" s="54" t="str">
        <f t="shared" si="41"/>
        <v/>
      </c>
      <c r="Y372" s="46"/>
      <c r="Z372" s="55"/>
      <c r="AA372" s="55"/>
    </row>
    <row r="373" spans="1:27" x14ac:dyDescent="0.55000000000000004">
      <c r="A373" s="5" t="str">
        <f>IF('Data Validation'!$K$2&lt;&gt;TRUE,"",'Data Validation'!A373)</f>
        <v/>
      </c>
      <c r="B373" s="5" t="str">
        <f>IF('Data Validation'!$K$2&lt;&gt;TRUE,"",'Data Validation'!C373)</f>
        <v/>
      </c>
      <c r="C373" s="5" t="str">
        <f>IF('Data Validation'!$K$2&lt;&gt;TRUE,"",'Data Validation'!E373)</f>
        <v/>
      </c>
      <c r="D373" s="5" t="str">
        <f>IF('Data Validation'!$K$2&lt;&gt;TRUE,"",'Data Validation'!G373)</f>
        <v/>
      </c>
      <c r="E373" s="5" t="str">
        <f>IF($C373&lt;&gt;"M5","",Price!F373)</f>
        <v/>
      </c>
      <c r="F373" s="5" t="str">
        <f>IF($C373&lt;&gt;"M5","",Price!G373)</f>
        <v/>
      </c>
      <c r="G373" s="5" t="str">
        <f>IF($C373&lt;&gt;"M5","",SSA!E373)</f>
        <v/>
      </c>
      <c r="H373" s="5" t="str">
        <f>IF($C373&lt;&gt;"M5","",SSA!F373)</f>
        <v/>
      </c>
      <c r="I373" s="5" t="str">
        <f>IF($C373&lt;&gt;"M5","",SSA!G373)</f>
        <v/>
      </c>
      <c r="J373" s="5" t="str">
        <f>IF($C373&lt;&gt;"M5","",SSA!H373)</f>
        <v/>
      </c>
      <c r="K373" s="15" t="str">
        <f t="shared" si="35"/>
        <v/>
      </c>
      <c r="L373" s="26" t="str">
        <f t="shared" si="37"/>
        <v/>
      </c>
      <c r="M373" s="48" t="str">
        <f t="shared" si="38"/>
        <v/>
      </c>
      <c r="N373" s="49" t="str">
        <f t="shared" si="39"/>
        <v/>
      </c>
      <c r="O373" s="47"/>
      <c r="P373" s="47"/>
      <c r="Q373" s="47"/>
      <c r="R373" s="49" t="str">
        <f t="shared" si="36"/>
        <v/>
      </c>
      <c r="S373" s="47"/>
      <c r="T373" s="47"/>
      <c r="U373" s="47"/>
      <c r="V373" s="54" t="str">
        <f t="shared" si="40"/>
        <v/>
      </c>
      <c r="W373" s="46"/>
      <c r="X373" s="54" t="str">
        <f t="shared" si="41"/>
        <v/>
      </c>
      <c r="Y373" s="46"/>
      <c r="Z373" s="55"/>
      <c r="AA373" s="55"/>
    </row>
    <row r="374" spans="1:27" x14ac:dyDescent="0.55000000000000004">
      <c r="A374" s="5" t="str">
        <f>IF('Data Validation'!$K$2&lt;&gt;TRUE,"",'Data Validation'!A374)</f>
        <v/>
      </c>
      <c r="B374" s="5" t="str">
        <f>IF('Data Validation'!$K$2&lt;&gt;TRUE,"",'Data Validation'!C374)</f>
        <v/>
      </c>
      <c r="C374" s="5" t="str">
        <f>IF('Data Validation'!$K$2&lt;&gt;TRUE,"",'Data Validation'!E374)</f>
        <v/>
      </c>
      <c r="D374" s="5" t="str">
        <f>IF('Data Validation'!$K$2&lt;&gt;TRUE,"",'Data Validation'!G374)</f>
        <v/>
      </c>
      <c r="E374" s="5" t="str">
        <f>IF($C374&lt;&gt;"M5","",Price!F374)</f>
        <v/>
      </c>
      <c r="F374" s="5" t="str">
        <f>IF($C374&lt;&gt;"M5","",Price!G374)</f>
        <v/>
      </c>
      <c r="G374" s="5" t="str">
        <f>IF($C374&lt;&gt;"M5","",SSA!E374)</f>
        <v/>
      </c>
      <c r="H374" s="5" t="str">
        <f>IF($C374&lt;&gt;"M5","",SSA!F374)</f>
        <v/>
      </c>
      <c r="I374" s="5" t="str">
        <f>IF($C374&lt;&gt;"M5","",SSA!G374)</f>
        <v/>
      </c>
      <c r="J374" s="5" t="str">
        <f>IF($C374&lt;&gt;"M5","",SSA!H374)</f>
        <v/>
      </c>
      <c r="K374" s="15" t="str">
        <f t="shared" si="35"/>
        <v/>
      </c>
      <c r="L374" s="26" t="str">
        <f t="shared" si="37"/>
        <v/>
      </c>
      <c r="M374" s="48" t="str">
        <f t="shared" si="38"/>
        <v/>
      </c>
      <c r="N374" s="49" t="str">
        <f t="shared" si="39"/>
        <v/>
      </c>
      <c r="O374" s="47"/>
      <c r="P374" s="47"/>
      <c r="Q374" s="47"/>
      <c r="R374" s="49" t="str">
        <f t="shared" si="36"/>
        <v/>
      </c>
      <c r="S374" s="47"/>
      <c r="T374" s="47"/>
      <c r="U374" s="47"/>
      <c r="V374" s="54" t="str">
        <f t="shared" si="40"/>
        <v/>
      </c>
      <c r="W374" s="46"/>
      <c r="X374" s="54" t="str">
        <f t="shared" si="41"/>
        <v/>
      </c>
      <c r="Y374" s="46"/>
      <c r="Z374" s="55"/>
      <c r="AA374" s="55"/>
    </row>
    <row r="375" spans="1:27" x14ac:dyDescent="0.55000000000000004">
      <c r="A375" s="5" t="str">
        <f>IF('Data Validation'!$K$2&lt;&gt;TRUE,"",'Data Validation'!A375)</f>
        <v/>
      </c>
      <c r="B375" s="5" t="str">
        <f>IF('Data Validation'!$K$2&lt;&gt;TRUE,"",'Data Validation'!C375)</f>
        <v/>
      </c>
      <c r="C375" s="5" t="str">
        <f>IF('Data Validation'!$K$2&lt;&gt;TRUE,"",'Data Validation'!E375)</f>
        <v/>
      </c>
      <c r="D375" s="5" t="str">
        <f>IF('Data Validation'!$K$2&lt;&gt;TRUE,"",'Data Validation'!G375)</f>
        <v/>
      </c>
      <c r="E375" s="5" t="str">
        <f>IF($C375&lt;&gt;"M5","",Price!F375)</f>
        <v/>
      </c>
      <c r="F375" s="5" t="str">
        <f>IF($C375&lt;&gt;"M5","",Price!G375)</f>
        <v/>
      </c>
      <c r="G375" s="5" t="str">
        <f>IF($C375&lt;&gt;"M5","",SSA!E375)</f>
        <v/>
      </c>
      <c r="H375" s="5" t="str">
        <f>IF($C375&lt;&gt;"M5","",SSA!F375)</f>
        <v/>
      </c>
      <c r="I375" s="5" t="str">
        <f>IF($C375&lt;&gt;"M5","",SSA!G375)</f>
        <v/>
      </c>
      <c r="J375" s="5" t="str">
        <f>IF($C375&lt;&gt;"M5","",SSA!H375)</f>
        <v/>
      </c>
      <c r="K375" s="15" t="str">
        <f t="shared" si="35"/>
        <v/>
      </c>
      <c r="L375" s="26" t="str">
        <f t="shared" si="37"/>
        <v/>
      </c>
      <c r="M375" s="48" t="str">
        <f t="shared" si="38"/>
        <v/>
      </c>
      <c r="N375" s="49" t="str">
        <f t="shared" si="39"/>
        <v/>
      </c>
      <c r="O375" s="47"/>
      <c r="P375" s="47"/>
      <c r="Q375" s="47"/>
      <c r="R375" s="49" t="str">
        <f t="shared" si="36"/>
        <v/>
      </c>
      <c r="S375" s="47"/>
      <c r="T375" s="47"/>
      <c r="U375" s="47"/>
      <c r="V375" s="54" t="str">
        <f t="shared" si="40"/>
        <v/>
      </c>
      <c r="W375" s="46"/>
      <c r="X375" s="54" t="str">
        <f t="shared" si="41"/>
        <v/>
      </c>
      <c r="Y375" s="46"/>
      <c r="Z375" s="55"/>
      <c r="AA375" s="55"/>
    </row>
    <row r="376" spans="1:27" x14ac:dyDescent="0.55000000000000004">
      <c r="A376" s="5" t="str">
        <f>IF('Data Validation'!$K$2&lt;&gt;TRUE,"",'Data Validation'!A376)</f>
        <v/>
      </c>
      <c r="B376" s="5" t="str">
        <f>IF('Data Validation'!$K$2&lt;&gt;TRUE,"",'Data Validation'!C376)</f>
        <v/>
      </c>
      <c r="C376" s="5" t="str">
        <f>IF('Data Validation'!$K$2&lt;&gt;TRUE,"",'Data Validation'!E376)</f>
        <v/>
      </c>
      <c r="D376" s="5" t="str">
        <f>IF('Data Validation'!$K$2&lt;&gt;TRUE,"",'Data Validation'!G376)</f>
        <v/>
      </c>
      <c r="E376" s="5" t="str">
        <f>IF($C376&lt;&gt;"M5","",Price!F376)</f>
        <v/>
      </c>
      <c r="F376" s="5" t="str">
        <f>IF($C376&lt;&gt;"M5","",Price!G376)</f>
        <v/>
      </c>
      <c r="G376" s="5" t="str">
        <f>IF($C376&lt;&gt;"M5","",SSA!E376)</f>
        <v/>
      </c>
      <c r="H376" s="5" t="str">
        <f>IF($C376&lt;&gt;"M5","",SSA!F376)</f>
        <v/>
      </c>
      <c r="I376" s="5" t="str">
        <f>IF($C376&lt;&gt;"M5","",SSA!G376)</f>
        <v/>
      </c>
      <c r="J376" s="5" t="str">
        <f>IF($C376&lt;&gt;"M5","",SSA!H376)</f>
        <v/>
      </c>
      <c r="K376" s="15" t="str">
        <f>IFERROR(G376-H376,"")</f>
        <v/>
      </c>
      <c r="L376" s="26" t="str">
        <f t="shared" si="37"/>
        <v/>
      </c>
      <c r="M376" s="48" t="str">
        <f t="shared" si="38"/>
        <v/>
      </c>
      <c r="N376" s="49" t="str">
        <f t="shared" si="39"/>
        <v/>
      </c>
      <c r="O376" s="47"/>
      <c r="P376" s="47"/>
      <c r="Q376" s="47"/>
      <c r="R376" s="49" t="str">
        <f t="shared" si="36"/>
        <v/>
      </c>
      <c r="S376" s="47"/>
      <c r="T376" s="47"/>
      <c r="U376" s="47"/>
      <c r="V376" s="54" t="str">
        <f t="shared" si="40"/>
        <v/>
      </c>
      <c r="W376" s="46"/>
      <c r="X376" s="54" t="str">
        <f t="shared" si="41"/>
        <v/>
      </c>
      <c r="Y376" s="46"/>
      <c r="Z376" s="55"/>
      <c r="AA376" s="55"/>
    </row>
    <row r="377" spans="1:27" x14ac:dyDescent="0.55000000000000004">
      <c r="A377" s="5" t="str">
        <f>IF('Data Validation'!$K$2&lt;&gt;TRUE,"",'Data Validation'!A377)</f>
        <v/>
      </c>
      <c r="B377" s="5" t="str">
        <f>IF('Data Validation'!$K$2&lt;&gt;TRUE,"",'Data Validation'!C377)</f>
        <v/>
      </c>
      <c r="C377" s="5" t="str">
        <f>IF('Data Validation'!$K$2&lt;&gt;TRUE,"",'Data Validation'!E377)</f>
        <v/>
      </c>
      <c r="D377" s="5" t="str">
        <f>IF('Data Validation'!$K$2&lt;&gt;TRUE,"",'Data Validation'!G377)</f>
        <v/>
      </c>
      <c r="E377" s="5" t="str">
        <f>IF($C377&lt;&gt;"M5","",Price!F377)</f>
        <v/>
      </c>
      <c r="F377" s="5" t="str">
        <f>IF($C377&lt;&gt;"M5","",Price!G377)</f>
        <v/>
      </c>
      <c r="G377" s="5" t="str">
        <f>IF($C377&lt;&gt;"M5","",SSA!E377)</f>
        <v/>
      </c>
      <c r="H377" s="5" t="str">
        <f>IF($C377&lt;&gt;"M5","",SSA!F377)</f>
        <v/>
      </c>
      <c r="I377" s="5" t="str">
        <f>IF($C377&lt;&gt;"M5","",SSA!G377)</f>
        <v/>
      </c>
      <c r="J377" s="5" t="str">
        <f>IF($C377&lt;&gt;"M5","",SSA!H377)</f>
        <v/>
      </c>
      <c r="K377" s="15" t="str">
        <f t="shared" si="35"/>
        <v/>
      </c>
      <c r="L377" s="26" t="str">
        <f t="shared" si="37"/>
        <v/>
      </c>
      <c r="M377" s="48" t="str">
        <f t="shared" si="38"/>
        <v/>
      </c>
      <c r="N377" s="49" t="str">
        <f t="shared" si="39"/>
        <v/>
      </c>
      <c r="O377" s="47"/>
      <c r="P377" s="47"/>
      <c r="Q377" s="47"/>
      <c r="R377" s="49" t="str">
        <f t="shared" si="36"/>
        <v/>
      </c>
      <c r="S377" s="47"/>
      <c r="T377" s="47"/>
      <c r="U377" s="47"/>
      <c r="V377" s="54" t="str">
        <f t="shared" si="40"/>
        <v/>
      </c>
      <c r="W377" s="46"/>
      <c r="X377" s="54" t="str">
        <f t="shared" si="41"/>
        <v/>
      </c>
      <c r="Y377" s="46"/>
      <c r="Z377" s="55"/>
      <c r="AA377" s="55"/>
    </row>
    <row r="378" spans="1:27" x14ac:dyDescent="0.55000000000000004">
      <c r="A378" s="5" t="str">
        <f>IF('Data Validation'!$K$2&lt;&gt;TRUE,"",'Data Validation'!A378)</f>
        <v/>
      </c>
      <c r="B378" s="5" t="str">
        <f>IF('Data Validation'!$K$2&lt;&gt;TRUE,"",'Data Validation'!C378)</f>
        <v/>
      </c>
      <c r="C378" s="5" t="str">
        <f>IF('Data Validation'!$K$2&lt;&gt;TRUE,"",'Data Validation'!E378)</f>
        <v/>
      </c>
      <c r="D378" s="5" t="str">
        <f>IF('Data Validation'!$K$2&lt;&gt;TRUE,"",'Data Validation'!G378)</f>
        <v/>
      </c>
      <c r="E378" s="5" t="str">
        <f>IF($C378&lt;&gt;"M5","",Price!F378)</f>
        <v/>
      </c>
      <c r="F378" s="5" t="str">
        <f>IF($C378&lt;&gt;"M5","",Price!G378)</f>
        <v/>
      </c>
      <c r="G378" s="5" t="str">
        <f>IF($C378&lt;&gt;"M5","",SSA!E378)</f>
        <v/>
      </c>
      <c r="H378" s="5" t="str">
        <f>IF($C378&lt;&gt;"M5","",SSA!F378)</f>
        <v/>
      </c>
      <c r="I378" s="5" t="str">
        <f>IF($C378&lt;&gt;"M5","",SSA!G378)</f>
        <v/>
      </c>
      <c r="J378" s="5" t="str">
        <f>IF($C378&lt;&gt;"M5","",SSA!H378)</f>
        <v/>
      </c>
      <c r="K378" s="15" t="str">
        <f t="shared" si="35"/>
        <v/>
      </c>
      <c r="L378" s="26" t="str">
        <f t="shared" si="37"/>
        <v/>
      </c>
      <c r="M378" s="48" t="str">
        <f t="shared" si="38"/>
        <v/>
      </c>
      <c r="N378" s="49" t="str">
        <f t="shared" si="39"/>
        <v/>
      </c>
      <c r="O378" s="47"/>
      <c r="P378" s="47"/>
      <c r="Q378" s="47"/>
      <c r="R378" s="49" t="str">
        <f t="shared" si="36"/>
        <v/>
      </c>
      <c r="S378" s="47"/>
      <c r="T378" s="47"/>
      <c r="U378" s="47"/>
      <c r="V378" s="54" t="str">
        <f t="shared" si="40"/>
        <v/>
      </c>
      <c r="W378" s="46"/>
      <c r="X378" s="54" t="str">
        <f t="shared" si="41"/>
        <v/>
      </c>
      <c r="Y378" s="46"/>
      <c r="Z378" s="55"/>
      <c r="AA378" s="55"/>
    </row>
    <row r="379" spans="1:27" x14ac:dyDescent="0.55000000000000004">
      <c r="A379" s="5" t="str">
        <f>IF('Data Validation'!$K$2&lt;&gt;TRUE,"",'Data Validation'!A379)</f>
        <v/>
      </c>
      <c r="B379" s="5" t="str">
        <f>IF('Data Validation'!$K$2&lt;&gt;TRUE,"",'Data Validation'!C379)</f>
        <v/>
      </c>
      <c r="C379" s="5" t="str">
        <f>IF('Data Validation'!$K$2&lt;&gt;TRUE,"",'Data Validation'!E379)</f>
        <v/>
      </c>
      <c r="D379" s="5" t="str">
        <f>IF('Data Validation'!$K$2&lt;&gt;TRUE,"",'Data Validation'!G379)</f>
        <v/>
      </c>
      <c r="E379" s="5" t="str">
        <f>IF($C379&lt;&gt;"M5","",Price!F379)</f>
        <v/>
      </c>
      <c r="F379" s="5" t="str">
        <f>IF($C379&lt;&gt;"M5","",Price!G379)</f>
        <v/>
      </c>
      <c r="G379" s="5" t="str">
        <f>IF($C379&lt;&gt;"M5","",SSA!E379)</f>
        <v/>
      </c>
      <c r="H379" s="5" t="str">
        <f>IF($C379&lt;&gt;"M5","",SSA!F379)</f>
        <v/>
      </c>
      <c r="I379" s="5" t="str">
        <f>IF($C379&lt;&gt;"M5","",SSA!G379)</f>
        <v/>
      </c>
      <c r="J379" s="5" t="str">
        <f>IF($C379&lt;&gt;"M5","",SSA!H379)</f>
        <v/>
      </c>
      <c r="K379" s="15" t="str">
        <f t="shared" si="35"/>
        <v/>
      </c>
      <c r="L379" s="26" t="str">
        <f t="shared" si="37"/>
        <v/>
      </c>
      <c r="M379" s="48" t="str">
        <f t="shared" si="38"/>
        <v/>
      </c>
      <c r="N379" s="49" t="str">
        <f t="shared" si="39"/>
        <v/>
      </c>
      <c r="O379" s="47"/>
      <c r="P379" s="47"/>
      <c r="Q379" s="47"/>
      <c r="R379" s="49" t="str">
        <f t="shared" si="36"/>
        <v/>
      </c>
      <c r="S379" s="47"/>
      <c r="T379" s="47"/>
      <c r="U379" s="47"/>
      <c r="V379" s="54" t="str">
        <f t="shared" si="40"/>
        <v/>
      </c>
      <c r="W379" s="46"/>
      <c r="X379" s="54" t="str">
        <f t="shared" si="41"/>
        <v/>
      </c>
      <c r="Y379" s="46"/>
      <c r="Z379" s="55"/>
      <c r="AA379" s="55"/>
    </row>
    <row r="380" spans="1:27" x14ac:dyDescent="0.55000000000000004">
      <c r="A380" s="5" t="str">
        <f>IF('Data Validation'!$K$2&lt;&gt;TRUE,"",'Data Validation'!A380)</f>
        <v/>
      </c>
      <c r="B380" s="5" t="str">
        <f>IF('Data Validation'!$K$2&lt;&gt;TRUE,"",'Data Validation'!C380)</f>
        <v/>
      </c>
      <c r="C380" s="5" t="str">
        <f>IF('Data Validation'!$K$2&lt;&gt;TRUE,"",'Data Validation'!E380)</f>
        <v/>
      </c>
      <c r="D380" s="5" t="str">
        <f>IF('Data Validation'!$K$2&lt;&gt;TRUE,"",'Data Validation'!G380)</f>
        <v/>
      </c>
      <c r="E380" s="5" t="str">
        <f>IF($C380&lt;&gt;"M5","",Price!F380)</f>
        <v/>
      </c>
      <c r="F380" s="5" t="str">
        <f>IF($C380&lt;&gt;"M5","",Price!G380)</f>
        <v/>
      </c>
      <c r="G380" s="5" t="str">
        <f>IF($C380&lt;&gt;"M5","",SSA!E380)</f>
        <v/>
      </c>
      <c r="H380" s="5" t="str">
        <f>IF($C380&lt;&gt;"M5","",SSA!F380)</f>
        <v/>
      </c>
      <c r="I380" s="5" t="str">
        <f>IF($C380&lt;&gt;"M5","",SSA!G380)</f>
        <v/>
      </c>
      <c r="J380" s="5" t="str">
        <f>IF($C380&lt;&gt;"M5","",SSA!H380)</f>
        <v/>
      </c>
      <c r="K380" s="15" t="str">
        <f t="shared" si="35"/>
        <v/>
      </c>
      <c r="L380" s="26" t="str">
        <f t="shared" si="37"/>
        <v/>
      </c>
      <c r="M380" s="48" t="str">
        <f t="shared" si="38"/>
        <v/>
      </c>
      <c r="N380" s="49" t="str">
        <f t="shared" si="39"/>
        <v/>
      </c>
      <c r="O380" s="47"/>
      <c r="P380" s="47"/>
      <c r="Q380" s="47"/>
      <c r="R380" s="49" t="str">
        <f t="shared" si="36"/>
        <v/>
      </c>
      <c r="S380" s="47"/>
      <c r="T380" s="47"/>
      <c r="U380" s="47"/>
      <c r="V380" s="54" t="str">
        <f t="shared" si="40"/>
        <v/>
      </c>
      <c r="W380" s="46"/>
      <c r="X380" s="54" t="str">
        <f t="shared" si="41"/>
        <v/>
      </c>
      <c r="Y380" s="46"/>
      <c r="Z380" s="55"/>
      <c r="AA380" s="55"/>
    </row>
    <row r="381" spans="1:27" x14ac:dyDescent="0.55000000000000004">
      <c r="A381" s="5" t="str">
        <f>IF('Data Validation'!$K$2&lt;&gt;TRUE,"",'Data Validation'!A381)</f>
        <v/>
      </c>
      <c r="B381" s="5" t="str">
        <f>IF('Data Validation'!$K$2&lt;&gt;TRUE,"",'Data Validation'!C381)</f>
        <v/>
      </c>
      <c r="C381" s="5" t="str">
        <f>IF('Data Validation'!$K$2&lt;&gt;TRUE,"",'Data Validation'!E381)</f>
        <v/>
      </c>
      <c r="D381" s="5" t="str">
        <f>IF('Data Validation'!$K$2&lt;&gt;TRUE,"",'Data Validation'!G381)</f>
        <v/>
      </c>
      <c r="E381" s="5" t="str">
        <f>IF($C381&lt;&gt;"M5","",Price!F381)</f>
        <v/>
      </c>
      <c r="F381" s="5" t="str">
        <f>IF($C381&lt;&gt;"M5","",Price!G381)</f>
        <v/>
      </c>
      <c r="G381" s="5" t="str">
        <f>IF($C381&lt;&gt;"M5","",SSA!E381)</f>
        <v/>
      </c>
      <c r="H381" s="5" t="str">
        <f>IF($C381&lt;&gt;"M5","",SSA!F381)</f>
        <v/>
      </c>
      <c r="I381" s="5" t="str">
        <f>IF($C381&lt;&gt;"M5","",SSA!G381)</f>
        <v/>
      </c>
      <c r="J381" s="5" t="str">
        <f>IF($C381&lt;&gt;"M5","",SSA!H381)</f>
        <v/>
      </c>
      <c r="K381" s="15" t="str">
        <f t="shared" si="35"/>
        <v/>
      </c>
      <c r="L381" s="26" t="str">
        <f t="shared" si="37"/>
        <v/>
      </c>
      <c r="M381" s="48" t="str">
        <f t="shared" si="38"/>
        <v/>
      </c>
      <c r="N381" s="49" t="str">
        <f t="shared" si="39"/>
        <v/>
      </c>
      <c r="O381" s="47"/>
      <c r="P381" s="47"/>
      <c r="Q381" s="47"/>
      <c r="R381" s="49" t="str">
        <f t="shared" si="36"/>
        <v/>
      </c>
      <c r="S381" s="47"/>
      <c r="T381" s="47"/>
      <c r="U381" s="47"/>
      <c r="V381" s="54" t="str">
        <f t="shared" si="40"/>
        <v/>
      </c>
      <c r="W381" s="46"/>
      <c r="X381" s="54" t="str">
        <f t="shared" si="41"/>
        <v/>
      </c>
      <c r="Y381" s="46"/>
      <c r="Z381" s="55"/>
      <c r="AA381" s="55"/>
    </row>
    <row r="382" spans="1:27" x14ac:dyDescent="0.55000000000000004">
      <c r="A382" s="5" t="str">
        <f>IF('Data Validation'!$K$2&lt;&gt;TRUE,"",'Data Validation'!A382)</f>
        <v/>
      </c>
      <c r="B382" s="5" t="str">
        <f>IF('Data Validation'!$K$2&lt;&gt;TRUE,"",'Data Validation'!C382)</f>
        <v/>
      </c>
      <c r="C382" s="5" t="str">
        <f>IF('Data Validation'!$K$2&lt;&gt;TRUE,"",'Data Validation'!E382)</f>
        <v/>
      </c>
      <c r="D382" s="5" t="str">
        <f>IF('Data Validation'!$K$2&lt;&gt;TRUE,"",'Data Validation'!G382)</f>
        <v/>
      </c>
      <c r="E382" s="5" t="str">
        <f>IF($C382&lt;&gt;"M5","",Price!F382)</f>
        <v/>
      </c>
      <c r="F382" s="5" t="str">
        <f>IF($C382&lt;&gt;"M5","",Price!G382)</f>
        <v/>
      </c>
      <c r="G382" s="5" t="str">
        <f>IF($C382&lt;&gt;"M5","",SSA!E382)</f>
        <v/>
      </c>
      <c r="H382" s="5" t="str">
        <f>IF($C382&lt;&gt;"M5","",SSA!F382)</f>
        <v/>
      </c>
      <c r="I382" s="5" t="str">
        <f>IF($C382&lt;&gt;"M5","",SSA!G382)</f>
        <v/>
      </c>
      <c r="J382" s="5" t="str">
        <f>IF($C382&lt;&gt;"M5","",SSA!H382)</f>
        <v/>
      </c>
      <c r="K382" s="15" t="str">
        <f t="shared" si="35"/>
        <v/>
      </c>
      <c r="L382" s="26" t="str">
        <f t="shared" si="37"/>
        <v/>
      </c>
      <c r="M382" s="48" t="str">
        <f t="shared" si="38"/>
        <v/>
      </c>
      <c r="N382" s="49" t="str">
        <f t="shared" si="39"/>
        <v/>
      </c>
      <c r="O382" s="47"/>
      <c r="P382" s="47"/>
      <c r="Q382" s="47"/>
      <c r="R382" s="49" t="str">
        <f t="shared" si="36"/>
        <v/>
      </c>
      <c r="S382" s="47"/>
      <c r="T382" s="47"/>
      <c r="U382" s="47"/>
      <c r="V382" s="54" t="str">
        <f t="shared" si="40"/>
        <v/>
      </c>
      <c r="W382" s="46"/>
      <c r="X382" s="54" t="str">
        <f t="shared" si="41"/>
        <v/>
      </c>
      <c r="Y382" s="46"/>
      <c r="Z382" s="55"/>
      <c r="AA382" s="55"/>
    </row>
    <row r="383" spans="1:27" x14ac:dyDescent="0.55000000000000004">
      <c r="A383" s="5" t="str">
        <f>IF('Data Validation'!$K$2&lt;&gt;TRUE,"",'Data Validation'!A383)</f>
        <v/>
      </c>
      <c r="B383" s="5" t="str">
        <f>IF('Data Validation'!$K$2&lt;&gt;TRUE,"",'Data Validation'!C383)</f>
        <v/>
      </c>
      <c r="C383" s="5" t="str">
        <f>IF('Data Validation'!$K$2&lt;&gt;TRUE,"",'Data Validation'!E383)</f>
        <v/>
      </c>
      <c r="D383" s="5" t="str">
        <f>IF('Data Validation'!$K$2&lt;&gt;TRUE,"",'Data Validation'!G383)</f>
        <v/>
      </c>
      <c r="E383" s="5" t="str">
        <f>IF($C383&lt;&gt;"M5","",Price!F383)</f>
        <v/>
      </c>
      <c r="F383" s="5" t="str">
        <f>IF($C383&lt;&gt;"M5","",Price!G383)</f>
        <v/>
      </c>
      <c r="G383" s="5" t="str">
        <f>IF($C383&lt;&gt;"M5","",SSA!E383)</f>
        <v/>
      </c>
      <c r="H383" s="5" t="str">
        <f>IF($C383&lt;&gt;"M5","",SSA!F383)</f>
        <v/>
      </c>
      <c r="I383" s="5" t="str">
        <f>IF($C383&lt;&gt;"M5","",SSA!G383)</f>
        <v/>
      </c>
      <c r="J383" s="5" t="str">
        <f>IF($C383&lt;&gt;"M5","",SSA!H383)</f>
        <v/>
      </c>
      <c r="K383" s="15" t="str">
        <f t="shared" si="35"/>
        <v/>
      </c>
      <c r="L383" s="26" t="str">
        <f t="shared" si="37"/>
        <v/>
      </c>
      <c r="M383" s="48" t="str">
        <f t="shared" si="38"/>
        <v/>
      </c>
      <c r="N383" s="49" t="str">
        <f t="shared" si="39"/>
        <v/>
      </c>
      <c r="O383" s="47"/>
      <c r="P383" s="47"/>
      <c r="Q383" s="47"/>
      <c r="R383" s="49" t="str">
        <f t="shared" si="36"/>
        <v/>
      </c>
      <c r="S383" s="47"/>
      <c r="T383" s="47"/>
      <c r="U383" s="47"/>
      <c r="V383" s="54" t="str">
        <f t="shared" si="40"/>
        <v/>
      </c>
      <c r="W383" s="46"/>
      <c r="X383" s="54" t="str">
        <f t="shared" si="41"/>
        <v/>
      </c>
      <c r="Y383" s="46"/>
      <c r="Z383" s="55"/>
      <c r="AA383" s="55"/>
    </row>
    <row r="384" spans="1:27" x14ac:dyDescent="0.55000000000000004">
      <c r="A384" s="5" t="str">
        <f>IF('Data Validation'!$K$2&lt;&gt;TRUE,"",'Data Validation'!A384)</f>
        <v/>
      </c>
      <c r="B384" s="5" t="str">
        <f>IF('Data Validation'!$K$2&lt;&gt;TRUE,"",'Data Validation'!C384)</f>
        <v/>
      </c>
      <c r="C384" s="5" t="str">
        <f>IF('Data Validation'!$K$2&lt;&gt;TRUE,"",'Data Validation'!E384)</f>
        <v/>
      </c>
      <c r="D384" s="5" t="str">
        <f>IF('Data Validation'!$K$2&lt;&gt;TRUE,"",'Data Validation'!G384)</f>
        <v/>
      </c>
      <c r="E384" s="5" t="str">
        <f>IF($C384&lt;&gt;"M5","",Price!F384)</f>
        <v/>
      </c>
      <c r="F384" s="5" t="str">
        <f>IF($C384&lt;&gt;"M5","",Price!G384)</f>
        <v/>
      </c>
      <c r="G384" s="5" t="str">
        <f>IF($C384&lt;&gt;"M5","",SSA!E384)</f>
        <v/>
      </c>
      <c r="H384" s="5" t="str">
        <f>IF($C384&lt;&gt;"M5","",SSA!F384)</f>
        <v/>
      </c>
      <c r="I384" s="5" t="str">
        <f>IF($C384&lt;&gt;"M5","",SSA!G384)</f>
        <v/>
      </c>
      <c r="J384" s="5" t="str">
        <f>IF($C384&lt;&gt;"M5","",SSA!H384)</f>
        <v/>
      </c>
      <c r="K384" s="15" t="str">
        <f t="shared" si="35"/>
        <v/>
      </c>
      <c r="L384" s="26" t="str">
        <f t="shared" si="37"/>
        <v/>
      </c>
      <c r="M384" s="48" t="str">
        <f t="shared" si="38"/>
        <v/>
      </c>
      <c r="N384" s="49" t="str">
        <f t="shared" si="39"/>
        <v/>
      </c>
      <c r="O384" s="47"/>
      <c r="P384" s="47"/>
      <c r="Q384" s="47"/>
      <c r="R384" s="49" t="str">
        <f t="shared" si="36"/>
        <v/>
      </c>
      <c r="S384" s="47"/>
      <c r="T384" s="47"/>
      <c r="U384" s="47"/>
      <c r="V384" s="54" t="str">
        <f t="shared" si="40"/>
        <v/>
      </c>
      <c r="W384" s="46"/>
      <c r="X384" s="54" t="str">
        <f t="shared" si="41"/>
        <v/>
      </c>
      <c r="Y384" s="46"/>
      <c r="Z384" s="55"/>
      <c r="AA384" s="55"/>
    </row>
    <row r="385" spans="1:27" x14ac:dyDescent="0.55000000000000004">
      <c r="A385" s="5" t="str">
        <f>IF('Data Validation'!$K$2&lt;&gt;TRUE,"",'Data Validation'!A385)</f>
        <v/>
      </c>
      <c r="B385" s="5" t="str">
        <f>IF('Data Validation'!$K$2&lt;&gt;TRUE,"",'Data Validation'!C385)</f>
        <v/>
      </c>
      <c r="C385" s="5" t="str">
        <f>IF('Data Validation'!$K$2&lt;&gt;TRUE,"",'Data Validation'!E385)</f>
        <v/>
      </c>
      <c r="D385" s="5" t="str">
        <f>IF('Data Validation'!$K$2&lt;&gt;TRUE,"",'Data Validation'!G385)</f>
        <v/>
      </c>
      <c r="E385" s="5" t="str">
        <f>IF($C385&lt;&gt;"M5","",Price!F385)</f>
        <v/>
      </c>
      <c r="F385" s="5" t="str">
        <f>IF($C385&lt;&gt;"M5","",Price!G385)</f>
        <v/>
      </c>
      <c r="G385" s="5" t="str">
        <f>IF($C385&lt;&gt;"M5","",SSA!E385)</f>
        <v/>
      </c>
      <c r="H385" s="5" t="str">
        <f>IF($C385&lt;&gt;"M5","",SSA!F385)</f>
        <v/>
      </c>
      <c r="I385" s="5" t="str">
        <f>IF($C385&lt;&gt;"M5","",SSA!G385)</f>
        <v/>
      </c>
      <c r="J385" s="5" t="str">
        <f>IF($C385&lt;&gt;"M5","",SSA!H385)</f>
        <v/>
      </c>
      <c r="K385" s="15" t="str">
        <f t="shared" si="35"/>
        <v/>
      </c>
      <c r="L385" s="26" t="str">
        <f t="shared" si="37"/>
        <v/>
      </c>
      <c r="M385" s="48" t="str">
        <f t="shared" si="38"/>
        <v/>
      </c>
      <c r="N385" s="49" t="str">
        <f t="shared" si="39"/>
        <v/>
      </c>
      <c r="O385" s="47"/>
      <c r="P385" s="47"/>
      <c r="Q385" s="47"/>
      <c r="R385" s="49" t="str">
        <f t="shared" si="36"/>
        <v/>
      </c>
      <c r="S385" s="47"/>
      <c r="T385" s="47"/>
      <c r="U385" s="47"/>
      <c r="V385" s="54" t="str">
        <f t="shared" si="40"/>
        <v/>
      </c>
      <c r="W385" s="46"/>
      <c r="X385" s="54" t="str">
        <f t="shared" si="41"/>
        <v/>
      </c>
      <c r="Y385" s="46"/>
      <c r="Z385" s="55"/>
      <c r="AA385" s="55"/>
    </row>
    <row r="386" spans="1:27" x14ac:dyDescent="0.55000000000000004">
      <c r="A386" s="5" t="str">
        <f>IF('Data Validation'!$K$2&lt;&gt;TRUE,"",'Data Validation'!A386)</f>
        <v/>
      </c>
      <c r="B386" s="5" t="str">
        <f>IF('Data Validation'!$K$2&lt;&gt;TRUE,"",'Data Validation'!C386)</f>
        <v/>
      </c>
      <c r="C386" s="5" t="str">
        <f>IF('Data Validation'!$K$2&lt;&gt;TRUE,"",'Data Validation'!E386)</f>
        <v/>
      </c>
      <c r="D386" s="5" t="str">
        <f>IF('Data Validation'!$K$2&lt;&gt;TRUE,"",'Data Validation'!G386)</f>
        <v/>
      </c>
      <c r="E386" s="5" t="str">
        <f>IF($C386&lt;&gt;"M5","",Price!F386)</f>
        <v/>
      </c>
      <c r="F386" s="5" t="str">
        <f>IF($C386&lt;&gt;"M5","",Price!G386)</f>
        <v/>
      </c>
      <c r="G386" s="5" t="str">
        <f>IF($C386&lt;&gt;"M5","",SSA!E386)</f>
        <v/>
      </c>
      <c r="H386" s="5" t="str">
        <f>IF($C386&lt;&gt;"M5","",SSA!F386)</f>
        <v/>
      </c>
      <c r="I386" s="5" t="str">
        <f>IF($C386&lt;&gt;"M5","",SSA!G386)</f>
        <v/>
      </c>
      <c r="J386" s="5" t="str">
        <f>IF($C386&lt;&gt;"M5","",SSA!H386)</f>
        <v/>
      </c>
      <c r="K386" s="15" t="str">
        <f t="shared" si="35"/>
        <v/>
      </c>
      <c r="L386" s="26" t="str">
        <f t="shared" si="37"/>
        <v/>
      </c>
      <c r="M386" s="48" t="str">
        <f t="shared" si="38"/>
        <v/>
      </c>
      <c r="N386" s="49" t="str">
        <f t="shared" si="39"/>
        <v/>
      </c>
      <c r="O386" s="47"/>
      <c r="P386" s="47"/>
      <c r="Q386" s="47"/>
      <c r="R386" s="49" t="str">
        <f t="shared" si="36"/>
        <v/>
      </c>
      <c r="S386" s="47"/>
      <c r="T386" s="47"/>
      <c r="U386" s="47"/>
      <c r="V386" s="54" t="str">
        <f t="shared" si="40"/>
        <v/>
      </c>
      <c r="W386" s="46"/>
      <c r="X386" s="54" t="str">
        <f t="shared" si="41"/>
        <v/>
      </c>
      <c r="Y386" s="46"/>
      <c r="Z386" s="55"/>
      <c r="AA386" s="55"/>
    </row>
    <row r="387" spans="1:27" x14ac:dyDescent="0.55000000000000004">
      <c r="A387" s="5" t="str">
        <f>IF('Data Validation'!$K$2&lt;&gt;TRUE,"",'Data Validation'!A387)</f>
        <v/>
      </c>
      <c r="B387" s="5" t="str">
        <f>IF('Data Validation'!$K$2&lt;&gt;TRUE,"",'Data Validation'!C387)</f>
        <v/>
      </c>
      <c r="C387" s="5" t="str">
        <f>IF('Data Validation'!$K$2&lt;&gt;TRUE,"",'Data Validation'!E387)</f>
        <v/>
      </c>
      <c r="D387" s="5" t="str">
        <f>IF('Data Validation'!$K$2&lt;&gt;TRUE,"",'Data Validation'!G387)</f>
        <v/>
      </c>
      <c r="E387" s="5" t="str">
        <f>IF($C387&lt;&gt;"M5","",Price!F387)</f>
        <v/>
      </c>
      <c r="F387" s="5" t="str">
        <f>IF($C387&lt;&gt;"M5","",Price!G387)</f>
        <v/>
      </c>
      <c r="G387" s="5" t="str">
        <f>IF($C387&lt;&gt;"M5","",SSA!E387)</f>
        <v/>
      </c>
      <c r="H387" s="5" t="str">
        <f>IF($C387&lt;&gt;"M5","",SSA!F387)</f>
        <v/>
      </c>
      <c r="I387" s="5" t="str">
        <f>IF($C387&lt;&gt;"M5","",SSA!G387)</f>
        <v/>
      </c>
      <c r="J387" s="5" t="str">
        <f>IF($C387&lt;&gt;"M5","",SSA!H387)</f>
        <v/>
      </c>
      <c r="K387" s="15" t="str">
        <f t="shared" ref="K387:K450" si="42">IFERROR(G387-H387,"")</f>
        <v/>
      </c>
      <c r="L387" s="26" t="str">
        <f t="shared" si="37"/>
        <v/>
      </c>
      <c r="M387" s="48" t="str">
        <f t="shared" si="38"/>
        <v/>
      </c>
      <c r="N387" s="49" t="str">
        <f t="shared" si="39"/>
        <v/>
      </c>
      <c r="O387" s="48" t="str">
        <f>IFERROR(STANDARDIZE(N387,AVERAGE(N3:N387),_xlfn.STDEV.P(N3:N387)),"")</f>
        <v/>
      </c>
      <c r="P387" s="27" t="str">
        <f>IFERROR(_xlfn.NORM.S.DIST(O387,TRUE),"")</f>
        <v/>
      </c>
      <c r="Q387" s="53" t="str">
        <f>IF(MAX(M3:M387)=0,"",MAX(M3:M387))</f>
        <v/>
      </c>
      <c r="R387" s="49" t="str">
        <f t="shared" ref="R387:R450" si="43">IFERROR(F387-J387,"")</f>
        <v/>
      </c>
      <c r="S387" s="48" t="str">
        <f>IFERROR(STANDARDIZE(R387,AVERAGE(R3:R387),_xlfn.STDEV.P(R3:R387)),"")</f>
        <v/>
      </c>
      <c r="T387" s="27" t="str">
        <f>IFERROR(_xlfn.NORM.S.DIST(S387,TRUE),"")</f>
        <v/>
      </c>
      <c r="U387" s="53" t="str">
        <f>IF(MIN(M3:M387)=0,"",MIN(M3:M387))</f>
        <v/>
      </c>
      <c r="V387" s="54" t="str">
        <f t="shared" si="40"/>
        <v/>
      </c>
      <c r="W387" s="56" t="str">
        <f>IF(P387="","",IF(P387&gt;90%,"Sig Excess High",""))</f>
        <v/>
      </c>
      <c r="X387" s="54" t="str">
        <f t="shared" si="41"/>
        <v/>
      </c>
      <c r="Y387" s="52" t="str">
        <f>IF(T387="","",IF(T387&lt;10%,"Sig Excess Low",""))</f>
        <v/>
      </c>
      <c r="Z387" s="55"/>
      <c r="AA387" s="55"/>
    </row>
    <row r="388" spans="1:27" x14ac:dyDescent="0.55000000000000004">
      <c r="A388" s="5" t="str">
        <f>IF('Data Validation'!$K$2&lt;&gt;TRUE,"",'Data Validation'!A388)</f>
        <v/>
      </c>
      <c r="B388" s="5" t="str">
        <f>IF('Data Validation'!$K$2&lt;&gt;TRUE,"",'Data Validation'!C388)</f>
        <v/>
      </c>
      <c r="C388" s="5" t="str">
        <f>IF('Data Validation'!$K$2&lt;&gt;TRUE,"",'Data Validation'!E388)</f>
        <v/>
      </c>
      <c r="D388" s="5" t="str">
        <f>IF('Data Validation'!$K$2&lt;&gt;TRUE,"",'Data Validation'!G388)</f>
        <v/>
      </c>
      <c r="E388" s="5" t="str">
        <f>IF($C388&lt;&gt;"M5","",Price!F388)</f>
        <v/>
      </c>
      <c r="F388" s="5" t="str">
        <f>IF($C388&lt;&gt;"M5","",Price!G388)</f>
        <v/>
      </c>
      <c r="G388" s="5" t="str">
        <f>IF($C388&lt;&gt;"M5","",SSA!E388)</f>
        <v/>
      </c>
      <c r="H388" s="5" t="str">
        <f>IF($C388&lt;&gt;"M5","",SSA!F388)</f>
        <v/>
      </c>
      <c r="I388" s="5" t="str">
        <f>IF($C388&lt;&gt;"M5","",SSA!G388)</f>
        <v/>
      </c>
      <c r="J388" s="5" t="str">
        <f>IF($C388&lt;&gt;"M5","",SSA!H388)</f>
        <v/>
      </c>
      <c r="K388" s="15" t="str">
        <f t="shared" si="42"/>
        <v/>
      </c>
      <c r="L388" s="26" t="str">
        <f t="shared" ref="L388:L451" si="44">IF(K388="","",IF(K388&gt;=0,1,-1))</f>
        <v/>
      </c>
      <c r="M388" s="48" t="str">
        <f t="shared" ref="M388:M451" si="45">IFERROR(IF(L388=L387,M387+L388,L388),"")</f>
        <v/>
      </c>
      <c r="N388" s="49" t="str">
        <f t="shared" ref="N388:N451" si="46">IFERROR(E388-I388,"")</f>
        <v/>
      </c>
      <c r="O388" s="48" t="str">
        <f t="shared" ref="O388:O451" si="47">IFERROR(STANDARDIZE(N388,AVERAGE(N4:N388),_xlfn.STDEV.P(N4:N388)),"")</f>
        <v/>
      </c>
      <c r="P388" s="27" t="str">
        <f t="shared" ref="P388:P451" si="48">IFERROR(_xlfn.NORM.S.DIST(O388,TRUE),"")</f>
        <v/>
      </c>
      <c r="Q388" s="53" t="str">
        <f t="shared" ref="Q388:Q451" si="49">IF(MAX(M4:M388)=0,"",MAX(M4:M388))</f>
        <v/>
      </c>
      <c r="R388" s="49" t="str">
        <f t="shared" si="43"/>
        <v/>
      </c>
      <c r="S388" s="48" t="str">
        <f t="shared" ref="S388:S451" si="50">IFERROR(STANDARDIZE(R388,AVERAGE(R4:R388),_xlfn.STDEV.P(R4:R388)),"")</f>
        <v/>
      </c>
      <c r="T388" s="27" t="str">
        <f t="shared" ref="T388:T451" si="51">IFERROR(_xlfn.NORM.S.DIST(S388,TRUE),"")</f>
        <v/>
      </c>
      <c r="U388" s="53" t="str">
        <f t="shared" ref="U388:U451" si="52">IF(MIN(M4:M388)=0,"",MIN(M4:M388))</f>
        <v/>
      </c>
      <c r="V388" s="54" t="str">
        <f t="shared" ref="V388:V451" si="53">IF(M388="","",IF(AND(M388&gt;0,N388&gt;0),1,""))</f>
        <v/>
      </c>
      <c r="W388" s="56" t="str">
        <f t="shared" ref="W388:W451" si="54">IF(P388="","",IF(P388&gt;90%,"Sig Excess High",""))</f>
        <v/>
      </c>
      <c r="X388" s="54" t="str">
        <f t="shared" ref="X388:X451" si="55">IF(M388="","",IF(AND(M388&lt;0,R388&lt;0),1,""))</f>
        <v/>
      </c>
      <c r="Y388" s="52" t="str">
        <f t="shared" ref="Y388:Y451" si="56">IF(T388="","",IF(T388&lt;10%,"Sig Excess Low",""))</f>
        <v/>
      </c>
      <c r="Z388" s="55"/>
      <c r="AA388" s="55"/>
    </row>
    <row r="389" spans="1:27" x14ac:dyDescent="0.55000000000000004">
      <c r="A389" s="5" t="str">
        <f>IF('Data Validation'!$K$2&lt;&gt;TRUE,"",'Data Validation'!A389)</f>
        <v/>
      </c>
      <c r="B389" s="5" t="str">
        <f>IF('Data Validation'!$K$2&lt;&gt;TRUE,"",'Data Validation'!C389)</f>
        <v/>
      </c>
      <c r="C389" s="5" t="str">
        <f>IF('Data Validation'!$K$2&lt;&gt;TRUE,"",'Data Validation'!E389)</f>
        <v/>
      </c>
      <c r="D389" s="5" t="str">
        <f>IF('Data Validation'!$K$2&lt;&gt;TRUE,"",'Data Validation'!G389)</f>
        <v/>
      </c>
      <c r="E389" s="5" t="str">
        <f>IF($C389&lt;&gt;"M5","",Price!F389)</f>
        <v/>
      </c>
      <c r="F389" s="5" t="str">
        <f>IF($C389&lt;&gt;"M5","",Price!G389)</f>
        <v/>
      </c>
      <c r="G389" s="5" t="str">
        <f>IF($C389&lt;&gt;"M5","",SSA!E389)</f>
        <v/>
      </c>
      <c r="H389" s="5" t="str">
        <f>IF($C389&lt;&gt;"M5","",SSA!F389)</f>
        <v/>
      </c>
      <c r="I389" s="5" t="str">
        <f>IF($C389&lt;&gt;"M5","",SSA!G389)</f>
        <v/>
      </c>
      <c r="J389" s="5" t="str">
        <f>IF($C389&lt;&gt;"M5","",SSA!H389)</f>
        <v/>
      </c>
      <c r="K389" s="15" t="str">
        <f t="shared" si="42"/>
        <v/>
      </c>
      <c r="L389" s="26" t="str">
        <f t="shared" si="44"/>
        <v/>
      </c>
      <c r="M389" s="48" t="str">
        <f t="shared" si="45"/>
        <v/>
      </c>
      <c r="N389" s="49" t="str">
        <f t="shared" si="46"/>
        <v/>
      </c>
      <c r="O389" s="48" t="str">
        <f t="shared" si="47"/>
        <v/>
      </c>
      <c r="P389" s="27" t="str">
        <f t="shared" si="48"/>
        <v/>
      </c>
      <c r="Q389" s="53" t="str">
        <f t="shared" si="49"/>
        <v/>
      </c>
      <c r="R389" s="49" t="str">
        <f t="shared" si="43"/>
        <v/>
      </c>
      <c r="S389" s="48" t="str">
        <f t="shared" si="50"/>
        <v/>
      </c>
      <c r="T389" s="27" t="str">
        <f t="shared" si="51"/>
        <v/>
      </c>
      <c r="U389" s="53" t="str">
        <f t="shared" si="52"/>
        <v/>
      </c>
      <c r="V389" s="54" t="str">
        <f t="shared" si="53"/>
        <v/>
      </c>
      <c r="W389" s="56" t="str">
        <f t="shared" si="54"/>
        <v/>
      </c>
      <c r="X389" s="54" t="str">
        <f t="shared" si="55"/>
        <v/>
      </c>
      <c r="Y389" s="52" t="str">
        <f t="shared" si="56"/>
        <v/>
      </c>
      <c r="Z389" s="55"/>
      <c r="AA389" s="55"/>
    </row>
    <row r="390" spans="1:27" x14ac:dyDescent="0.55000000000000004">
      <c r="A390" s="5" t="str">
        <f>IF('Data Validation'!$K$2&lt;&gt;TRUE,"",'Data Validation'!A390)</f>
        <v/>
      </c>
      <c r="B390" s="5" t="str">
        <f>IF('Data Validation'!$K$2&lt;&gt;TRUE,"",'Data Validation'!C390)</f>
        <v/>
      </c>
      <c r="C390" s="5" t="str">
        <f>IF('Data Validation'!$K$2&lt;&gt;TRUE,"",'Data Validation'!E390)</f>
        <v/>
      </c>
      <c r="D390" s="5" t="str">
        <f>IF('Data Validation'!$K$2&lt;&gt;TRUE,"",'Data Validation'!G390)</f>
        <v/>
      </c>
      <c r="E390" s="5" t="str">
        <f>IF($C390&lt;&gt;"M5","",Price!F390)</f>
        <v/>
      </c>
      <c r="F390" s="5" t="str">
        <f>IF($C390&lt;&gt;"M5","",Price!G390)</f>
        <v/>
      </c>
      <c r="G390" s="5" t="str">
        <f>IF($C390&lt;&gt;"M5","",SSA!E390)</f>
        <v/>
      </c>
      <c r="H390" s="5" t="str">
        <f>IF($C390&lt;&gt;"M5","",SSA!F390)</f>
        <v/>
      </c>
      <c r="I390" s="5" t="str">
        <f>IF($C390&lt;&gt;"M5","",SSA!G390)</f>
        <v/>
      </c>
      <c r="J390" s="5" t="str">
        <f>IF($C390&lt;&gt;"M5","",SSA!H390)</f>
        <v/>
      </c>
      <c r="K390" s="15" t="str">
        <f t="shared" si="42"/>
        <v/>
      </c>
      <c r="L390" s="26" t="str">
        <f t="shared" si="44"/>
        <v/>
      </c>
      <c r="M390" s="48" t="str">
        <f t="shared" si="45"/>
        <v/>
      </c>
      <c r="N390" s="49" t="str">
        <f t="shared" si="46"/>
        <v/>
      </c>
      <c r="O390" s="48" t="str">
        <f t="shared" si="47"/>
        <v/>
      </c>
      <c r="P390" s="27" t="str">
        <f t="shared" si="48"/>
        <v/>
      </c>
      <c r="Q390" s="53" t="str">
        <f t="shared" si="49"/>
        <v/>
      </c>
      <c r="R390" s="49" t="str">
        <f t="shared" si="43"/>
        <v/>
      </c>
      <c r="S390" s="48" t="str">
        <f t="shared" si="50"/>
        <v/>
      </c>
      <c r="T390" s="27" t="str">
        <f t="shared" si="51"/>
        <v/>
      </c>
      <c r="U390" s="53" t="str">
        <f t="shared" si="52"/>
        <v/>
      </c>
      <c r="V390" s="54" t="str">
        <f t="shared" si="53"/>
        <v/>
      </c>
      <c r="W390" s="56" t="str">
        <f t="shared" si="54"/>
        <v/>
      </c>
      <c r="X390" s="54" t="str">
        <f t="shared" si="55"/>
        <v/>
      </c>
      <c r="Y390" s="52" t="str">
        <f t="shared" si="56"/>
        <v/>
      </c>
      <c r="Z390" s="55"/>
      <c r="AA390" s="55"/>
    </row>
    <row r="391" spans="1:27" x14ac:dyDescent="0.55000000000000004">
      <c r="A391" s="5" t="str">
        <f>IF('Data Validation'!$K$2&lt;&gt;TRUE,"",'Data Validation'!A391)</f>
        <v/>
      </c>
      <c r="B391" s="5" t="str">
        <f>IF('Data Validation'!$K$2&lt;&gt;TRUE,"",'Data Validation'!C391)</f>
        <v/>
      </c>
      <c r="C391" s="5" t="str">
        <f>IF('Data Validation'!$K$2&lt;&gt;TRUE,"",'Data Validation'!E391)</f>
        <v/>
      </c>
      <c r="D391" s="5" t="str">
        <f>IF('Data Validation'!$K$2&lt;&gt;TRUE,"",'Data Validation'!G391)</f>
        <v/>
      </c>
      <c r="E391" s="5" t="str">
        <f>IF($C391&lt;&gt;"M5","",Price!F391)</f>
        <v/>
      </c>
      <c r="F391" s="5" t="str">
        <f>IF($C391&lt;&gt;"M5","",Price!G391)</f>
        <v/>
      </c>
      <c r="G391" s="5" t="str">
        <f>IF($C391&lt;&gt;"M5","",SSA!E391)</f>
        <v/>
      </c>
      <c r="H391" s="5" t="str">
        <f>IF($C391&lt;&gt;"M5","",SSA!F391)</f>
        <v/>
      </c>
      <c r="I391" s="5" t="str">
        <f>IF($C391&lt;&gt;"M5","",SSA!G391)</f>
        <v/>
      </c>
      <c r="J391" s="5" t="str">
        <f>IF($C391&lt;&gt;"M5","",SSA!H391)</f>
        <v/>
      </c>
      <c r="K391" s="15" t="str">
        <f t="shared" si="42"/>
        <v/>
      </c>
      <c r="L391" s="26" t="str">
        <f t="shared" si="44"/>
        <v/>
      </c>
      <c r="M391" s="48" t="str">
        <f t="shared" si="45"/>
        <v/>
      </c>
      <c r="N391" s="49" t="str">
        <f t="shared" si="46"/>
        <v/>
      </c>
      <c r="O391" s="48" t="str">
        <f t="shared" si="47"/>
        <v/>
      </c>
      <c r="P391" s="27" t="str">
        <f t="shared" si="48"/>
        <v/>
      </c>
      <c r="Q391" s="53" t="str">
        <f t="shared" si="49"/>
        <v/>
      </c>
      <c r="R391" s="49" t="str">
        <f t="shared" si="43"/>
        <v/>
      </c>
      <c r="S391" s="48" t="str">
        <f t="shared" si="50"/>
        <v/>
      </c>
      <c r="T391" s="27" t="str">
        <f t="shared" si="51"/>
        <v/>
      </c>
      <c r="U391" s="53" t="str">
        <f t="shared" si="52"/>
        <v/>
      </c>
      <c r="V391" s="54" t="str">
        <f t="shared" si="53"/>
        <v/>
      </c>
      <c r="W391" s="56" t="str">
        <f t="shared" si="54"/>
        <v/>
      </c>
      <c r="X391" s="54" t="str">
        <f t="shared" si="55"/>
        <v/>
      </c>
      <c r="Y391" s="52" t="str">
        <f t="shared" si="56"/>
        <v/>
      </c>
      <c r="Z391" s="55"/>
      <c r="AA391" s="55"/>
    </row>
    <row r="392" spans="1:27" x14ac:dyDescent="0.55000000000000004">
      <c r="A392" s="5" t="str">
        <f>IF('Data Validation'!$K$2&lt;&gt;TRUE,"",'Data Validation'!A392)</f>
        <v/>
      </c>
      <c r="B392" s="5" t="str">
        <f>IF('Data Validation'!$K$2&lt;&gt;TRUE,"",'Data Validation'!C392)</f>
        <v/>
      </c>
      <c r="C392" s="5" t="str">
        <f>IF('Data Validation'!$K$2&lt;&gt;TRUE,"",'Data Validation'!E392)</f>
        <v/>
      </c>
      <c r="D392" s="5" t="str">
        <f>IF('Data Validation'!$K$2&lt;&gt;TRUE,"",'Data Validation'!G392)</f>
        <v/>
      </c>
      <c r="E392" s="5" t="str">
        <f>IF($C392&lt;&gt;"M5","",Price!F392)</f>
        <v/>
      </c>
      <c r="F392" s="5" t="str">
        <f>IF($C392&lt;&gt;"M5","",Price!G392)</f>
        <v/>
      </c>
      <c r="G392" s="5" t="str">
        <f>IF($C392&lt;&gt;"M5","",SSA!E392)</f>
        <v/>
      </c>
      <c r="H392" s="5" t="str">
        <f>IF($C392&lt;&gt;"M5","",SSA!F392)</f>
        <v/>
      </c>
      <c r="I392" s="5" t="str">
        <f>IF($C392&lt;&gt;"M5","",SSA!G392)</f>
        <v/>
      </c>
      <c r="J392" s="5" t="str">
        <f>IF($C392&lt;&gt;"M5","",SSA!H392)</f>
        <v/>
      </c>
      <c r="K392" s="15" t="str">
        <f t="shared" si="42"/>
        <v/>
      </c>
      <c r="L392" s="26" t="str">
        <f t="shared" si="44"/>
        <v/>
      </c>
      <c r="M392" s="48" t="str">
        <f t="shared" si="45"/>
        <v/>
      </c>
      <c r="N392" s="49" t="str">
        <f t="shared" si="46"/>
        <v/>
      </c>
      <c r="O392" s="48" t="str">
        <f t="shared" si="47"/>
        <v/>
      </c>
      <c r="P392" s="27" t="str">
        <f t="shared" si="48"/>
        <v/>
      </c>
      <c r="Q392" s="53" t="str">
        <f t="shared" si="49"/>
        <v/>
      </c>
      <c r="R392" s="49" t="str">
        <f t="shared" si="43"/>
        <v/>
      </c>
      <c r="S392" s="48" t="str">
        <f t="shared" si="50"/>
        <v/>
      </c>
      <c r="T392" s="27" t="str">
        <f t="shared" si="51"/>
        <v/>
      </c>
      <c r="U392" s="53" t="str">
        <f t="shared" si="52"/>
        <v/>
      </c>
      <c r="V392" s="54" t="str">
        <f t="shared" si="53"/>
        <v/>
      </c>
      <c r="W392" s="56" t="str">
        <f t="shared" si="54"/>
        <v/>
      </c>
      <c r="X392" s="54" t="str">
        <f t="shared" si="55"/>
        <v/>
      </c>
      <c r="Y392" s="52" t="str">
        <f t="shared" si="56"/>
        <v/>
      </c>
      <c r="Z392" s="55"/>
      <c r="AA392" s="55"/>
    </row>
    <row r="393" spans="1:27" x14ac:dyDescent="0.55000000000000004">
      <c r="A393" s="5" t="str">
        <f>IF('Data Validation'!$K$2&lt;&gt;TRUE,"",'Data Validation'!A393)</f>
        <v/>
      </c>
      <c r="B393" s="5" t="str">
        <f>IF('Data Validation'!$K$2&lt;&gt;TRUE,"",'Data Validation'!C393)</f>
        <v/>
      </c>
      <c r="C393" s="5" t="str">
        <f>IF('Data Validation'!$K$2&lt;&gt;TRUE,"",'Data Validation'!E393)</f>
        <v/>
      </c>
      <c r="D393" s="5" t="str">
        <f>IF('Data Validation'!$K$2&lt;&gt;TRUE,"",'Data Validation'!G393)</f>
        <v/>
      </c>
      <c r="E393" s="5" t="str">
        <f>IF($C393&lt;&gt;"M5","",Price!F393)</f>
        <v/>
      </c>
      <c r="F393" s="5" t="str">
        <f>IF($C393&lt;&gt;"M5","",Price!G393)</f>
        <v/>
      </c>
      <c r="G393" s="5" t="str">
        <f>IF($C393&lt;&gt;"M5","",SSA!E393)</f>
        <v/>
      </c>
      <c r="H393" s="5" t="str">
        <f>IF($C393&lt;&gt;"M5","",SSA!F393)</f>
        <v/>
      </c>
      <c r="I393" s="5" t="str">
        <f>IF($C393&lt;&gt;"M5","",SSA!G393)</f>
        <v/>
      </c>
      <c r="J393" s="5" t="str">
        <f>IF($C393&lt;&gt;"M5","",SSA!H393)</f>
        <v/>
      </c>
      <c r="K393" s="15" t="str">
        <f t="shared" si="42"/>
        <v/>
      </c>
      <c r="L393" s="26" t="str">
        <f t="shared" si="44"/>
        <v/>
      </c>
      <c r="M393" s="48" t="str">
        <f t="shared" si="45"/>
        <v/>
      </c>
      <c r="N393" s="49" t="str">
        <f t="shared" si="46"/>
        <v/>
      </c>
      <c r="O393" s="48" t="str">
        <f t="shared" si="47"/>
        <v/>
      </c>
      <c r="P393" s="27" t="str">
        <f t="shared" si="48"/>
        <v/>
      </c>
      <c r="Q393" s="53" t="str">
        <f t="shared" si="49"/>
        <v/>
      </c>
      <c r="R393" s="49" t="str">
        <f t="shared" si="43"/>
        <v/>
      </c>
      <c r="S393" s="48" t="str">
        <f t="shared" si="50"/>
        <v/>
      </c>
      <c r="T393" s="27" t="str">
        <f t="shared" si="51"/>
        <v/>
      </c>
      <c r="U393" s="53" t="str">
        <f t="shared" si="52"/>
        <v/>
      </c>
      <c r="V393" s="54" t="str">
        <f t="shared" si="53"/>
        <v/>
      </c>
      <c r="W393" s="56" t="str">
        <f t="shared" si="54"/>
        <v/>
      </c>
      <c r="X393" s="54" t="str">
        <f t="shared" si="55"/>
        <v/>
      </c>
      <c r="Y393" s="52" t="str">
        <f t="shared" si="56"/>
        <v/>
      </c>
      <c r="Z393" s="55"/>
      <c r="AA393" s="55"/>
    </row>
    <row r="394" spans="1:27" x14ac:dyDescent="0.55000000000000004">
      <c r="A394" s="5" t="str">
        <f>IF('Data Validation'!$K$2&lt;&gt;TRUE,"",'Data Validation'!A394)</f>
        <v/>
      </c>
      <c r="B394" s="5" t="str">
        <f>IF('Data Validation'!$K$2&lt;&gt;TRUE,"",'Data Validation'!C394)</f>
        <v/>
      </c>
      <c r="C394" s="5" t="str">
        <f>IF('Data Validation'!$K$2&lt;&gt;TRUE,"",'Data Validation'!E394)</f>
        <v/>
      </c>
      <c r="D394" s="5" t="str">
        <f>IF('Data Validation'!$K$2&lt;&gt;TRUE,"",'Data Validation'!G394)</f>
        <v/>
      </c>
      <c r="E394" s="5" t="str">
        <f>IF($C394&lt;&gt;"M5","",Price!F394)</f>
        <v/>
      </c>
      <c r="F394" s="5" t="str">
        <f>IF($C394&lt;&gt;"M5","",Price!G394)</f>
        <v/>
      </c>
      <c r="G394" s="5" t="str">
        <f>IF($C394&lt;&gt;"M5","",SSA!E394)</f>
        <v/>
      </c>
      <c r="H394" s="5" t="str">
        <f>IF($C394&lt;&gt;"M5","",SSA!F394)</f>
        <v/>
      </c>
      <c r="I394" s="5" t="str">
        <f>IF($C394&lt;&gt;"M5","",SSA!G394)</f>
        <v/>
      </c>
      <c r="J394" s="5" t="str">
        <f>IF($C394&lt;&gt;"M5","",SSA!H394)</f>
        <v/>
      </c>
      <c r="K394" s="15" t="str">
        <f t="shared" si="42"/>
        <v/>
      </c>
      <c r="L394" s="26" t="str">
        <f t="shared" si="44"/>
        <v/>
      </c>
      <c r="M394" s="48" t="str">
        <f t="shared" si="45"/>
        <v/>
      </c>
      <c r="N394" s="49" t="str">
        <f t="shared" si="46"/>
        <v/>
      </c>
      <c r="O394" s="48" t="str">
        <f t="shared" si="47"/>
        <v/>
      </c>
      <c r="P394" s="27" t="str">
        <f t="shared" si="48"/>
        <v/>
      </c>
      <c r="Q394" s="53" t="str">
        <f t="shared" si="49"/>
        <v/>
      </c>
      <c r="R394" s="49" t="str">
        <f t="shared" si="43"/>
        <v/>
      </c>
      <c r="S394" s="48" t="str">
        <f t="shared" si="50"/>
        <v/>
      </c>
      <c r="T394" s="27" t="str">
        <f t="shared" si="51"/>
        <v/>
      </c>
      <c r="U394" s="53" t="str">
        <f t="shared" si="52"/>
        <v/>
      </c>
      <c r="V394" s="54" t="str">
        <f t="shared" si="53"/>
        <v/>
      </c>
      <c r="W394" s="56" t="str">
        <f t="shared" si="54"/>
        <v/>
      </c>
      <c r="X394" s="54" t="str">
        <f t="shared" si="55"/>
        <v/>
      </c>
      <c r="Y394" s="52" t="str">
        <f t="shared" si="56"/>
        <v/>
      </c>
      <c r="Z394" s="17" t="str">
        <f>IF(W394="","",IF(AND(W394="Sig Excess High",M394&gt;0,(M394/Q394)&gt;0.5,V394=1,SUM(V383:V394)&gt;4),"Excess Pump",""))</f>
        <v/>
      </c>
      <c r="AA394" s="17" t="str">
        <f>IF(Y394="","",IF(AND(Y394="Sig Excess Low",M394&lt;0,(M394/U394)&gt;0.5,X394=1,SUM(X383:X394)&gt;4),"Excess Dump",""))</f>
        <v/>
      </c>
    </row>
    <row r="395" spans="1:27" x14ac:dyDescent="0.55000000000000004">
      <c r="A395" s="5" t="str">
        <f>IF('Data Validation'!$K$2&lt;&gt;TRUE,"",'Data Validation'!A395)</f>
        <v/>
      </c>
      <c r="B395" s="5" t="str">
        <f>IF('Data Validation'!$K$2&lt;&gt;TRUE,"",'Data Validation'!C395)</f>
        <v/>
      </c>
      <c r="C395" s="5" t="str">
        <f>IF('Data Validation'!$K$2&lt;&gt;TRUE,"",'Data Validation'!E395)</f>
        <v/>
      </c>
      <c r="D395" s="5" t="str">
        <f>IF('Data Validation'!$K$2&lt;&gt;TRUE,"",'Data Validation'!G395)</f>
        <v/>
      </c>
      <c r="E395" s="5" t="str">
        <f>IF($C395&lt;&gt;"M5","",Price!F395)</f>
        <v/>
      </c>
      <c r="F395" s="5" t="str">
        <f>IF($C395&lt;&gt;"M5","",Price!G395)</f>
        <v/>
      </c>
      <c r="G395" s="5" t="str">
        <f>IF($C395&lt;&gt;"M5","",SSA!E395)</f>
        <v/>
      </c>
      <c r="H395" s="5" t="str">
        <f>IF($C395&lt;&gt;"M5","",SSA!F395)</f>
        <v/>
      </c>
      <c r="I395" s="5" t="str">
        <f>IF($C395&lt;&gt;"M5","",SSA!G395)</f>
        <v/>
      </c>
      <c r="J395" s="5" t="str">
        <f>IF($C395&lt;&gt;"M5","",SSA!H395)</f>
        <v/>
      </c>
      <c r="K395" s="15" t="str">
        <f t="shared" si="42"/>
        <v/>
      </c>
      <c r="L395" s="26" t="str">
        <f t="shared" si="44"/>
        <v/>
      </c>
      <c r="M395" s="48" t="str">
        <f t="shared" si="45"/>
        <v/>
      </c>
      <c r="N395" s="49" t="str">
        <f t="shared" si="46"/>
        <v/>
      </c>
      <c r="O395" s="48" t="str">
        <f t="shared" si="47"/>
        <v/>
      </c>
      <c r="P395" s="27" t="str">
        <f t="shared" si="48"/>
        <v/>
      </c>
      <c r="Q395" s="53" t="str">
        <f t="shared" si="49"/>
        <v/>
      </c>
      <c r="R395" s="49" t="str">
        <f t="shared" si="43"/>
        <v/>
      </c>
      <c r="S395" s="48" t="str">
        <f t="shared" si="50"/>
        <v/>
      </c>
      <c r="T395" s="27" t="str">
        <f t="shared" si="51"/>
        <v/>
      </c>
      <c r="U395" s="53" t="str">
        <f t="shared" si="52"/>
        <v/>
      </c>
      <c r="V395" s="54" t="str">
        <f t="shared" si="53"/>
        <v/>
      </c>
      <c r="W395" s="56" t="str">
        <f t="shared" si="54"/>
        <v/>
      </c>
      <c r="X395" s="54" t="str">
        <f t="shared" si="55"/>
        <v/>
      </c>
      <c r="Y395" s="52" t="str">
        <f t="shared" si="56"/>
        <v/>
      </c>
      <c r="Z395" s="17" t="str">
        <f t="shared" ref="Z395:Z458" si="57">IF(W395="","",IF(AND(W395="Sig Excess High",M395&gt;0,(M395/Q395)&gt;0.5,V395=1,SUM(V384:V395)&gt;4),"Excess Pump",""))</f>
        <v/>
      </c>
      <c r="AA395" s="17" t="str">
        <f t="shared" ref="AA395:AA458" si="58">IF(Y395="","",IF(AND(Y395="Sig Excess Low",M395&lt;0,(M395/U395)&gt;0.5,X395=1,SUM(X384:X395)&gt;4),"Excess Dump",""))</f>
        <v/>
      </c>
    </row>
    <row r="396" spans="1:27" x14ac:dyDescent="0.55000000000000004">
      <c r="A396" s="5" t="str">
        <f>IF('Data Validation'!$K$2&lt;&gt;TRUE,"",'Data Validation'!A396)</f>
        <v/>
      </c>
      <c r="B396" s="5" t="str">
        <f>IF('Data Validation'!$K$2&lt;&gt;TRUE,"",'Data Validation'!C396)</f>
        <v/>
      </c>
      <c r="C396" s="5" t="str">
        <f>IF('Data Validation'!$K$2&lt;&gt;TRUE,"",'Data Validation'!E396)</f>
        <v/>
      </c>
      <c r="D396" s="5" t="str">
        <f>IF('Data Validation'!$K$2&lt;&gt;TRUE,"",'Data Validation'!G396)</f>
        <v/>
      </c>
      <c r="E396" s="5" t="str">
        <f>IF($C396&lt;&gt;"M5","",Price!F396)</f>
        <v/>
      </c>
      <c r="F396" s="5" t="str">
        <f>IF($C396&lt;&gt;"M5","",Price!G396)</f>
        <v/>
      </c>
      <c r="G396" s="5" t="str">
        <f>IF($C396&lt;&gt;"M5","",SSA!E396)</f>
        <v/>
      </c>
      <c r="H396" s="5" t="str">
        <f>IF($C396&lt;&gt;"M5","",SSA!F396)</f>
        <v/>
      </c>
      <c r="I396" s="5" t="str">
        <f>IF($C396&lt;&gt;"M5","",SSA!G396)</f>
        <v/>
      </c>
      <c r="J396" s="5" t="str">
        <f>IF($C396&lt;&gt;"M5","",SSA!H396)</f>
        <v/>
      </c>
      <c r="K396" s="15" t="str">
        <f t="shared" si="42"/>
        <v/>
      </c>
      <c r="L396" s="26" t="str">
        <f t="shared" si="44"/>
        <v/>
      </c>
      <c r="M396" s="48" t="str">
        <f t="shared" si="45"/>
        <v/>
      </c>
      <c r="N396" s="49" t="str">
        <f t="shared" si="46"/>
        <v/>
      </c>
      <c r="O396" s="48" t="str">
        <f t="shared" si="47"/>
        <v/>
      </c>
      <c r="P396" s="27" t="str">
        <f t="shared" si="48"/>
        <v/>
      </c>
      <c r="Q396" s="53" t="str">
        <f t="shared" si="49"/>
        <v/>
      </c>
      <c r="R396" s="49" t="str">
        <f t="shared" si="43"/>
        <v/>
      </c>
      <c r="S396" s="48" t="str">
        <f t="shared" si="50"/>
        <v/>
      </c>
      <c r="T396" s="27" t="str">
        <f t="shared" si="51"/>
        <v/>
      </c>
      <c r="U396" s="53" t="str">
        <f t="shared" si="52"/>
        <v/>
      </c>
      <c r="V396" s="54" t="str">
        <f t="shared" si="53"/>
        <v/>
      </c>
      <c r="W396" s="56" t="str">
        <f t="shared" si="54"/>
        <v/>
      </c>
      <c r="X396" s="54" t="str">
        <f t="shared" si="55"/>
        <v/>
      </c>
      <c r="Y396" s="52" t="str">
        <f t="shared" si="56"/>
        <v/>
      </c>
      <c r="Z396" s="17" t="str">
        <f t="shared" si="57"/>
        <v/>
      </c>
      <c r="AA396" s="17" t="str">
        <f t="shared" si="58"/>
        <v/>
      </c>
    </row>
    <row r="397" spans="1:27" x14ac:dyDescent="0.55000000000000004">
      <c r="A397" s="5" t="str">
        <f>IF('Data Validation'!$K$2&lt;&gt;TRUE,"",'Data Validation'!A397)</f>
        <v/>
      </c>
      <c r="B397" s="5" t="str">
        <f>IF('Data Validation'!$K$2&lt;&gt;TRUE,"",'Data Validation'!C397)</f>
        <v/>
      </c>
      <c r="C397" s="5" t="str">
        <f>IF('Data Validation'!$K$2&lt;&gt;TRUE,"",'Data Validation'!E397)</f>
        <v/>
      </c>
      <c r="D397" s="5" t="str">
        <f>IF('Data Validation'!$K$2&lt;&gt;TRUE,"",'Data Validation'!G397)</f>
        <v/>
      </c>
      <c r="E397" s="5" t="str">
        <f>IF($C397&lt;&gt;"M5","",Price!F397)</f>
        <v/>
      </c>
      <c r="F397" s="5" t="str">
        <f>IF($C397&lt;&gt;"M5","",Price!G397)</f>
        <v/>
      </c>
      <c r="G397" s="5" t="str">
        <f>IF($C397&lt;&gt;"M5","",SSA!E397)</f>
        <v/>
      </c>
      <c r="H397" s="5" t="str">
        <f>IF($C397&lt;&gt;"M5","",SSA!F397)</f>
        <v/>
      </c>
      <c r="I397" s="5" t="str">
        <f>IF($C397&lt;&gt;"M5","",SSA!G397)</f>
        <v/>
      </c>
      <c r="J397" s="5" t="str">
        <f>IF($C397&lt;&gt;"M5","",SSA!H397)</f>
        <v/>
      </c>
      <c r="K397" s="15" t="str">
        <f t="shared" si="42"/>
        <v/>
      </c>
      <c r="L397" s="26" t="str">
        <f t="shared" si="44"/>
        <v/>
      </c>
      <c r="M397" s="48" t="str">
        <f t="shared" si="45"/>
        <v/>
      </c>
      <c r="N397" s="49" t="str">
        <f t="shared" si="46"/>
        <v/>
      </c>
      <c r="O397" s="48" t="str">
        <f t="shared" si="47"/>
        <v/>
      </c>
      <c r="P397" s="27" t="str">
        <f t="shared" si="48"/>
        <v/>
      </c>
      <c r="Q397" s="53" t="str">
        <f t="shared" si="49"/>
        <v/>
      </c>
      <c r="R397" s="49" t="str">
        <f t="shared" si="43"/>
        <v/>
      </c>
      <c r="S397" s="48" t="str">
        <f t="shared" si="50"/>
        <v/>
      </c>
      <c r="T397" s="27" t="str">
        <f t="shared" si="51"/>
        <v/>
      </c>
      <c r="U397" s="53" t="str">
        <f t="shared" si="52"/>
        <v/>
      </c>
      <c r="V397" s="54" t="str">
        <f t="shared" si="53"/>
        <v/>
      </c>
      <c r="W397" s="56" t="str">
        <f t="shared" si="54"/>
        <v/>
      </c>
      <c r="X397" s="54" t="str">
        <f t="shared" si="55"/>
        <v/>
      </c>
      <c r="Y397" s="52" t="str">
        <f t="shared" si="56"/>
        <v/>
      </c>
      <c r="Z397" s="17" t="str">
        <f t="shared" si="57"/>
        <v/>
      </c>
      <c r="AA397" s="17" t="str">
        <f t="shared" si="58"/>
        <v/>
      </c>
    </row>
    <row r="398" spans="1:27" x14ac:dyDescent="0.55000000000000004">
      <c r="A398" s="5" t="str">
        <f>IF('Data Validation'!$K$2&lt;&gt;TRUE,"",'Data Validation'!A398)</f>
        <v/>
      </c>
      <c r="B398" s="5" t="str">
        <f>IF('Data Validation'!$K$2&lt;&gt;TRUE,"",'Data Validation'!C398)</f>
        <v/>
      </c>
      <c r="C398" s="5" t="str">
        <f>IF('Data Validation'!$K$2&lt;&gt;TRUE,"",'Data Validation'!E398)</f>
        <v/>
      </c>
      <c r="D398" s="5" t="str">
        <f>IF('Data Validation'!$K$2&lt;&gt;TRUE,"",'Data Validation'!G398)</f>
        <v/>
      </c>
      <c r="E398" s="5" t="str">
        <f>IF($C398&lt;&gt;"M5","",Price!F398)</f>
        <v/>
      </c>
      <c r="F398" s="5" t="str">
        <f>IF($C398&lt;&gt;"M5","",Price!G398)</f>
        <v/>
      </c>
      <c r="G398" s="5" t="str">
        <f>IF($C398&lt;&gt;"M5","",SSA!E398)</f>
        <v/>
      </c>
      <c r="H398" s="5" t="str">
        <f>IF($C398&lt;&gt;"M5","",SSA!F398)</f>
        <v/>
      </c>
      <c r="I398" s="5" t="str">
        <f>IF($C398&lt;&gt;"M5","",SSA!G398)</f>
        <v/>
      </c>
      <c r="J398" s="5" t="str">
        <f>IF($C398&lt;&gt;"M5","",SSA!H398)</f>
        <v/>
      </c>
      <c r="K398" s="15" t="str">
        <f t="shared" si="42"/>
        <v/>
      </c>
      <c r="L398" s="26" t="str">
        <f t="shared" si="44"/>
        <v/>
      </c>
      <c r="M398" s="48" t="str">
        <f t="shared" si="45"/>
        <v/>
      </c>
      <c r="N398" s="49" t="str">
        <f t="shared" si="46"/>
        <v/>
      </c>
      <c r="O398" s="48" t="str">
        <f t="shared" si="47"/>
        <v/>
      </c>
      <c r="P398" s="27" t="str">
        <f t="shared" si="48"/>
        <v/>
      </c>
      <c r="Q398" s="53" t="str">
        <f t="shared" si="49"/>
        <v/>
      </c>
      <c r="R398" s="49" t="str">
        <f t="shared" si="43"/>
        <v/>
      </c>
      <c r="S398" s="48" t="str">
        <f t="shared" si="50"/>
        <v/>
      </c>
      <c r="T398" s="27" t="str">
        <f t="shared" si="51"/>
        <v/>
      </c>
      <c r="U398" s="53" t="str">
        <f t="shared" si="52"/>
        <v/>
      </c>
      <c r="V398" s="54" t="str">
        <f t="shared" si="53"/>
        <v/>
      </c>
      <c r="W398" s="56" t="str">
        <f t="shared" si="54"/>
        <v/>
      </c>
      <c r="X398" s="54" t="str">
        <f t="shared" si="55"/>
        <v/>
      </c>
      <c r="Y398" s="52" t="str">
        <f t="shared" si="56"/>
        <v/>
      </c>
      <c r="Z398" s="17" t="str">
        <f t="shared" si="57"/>
        <v/>
      </c>
      <c r="AA398" s="17" t="str">
        <f t="shared" si="58"/>
        <v/>
      </c>
    </row>
    <row r="399" spans="1:27" x14ac:dyDescent="0.55000000000000004">
      <c r="A399" s="5" t="str">
        <f>IF('Data Validation'!$K$2&lt;&gt;TRUE,"",'Data Validation'!A399)</f>
        <v/>
      </c>
      <c r="B399" s="5" t="str">
        <f>IF('Data Validation'!$K$2&lt;&gt;TRUE,"",'Data Validation'!C399)</f>
        <v/>
      </c>
      <c r="C399" s="5" t="str">
        <f>IF('Data Validation'!$K$2&lt;&gt;TRUE,"",'Data Validation'!E399)</f>
        <v/>
      </c>
      <c r="D399" s="5" t="str">
        <f>IF('Data Validation'!$K$2&lt;&gt;TRUE,"",'Data Validation'!G399)</f>
        <v/>
      </c>
      <c r="E399" s="5" t="str">
        <f>IF($C399&lt;&gt;"M5","",Price!F399)</f>
        <v/>
      </c>
      <c r="F399" s="5" t="str">
        <f>IF($C399&lt;&gt;"M5","",Price!G399)</f>
        <v/>
      </c>
      <c r="G399" s="5" t="str">
        <f>IF($C399&lt;&gt;"M5","",SSA!E399)</f>
        <v/>
      </c>
      <c r="H399" s="5" t="str">
        <f>IF($C399&lt;&gt;"M5","",SSA!F399)</f>
        <v/>
      </c>
      <c r="I399" s="5" t="str">
        <f>IF($C399&lt;&gt;"M5","",SSA!G399)</f>
        <v/>
      </c>
      <c r="J399" s="5" t="str">
        <f>IF($C399&lt;&gt;"M5","",SSA!H399)</f>
        <v/>
      </c>
      <c r="K399" s="15" t="str">
        <f t="shared" si="42"/>
        <v/>
      </c>
      <c r="L399" s="26" t="str">
        <f t="shared" si="44"/>
        <v/>
      </c>
      <c r="M399" s="48" t="str">
        <f t="shared" si="45"/>
        <v/>
      </c>
      <c r="N399" s="49" t="str">
        <f t="shared" si="46"/>
        <v/>
      </c>
      <c r="O399" s="48" t="str">
        <f t="shared" si="47"/>
        <v/>
      </c>
      <c r="P399" s="27" t="str">
        <f t="shared" si="48"/>
        <v/>
      </c>
      <c r="Q399" s="53" t="str">
        <f t="shared" si="49"/>
        <v/>
      </c>
      <c r="R399" s="49" t="str">
        <f t="shared" si="43"/>
        <v/>
      </c>
      <c r="S399" s="48" t="str">
        <f t="shared" si="50"/>
        <v/>
      </c>
      <c r="T399" s="27" t="str">
        <f t="shared" si="51"/>
        <v/>
      </c>
      <c r="U399" s="53" t="str">
        <f t="shared" si="52"/>
        <v/>
      </c>
      <c r="V399" s="54" t="str">
        <f t="shared" si="53"/>
        <v/>
      </c>
      <c r="W399" s="56" t="str">
        <f t="shared" si="54"/>
        <v/>
      </c>
      <c r="X399" s="54" t="str">
        <f t="shared" si="55"/>
        <v/>
      </c>
      <c r="Y399" s="52" t="str">
        <f t="shared" si="56"/>
        <v/>
      </c>
      <c r="Z399" s="17" t="str">
        <f t="shared" si="57"/>
        <v/>
      </c>
      <c r="AA399" s="17" t="str">
        <f t="shared" si="58"/>
        <v/>
      </c>
    </row>
    <row r="400" spans="1:27" x14ac:dyDescent="0.55000000000000004">
      <c r="A400" s="5" t="str">
        <f>IF('Data Validation'!$K$2&lt;&gt;TRUE,"",'Data Validation'!A400)</f>
        <v/>
      </c>
      <c r="B400" s="5" t="str">
        <f>IF('Data Validation'!$K$2&lt;&gt;TRUE,"",'Data Validation'!C400)</f>
        <v/>
      </c>
      <c r="C400" s="5" t="str">
        <f>IF('Data Validation'!$K$2&lt;&gt;TRUE,"",'Data Validation'!E400)</f>
        <v/>
      </c>
      <c r="D400" s="5" t="str">
        <f>IF('Data Validation'!$K$2&lt;&gt;TRUE,"",'Data Validation'!G400)</f>
        <v/>
      </c>
      <c r="E400" s="5" t="str">
        <f>IF($C400&lt;&gt;"M5","",Price!F400)</f>
        <v/>
      </c>
      <c r="F400" s="5" t="str">
        <f>IF($C400&lt;&gt;"M5","",Price!G400)</f>
        <v/>
      </c>
      <c r="G400" s="5" t="str">
        <f>IF($C400&lt;&gt;"M5","",SSA!E400)</f>
        <v/>
      </c>
      <c r="H400" s="5" t="str">
        <f>IF($C400&lt;&gt;"M5","",SSA!F400)</f>
        <v/>
      </c>
      <c r="I400" s="5" t="str">
        <f>IF($C400&lt;&gt;"M5","",SSA!G400)</f>
        <v/>
      </c>
      <c r="J400" s="5" t="str">
        <f>IF($C400&lt;&gt;"M5","",SSA!H400)</f>
        <v/>
      </c>
      <c r="K400" s="15" t="str">
        <f t="shared" si="42"/>
        <v/>
      </c>
      <c r="L400" s="26" t="str">
        <f t="shared" si="44"/>
        <v/>
      </c>
      <c r="M400" s="48" t="str">
        <f t="shared" si="45"/>
        <v/>
      </c>
      <c r="N400" s="49" t="str">
        <f t="shared" si="46"/>
        <v/>
      </c>
      <c r="O400" s="48" t="str">
        <f t="shared" si="47"/>
        <v/>
      </c>
      <c r="P400" s="27" t="str">
        <f t="shared" si="48"/>
        <v/>
      </c>
      <c r="Q400" s="53" t="str">
        <f t="shared" si="49"/>
        <v/>
      </c>
      <c r="R400" s="49" t="str">
        <f t="shared" si="43"/>
        <v/>
      </c>
      <c r="S400" s="48" t="str">
        <f t="shared" si="50"/>
        <v/>
      </c>
      <c r="T400" s="27" t="str">
        <f t="shared" si="51"/>
        <v/>
      </c>
      <c r="U400" s="53" t="str">
        <f t="shared" si="52"/>
        <v/>
      </c>
      <c r="V400" s="54" t="str">
        <f t="shared" si="53"/>
        <v/>
      </c>
      <c r="W400" s="56" t="str">
        <f t="shared" si="54"/>
        <v/>
      </c>
      <c r="X400" s="54" t="str">
        <f t="shared" si="55"/>
        <v/>
      </c>
      <c r="Y400" s="52" t="str">
        <f t="shared" si="56"/>
        <v/>
      </c>
      <c r="Z400" s="17" t="str">
        <f t="shared" si="57"/>
        <v/>
      </c>
      <c r="AA400" s="17" t="str">
        <f t="shared" si="58"/>
        <v/>
      </c>
    </row>
    <row r="401" spans="1:27" x14ac:dyDescent="0.55000000000000004">
      <c r="A401" s="5" t="str">
        <f>IF('Data Validation'!$K$2&lt;&gt;TRUE,"",'Data Validation'!A401)</f>
        <v/>
      </c>
      <c r="B401" s="5" t="str">
        <f>IF('Data Validation'!$K$2&lt;&gt;TRUE,"",'Data Validation'!C401)</f>
        <v/>
      </c>
      <c r="C401" s="5" t="str">
        <f>IF('Data Validation'!$K$2&lt;&gt;TRUE,"",'Data Validation'!E401)</f>
        <v/>
      </c>
      <c r="D401" s="5" t="str">
        <f>IF('Data Validation'!$K$2&lt;&gt;TRUE,"",'Data Validation'!G401)</f>
        <v/>
      </c>
      <c r="E401" s="5" t="str">
        <f>IF($C401&lt;&gt;"M5","",Price!F401)</f>
        <v/>
      </c>
      <c r="F401" s="5" t="str">
        <f>IF($C401&lt;&gt;"M5","",Price!G401)</f>
        <v/>
      </c>
      <c r="G401" s="5" t="str">
        <f>IF($C401&lt;&gt;"M5","",SSA!E401)</f>
        <v/>
      </c>
      <c r="H401" s="5" t="str">
        <f>IF($C401&lt;&gt;"M5","",SSA!F401)</f>
        <v/>
      </c>
      <c r="I401" s="5" t="str">
        <f>IF($C401&lt;&gt;"M5","",SSA!G401)</f>
        <v/>
      </c>
      <c r="J401" s="5" t="str">
        <f>IF($C401&lt;&gt;"M5","",SSA!H401)</f>
        <v/>
      </c>
      <c r="K401" s="15" t="str">
        <f t="shared" si="42"/>
        <v/>
      </c>
      <c r="L401" s="26" t="str">
        <f t="shared" si="44"/>
        <v/>
      </c>
      <c r="M401" s="48" t="str">
        <f t="shared" si="45"/>
        <v/>
      </c>
      <c r="N401" s="49" t="str">
        <f t="shared" si="46"/>
        <v/>
      </c>
      <c r="O401" s="48" t="str">
        <f t="shared" si="47"/>
        <v/>
      </c>
      <c r="P401" s="27" t="str">
        <f t="shared" si="48"/>
        <v/>
      </c>
      <c r="Q401" s="53" t="str">
        <f t="shared" si="49"/>
        <v/>
      </c>
      <c r="R401" s="49" t="str">
        <f t="shared" si="43"/>
        <v/>
      </c>
      <c r="S401" s="48" t="str">
        <f t="shared" si="50"/>
        <v/>
      </c>
      <c r="T401" s="27" t="str">
        <f t="shared" si="51"/>
        <v/>
      </c>
      <c r="U401" s="53" t="str">
        <f t="shared" si="52"/>
        <v/>
      </c>
      <c r="V401" s="54" t="str">
        <f t="shared" si="53"/>
        <v/>
      </c>
      <c r="W401" s="56" t="str">
        <f t="shared" si="54"/>
        <v/>
      </c>
      <c r="X401" s="54" t="str">
        <f t="shared" si="55"/>
        <v/>
      </c>
      <c r="Y401" s="52" t="str">
        <f t="shared" si="56"/>
        <v/>
      </c>
      <c r="Z401" s="17" t="str">
        <f t="shared" si="57"/>
        <v/>
      </c>
      <c r="AA401" s="17" t="str">
        <f t="shared" si="58"/>
        <v/>
      </c>
    </row>
    <row r="402" spans="1:27" x14ac:dyDescent="0.55000000000000004">
      <c r="A402" s="5" t="str">
        <f>IF('Data Validation'!$K$2&lt;&gt;TRUE,"",'Data Validation'!A402)</f>
        <v/>
      </c>
      <c r="B402" s="5" t="str">
        <f>IF('Data Validation'!$K$2&lt;&gt;TRUE,"",'Data Validation'!C402)</f>
        <v/>
      </c>
      <c r="C402" s="5" t="str">
        <f>IF('Data Validation'!$K$2&lt;&gt;TRUE,"",'Data Validation'!E402)</f>
        <v/>
      </c>
      <c r="D402" s="5" t="str">
        <f>IF('Data Validation'!$K$2&lt;&gt;TRUE,"",'Data Validation'!G402)</f>
        <v/>
      </c>
      <c r="E402" s="5" t="str">
        <f>IF($C402&lt;&gt;"M5","",Price!F402)</f>
        <v/>
      </c>
      <c r="F402" s="5" t="str">
        <f>IF($C402&lt;&gt;"M5","",Price!G402)</f>
        <v/>
      </c>
      <c r="G402" s="5" t="str">
        <f>IF($C402&lt;&gt;"M5","",SSA!E402)</f>
        <v/>
      </c>
      <c r="H402" s="5" t="str">
        <f>IF($C402&lt;&gt;"M5","",SSA!F402)</f>
        <v/>
      </c>
      <c r="I402" s="5" t="str">
        <f>IF($C402&lt;&gt;"M5","",SSA!G402)</f>
        <v/>
      </c>
      <c r="J402" s="5" t="str">
        <f>IF($C402&lt;&gt;"M5","",SSA!H402)</f>
        <v/>
      </c>
      <c r="K402" s="15" t="str">
        <f t="shared" si="42"/>
        <v/>
      </c>
      <c r="L402" s="26" t="str">
        <f t="shared" si="44"/>
        <v/>
      </c>
      <c r="M402" s="48" t="str">
        <f t="shared" si="45"/>
        <v/>
      </c>
      <c r="N402" s="49" t="str">
        <f t="shared" si="46"/>
        <v/>
      </c>
      <c r="O402" s="48" t="str">
        <f t="shared" si="47"/>
        <v/>
      </c>
      <c r="P402" s="27" t="str">
        <f t="shared" si="48"/>
        <v/>
      </c>
      <c r="Q402" s="53" t="str">
        <f t="shared" si="49"/>
        <v/>
      </c>
      <c r="R402" s="49" t="str">
        <f t="shared" si="43"/>
        <v/>
      </c>
      <c r="S402" s="48" t="str">
        <f t="shared" si="50"/>
        <v/>
      </c>
      <c r="T402" s="27" t="str">
        <f t="shared" si="51"/>
        <v/>
      </c>
      <c r="U402" s="53" t="str">
        <f t="shared" si="52"/>
        <v/>
      </c>
      <c r="V402" s="54" t="str">
        <f t="shared" si="53"/>
        <v/>
      </c>
      <c r="W402" s="56" t="str">
        <f t="shared" si="54"/>
        <v/>
      </c>
      <c r="X402" s="54" t="str">
        <f t="shared" si="55"/>
        <v/>
      </c>
      <c r="Y402" s="52" t="str">
        <f t="shared" si="56"/>
        <v/>
      </c>
      <c r="Z402" s="17" t="str">
        <f t="shared" si="57"/>
        <v/>
      </c>
      <c r="AA402" s="17" t="str">
        <f t="shared" si="58"/>
        <v/>
      </c>
    </row>
    <row r="403" spans="1:27" x14ac:dyDescent="0.55000000000000004">
      <c r="A403" s="5" t="str">
        <f>IF('Data Validation'!$K$2&lt;&gt;TRUE,"",'Data Validation'!A403)</f>
        <v/>
      </c>
      <c r="B403" s="5" t="str">
        <f>IF('Data Validation'!$K$2&lt;&gt;TRUE,"",'Data Validation'!C403)</f>
        <v/>
      </c>
      <c r="C403" s="5" t="str">
        <f>IF('Data Validation'!$K$2&lt;&gt;TRUE,"",'Data Validation'!E403)</f>
        <v/>
      </c>
      <c r="D403" s="5" t="str">
        <f>IF('Data Validation'!$K$2&lt;&gt;TRUE,"",'Data Validation'!G403)</f>
        <v/>
      </c>
      <c r="E403" s="5" t="str">
        <f>IF($C403&lt;&gt;"M5","",Price!F403)</f>
        <v/>
      </c>
      <c r="F403" s="5" t="str">
        <f>IF($C403&lt;&gt;"M5","",Price!G403)</f>
        <v/>
      </c>
      <c r="G403" s="5" t="str">
        <f>IF($C403&lt;&gt;"M5","",SSA!E403)</f>
        <v/>
      </c>
      <c r="H403" s="5" t="str">
        <f>IF($C403&lt;&gt;"M5","",SSA!F403)</f>
        <v/>
      </c>
      <c r="I403" s="5" t="str">
        <f>IF($C403&lt;&gt;"M5","",SSA!G403)</f>
        <v/>
      </c>
      <c r="J403" s="5" t="str">
        <f>IF($C403&lt;&gt;"M5","",SSA!H403)</f>
        <v/>
      </c>
      <c r="K403" s="15" t="str">
        <f t="shared" si="42"/>
        <v/>
      </c>
      <c r="L403" s="26" t="str">
        <f t="shared" si="44"/>
        <v/>
      </c>
      <c r="M403" s="48" t="str">
        <f t="shared" si="45"/>
        <v/>
      </c>
      <c r="N403" s="49" t="str">
        <f t="shared" si="46"/>
        <v/>
      </c>
      <c r="O403" s="48" t="str">
        <f t="shared" si="47"/>
        <v/>
      </c>
      <c r="P403" s="27" t="str">
        <f t="shared" si="48"/>
        <v/>
      </c>
      <c r="Q403" s="53" t="str">
        <f t="shared" si="49"/>
        <v/>
      </c>
      <c r="R403" s="49" t="str">
        <f t="shared" si="43"/>
        <v/>
      </c>
      <c r="S403" s="48" t="str">
        <f t="shared" si="50"/>
        <v/>
      </c>
      <c r="T403" s="27" t="str">
        <f t="shared" si="51"/>
        <v/>
      </c>
      <c r="U403" s="53" t="str">
        <f t="shared" si="52"/>
        <v/>
      </c>
      <c r="V403" s="54" t="str">
        <f t="shared" si="53"/>
        <v/>
      </c>
      <c r="W403" s="56" t="str">
        <f t="shared" si="54"/>
        <v/>
      </c>
      <c r="X403" s="54" t="str">
        <f t="shared" si="55"/>
        <v/>
      </c>
      <c r="Y403" s="52" t="str">
        <f t="shared" si="56"/>
        <v/>
      </c>
      <c r="Z403" s="17" t="str">
        <f t="shared" si="57"/>
        <v/>
      </c>
      <c r="AA403" s="17" t="str">
        <f t="shared" si="58"/>
        <v/>
      </c>
    </row>
    <row r="404" spans="1:27" x14ac:dyDescent="0.55000000000000004">
      <c r="A404" s="5" t="str">
        <f>IF('Data Validation'!$K$2&lt;&gt;TRUE,"",'Data Validation'!A404)</f>
        <v/>
      </c>
      <c r="B404" s="5" t="str">
        <f>IF('Data Validation'!$K$2&lt;&gt;TRUE,"",'Data Validation'!C404)</f>
        <v/>
      </c>
      <c r="C404" s="5" t="str">
        <f>IF('Data Validation'!$K$2&lt;&gt;TRUE,"",'Data Validation'!E404)</f>
        <v/>
      </c>
      <c r="D404" s="5" t="str">
        <f>IF('Data Validation'!$K$2&lt;&gt;TRUE,"",'Data Validation'!G404)</f>
        <v/>
      </c>
      <c r="E404" s="5" t="str">
        <f>IF($C404&lt;&gt;"M5","",Price!F404)</f>
        <v/>
      </c>
      <c r="F404" s="5" t="str">
        <f>IF($C404&lt;&gt;"M5","",Price!G404)</f>
        <v/>
      </c>
      <c r="G404" s="5" t="str">
        <f>IF($C404&lt;&gt;"M5","",SSA!E404)</f>
        <v/>
      </c>
      <c r="H404" s="5" t="str">
        <f>IF($C404&lt;&gt;"M5","",SSA!F404)</f>
        <v/>
      </c>
      <c r="I404" s="5" t="str">
        <f>IF($C404&lt;&gt;"M5","",SSA!G404)</f>
        <v/>
      </c>
      <c r="J404" s="5" t="str">
        <f>IF($C404&lt;&gt;"M5","",SSA!H404)</f>
        <v/>
      </c>
      <c r="K404" s="15" t="str">
        <f t="shared" si="42"/>
        <v/>
      </c>
      <c r="L404" s="26" t="str">
        <f t="shared" si="44"/>
        <v/>
      </c>
      <c r="M404" s="48" t="str">
        <f t="shared" si="45"/>
        <v/>
      </c>
      <c r="N404" s="49" t="str">
        <f t="shared" si="46"/>
        <v/>
      </c>
      <c r="O404" s="48" t="str">
        <f t="shared" si="47"/>
        <v/>
      </c>
      <c r="P404" s="27" t="str">
        <f t="shared" si="48"/>
        <v/>
      </c>
      <c r="Q404" s="53" t="str">
        <f t="shared" si="49"/>
        <v/>
      </c>
      <c r="R404" s="49" t="str">
        <f t="shared" si="43"/>
        <v/>
      </c>
      <c r="S404" s="48" t="str">
        <f t="shared" si="50"/>
        <v/>
      </c>
      <c r="T404" s="27" t="str">
        <f t="shared" si="51"/>
        <v/>
      </c>
      <c r="U404" s="53" t="str">
        <f t="shared" si="52"/>
        <v/>
      </c>
      <c r="V404" s="54" t="str">
        <f t="shared" si="53"/>
        <v/>
      </c>
      <c r="W404" s="56" t="str">
        <f t="shared" si="54"/>
        <v/>
      </c>
      <c r="X404" s="54" t="str">
        <f t="shared" si="55"/>
        <v/>
      </c>
      <c r="Y404" s="52" t="str">
        <f t="shared" si="56"/>
        <v/>
      </c>
      <c r="Z404" s="17" t="str">
        <f t="shared" si="57"/>
        <v/>
      </c>
      <c r="AA404" s="17" t="str">
        <f t="shared" si="58"/>
        <v/>
      </c>
    </row>
    <row r="405" spans="1:27" x14ac:dyDescent="0.55000000000000004">
      <c r="A405" s="5" t="str">
        <f>IF('Data Validation'!$K$2&lt;&gt;TRUE,"",'Data Validation'!A405)</f>
        <v/>
      </c>
      <c r="B405" s="5" t="str">
        <f>IF('Data Validation'!$K$2&lt;&gt;TRUE,"",'Data Validation'!C405)</f>
        <v/>
      </c>
      <c r="C405" s="5" t="str">
        <f>IF('Data Validation'!$K$2&lt;&gt;TRUE,"",'Data Validation'!E405)</f>
        <v/>
      </c>
      <c r="D405" s="5" t="str">
        <f>IF('Data Validation'!$K$2&lt;&gt;TRUE,"",'Data Validation'!G405)</f>
        <v/>
      </c>
      <c r="E405" s="5" t="str">
        <f>IF($C405&lt;&gt;"M5","",Price!F405)</f>
        <v/>
      </c>
      <c r="F405" s="5" t="str">
        <f>IF($C405&lt;&gt;"M5","",Price!G405)</f>
        <v/>
      </c>
      <c r="G405" s="5" t="str">
        <f>IF($C405&lt;&gt;"M5","",SSA!E405)</f>
        <v/>
      </c>
      <c r="H405" s="5" t="str">
        <f>IF($C405&lt;&gt;"M5","",SSA!F405)</f>
        <v/>
      </c>
      <c r="I405" s="5" t="str">
        <f>IF($C405&lt;&gt;"M5","",SSA!G405)</f>
        <v/>
      </c>
      <c r="J405" s="5" t="str">
        <f>IF($C405&lt;&gt;"M5","",SSA!H405)</f>
        <v/>
      </c>
      <c r="K405" s="15" t="str">
        <f t="shared" si="42"/>
        <v/>
      </c>
      <c r="L405" s="26" t="str">
        <f t="shared" si="44"/>
        <v/>
      </c>
      <c r="M405" s="48" t="str">
        <f t="shared" si="45"/>
        <v/>
      </c>
      <c r="N405" s="49" t="str">
        <f t="shared" si="46"/>
        <v/>
      </c>
      <c r="O405" s="48" t="str">
        <f t="shared" si="47"/>
        <v/>
      </c>
      <c r="P405" s="27" t="str">
        <f t="shared" si="48"/>
        <v/>
      </c>
      <c r="Q405" s="53" t="str">
        <f t="shared" si="49"/>
        <v/>
      </c>
      <c r="R405" s="49" t="str">
        <f t="shared" si="43"/>
        <v/>
      </c>
      <c r="S405" s="48" t="str">
        <f t="shared" si="50"/>
        <v/>
      </c>
      <c r="T405" s="27" t="str">
        <f t="shared" si="51"/>
        <v/>
      </c>
      <c r="U405" s="53" t="str">
        <f t="shared" si="52"/>
        <v/>
      </c>
      <c r="V405" s="54" t="str">
        <f t="shared" si="53"/>
        <v/>
      </c>
      <c r="W405" s="56" t="str">
        <f t="shared" si="54"/>
        <v/>
      </c>
      <c r="X405" s="54" t="str">
        <f t="shared" si="55"/>
        <v/>
      </c>
      <c r="Y405" s="52" t="str">
        <f t="shared" si="56"/>
        <v/>
      </c>
      <c r="Z405" s="17" t="str">
        <f t="shared" si="57"/>
        <v/>
      </c>
      <c r="AA405" s="17" t="str">
        <f t="shared" si="58"/>
        <v/>
      </c>
    </row>
    <row r="406" spans="1:27" x14ac:dyDescent="0.55000000000000004">
      <c r="A406" s="5" t="str">
        <f>IF('Data Validation'!$K$2&lt;&gt;TRUE,"",'Data Validation'!A406)</f>
        <v/>
      </c>
      <c r="B406" s="5" t="str">
        <f>IF('Data Validation'!$K$2&lt;&gt;TRUE,"",'Data Validation'!C406)</f>
        <v/>
      </c>
      <c r="C406" s="5" t="str">
        <f>IF('Data Validation'!$K$2&lt;&gt;TRUE,"",'Data Validation'!E406)</f>
        <v/>
      </c>
      <c r="D406" s="5" t="str">
        <f>IF('Data Validation'!$K$2&lt;&gt;TRUE,"",'Data Validation'!G406)</f>
        <v/>
      </c>
      <c r="E406" s="5" t="str">
        <f>IF($C406&lt;&gt;"M5","",Price!F406)</f>
        <v/>
      </c>
      <c r="F406" s="5" t="str">
        <f>IF($C406&lt;&gt;"M5","",Price!G406)</f>
        <v/>
      </c>
      <c r="G406" s="5" t="str">
        <f>IF($C406&lt;&gt;"M5","",SSA!E406)</f>
        <v/>
      </c>
      <c r="H406" s="5" t="str">
        <f>IF($C406&lt;&gt;"M5","",SSA!F406)</f>
        <v/>
      </c>
      <c r="I406" s="5" t="str">
        <f>IF($C406&lt;&gt;"M5","",SSA!G406)</f>
        <v/>
      </c>
      <c r="J406" s="5" t="str">
        <f>IF($C406&lt;&gt;"M5","",SSA!H406)</f>
        <v/>
      </c>
      <c r="K406" s="15" t="str">
        <f t="shared" si="42"/>
        <v/>
      </c>
      <c r="L406" s="26" t="str">
        <f t="shared" si="44"/>
        <v/>
      </c>
      <c r="M406" s="48" t="str">
        <f t="shared" si="45"/>
        <v/>
      </c>
      <c r="N406" s="49" t="str">
        <f t="shared" si="46"/>
        <v/>
      </c>
      <c r="O406" s="48" t="str">
        <f t="shared" si="47"/>
        <v/>
      </c>
      <c r="P406" s="27" t="str">
        <f t="shared" si="48"/>
        <v/>
      </c>
      <c r="Q406" s="53" t="str">
        <f t="shared" si="49"/>
        <v/>
      </c>
      <c r="R406" s="49" t="str">
        <f t="shared" si="43"/>
        <v/>
      </c>
      <c r="S406" s="48" t="str">
        <f t="shared" si="50"/>
        <v/>
      </c>
      <c r="T406" s="27" t="str">
        <f t="shared" si="51"/>
        <v/>
      </c>
      <c r="U406" s="53" t="str">
        <f t="shared" si="52"/>
        <v/>
      </c>
      <c r="V406" s="54" t="str">
        <f t="shared" si="53"/>
        <v/>
      </c>
      <c r="W406" s="56" t="str">
        <f t="shared" si="54"/>
        <v/>
      </c>
      <c r="X406" s="54" t="str">
        <f t="shared" si="55"/>
        <v/>
      </c>
      <c r="Y406" s="52" t="str">
        <f t="shared" si="56"/>
        <v/>
      </c>
      <c r="Z406" s="17" t="str">
        <f t="shared" si="57"/>
        <v/>
      </c>
      <c r="AA406" s="17" t="str">
        <f t="shared" si="58"/>
        <v/>
      </c>
    </row>
    <row r="407" spans="1:27" x14ac:dyDescent="0.55000000000000004">
      <c r="A407" s="5" t="str">
        <f>IF('Data Validation'!$K$2&lt;&gt;TRUE,"",'Data Validation'!A407)</f>
        <v/>
      </c>
      <c r="B407" s="5" t="str">
        <f>IF('Data Validation'!$K$2&lt;&gt;TRUE,"",'Data Validation'!C407)</f>
        <v/>
      </c>
      <c r="C407" s="5" t="str">
        <f>IF('Data Validation'!$K$2&lt;&gt;TRUE,"",'Data Validation'!E407)</f>
        <v/>
      </c>
      <c r="D407" s="5" t="str">
        <f>IF('Data Validation'!$K$2&lt;&gt;TRUE,"",'Data Validation'!G407)</f>
        <v/>
      </c>
      <c r="E407" s="5" t="str">
        <f>IF($C407&lt;&gt;"M5","",Price!F407)</f>
        <v/>
      </c>
      <c r="F407" s="5" t="str">
        <f>IF($C407&lt;&gt;"M5","",Price!G407)</f>
        <v/>
      </c>
      <c r="G407" s="5" t="str">
        <f>IF($C407&lt;&gt;"M5","",SSA!E407)</f>
        <v/>
      </c>
      <c r="H407" s="5" t="str">
        <f>IF($C407&lt;&gt;"M5","",SSA!F407)</f>
        <v/>
      </c>
      <c r="I407" s="5" t="str">
        <f>IF($C407&lt;&gt;"M5","",SSA!G407)</f>
        <v/>
      </c>
      <c r="J407" s="5" t="str">
        <f>IF($C407&lt;&gt;"M5","",SSA!H407)</f>
        <v/>
      </c>
      <c r="K407" s="15" t="str">
        <f t="shared" si="42"/>
        <v/>
      </c>
      <c r="L407" s="26" t="str">
        <f t="shared" si="44"/>
        <v/>
      </c>
      <c r="M407" s="48" t="str">
        <f t="shared" si="45"/>
        <v/>
      </c>
      <c r="N407" s="49" t="str">
        <f t="shared" si="46"/>
        <v/>
      </c>
      <c r="O407" s="48" t="str">
        <f t="shared" si="47"/>
        <v/>
      </c>
      <c r="P407" s="27" t="str">
        <f t="shared" si="48"/>
        <v/>
      </c>
      <c r="Q407" s="53" t="str">
        <f t="shared" si="49"/>
        <v/>
      </c>
      <c r="R407" s="49" t="str">
        <f t="shared" si="43"/>
        <v/>
      </c>
      <c r="S407" s="48" t="str">
        <f t="shared" si="50"/>
        <v/>
      </c>
      <c r="T407" s="27" t="str">
        <f t="shared" si="51"/>
        <v/>
      </c>
      <c r="U407" s="53" t="str">
        <f t="shared" si="52"/>
        <v/>
      </c>
      <c r="V407" s="54" t="str">
        <f t="shared" si="53"/>
        <v/>
      </c>
      <c r="W407" s="56" t="str">
        <f t="shared" si="54"/>
        <v/>
      </c>
      <c r="X407" s="54" t="str">
        <f t="shared" si="55"/>
        <v/>
      </c>
      <c r="Y407" s="52" t="str">
        <f t="shared" si="56"/>
        <v/>
      </c>
      <c r="Z407" s="17" t="str">
        <f t="shared" si="57"/>
        <v/>
      </c>
      <c r="AA407" s="17" t="str">
        <f t="shared" si="58"/>
        <v/>
      </c>
    </row>
    <row r="408" spans="1:27" x14ac:dyDescent="0.55000000000000004">
      <c r="A408" s="5" t="str">
        <f>IF('Data Validation'!$K$2&lt;&gt;TRUE,"",'Data Validation'!A408)</f>
        <v/>
      </c>
      <c r="B408" s="5" t="str">
        <f>IF('Data Validation'!$K$2&lt;&gt;TRUE,"",'Data Validation'!C408)</f>
        <v/>
      </c>
      <c r="C408" s="5" t="str">
        <f>IF('Data Validation'!$K$2&lt;&gt;TRUE,"",'Data Validation'!E408)</f>
        <v/>
      </c>
      <c r="D408" s="5" t="str">
        <f>IF('Data Validation'!$K$2&lt;&gt;TRUE,"",'Data Validation'!G408)</f>
        <v/>
      </c>
      <c r="E408" s="5" t="str">
        <f>IF($C408&lt;&gt;"M5","",Price!F408)</f>
        <v/>
      </c>
      <c r="F408" s="5" t="str">
        <f>IF($C408&lt;&gt;"M5","",Price!G408)</f>
        <v/>
      </c>
      <c r="G408" s="5" t="str">
        <f>IF($C408&lt;&gt;"M5","",SSA!E408)</f>
        <v/>
      </c>
      <c r="H408" s="5" t="str">
        <f>IF($C408&lt;&gt;"M5","",SSA!F408)</f>
        <v/>
      </c>
      <c r="I408" s="5" t="str">
        <f>IF($C408&lt;&gt;"M5","",SSA!G408)</f>
        <v/>
      </c>
      <c r="J408" s="5" t="str">
        <f>IF($C408&lt;&gt;"M5","",SSA!H408)</f>
        <v/>
      </c>
      <c r="K408" s="15" t="str">
        <f t="shared" si="42"/>
        <v/>
      </c>
      <c r="L408" s="26" t="str">
        <f t="shared" si="44"/>
        <v/>
      </c>
      <c r="M408" s="48" t="str">
        <f t="shared" si="45"/>
        <v/>
      </c>
      <c r="N408" s="49" t="str">
        <f t="shared" si="46"/>
        <v/>
      </c>
      <c r="O408" s="48" t="str">
        <f t="shared" si="47"/>
        <v/>
      </c>
      <c r="P408" s="27" t="str">
        <f t="shared" si="48"/>
        <v/>
      </c>
      <c r="Q408" s="53" t="str">
        <f t="shared" si="49"/>
        <v/>
      </c>
      <c r="R408" s="49" t="str">
        <f t="shared" si="43"/>
        <v/>
      </c>
      <c r="S408" s="48" t="str">
        <f t="shared" si="50"/>
        <v/>
      </c>
      <c r="T408" s="27" t="str">
        <f t="shared" si="51"/>
        <v/>
      </c>
      <c r="U408" s="53" t="str">
        <f t="shared" si="52"/>
        <v/>
      </c>
      <c r="V408" s="54" t="str">
        <f t="shared" si="53"/>
        <v/>
      </c>
      <c r="W408" s="56" t="str">
        <f t="shared" si="54"/>
        <v/>
      </c>
      <c r="X408" s="54" t="str">
        <f t="shared" si="55"/>
        <v/>
      </c>
      <c r="Y408" s="52" t="str">
        <f t="shared" si="56"/>
        <v/>
      </c>
      <c r="Z408" s="17" t="str">
        <f t="shared" si="57"/>
        <v/>
      </c>
      <c r="AA408" s="17" t="str">
        <f t="shared" si="58"/>
        <v/>
      </c>
    </row>
    <row r="409" spans="1:27" x14ac:dyDescent="0.55000000000000004">
      <c r="A409" s="5" t="str">
        <f>IF('Data Validation'!$K$2&lt;&gt;TRUE,"",'Data Validation'!A409)</f>
        <v/>
      </c>
      <c r="B409" s="5" t="str">
        <f>IF('Data Validation'!$K$2&lt;&gt;TRUE,"",'Data Validation'!C409)</f>
        <v/>
      </c>
      <c r="C409" s="5" t="str">
        <f>IF('Data Validation'!$K$2&lt;&gt;TRUE,"",'Data Validation'!E409)</f>
        <v/>
      </c>
      <c r="D409" s="5" t="str">
        <f>IF('Data Validation'!$K$2&lt;&gt;TRUE,"",'Data Validation'!G409)</f>
        <v/>
      </c>
      <c r="E409" s="5" t="str">
        <f>IF($C409&lt;&gt;"M5","",Price!F409)</f>
        <v/>
      </c>
      <c r="F409" s="5" t="str">
        <f>IF($C409&lt;&gt;"M5","",Price!G409)</f>
        <v/>
      </c>
      <c r="G409" s="5" t="str">
        <f>IF($C409&lt;&gt;"M5","",SSA!E409)</f>
        <v/>
      </c>
      <c r="H409" s="5" t="str">
        <f>IF($C409&lt;&gt;"M5","",SSA!F409)</f>
        <v/>
      </c>
      <c r="I409" s="5" t="str">
        <f>IF($C409&lt;&gt;"M5","",SSA!G409)</f>
        <v/>
      </c>
      <c r="J409" s="5" t="str">
        <f>IF($C409&lt;&gt;"M5","",SSA!H409)</f>
        <v/>
      </c>
      <c r="K409" s="15" t="str">
        <f t="shared" si="42"/>
        <v/>
      </c>
      <c r="L409" s="26" t="str">
        <f t="shared" si="44"/>
        <v/>
      </c>
      <c r="M409" s="48" t="str">
        <f t="shared" si="45"/>
        <v/>
      </c>
      <c r="N409" s="49" t="str">
        <f t="shared" si="46"/>
        <v/>
      </c>
      <c r="O409" s="48" t="str">
        <f t="shared" si="47"/>
        <v/>
      </c>
      <c r="P409" s="27" t="str">
        <f t="shared" si="48"/>
        <v/>
      </c>
      <c r="Q409" s="53" t="str">
        <f t="shared" si="49"/>
        <v/>
      </c>
      <c r="R409" s="49" t="str">
        <f t="shared" si="43"/>
        <v/>
      </c>
      <c r="S409" s="48" t="str">
        <f t="shared" si="50"/>
        <v/>
      </c>
      <c r="T409" s="27" t="str">
        <f t="shared" si="51"/>
        <v/>
      </c>
      <c r="U409" s="53" t="str">
        <f t="shared" si="52"/>
        <v/>
      </c>
      <c r="V409" s="54" t="str">
        <f t="shared" si="53"/>
        <v/>
      </c>
      <c r="W409" s="56" t="str">
        <f t="shared" si="54"/>
        <v/>
      </c>
      <c r="X409" s="54" t="str">
        <f t="shared" si="55"/>
        <v/>
      </c>
      <c r="Y409" s="52" t="str">
        <f t="shared" si="56"/>
        <v/>
      </c>
      <c r="Z409" s="17" t="str">
        <f t="shared" si="57"/>
        <v/>
      </c>
      <c r="AA409" s="17" t="str">
        <f t="shared" si="58"/>
        <v/>
      </c>
    </row>
    <row r="410" spans="1:27" x14ac:dyDescent="0.55000000000000004">
      <c r="A410" s="5" t="str">
        <f>IF('Data Validation'!$K$2&lt;&gt;TRUE,"",'Data Validation'!A410)</f>
        <v/>
      </c>
      <c r="B410" s="5" t="str">
        <f>IF('Data Validation'!$K$2&lt;&gt;TRUE,"",'Data Validation'!C410)</f>
        <v/>
      </c>
      <c r="C410" s="5" t="str">
        <f>IF('Data Validation'!$K$2&lt;&gt;TRUE,"",'Data Validation'!E410)</f>
        <v/>
      </c>
      <c r="D410" s="5" t="str">
        <f>IF('Data Validation'!$K$2&lt;&gt;TRUE,"",'Data Validation'!G410)</f>
        <v/>
      </c>
      <c r="E410" s="5" t="str">
        <f>IF($C410&lt;&gt;"M5","",Price!F410)</f>
        <v/>
      </c>
      <c r="F410" s="5" t="str">
        <f>IF($C410&lt;&gt;"M5","",Price!G410)</f>
        <v/>
      </c>
      <c r="G410" s="5" t="str">
        <f>IF($C410&lt;&gt;"M5","",SSA!E410)</f>
        <v/>
      </c>
      <c r="H410" s="5" t="str">
        <f>IF($C410&lt;&gt;"M5","",SSA!F410)</f>
        <v/>
      </c>
      <c r="I410" s="5" t="str">
        <f>IF($C410&lt;&gt;"M5","",SSA!G410)</f>
        <v/>
      </c>
      <c r="J410" s="5" t="str">
        <f>IF($C410&lt;&gt;"M5","",SSA!H410)</f>
        <v/>
      </c>
      <c r="K410" s="15" t="str">
        <f t="shared" si="42"/>
        <v/>
      </c>
      <c r="L410" s="26" t="str">
        <f t="shared" si="44"/>
        <v/>
      </c>
      <c r="M410" s="48" t="str">
        <f t="shared" si="45"/>
        <v/>
      </c>
      <c r="N410" s="49" t="str">
        <f t="shared" si="46"/>
        <v/>
      </c>
      <c r="O410" s="48" t="str">
        <f t="shared" si="47"/>
        <v/>
      </c>
      <c r="P410" s="27" t="str">
        <f t="shared" si="48"/>
        <v/>
      </c>
      <c r="Q410" s="53" t="str">
        <f t="shared" si="49"/>
        <v/>
      </c>
      <c r="R410" s="49" t="str">
        <f t="shared" si="43"/>
        <v/>
      </c>
      <c r="S410" s="48" t="str">
        <f t="shared" si="50"/>
        <v/>
      </c>
      <c r="T410" s="27" t="str">
        <f t="shared" si="51"/>
        <v/>
      </c>
      <c r="U410" s="53" t="str">
        <f t="shared" si="52"/>
        <v/>
      </c>
      <c r="V410" s="54" t="str">
        <f t="shared" si="53"/>
        <v/>
      </c>
      <c r="W410" s="56" t="str">
        <f t="shared" si="54"/>
        <v/>
      </c>
      <c r="X410" s="54" t="str">
        <f t="shared" si="55"/>
        <v/>
      </c>
      <c r="Y410" s="52" t="str">
        <f t="shared" si="56"/>
        <v/>
      </c>
      <c r="Z410" s="17" t="str">
        <f t="shared" si="57"/>
        <v/>
      </c>
      <c r="AA410" s="17" t="str">
        <f t="shared" si="58"/>
        <v/>
      </c>
    </row>
    <row r="411" spans="1:27" x14ac:dyDescent="0.55000000000000004">
      <c r="A411" s="5" t="str">
        <f>IF('Data Validation'!$K$2&lt;&gt;TRUE,"",'Data Validation'!A411)</f>
        <v/>
      </c>
      <c r="B411" s="5" t="str">
        <f>IF('Data Validation'!$K$2&lt;&gt;TRUE,"",'Data Validation'!C411)</f>
        <v/>
      </c>
      <c r="C411" s="5" t="str">
        <f>IF('Data Validation'!$K$2&lt;&gt;TRUE,"",'Data Validation'!E411)</f>
        <v/>
      </c>
      <c r="D411" s="5" t="str">
        <f>IF('Data Validation'!$K$2&lt;&gt;TRUE,"",'Data Validation'!G411)</f>
        <v/>
      </c>
      <c r="E411" s="5" t="str">
        <f>IF($C411&lt;&gt;"M5","",Price!F411)</f>
        <v/>
      </c>
      <c r="F411" s="5" t="str">
        <f>IF($C411&lt;&gt;"M5","",Price!G411)</f>
        <v/>
      </c>
      <c r="G411" s="5" t="str">
        <f>IF($C411&lt;&gt;"M5","",SSA!E411)</f>
        <v/>
      </c>
      <c r="H411" s="5" t="str">
        <f>IF($C411&lt;&gt;"M5","",SSA!F411)</f>
        <v/>
      </c>
      <c r="I411" s="5" t="str">
        <f>IF($C411&lt;&gt;"M5","",SSA!G411)</f>
        <v/>
      </c>
      <c r="J411" s="5" t="str">
        <f>IF($C411&lt;&gt;"M5","",SSA!H411)</f>
        <v/>
      </c>
      <c r="K411" s="15" t="str">
        <f t="shared" si="42"/>
        <v/>
      </c>
      <c r="L411" s="26" t="str">
        <f t="shared" si="44"/>
        <v/>
      </c>
      <c r="M411" s="48" t="str">
        <f t="shared" si="45"/>
        <v/>
      </c>
      <c r="N411" s="49" t="str">
        <f t="shared" si="46"/>
        <v/>
      </c>
      <c r="O411" s="48" t="str">
        <f t="shared" si="47"/>
        <v/>
      </c>
      <c r="P411" s="27" t="str">
        <f t="shared" si="48"/>
        <v/>
      </c>
      <c r="Q411" s="53" t="str">
        <f t="shared" si="49"/>
        <v/>
      </c>
      <c r="R411" s="49" t="str">
        <f t="shared" si="43"/>
        <v/>
      </c>
      <c r="S411" s="48" t="str">
        <f t="shared" si="50"/>
        <v/>
      </c>
      <c r="T411" s="27" t="str">
        <f t="shared" si="51"/>
        <v/>
      </c>
      <c r="U411" s="53" t="str">
        <f t="shared" si="52"/>
        <v/>
      </c>
      <c r="V411" s="54" t="str">
        <f t="shared" si="53"/>
        <v/>
      </c>
      <c r="W411" s="56" t="str">
        <f t="shared" si="54"/>
        <v/>
      </c>
      <c r="X411" s="54" t="str">
        <f t="shared" si="55"/>
        <v/>
      </c>
      <c r="Y411" s="52" t="str">
        <f t="shared" si="56"/>
        <v/>
      </c>
      <c r="Z411" s="17" t="str">
        <f t="shared" si="57"/>
        <v/>
      </c>
      <c r="AA411" s="17" t="str">
        <f t="shared" si="58"/>
        <v/>
      </c>
    </row>
    <row r="412" spans="1:27" x14ac:dyDescent="0.55000000000000004">
      <c r="A412" s="5" t="str">
        <f>IF('Data Validation'!$K$2&lt;&gt;TRUE,"",'Data Validation'!A412)</f>
        <v/>
      </c>
      <c r="B412" s="5" t="str">
        <f>IF('Data Validation'!$K$2&lt;&gt;TRUE,"",'Data Validation'!C412)</f>
        <v/>
      </c>
      <c r="C412" s="5" t="str">
        <f>IF('Data Validation'!$K$2&lt;&gt;TRUE,"",'Data Validation'!E412)</f>
        <v/>
      </c>
      <c r="D412" s="5" t="str">
        <f>IF('Data Validation'!$K$2&lt;&gt;TRUE,"",'Data Validation'!G412)</f>
        <v/>
      </c>
      <c r="E412" s="5" t="str">
        <f>IF($C412&lt;&gt;"M5","",Price!F412)</f>
        <v/>
      </c>
      <c r="F412" s="5" t="str">
        <f>IF($C412&lt;&gt;"M5","",Price!G412)</f>
        <v/>
      </c>
      <c r="G412" s="5" t="str">
        <f>IF($C412&lt;&gt;"M5","",SSA!E412)</f>
        <v/>
      </c>
      <c r="H412" s="5" t="str">
        <f>IF($C412&lt;&gt;"M5","",SSA!F412)</f>
        <v/>
      </c>
      <c r="I412" s="5" t="str">
        <f>IF($C412&lt;&gt;"M5","",SSA!G412)</f>
        <v/>
      </c>
      <c r="J412" s="5" t="str">
        <f>IF($C412&lt;&gt;"M5","",SSA!H412)</f>
        <v/>
      </c>
      <c r="K412" s="15" t="str">
        <f t="shared" si="42"/>
        <v/>
      </c>
      <c r="L412" s="26" t="str">
        <f t="shared" si="44"/>
        <v/>
      </c>
      <c r="M412" s="48" t="str">
        <f t="shared" si="45"/>
        <v/>
      </c>
      <c r="N412" s="49" t="str">
        <f t="shared" si="46"/>
        <v/>
      </c>
      <c r="O412" s="48" t="str">
        <f t="shared" si="47"/>
        <v/>
      </c>
      <c r="P412" s="27" t="str">
        <f t="shared" si="48"/>
        <v/>
      </c>
      <c r="Q412" s="53" t="str">
        <f t="shared" si="49"/>
        <v/>
      </c>
      <c r="R412" s="49" t="str">
        <f t="shared" si="43"/>
        <v/>
      </c>
      <c r="S412" s="48" t="str">
        <f t="shared" si="50"/>
        <v/>
      </c>
      <c r="T412" s="27" t="str">
        <f t="shared" si="51"/>
        <v/>
      </c>
      <c r="U412" s="53" t="str">
        <f t="shared" si="52"/>
        <v/>
      </c>
      <c r="V412" s="54" t="str">
        <f t="shared" si="53"/>
        <v/>
      </c>
      <c r="W412" s="56" t="str">
        <f t="shared" si="54"/>
        <v/>
      </c>
      <c r="X412" s="54" t="str">
        <f t="shared" si="55"/>
        <v/>
      </c>
      <c r="Y412" s="52" t="str">
        <f t="shared" si="56"/>
        <v/>
      </c>
      <c r="Z412" s="17" t="str">
        <f t="shared" si="57"/>
        <v/>
      </c>
      <c r="AA412" s="17" t="str">
        <f t="shared" si="58"/>
        <v/>
      </c>
    </row>
    <row r="413" spans="1:27" x14ac:dyDescent="0.55000000000000004">
      <c r="A413" s="5" t="str">
        <f>IF('Data Validation'!$K$2&lt;&gt;TRUE,"",'Data Validation'!A413)</f>
        <v/>
      </c>
      <c r="B413" s="5" t="str">
        <f>IF('Data Validation'!$K$2&lt;&gt;TRUE,"",'Data Validation'!C413)</f>
        <v/>
      </c>
      <c r="C413" s="5" t="str">
        <f>IF('Data Validation'!$K$2&lt;&gt;TRUE,"",'Data Validation'!E413)</f>
        <v/>
      </c>
      <c r="D413" s="5" t="str">
        <f>IF('Data Validation'!$K$2&lt;&gt;TRUE,"",'Data Validation'!G413)</f>
        <v/>
      </c>
      <c r="E413" s="5" t="str">
        <f>IF($C413&lt;&gt;"M5","",Price!F413)</f>
        <v/>
      </c>
      <c r="F413" s="5" t="str">
        <f>IF($C413&lt;&gt;"M5","",Price!G413)</f>
        <v/>
      </c>
      <c r="G413" s="5" t="str">
        <f>IF($C413&lt;&gt;"M5","",SSA!E413)</f>
        <v/>
      </c>
      <c r="H413" s="5" t="str">
        <f>IF($C413&lt;&gt;"M5","",SSA!F413)</f>
        <v/>
      </c>
      <c r="I413" s="5" t="str">
        <f>IF($C413&lt;&gt;"M5","",SSA!G413)</f>
        <v/>
      </c>
      <c r="J413" s="5" t="str">
        <f>IF($C413&lt;&gt;"M5","",SSA!H413)</f>
        <v/>
      </c>
      <c r="K413" s="15" t="str">
        <f t="shared" si="42"/>
        <v/>
      </c>
      <c r="L413" s="26" t="str">
        <f t="shared" si="44"/>
        <v/>
      </c>
      <c r="M413" s="48" t="str">
        <f t="shared" si="45"/>
        <v/>
      </c>
      <c r="N413" s="49" t="str">
        <f t="shared" si="46"/>
        <v/>
      </c>
      <c r="O413" s="48" t="str">
        <f t="shared" si="47"/>
        <v/>
      </c>
      <c r="P413" s="27" t="str">
        <f t="shared" si="48"/>
        <v/>
      </c>
      <c r="Q413" s="53" t="str">
        <f t="shared" si="49"/>
        <v/>
      </c>
      <c r="R413" s="49" t="str">
        <f t="shared" si="43"/>
        <v/>
      </c>
      <c r="S413" s="48" t="str">
        <f t="shared" si="50"/>
        <v/>
      </c>
      <c r="T413" s="27" t="str">
        <f t="shared" si="51"/>
        <v/>
      </c>
      <c r="U413" s="53" t="str">
        <f t="shared" si="52"/>
        <v/>
      </c>
      <c r="V413" s="54" t="str">
        <f t="shared" si="53"/>
        <v/>
      </c>
      <c r="W413" s="56" t="str">
        <f t="shared" si="54"/>
        <v/>
      </c>
      <c r="X413" s="54" t="str">
        <f t="shared" si="55"/>
        <v/>
      </c>
      <c r="Y413" s="52" t="str">
        <f t="shared" si="56"/>
        <v/>
      </c>
      <c r="Z413" s="17" t="str">
        <f t="shared" si="57"/>
        <v/>
      </c>
      <c r="AA413" s="17" t="str">
        <f t="shared" si="58"/>
        <v/>
      </c>
    </row>
    <row r="414" spans="1:27" x14ac:dyDescent="0.55000000000000004">
      <c r="A414" s="5" t="str">
        <f>IF('Data Validation'!$K$2&lt;&gt;TRUE,"",'Data Validation'!A414)</f>
        <v/>
      </c>
      <c r="B414" s="5" t="str">
        <f>IF('Data Validation'!$K$2&lt;&gt;TRUE,"",'Data Validation'!C414)</f>
        <v/>
      </c>
      <c r="C414" s="5" t="str">
        <f>IF('Data Validation'!$K$2&lt;&gt;TRUE,"",'Data Validation'!E414)</f>
        <v/>
      </c>
      <c r="D414" s="5" t="str">
        <f>IF('Data Validation'!$K$2&lt;&gt;TRUE,"",'Data Validation'!G414)</f>
        <v/>
      </c>
      <c r="E414" s="5" t="str">
        <f>IF($C414&lt;&gt;"M5","",Price!F414)</f>
        <v/>
      </c>
      <c r="F414" s="5" t="str">
        <f>IF($C414&lt;&gt;"M5","",Price!G414)</f>
        <v/>
      </c>
      <c r="G414" s="5" t="str">
        <f>IF($C414&lt;&gt;"M5","",SSA!E414)</f>
        <v/>
      </c>
      <c r="H414" s="5" t="str">
        <f>IF($C414&lt;&gt;"M5","",SSA!F414)</f>
        <v/>
      </c>
      <c r="I414" s="5" t="str">
        <f>IF($C414&lt;&gt;"M5","",SSA!G414)</f>
        <v/>
      </c>
      <c r="J414" s="5" t="str">
        <f>IF($C414&lt;&gt;"M5","",SSA!H414)</f>
        <v/>
      </c>
      <c r="K414" s="15" t="str">
        <f t="shared" si="42"/>
        <v/>
      </c>
      <c r="L414" s="26" t="str">
        <f t="shared" si="44"/>
        <v/>
      </c>
      <c r="M414" s="48" t="str">
        <f t="shared" si="45"/>
        <v/>
      </c>
      <c r="N414" s="49" t="str">
        <f t="shared" si="46"/>
        <v/>
      </c>
      <c r="O414" s="48" t="str">
        <f t="shared" si="47"/>
        <v/>
      </c>
      <c r="P414" s="27" t="str">
        <f t="shared" si="48"/>
        <v/>
      </c>
      <c r="Q414" s="53" t="str">
        <f t="shared" si="49"/>
        <v/>
      </c>
      <c r="R414" s="49" t="str">
        <f t="shared" si="43"/>
        <v/>
      </c>
      <c r="S414" s="48" t="str">
        <f t="shared" si="50"/>
        <v/>
      </c>
      <c r="T414" s="27" t="str">
        <f t="shared" si="51"/>
        <v/>
      </c>
      <c r="U414" s="53" t="str">
        <f t="shared" si="52"/>
        <v/>
      </c>
      <c r="V414" s="54" t="str">
        <f t="shared" si="53"/>
        <v/>
      </c>
      <c r="W414" s="56" t="str">
        <f t="shared" si="54"/>
        <v/>
      </c>
      <c r="X414" s="54" t="str">
        <f t="shared" si="55"/>
        <v/>
      </c>
      <c r="Y414" s="52" t="str">
        <f t="shared" si="56"/>
        <v/>
      </c>
      <c r="Z414" s="17" t="str">
        <f t="shared" si="57"/>
        <v/>
      </c>
      <c r="AA414" s="17" t="str">
        <f t="shared" si="58"/>
        <v/>
      </c>
    </row>
    <row r="415" spans="1:27" x14ac:dyDescent="0.55000000000000004">
      <c r="A415" s="5" t="str">
        <f>IF('Data Validation'!$K$2&lt;&gt;TRUE,"",'Data Validation'!A415)</f>
        <v/>
      </c>
      <c r="B415" s="5" t="str">
        <f>IF('Data Validation'!$K$2&lt;&gt;TRUE,"",'Data Validation'!C415)</f>
        <v/>
      </c>
      <c r="C415" s="5" t="str">
        <f>IF('Data Validation'!$K$2&lt;&gt;TRUE,"",'Data Validation'!E415)</f>
        <v/>
      </c>
      <c r="D415" s="5" t="str">
        <f>IF('Data Validation'!$K$2&lt;&gt;TRUE,"",'Data Validation'!G415)</f>
        <v/>
      </c>
      <c r="E415" s="5" t="str">
        <f>IF($C415&lt;&gt;"M5","",Price!F415)</f>
        <v/>
      </c>
      <c r="F415" s="5" t="str">
        <f>IF($C415&lt;&gt;"M5","",Price!G415)</f>
        <v/>
      </c>
      <c r="G415" s="5" t="str">
        <f>IF($C415&lt;&gt;"M5","",SSA!E415)</f>
        <v/>
      </c>
      <c r="H415" s="5" t="str">
        <f>IF($C415&lt;&gt;"M5","",SSA!F415)</f>
        <v/>
      </c>
      <c r="I415" s="5" t="str">
        <f>IF($C415&lt;&gt;"M5","",SSA!G415)</f>
        <v/>
      </c>
      <c r="J415" s="5" t="str">
        <f>IF($C415&lt;&gt;"M5","",SSA!H415)</f>
        <v/>
      </c>
      <c r="K415" s="15" t="str">
        <f t="shared" si="42"/>
        <v/>
      </c>
      <c r="L415" s="26" t="str">
        <f t="shared" si="44"/>
        <v/>
      </c>
      <c r="M415" s="48" t="str">
        <f t="shared" si="45"/>
        <v/>
      </c>
      <c r="N415" s="49" t="str">
        <f t="shared" si="46"/>
        <v/>
      </c>
      <c r="O415" s="48" t="str">
        <f t="shared" si="47"/>
        <v/>
      </c>
      <c r="P415" s="27" t="str">
        <f t="shared" si="48"/>
        <v/>
      </c>
      <c r="Q415" s="53" t="str">
        <f t="shared" si="49"/>
        <v/>
      </c>
      <c r="R415" s="49" t="str">
        <f t="shared" si="43"/>
        <v/>
      </c>
      <c r="S415" s="48" t="str">
        <f t="shared" si="50"/>
        <v/>
      </c>
      <c r="T415" s="27" t="str">
        <f t="shared" si="51"/>
        <v/>
      </c>
      <c r="U415" s="53" t="str">
        <f t="shared" si="52"/>
        <v/>
      </c>
      <c r="V415" s="54" t="str">
        <f t="shared" si="53"/>
        <v/>
      </c>
      <c r="W415" s="56" t="str">
        <f t="shared" si="54"/>
        <v/>
      </c>
      <c r="X415" s="54" t="str">
        <f t="shared" si="55"/>
        <v/>
      </c>
      <c r="Y415" s="52" t="str">
        <f t="shared" si="56"/>
        <v/>
      </c>
      <c r="Z415" s="17" t="str">
        <f t="shared" si="57"/>
        <v/>
      </c>
      <c r="AA415" s="17" t="str">
        <f t="shared" si="58"/>
        <v/>
      </c>
    </row>
    <row r="416" spans="1:27" x14ac:dyDescent="0.55000000000000004">
      <c r="A416" s="5" t="str">
        <f>IF('Data Validation'!$K$2&lt;&gt;TRUE,"",'Data Validation'!A416)</f>
        <v/>
      </c>
      <c r="B416" s="5" t="str">
        <f>IF('Data Validation'!$K$2&lt;&gt;TRUE,"",'Data Validation'!C416)</f>
        <v/>
      </c>
      <c r="C416" s="5" t="str">
        <f>IF('Data Validation'!$K$2&lt;&gt;TRUE,"",'Data Validation'!E416)</f>
        <v/>
      </c>
      <c r="D416" s="5" t="str">
        <f>IF('Data Validation'!$K$2&lt;&gt;TRUE,"",'Data Validation'!G416)</f>
        <v/>
      </c>
      <c r="E416" s="5" t="str">
        <f>IF($C416&lt;&gt;"M5","",Price!F416)</f>
        <v/>
      </c>
      <c r="F416" s="5" t="str">
        <f>IF($C416&lt;&gt;"M5","",Price!G416)</f>
        <v/>
      </c>
      <c r="G416" s="5" t="str">
        <f>IF($C416&lt;&gt;"M5","",SSA!E416)</f>
        <v/>
      </c>
      <c r="H416" s="5" t="str">
        <f>IF($C416&lt;&gt;"M5","",SSA!F416)</f>
        <v/>
      </c>
      <c r="I416" s="5" t="str">
        <f>IF($C416&lt;&gt;"M5","",SSA!G416)</f>
        <v/>
      </c>
      <c r="J416" s="5" t="str">
        <f>IF($C416&lt;&gt;"M5","",SSA!H416)</f>
        <v/>
      </c>
      <c r="K416" s="15" t="str">
        <f t="shared" si="42"/>
        <v/>
      </c>
      <c r="L416" s="26" t="str">
        <f t="shared" si="44"/>
        <v/>
      </c>
      <c r="M416" s="48" t="str">
        <f t="shared" si="45"/>
        <v/>
      </c>
      <c r="N416" s="49" t="str">
        <f t="shared" si="46"/>
        <v/>
      </c>
      <c r="O416" s="48" t="str">
        <f t="shared" si="47"/>
        <v/>
      </c>
      <c r="P416" s="27" t="str">
        <f t="shared" si="48"/>
        <v/>
      </c>
      <c r="Q416" s="53" t="str">
        <f t="shared" si="49"/>
        <v/>
      </c>
      <c r="R416" s="49" t="str">
        <f t="shared" si="43"/>
        <v/>
      </c>
      <c r="S416" s="48" t="str">
        <f t="shared" si="50"/>
        <v/>
      </c>
      <c r="T416" s="27" t="str">
        <f t="shared" si="51"/>
        <v/>
      </c>
      <c r="U416" s="53" t="str">
        <f t="shared" si="52"/>
        <v/>
      </c>
      <c r="V416" s="54" t="str">
        <f t="shared" si="53"/>
        <v/>
      </c>
      <c r="W416" s="56" t="str">
        <f t="shared" si="54"/>
        <v/>
      </c>
      <c r="X416" s="54" t="str">
        <f t="shared" si="55"/>
        <v/>
      </c>
      <c r="Y416" s="52" t="str">
        <f t="shared" si="56"/>
        <v/>
      </c>
      <c r="Z416" s="17" t="str">
        <f t="shared" si="57"/>
        <v/>
      </c>
      <c r="AA416" s="17" t="str">
        <f t="shared" si="58"/>
        <v/>
      </c>
    </row>
    <row r="417" spans="1:27" x14ac:dyDescent="0.55000000000000004">
      <c r="A417" s="5" t="str">
        <f>IF('Data Validation'!$K$2&lt;&gt;TRUE,"",'Data Validation'!A417)</f>
        <v/>
      </c>
      <c r="B417" s="5" t="str">
        <f>IF('Data Validation'!$K$2&lt;&gt;TRUE,"",'Data Validation'!C417)</f>
        <v/>
      </c>
      <c r="C417" s="5" t="str">
        <f>IF('Data Validation'!$K$2&lt;&gt;TRUE,"",'Data Validation'!E417)</f>
        <v/>
      </c>
      <c r="D417" s="5" t="str">
        <f>IF('Data Validation'!$K$2&lt;&gt;TRUE,"",'Data Validation'!G417)</f>
        <v/>
      </c>
      <c r="E417" s="5" t="str">
        <f>IF($C417&lt;&gt;"M5","",Price!F417)</f>
        <v/>
      </c>
      <c r="F417" s="5" t="str">
        <f>IF($C417&lt;&gt;"M5","",Price!G417)</f>
        <v/>
      </c>
      <c r="G417" s="5" t="str">
        <f>IF($C417&lt;&gt;"M5","",SSA!E417)</f>
        <v/>
      </c>
      <c r="H417" s="5" t="str">
        <f>IF($C417&lt;&gt;"M5","",SSA!F417)</f>
        <v/>
      </c>
      <c r="I417" s="5" t="str">
        <f>IF($C417&lt;&gt;"M5","",SSA!G417)</f>
        <v/>
      </c>
      <c r="J417" s="5" t="str">
        <f>IF($C417&lt;&gt;"M5","",SSA!H417)</f>
        <v/>
      </c>
      <c r="K417" s="15" t="str">
        <f t="shared" si="42"/>
        <v/>
      </c>
      <c r="L417" s="26" t="str">
        <f t="shared" si="44"/>
        <v/>
      </c>
      <c r="M417" s="48" t="str">
        <f t="shared" si="45"/>
        <v/>
      </c>
      <c r="N417" s="49" t="str">
        <f t="shared" si="46"/>
        <v/>
      </c>
      <c r="O417" s="48" t="str">
        <f t="shared" si="47"/>
        <v/>
      </c>
      <c r="P417" s="27" t="str">
        <f t="shared" si="48"/>
        <v/>
      </c>
      <c r="Q417" s="53" t="str">
        <f t="shared" si="49"/>
        <v/>
      </c>
      <c r="R417" s="49" t="str">
        <f t="shared" si="43"/>
        <v/>
      </c>
      <c r="S417" s="48" t="str">
        <f t="shared" si="50"/>
        <v/>
      </c>
      <c r="T417" s="27" t="str">
        <f t="shared" si="51"/>
        <v/>
      </c>
      <c r="U417" s="53" t="str">
        <f t="shared" si="52"/>
        <v/>
      </c>
      <c r="V417" s="54" t="str">
        <f t="shared" si="53"/>
        <v/>
      </c>
      <c r="W417" s="56" t="str">
        <f t="shared" si="54"/>
        <v/>
      </c>
      <c r="X417" s="54" t="str">
        <f t="shared" si="55"/>
        <v/>
      </c>
      <c r="Y417" s="52" t="str">
        <f t="shared" si="56"/>
        <v/>
      </c>
      <c r="Z417" s="17" t="str">
        <f t="shared" si="57"/>
        <v/>
      </c>
      <c r="AA417" s="17" t="str">
        <f t="shared" si="58"/>
        <v/>
      </c>
    </row>
    <row r="418" spans="1:27" x14ac:dyDescent="0.55000000000000004">
      <c r="A418" s="5" t="str">
        <f>IF('Data Validation'!$K$2&lt;&gt;TRUE,"",'Data Validation'!A418)</f>
        <v/>
      </c>
      <c r="B418" s="5" t="str">
        <f>IF('Data Validation'!$K$2&lt;&gt;TRUE,"",'Data Validation'!C418)</f>
        <v/>
      </c>
      <c r="C418" s="5" t="str">
        <f>IF('Data Validation'!$K$2&lt;&gt;TRUE,"",'Data Validation'!E418)</f>
        <v/>
      </c>
      <c r="D418" s="5" t="str">
        <f>IF('Data Validation'!$K$2&lt;&gt;TRUE,"",'Data Validation'!G418)</f>
        <v/>
      </c>
      <c r="E418" s="5" t="str">
        <f>IF($C418&lt;&gt;"M5","",Price!F418)</f>
        <v/>
      </c>
      <c r="F418" s="5" t="str">
        <f>IF($C418&lt;&gt;"M5","",Price!G418)</f>
        <v/>
      </c>
      <c r="G418" s="5" t="str">
        <f>IF($C418&lt;&gt;"M5","",SSA!E418)</f>
        <v/>
      </c>
      <c r="H418" s="5" t="str">
        <f>IF($C418&lt;&gt;"M5","",SSA!F418)</f>
        <v/>
      </c>
      <c r="I418" s="5" t="str">
        <f>IF($C418&lt;&gt;"M5","",SSA!G418)</f>
        <v/>
      </c>
      <c r="J418" s="5" t="str">
        <f>IF($C418&lt;&gt;"M5","",SSA!H418)</f>
        <v/>
      </c>
      <c r="K418" s="15" t="str">
        <f t="shared" si="42"/>
        <v/>
      </c>
      <c r="L418" s="26" t="str">
        <f t="shared" si="44"/>
        <v/>
      </c>
      <c r="M418" s="48" t="str">
        <f t="shared" si="45"/>
        <v/>
      </c>
      <c r="N418" s="49" t="str">
        <f t="shared" si="46"/>
        <v/>
      </c>
      <c r="O418" s="48" t="str">
        <f t="shared" si="47"/>
        <v/>
      </c>
      <c r="P418" s="27" t="str">
        <f t="shared" si="48"/>
        <v/>
      </c>
      <c r="Q418" s="53" t="str">
        <f t="shared" si="49"/>
        <v/>
      </c>
      <c r="R418" s="49" t="str">
        <f t="shared" si="43"/>
        <v/>
      </c>
      <c r="S418" s="48" t="str">
        <f t="shared" si="50"/>
        <v/>
      </c>
      <c r="T418" s="27" t="str">
        <f t="shared" si="51"/>
        <v/>
      </c>
      <c r="U418" s="53" t="str">
        <f t="shared" si="52"/>
        <v/>
      </c>
      <c r="V418" s="54" t="str">
        <f t="shared" si="53"/>
        <v/>
      </c>
      <c r="W418" s="56" t="str">
        <f t="shared" si="54"/>
        <v/>
      </c>
      <c r="X418" s="54" t="str">
        <f t="shared" si="55"/>
        <v/>
      </c>
      <c r="Y418" s="52" t="str">
        <f t="shared" si="56"/>
        <v/>
      </c>
      <c r="Z418" s="17" t="str">
        <f t="shared" si="57"/>
        <v/>
      </c>
      <c r="AA418" s="17" t="str">
        <f t="shared" si="58"/>
        <v/>
      </c>
    </row>
    <row r="419" spans="1:27" x14ac:dyDescent="0.55000000000000004">
      <c r="A419" s="5" t="str">
        <f>IF('Data Validation'!$K$2&lt;&gt;TRUE,"",'Data Validation'!A419)</f>
        <v/>
      </c>
      <c r="B419" s="5" t="str">
        <f>IF('Data Validation'!$K$2&lt;&gt;TRUE,"",'Data Validation'!C419)</f>
        <v/>
      </c>
      <c r="C419" s="5" t="str">
        <f>IF('Data Validation'!$K$2&lt;&gt;TRUE,"",'Data Validation'!E419)</f>
        <v/>
      </c>
      <c r="D419" s="5" t="str">
        <f>IF('Data Validation'!$K$2&lt;&gt;TRUE,"",'Data Validation'!G419)</f>
        <v/>
      </c>
      <c r="E419" s="5" t="str">
        <f>IF($C419&lt;&gt;"M5","",Price!F419)</f>
        <v/>
      </c>
      <c r="F419" s="5" t="str">
        <f>IF($C419&lt;&gt;"M5","",Price!G419)</f>
        <v/>
      </c>
      <c r="G419" s="5" t="str">
        <f>IF($C419&lt;&gt;"M5","",SSA!E419)</f>
        <v/>
      </c>
      <c r="H419" s="5" t="str">
        <f>IF($C419&lt;&gt;"M5","",SSA!F419)</f>
        <v/>
      </c>
      <c r="I419" s="5" t="str">
        <f>IF($C419&lt;&gt;"M5","",SSA!G419)</f>
        <v/>
      </c>
      <c r="J419" s="5" t="str">
        <f>IF($C419&lt;&gt;"M5","",SSA!H419)</f>
        <v/>
      </c>
      <c r="K419" s="15" t="str">
        <f t="shared" si="42"/>
        <v/>
      </c>
      <c r="L419" s="26" t="str">
        <f t="shared" si="44"/>
        <v/>
      </c>
      <c r="M419" s="48" t="str">
        <f t="shared" si="45"/>
        <v/>
      </c>
      <c r="N419" s="49" t="str">
        <f t="shared" si="46"/>
        <v/>
      </c>
      <c r="O419" s="48" t="str">
        <f t="shared" si="47"/>
        <v/>
      </c>
      <c r="P419" s="27" t="str">
        <f t="shared" si="48"/>
        <v/>
      </c>
      <c r="Q419" s="53" t="str">
        <f t="shared" si="49"/>
        <v/>
      </c>
      <c r="R419" s="49" t="str">
        <f t="shared" si="43"/>
        <v/>
      </c>
      <c r="S419" s="48" t="str">
        <f t="shared" si="50"/>
        <v/>
      </c>
      <c r="T419" s="27" t="str">
        <f t="shared" si="51"/>
        <v/>
      </c>
      <c r="U419" s="53" t="str">
        <f t="shared" si="52"/>
        <v/>
      </c>
      <c r="V419" s="54" t="str">
        <f t="shared" si="53"/>
        <v/>
      </c>
      <c r="W419" s="56" t="str">
        <f t="shared" si="54"/>
        <v/>
      </c>
      <c r="X419" s="54" t="str">
        <f t="shared" si="55"/>
        <v/>
      </c>
      <c r="Y419" s="52" t="str">
        <f t="shared" si="56"/>
        <v/>
      </c>
      <c r="Z419" s="17" t="str">
        <f t="shared" si="57"/>
        <v/>
      </c>
      <c r="AA419" s="17" t="str">
        <f t="shared" si="58"/>
        <v/>
      </c>
    </row>
    <row r="420" spans="1:27" x14ac:dyDescent="0.55000000000000004">
      <c r="A420" s="5" t="str">
        <f>IF('Data Validation'!$K$2&lt;&gt;TRUE,"",'Data Validation'!A420)</f>
        <v/>
      </c>
      <c r="B420" s="5" t="str">
        <f>IF('Data Validation'!$K$2&lt;&gt;TRUE,"",'Data Validation'!C420)</f>
        <v/>
      </c>
      <c r="C420" s="5" t="str">
        <f>IF('Data Validation'!$K$2&lt;&gt;TRUE,"",'Data Validation'!E420)</f>
        <v/>
      </c>
      <c r="D420" s="5" t="str">
        <f>IF('Data Validation'!$K$2&lt;&gt;TRUE,"",'Data Validation'!G420)</f>
        <v/>
      </c>
      <c r="E420" s="5" t="str">
        <f>IF($C420&lt;&gt;"M5","",Price!F420)</f>
        <v/>
      </c>
      <c r="F420" s="5" t="str">
        <f>IF($C420&lt;&gt;"M5","",Price!G420)</f>
        <v/>
      </c>
      <c r="G420" s="5" t="str">
        <f>IF($C420&lt;&gt;"M5","",SSA!E420)</f>
        <v/>
      </c>
      <c r="H420" s="5" t="str">
        <f>IF($C420&lt;&gt;"M5","",SSA!F420)</f>
        <v/>
      </c>
      <c r="I420" s="5" t="str">
        <f>IF($C420&lt;&gt;"M5","",SSA!G420)</f>
        <v/>
      </c>
      <c r="J420" s="5" t="str">
        <f>IF($C420&lt;&gt;"M5","",SSA!H420)</f>
        <v/>
      </c>
      <c r="K420" s="15" t="str">
        <f t="shared" si="42"/>
        <v/>
      </c>
      <c r="L420" s="26" t="str">
        <f t="shared" si="44"/>
        <v/>
      </c>
      <c r="M420" s="48" t="str">
        <f t="shared" si="45"/>
        <v/>
      </c>
      <c r="N420" s="49" t="str">
        <f t="shared" si="46"/>
        <v/>
      </c>
      <c r="O420" s="48" t="str">
        <f t="shared" si="47"/>
        <v/>
      </c>
      <c r="P420" s="27" t="str">
        <f t="shared" si="48"/>
        <v/>
      </c>
      <c r="Q420" s="53" t="str">
        <f t="shared" si="49"/>
        <v/>
      </c>
      <c r="R420" s="49" t="str">
        <f t="shared" si="43"/>
        <v/>
      </c>
      <c r="S420" s="48" t="str">
        <f t="shared" si="50"/>
        <v/>
      </c>
      <c r="T420" s="27" t="str">
        <f t="shared" si="51"/>
        <v/>
      </c>
      <c r="U420" s="53" t="str">
        <f t="shared" si="52"/>
        <v/>
      </c>
      <c r="V420" s="54" t="str">
        <f t="shared" si="53"/>
        <v/>
      </c>
      <c r="W420" s="56" t="str">
        <f t="shared" si="54"/>
        <v/>
      </c>
      <c r="X420" s="54" t="str">
        <f t="shared" si="55"/>
        <v/>
      </c>
      <c r="Y420" s="52" t="str">
        <f t="shared" si="56"/>
        <v/>
      </c>
      <c r="Z420" s="17" t="str">
        <f t="shared" si="57"/>
        <v/>
      </c>
      <c r="AA420" s="17" t="str">
        <f t="shared" si="58"/>
        <v/>
      </c>
    </row>
    <row r="421" spans="1:27" x14ac:dyDescent="0.55000000000000004">
      <c r="A421" s="5" t="str">
        <f>IF('Data Validation'!$K$2&lt;&gt;TRUE,"",'Data Validation'!A421)</f>
        <v/>
      </c>
      <c r="B421" s="5" t="str">
        <f>IF('Data Validation'!$K$2&lt;&gt;TRUE,"",'Data Validation'!C421)</f>
        <v/>
      </c>
      <c r="C421" s="5" t="str">
        <f>IF('Data Validation'!$K$2&lt;&gt;TRUE,"",'Data Validation'!E421)</f>
        <v/>
      </c>
      <c r="D421" s="5" t="str">
        <f>IF('Data Validation'!$K$2&lt;&gt;TRUE,"",'Data Validation'!G421)</f>
        <v/>
      </c>
      <c r="E421" s="5" t="str">
        <f>IF($C421&lt;&gt;"M5","",Price!F421)</f>
        <v/>
      </c>
      <c r="F421" s="5" t="str">
        <f>IF($C421&lt;&gt;"M5","",Price!G421)</f>
        <v/>
      </c>
      <c r="G421" s="5" t="str">
        <f>IF($C421&lt;&gt;"M5","",SSA!E421)</f>
        <v/>
      </c>
      <c r="H421" s="5" t="str">
        <f>IF($C421&lt;&gt;"M5","",SSA!F421)</f>
        <v/>
      </c>
      <c r="I421" s="5" t="str">
        <f>IF($C421&lt;&gt;"M5","",SSA!G421)</f>
        <v/>
      </c>
      <c r="J421" s="5" t="str">
        <f>IF($C421&lt;&gt;"M5","",SSA!H421)</f>
        <v/>
      </c>
      <c r="K421" s="15" t="str">
        <f t="shared" si="42"/>
        <v/>
      </c>
      <c r="L421" s="26" t="str">
        <f t="shared" si="44"/>
        <v/>
      </c>
      <c r="M421" s="48" t="str">
        <f t="shared" si="45"/>
        <v/>
      </c>
      <c r="N421" s="49" t="str">
        <f t="shared" si="46"/>
        <v/>
      </c>
      <c r="O421" s="48" t="str">
        <f t="shared" si="47"/>
        <v/>
      </c>
      <c r="P421" s="27" t="str">
        <f t="shared" si="48"/>
        <v/>
      </c>
      <c r="Q421" s="53" t="str">
        <f t="shared" si="49"/>
        <v/>
      </c>
      <c r="R421" s="49" t="str">
        <f t="shared" si="43"/>
        <v/>
      </c>
      <c r="S421" s="48" t="str">
        <f t="shared" si="50"/>
        <v/>
      </c>
      <c r="T421" s="27" t="str">
        <f t="shared" si="51"/>
        <v/>
      </c>
      <c r="U421" s="53" t="str">
        <f t="shared" si="52"/>
        <v/>
      </c>
      <c r="V421" s="54" t="str">
        <f t="shared" si="53"/>
        <v/>
      </c>
      <c r="W421" s="56" t="str">
        <f t="shared" si="54"/>
        <v/>
      </c>
      <c r="X421" s="54" t="str">
        <f t="shared" si="55"/>
        <v/>
      </c>
      <c r="Y421" s="52" t="str">
        <f t="shared" si="56"/>
        <v/>
      </c>
      <c r="Z421" s="17" t="str">
        <f t="shared" si="57"/>
        <v/>
      </c>
      <c r="AA421" s="17" t="str">
        <f t="shared" si="58"/>
        <v/>
      </c>
    </row>
    <row r="422" spans="1:27" x14ac:dyDescent="0.55000000000000004">
      <c r="A422" s="5" t="str">
        <f>IF('Data Validation'!$K$2&lt;&gt;TRUE,"",'Data Validation'!A422)</f>
        <v/>
      </c>
      <c r="B422" s="5" t="str">
        <f>IF('Data Validation'!$K$2&lt;&gt;TRUE,"",'Data Validation'!C422)</f>
        <v/>
      </c>
      <c r="C422" s="5" t="str">
        <f>IF('Data Validation'!$K$2&lt;&gt;TRUE,"",'Data Validation'!E422)</f>
        <v/>
      </c>
      <c r="D422" s="5" t="str">
        <f>IF('Data Validation'!$K$2&lt;&gt;TRUE,"",'Data Validation'!G422)</f>
        <v/>
      </c>
      <c r="E422" s="5" t="str">
        <f>IF($C422&lt;&gt;"M5","",Price!F422)</f>
        <v/>
      </c>
      <c r="F422" s="5" t="str">
        <f>IF($C422&lt;&gt;"M5","",Price!G422)</f>
        <v/>
      </c>
      <c r="G422" s="5" t="str">
        <f>IF($C422&lt;&gt;"M5","",SSA!E422)</f>
        <v/>
      </c>
      <c r="H422" s="5" t="str">
        <f>IF($C422&lt;&gt;"M5","",SSA!F422)</f>
        <v/>
      </c>
      <c r="I422" s="5" t="str">
        <f>IF($C422&lt;&gt;"M5","",SSA!G422)</f>
        <v/>
      </c>
      <c r="J422" s="5" t="str">
        <f>IF($C422&lt;&gt;"M5","",SSA!H422)</f>
        <v/>
      </c>
      <c r="K422" s="15" t="str">
        <f t="shared" si="42"/>
        <v/>
      </c>
      <c r="L422" s="26" t="str">
        <f t="shared" si="44"/>
        <v/>
      </c>
      <c r="M422" s="48" t="str">
        <f t="shared" si="45"/>
        <v/>
      </c>
      <c r="N422" s="49" t="str">
        <f t="shared" si="46"/>
        <v/>
      </c>
      <c r="O422" s="48" t="str">
        <f t="shared" si="47"/>
        <v/>
      </c>
      <c r="P422" s="27" t="str">
        <f t="shared" si="48"/>
        <v/>
      </c>
      <c r="Q422" s="53" t="str">
        <f t="shared" si="49"/>
        <v/>
      </c>
      <c r="R422" s="49" t="str">
        <f t="shared" si="43"/>
        <v/>
      </c>
      <c r="S422" s="48" t="str">
        <f t="shared" si="50"/>
        <v/>
      </c>
      <c r="T422" s="27" t="str">
        <f t="shared" si="51"/>
        <v/>
      </c>
      <c r="U422" s="53" t="str">
        <f t="shared" si="52"/>
        <v/>
      </c>
      <c r="V422" s="54" t="str">
        <f t="shared" si="53"/>
        <v/>
      </c>
      <c r="W422" s="56" t="str">
        <f t="shared" si="54"/>
        <v/>
      </c>
      <c r="X422" s="54" t="str">
        <f t="shared" si="55"/>
        <v/>
      </c>
      <c r="Y422" s="52" t="str">
        <f t="shared" si="56"/>
        <v/>
      </c>
      <c r="Z422" s="17" t="str">
        <f t="shared" si="57"/>
        <v/>
      </c>
      <c r="AA422" s="17" t="str">
        <f t="shared" si="58"/>
        <v/>
      </c>
    </row>
    <row r="423" spans="1:27" x14ac:dyDescent="0.55000000000000004">
      <c r="A423" s="5" t="str">
        <f>IF('Data Validation'!$K$2&lt;&gt;TRUE,"",'Data Validation'!A423)</f>
        <v/>
      </c>
      <c r="B423" s="5" t="str">
        <f>IF('Data Validation'!$K$2&lt;&gt;TRUE,"",'Data Validation'!C423)</f>
        <v/>
      </c>
      <c r="C423" s="5" t="str">
        <f>IF('Data Validation'!$K$2&lt;&gt;TRUE,"",'Data Validation'!E423)</f>
        <v/>
      </c>
      <c r="D423" s="5" t="str">
        <f>IF('Data Validation'!$K$2&lt;&gt;TRUE,"",'Data Validation'!G423)</f>
        <v/>
      </c>
      <c r="E423" s="5" t="str">
        <f>IF($C423&lt;&gt;"M5","",Price!F423)</f>
        <v/>
      </c>
      <c r="F423" s="5" t="str">
        <f>IF($C423&lt;&gt;"M5","",Price!G423)</f>
        <v/>
      </c>
      <c r="G423" s="5" t="str">
        <f>IF($C423&lt;&gt;"M5","",SSA!E423)</f>
        <v/>
      </c>
      <c r="H423" s="5" t="str">
        <f>IF($C423&lt;&gt;"M5","",SSA!F423)</f>
        <v/>
      </c>
      <c r="I423" s="5" t="str">
        <f>IF($C423&lt;&gt;"M5","",SSA!G423)</f>
        <v/>
      </c>
      <c r="J423" s="5" t="str">
        <f>IF($C423&lt;&gt;"M5","",SSA!H423)</f>
        <v/>
      </c>
      <c r="K423" s="15" t="str">
        <f t="shared" si="42"/>
        <v/>
      </c>
      <c r="L423" s="26" t="str">
        <f t="shared" si="44"/>
        <v/>
      </c>
      <c r="M423" s="48" t="str">
        <f t="shared" si="45"/>
        <v/>
      </c>
      <c r="N423" s="49" t="str">
        <f t="shared" si="46"/>
        <v/>
      </c>
      <c r="O423" s="48" t="str">
        <f t="shared" si="47"/>
        <v/>
      </c>
      <c r="P423" s="27" t="str">
        <f t="shared" si="48"/>
        <v/>
      </c>
      <c r="Q423" s="53" t="str">
        <f t="shared" si="49"/>
        <v/>
      </c>
      <c r="R423" s="49" t="str">
        <f t="shared" si="43"/>
        <v/>
      </c>
      <c r="S423" s="48" t="str">
        <f t="shared" si="50"/>
        <v/>
      </c>
      <c r="T423" s="27" t="str">
        <f t="shared" si="51"/>
        <v/>
      </c>
      <c r="U423" s="53" t="str">
        <f t="shared" si="52"/>
        <v/>
      </c>
      <c r="V423" s="54" t="str">
        <f t="shared" si="53"/>
        <v/>
      </c>
      <c r="W423" s="56" t="str">
        <f t="shared" si="54"/>
        <v/>
      </c>
      <c r="X423" s="54" t="str">
        <f t="shared" si="55"/>
        <v/>
      </c>
      <c r="Y423" s="52" t="str">
        <f t="shared" si="56"/>
        <v/>
      </c>
      <c r="Z423" s="17" t="str">
        <f t="shared" si="57"/>
        <v/>
      </c>
      <c r="AA423" s="17" t="str">
        <f t="shared" si="58"/>
        <v/>
      </c>
    </row>
    <row r="424" spans="1:27" x14ac:dyDescent="0.55000000000000004">
      <c r="A424" s="5" t="str">
        <f>IF('Data Validation'!$K$2&lt;&gt;TRUE,"",'Data Validation'!A424)</f>
        <v/>
      </c>
      <c r="B424" s="5" t="str">
        <f>IF('Data Validation'!$K$2&lt;&gt;TRUE,"",'Data Validation'!C424)</f>
        <v/>
      </c>
      <c r="C424" s="5" t="str">
        <f>IF('Data Validation'!$K$2&lt;&gt;TRUE,"",'Data Validation'!E424)</f>
        <v/>
      </c>
      <c r="D424" s="5" t="str">
        <f>IF('Data Validation'!$K$2&lt;&gt;TRUE,"",'Data Validation'!G424)</f>
        <v/>
      </c>
      <c r="E424" s="5" t="str">
        <f>IF($C424&lt;&gt;"M5","",Price!F424)</f>
        <v/>
      </c>
      <c r="F424" s="5" t="str">
        <f>IF($C424&lt;&gt;"M5","",Price!G424)</f>
        <v/>
      </c>
      <c r="G424" s="5" t="str">
        <f>IF($C424&lt;&gt;"M5","",SSA!E424)</f>
        <v/>
      </c>
      <c r="H424" s="5" t="str">
        <f>IF($C424&lt;&gt;"M5","",SSA!F424)</f>
        <v/>
      </c>
      <c r="I424" s="5" t="str">
        <f>IF($C424&lt;&gt;"M5","",SSA!G424)</f>
        <v/>
      </c>
      <c r="J424" s="5" t="str">
        <f>IF($C424&lt;&gt;"M5","",SSA!H424)</f>
        <v/>
      </c>
      <c r="K424" s="15" t="str">
        <f t="shared" si="42"/>
        <v/>
      </c>
      <c r="L424" s="26" t="str">
        <f t="shared" si="44"/>
        <v/>
      </c>
      <c r="M424" s="48" t="str">
        <f t="shared" si="45"/>
        <v/>
      </c>
      <c r="N424" s="49" t="str">
        <f t="shared" si="46"/>
        <v/>
      </c>
      <c r="O424" s="48" t="str">
        <f t="shared" si="47"/>
        <v/>
      </c>
      <c r="P424" s="27" t="str">
        <f t="shared" si="48"/>
        <v/>
      </c>
      <c r="Q424" s="53" t="str">
        <f t="shared" si="49"/>
        <v/>
      </c>
      <c r="R424" s="49" t="str">
        <f t="shared" si="43"/>
        <v/>
      </c>
      <c r="S424" s="48" t="str">
        <f t="shared" si="50"/>
        <v/>
      </c>
      <c r="T424" s="27" t="str">
        <f t="shared" si="51"/>
        <v/>
      </c>
      <c r="U424" s="53" t="str">
        <f t="shared" si="52"/>
        <v/>
      </c>
      <c r="V424" s="54" t="str">
        <f t="shared" si="53"/>
        <v/>
      </c>
      <c r="W424" s="56" t="str">
        <f t="shared" si="54"/>
        <v/>
      </c>
      <c r="X424" s="54" t="str">
        <f t="shared" si="55"/>
        <v/>
      </c>
      <c r="Y424" s="52" t="str">
        <f t="shared" si="56"/>
        <v/>
      </c>
      <c r="Z424" s="17" t="str">
        <f t="shared" si="57"/>
        <v/>
      </c>
      <c r="AA424" s="17" t="str">
        <f t="shared" si="58"/>
        <v/>
      </c>
    </row>
    <row r="425" spans="1:27" x14ac:dyDescent="0.55000000000000004">
      <c r="A425" s="5" t="str">
        <f>IF('Data Validation'!$K$2&lt;&gt;TRUE,"",'Data Validation'!A425)</f>
        <v/>
      </c>
      <c r="B425" s="5" t="str">
        <f>IF('Data Validation'!$K$2&lt;&gt;TRUE,"",'Data Validation'!C425)</f>
        <v/>
      </c>
      <c r="C425" s="5" t="str">
        <f>IF('Data Validation'!$K$2&lt;&gt;TRUE,"",'Data Validation'!E425)</f>
        <v/>
      </c>
      <c r="D425" s="5" t="str">
        <f>IF('Data Validation'!$K$2&lt;&gt;TRUE,"",'Data Validation'!G425)</f>
        <v/>
      </c>
      <c r="E425" s="5" t="str">
        <f>IF($C425&lt;&gt;"M5","",Price!F425)</f>
        <v/>
      </c>
      <c r="F425" s="5" t="str">
        <f>IF($C425&lt;&gt;"M5","",Price!G425)</f>
        <v/>
      </c>
      <c r="G425" s="5" t="str">
        <f>IF($C425&lt;&gt;"M5","",SSA!E425)</f>
        <v/>
      </c>
      <c r="H425" s="5" t="str">
        <f>IF($C425&lt;&gt;"M5","",SSA!F425)</f>
        <v/>
      </c>
      <c r="I425" s="5" t="str">
        <f>IF($C425&lt;&gt;"M5","",SSA!G425)</f>
        <v/>
      </c>
      <c r="J425" s="5" t="str">
        <f>IF($C425&lt;&gt;"M5","",SSA!H425)</f>
        <v/>
      </c>
      <c r="K425" s="15" t="str">
        <f t="shared" si="42"/>
        <v/>
      </c>
      <c r="L425" s="26" t="str">
        <f t="shared" si="44"/>
        <v/>
      </c>
      <c r="M425" s="48" t="str">
        <f t="shared" si="45"/>
        <v/>
      </c>
      <c r="N425" s="49" t="str">
        <f t="shared" si="46"/>
        <v/>
      </c>
      <c r="O425" s="48" t="str">
        <f t="shared" si="47"/>
        <v/>
      </c>
      <c r="P425" s="27" t="str">
        <f t="shared" si="48"/>
        <v/>
      </c>
      <c r="Q425" s="53" t="str">
        <f t="shared" si="49"/>
        <v/>
      </c>
      <c r="R425" s="49" t="str">
        <f t="shared" si="43"/>
        <v/>
      </c>
      <c r="S425" s="48" t="str">
        <f t="shared" si="50"/>
        <v/>
      </c>
      <c r="T425" s="27" t="str">
        <f t="shared" si="51"/>
        <v/>
      </c>
      <c r="U425" s="53" t="str">
        <f t="shared" si="52"/>
        <v/>
      </c>
      <c r="V425" s="54" t="str">
        <f t="shared" si="53"/>
        <v/>
      </c>
      <c r="W425" s="56" t="str">
        <f t="shared" si="54"/>
        <v/>
      </c>
      <c r="X425" s="54" t="str">
        <f t="shared" si="55"/>
        <v/>
      </c>
      <c r="Y425" s="52" t="str">
        <f t="shared" si="56"/>
        <v/>
      </c>
      <c r="Z425" s="17" t="str">
        <f t="shared" si="57"/>
        <v/>
      </c>
      <c r="AA425" s="17" t="str">
        <f t="shared" si="58"/>
        <v/>
      </c>
    </row>
    <row r="426" spans="1:27" x14ac:dyDescent="0.55000000000000004">
      <c r="A426" s="5" t="str">
        <f>IF('Data Validation'!$K$2&lt;&gt;TRUE,"",'Data Validation'!A426)</f>
        <v/>
      </c>
      <c r="B426" s="5" t="str">
        <f>IF('Data Validation'!$K$2&lt;&gt;TRUE,"",'Data Validation'!C426)</f>
        <v/>
      </c>
      <c r="C426" s="5" t="str">
        <f>IF('Data Validation'!$K$2&lt;&gt;TRUE,"",'Data Validation'!E426)</f>
        <v/>
      </c>
      <c r="D426" s="5" t="str">
        <f>IF('Data Validation'!$K$2&lt;&gt;TRUE,"",'Data Validation'!G426)</f>
        <v/>
      </c>
      <c r="E426" s="5" t="str">
        <f>IF($C426&lt;&gt;"M5","",Price!F426)</f>
        <v/>
      </c>
      <c r="F426" s="5" t="str">
        <f>IF($C426&lt;&gt;"M5","",Price!G426)</f>
        <v/>
      </c>
      <c r="G426" s="5" t="str">
        <f>IF($C426&lt;&gt;"M5","",SSA!E426)</f>
        <v/>
      </c>
      <c r="H426" s="5" t="str">
        <f>IF($C426&lt;&gt;"M5","",SSA!F426)</f>
        <v/>
      </c>
      <c r="I426" s="5" t="str">
        <f>IF($C426&lt;&gt;"M5","",SSA!G426)</f>
        <v/>
      </c>
      <c r="J426" s="5" t="str">
        <f>IF($C426&lt;&gt;"M5","",SSA!H426)</f>
        <v/>
      </c>
      <c r="K426" s="15" t="str">
        <f t="shared" si="42"/>
        <v/>
      </c>
      <c r="L426" s="26" t="str">
        <f t="shared" si="44"/>
        <v/>
      </c>
      <c r="M426" s="48" t="str">
        <f t="shared" si="45"/>
        <v/>
      </c>
      <c r="N426" s="49" t="str">
        <f t="shared" si="46"/>
        <v/>
      </c>
      <c r="O426" s="48" t="str">
        <f t="shared" si="47"/>
        <v/>
      </c>
      <c r="P426" s="27" t="str">
        <f t="shared" si="48"/>
        <v/>
      </c>
      <c r="Q426" s="53" t="str">
        <f t="shared" si="49"/>
        <v/>
      </c>
      <c r="R426" s="49" t="str">
        <f t="shared" si="43"/>
        <v/>
      </c>
      <c r="S426" s="48" t="str">
        <f t="shared" si="50"/>
        <v/>
      </c>
      <c r="T426" s="27" t="str">
        <f t="shared" si="51"/>
        <v/>
      </c>
      <c r="U426" s="53" t="str">
        <f t="shared" si="52"/>
        <v/>
      </c>
      <c r="V426" s="54" t="str">
        <f t="shared" si="53"/>
        <v/>
      </c>
      <c r="W426" s="56" t="str">
        <f t="shared" si="54"/>
        <v/>
      </c>
      <c r="X426" s="54" t="str">
        <f t="shared" si="55"/>
        <v/>
      </c>
      <c r="Y426" s="52" t="str">
        <f t="shared" si="56"/>
        <v/>
      </c>
      <c r="Z426" s="17" t="str">
        <f t="shared" si="57"/>
        <v/>
      </c>
      <c r="AA426" s="17" t="str">
        <f t="shared" si="58"/>
        <v/>
      </c>
    </row>
    <row r="427" spans="1:27" x14ac:dyDescent="0.55000000000000004">
      <c r="A427" s="5" t="str">
        <f>IF('Data Validation'!$K$2&lt;&gt;TRUE,"",'Data Validation'!A427)</f>
        <v/>
      </c>
      <c r="B427" s="5" t="str">
        <f>IF('Data Validation'!$K$2&lt;&gt;TRUE,"",'Data Validation'!C427)</f>
        <v/>
      </c>
      <c r="C427" s="5" t="str">
        <f>IF('Data Validation'!$K$2&lt;&gt;TRUE,"",'Data Validation'!E427)</f>
        <v/>
      </c>
      <c r="D427" s="5" t="str">
        <f>IF('Data Validation'!$K$2&lt;&gt;TRUE,"",'Data Validation'!G427)</f>
        <v/>
      </c>
      <c r="E427" s="5" t="str">
        <f>IF($C427&lt;&gt;"M5","",Price!F427)</f>
        <v/>
      </c>
      <c r="F427" s="5" t="str">
        <f>IF($C427&lt;&gt;"M5","",Price!G427)</f>
        <v/>
      </c>
      <c r="G427" s="5" t="str">
        <f>IF($C427&lt;&gt;"M5","",SSA!E427)</f>
        <v/>
      </c>
      <c r="H427" s="5" t="str">
        <f>IF($C427&lt;&gt;"M5","",SSA!F427)</f>
        <v/>
      </c>
      <c r="I427" s="5" t="str">
        <f>IF($C427&lt;&gt;"M5","",SSA!G427)</f>
        <v/>
      </c>
      <c r="J427" s="5" t="str">
        <f>IF($C427&lt;&gt;"M5","",SSA!H427)</f>
        <v/>
      </c>
      <c r="K427" s="15" t="str">
        <f t="shared" si="42"/>
        <v/>
      </c>
      <c r="L427" s="26" t="str">
        <f t="shared" si="44"/>
        <v/>
      </c>
      <c r="M427" s="48" t="str">
        <f t="shared" si="45"/>
        <v/>
      </c>
      <c r="N427" s="49" t="str">
        <f t="shared" si="46"/>
        <v/>
      </c>
      <c r="O427" s="48" t="str">
        <f t="shared" si="47"/>
        <v/>
      </c>
      <c r="P427" s="27" t="str">
        <f t="shared" si="48"/>
        <v/>
      </c>
      <c r="Q427" s="53" t="str">
        <f t="shared" si="49"/>
        <v/>
      </c>
      <c r="R427" s="49" t="str">
        <f t="shared" si="43"/>
        <v/>
      </c>
      <c r="S427" s="48" t="str">
        <f t="shared" si="50"/>
        <v/>
      </c>
      <c r="T427" s="27" t="str">
        <f t="shared" si="51"/>
        <v/>
      </c>
      <c r="U427" s="53" t="str">
        <f t="shared" si="52"/>
        <v/>
      </c>
      <c r="V427" s="54" t="str">
        <f t="shared" si="53"/>
        <v/>
      </c>
      <c r="W427" s="56" t="str">
        <f t="shared" si="54"/>
        <v/>
      </c>
      <c r="X427" s="54" t="str">
        <f t="shared" si="55"/>
        <v/>
      </c>
      <c r="Y427" s="52" t="str">
        <f t="shared" si="56"/>
        <v/>
      </c>
      <c r="Z427" s="17" t="str">
        <f t="shared" si="57"/>
        <v/>
      </c>
      <c r="AA427" s="17" t="str">
        <f t="shared" si="58"/>
        <v/>
      </c>
    </row>
    <row r="428" spans="1:27" x14ac:dyDescent="0.55000000000000004">
      <c r="A428" s="5" t="str">
        <f>IF('Data Validation'!$K$2&lt;&gt;TRUE,"",'Data Validation'!A428)</f>
        <v/>
      </c>
      <c r="B428" s="5" t="str">
        <f>IF('Data Validation'!$K$2&lt;&gt;TRUE,"",'Data Validation'!C428)</f>
        <v/>
      </c>
      <c r="C428" s="5" t="str">
        <f>IF('Data Validation'!$K$2&lt;&gt;TRUE,"",'Data Validation'!E428)</f>
        <v/>
      </c>
      <c r="D428" s="5" t="str">
        <f>IF('Data Validation'!$K$2&lt;&gt;TRUE,"",'Data Validation'!G428)</f>
        <v/>
      </c>
      <c r="E428" s="5" t="str">
        <f>IF($C428&lt;&gt;"M5","",Price!F428)</f>
        <v/>
      </c>
      <c r="F428" s="5" t="str">
        <f>IF($C428&lt;&gt;"M5","",Price!G428)</f>
        <v/>
      </c>
      <c r="G428" s="5" t="str">
        <f>IF($C428&lt;&gt;"M5","",SSA!E428)</f>
        <v/>
      </c>
      <c r="H428" s="5" t="str">
        <f>IF($C428&lt;&gt;"M5","",SSA!F428)</f>
        <v/>
      </c>
      <c r="I428" s="5" t="str">
        <f>IF($C428&lt;&gt;"M5","",SSA!G428)</f>
        <v/>
      </c>
      <c r="J428" s="5" t="str">
        <f>IF($C428&lt;&gt;"M5","",SSA!H428)</f>
        <v/>
      </c>
      <c r="K428" s="15" t="str">
        <f t="shared" si="42"/>
        <v/>
      </c>
      <c r="L428" s="26" t="str">
        <f t="shared" si="44"/>
        <v/>
      </c>
      <c r="M428" s="48" t="str">
        <f t="shared" si="45"/>
        <v/>
      </c>
      <c r="N428" s="49" t="str">
        <f t="shared" si="46"/>
        <v/>
      </c>
      <c r="O428" s="48" t="str">
        <f t="shared" si="47"/>
        <v/>
      </c>
      <c r="P428" s="27" t="str">
        <f t="shared" si="48"/>
        <v/>
      </c>
      <c r="Q428" s="53" t="str">
        <f t="shared" si="49"/>
        <v/>
      </c>
      <c r="R428" s="49" t="str">
        <f t="shared" si="43"/>
        <v/>
      </c>
      <c r="S428" s="48" t="str">
        <f t="shared" si="50"/>
        <v/>
      </c>
      <c r="T428" s="27" t="str">
        <f t="shared" si="51"/>
        <v/>
      </c>
      <c r="U428" s="53" t="str">
        <f t="shared" si="52"/>
        <v/>
      </c>
      <c r="V428" s="54" t="str">
        <f t="shared" si="53"/>
        <v/>
      </c>
      <c r="W428" s="56" t="str">
        <f t="shared" si="54"/>
        <v/>
      </c>
      <c r="X428" s="54" t="str">
        <f t="shared" si="55"/>
        <v/>
      </c>
      <c r="Y428" s="52" t="str">
        <f t="shared" si="56"/>
        <v/>
      </c>
      <c r="Z428" s="17" t="str">
        <f t="shared" si="57"/>
        <v/>
      </c>
      <c r="AA428" s="17" t="str">
        <f t="shared" si="58"/>
        <v/>
      </c>
    </row>
    <row r="429" spans="1:27" x14ac:dyDescent="0.55000000000000004">
      <c r="A429" s="5" t="str">
        <f>IF('Data Validation'!$K$2&lt;&gt;TRUE,"",'Data Validation'!A429)</f>
        <v/>
      </c>
      <c r="B429" s="5" t="str">
        <f>IF('Data Validation'!$K$2&lt;&gt;TRUE,"",'Data Validation'!C429)</f>
        <v/>
      </c>
      <c r="C429" s="5" t="str">
        <f>IF('Data Validation'!$K$2&lt;&gt;TRUE,"",'Data Validation'!E429)</f>
        <v/>
      </c>
      <c r="D429" s="5" t="str">
        <f>IF('Data Validation'!$K$2&lt;&gt;TRUE,"",'Data Validation'!G429)</f>
        <v/>
      </c>
      <c r="E429" s="5" t="str">
        <f>IF($C429&lt;&gt;"M5","",Price!F429)</f>
        <v/>
      </c>
      <c r="F429" s="5" t="str">
        <f>IF($C429&lt;&gt;"M5","",Price!G429)</f>
        <v/>
      </c>
      <c r="G429" s="5" t="str">
        <f>IF($C429&lt;&gt;"M5","",SSA!E429)</f>
        <v/>
      </c>
      <c r="H429" s="5" t="str">
        <f>IF($C429&lt;&gt;"M5","",SSA!F429)</f>
        <v/>
      </c>
      <c r="I429" s="5" t="str">
        <f>IF($C429&lt;&gt;"M5","",SSA!G429)</f>
        <v/>
      </c>
      <c r="J429" s="5" t="str">
        <f>IF($C429&lt;&gt;"M5","",SSA!H429)</f>
        <v/>
      </c>
      <c r="K429" s="15" t="str">
        <f t="shared" si="42"/>
        <v/>
      </c>
      <c r="L429" s="26" t="str">
        <f t="shared" si="44"/>
        <v/>
      </c>
      <c r="M429" s="48" t="str">
        <f t="shared" si="45"/>
        <v/>
      </c>
      <c r="N429" s="49" t="str">
        <f t="shared" si="46"/>
        <v/>
      </c>
      <c r="O429" s="48" t="str">
        <f t="shared" si="47"/>
        <v/>
      </c>
      <c r="P429" s="27" t="str">
        <f t="shared" si="48"/>
        <v/>
      </c>
      <c r="Q429" s="53" t="str">
        <f t="shared" si="49"/>
        <v/>
      </c>
      <c r="R429" s="49" t="str">
        <f t="shared" si="43"/>
        <v/>
      </c>
      <c r="S429" s="48" t="str">
        <f t="shared" si="50"/>
        <v/>
      </c>
      <c r="T429" s="27" t="str">
        <f t="shared" si="51"/>
        <v/>
      </c>
      <c r="U429" s="53" t="str">
        <f t="shared" si="52"/>
        <v/>
      </c>
      <c r="V429" s="54" t="str">
        <f t="shared" si="53"/>
        <v/>
      </c>
      <c r="W429" s="56" t="str">
        <f t="shared" si="54"/>
        <v/>
      </c>
      <c r="X429" s="54" t="str">
        <f t="shared" si="55"/>
        <v/>
      </c>
      <c r="Y429" s="52" t="str">
        <f t="shared" si="56"/>
        <v/>
      </c>
      <c r="Z429" s="17" t="str">
        <f t="shared" si="57"/>
        <v/>
      </c>
      <c r="AA429" s="17" t="str">
        <f t="shared" si="58"/>
        <v/>
      </c>
    </row>
    <row r="430" spans="1:27" x14ac:dyDescent="0.55000000000000004">
      <c r="A430" s="5" t="str">
        <f>IF('Data Validation'!$K$2&lt;&gt;TRUE,"",'Data Validation'!A430)</f>
        <v/>
      </c>
      <c r="B430" s="5" t="str">
        <f>IF('Data Validation'!$K$2&lt;&gt;TRUE,"",'Data Validation'!C430)</f>
        <v/>
      </c>
      <c r="C430" s="5" t="str">
        <f>IF('Data Validation'!$K$2&lt;&gt;TRUE,"",'Data Validation'!E430)</f>
        <v/>
      </c>
      <c r="D430" s="5" t="str">
        <f>IF('Data Validation'!$K$2&lt;&gt;TRUE,"",'Data Validation'!G430)</f>
        <v/>
      </c>
      <c r="E430" s="5" t="str">
        <f>IF($C430&lt;&gt;"M5","",Price!F430)</f>
        <v/>
      </c>
      <c r="F430" s="5" t="str">
        <f>IF($C430&lt;&gt;"M5","",Price!G430)</f>
        <v/>
      </c>
      <c r="G430" s="5" t="str">
        <f>IF($C430&lt;&gt;"M5","",SSA!E430)</f>
        <v/>
      </c>
      <c r="H430" s="5" t="str">
        <f>IF($C430&lt;&gt;"M5","",SSA!F430)</f>
        <v/>
      </c>
      <c r="I430" s="5" t="str">
        <f>IF($C430&lt;&gt;"M5","",SSA!G430)</f>
        <v/>
      </c>
      <c r="J430" s="5" t="str">
        <f>IF($C430&lt;&gt;"M5","",SSA!H430)</f>
        <v/>
      </c>
      <c r="K430" s="15" t="str">
        <f t="shared" si="42"/>
        <v/>
      </c>
      <c r="L430" s="26" t="str">
        <f t="shared" si="44"/>
        <v/>
      </c>
      <c r="M430" s="48" t="str">
        <f t="shared" si="45"/>
        <v/>
      </c>
      <c r="N430" s="49" t="str">
        <f t="shared" si="46"/>
        <v/>
      </c>
      <c r="O430" s="48" t="str">
        <f t="shared" si="47"/>
        <v/>
      </c>
      <c r="P430" s="27" t="str">
        <f t="shared" si="48"/>
        <v/>
      </c>
      <c r="Q430" s="53" t="str">
        <f t="shared" si="49"/>
        <v/>
      </c>
      <c r="R430" s="49" t="str">
        <f t="shared" si="43"/>
        <v/>
      </c>
      <c r="S430" s="48" t="str">
        <f t="shared" si="50"/>
        <v/>
      </c>
      <c r="T430" s="27" t="str">
        <f t="shared" si="51"/>
        <v/>
      </c>
      <c r="U430" s="53" t="str">
        <f t="shared" si="52"/>
        <v/>
      </c>
      <c r="V430" s="54" t="str">
        <f t="shared" si="53"/>
        <v/>
      </c>
      <c r="W430" s="56" t="str">
        <f t="shared" si="54"/>
        <v/>
      </c>
      <c r="X430" s="54" t="str">
        <f t="shared" si="55"/>
        <v/>
      </c>
      <c r="Y430" s="52" t="str">
        <f t="shared" si="56"/>
        <v/>
      </c>
      <c r="Z430" s="17" t="str">
        <f t="shared" si="57"/>
        <v/>
      </c>
      <c r="AA430" s="17" t="str">
        <f t="shared" si="58"/>
        <v/>
      </c>
    </row>
    <row r="431" spans="1:27" x14ac:dyDescent="0.55000000000000004">
      <c r="A431" s="5" t="str">
        <f>IF('Data Validation'!$K$2&lt;&gt;TRUE,"",'Data Validation'!A431)</f>
        <v/>
      </c>
      <c r="B431" s="5" t="str">
        <f>IF('Data Validation'!$K$2&lt;&gt;TRUE,"",'Data Validation'!C431)</f>
        <v/>
      </c>
      <c r="C431" s="5" t="str">
        <f>IF('Data Validation'!$K$2&lt;&gt;TRUE,"",'Data Validation'!E431)</f>
        <v/>
      </c>
      <c r="D431" s="5" t="str">
        <f>IF('Data Validation'!$K$2&lt;&gt;TRUE,"",'Data Validation'!G431)</f>
        <v/>
      </c>
      <c r="E431" s="5" t="str">
        <f>IF($C431&lt;&gt;"M5","",Price!F431)</f>
        <v/>
      </c>
      <c r="F431" s="5" t="str">
        <f>IF($C431&lt;&gt;"M5","",Price!G431)</f>
        <v/>
      </c>
      <c r="G431" s="5" t="str">
        <f>IF($C431&lt;&gt;"M5","",SSA!E431)</f>
        <v/>
      </c>
      <c r="H431" s="5" t="str">
        <f>IF($C431&lt;&gt;"M5","",SSA!F431)</f>
        <v/>
      </c>
      <c r="I431" s="5" t="str">
        <f>IF($C431&lt;&gt;"M5","",SSA!G431)</f>
        <v/>
      </c>
      <c r="J431" s="5" t="str">
        <f>IF($C431&lt;&gt;"M5","",SSA!H431)</f>
        <v/>
      </c>
      <c r="K431" s="15" t="str">
        <f t="shared" si="42"/>
        <v/>
      </c>
      <c r="L431" s="26" t="str">
        <f t="shared" si="44"/>
        <v/>
      </c>
      <c r="M431" s="48" t="str">
        <f t="shared" si="45"/>
        <v/>
      </c>
      <c r="N431" s="49" t="str">
        <f t="shared" si="46"/>
        <v/>
      </c>
      <c r="O431" s="48" t="str">
        <f t="shared" si="47"/>
        <v/>
      </c>
      <c r="P431" s="27" t="str">
        <f t="shared" si="48"/>
        <v/>
      </c>
      <c r="Q431" s="53" t="str">
        <f t="shared" si="49"/>
        <v/>
      </c>
      <c r="R431" s="49" t="str">
        <f t="shared" si="43"/>
        <v/>
      </c>
      <c r="S431" s="48" t="str">
        <f t="shared" si="50"/>
        <v/>
      </c>
      <c r="T431" s="27" t="str">
        <f t="shared" si="51"/>
        <v/>
      </c>
      <c r="U431" s="53" t="str">
        <f t="shared" si="52"/>
        <v/>
      </c>
      <c r="V431" s="54" t="str">
        <f t="shared" si="53"/>
        <v/>
      </c>
      <c r="W431" s="56" t="str">
        <f t="shared" si="54"/>
        <v/>
      </c>
      <c r="X431" s="54" t="str">
        <f t="shared" si="55"/>
        <v/>
      </c>
      <c r="Y431" s="52" t="str">
        <f t="shared" si="56"/>
        <v/>
      </c>
      <c r="Z431" s="17" t="str">
        <f t="shared" si="57"/>
        <v/>
      </c>
      <c r="AA431" s="17" t="str">
        <f t="shared" si="58"/>
        <v/>
      </c>
    </row>
    <row r="432" spans="1:27" x14ac:dyDescent="0.55000000000000004">
      <c r="A432" s="5" t="str">
        <f>IF('Data Validation'!$K$2&lt;&gt;TRUE,"",'Data Validation'!A432)</f>
        <v/>
      </c>
      <c r="B432" s="5" t="str">
        <f>IF('Data Validation'!$K$2&lt;&gt;TRUE,"",'Data Validation'!C432)</f>
        <v/>
      </c>
      <c r="C432" s="5" t="str">
        <f>IF('Data Validation'!$K$2&lt;&gt;TRUE,"",'Data Validation'!E432)</f>
        <v/>
      </c>
      <c r="D432" s="5" t="str">
        <f>IF('Data Validation'!$K$2&lt;&gt;TRUE,"",'Data Validation'!G432)</f>
        <v/>
      </c>
      <c r="E432" s="5" t="str">
        <f>IF($C432&lt;&gt;"M5","",Price!F432)</f>
        <v/>
      </c>
      <c r="F432" s="5" t="str">
        <f>IF($C432&lt;&gt;"M5","",Price!G432)</f>
        <v/>
      </c>
      <c r="G432" s="5" t="str">
        <f>IF($C432&lt;&gt;"M5","",SSA!E432)</f>
        <v/>
      </c>
      <c r="H432" s="5" t="str">
        <f>IF($C432&lt;&gt;"M5","",SSA!F432)</f>
        <v/>
      </c>
      <c r="I432" s="5" t="str">
        <f>IF($C432&lt;&gt;"M5","",SSA!G432)</f>
        <v/>
      </c>
      <c r="J432" s="5" t="str">
        <f>IF($C432&lt;&gt;"M5","",SSA!H432)</f>
        <v/>
      </c>
      <c r="K432" s="15" t="str">
        <f t="shared" si="42"/>
        <v/>
      </c>
      <c r="L432" s="26" t="str">
        <f t="shared" si="44"/>
        <v/>
      </c>
      <c r="M432" s="48" t="str">
        <f t="shared" si="45"/>
        <v/>
      </c>
      <c r="N432" s="49" t="str">
        <f t="shared" si="46"/>
        <v/>
      </c>
      <c r="O432" s="48" t="str">
        <f t="shared" si="47"/>
        <v/>
      </c>
      <c r="P432" s="27" t="str">
        <f t="shared" si="48"/>
        <v/>
      </c>
      <c r="Q432" s="53" t="str">
        <f t="shared" si="49"/>
        <v/>
      </c>
      <c r="R432" s="49" t="str">
        <f t="shared" si="43"/>
        <v/>
      </c>
      <c r="S432" s="48" t="str">
        <f t="shared" si="50"/>
        <v/>
      </c>
      <c r="T432" s="27" t="str">
        <f t="shared" si="51"/>
        <v/>
      </c>
      <c r="U432" s="53" t="str">
        <f t="shared" si="52"/>
        <v/>
      </c>
      <c r="V432" s="54" t="str">
        <f t="shared" si="53"/>
        <v/>
      </c>
      <c r="W432" s="56" t="str">
        <f t="shared" si="54"/>
        <v/>
      </c>
      <c r="X432" s="54" t="str">
        <f t="shared" si="55"/>
        <v/>
      </c>
      <c r="Y432" s="52" t="str">
        <f t="shared" si="56"/>
        <v/>
      </c>
      <c r="Z432" s="17" t="str">
        <f t="shared" si="57"/>
        <v/>
      </c>
      <c r="AA432" s="17" t="str">
        <f t="shared" si="58"/>
        <v/>
      </c>
    </row>
    <row r="433" spans="1:27" x14ac:dyDescent="0.55000000000000004">
      <c r="A433" s="5" t="str">
        <f>IF('Data Validation'!$K$2&lt;&gt;TRUE,"",'Data Validation'!A433)</f>
        <v/>
      </c>
      <c r="B433" s="5" t="str">
        <f>IF('Data Validation'!$K$2&lt;&gt;TRUE,"",'Data Validation'!C433)</f>
        <v/>
      </c>
      <c r="C433" s="5" t="str">
        <f>IF('Data Validation'!$K$2&lt;&gt;TRUE,"",'Data Validation'!E433)</f>
        <v/>
      </c>
      <c r="D433" s="5" t="str">
        <f>IF('Data Validation'!$K$2&lt;&gt;TRUE,"",'Data Validation'!G433)</f>
        <v/>
      </c>
      <c r="E433" s="5" t="str">
        <f>IF($C433&lt;&gt;"M5","",Price!F433)</f>
        <v/>
      </c>
      <c r="F433" s="5" t="str">
        <f>IF($C433&lt;&gt;"M5","",Price!G433)</f>
        <v/>
      </c>
      <c r="G433" s="5" t="str">
        <f>IF($C433&lt;&gt;"M5","",SSA!E433)</f>
        <v/>
      </c>
      <c r="H433" s="5" t="str">
        <f>IF($C433&lt;&gt;"M5","",SSA!F433)</f>
        <v/>
      </c>
      <c r="I433" s="5" t="str">
        <f>IF($C433&lt;&gt;"M5","",SSA!G433)</f>
        <v/>
      </c>
      <c r="J433" s="5" t="str">
        <f>IF($C433&lt;&gt;"M5","",SSA!H433)</f>
        <v/>
      </c>
      <c r="K433" s="15" t="str">
        <f t="shared" si="42"/>
        <v/>
      </c>
      <c r="L433" s="26" t="str">
        <f t="shared" si="44"/>
        <v/>
      </c>
      <c r="M433" s="48" t="str">
        <f t="shared" si="45"/>
        <v/>
      </c>
      <c r="N433" s="49" t="str">
        <f t="shared" si="46"/>
        <v/>
      </c>
      <c r="O433" s="48" t="str">
        <f t="shared" si="47"/>
        <v/>
      </c>
      <c r="P433" s="27" t="str">
        <f t="shared" si="48"/>
        <v/>
      </c>
      <c r="Q433" s="53" t="str">
        <f t="shared" si="49"/>
        <v/>
      </c>
      <c r="R433" s="49" t="str">
        <f t="shared" si="43"/>
        <v/>
      </c>
      <c r="S433" s="48" t="str">
        <f t="shared" si="50"/>
        <v/>
      </c>
      <c r="T433" s="27" t="str">
        <f t="shared" si="51"/>
        <v/>
      </c>
      <c r="U433" s="53" t="str">
        <f t="shared" si="52"/>
        <v/>
      </c>
      <c r="V433" s="54" t="str">
        <f t="shared" si="53"/>
        <v/>
      </c>
      <c r="W433" s="56" t="str">
        <f t="shared" si="54"/>
        <v/>
      </c>
      <c r="X433" s="54" t="str">
        <f t="shared" si="55"/>
        <v/>
      </c>
      <c r="Y433" s="52" t="str">
        <f t="shared" si="56"/>
        <v/>
      </c>
      <c r="Z433" s="17" t="str">
        <f t="shared" si="57"/>
        <v/>
      </c>
      <c r="AA433" s="17" t="str">
        <f t="shared" si="58"/>
        <v/>
      </c>
    </row>
    <row r="434" spans="1:27" x14ac:dyDescent="0.55000000000000004">
      <c r="A434" s="5" t="str">
        <f>IF('Data Validation'!$K$2&lt;&gt;TRUE,"",'Data Validation'!A434)</f>
        <v/>
      </c>
      <c r="B434" s="5" t="str">
        <f>IF('Data Validation'!$K$2&lt;&gt;TRUE,"",'Data Validation'!C434)</f>
        <v/>
      </c>
      <c r="C434" s="5" t="str">
        <f>IF('Data Validation'!$K$2&lt;&gt;TRUE,"",'Data Validation'!E434)</f>
        <v/>
      </c>
      <c r="D434" s="5" t="str">
        <f>IF('Data Validation'!$K$2&lt;&gt;TRUE,"",'Data Validation'!G434)</f>
        <v/>
      </c>
      <c r="E434" s="5" t="str">
        <f>IF($C434&lt;&gt;"M5","",Price!F434)</f>
        <v/>
      </c>
      <c r="F434" s="5" t="str">
        <f>IF($C434&lt;&gt;"M5","",Price!G434)</f>
        <v/>
      </c>
      <c r="G434" s="5" t="str">
        <f>IF($C434&lt;&gt;"M5","",SSA!E434)</f>
        <v/>
      </c>
      <c r="H434" s="5" t="str">
        <f>IF($C434&lt;&gt;"M5","",SSA!F434)</f>
        <v/>
      </c>
      <c r="I434" s="5" t="str">
        <f>IF($C434&lt;&gt;"M5","",SSA!G434)</f>
        <v/>
      </c>
      <c r="J434" s="5" t="str">
        <f>IF($C434&lt;&gt;"M5","",SSA!H434)</f>
        <v/>
      </c>
      <c r="K434" s="15" t="str">
        <f t="shared" si="42"/>
        <v/>
      </c>
      <c r="L434" s="26" t="str">
        <f t="shared" si="44"/>
        <v/>
      </c>
      <c r="M434" s="48" t="str">
        <f t="shared" si="45"/>
        <v/>
      </c>
      <c r="N434" s="49" t="str">
        <f t="shared" si="46"/>
        <v/>
      </c>
      <c r="O434" s="48" t="str">
        <f t="shared" si="47"/>
        <v/>
      </c>
      <c r="P434" s="27" t="str">
        <f t="shared" si="48"/>
        <v/>
      </c>
      <c r="Q434" s="53" t="str">
        <f t="shared" si="49"/>
        <v/>
      </c>
      <c r="R434" s="49" t="str">
        <f t="shared" si="43"/>
        <v/>
      </c>
      <c r="S434" s="48" t="str">
        <f t="shared" si="50"/>
        <v/>
      </c>
      <c r="T434" s="27" t="str">
        <f t="shared" si="51"/>
        <v/>
      </c>
      <c r="U434" s="53" t="str">
        <f t="shared" si="52"/>
        <v/>
      </c>
      <c r="V434" s="54" t="str">
        <f t="shared" si="53"/>
        <v/>
      </c>
      <c r="W434" s="56" t="str">
        <f t="shared" si="54"/>
        <v/>
      </c>
      <c r="X434" s="54" t="str">
        <f t="shared" si="55"/>
        <v/>
      </c>
      <c r="Y434" s="52" t="str">
        <f t="shared" si="56"/>
        <v/>
      </c>
      <c r="Z434" s="17" t="str">
        <f t="shared" si="57"/>
        <v/>
      </c>
      <c r="AA434" s="17" t="str">
        <f t="shared" si="58"/>
        <v/>
      </c>
    </row>
    <row r="435" spans="1:27" x14ac:dyDescent="0.55000000000000004">
      <c r="A435" s="5" t="str">
        <f>IF('Data Validation'!$K$2&lt;&gt;TRUE,"",'Data Validation'!A435)</f>
        <v/>
      </c>
      <c r="B435" s="5" t="str">
        <f>IF('Data Validation'!$K$2&lt;&gt;TRUE,"",'Data Validation'!C435)</f>
        <v/>
      </c>
      <c r="C435" s="5" t="str">
        <f>IF('Data Validation'!$K$2&lt;&gt;TRUE,"",'Data Validation'!E435)</f>
        <v/>
      </c>
      <c r="D435" s="5" t="str">
        <f>IF('Data Validation'!$K$2&lt;&gt;TRUE,"",'Data Validation'!G435)</f>
        <v/>
      </c>
      <c r="E435" s="5" t="str">
        <f>IF($C435&lt;&gt;"M5","",Price!F435)</f>
        <v/>
      </c>
      <c r="F435" s="5" t="str">
        <f>IF($C435&lt;&gt;"M5","",Price!G435)</f>
        <v/>
      </c>
      <c r="G435" s="5" t="str">
        <f>IF($C435&lt;&gt;"M5","",SSA!E435)</f>
        <v/>
      </c>
      <c r="H435" s="5" t="str">
        <f>IF($C435&lt;&gt;"M5","",SSA!F435)</f>
        <v/>
      </c>
      <c r="I435" s="5" t="str">
        <f>IF($C435&lt;&gt;"M5","",SSA!G435)</f>
        <v/>
      </c>
      <c r="J435" s="5" t="str">
        <f>IF($C435&lt;&gt;"M5","",SSA!H435)</f>
        <v/>
      </c>
      <c r="K435" s="15" t="str">
        <f t="shared" si="42"/>
        <v/>
      </c>
      <c r="L435" s="26" t="str">
        <f t="shared" si="44"/>
        <v/>
      </c>
      <c r="M435" s="48" t="str">
        <f t="shared" si="45"/>
        <v/>
      </c>
      <c r="N435" s="49" t="str">
        <f t="shared" si="46"/>
        <v/>
      </c>
      <c r="O435" s="48" t="str">
        <f t="shared" si="47"/>
        <v/>
      </c>
      <c r="P435" s="27" t="str">
        <f t="shared" si="48"/>
        <v/>
      </c>
      <c r="Q435" s="53" t="str">
        <f t="shared" si="49"/>
        <v/>
      </c>
      <c r="R435" s="49" t="str">
        <f t="shared" si="43"/>
        <v/>
      </c>
      <c r="S435" s="48" t="str">
        <f t="shared" si="50"/>
        <v/>
      </c>
      <c r="T435" s="27" t="str">
        <f t="shared" si="51"/>
        <v/>
      </c>
      <c r="U435" s="53" t="str">
        <f t="shared" si="52"/>
        <v/>
      </c>
      <c r="V435" s="54" t="str">
        <f t="shared" si="53"/>
        <v/>
      </c>
      <c r="W435" s="56" t="str">
        <f t="shared" si="54"/>
        <v/>
      </c>
      <c r="X435" s="54" t="str">
        <f t="shared" si="55"/>
        <v/>
      </c>
      <c r="Y435" s="52" t="str">
        <f t="shared" si="56"/>
        <v/>
      </c>
      <c r="Z435" s="17" t="str">
        <f t="shared" si="57"/>
        <v/>
      </c>
      <c r="AA435" s="17" t="str">
        <f t="shared" si="58"/>
        <v/>
      </c>
    </row>
    <row r="436" spans="1:27" x14ac:dyDescent="0.55000000000000004">
      <c r="A436" s="5" t="str">
        <f>IF('Data Validation'!$K$2&lt;&gt;TRUE,"",'Data Validation'!A436)</f>
        <v/>
      </c>
      <c r="B436" s="5" t="str">
        <f>IF('Data Validation'!$K$2&lt;&gt;TRUE,"",'Data Validation'!C436)</f>
        <v/>
      </c>
      <c r="C436" s="5" t="str">
        <f>IF('Data Validation'!$K$2&lt;&gt;TRUE,"",'Data Validation'!E436)</f>
        <v/>
      </c>
      <c r="D436" s="5" t="str">
        <f>IF('Data Validation'!$K$2&lt;&gt;TRUE,"",'Data Validation'!G436)</f>
        <v/>
      </c>
      <c r="E436" s="5" t="str">
        <f>IF($C436&lt;&gt;"M5","",Price!F436)</f>
        <v/>
      </c>
      <c r="F436" s="5" t="str">
        <f>IF($C436&lt;&gt;"M5","",Price!G436)</f>
        <v/>
      </c>
      <c r="G436" s="5" t="str">
        <f>IF($C436&lt;&gt;"M5","",SSA!E436)</f>
        <v/>
      </c>
      <c r="H436" s="5" t="str">
        <f>IF($C436&lt;&gt;"M5","",SSA!F436)</f>
        <v/>
      </c>
      <c r="I436" s="5" t="str">
        <f>IF($C436&lt;&gt;"M5","",SSA!G436)</f>
        <v/>
      </c>
      <c r="J436" s="5" t="str">
        <f>IF($C436&lt;&gt;"M5","",SSA!H436)</f>
        <v/>
      </c>
      <c r="K436" s="15" t="str">
        <f t="shared" si="42"/>
        <v/>
      </c>
      <c r="L436" s="26" t="str">
        <f t="shared" si="44"/>
        <v/>
      </c>
      <c r="M436" s="48" t="str">
        <f t="shared" si="45"/>
        <v/>
      </c>
      <c r="N436" s="49" t="str">
        <f t="shared" si="46"/>
        <v/>
      </c>
      <c r="O436" s="48" t="str">
        <f t="shared" si="47"/>
        <v/>
      </c>
      <c r="P436" s="27" t="str">
        <f t="shared" si="48"/>
        <v/>
      </c>
      <c r="Q436" s="53" t="str">
        <f t="shared" si="49"/>
        <v/>
      </c>
      <c r="R436" s="49" t="str">
        <f t="shared" si="43"/>
        <v/>
      </c>
      <c r="S436" s="48" t="str">
        <f t="shared" si="50"/>
        <v/>
      </c>
      <c r="T436" s="27" t="str">
        <f t="shared" si="51"/>
        <v/>
      </c>
      <c r="U436" s="53" t="str">
        <f t="shared" si="52"/>
        <v/>
      </c>
      <c r="V436" s="54" t="str">
        <f t="shared" si="53"/>
        <v/>
      </c>
      <c r="W436" s="56" t="str">
        <f t="shared" si="54"/>
        <v/>
      </c>
      <c r="X436" s="54" t="str">
        <f t="shared" si="55"/>
        <v/>
      </c>
      <c r="Y436" s="52" t="str">
        <f t="shared" si="56"/>
        <v/>
      </c>
      <c r="Z436" s="17" t="str">
        <f>IF(W436="","",IF(AND(W436="Sig Excess High",M436&gt;0,(M436/Q436)&gt;0.5,V436=1,SUM(V425:V436)&gt;4),"Excess Pump",""))</f>
        <v/>
      </c>
      <c r="AA436" s="17" t="str">
        <f t="shared" si="58"/>
        <v/>
      </c>
    </row>
    <row r="437" spans="1:27" x14ac:dyDescent="0.55000000000000004">
      <c r="A437" s="5" t="str">
        <f>IF('Data Validation'!$K$2&lt;&gt;TRUE,"",'Data Validation'!A437)</f>
        <v/>
      </c>
      <c r="B437" s="5" t="str">
        <f>IF('Data Validation'!$K$2&lt;&gt;TRUE,"",'Data Validation'!C437)</f>
        <v/>
      </c>
      <c r="C437" s="5" t="str">
        <f>IF('Data Validation'!$K$2&lt;&gt;TRUE,"",'Data Validation'!E437)</f>
        <v/>
      </c>
      <c r="D437" s="5" t="str">
        <f>IF('Data Validation'!$K$2&lt;&gt;TRUE,"",'Data Validation'!G437)</f>
        <v/>
      </c>
      <c r="E437" s="5" t="str">
        <f>IF($C437&lt;&gt;"M5","",Price!F437)</f>
        <v/>
      </c>
      <c r="F437" s="5" t="str">
        <f>IF($C437&lt;&gt;"M5","",Price!G437)</f>
        <v/>
      </c>
      <c r="G437" s="5" t="str">
        <f>IF($C437&lt;&gt;"M5","",SSA!E437)</f>
        <v/>
      </c>
      <c r="H437" s="5" t="str">
        <f>IF($C437&lt;&gt;"M5","",SSA!F437)</f>
        <v/>
      </c>
      <c r="I437" s="5" t="str">
        <f>IF($C437&lt;&gt;"M5","",SSA!G437)</f>
        <v/>
      </c>
      <c r="J437" s="5" t="str">
        <f>IF($C437&lt;&gt;"M5","",SSA!H437)</f>
        <v/>
      </c>
      <c r="K437" s="15" t="str">
        <f t="shared" si="42"/>
        <v/>
      </c>
      <c r="L437" s="26" t="str">
        <f t="shared" si="44"/>
        <v/>
      </c>
      <c r="M437" s="48" t="str">
        <f t="shared" si="45"/>
        <v/>
      </c>
      <c r="N437" s="49" t="str">
        <f t="shared" si="46"/>
        <v/>
      </c>
      <c r="O437" s="48" t="str">
        <f t="shared" si="47"/>
        <v/>
      </c>
      <c r="P437" s="27" t="str">
        <f t="shared" si="48"/>
        <v/>
      </c>
      <c r="Q437" s="53" t="str">
        <f t="shared" si="49"/>
        <v/>
      </c>
      <c r="R437" s="49" t="str">
        <f t="shared" si="43"/>
        <v/>
      </c>
      <c r="S437" s="48" t="str">
        <f t="shared" si="50"/>
        <v/>
      </c>
      <c r="T437" s="27" t="str">
        <f t="shared" si="51"/>
        <v/>
      </c>
      <c r="U437" s="53" t="str">
        <f>IF(MIN(M53:M437)=0,"",MIN(M53:M437))</f>
        <v/>
      </c>
      <c r="V437" s="54" t="str">
        <f t="shared" si="53"/>
        <v/>
      </c>
      <c r="W437" s="56" t="str">
        <f t="shared" si="54"/>
        <v/>
      </c>
      <c r="X437" s="54" t="str">
        <f t="shared" si="55"/>
        <v/>
      </c>
      <c r="Y437" s="52" t="str">
        <f t="shared" si="56"/>
        <v/>
      </c>
      <c r="Z437" s="17" t="str">
        <f t="shared" si="57"/>
        <v/>
      </c>
      <c r="AA437" s="17" t="str">
        <f t="shared" si="58"/>
        <v/>
      </c>
    </row>
    <row r="438" spans="1:27" x14ac:dyDescent="0.55000000000000004">
      <c r="A438" s="5" t="str">
        <f>IF('Data Validation'!$K$2&lt;&gt;TRUE,"",'Data Validation'!A438)</f>
        <v/>
      </c>
      <c r="B438" s="5" t="str">
        <f>IF('Data Validation'!$K$2&lt;&gt;TRUE,"",'Data Validation'!C438)</f>
        <v/>
      </c>
      <c r="C438" s="5" t="str">
        <f>IF('Data Validation'!$K$2&lt;&gt;TRUE,"",'Data Validation'!E438)</f>
        <v/>
      </c>
      <c r="D438" s="5" t="str">
        <f>IF('Data Validation'!$K$2&lt;&gt;TRUE,"",'Data Validation'!G438)</f>
        <v/>
      </c>
      <c r="E438" s="5" t="str">
        <f>IF($C438&lt;&gt;"M5","",Price!F438)</f>
        <v/>
      </c>
      <c r="F438" s="5" t="str">
        <f>IF($C438&lt;&gt;"M5","",Price!G438)</f>
        <v/>
      </c>
      <c r="G438" s="5" t="str">
        <f>IF($C438&lt;&gt;"M5","",SSA!E438)</f>
        <v/>
      </c>
      <c r="H438" s="5" t="str">
        <f>IF($C438&lt;&gt;"M5","",SSA!F438)</f>
        <v/>
      </c>
      <c r="I438" s="5" t="str">
        <f>IF($C438&lt;&gt;"M5","",SSA!G438)</f>
        <v/>
      </c>
      <c r="J438" s="5" t="str">
        <f>IF($C438&lt;&gt;"M5","",SSA!H438)</f>
        <v/>
      </c>
      <c r="K438" s="15" t="str">
        <f t="shared" si="42"/>
        <v/>
      </c>
      <c r="L438" s="26" t="str">
        <f t="shared" si="44"/>
        <v/>
      </c>
      <c r="M438" s="48" t="str">
        <f t="shared" si="45"/>
        <v/>
      </c>
      <c r="N438" s="49" t="str">
        <f t="shared" si="46"/>
        <v/>
      </c>
      <c r="O438" s="48" t="str">
        <f t="shared" si="47"/>
        <v/>
      </c>
      <c r="P438" s="27" t="str">
        <f t="shared" si="48"/>
        <v/>
      </c>
      <c r="Q438" s="53" t="str">
        <f t="shared" si="49"/>
        <v/>
      </c>
      <c r="R438" s="49" t="str">
        <f t="shared" si="43"/>
        <v/>
      </c>
      <c r="S438" s="48" t="str">
        <f t="shared" si="50"/>
        <v/>
      </c>
      <c r="T438" s="27" t="str">
        <f t="shared" si="51"/>
        <v/>
      </c>
      <c r="U438" s="53" t="str">
        <f t="shared" si="52"/>
        <v/>
      </c>
      <c r="V438" s="54" t="str">
        <f t="shared" si="53"/>
        <v/>
      </c>
      <c r="W438" s="56" t="str">
        <f t="shared" si="54"/>
        <v/>
      </c>
      <c r="X438" s="54" t="str">
        <f t="shared" si="55"/>
        <v/>
      </c>
      <c r="Y438" s="52" t="str">
        <f t="shared" si="56"/>
        <v/>
      </c>
      <c r="Z438" s="17" t="str">
        <f t="shared" si="57"/>
        <v/>
      </c>
      <c r="AA438" s="17" t="str">
        <f t="shared" si="58"/>
        <v/>
      </c>
    </row>
    <row r="439" spans="1:27" x14ac:dyDescent="0.55000000000000004">
      <c r="A439" s="5" t="str">
        <f>IF('Data Validation'!$K$2&lt;&gt;TRUE,"",'Data Validation'!A439)</f>
        <v/>
      </c>
      <c r="B439" s="5" t="str">
        <f>IF('Data Validation'!$K$2&lt;&gt;TRUE,"",'Data Validation'!C439)</f>
        <v/>
      </c>
      <c r="C439" s="5" t="str">
        <f>IF('Data Validation'!$K$2&lt;&gt;TRUE,"",'Data Validation'!E439)</f>
        <v/>
      </c>
      <c r="D439" s="5" t="str">
        <f>IF('Data Validation'!$K$2&lt;&gt;TRUE,"",'Data Validation'!G439)</f>
        <v/>
      </c>
      <c r="E439" s="5" t="str">
        <f>IF($C439&lt;&gt;"M5","",Price!F439)</f>
        <v/>
      </c>
      <c r="F439" s="5" t="str">
        <f>IF($C439&lt;&gt;"M5","",Price!G439)</f>
        <v/>
      </c>
      <c r="G439" s="5" t="str">
        <f>IF($C439&lt;&gt;"M5","",SSA!E439)</f>
        <v/>
      </c>
      <c r="H439" s="5" t="str">
        <f>IF($C439&lt;&gt;"M5","",SSA!F439)</f>
        <v/>
      </c>
      <c r="I439" s="5" t="str">
        <f>IF($C439&lt;&gt;"M5","",SSA!G439)</f>
        <v/>
      </c>
      <c r="J439" s="5" t="str">
        <f>IF($C439&lt;&gt;"M5","",SSA!H439)</f>
        <v/>
      </c>
      <c r="K439" s="15" t="str">
        <f t="shared" si="42"/>
        <v/>
      </c>
      <c r="L439" s="26" t="str">
        <f t="shared" si="44"/>
        <v/>
      </c>
      <c r="M439" s="48" t="str">
        <f t="shared" si="45"/>
        <v/>
      </c>
      <c r="N439" s="49" t="str">
        <f t="shared" si="46"/>
        <v/>
      </c>
      <c r="O439" s="48" t="str">
        <f t="shared" si="47"/>
        <v/>
      </c>
      <c r="P439" s="27" t="str">
        <f t="shared" si="48"/>
        <v/>
      </c>
      <c r="Q439" s="53" t="str">
        <f t="shared" si="49"/>
        <v/>
      </c>
      <c r="R439" s="49" t="str">
        <f t="shared" si="43"/>
        <v/>
      </c>
      <c r="S439" s="48" t="str">
        <f t="shared" si="50"/>
        <v/>
      </c>
      <c r="T439" s="27" t="str">
        <f t="shared" si="51"/>
        <v/>
      </c>
      <c r="U439" s="53" t="str">
        <f t="shared" si="52"/>
        <v/>
      </c>
      <c r="V439" s="54" t="str">
        <f t="shared" si="53"/>
        <v/>
      </c>
      <c r="W439" s="56" t="str">
        <f t="shared" si="54"/>
        <v/>
      </c>
      <c r="X439" s="54" t="str">
        <f t="shared" si="55"/>
        <v/>
      </c>
      <c r="Y439" s="52" t="str">
        <f t="shared" si="56"/>
        <v/>
      </c>
      <c r="Z439" s="17" t="str">
        <f t="shared" si="57"/>
        <v/>
      </c>
      <c r="AA439" s="17" t="str">
        <f t="shared" si="58"/>
        <v/>
      </c>
    </row>
    <row r="440" spans="1:27" x14ac:dyDescent="0.55000000000000004">
      <c r="A440" s="5" t="str">
        <f>IF('Data Validation'!$K$2&lt;&gt;TRUE,"",'Data Validation'!A440)</f>
        <v/>
      </c>
      <c r="B440" s="5" t="str">
        <f>IF('Data Validation'!$K$2&lt;&gt;TRUE,"",'Data Validation'!C440)</f>
        <v/>
      </c>
      <c r="C440" s="5" t="str">
        <f>IF('Data Validation'!$K$2&lt;&gt;TRUE,"",'Data Validation'!E440)</f>
        <v/>
      </c>
      <c r="D440" s="5" t="str">
        <f>IF('Data Validation'!$K$2&lt;&gt;TRUE,"",'Data Validation'!G440)</f>
        <v/>
      </c>
      <c r="E440" s="5" t="str">
        <f>IF($C440&lt;&gt;"M5","",Price!F440)</f>
        <v/>
      </c>
      <c r="F440" s="5" t="str">
        <f>IF($C440&lt;&gt;"M5","",Price!G440)</f>
        <v/>
      </c>
      <c r="G440" s="5" t="str">
        <f>IF($C440&lt;&gt;"M5","",SSA!E440)</f>
        <v/>
      </c>
      <c r="H440" s="5" t="str">
        <f>IF($C440&lt;&gt;"M5","",SSA!F440)</f>
        <v/>
      </c>
      <c r="I440" s="5" t="str">
        <f>IF($C440&lt;&gt;"M5","",SSA!G440)</f>
        <v/>
      </c>
      <c r="J440" s="5" t="str">
        <f>IF($C440&lt;&gt;"M5","",SSA!H440)</f>
        <v/>
      </c>
      <c r="K440" s="15" t="str">
        <f t="shared" si="42"/>
        <v/>
      </c>
      <c r="L440" s="26" t="str">
        <f t="shared" si="44"/>
        <v/>
      </c>
      <c r="M440" s="48" t="str">
        <f t="shared" si="45"/>
        <v/>
      </c>
      <c r="N440" s="49" t="str">
        <f t="shared" si="46"/>
        <v/>
      </c>
      <c r="O440" s="48" t="str">
        <f t="shared" si="47"/>
        <v/>
      </c>
      <c r="P440" s="27" t="str">
        <f t="shared" si="48"/>
        <v/>
      </c>
      <c r="Q440" s="53" t="str">
        <f t="shared" si="49"/>
        <v/>
      </c>
      <c r="R440" s="49" t="str">
        <f t="shared" si="43"/>
        <v/>
      </c>
      <c r="S440" s="48" t="str">
        <f t="shared" si="50"/>
        <v/>
      </c>
      <c r="T440" s="27" t="str">
        <f t="shared" si="51"/>
        <v/>
      </c>
      <c r="U440" s="53" t="str">
        <f t="shared" si="52"/>
        <v/>
      </c>
      <c r="V440" s="54" t="str">
        <f t="shared" si="53"/>
        <v/>
      </c>
      <c r="W440" s="56" t="str">
        <f t="shared" si="54"/>
        <v/>
      </c>
      <c r="X440" s="54" t="str">
        <f t="shared" si="55"/>
        <v/>
      </c>
      <c r="Y440" s="52" t="str">
        <f t="shared" si="56"/>
        <v/>
      </c>
      <c r="Z440" s="17" t="str">
        <f t="shared" si="57"/>
        <v/>
      </c>
      <c r="AA440" s="17" t="str">
        <f t="shared" si="58"/>
        <v/>
      </c>
    </row>
    <row r="441" spans="1:27" x14ac:dyDescent="0.55000000000000004">
      <c r="A441" s="5" t="str">
        <f>IF('Data Validation'!$K$2&lt;&gt;TRUE,"",'Data Validation'!A441)</f>
        <v/>
      </c>
      <c r="B441" s="5" t="str">
        <f>IF('Data Validation'!$K$2&lt;&gt;TRUE,"",'Data Validation'!C441)</f>
        <v/>
      </c>
      <c r="C441" s="5" t="str">
        <f>IF('Data Validation'!$K$2&lt;&gt;TRUE,"",'Data Validation'!E441)</f>
        <v/>
      </c>
      <c r="D441" s="5" t="str">
        <f>IF('Data Validation'!$K$2&lt;&gt;TRUE,"",'Data Validation'!G441)</f>
        <v/>
      </c>
      <c r="E441" s="5" t="str">
        <f>IF($C441&lt;&gt;"M5","",Price!F441)</f>
        <v/>
      </c>
      <c r="F441" s="5" t="str">
        <f>IF($C441&lt;&gt;"M5","",Price!G441)</f>
        <v/>
      </c>
      <c r="G441" s="5" t="str">
        <f>IF($C441&lt;&gt;"M5","",SSA!E441)</f>
        <v/>
      </c>
      <c r="H441" s="5" t="str">
        <f>IF($C441&lt;&gt;"M5","",SSA!F441)</f>
        <v/>
      </c>
      <c r="I441" s="5" t="str">
        <f>IF($C441&lt;&gt;"M5","",SSA!G441)</f>
        <v/>
      </c>
      <c r="J441" s="5" t="str">
        <f>IF($C441&lt;&gt;"M5","",SSA!H441)</f>
        <v/>
      </c>
      <c r="K441" s="15" t="str">
        <f t="shared" si="42"/>
        <v/>
      </c>
      <c r="L441" s="26" t="str">
        <f t="shared" si="44"/>
        <v/>
      </c>
      <c r="M441" s="48" t="str">
        <f t="shared" si="45"/>
        <v/>
      </c>
      <c r="N441" s="49" t="str">
        <f t="shared" si="46"/>
        <v/>
      </c>
      <c r="O441" s="48" t="str">
        <f t="shared" si="47"/>
        <v/>
      </c>
      <c r="P441" s="27" t="str">
        <f t="shared" si="48"/>
        <v/>
      </c>
      <c r="Q441" s="53" t="str">
        <f t="shared" si="49"/>
        <v/>
      </c>
      <c r="R441" s="49" t="str">
        <f t="shared" si="43"/>
        <v/>
      </c>
      <c r="S441" s="48" t="str">
        <f t="shared" si="50"/>
        <v/>
      </c>
      <c r="T441" s="27" t="str">
        <f t="shared" si="51"/>
        <v/>
      </c>
      <c r="U441" s="53" t="str">
        <f t="shared" si="52"/>
        <v/>
      </c>
      <c r="V441" s="54" t="str">
        <f t="shared" si="53"/>
        <v/>
      </c>
      <c r="W441" s="56" t="str">
        <f t="shared" si="54"/>
        <v/>
      </c>
      <c r="X441" s="54" t="str">
        <f t="shared" si="55"/>
        <v/>
      </c>
      <c r="Y441" s="52" t="str">
        <f t="shared" si="56"/>
        <v/>
      </c>
      <c r="Z441" s="17" t="str">
        <f t="shared" si="57"/>
        <v/>
      </c>
      <c r="AA441" s="17" t="str">
        <f t="shared" si="58"/>
        <v/>
      </c>
    </row>
    <row r="442" spans="1:27" x14ac:dyDescent="0.55000000000000004">
      <c r="A442" s="5" t="str">
        <f>IF('Data Validation'!$K$2&lt;&gt;TRUE,"",'Data Validation'!A442)</f>
        <v/>
      </c>
      <c r="B442" s="5" t="str">
        <f>IF('Data Validation'!$K$2&lt;&gt;TRUE,"",'Data Validation'!C442)</f>
        <v/>
      </c>
      <c r="C442" s="5" t="str">
        <f>IF('Data Validation'!$K$2&lt;&gt;TRUE,"",'Data Validation'!E442)</f>
        <v/>
      </c>
      <c r="D442" s="5" t="str">
        <f>IF('Data Validation'!$K$2&lt;&gt;TRUE,"",'Data Validation'!G442)</f>
        <v/>
      </c>
      <c r="E442" s="5" t="str">
        <f>IF($C442&lt;&gt;"M5","",Price!F442)</f>
        <v/>
      </c>
      <c r="F442" s="5" t="str">
        <f>IF($C442&lt;&gt;"M5","",Price!G442)</f>
        <v/>
      </c>
      <c r="G442" s="5" t="str">
        <f>IF($C442&lt;&gt;"M5","",SSA!E442)</f>
        <v/>
      </c>
      <c r="H442" s="5" t="str">
        <f>IF($C442&lt;&gt;"M5","",SSA!F442)</f>
        <v/>
      </c>
      <c r="I442" s="5" t="str">
        <f>IF($C442&lt;&gt;"M5","",SSA!G442)</f>
        <v/>
      </c>
      <c r="J442" s="5" t="str">
        <f>IF($C442&lt;&gt;"M5","",SSA!H442)</f>
        <v/>
      </c>
      <c r="K442" s="15" t="str">
        <f t="shared" si="42"/>
        <v/>
      </c>
      <c r="L442" s="26" t="str">
        <f t="shared" si="44"/>
        <v/>
      </c>
      <c r="M442" s="48" t="str">
        <f t="shared" si="45"/>
        <v/>
      </c>
      <c r="N442" s="49" t="str">
        <f t="shared" si="46"/>
        <v/>
      </c>
      <c r="O442" s="48" t="str">
        <f t="shared" si="47"/>
        <v/>
      </c>
      <c r="P442" s="27" t="str">
        <f t="shared" si="48"/>
        <v/>
      </c>
      <c r="Q442" s="53" t="str">
        <f t="shared" si="49"/>
        <v/>
      </c>
      <c r="R442" s="49" t="str">
        <f t="shared" si="43"/>
        <v/>
      </c>
      <c r="S442" s="48" t="str">
        <f t="shared" si="50"/>
        <v/>
      </c>
      <c r="T442" s="27" t="str">
        <f t="shared" si="51"/>
        <v/>
      </c>
      <c r="U442" s="53" t="str">
        <f t="shared" si="52"/>
        <v/>
      </c>
      <c r="V442" s="54" t="str">
        <f t="shared" si="53"/>
        <v/>
      </c>
      <c r="W442" s="56" t="str">
        <f t="shared" si="54"/>
        <v/>
      </c>
      <c r="X442" s="54" t="str">
        <f t="shared" si="55"/>
        <v/>
      </c>
      <c r="Y442" s="52" t="str">
        <f t="shared" si="56"/>
        <v/>
      </c>
      <c r="Z442" s="17" t="str">
        <f t="shared" si="57"/>
        <v/>
      </c>
      <c r="AA442" s="17" t="str">
        <f t="shared" si="58"/>
        <v/>
      </c>
    </row>
    <row r="443" spans="1:27" x14ac:dyDescent="0.55000000000000004">
      <c r="A443" s="5" t="str">
        <f>IF('Data Validation'!$K$2&lt;&gt;TRUE,"",'Data Validation'!A443)</f>
        <v/>
      </c>
      <c r="B443" s="5" t="str">
        <f>IF('Data Validation'!$K$2&lt;&gt;TRUE,"",'Data Validation'!C443)</f>
        <v/>
      </c>
      <c r="C443" s="5" t="str">
        <f>IF('Data Validation'!$K$2&lt;&gt;TRUE,"",'Data Validation'!E443)</f>
        <v/>
      </c>
      <c r="D443" s="5" t="str">
        <f>IF('Data Validation'!$K$2&lt;&gt;TRUE,"",'Data Validation'!G443)</f>
        <v/>
      </c>
      <c r="E443" s="5" t="str">
        <f>IF($C443&lt;&gt;"M5","",Price!F443)</f>
        <v/>
      </c>
      <c r="F443" s="5" t="str">
        <f>IF($C443&lt;&gt;"M5","",Price!G443)</f>
        <v/>
      </c>
      <c r="G443" s="5" t="str">
        <f>IF($C443&lt;&gt;"M5","",SSA!E443)</f>
        <v/>
      </c>
      <c r="H443" s="5" t="str">
        <f>IF($C443&lt;&gt;"M5","",SSA!F443)</f>
        <v/>
      </c>
      <c r="I443" s="5" t="str">
        <f>IF($C443&lt;&gt;"M5","",SSA!G443)</f>
        <v/>
      </c>
      <c r="J443" s="5" t="str">
        <f>IF($C443&lt;&gt;"M5","",SSA!H443)</f>
        <v/>
      </c>
      <c r="K443" s="15" t="str">
        <f t="shared" si="42"/>
        <v/>
      </c>
      <c r="L443" s="26" t="str">
        <f t="shared" si="44"/>
        <v/>
      </c>
      <c r="M443" s="48" t="str">
        <f t="shared" si="45"/>
        <v/>
      </c>
      <c r="N443" s="49" t="str">
        <f t="shared" si="46"/>
        <v/>
      </c>
      <c r="O443" s="48" t="str">
        <f t="shared" si="47"/>
        <v/>
      </c>
      <c r="P443" s="27" t="str">
        <f t="shared" si="48"/>
        <v/>
      </c>
      <c r="Q443" s="53" t="str">
        <f t="shared" si="49"/>
        <v/>
      </c>
      <c r="R443" s="49" t="str">
        <f t="shared" si="43"/>
        <v/>
      </c>
      <c r="S443" s="48" t="str">
        <f t="shared" si="50"/>
        <v/>
      </c>
      <c r="T443" s="27" t="str">
        <f t="shared" si="51"/>
        <v/>
      </c>
      <c r="U443" s="53" t="str">
        <f t="shared" si="52"/>
        <v/>
      </c>
      <c r="V443" s="54" t="str">
        <f t="shared" si="53"/>
        <v/>
      </c>
      <c r="W443" s="56" t="str">
        <f t="shared" si="54"/>
        <v/>
      </c>
      <c r="X443" s="54" t="str">
        <f t="shared" si="55"/>
        <v/>
      </c>
      <c r="Y443" s="52" t="str">
        <f t="shared" si="56"/>
        <v/>
      </c>
      <c r="Z443" s="17" t="str">
        <f t="shared" si="57"/>
        <v/>
      </c>
      <c r="AA443" s="17" t="str">
        <f t="shared" si="58"/>
        <v/>
      </c>
    </row>
    <row r="444" spans="1:27" x14ac:dyDescent="0.55000000000000004">
      <c r="A444" s="5" t="str">
        <f>IF('Data Validation'!$K$2&lt;&gt;TRUE,"",'Data Validation'!A444)</f>
        <v/>
      </c>
      <c r="B444" s="5" t="str">
        <f>IF('Data Validation'!$K$2&lt;&gt;TRUE,"",'Data Validation'!C444)</f>
        <v/>
      </c>
      <c r="C444" s="5" t="str">
        <f>IF('Data Validation'!$K$2&lt;&gt;TRUE,"",'Data Validation'!E444)</f>
        <v/>
      </c>
      <c r="D444" s="5" t="str">
        <f>IF('Data Validation'!$K$2&lt;&gt;TRUE,"",'Data Validation'!G444)</f>
        <v/>
      </c>
      <c r="E444" s="5" t="str">
        <f>IF($C444&lt;&gt;"M5","",Price!F444)</f>
        <v/>
      </c>
      <c r="F444" s="5" t="str">
        <f>IF($C444&lt;&gt;"M5","",Price!G444)</f>
        <v/>
      </c>
      <c r="G444" s="5" t="str">
        <f>IF($C444&lt;&gt;"M5","",SSA!E444)</f>
        <v/>
      </c>
      <c r="H444" s="5" t="str">
        <f>IF($C444&lt;&gt;"M5","",SSA!F444)</f>
        <v/>
      </c>
      <c r="I444" s="5" t="str">
        <f>IF($C444&lt;&gt;"M5","",SSA!G444)</f>
        <v/>
      </c>
      <c r="J444" s="5" t="str">
        <f>IF($C444&lt;&gt;"M5","",SSA!H444)</f>
        <v/>
      </c>
      <c r="K444" s="15" t="str">
        <f t="shared" si="42"/>
        <v/>
      </c>
      <c r="L444" s="26" t="str">
        <f t="shared" si="44"/>
        <v/>
      </c>
      <c r="M444" s="48" t="str">
        <f t="shared" si="45"/>
        <v/>
      </c>
      <c r="N444" s="49" t="str">
        <f t="shared" si="46"/>
        <v/>
      </c>
      <c r="O444" s="48" t="str">
        <f t="shared" si="47"/>
        <v/>
      </c>
      <c r="P444" s="27" t="str">
        <f t="shared" si="48"/>
        <v/>
      </c>
      <c r="Q444" s="53" t="str">
        <f t="shared" si="49"/>
        <v/>
      </c>
      <c r="R444" s="49" t="str">
        <f t="shared" si="43"/>
        <v/>
      </c>
      <c r="S444" s="48" t="str">
        <f t="shared" si="50"/>
        <v/>
      </c>
      <c r="T444" s="27" t="str">
        <f t="shared" si="51"/>
        <v/>
      </c>
      <c r="U444" s="53" t="str">
        <f t="shared" si="52"/>
        <v/>
      </c>
      <c r="V444" s="54" t="str">
        <f t="shared" si="53"/>
        <v/>
      </c>
      <c r="W444" s="56" t="str">
        <f t="shared" si="54"/>
        <v/>
      </c>
      <c r="X444" s="54" t="str">
        <f t="shared" si="55"/>
        <v/>
      </c>
      <c r="Y444" s="52" t="str">
        <f t="shared" si="56"/>
        <v/>
      </c>
      <c r="Z444" s="17" t="str">
        <f t="shared" si="57"/>
        <v/>
      </c>
      <c r="AA444" s="17" t="str">
        <f t="shared" si="58"/>
        <v/>
      </c>
    </row>
    <row r="445" spans="1:27" x14ac:dyDescent="0.55000000000000004">
      <c r="A445" s="5" t="str">
        <f>IF('Data Validation'!$K$2&lt;&gt;TRUE,"",'Data Validation'!A445)</f>
        <v/>
      </c>
      <c r="B445" s="5" t="str">
        <f>IF('Data Validation'!$K$2&lt;&gt;TRUE,"",'Data Validation'!C445)</f>
        <v/>
      </c>
      <c r="C445" s="5" t="str">
        <f>IF('Data Validation'!$K$2&lt;&gt;TRUE,"",'Data Validation'!E445)</f>
        <v/>
      </c>
      <c r="D445" s="5" t="str">
        <f>IF('Data Validation'!$K$2&lt;&gt;TRUE,"",'Data Validation'!G445)</f>
        <v/>
      </c>
      <c r="E445" s="5" t="str">
        <f>IF($C445&lt;&gt;"M5","",Price!F445)</f>
        <v/>
      </c>
      <c r="F445" s="5" t="str">
        <f>IF($C445&lt;&gt;"M5","",Price!G445)</f>
        <v/>
      </c>
      <c r="G445" s="5" t="str">
        <f>IF($C445&lt;&gt;"M5","",SSA!E445)</f>
        <v/>
      </c>
      <c r="H445" s="5" t="str">
        <f>IF($C445&lt;&gt;"M5","",SSA!F445)</f>
        <v/>
      </c>
      <c r="I445" s="5" t="str">
        <f>IF($C445&lt;&gt;"M5","",SSA!G445)</f>
        <v/>
      </c>
      <c r="J445" s="5" t="str">
        <f>IF($C445&lt;&gt;"M5","",SSA!H445)</f>
        <v/>
      </c>
      <c r="K445" s="15" t="str">
        <f t="shared" si="42"/>
        <v/>
      </c>
      <c r="L445" s="26" t="str">
        <f t="shared" si="44"/>
        <v/>
      </c>
      <c r="M445" s="48" t="str">
        <f t="shared" si="45"/>
        <v/>
      </c>
      <c r="N445" s="49" t="str">
        <f t="shared" si="46"/>
        <v/>
      </c>
      <c r="O445" s="48" t="str">
        <f t="shared" si="47"/>
        <v/>
      </c>
      <c r="P445" s="27" t="str">
        <f t="shared" si="48"/>
        <v/>
      </c>
      <c r="Q445" s="53" t="str">
        <f t="shared" si="49"/>
        <v/>
      </c>
      <c r="R445" s="49" t="str">
        <f t="shared" si="43"/>
        <v/>
      </c>
      <c r="S445" s="48" t="str">
        <f t="shared" si="50"/>
        <v/>
      </c>
      <c r="T445" s="27" t="str">
        <f t="shared" si="51"/>
        <v/>
      </c>
      <c r="U445" s="53" t="str">
        <f t="shared" si="52"/>
        <v/>
      </c>
      <c r="V445" s="54" t="str">
        <f t="shared" si="53"/>
        <v/>
      </c>
      <c r="W445" s="56" t="str">
        <f t="shared" si="54"/>
        <v/>
      </c>
      <c r="X445" s="54" t="str">
        <f t="shared" si="55"/>
        <v/>
      </c>
      <c r="Y445" s="52" t="str">
        <f t="shared" si="56"/>
        <v/>
      </c>
      <c r="Z445" s="17" t="str">
        <f t="shared" si="57"/>
        <v/>
      </c>
      <c r="AA445" s="17" t="str">
        <f t="shared" si="58"/>
        <v/>
      </c>
    </row>
    <row r="446" spans="1:27" x14ac:dyDescent="0.55000000000000004">
      <c r="A446" s="5" t="str">
        <f>IF('Data Validation'!$K$2&lt;&gt;TRUE,"",'Data Validation'!A446)</f>
        <v/>
      </c>
      <c r="B446" s="5" t="str">
        <f>IF('Data Validation'!$K$2&lt;&gt;TRUE,"",'Data Validation'!C446)</f>
        <v/>
      </c>
      <c r="C446" s="5" t="str">
        <f>IF('Data Validation'!$K$2&lt;&gt;TRUE,"",'Data Validation'!E446)</f>
        <v/>
      </c>
      <c r="D446" s="5" t="str">
        <f>IF('Data Validation'!$K$2&lt;&gt;TRUE,"",'Data Validation'!G446)</f>
        <v/>
      </c>
      <c r="E446" s="5" t="str">
        <f>IF($C446&lt;&gt;"M5","",Price!F446)</f>
        <v/>
      </c>
      <c r="F446" s="5" t="str">
        <f>IF($C446&lt;&gt;"M5","",Price!G446)</f>
        <v/>
      </c>
      <c r="G446" s="5" t="str">
        <f>IF($C446&lt;&gt;"M5","",SSA!E446)</f>
        <v/>
      </c>
      <c r="H446" s="5" t="str">
        <f>IF($C446&lt;&gt;"M5","",SSA!F446)</f>
        <v/>
      </c>
      <c r="I446" s="5" t="str">
        <f>IF($C446&lt;&gt;"M5","",SSA!G446)</f>
        <v/>
      </c>
      <c r="J446" s="5" t="str">
        <f>IF($C446&lt;&gt;"M5","",SSA!H446)</f>
        <v/>
      </c>
      <c r="K446" s="15" t="str">
        <f t="shared" si="42"/>
        <v/>
      </c>
      <c r="L446" s="26" t="str">
        <f t="shared" si="44"/>
        <v/>
      </c>
      <c r="M446" s="48" t="str">
        <f t="shared" si="45"/>
        <v/>
      </c>
      <c r="N446" s="49" t="str">
        <f t="shared" si="46"/>
        <v/>
      </c>
      <c r="O446" s="48" t="str">
        <f t="shared" si="47"/>
        <v/>
      </c>
      <c r="P446" s="27" t="str">
        <f t="shared" si="48"/>
        <v/>
      </c>
      <c r="Q446" s="53" t="str">
        <f t="shared" si="49"/>
        <v/>
      </c>
      <c r="R446" s="49" t="str">
        <f t="shared" si="43"/>
        <v/>
      </c>
      <c r="S446" s="48" t="str">
        <f t="shared" si="50"/>
        <v/>
      </c>
      <c r="T446" s="27" t="str">
        <f t="shared" si="51"/>
        <v/>
      </c>
      <c r="U446" s="53" t="str">
        <f t="shared" si="52"/>
        <v/>
      </c>
      <c r="V446" s="54" t="str">
        <f t="shared" si="53"/>
        <v/>
      </c>
      <c r="W446" s="56" t="str">
        <f t="shared" si="54"/>
        <v/>
      </c>
      <c r="X446" s="54" t="str">
        <f t="shared" si="55"/>
        <v/>
      </c>
      <c r="Y446" s="52" t="str">
        <f t="shared" si="56"/>
        <v/>
      </c>
      <c r="Z446" s="17" t="str">
        <f t="shared" si="57"/>
        <v/>
      </c>
      <c r="AA446" s="17" t="str">
        <f t="shared" si="58"/>
        <v/>
      </c>
    </row>
    <row r="447" spans="1:27" x14ac:dyDescent="0.55000000000000004">
      <c r="A447" s="5" t="str">
        <f>IF('Data Validation'!$K$2&lt;&gt;TRUE,"",'Data Validation'!A447)</f>
        <v/>
      </c>
      <c r="B447" s="5" t="str">
        <f>IF('Data Validation'!$K$2&lt;&gt;TRUE,"",'Data Validation'!C447)</f>
        <v/>
      </c>
      <c r="C447" s="5" t="str">
        <f>IF('Data Validation'!$K$2&lt;&gt;TRUE,"",'Data Validation'!E447)</f>
        <v/>
      </c>
      <c r="D447" s="5" t="str">
        <f>IF('Data Validation'!$K$2&lt;&gt;TRUE,"",'Data Validation'!G447)</f>
        <v/>
      </c>
      <c r="E447" s="5" t="str">
        <f>IF($C447&lt;&gt;"M5","",Price!F447)</f>
        <v/>
      </c>
      <c r="F447" s="5" t="str">
        <f>IF($C447&lt;&gt;"M5","",Price!G447)</f>
        <v/>
      </c>
      <c r="G447" s="5" t="str">
        <f>IF($C447&lt;&gt;"M5","",SSA!E447)</f>
        <v/>
      </c>
      <c r="H447" s="5" t="str">
        <f>IF($C447&lt;&gt;"M5","",SSA!F447)</f>
        <v/>
      </c>
      <c r="I447" s="5" t="str">
        <f>IF($C447&lt;&gt;"M5","",SSA!G447)</f>
        <v/>
      </c>
      <c r="J447" s="5" t="str">
        <f>IF($C447&lt;&gt;"M5","",SSA!H447)</f>
        <v/>
      </c>
      <c r="K447" s="15" t="str">
        <f t="shared" si="42"/>
        <v/>
      </c>
      <c r="L447" s="26" t="str">
        <f t="shared" si="44"/>
        <v/>
      </c>
      <c r="M447" s="48" t="str">
        <f t="shared" si="45"/>
        <v/>
      </c>
      <c r="N447" s="49" t="str">
        <f t="shared" si="46"/>
        <v/>
      </c>
      <c r="O447" s="48" t="str">
        <f t="shared" si="47"/>
        <v/>
      </c>
      <c r="P447" s="27" t="str">
        <f t="shared" si="48"/>
        <v/>
      </c>
      <c r="Q447" s="53" t="str">
        <f t="shared" si="49"/>
        <v/>
      </c>
      <c r="R447" s="49" t="str">
        <f t="shared" si="43"/>
        <v/>
      </c>
      <c r="S447" s="48" t="str">
        <f t="shared" si="50"/>
        <v/>
      </c>
      <c r="T447" s="27" t="str">
        <f t="shared" si="51"/>
        <v/>
      </c>
      <c r="U447" s="53" t="str">
        <f t="shared" si="52"/>
        <v/>
      </c>
      <c r="V447" s="54" t="str">
        <f t="shared" si="53"/>
        <v/>
      </c>
      <c r="W447" s="56" t="str">
        <f t="shared" si="54"/>
        <v/>
      </c>
      <c r="X447" s="54" t="str">
        <f t="shared" si="55"/>
        <v/>
      </c>
      <c r="Y447" s="52" t="str">
        <f t="shared" si="56"/>
        <v/>
      </c>
      <c r="Z447" s="17" t="str">
        <f t="shared" si="57"/>
        <v/>
      </c>
      <c r="AA447" s="17" t="str">
        <f t="shared" si="58"/>
        <v/>
      </c>
    </row>
    <row r="448" spans="1:27" x14ac:dyDescent="0.55000000000000004">
      <c r="A448" s="5" t="str">
        <f>IF('Data Validation'!$K$2&lt;&gt;TRUE,"",'Data Validation'!A448)</f>
        <v/>
      </c>
      <c r="B448" s="5" t="str">
        <f>IF('Data Validation'!$K$2&lt;&gt;TRUE,"",'Data Validation'!C448)</f>
        <v/>
      </c>
      <c r="C448" s="5" t="str">
        <f>IF('Data Validation'!$K$2&lt;&gt;TRUE,"",'Data Validation'!E448)</f>
        <v/>
      </c>
      <c r="D448" s="5" t="str">
        <f>IF('Data Validation'!$K$2&lt;&gt;TRUE,"",'Data Validation'!G448)</f>
        <v/>
      </c>
      <c r="E448" s="5" t="str">
        <f>IF($C448&lt;&gt;"M5","",Price!F448)</f>
        <v/>
      </c>
      <c r="F448" s="5" t="str">
        <f>IF($C448&lt;&gt;"M5","",Price!G448)</f>
        <v/>
      </c>
      <c r="G448" s="5" t="str">
        <f>IF($C448&lt;&gt;"M5","",SSA!E448)</f>
        <v/>
      </c>
      <c r="H448" s="5" t="str">
        <f>IF($C448&lt;&gt;"M5","",SSA!F448)</f>
        <v/>
      </c>
      <c r="I448" s="5" t="str">
        <f>IF($C448&lt;&gt;"M5","",SSA!G448)</f>
        <v/>
      </c>
      <c r="J448" s="5" t="str">
        <f>IF($C448&lt;&gt;"M5","",SSA!H448)</f>
        <v/>
      </c>
      <c r="K448" s="15" t="str">
        <f t="shared" si="42"/>
        <v/>
      </c>
      <c r="L448" s="26" t="str">
        <f t="shared" si="44"/>
        <v/>
      </c>
      <c r="M448" s="48" t="str">
        <f t="shared" si="45"/>
        <v/>
      </c>
      <c r="N448" s="49" t="str">
        <f t="shared" si="46"/>
        <v/>
      </c>
      <c r="O448" s="48" t="str">
        <f t="shared" si="47"/>
        <v/>
      </c>
      <c r="P448" s="27" t="str">
        <f t="shared" si="48"/>
        <v/>
      </c>
      <c r="Q448" s="53" t="str">
        <f t="shared" si="49"/>
        <v/>
      </c>
      <c r="R448" s="49" t="str">
        <f t="shared" si="43"/>
        <v/>
      </c>
      <c r="S448" s="48" t="str">
        <f t="shared" si="50"/>
        <v/>
      </c>
      <c r="T448" s="27" t="str">
        <f t="shared" si="51"/>
        <v/>
      </c>
      <c r="U448" s="53" t="str">
        <f t="shared" si="52"/>
        <v/>
      </c>
      <c r="V448" s="54" t="str">
        <f t="shared" si="53"/>
        <v/>
      </c>
      <c r="W448" s="56" t="str">
        <f t="shared" si="54"/>
        <v/>
      </c>
      <c r="X448" s="54" t="str">
        <f t="shared" si="55"/>
        <v/>
      </c>
      <c r="Y448" s="52" t="str">
        <f t="shared" si="56"/>
        <v/>
      </c>
      <c r="Z448" s="17" t="str">
        <f t="shared" si="57"/>
        <v/>
      </c>
      <c r="AA448" s="17" t="str">
        <f t="shared" si="58"/>
        <v/>
      </c>
    </row>
    <row r="449" spans="1:27" x14ac:dyDescent="0.55000000000000004">
      <c r="A449" s="5" t="str">
        <f>IF('Data Validation'!$K$2&lt;&gt;TRUE,"",'Data Validation'!A449)</f>
        <v/>
      </c>
      <c r="B449" s="5" t="str">
        <f>IF('Data Validation'!$K$2&lt;&gt;TRUE,"",'Data Validation'!C449)</f>
        <v/>
      </c>
      <c r="C449" s="5" t="str">
        <f>IF('Data Validation'!$K$2&lt;&gt;TRUE,"",'Data Validation'!E449)</f>
        <v/>
      </c>
      <c r="D449" s="5" t="str">
        <f>IF('Data Validation'!$K$2&lt;&gt;TRUE,"",'Data Validation'!G449)</f>
        <v/>
      </c>
      <c r="E449" s="5" t="str">
        <f>IF($C449&lt;&gt;"M5","",Price!F449)</f>
        <v/>
      </c>
      <c r="F449" s="5" t="str">
        <f>IF($C449&lt;&gt;"M5","",Price!G449)</f>
        <v/>
      </c>
      <c r="G449" s="5" t="str">
        <f>IF($C449&lt;&gt;"M5","",SSA!E449)</f>
        <v/>
      </c>
      <c r="H449" s="5" t="str">
        <f>IF($C449&lt;&gt;"M5","",SSA!F449)</f>
        <v/>
      </c>
      <c r="I449" s="5" t="str">
        <f>IF($C449&lt;&gt;"M5","",SSA!G449)</f>
        <v/>
      </c>
      <c r="J449" s="5" t="str">
        <f>IF($C449&lt;&gt;"M5","",SSA!H449)</f>
        <v/>
      </c>
      <c r="K449" s="15" t="str">
        <f t="shared" si="42"/>
        <v/>
      </c>
      <c r="L449" s="26" t="str">
        <f t="shared" si="44"/>
        <v/>
      </c>
      <c r="M449" s="48" t="str">
        <f t="shared" si="45"/>
        <v/>
      </c>
      <c r="N449" s="49" t="str">
        <f t="shared" si="46"/>
        <v/>
      </c>
      <c r="O449" s="48" t="str">
        <f t="shared" si="47"/>
        <v/>
      </c>
      <c r="P449" s="27" t="str">
        <f t="shared" si="48"/>
        <v/>
      </c>
      <c r="Q449" s="53" t="str">
        <f t="shared" si="49"/>
        <v/>
      </c>
      <c r="R449" s="49" t="str">
        <f t="shared" si="43"/>
        <v/>
      </c>
      <c r="S449" s="48" t="str">
        <f t="shared" si="50"/>
        <v/>
      </c>
      <c r="T449" s="27" t="str">
        <f t="shared" si="51"/>
        <v/>
      </c>
      <c r="U449" s="53" t="str">
        <f t="shared" si="52"/>
        <v/>
      </c>
      <c r="V449" s="54" t="str">
        <f t="shared" si="53"/>
        <v/>
      </c>
      <c r="W449" s="56" t="str">
        <f t="shared" si="54"/>
        <v/>
      </c>
      <c r="X449" s="54" t="str">
        <f t="shared" si="55"/>
        <v/>
      </c>
      <c r="Y449" s="52" t="str">
        <f t="shared" si="56"/>
        <v/>
      </c>
      <c r="Z449" s="17" t="str">
        <f t="shared" si="57"/>
        <v/>
      </c>
      <c r="AA449" s="17" t="str">
        <f t="shared" si="58"/>
        <v/>
      </c>
    </row>
    <row r="450" spans="1:27" x14ac:dyDescent="0.55000000000000004">
      <c r="A450" s="5" t="str">
        <f>IF('Data Validation'!$K$2&lt;&gt;TRUE,"",'Data Validation'!A450)</f>
        <v/>
      </c>
      <c r="B450" s="5" t="str">
        <f>IF('Data Validation'!$K$2&lt;&gt;TRUE,"",'Data Validation'!C450)</f>
        <v/>
      </c>
      <c r="C450" s="5" t="str">
        <f>IF('Data Validation'!$K$2&lt;&gt;TRUE,"",'Data Validation'!E450)</f>
        <v/>
      </c>
      <c r="D450" s="5" t="str">
        <f>IF('Data Validation'!$K$2&lt;&gt;TRUE,"",'Data Validation'!G450)</f>
        <v/>
      </c>
      <c r="E450" s="5" t="str">
        <f>IF($C450&lt;&gt;"M5","",Price!F450)</f>
        <v/>
      </c>
      <c r="F450" s="5" t="str">
        <f>IF($C450&lt;&gt;"M5","",Price!G450)</f>
        <v/>
      </c>
      <c r="G450" s="5" t="str">
        <f>IF($C450&lt;&gt;"M5","",SSA!E450)</f>
        <v/>
      </c>
      <c r="H450" s="5" t="str">
        <f>IF($C450&lt;&gt;"M5","",SSA!F450)</f>
        <v/>
      </c>
      <c r="I450" s="5" t="str">
        <f>IF($C450&lt;&gt;"M5","",SSA!G450)</f>
        <v/>
      </c>
      <c r="J450" s="5" t="str">
        <f>IF($C450&lt;&gt;"M5","",SSA!H450)</f>
        <v/>
      </c>
      <c r="K450" s="15" t="str">
        <f t="shared" si="42"/>
        <v/>
      </c>
      <c r="L450" s="26" t="str">
        <f t="shared" si="44"/>
        <v/>
      </c>
      <c r="M450" s="48" t="str">
        <f t="shared" si="45"/>
        <v/>
      </c>
      <c r="N450" s="49" t="str">
        <f t="shared" si="46"/>
        <v/>
      </c>
      <c r="O450" s="48" t="str">
        <f t="shared" si="47"/>
        <v/>
      </c>
      <c r="P450" s="27" t="str">
        <f t="shared" si="48"/>
        <v/>
      </c>
      <c r="Q450" s="53" t="str">
        <f t="shared" si="49"/>
        <v/>
      </c>
      <c r="R450" s="49" t="str">
        <f t="shared" si="43"/>
        <v/>
      </c>
      <c r="S450" s="48" t="str">
        <f t="shared" si="50"/>
        <v/>
      </c>
      <c r="T450" s="27" t="str">
        <f t="shared" si="51"/>
        <v/>
      </c>
      <c r="U450" s="53" t="str">
        <f t="shared" si="52"/>
        <v/>
      </c>
      <c r="V450" s="54" t="str">
        <f t="shared" si="53"/>
        <v/>
      </c>
      <c r="W450" s="56" t="str">
        <f t="shared" si="54"/>
        <v/>
      </c>
      <c r="X450" s="54" t="str">
        <f t="shared" si="55"/>
        <v/>
      </c>
      <c r="Y450" s="52" t="str">
        <f t="shared" si="56"/>
        <v/>
      </c>
      <c r="Z450" s="17" t="str">
        <f t="shared" si="57"/>
        <v/>
      </c>
      <c r="AA450" s="17" t="str">
        <f t="shared" si="58"/>
        <v/>
      </c>
    </row>
    <row r="451" spans="1:27" x14ac:dyDescent="0.55000000000000004">
      <c r="A451" s="5" t="str">
        <f>IF('Data Validation'!$K$2&lt;&gt;TRUE,"",'Data Validation'!A451)</f>
        <v/>
      </c>
      <c r="B451" s="5" t="str">
        <f>IF('Data Validation'!$K$2&lt;&gt;TRUE,"",'Data Validation'!C451)</f>
        <v/>
      </c>
      <c r="C451" s="5" t="str">
        <f>IF('Data Validation'!$K$2&lt;&gt;TRUE,"",'Data Validation'!E451)</f>
        <v/>
      </c>
      <c r="D451" s="5" t="str">
        <f>IF('Data Validation'!$K$2&lt;&gt;TRUE,"",'Data Validation'!G451)</f>
        <v/>
      </c>
      <c r="E451" s="5" t="str">
        <f>IF($C451&lt;&gt;"M5","",Price!F451)</f>
        <v/>
      </c>
      <c r="F451" s="5" t="str">
        <f>IF($C451&lt;&gt;"M5","",Price!G451)</f>
        <v/>
      </c>
      <c r="G451" s="5" t="str">
        <f>IF($C451&lt;&gt;"M5","",SSA!E451)</f>
        <v/>
      </c>
      <c r="H451" s="5" t="str">
        <f>IF($C451&lt;&gt;"M5","",SSA!F451)</f>
        <v/>
      </c>
      <c r="I451" s="5" t="str">
        <f>IF($C451&lt;&gt;"M5","",SSA!G451)</f>
        <v/>
      </c>
      <c r="J451" s="5" t="str">
        <f>IF($C451&lt;&gt;"M5","",SSA!H451)</f>
        <v/>
      </c>
      <c r="K451" s="15" t="str">
        <f t="shared" ref="K451:K500" si="59">IFERROR(G451-H451,"")</f>
        <v/>
      </c>
      <c r="L451" s="26" t="str">
        <f t="shared" si="44"/>
        <v/>
      </c>
      <c r="M451" s="48" t="str">
        <f t="shared" si="45"/>
        <v/>
      </c>
      <c r="N451" s="49" t="str">
        <f t="shared" si="46"/>
        <v/>
      </c>
      <c r="O451" s="48" t="str">
        <f t="shared" si="47"/>
        <v/>
      </c>
      <c r="P451" s="27" t="str">
        <f t="shared" si="48"/>
        <v/>
      </c>
      <c r="Q451" s="53" t="str">
        <f t="shared" si="49"/>
        <v/>
      </c>
      <c r="R451" s="49" t="str">
        <f t="shared" ref="R451:R500" si="60">IFERROR(F451-J451,"")</f>
        <v/>
      </c>
      <c r="S451" s="48" t="str">
        <f t="shared" si="50"/>
        <v/>
      </c>
      <c r="T451" s="27" t="str">
        <f t="shared" si="51"/>
        <v/>
      </c>
      <c r="U451" s="53" t="str">
        <f t="shared" si="52"/>
        <v/>
      </c>
      <c r="V451" s="54" t="str">
        <f t="shared" si="53"/>
        <v/>
      </c>
      <c r="W451" s="56" t="str">
        <f t="shared" si="54"/>
        <v/>
      </c>
      <c r="X451" s="54" t="str">
        <f t="shared" si="55"/>
        <v/>
      </c>
      <c r="Y451" s="52" t="str">
        <f t="shared" si="56"/>
        <v/>
      </c>
      <c r="Z451" s="17" t="str">
        <f t="shared" si="57"/>
        <v/>
      </c>
      <c r="AA451" s="17" t="str">
        <f t="shared" si="58"/>
        <v/>
      </c>
    </row>
    <row r="452" spans="1:27" x14ac:dyDescent="0.55000000000000004">
      <c r="A452" s="5" t="str">
        <f>IF('Data Validation'!$K$2&lt;&gt;TRUE,"",'Data Validation'!A452)</f>
        <v/>
      </c>
      <c r="B452" s="5" t="str">
        <f>IF('Data Validation'!$K$2&lt;&gt;TRUE,"",'Data Validation'!C452)</f>
        <v/>
      </c>
      <c r="C452" s="5" t="str">
        <f>IF('Data Validation'!$K$2&lt;&gt;TRUE,"",'Data Validation'!E452)</f>
        <v/>
      </c>
      <c r="D452" s="5" t="str">
        <f>IF('Data Validation'!$K$2&lt;&gt;TRUE,"",'Data Validation'!G452)</f>
        <v/>
      </c>
      <c r="E452" s="5" t="str">
        <f>IF($C452&lt;&gt;"M5","",Price!F452)</f>
        <v/>
      </c>
      <c r="F452" s="5" t="str">
        <f>IF($C452&lt;&gt;"M5","",Price!G452)</f>
        <v/>
      </c>
      <c r="G452" s="5" t="str">
        <f>IF($C452&lt;&gt;"M5","",SSA!E452)</f>
        <v/>
      </c>
      <c r="H452" s="5" t="str">
        <f>IF($C452&lt;&gt;"M5","",SSA!F452)</f>
        <v/>
      </c>
      <c r="I452" s="5" t="str">
        <f>IF($C452&lt;&gt;"M5","",SSA!G452)</f>
        <v/>
      </c>
      <c r="J452" s="5" t="str">
        <f>IF($C452&lt;&gt;"M5","",SSA!H452)</f>
        <v/>
      </c>
      <c r="K452" s="15" t="str">
        <f t="shared" si="59"/>
        <v/>
      </c>
      <c r="L452" s="26" t="str">
        <f t="shared" ref="L452:L500" si="61">IF(K452="","",IF(K452&gt;=0,1,-1))</f>
        <v/>
      </c>
      <c r="M452" s="48" t="str">
        <f t="shared" ref="M452:M500" si="62">IFERROR(IF(L452=L451,M451+L452,L452),"")</f>
        <v/>
      </c>
      <c r="N452" s="49" t="str">
        <f t="shared" ref="N452:N500" si="63">IFERROR(E452-I452,"")</f>
        <v/>
      </c>
      <c r="O452" s="48" t="str">
        <f t="shared" ref="O452:O500" si="64">IFERROR(STANDARDIZE(N452,AVERAGE(N68:N452),_xlfn.STDEV.P(N68:N452)),"")</f>
        <v/>
      </c>
      <c r="P452" s="27" t="str">
        <f t="shared" ref="P452:P500" si="65">IFERROR(_xlfn.NORM.S.DIST(O452,TRUE),"")</f>
        <v/>
      </c>
      <c r="Q452" s="53" t="str">
        <f t="shared" ref="Q452:Q500" si="66">IF(MAX(M68:M452)=0,"",MAX(M68:M452))</f>
        <v/>
      </c>
      <c r="R452" s="49" t="str">
        <f t="shared" si="60"/>
        <v/>
      </c>
      <c r="S452" s="48" t="str">
        <f t="shared" ref="S452:S500" si="67">IFERROR(STANDARDIZE(R452,AVERAGE(R68:R452),_xlfn.STDEV.P(R68:R452)),"")</f>
        <v/>
      </c>
      <c r="T452" s="27" t="str">
        <f t="shared" ref="T452:T500" si="68">IFERROR(_xlfn.NORM.S.DIST(S452,TRUE),"")</f>
        <v/>
      </c>
      <c r="U452" s="53" t="str">
        <f t="shared" ref="U452:U500" si="69">IF(MIN(M68:M452)=0,"",MIN(M68:M452))</f>
        <v/>
      </c>
      <c r="V452" s="54" t="str">
        <f t="shared" ref="V452:V500" si="70">IF(M452="","",IF(AND(M452&gt;0,N452&gt;0),1,""))</f>
        <v/>
      </c>
      <c r="W452" s="56" t="str">
        <f t="shared" ref="W452:W500" si="71">IF(P452="","",IF(P452&gt;90%,"Sig Excess High",""))</f>
        <v/>
      </c>
      <c r="X452" s="54" t="str">
        <f t="shared" ref="X452:X500" si="72">IF(M452="","",IF(AND(M452&lt;0,R452&lt;0),1,""))</f>
        <v/>
      </c>
      <c r="Y452" s="52" t="str">
        <f t="shared" ref="Y452:Y500" si="73">IF(T452="","",IF(T452&lt;10%,"Sig Excess Low",""))</f>
        <v/>
      </c>
      <c r="Z452" s="17" t="str">
        <f t="shared" si="57"/>
        <v/>
      </c>
      <c r="AA452" s="17" t="str">
        <f t="shared" si="58"/>
        <v/>
      </c>
    </row>
    <row r="453" spans="1:27" x14ac:dyDescent="0.55000000000000004">
      <c r="A453" s="5" t="str">
        <f>IF('Data Validation'!$K$2&lt;&gt;TRUE,"",'Data Validation'!A453)</f>
        <v/>
      </c>
      <c r="B453" s="5" t="str">
        <f>IF('Data Validation'!$K$2&lt;&gt;TRUE,"",'Data Validation'!C453)</f>
        <v/>
      </c>
      <c r="C453" s="5" t="str">
        <f>IF('Data Validation'!$K$2&lt;&gt;TRUE,"",'Data Validation'!E453)</f>
        <v/>
      </c>
      <c r="D453" s="5" t="str">
        <f>IF('Data Validation'!$K$2&lt;&gt;TRUE,"",'Data Validation'!G453)</f>
        <v/>
      </c>
      <c r="E453" s="5" t="str">
        <f>IF($C453&lt;&gt;"M5","",Price!F453)</f>
        <v/>
      </c>
      <c r="F453" s="5" t="str">
        <f>IF($C453&lt;&gt;"M5","",Price!G453)</f>
        <v/>
      </c>
      <c r="G453" s="5" t="str">
        <f>IF($C453&lt;&gt;"M5","",SSA!E453)</f>
        <v/>
      </c>
      <c r="H453" s="5" t="str">
        <f>IF($C453&lt;&gt;"M5","",SSA!F453)</f>
        <v/>
      </c>
      <c r="I453" s="5" t="str">
        <f>IF($C453&lt;&gt;"M5","",SSA!G453)</f>
        <v/>
      </c>
      <c r="J453" s="5" t="str">
        <f>IF($C453&lt;&gt;"M5","",SSA!H453)</f>
        <v/>
      </c>
      <c r="K453" s="15" t="str">
        <f t="shared" si="59"/>
        <v/>
      </c>
      <c r="L453" s="26" t="str">
        <f t="shared" si="61"/>
        <v/>
      </c>
      <c r="M453" s="48" t="str">
        <f t="shared" si="62"/>
        <v/>
      </c>
      <c r="N453" s="49" t="str">
        <f t="shared" si="63"/>
        <v/>
      </c>
      <c r="O453" s="48" t="str">
        <f t="shared" si="64"/>
        <v/>
      </c>
      <c r="P453" s="27" t="str">
        <f t="shared" si="65"/>
        <v/>
      </c>
      <c r="Q453" s="53" t="str">
        <f t="shared" si="66"/>
        <v/>
      </c>
      <c r="R453" s="49" t="str">
        <f t="shared" si="60"/>
        <v/>
      </c>
      <c r="S453" s="48" t="str">
        <f t="shared" si="67"/>
        <v/>
      </c>
      <c r="T453" s="27" t="str">
        <f t="shared" si="68"/>
        <v/>
      </c>
      <c r="U453" s="53" t="str">
        <f t="shared" si="69"/>
        <v/>
      </c>
      <c r="V453" s="54" t="str">
        <f t="shared" si="70"/>
        <v/>
      </c>
      <c r="W453" s="56" t="str">
        <f t="shared" si="71"/>
        <v/>
      </c>
      <c r="X453" s="54" t="str">
        <f t="shared" si="72"/>
        <v/>
      </c>
      <c r="Y453" s="52" t="str">
        <f t="shared" si="73"/>
        <v/>
      </c>
      <c r="Z453" s="17" t="str">
        <f t="shared" si="57"/>
        <v/>
      </c>
      <c r="AA453" s="17" t="str">
        <f t="shared" si="58"/>
        <v/>
      </c>
    </row>
    <row r="454" spans="1:27" x14ac:dyDescent="0.55000000000000004">
      <c r="A454" s="5" t="str">
        <f>IF('Data Validation'!$K$2&lt;&gt;TRUE,"",'Data Validation'!A454)</f>
        <v/>
      </c>
      <c r="B454" s="5" t="str">
        <f>IF('Data Validation'!$K$2&lt;&gt;TRUE,"",'Data Validation'!C454)</f>
        <v/>
      </c>
      <c r="C454" s="5" t="str">
        <f>IF('Data Validation'!$K$2&lt;&gt;TRUE,"",'Data Validation'!E454)</f>
        <v/>
      </c>
      <c r="D454" s="5" t="str">
        <f>IF('Data Validation'!$K$2&lt;&gt;TRUE,"",'Data Validation'!G454)</f>
        <v/>
      </c>
      <c r="E454" s="5" t="str">
        <f>IF($C454&lt;&gt;"M5","",Price!F454)</f>
        <v/>
      </c>
      <c r="F454" s="5" t="str">
        <f>IF($C454&lt;&gt;"M5","",Price!G454)</f>
        <v/>
      </c>
      <c r="G454" s="5" t="str">
        <f>IF($C454&lt;&gt;"M5","",SSA!E454)</f>
        <v/>
      </c>
      <c r="H454" s="5" t="str">
        <f>IF($C454&lt;&gt;"M5","",SSA!F454)</f>
        <v/>
      </c>
      <c r="I454" s="5" t="str">
        <f>IF($C454&lt;&gt;"M5","",SSA!G454)</f>
        <v/>
      </c>
      <c r="J454" s="5" t="str">
        <f>IF($C454&lt;&gt;"M5","",SSA!H454)</f>
        <v/>
      </c>
      <c r="K454" s="15" t="str">
        <f t="shared" si="59"/>
        <v/>
      </c>
      <c r="L454" s="26" t="str">
        <f t="shared" si="61"/>
        <v/>
      </c>
      <c r="M454" s="48" t="str">
        <f t="shared" si="62"/>
        <v/>
      </c>
      <c r="N454" s="49" t="str">
        <f t="shared" si="63"/>
        <v/>
      </c>
      <c r="O454" s="48" t="str">
        <f t="shared" si="64"/>
        <v/>
      </c>
      <c r="P454" s="27" t="str">
        <f t="shared" si="65"/>
        <v/>
      </c>
      <c r="Q454" s="53" t="str">
        <f t="shared" si="66"/>
        <v/>
      </c>
      <c r="R454" s="49" t="str">
        <f t="shared" si="60"/>
        <v/>
      </c>
      <c r="S454" s="48" t="str">
        <f t="shared" si="67"/>
        <v/>
      </c>
      <c r="T454" s="27" t="str">
        <f t="shared" si="68"/>
        <v/>
      </c>
      <c r="U454" s="53" t="str">
        <f t="shared" si="69"/>
        <v/>
      </c>
      <c r="V454" s="54" t="str">
        <f t="shared" si="70"/>
        <v/>
      </c>
      <c r="W454" s="56" t="str">
        <f t="shared" si="71"/>
        <v/>
      </c>
      <c r="X454" s="54" t="str">
        <f t="shared" si="72"/>
        <v/>
      </c>
      <c r="Y454" s="52" t="str">
        <f t="shared" si="73"/>
        <v/>
      </c>
      <c r="Z454" s="17" t="str">
        <f t="shared" si="57"/>
        <v/>
      </c>
      <c r="AA454" s="17" t="str">
        <f t="shared" si="58"/>
        <v/>
      </c>
    </row>
    <row r="455" spans="1:27" x14ac:dyDescent="0.55000000000000004">
      <c r="A455" s="5" t="str">
        <f>IF('Data Validation'!$K$2&lt;&gt;TRUE,"",'Data Validation'!A455)</f>
        <v/>
      </c>
      <c r="B455" s="5" t="str">
        <f>IF('Data Validation'!$K$2&lt;&gt;TRUE,"",'Data Validation'!C455)</f>
        <v/>
      </c>
      <c r="C455" s="5" t="str">
        <f>IF('Data Validation'!$K$2&lt;&gt;TRUE,"",'Data Validation'!E455)</f>
        <v/>
      </c>
      <c r="D455" s="5" t="str">
        <f>IF('Data Validation'!$K$2&lt;&gt;TRUE,"",'Data Validation'!G455)</f>
        <v/>
      </c>
      <c r="E455" s="5" t="str">
        <f>IF($C455&lt;&gt;"M5","",Price!F455)</f>
        <v/>
      </c>
      <c r="F455" s="5" t="str">
        <f>IF($C455&lt;&gt;"M5","",Price!G455)</f>
        <v/>
      </c>
      <c r="G455" s="5" t="str">
        <f>IF($C455&lt;&gt;"M5","",SSA!E455)</f>
        <v/>
      </c>
      <c r="H455" s="5" t="str">
        <f>IF($C455&lt;&gt;"M5","",SSA!F455)</f>
        <v/>
      </c>
      <c r="I455" s="5" t="str">
        <f>IF($C455&lt;&gt;"M5","",SSA!G455)</f>
        <v/>
      </c>
      <c r="J455" s="5" t="str">
        <f>IF($C455&lt;&gt;"M5","",SSA!H455)</f>
        <v/>
      </c>
      <c r="K455" s="15" t="str">
        <f t="shared" si="59"/>
        <v/>
      </c>
      <c r="L455" s="26" t="str">
        <f t="shared" si="61"/>
        <v/>
      </c>
      <c r="M455" s="48" t="str">
        <f t="shared" si="62"/>
        <v/>
      </c>
      <c r="N455" s="49" t="str">
        <f t="shared" si="63"/>
        <v/>
      </c>
      <c r="O455" s="48" t="str">
        <f t="shared" si="64"/>
        <v/>
      </c>
      <c r="P455" s="27" t="str">
        <f t="shared" si="65"/>
        <v/>
      </c>
      <c r="Q455" s="53" t="str">
        <f t="shared" si="66"/>
        <v/>
      </c>
      <c r="R455" s="49" t="str">
        <f t="shared" si="60"/>
        <v/>
      </c>
      <c r="S455" s="48" t="str">
        <f t="shared" si="67"/>
        <v/>
      </c>
      <c r="T455" s="27" t="str">
        <f t="shared" si="68"/>
        <v/>
      </c>
      <c r="U455" s="53" t="str">
        <f t="shared" si="69"/>
        <v/>
      </c>
      <c r="V455" s="54" t="str">
        <f t="shared" si="70"/>
        <v/>
      </c>
      <c r="W455" s="56" t="str">
        <f t="shared" si="71"/>
        <v/>
      </c>
      <c r="X455" s="54" t="str">
        <f t="shared" si="72"/>
        <v/>
      </c>
      <c r="Y455" s="52" t="str">
        <f t="shared" si="73"/>
        <v/>
      </c>
      <c r="Z455" s="17" t="str">
        <f t="shared" si="57"/>
        <v/>
      </c>
      <c r="AA455" s="17" t="str">
        <f t="shared" si="58"/>
        <v/>
      </c>
    </row>
    <row r="456" spans="1:27" x14ac:dyDescent="0.55000000000000004">
      <c r="A456" s="5" t="str">
        <f>IF('Data Validation'!$K$2&lt;&gt;TRUE,"",'Data Validation'!A456)</f>
        <v/>
      </c>
      <c r="B456" s="5" t="str">
        <f>IF('Data Validation'!$K$2&lt;&gt;TRUE,"",'Data Validation'!C456)</f>
        <v/>
      </c>
      <c r="C456" s="5" t="str">
        <f>IF('Data Validation'!$K$2&lt;&gt;TRUE,"",'Data Validation'!E456)</f>
        <v/>
      </c>
      <c r="D456" s="5" t="str">
        <f>IF('Data Validation'!$K$2&lt;&gt;TRUE,"",'Data Validation'!G456)</f>
        <v/>
      </c>
      <c r="E456" s="5" t="str">
        <f>IF($C456&lt;&gt;"M5","",Price!F456)</f>
        <v/>
      </c>
      <c r="F456" s="5" t="str">
        <f>IF($C456&lt;&gt;"M5","",Price!G456)</f>
        <v/>
      </c>
      <c r="G456" s="5" t="str">
        <f>IF($C456&lt;&gt;"M5","",SSA!E456)</f>
        <v/>
      </c>
      <c r="H456" s="5" t="str">
        <f>IF($C456&lt;&gt;"M5","",SSA!F456)</f>
        <v/>
      </c>
      <c r="I456" s="5" t="str">
        <f>IF($C456&lt;&gt;"M5","",SSA!G456)</f>
        <v/>
      </c>
      <c r="J456" s="5" t="str">
        <f>IF($C456&lt;&gt;"M5","",SSA!H456)</f>
        <v/>
      </c>
      <c r="K456" s="15" t="str">
        <f t="shared" si="59"/>
        <v/>
      </c>
      <c r="L456" s="26" t="str">
        <f t="shared" si="61"/>
        <v/>
      </c>
      <c r="M456" s="48" t="str">
        <f t="shared" si="62"/>
        <v/>
      </c>
      <c r="N456" s="49" t="str">
        <f t="shared" si="63"/>
        <v/>
      </c>
      <c r="O456" s="48" t="str">
        <f t="shared" si="64"/>
        <v/>
      </c>
      <c r="P456" s="27" t="str">
        <f t="shared" si="65"/>
        <v/>
      </c>
      <c r="Q456" s="53" t="str">
        <f t="shared" si="66"/>
        <v/>
      </c>
      <c r="R456" s="49" t="str">
        <f t="shared" si="60"/>
        <v/>
      </c>
      <c r="S456" s="48" t="str">
        <f t="shared" si="67"/>
        <v/>
      </c>
      <c r="T456" s="27" t="str">
        <f t="shared" si="68"/>
        <v/>
      </c>
      <c r="U456" s="53" t="str">
        <f t="shared" si="69"/>
        <v/>
      </c>
      <c r="V456" s="54" t="str">
        <f t="shared" si="70"/>
        <v/>
      </c>
      <c r="W456" s="56" t="str">
        <f t="shared" si="71"/>
        <v/>
      </c>
      <c r="X456" s="54" t="str">
        <f t="shared" si="72"/>
        <v/>
      </c>
      <c r="Y456" s="52" t="str">
        <f t="shared" si="73"/>
        <v/>
      </c>
      <c r="Z456" s="17" t="str">
        <f t="shared" si="57"/>
        <v/>
      </c>
      <c r="AA456" s="17" t="str">
        <f t="shared" si="58"/>
        <v/>
      </c>
    </row>
    <row r="457" spans="1:27" x14ac:dyDescent="0.55000000000000004">
      <c r="A457" s="5" t="str">
        <f>IF('Data Validation'!$K$2&lt;&gt;TRUE,"",'Data Validation'!A457)</f>
        <v/>
      </c>
      <c r="B457" s="5" t="str">
        <f>IF('Data Validation'!$K$2&lt;&gt;TRUE,"",'Data Validation'!C457)</f>
        <v/>
      </c>
      <c r="C457" s="5" t="str">
        <f>IF('Data Validation'!$K$2&lt;&gt;TRUE,"",'Data Validation'!E457)</f>
        <v/>
      </c>
      <c r="D457" s="5" t="str">
        <f>IF('Data Validation'!$K$2&lt;&gt;TRUE,"",'Data Validation'!G457)</f>
        <v/>
      </c>
      <c r="E457" s="5" t="str">
        <f>IF($C457&lt;&gt;"M5","",Price!F457)</f>
        <v/>
      </c>
      <c r="F457" s="5" t="str">
        <f>IF($C457&lt;&gt;"M5","",Price!G457)</f>
        <v/>
      </c>
      <c r="G457" s="5" t="str">
        <f>IF($C457&lt;&gt;"M5","",SSA!E457)</f>
        <v/>
      </c>
      <c r="H457" s="5" t="str">
        <f>IF($C457&lt;&gt;"M5","",SSA!F457)</f>
        <v/>
      </c>
      <c r="I457" s="5" t="str">
        <f>IF($C457&lt;&gt;"M5","",SSA!G457)</f>
        <v/>
      </c>
      <c r="J457" s="5" t="str">
        <f>IF($C457&lt;&gt;"M5","",SSA!H457)</f>
        <v/>
      </c>
      <c r="K457" s="15" t="str">
        <f t="shared" si="59"/>
        <v/>
      </c>
      <c r="L457" s="26" t="str">
        <f t="shared" si="61"/>
        <v/>
      </c>
      <c r="M457" s="48" t="str">
        <f t="shared" si="62"/>
        <v/>
      </c>
      <c r="N457" s="49" t="str">
        <f t="shared" si="63"/>
        <v/>
      </c>
      <c r="O457" s="48" t="str">
        <f t="shared" si="64"/>
        <v/>
      </c>
      <c r="P457" s="27" t="str">
        <f t="shared" si="65"/>
        <v/>
      </c>
      <c r="Q457" s="53" t="str">
        <f t="shared" si="66"/>
        <v/>
      </c>
      <c r="R457" s="49" t="str">
        <f t="shared" si="60"/>
        <v/>
      </c>
      <c r="S457" s="48" t="str">
        <f t="shared" si="67"/>
        <v/>
      </c>
      <c r="T457" s="27" t="str">
        <f t="shared" si="68"/>
        <v/>
      </c>
      <c r="U457" s="53" t="str">
        <f t="shared" si="69"/>
        <v/>
      </c>
      <c r="V457" s="54" t="str">
        <f t="shared" si="70"/>
        <v/>
      </c>
      <c r="W457" s="56" t="str">
        <f t="shared" si="71"/>
        <v/>
      </c>
      <c r="X457" s="54" t="str">
        <f t="shared" si="72"/>
        <v/>
      </c>
      <c r="Y457" s="52" t="str">
        <f t="shared" si="73"/>
        <v/>
      </c>
      <c r="Z457" s="17" t="str">
        <f t="shared" si="57"/>
        <v/>
      </c>
      <c r="AA457" s="17" t="str">
        <f t="shared" si="58"/>
        <v/>
      </c>
    </row>
    <row r="458" spans="1:27" x14ac:dyDescent="0.55000000000000004">
      <c r="A458" s="5" t="str">
        <f>IF('Data Validation'!$K$2&lt;&gt;TRUE,"",'Data Validation'!A458)</f>
        <v/>
      </c>
      <c r="B458" s="5" t="str">
        <f>IF('Data Validation'!$K$2&lt;&gt;TRUE,"",'Data Validation'!C458)</f>
        <v/>
      </c>
      <c r="C458" s="5" t="str">
        <f>IF('Data Validation'!$K$2&lt;&gt;TRUE,"",'Data Validation'!E458)</f>
        <v/>
      </c>
      <c r="D458" s="5" t="str">
        <f>IF('Data Validation'!$K$2&lt;&gt;TRUE,"",'Data Validation'!G458)</f>
        <v/>
      </c>
      <c r="E458" s="5" t="str">
        <f>IF($C458&lt;&gt;"M5","",Price!F458)</f>
        <v/>
      </c>
      <c r="F458" s="5" t="str">
        <f>IF($C458&lt;&gt;"M5","",Price!G458)</f>
        <v/>
      </c>
      <c r="G458" s="5" t="str">
        <f>IF($C458&lt;&gt;"M5","",SSA!E458)</f>
        <v/>
      </c>
      <c r="H458" s="5" t="str">
        <f>IF($C458&lt;&gt;"M5","",SSA!F458)</f>
        <v/>
      </c>
      <c r="I458" s="5" t="str">
        <f>IF($C458&lt;&gt;"M5","",SSA!G458)</f>
        <v/>
      </c>
      <c r="J458" s="5" t="str">
        <f>IF($C458&lt;&gt;"M5","",SSA!H458)</f>
        <v/>
      </c>
      <c r="K458" s="15" t="str">
        <f t="shared" si="59"/>
        <v/>
      </c>
      <c r="L458" s="26" t="str">
        <f t="shared" si="61"/>
        <v/>
      </c>
      <c r="M458" s="48" t="str">
        <f t="shared" si="62"/>
        <v/>
      </c>
      <c r="N458" s="49" t="str">
        <f t="shared" si="63"/>
        <v/>
      </c>
      <c r="O458" s="48" t="str">
        <f t="shared" si="64"/>
        <v/>
      </c>
      <c r="P458" s="27" t="str">
        <f t="shared" si="65"/>
        <v/>
      </c>
      <c r="Q458" s="53" t="str">
        <f t="shared" si="66"/>
        <v/>
      </c>
      <c r="R458" s="49" t="str">
        <f t="shared" si="60"/>
        <v/>
      </c>
      <c r="S458" s="48" t="str">
        <f t="shared" si="67"/>
        <v/>
      </c>
      <c r="T458" s="27" t="str">
        <f t="shared" si="68"/>
        <v/>
      </c>
      <c r="U458" s="53" t="str">
        <f t="shared" si="69"/>
        <v/>
      </c>
      <c r="V458" s="54" t="str">
        <f t="shared" si="70"/>
        <v/>
      </c>
      <c r="W458" s="56" t="str">
        <f t="shared" si="71"/>
        <v/>
      </c>
      <c r="X458" s="54" t="str">
        <f t="shared" si="72"/>
        <v/>
      </c>
      <c r="Y458" s="52" t="str">
        <f t="shared" si="73"/>
        <v/>
      </c>
      <c r="Z458" s="17" t="str">
        <f t="shared" si="57"/>
        <v/>
      </c>
      <c r="AA458" s="17" t="str">
        <f t="shared" si="58"/>
        <v/>
      </c>
    </row>
    <row r="459" spans="1:27" x14ac:dyDescent="0.55000000000000004">
      <c r="A459" s="5" t="str">
        <f>IF('Data Validation'!$K$2&lt;&gt;TRUE,"",'Data Validation'!A459)</f>
        <v/>
      </c>
      <c r="B459" s="5" t="str">
        <f>IF('Data Validation'!$K$2&lt;&gt;TRUE,"",'Data Validation'!C459)</f>
        <v/>
      </c>
      <c r="C459" s="5" t="str">
        <f>IF('Data Validation'!$K$2&lt;&gt;TRUE,"",'Data Validation'!E459)</f>
        <v/>
      </c>
      <c r="D459" s="5" t="str">
        <f>IF('Data Validation'!$K$2&lt;&gt;TRUE,"",'Data Validation'!G459)</f>
        <v/>
      </c>
      <c r="E459" s="5" t="str">
        <f>IF($C459&lt;&gt;"M5","",Price!F459)</f>
        <v/>
      </c>
      <c r="F459" s="5" t="str">
        <f>IF($C459&lt;&gt;"M5","",Price!G459)</f>
        <v/>
      </c>
      <c r="G459" s="5" t="str">
        <f>IF($C459&lt;&gt;"M5","",SSA!E459)</f>
        <v/>
      </c>
      <c r="H459" s="5" t="str">
        <f>IF($C459&lt;&gt;"M5","",SSA!F459)</f>
        <v/>
      </c>
      <c r="I459" s="5" t="str">
        <f>IF($C459&lt;&gt;"M5","",SSA!G459)</f>
        <v/>
      </c>
      <c r="J459" s="5" t="str">
        <f>IF($C459&lt;&gt;"M5","",SSA!H459)</f>
        <v/>
      </c>
      <c r="K459" s="15" t="str">
        <f t="shared" si="59"/>
        <v/>
      </c>
      <c r="L459" s="26" t="str">
        <f t="shared" si="61"/>
        <v/>
      </c>
      <c r="M459" s="48" t="str">
        <f t="shared" si="62"/>
        <v/>
      </c>
      <c r="N459" s="49" t="str">
        <f t="shared" si="63"/>
        <v/>
      </c>
      <c r="O459" s="48" t="str">
        <f t="shared" si="64"/>
        <v/>
      </c>
      <c r="P459" s="27" t="str">
        <f t="shared" si="65"/>
        <v/>
      </c>
      <c r="Q459" s="53" t="str">
        <f t="shared" si="66"/>
        <v/>
      </c>
      <c r="R459" s="49" t="str">
        <f t="shared" si="60"/>
        <v/>
      </c>
      <c r="S459" s="48" t="str">
        <f t="shared" si="67"/>
        <v/>
      </c>
      <c r="T459" s="27" t="str">
        <f t="shared" si="68"/>
        <v/>
      </c>
      <c r="U459" s="53" t="str">
        <f t="shared" si="69"/>
        <v/>
      </c>
      <c r="V459" s="54" t="str">
        <f t="shared" si="70"/>
        <v/>
      </c>
      <c r="W459" s="56" t="str">
        <f t="shared" si="71"/>
        <v/>
      </c>
      <c r="X459" s="54" t="str">
        <f t="shared" si="72"/>
        <v/>
      </c>
      <c r="Y459" s="52" t="str">
        <f t="shared" si="73"/>
        <v/>
      </c>
      <c r="Z459" s="17" t="str">
        <f t="shared" ref="Z459:Z500" si="74">IF(W459="","",IF(AND(W459="Sig Excess High",M459&gt;0,(M459/Q459)&gt;0.5,V459=1,SUM(V448:V459)&gt;4),"Excess Pump",""))</f>
        <v/>
      </c>
      <c r="AA459" s="17" t="str">
        <f t="shared" ref="AA459:AA500" si="75">IF(Y459="","",IF(AND(Y459="Sig Excess Low",M459&lt;0,(M459/U459)&gt;0.5,X459=1,SUM(X448:X459)&gt;4),"Excess Dump",""))</f>
        <v/>
      </c>
    </row>
    <row r="460" spans="1:27" x14ac:dyDescent="0.55000000000000004">
      <c r="A460" s="5" t="str">
        <f>IF('Data Validation'!$K$2&lt;&gt;TRUE,"",'Data Validation'!A460)</f>
        <v/>
      </c>
      <c r="B460" s="5" t="str">
        <f>IF('Data Validation'!$K$2&lt;&gt;TRUE,"",'Data Validation'!C460)</f>
        <v/>
      </c>
      <c r="C460" s="5" t="str">
        <f>IF('Data Validation'!$K$2&lt;&gt;TRUE,"",'Data Validation'!E460)</f>
        <v/>
      </c>
      <c r="D460" s="5" t="str">
        <f>IF('Data Validation'!$K$2&lt;&gt;TRUE,"",'Data Validation'!G460)</f>
        <v/>
      </c>
      <c r="E460" s="5" t="str">
        <f>IF($C460&lt;&gt;"M5","",Price!F460)</f>
        <v/>
      </c>
      <c r="F460" s="5" t="str">
        <f>IF($C460&lt;&gt;"M5","",Price!G460)</f>
        <v/>
      </c>
      <c r="G460" s="5" t="str">
        <f>IF($C460&lt;&gt;"M5","",SSA!E460)</f>
        <v/>
      </c>
      <c r="H460" s="5" t="str">
        <f>IF($C460&lt;&gt;"M5","",SSA!F460)</f>
        <v/>
      </c>
      <c r="I460" s="5" t="str">
        <f>IF($C460&lt;&gt;"M5","",SSA!G460)</f>
        <v/>
      </c>
      <c r="J460" s="5" t="str">
        <f>IF($C460&lt;&gt;"M5","",SSA!H460)</f>
        <v/>
      </c>
      <c r="K460" s="15" t="str">
        <f t="shared" si="59"/>
        <v/>
      </c>
      <c r="L460" s="26" t="str">
        <f t="shared" si="61"/>
        <v/>
      </c>
      <c r="M460" s="48" t="str">
        <f t="shared" si="62"/>
        <v/>
      </c>
      <c r="N460" s="49" t="str">
        <f t="shared" si="63"/>
        <v/>
      </c>
      <c r="O460" s="48" t="str">
        <f t="shared" si="64"/>
        <v/>
      </c>
      <c r="P460" s="27" t="str">
        <f t="shared" si="65"/>
        <v/>
      </c>
      <c r="Q460" s="53" t="str">
        <f t="shared" si="66"/>
        <v/>
      </c>
      <c r="R460" s="49" t="str">
        <f t="shared" si="60"/>
        <v/>
      </c>
      <c r="S460" s="48" t="str">
        <f t="shared" si="67"/>
        <v/>
      </c>
      <c r="T460" s="27" t="str">
        <f t="shared" si="68"/>
        <v/>
      </c>
      <c r="U460" s="53" t="str">
        <f t="shared" si="69"/>
        <v/>
      </c>
      <c r="V460" s="54" t="str">
        <f t="shared" si="70"/>
        <v/>
      </c>
      <c r="W460" s="56" t="str">
        <f t="shared" si="71"/>
        <v/>
      </c>
      <c r="X460" s="54" t="str">
        <f t="shared" si="72"/>
        <v/>
      </c>
      <c r="Y460" s="52" t="str">
        <f t="shared" si="73"/>
        <v/>
      </c>
      <c r="Z460" s="17" t="str">
        <f t="shared" si="74"/>
        <v/>
      </c>
      <c r="AA460" s="17" t="str">
        <f t="shared" si="75"/>
        <v/>
      </c>
    </row>
    <row r="461" spans="1:27" x14ac:dyDescent="0.55000000000000004">
      <c r="A461" s="5" t="str">
        <f>IF('Data Validation'!$K$2&lt;&gt;TRUE,"",'Data Validation'!A461)</f>
        <v/>
      </c>
      <c r="B461" s="5" t="str">
        <f>IF('Data Validation'!$K$2&lt;&gt;TRUE,"",'Data Validation'!C461)</f>
        <v/>
      </c>
      <c r="C461" s="5" t="str">
        <f>IF('Data Validation'!$K$2&lt;&gt;TRUE,"",'Data Validation'!E461)</f>
        <v/>
      </c>
      <c r="D461" s="5" t="str">
        <f>IF('Data Validation'!$K$2&lt;&gt;TRUE,"",'Data Validation'!G461)</f>
        <v/>
      </c>
      <c r="E461" s="5" t="str">
        <f>IF($C461&lt;&gt;"M5","",Price!F461)</f>
        <v/>
      </c>
      <c r="F461" s="5" t="str">
        <f>IF($C461&lt;&gt;"M5","",Price!G461)</f>
        <v/>
      </c>
      <c r="G461" s="5" t="str">
        <f>IF($C461&lt;&gt;"M5","",SSA!E461)</f>
        <v/>
      </c>
      <c r="H461" s="5" t="str">
        <f>IF($C461&lt;&gt;"M5","",SSA!F461)</f>
        <v/>
      </c>
      <c r="I461" s="5" t="str">
        <f>IF($C461&lt;&gt;"M5","",SSA!G461)</f>
        <v/>
      </c>
      <c r="J461" s="5" t="str">
        <f>IF($C461&lt;&gt;"M5","",SSA!H461)</f>
        <v/>
      </c>
      <c r="K461" s="15" t="str">
        <f t="shared" si="59"/>
        <v/>
      </c>
      <c r="L461" s="26" t="str">
        <f t="shared" si="61"/>
        <v/>
      </c>
      <c r="M461" s="48" t="str">
        <f t="shared" si="62"/>
        <v/>
      </c>
      <c r="N461" s="49" t="str">
        <f t="shared" si="63"/>
        <v/>
      </c>
      <c r="O461" s="48" t="str">
        <f t="shared" si="64"/>
        <v/>
      </c>
      <c r="P461" s="27" t="str">
        <f t="shared" si="65"/>
        <v/>
      </c>
      <c r="Q461" s="53" t="str">
        <f t="shared" si="66"/>
        <v/>
      </c>
      <c r="R461" s="49" t="str">
        <f t="shared" si="60"/>
        <v/>
      </c>
      <c r="S461" s="48" t="str">
        <f t="shared" si="67"/>
        <v/>
      </c>
      <c r="T461" s="27" t="str">
        <f t="shared" si="68"/>
        <v/>
      </c>
      <c r="U461" s="53" t="str">
        <f t="shared" si="69"/>
        <v/>
      </c>
      <c r="V461" s="54" t="str">
        <f t="shared" si="70"/>
        <v/>
      </c>
      <c r="W461" s="56" t="str">
        <f t="shared" si="71"/>
        <v/>
      </c>
      <c r="X461" s="54" t="str">
        <f t="shared" si="72"/>
        <v/>
      </c>
      <c r="Y461" s="52" t="str">
        <f t="shared" si="73"/>
        <v/>
      </c>
      <c r="Z461" s="17" t="str">
        <f t="shared" si="74"/>
        <v/>
      </c>
      <c r="AA461" s="17" t="str">
        <f t="shared" si="75"/>
        <v/>
      </c>
    </row>
    <row r="462" spans="1:27" x14ac:dyDescent="0.55000000000000004">
      <c r="A462" s="5" t="str">
        <f>IF('Data Validation'!$K$2&lt;&gt;TRUE,"",'Data Validation'!A462)</f>
        <v/>
      </c>
      <c r="B462" s="5" t="str">
        <f>IF('Data Validation'!$K$2&lt;&gt;TRUE,"",'Data Validation'!C462)</f>
        <v/>
      </c>
      <c r="C462" s="5" t="str">
        <f>IF('Data Validation'!$K$2&lt;&gt;TRUE,"",'Data Validation'!E462)</f>
        <v/>
      </c>
      <c r="D462" s="5" t="str">
        <f>IF('Data Validation'!$K$2&lt;&gt;TRUE,"",'Data Validation'!G462)</f>
        <v/>
      </c>
      <c r="E462" s="5" t="str">
        <f>IF($C462&lt;&gt;"M5","",Price!F462)</f>
        <v/>
      </c>
      <c r="F462" s="5" t="str">
        <f>IF($C462&lt;&gt;"M5","",Price!G462)</f>
        <v/>
      </c>
      <c r="G462" s="5" t="str">
        <f>IF($C462&lt;&gt;"M5","",SSA!E462)</f>
        <v/>
      </c>
      <c r="H462" s="5" t="str">
        <f>IF($C462&lt;&gt;"M5","",SSA!F462)</f>
        <v/>
      </c>
      <c r="I462" s="5" t="str">
        <f>IF($C462&lt;&gt;"M5","",SSA!G462)</f>
        <v/>
      </c>
      <c r="J462" s="5" t="str">
        <f>IF($C462&lt;&gt;"M5","",SSA!H462)</f>
        <v/>
      </c>
      <c r="K462" s="15" t="str">
        <f t="shared" si="59"/>
        <v/>
      </c>
      <c r="L462" s="26" t="str">
        <f t="shared" si="61"/>
        <v/>
      </c>
      <c r="M462" s="48" t="str">
        <f t="shared" si="62"/>
        <v/>
      </c>
      <c r="N462" s="49" t="str">
        <f t="shared" si="63"/>
        <v/>
      </c>
      <c r="O462" s="48" t="str">
        <f t="shared" si="64"/>
        <v/>
      </c>
      <c r="P462" s="27" t="str">
        <f t="shared" si="65"/>
        <v/>
      </c>
      <c r="Q462" s="53" t="str">
        <f t="shared" si="66"/>
        <v/>
      </c>
      <c r="R462" s="49" t="str">
        <f t="shared" si="60"/>
        <v/>
      </c>
      <c r="S462" s="48" t="str">
        <f t="shared" si="67"/>
        <v/>
      </c>
      <c r="T462" s="27" t="str">
        <f t="shared" si="68"/>
        <v/>
      </c>
      <c r="U462" s="53" t="str">
        <f t="shared" si="69"/>
        <v/>
      </c>
      <c r="V462" s="54" t="str">
        <f t="shared" si="70"/>
        <v/>
      </c>
      <c r="W462" s="56" t="str">
        <f t="shared" si="71"/>
        <v/>
      </c>
      <c r="X462" s="54" t="str">
        <f t="shared" si="72"/>
        <v/>
      </c>
      <c r="Y462" s="52" t="str">
        <f t="shared" si="73"/>
        <v/>
      </c>
      <c r="Z462" s="17" t="str">
        <f t="shared" si="74"/>
        <v/>
      </c>
      <c r="AA462" s="17" t="str">
        <f t="shared" si="75"/>
        <v/>
      </c>
    </row>
    <row r="463" spans="1:27" x14ac:dyDescent="0.55000000000000004">
      <c r="A463" s="5" t="str">
        <f>IF('Data Validation'!$K$2&lt;&gt;TRUE,"",'Data Validation'!A463)</f>
        <v/>
      </c>
      <c r="B463" s="5" t="str">
        <f>IF('Data Validation'!$K$2&lt;&gt;TRUE,"",'Data Validation'!C463)</f>
        <v/>
      </c>
      <c r="C463" s="5" t="str">
        <f>IF('Data Validation'!$K$2&lt;&gt;TRUE,"",'Data Validation'!E463)</f>
        <v/>
      </c>
      <c r="D463" s="5" t="str">
        <f>IF('Data Validation'!$K$2&lt;&gt;TRUE,"",'Data Validation'!G463)</f>
        <v/>
      </c>
      <c r="E463" s="5" t="str">
        <f>IF($C463&lt;&gt;"M5","",Price!F463)</f>
        <v/>
      </c>
      <c r="F463" s="5" t="str">
        <f>IF($C463&lt;&gt;"M5","",Price!G463)</f>
        <v/>
      </c>
      <c r="G463" s="5" t="str">
        <f>IF($C463&lt;&gt;"M5","",SSA!E463)</f>
        <v/>
      </c>
      <c r="H463" s="5" t="str">
        <f>IF($C463&lt;&gt;"M5","",SSA!F463)</f>
        <v/>
      </c>
      <c r="I463" s="5" t="str">
        <f>IF($C463&lt;&gt;"M5","",SSA!G463)</f>
        <v/>
      </c>
      <c r="J463" s="5" t="str">
        <f>IF($C463&lt;&gt;"M5","",SSA!H463)</f>
        <v/>
      </c>
      <c r="K463" s="15" t="str">
        <f t="shared" si="59"/>
        <v/>
      </c>
      <c r="L463" s="26" t="str">
        <f t="shared" si="61"/>
        <v/>
      </c>
      <c r="M463" s="48" t="str">
        <f t="shared" si="62"/>
        <v/>
      </c>
      <c r="N463" s="49" t="str">
        <f t="shared" si="63"/>
        <v/>
      </c>
      <c r="O463" s="48" t="str">
        <f t="shared" si="64"/>
        <v/>
      </c>
      <c r="P463" s="27" t="str">
        <f t="shared" si="65"/>
        <v/>
      </c>
      <c r="Q463" s="53" t="str">
        <f t="shared" si="66"/>
        <v/>
      </c>
      <c r="R463" s="49" t="str">
        <f t="shared" si="60"/>
        <v/>
      </c>
      <c r="S463" s="48" t="str">
        <f t="shared" si="67"/>
        <v/>
      </c>
      <c r="T463" s="27" t="str">
        <f t="shared" si="68"/>
        <v/>
      </c>
      <c r="U463" s="53" t="str">
        <f t="shared" si="69"/>
        <v/>
      </c>
      <c r="V463" s="54" t="str">
        <f t="shared" si="70"/>
        <v/>
      </c>
      <c r="W463" s="56" t="str">
        <f t="shared" si="71"/>
        <v/>
      </c>
      <c r="X463" s="54" t="str">
        <f t="shared" si="72"/>
        <v/>
      </c>
      <c r="Y463" s="52" t="str">
        <f t="shared" si="73"/>
        <v/>
      </c>
      <c r="Z463" s="17" t="str">
        <f t="shared" si="74"/>
        <v/>
      </c>
      <c r="AA463" s="17" t="str">
        <f t="shared" si="75"/>
        <v/>
      </c>
    </row>
    <row r="464" spans="1:27" x14ac:dyDescent="0.55000000000000004">
      <c r="A464" s="5" t="str">
        <f>IF('Data Validation'!$K$2&lt;&gt;TRUE,"",'Data Validation'!A464)</f>
        <v/>
      </c>
      <c r="B464" s="5" t="str">
        <f>IF('Data Validation'!$K$2&lt;&gt;TRUE,"",'Data Validation'!C464)</f>
        <v/>
      </c>
      <c r="C464" s="5" t="str">
        <f>IF('Data Validation'!$K$2&lt;&gt;TRUE,"",'Data Validation'!E464)</f>
        <v/>
      </c>
      <c r="D464" s="5" t="str">
        <f>IF('Data Validation'!$K$2&lt;&gt;TRUE,"",'Data Validation'!G464)</f>
        <v/>
      </c>
      <c r="E464" s="5" t="str">
        <f>IF($C464&lt;&gt;"M5","",Price!F464)</f>
        <v/>
      </c>
      <c r="F464" s="5" t="str">
        <f>IF($C464&lt;&gt;"M5","",Price!G464)</f>
        <v/>
      </c>
      <c r="G464" s="5" t="str">
        <f>IF($C464&lt;&gt;"M5","",SSA!E464)</f>
        <v/>
      </c>
      <c r="H464" s="5" t="str">
        <f>IF($C464&lt;&gt;"M5","",SSA!F464)</f>
        <v/>
      </c>
      <c r="I464" s="5" t="str">
        <f>IF($C464&lt;&gt;"M5","",SSA!G464)</f>
        <v/>
      </c>
      <c r="J464" s="5" t="str">
        <f>IF($C464&lt;&gt;"M5","",SSA!H464)</f>
        <v/>
      </c>
      <c r="K464" s="15" t="str">
        <f t="shared" si="59"/>
        <v/>
      </c>
      <c r="L464" s="26" t="str">
        <f t="shared" si="61"/>
        <v/>
      </c>
      <c r="M464" s="48" t="str">
        <f t="shared" si="62"/>
        <v/>
      </c>
      <c r="N464" s="49" t="str">
        <f t="shared" si="63"/>
        <v/>
      </c>
      <c r="O464" s="48" t="str">
        <f t="shared" si="64"/>
        <v/>
      </c>
      <c r="P464" s="27" t="str">
        <f t="shared" si="65"/>
        <v/>
      </c>
      <c r="Q464" s="53" t="str">
        <f t="shared" si="66"/>
        <v/>
      </c>
      <c r="R464" s="49" t="str">
        <f t="shared" si="60"/>
        <v/>
      </c>
      <c r="S464" s="48" t="str">
        <f t="shared" si="67"/>
        <v/>
      </c>
      <c r="T464" s="27" t="str">
        <f t="shared" si="68"/>
        <v/>
      </c>
      <c r="U464" s="53" t="str">
        <f t="shared" si="69"/>
        <v/>
      </c>
      <c r="V464" s="54" t="str">
        <f t="shared" si="70"/>
        <v/>
      </c>
      <c r="W464" s="56" t="str">
        <f t="shared" si="71"/>
        <v/>
      </c>
      <c r="X464" s="54" t="str">
        <f t="shared" si="72"/>
        <v/>
      </c>
      <c r="Y464" s="52" t="str">
        <f t="shared" si="73"/>
        <v/>
      </c>
      <c r="Z464" s="17" t="str">
        <f t="shared" si="74"/>
        <v/>
      </c>
      <c r="AA464" s="17" t="str">
        <f t="shared" si="75"/>
        <v/>
      </c>
    </row>
    <row r="465" spans="1:27" x14ac:dyDescent="0.55000000000000004">
      <c r="A465" s="5" t="str">
        <f>IF('Data Validation'!$K$2&lt;&gt;TRUE,"",'Data Validation'!A465)</f>
        <v/>
      </c>
      <c r="B465" s="5" t="str">
        <f>IF('Data Validation'!$K$2&lt;&gt;TRUE,"",'Data Validation'!C465)</f>
        <v/>
      </c>
      <c r="C465" s="5" t="str">
        <f>IF('Data Validation'!$K$2&lt;&gt;TRUE,"",'Data Validation'!E465)</f>
        <v/>
      </c>
      <c r="D465" s="5" t="str">
        <f>IF('Data Validation'!$K$2&lt;&gt;TRUE,"",'Data Validation'!G465)</f>
        <v/>
      </c>
      <c r="E465" s="5" t="str">
        <f>IF($C465&lt;&gt;"M5","",Price!F465)</f>
        <v/>
      </c>
      <c r="F465" s="5" t="str">
        <f>IF($C465&lt;&gt;"M5","",Price!G465)</f>
        <v/>
      </c>
      <c r="G465" s="5" t="str">
        <f>IF($C465&lt;&gt;"M5","",SSA!E465)</f>
        <v/>
      </c>
      <c r="H465" s="5" t="str">
        <f>IF($C465&lt;&gt;"M5","",SSA!F465)</f>
        <v/>
      </c>
      <c r="I465" s="5" t="str">
        <f>IF($C465&lt;&gt;"M5","",SSA!G465)</f>
        <v/>
      </c>
      <c r="J465" s="5" t="str">
        <f>IF($C465&lt;&gt;"M5","",SSA!H465)</f>
        <v/>
      </c>
      <c r="K465" s="15" t="str">
        <f t="shared" si="59"/>
        <v/>
      </c>
      <c r="L465" s="26" t="str">
        <f t="shared" si="61"/>
        <v/>
      </c>
      <c r="M465" s="48" t="str">
        <f t="shared" si="62"/>
        <v/>
      </c>
      <c r="N465" s="49" t="str">
        <f t="shared" si="63"/>
        <v/>
      </c>
      <c r="O465" s="48" t="str">
        <f t="shared" si="64"/>
        <v/>
      </c>
      <c r="P465" s="27" t="str">
        <f t="shared" si="65"/>
        <v/>
      </c>
      <c r="Q465" s="53" t="str">
        <f t="shared" si="66"/>
        <v/>
      </c>
      <c r="R465" s="49" t="str">
        <f t="shared" si="60"/>
        <v/>
      </c>
      <c r="S465" s="48" t="str">
        <f t="shared" si="67"/>
        <v/>
      </c>
      <c r="T465" s="27" t="str">
        <f t="shared" si="68"/>
        <v/>
      </c>
      <c r="U465" s="53" t="str">
        <f t="shared" si="69"/>
        <v/>
      </c>
      <c r="V465" s="54" t="str">
        <f t="shared" si="70"/>
        <v/>
      </c>
      <c r="W465" s="56" t="str">
        <f t="shared" si="71"/>
        <v/>
      </c>
      <c r="X465" s="54" t="str">
        <f t="shared" si="72"/>
        <v/>
      </c>
      <c r="Y465" s="52" t="str">
        <f t="shared" si="73"/>
        <v/>
      </c>
      <c r="Z465" s="17" t="str">
        <f t="shared" si="74"/>
        <v/>
      </c>
      <c r="AA465" s="17" t="str">
        <f t="shared" si="75"/>
        <v/>
      </c>
    </row>
    <row r="466" spans="1:27" x14ac:dyDescent="0.55000000000000004">
      <c r="A466" s="5" t="str">
        <f>IF('Data Validation'!$K$2&lt;&gt;TRUE,"",'Data Validation'!A466)</f>
        <v/>
      </c>
      <c r="B466" s="5" t="str">
        <f>IF('Data Validation'!$K$2&lt;&gt;TRUE,"",'Data Validation'!C466)</f>
        <v/>
      </c>
      <c r="C466" s="5" t="str">
        <f>IF('Data Validation'!$K$2&lt;&gt;TRUE,"",'Data Validation'!E466)</f>
        <v/>
      </c>
      <c r="D466" s="5" t="str">
        <f>IF('Data Validation'!$K$2&lt;&gt;TRUE,"",'Data Validation'!G466)</f>
        <v/>
      </c>
      <c r="E466" s="5" t="str">
        <f>IF($C466&lt;&gt;"M5","",Price!F466)</f>
        <v/>
      </c>
      <c r="F466" s="5" t="str">
        <f>IF($C466&lt;&gt;"M5","",Price!G466)</f>
        <v/>
      </c>
      <c r="G466" s="5" t="str">
        <f>IF($C466&lt;&gt;"M5","",SSA!E466)</f>
        <v/>
      </c>
      <c r="H466" s="5" t="str">
        <f>IF($C466&lt;&gt;"M5","",SSA!F466)</f>
        <v/>
      </c>
      <c r="I466" s="5" t="str">
        <f>IF($C466&lt;&gt;"M5","",SSA!G466)</f>
        <v/>
      </c>
      <c r="J466" s="5" t="str">
        <f>IF($C466&lt;&gt;"M5","",SSA!H466)</f>
        <v/>
      </c>
      <c r="K466" s="15" t="str">
        <f t="shared" si="59"/>
        <v/>
      </c>
      <c r="L466" s="26" t="str">
        <f t="shared" si="61"/>
        <v/>
      </c>
      <c r="M466" s="48" t="str">
        <f t="shared" si="62"/>
        <v/>
      </c>
      <c r="N466" s="49" t="str">
        <f t="shared" si="63"/>
        <v/>
      </c>
      <c r="O466" s="48" t="str">
        <f t="shared" si="64"/>
        <v/>
      </c>
      <c r="P466" s="27" t="str">
        <f t="shared" si="65"/>
        <v/>
      </c>
      <c r="Q466" s="53" t="str">
        <f t="shared" si="66"/>
        <v/>
      </c>
      <c r="R466" s="49" t="str">
        <f t="shared" si="60"/>
        <v/>
      </c>
      <c r="S466" s="48" t="str">
        <f t="shared" si="67"/>
        <v/>
      </c>
      <c r="T466" s="27" t="str">
        <f t="shared" si="68"/>
        <v/>
      </c>
      <c r="U466" s="53" t="str">
        <f t="shared" si="69"/>
        <v/>
      </c>
      <c r="V466" s="54" t="str">
        <f t="shared" si="70"/>
        <v/>
      </c>
      <c r="W466" s="56" t="str">
        <f t="shared" si="71"/>
        <v/>
      </c>
      <c r="X466" s="54" t="str">
        <f t="shared" si="72"/>
        <v/>
      </c>
      <c r="Y466" s="52" t="str">
        <f t="shared" si="73"/>
        <v/>
      </c>
      <c r="Z466" s="17" t="str">
        <f t="shared" si="74"/>
        <v/>
      </c>
      <c r="AA466" s="17" t="str">
        <f t="shared" si="75"/>
        <v/>
      </c>
    </row>
    <row r="467" spans="1:27" x14ac:dyDescent="0.55000000000000004">
      <c r="A467" s="5" t="str">
        <f>IF('Data Validation'!$K$2&lt;&gt;TRUE,"",'Data Validation'!A467)</f>
        <v/>
      </c>
      <c r="B467" s="5" t="str">
        <f>IF('Data Validation'!$K$2&lt;&gt;TRUE,"",'Data Validation'!C467)</f>
        <v/>
      </c>
      <c r="C467" s="5" t="str">
        <f>IF('Data Validation'!$K$2&lt;&gt;TRUE,"",'Data Validation'!E467)</f>
        <v/>
      </c>
      <c r="D467" s="5" t="str">
        <f>IF('Data Validation'!$K$2&lt;&gt;TRUE,"",'Data Validation'!G467)</f>
        <v/>
      </c>
      <c r="E467" s="5" t="str">
        <f>IF($C467&lt;&gt;"M5","",Price!F467)</f>
        <v/>
      </c>
      <c r="F467" s="5" t="str">
        <f>IF($C467&lt;&gt;"M5","",Price!G467)</f>
        <v/>
      </c>
      <c r="G467" s="5" t="str">
        <f>IF($C467&lt;&gt;"M5","",SSA!E467)</f>
        <v/>
      </c>
      <c r="H467" s="5" t="str">
        <f>IF($C467&lt;&gt;"M5","",SSA!F467)</f>
        <v/>
      </c>
      <c r="I467" s="5" t="str">
        <f>IF($C467&lt;&gt;"M5","",SSA!G467)</f>
        <v/>
      </c>
      <c r="J467" s="5" t="str">
        <f>IF($C467&lt;&gt;"M5","",SSA!H467)</f>
        <v/>
      </c>
      <c r="K467" s="15" t="str">
        <f t="shared" si="59"/>
        <v/>
      </c>
      <c r="L467" s="26" t="str">
        <f t="shared" si="61"/>
        <v/>
      </c>
      <c r="M467" s="48" t="str">
        <f t="shared" si="62"/>
        <v/>
      </c>
      <c r="N467" s="49" t="str">
        <f t="shared" si="63"/>
        <v/>
      </c>
      <c r="O467" s="48" t="str">
        <f t="shared" si="64"/>
        <v/>
      </c>
      <c r="P467" s="27" t="str">
        <f t="shared" si="65"/>
        <v/>
      </c>
      <c r="Q467" s="53" t="str">
        <f t="shared" si="66"/>
        <v/>
      </c>
      <c r="R467" s="49" t="str">
        <f t="shared" si="60"/>
        <v/>
      </c>
      <c r="S467" s="48" t="str">
        <f t="shared" si="67"/>
        <v/>
      </c>
      <c r="T467" s="27" t="str">
        <f t="shared" si="68"/>
        <v/>
      </c>
      <c r="U467" s="53" t="str">
        <f t="shared" si="69"/>
        <v/>
      </c>
      <c r="V467" s="54" t="str">
        <f t="shared" si="70"/>
        <v/>
      </c>
      <c r="W467" s="56" t="str">
        <f t="shared" si="71"/>
        <v/>
      </c>
      <c r="X467" s="54" t="str">
        <f t="shared" si="72"/>
        <v/>
      </c>
      <c r="Y467" s="52" t="str">
        <f t="shared" si="73"/>
        <v/>
      </c>
      <c r="Z467" s="17" t="str">
        <f t="shared" si="74"/>
        <v/>
      </c>
      <c r="AA467" s="17" t="str">
        <f t="shared" si="75"/>
        <v/>
      </c>
    </row>
    <row r="468" spans="1:27" x14ac:dyDescent="0.55000000000000004">
      <c r="A468" s="5" t="str">
        <f>IF('Data Validation'!$K$2&lt;&gt;TRUE,"",'Data Validation'!A468)</f>
        <v/>
      </c>
      <c r="B468" s="5" t="str">
        <f>IF('Data Validation'!$K$2&lt;&gt;TRUE,"",'Data Validation'!C468)</f>
        <v/>
      </c>
      <c r="C468" s="5" t="str">
        <f>IF('Data Validation'!$K$2&lt;&gt;TRUE,"",'Data Validation'!E468)</f>
        <v/>
      </c>
      <c r="D468" s="5" t="str">
        <f>IF('Data Validation'!$K$2&lt;&gt;TRUE,"",'Data Validation'!G468)</f>
        <v/>
      </c>
      <c r="E468" s="5" t="str">
        <f>IF($C468&lt;&gt;"M5","",Price!F468)</f>
        <v/>
      </c>
      <c r="F468" s="5" t="str">
        <f>IF($C468&lt;&gt;"M5","",Price!G468)</f>
        <v/>
      </c>
      <c r="G468" s="5" t="str">
        <f>IF($C468&lt;&gt;"M5","",SSA!E468)</f>
        <v/>
      </c>
      <c r="H468" s="5" t="str">
        <f>IF($C468&lt;&gt;"M5","",SSA!F468)</f>
        <v/>
      </c>
      <c r="I468" s="5" t="str">
        <f>IF($C468&lt;&gt;"M5","",SSA!G468)</f>
        <v/>
      </c>
      <c r="J468" s="5" t="str">
        <f>IF($C468&lt;&gt;"M5","",SSA!H468)</f>
        <v/>
      </c>
      <c r="K468" s="15" t="str">
        <f t="shared" si="59"/>
        <v/>
      </c>
      <c r="L468" s="26" t="str">
        <f t="shared" si="61"/>
        <v/>
      </c>
      <c r="M468" s="48" t="str">
        <f t="shared" si="62"/>
        <v/>
      </c>
      <c r="N468" s="49" t="str">
        <f t="shared" si="63"/>
        <v/>
      </c>
      <c r="O468" s="48" t="str">
        <f t="shared" si="64"/>
        <v/>
      </c>
      <c r="P468" s="27" t="str">
        <f t="shared" si="65"/>
        <v/>
      </c>
      <c r="Q468" s="53" t="str">
        <f t="shared" si="66"/>
        <v/>
      </c>
      <c r="R468" s="49" t="str">
        <f t="shared" si="60"/>
        <v/>
      </c>
      <c r="S468" s="48" t="str">
        <f t="shared" si="67"/>
        <v/>
      </c>
      <c r="T468" s="27" t="str">
        <f t="shared" si="68"/>
        <v/>
      </c>
      <c r="U468" s="53" t="str">
        <f t="shared" si="69"/>
        <v/>
      </c>
      <c r="V468" s="54" t="str">
        <f t="shared" si="70"/>
        <v/>
      </c>
      <c r="W468" s="56" t="str">
        <f t="shared" si="71"/>
        <v/>
      </c>
      <c r="X468" s="54" t="str">
        <f t="shared" si="72"/>
        <v/>
      </c>
      <c r="Y468" s="52" t="str">
        <f t="shared" si="73"/>
        <v/>
      </c>
      <c r="Z468" s="17" t="str">
        <f t="shared" si="74"/>
        <v/>
      </c>
      <c r="AA468" s="17" t="str">
        <f t="shared" si="75"/>
        <v/>
      </c>
    </row>
    <row r="469" spans="1:27" x14ac:dyDescent="0.55000000000000004">
      <c r="A469" s="5" t="str">
        <f>IF('Data Validation'!$K$2&lt;&gt;TRUE,"",'Data Validation'!A469)</f>
        <v/>
      </c>
      <c r="B469" s="5" t="str">
        <f>IF('Data Validation'!$K$2&lt;&gt;TRUE,"",'Data Validation'!C469)</f>
        <v/>
      </c>
      <c r="C469" s="5" t="str">
        <f>IF('Data Validation'!$K$2&lt;&gt;TRUE,"",'Data Validation'!E469)</f>
        <v/>
      </c>
      <c r="D469" s="5" t="str">
        <f>IF('Data Validation'!$K$2&lt;&gt;TRUE,"",'Data Validation'!G469)</f>
        <v/>
      </c>
      <c r="E469" s="5" t="str">
        <f>IF($C469&lt;&gt;"M5","",Price!F469)</f>
        <v/>
      </c>
      <c r="F469" s="5" t="str">
        <f>IF($C469&lt;&gt;"M5","",Price!G469)</f>
        <v/>
      </c>
      <c r="G469" s="5" t="str">
        <f>IF($C469&lt;&gt;"M5","",SSA!E469)</f>
        <v/>
      </c>
      <c r="H469" s="5" t="str">
        <f>IF($C469&lt;&gt;"M5","",SSA!F469)</f>
        <v/>
      </c>
      <c r="I469" s="5" t="str">
        <f>IF($C469&lt;&gt;"M5","",SSA!G469)</f>
        <v/>
      </c>
      <c r="J469" s="5" t="str">
        <f>IF($C469&lt;&gt;"M5","",SSA!H469)</f>
        <v/>
      </c>
      <c r="K469" s="15" t="str">
        <f t="shared" si="59"/>
        <v/>
      </c>
      <c r="L469" s="26" t="str">
        <f t="shared" si="61"/>
        <v/>
      </c>
      <c r="M469" s="48" t="str">
        <f t="shared" si="62"/>
        <v/>
      </c>
      <c r="N469" s="49" t="str">
        <f t="shared" si="63"/>
        <v/>
      </c>
      <c r="O469" s="48" t="str">
        <f t="shared" si="64"/>
        <v/>
      </c>
      <c r="P469" s="27" t="str">
        <f t="shared" si="65"/>
        <v/>
      </c>
      <c r="Q469" s="53" t="str">
        <f t="shared" si="66"/>
        <v/>
      </c>
      <c r="R469" s="49" t="str">
        <f t="shared" si="60"/>
        <v/>
      </c>
      <c r="S469" s="48" t="str">
        <f t="shared" si="67"/>
        <v/>
      </c>
      <c r="T469" s="27" t="str">
        <f t="shared" si="68"/>
        <v/>
      </c>
      <c r="U469" s="53" t="str">
        <f t="shared" si="69"/>
        <v/>
      </c>
      <c r="V469" s="54" t="str">
        <f t="shared" si="70"/>
        <v/>
      </c>
      <c r="W469" s="56" t="str">
        <f t="shared" si="71"/>
        <v/>
      </c>
      <c r="X469" s="54" t="str">
        <f t="shared" si="72"/>
        <v/>
      </c>
      <c r="Y469" s="52" t="str">
        <f t="shared" si="73"/>
        <v/>
      </c>
      <c r="Z469" s="17" t="str">
        <f t="shared" si="74"/>
        <v/>
      </c>
      <c r="AA469" s="17" t="str">
        <f t="shared" si="75"/>
        <v/>
      </c>
    </row>
    <row r="470" spans="1:27" x14ac:dyDescent="0.55000000000000004">
      <c r="A470" s="5" t="str">
        <f>IF('Data Validation'!$K$2&lt;&gt;TRUE,"",'Data Validation'!A470)</f>
        <v/>
      </c>
      <c r="B470" s="5" t="str">
        <f>IF('Data Validation'!$K$2&lt;&gt;TRUE,"",'Data Validation'!C470)</f>
        <v/>
      </c>
      <c r="C470" s="5" t="str">
        <f>IF('Data Validation'!$K$2&lt;&gt;TRUE,"",'Data Validation'!E470)</f>
        <v/>
      </c>
      <c r="D470" s="5" t="str">
        <f>IF('Data Validation'!$K$2&lt;&gt;TRUE,"",'Data Validation'!G470)</f>
        <v/>
      </c>
      <c r="E470" s="5" t="str">
        <f>IF($C470&lt;&gt;"M5","",Price!F470)</f>
        <v/>
      </c>
      <c r="F470" s="5" t="str">
        <f>IF($C470&lt;&gt;"M5","",Price!G470)</f>
        <v/>
      </c>
      <c r="G470" s="5" t="str">
        <f>IF($C470&lt;&gt;"M5","",SSA!E470)</f>
        <v/>
      </c>
      <c r="H470" s="5" t="str">
        <f>IF($C470&lt;&gt;"M5","",SSA!F470)</f>
        <v/>
      </c>
      <c r="I470" s="5" t="str">
        <f>IF($C470&lt;&gt;"M5","",SSA!G470)</f>
        <v/>
      </c>
      <c r="J470" s="5" t="str">
        <f>IF($C470&lt;&gt;"M5","",SSA!H470)</f>
        <v/>
      </c>
      <c r="K470" s="15" t="str">
        <f t="shared" si="59"/>
        <v/>
      </c>
      <c r="L470" s="26" t="str">
        <f t="shared" si="61"/>
        <v/>
      </c>
      <c r="M470" s="48" t="str">
        <f t="shared" si="62"/>
        <v/>
      </c>
      <c r="N470" s="49" t="str">
        <f t="shared" si="63"/>
        <v/>
      </c>
      <c r="O470" s="48" t="str">
        <f t="shared" si="64"/>
        <v/>
      </c>
      <c r="P470" s="27" t="str">
        <f t="shared" si="65"/>
        <v/>
      </c>
      <c r="Q470" s="53" t="str">
        <f t="shared" si="66"/>
        <v/>
      </c>
      <c r="R470" s="49" t="str">
        <f t="shared" si="60"/>
        <v/>
      </c>
      <c r="S470" s="48" t="str">
        <f t="shared" si="67"/>
        <v/>
      </c>
      <c r="T470" s="27" t="str">
        <f t="shared" si="68"/>
        <v/>
      </c>
      <c r="U470" s="53" t="str">
        <f t="shared" si="69"/>
        <v/>
      </c>
      <c r="V470" s="54" t="str">
        <f t="shared" si="70"/>
        <v/>
      </c>
      <c r="W470" s="56" t="str">
        <f t="shared" si="71"/>
        <v/>
      </c>
      <c r="X470" s="54" t="str">
        <f t="shared" si="72"/>
        <v/>
      </c>
      <c r="Y470" s="52" t="str">
        <f t="shared" si="73"/>
        <v/>
      </c>
      <c r="Z470" s="17" t="str">
        <f t="shared" si="74"/>
        <v/>
      </c>
      <c r="AA470" s="17" t="str">
        <f t="shared" si="75"/>
        <v/>
      </c>
    </row>
    <row r="471" spans="1:27" x14ac:dyDescent="0.55000000000000004">
      <c r="A471" s="5" t="str">
        <f>IF('Data Validation'!$K$2&lt;&gt;TRUE,"",'Data Validation'!A471)</f>
        <v/>
      </c>
      <c r="B471" s="5" t="str">
        <f>IF('Data Validation'!$K$2&lt;&gt;TRUE,"",'Data Validation'!C471)</f>
        <v/>
      </c>
      <c r="C471" s="5" t="str">
        <f>IF('Data Validation'!$K$2&lt;&gt;TRUE,"",'Data Validation'!E471)</f>
        <v/>
      </c>
      <c r="D471" s="5" t="str">
        <f>IF('Data Validation'!$K$2&lt;&gt;TRUE,"",'Data Validation'!G471)</f>
        <v/>
      </c>
      <c r="E471" s="5" t="str">
        <f>IF($C471&lt;&gt;"M5","",Price!F471)</f>
        <v/>
      </c>
      <c r="F471" s="5" t="str">
        <f>IF($C471&lt;&gt;"M5","",Price!G471)</f>
        <v/>
      </c>
      <c r="G471" s="5" t="str">
        <f>IF($C471&lt;&gt;"M5","",SSA!E471)</f>
        <v/>
      </c>
      <c r="H471" s="5" t="str">
        <f>IF($C471&lt;&gt;"M5","",SSA!F471)</f>
        <v/>
      </c>
      <c r="I471" s="5" t="str">
        <f>IF($C471&lt;&gt;"M5","",SSA!G471)</f>
        <v/>
      </c>
      <c r="J471" s="5" t="str">
        <f>IF($C471&lt;&gt;"M5","",SSA!H471)</f>
        <v/>
      </c>
      <c r="K471" s="15" t="str">
        <f t="shared" si="59"/>
        <v/>
      </c>
      <c r="L471" s="26" t="str">
        <f t="shared" si="61"/>
        <v/>
      </c>
      <c r="M471" s="48" t="str">
        <f t="shared" si="62"/>
        <v/>
      </c>
      <c r="N471" s="49" t="str">
        <f t="shared" si="63"/>
        <v/>
      </c>
      <c r="O471" s="48" t="str">
        <f t="shared" si="64"/>
        <v/>
      </c>
      <c r="P471" s="27" t="str">
        <f t="shared" si="65"/>
        <v/>
      </c>
      <c r="Q471" s="53" t="str">
        <f t="shared" si="66"/>
        <v/>
      </c>
      <c r="R471" s="49" t="str">
        <f t="shared" si="60"/>
        <v/>
      </c>
      <c r="S471" s="48" t="str">
        <f t="shared" si="67"/>
        <v/>
      </c>
      <c r="T471" s="27" t="str">
        <f t="shared" si="68"/>
        <v/>
      </c>
      <c r="U471" s="53" t="str">
        <f t="shared" si="69"/>
        <v/>
      </c>
      <c r="V471" s="54" t="str">
        <f t="shared" si="70"/>
        <v/>
      </c>
      <c r="W471" s="56" t="str">
        <f t="shared" si="71"/>
        <v/>
      </c>
      <c r="X471" s="54" t="str">
        <f t="shared" si="72"/>
        <v/>
      </c>
      <c r="Y471" s="52" t="str">
        <f t="shared" si="73"/>
        <v/>
      </c>
      <c r="Z471" s="17" t="str">
        <f t="shared" si="74"/>
        <v/>
      </c>
      <c r="AA471" s="17" t="str">
        <f t="shared" si="75"/>
        <v/>
      </c>
    </row>
    <row r="472" spans="1:27" x14ac:dyDescent="0.55000000000000004">
      <c r="A472" s="5" t="str">
        <f>IF('Data Validation'!$K$2&lt;&gt;TRUE,"",'Data Validation'!A472)</f>
        <v/>
      </c>
      <c r="B472" s="5" t="str">
        <f>IF('Data Validation'!$K$2&lt;&gt;TRUE,"",'Data Validation'!C472)</f>
        <v/>
      </c>
      <c r="C472" s="5" t="str">
        <f>IF('Data Validation'!$K$2&lt;&gt;TRUE,"",'Data Validation'!E472)</f>
        <v/>
      </c>
      <c r="D472" s="5" t="str">
        <f>IF('Data Validation'!$K$2&lt;&gt;TRUE,"",'Data Validation'!G472)</f>
        <v/>
      </c>
      <c r="E472" s="5" t="str">
        <f>IF($C472&lt;&gt;"M5","",Price!F472)</f>
        <v/>
      </c>
      <c r="F472" s="5" t="str">
        <f>IF($C472&lt;&gt;"M5","",Price!G472)</f>
        <v/>
      </c>
      <c r="G472" s="5" t="str">
        <f>IF($C472&lt;&gt;"M5","",SSA!E472)</f>
        <v/>
      </c>
      <c r="H472" s="5" t="str">
        <f>IF($C472&lt;&gt;"M5","",SSA!F472)</f>
        <v/>
      </c>
      <c r="I472" s="5" t="str">
        <f>IF($C472&lt;&gt;"M5","",SSA!G472)</f>
        <v/>
      </c>
      <c r="J472" s="5" t="str">
        <f>IF($C472&lt;&gt;"M5","",SSA!H472)</f>
        <v/>
      </c>
      <c r="K472" s="15" t="str">
        <f t="shared" si="59"/>
        <v/>
      </c>
      <c r="L472" s="26" t="str">
        <f t="shared" si="61"/>
        <v/>
      </c>
      <c r="M472" s="48" t="str">
        <f t="shared" si="62"/>
        <v/>
      </c>
      <c r="N472" s="49" t="str">
        <f t="shared" si="63"/>
        <v/>
      </c>
      <c r="O472" s="48" t="str">
        <f t="shared" si="64"/>
        <v/>
      </c>
      <c r="P472" s="27" t="str">
        <f t="shared" si="65"/>
        <v/>
      </c>
      <c r="Q472" s="53" t="str">
        <f t="shared" si="66"/>
        <v/>
      </c>
      <c r="R472" s="49" t="str">
        <f t="shared" si="60"/>
        <v/>
      </c>
      <c r="S472" s="48" t="str">
        <f t="shared" si="67"/>
        <v/>
      </c>
      <c r="T472" s="27" t="str">
        <f t="shared" si="68"/>
        <v/>
      </c>
      <c r="U472" s="53" t="str">
        <f t="shared" si="69"/>
        <v/>
      </c>
      <c r="V472" s="54" t="str">
        <f t="shared" si="70"/>
        <v/>
      </c>
      <c r="W472" s="56" t="str">
        <f t="shared" si="71"/>
        <v/>
      </c>
      <c r="X472" s="54" t="str">
        <f t="shared" si="72"/>
        <v/>
      </c>
      <c r="Y472" s="52" t="str">
        <f t="shared" si="73"/>
        <v/>
      </c>
      <c r="Z472" s="17" t="str">
        <f t="shared" si="74"/>
        <v/>
      </c>
      <c r="AA472" s="17" t="str">
        <f t="shared" si="75"/>
        <v/>
      </c>
    </row>
    <row r="473" spans="1:27" x14ac:dyDescent="0.55000000000000004">
      <c r="A473" s="5" t="str">
        <f>IF('Data Validation'!$K$2&lt;&gt;TRUE,"",'Data Validation'!A473)</f>
        <v/>
      </c>
      <c r="B473" s="5" t="str">
        <f>IF('Data Validation'!$K$2&lt;&gt;TRUE,"",'Data Validation'!C473)</f>
        <v/>
      </c>
      <c r="C473" s="5" t="str">
        <f>IF('Data Validation'!$K$2&lt;&gt;TRUE,"",'Data Validation'!E473)</f>
        <v/>
      </c>
      <c r="D473" s="5" t="str">
        <f>IF('Data Validation'!$K$2&lt;&gt;TRUE,"",'Data Validation'!G473)</f>
        <v/>
      </c>
      <c r="E473" s="5" t="str">
        <f>IF($C473&lt;&gt;"M5","",Price!F473)</f>
        <v/>
      </c>
      <c r="F473" s="5" t="str">
        <f>IF($C473&lt;&gt;"M5","",Price!G473)</f>
        <v/>
      </c>
      <c r="G473" s="5" t="str">
        <f>IF($C473&lt;&gt;"M5","",SSA!E473)</f>
        <v/>
      </c>
      <c r="H473" s="5" t="str">
        <f>IF($C473&lt;&gt;"M5","",SSA!F473)</f>
        <v/>
      </c>
      <c r="I473" s="5" t="str">
        <f>IF($C473&lt;&gt;"M5","",SSA!G473)</f>
        <v/>
      </c>
      <c r="J473" s="5" t="str">
        <f>IF($C473&lt;&gt;"M5","",SSA!H473)</f>
        <v/>
      </c>
      <c r="K473" s="15" t="str">
        <f t="shared" si="59"/>
        <v/>
      </c>
      <c r="L473" s="26" t="str">
        <f t="shared" si="61"/>
        <v/>
      </c>
      <c r="M473" s="48" t="str">
        <f t="shared" si="62"/>
        <v/>
      </c>
      <c r="N473" s="49" t="str">
        <f t="shared" si="63"/>
        <v/>
      </c>
      <c r="O473" s="48" t="str">
        <f t="shared" si="64"/>
        <v/>
      </c>
      <c r="P473" s="27" t="str">
        <f t="shared" si="65"/>
        <v/>
      </c>
      <c r="Q473" s="53" t="str">
        <f t="shared" si="66"/>
        <v/>
      </c>
      <c r="R473" s="49" t="str">
        <f t="shared" si="60"/>
        <v/>
      </c>
      <c r="S473" s="48" t="str">
        <f t="shared" si="67"/>
        <v/>
      </c>
      <c r="T473" s="27" t="str">
        <f t="shared" si="68"/>
        <v/>
      </c>
      <c r="U473" s="53" t="str">
        <f t="shared" si="69"/>
        <v/>
      </c>
      <c r="V473" s="54" t="str">
        <f t="shared" si="70"/>
        <v/>
      </c>
      <c r="W473" s="56" t="str">
        <f t="shared" si="71"/>
        <v/>
      </c>
      <c r="X473" s="54" t="str">
        <f t="shared" si="72"/>
        <v/>
      </c>
      <c r="Y473" s="52" t="str">
        <f t="shared" si="73"/>
        <v/>
      </c>
      <c r="Z473" s="17" t="str">
        <f t="shared" si="74"/>
        <v/>
      </c>
      <c r="AA473" s="17" t="str">
        <f t="shared" si="75"/>
        <v/>
      </c>
    </row>
    <row r="474" spans="1:27" x14ac:dyDescent="0.55000000000000004">
      <c r="A474" s="5" t="str">
        <f>IF('Data Validation'!$K$2&lt;&gt;TRUE,"",'Data Validation'!A474)</f>
        <v/>
      </c>
      <c r="B474" s="5" t="str">
        <f>IF('Data Validation'!$K$2&lt;&gt;TRUE,"",'Data Validation'!C474)</f>
        <v/>
      </c>
      <c r="C474" s="5" t="str">
        <f>IF('Data Validation'!$K$2&lt;&gt;TRUE,"",'Data Validation'!E474)</f>
        <v/>
      </c>
      <c r="D474" s="5" t="str">
        <f>IF('Data Validation'!$K$2&lt;&gt;TRUE,"",'Data Validation'!G474)</f>
        <v/>
      </c>
      <c r="E474" s="5" t="str">
        <f>IF($C474&lt;&gt;"M5","",Price!F474)</f>
        <v/>
      </c>
      <c r="F474" s="5" t="str">
        <f>IF($C474&lt;&gt;"M5","",Price!G474)</f>
        <v/>
      </c>
      <c r="G474" s="5" t="str">
        <f>IF($C474&lt;&gt;"M5","",SSA!E474)</f>
        <v/>
      </c>
      <c r="H474" s="5" t="str">
        <f>IF($C474&lt;&gt;"M5","",SSA!F474)</f>
        <v/>
      </c>
      <c r="I474" s="5" t="str">
        <f>IF($C474&lt;&gt;"M5","",SSA!G474)</f>
        <v/>
      </c>
      <c r="J474" s="5" t="str">
        <f>IF($C474&lt;&gt;"M5","",SSA!H474)</f>
        <v/>
      </c>
      <c r="K474" s="15" t="str">
        <f t="shared" si="59"/>
        <v/>
      </c>
      <c r="L474" s="26" t="str">
        <f t="shared" si="61"/>
        <v/>
      </c>
      <c r="M474" s="48" t="str">
        <f t="shared" si="62"/>
        <v/>
      </c>
      <c r="N474" s="49" t="str">
        <f t="shared" si="63"/>
        <v/>
      </c>
      <c r="O474" s="48" t="str">
        <f t="shared" si="64"/>
        <v/>
      </c>
      <c r="P474" s="27" t="str">
        <f t="shared" si="65"/>
        <v/>
      </c>
      <c r="Q474" s="53" t="str">
        <f t="shared" si="66"/>
        <v/>
      </c>
      <c r="R474" s="49" t="str">
        <f t="shared" si="60"/>
        <v/>
      </c>
      <c r="S474" s="48" t="str">
        <f t="shared" si="67"/>
        <v/>
      </c>
      <c r="T474" s="27" t="str">
        <f t="shared" si="68"/>
        <v/>
      </c>
      <c r="U474" s="53" t="str">
        <f t="shared" si="69"/>
        <v/>
      </c>
      <c r="V474" s="54" t="str">
        <f t="shared" si="70"/>
        <v/>
      </c>
      <c r="W474" s="56" t="str">
        <f t="shared" si="71"/>
        <v/>
      </c>
      <c r="X474" s="54" t="str">
        <f t="shared" si="72"/>
        <v/>
      </c>
      <c r="Y474" s="52" t="str">
        <f t="shared" si="73"/>
        <v/>
      </c>
      <c r="Z474" s="17" t="str">
        <f t="shared" si="74"/>
        <v/>
      </c>
      <c r="AA474" s="17" t="str">
        <f t="shared" si="75"/>
        <v/>
      </c>
    </row>
    <row r="475" spans="1:27" x14ac:dyDescent="0.55000000000000004">
      <c r="A475" s="5" t="str">
        <f>IF('Data Validation'!$K$2&lt;&gt;TRUE,"",'Data Validation'!A475)</f>
        <v/>
      </c>
      <c r="B475" s="5" t="str">
        <f>IF('Data Validation'!$K$2&lt;&gt;TRUE,"",'Data Validation'!C475)</f>
        <v/>
      </c>
      <c r="C475" s="5" t="str">
        <f>IF('Data Validation'!$K$2&lt;&gt;TRUE,"",'Data Validation'!E475)</f>
        <v/>
      </c>
      <c r="D475" s="5" t="str">
        <f>IF('Data Validation'!$K$2&lt;&gt;TRUE,"",'Data Validation'!G475)</f>
        <v/>
      </c>
      <c r="E475" s="5" t="str">
        <f>IF($C475&lt;&gt;"M5","",Price!F475)</f>
        <v/>
      </c>
      <c r="F475" s="5" t="str">
        <f>IF($C475&lt;&gt;"M5","",Price!G475)</f>
        <v/>
      </c>
      <c r="G475" s="5" t="str">
        <f>IF($C475&lt;&gt;"M5","",SSA!E475)</f>
        <v/>
      </c>
      <c r="H475" s="5" t="str">
        <f>IF($C475&lt;&gt;"M5","",SSA!F475)</f>
        <v/>
      </c>
      <c r="I475" s="5" t="str">
        <f>IF($C475&lt;&gt;"M5","",SSA!G475)</f>
        <v/>
      </c>
      <c r="J475" s="5" t="str">
        <f>IF($C475&lt;&gt;"M5","",SSA!H475)</f>
        <v/>
      </c>
      <c r="K475" s="15" t="str">
        <f t="shared" si="59"/>
        <v/>
      </c>
      <c r="L475" s="26" t="str">
        <f t="shared" si="61"/>
        <v/>
      </c>
      <c r="M475" s="48" t="str">
        <f t="shared" si="62"/>
        <v/>
      </c>
      <c r="N475" s="49" t="str">
        <f t="shared" si="63"/>
        <v/>
      </c>
      <c r="O475" s="48" t="str">
        <f t="shared" si="64"/>
        <v/>
      </c>
      <c r="P475" s="27" t="str">
        <f t="shared" si="65"/>
        <v/>
      </c>
      <c r="Q475" s="53" t="str">
        <f t="shared" si="66"/>
        <v/>
      </c>
      <c r="R475" s="49" t="str">
        <f t="shared" si="60"/>
        <v/>
      </c>
      <c r="S475" s="48" t="str">
        <f t="shared" si="67"/>
        <v/>
      </c>
      <c r="T475" s="27" t="str">
        <f t="shared" si="68"/>
        <v/>
      </c>
      <c r="U475" s="53" t="str">
        <f t="shared" si="69"/>
        <v/>
      </c>
      <c r="V475" s="54" t="str">
        <f t="shared" si="70"/>
        <v/>
      </c>
      <c r="W475" s="56" t="str">
        <f t="shared" si="71"/>
        <v/>
      </c>
      <c r="X475" s="54" t="str">
        <f t="shared" si="72"/>
        <v/>
      </c>
      <c r="Y475" s="52" t="str">
        <f t="shared" si="73"/>
        <v/>
      </c>
      <c r="Z475" s="17" t="str">
        <f t="shared" si="74"/>
        <v/>
      </c>
      <c r="AA475" s="17" t="str">
        <f t="shared" si="75"/>
        <v/>
      </c>
    </row>
    <row r="476" spans="1:27" x14ac:dyDescent="0.55000000000000004">
      <c r="A476" s="5" t="str">
        <f>IF('Data Validation'!$K$2&lt;&gt;TRUE,"",'Data Validation'!A476)</f>
        <v/>
      </c>
      <c r="B476" s="5" t="str">
        <f>IF('Data Validation'!$K$2&lt;&gt;TRUE,"",'Data Validation'!C476)</f>
        <v/>
      </c>
      <c r="C476" s="5" t="str">
        <f>IF('Data Validation'!$K$2&lt;&gt;TRUE,"",'Data Validation'!E476)</f>
        <v/>
      </c>
      <c r="D476" s="5" t="str">
        <f>IF('Data Validation'!$K$2&lt;&gt;TRUE,"",'Data Validation'!G476)</f>
        <v/>
      </c>
      <c r="E476" s="5" t="str">
        <f>IF($C476&lt;&gt;"M5","",Price!F476)</f>
        <v/>
      </c>
      <c r="F476" s="5" t="str">
        <f>IF($C476&lt;&gt;"M5","",Price!G476)</f>
        <v/>
      </c>
      <c r="G476" s="5" t="str">
        <f>IF($C476&lt;&gt;"M5","",SSA!E476)</f>
        <v/>
      </c>
      <c r="H476" s="5" t="str">
        <f>IF($C476&lt;&gt;"M5","",SSA!F476)</f>
        <v/>
      </c>
      <c r="I476" s="5" t="str">
        <f>IF($C476&lt;&gt;"M5","",SSA!G476)</f>
        <v/>
      </c>
      <c r="J476" s="5" t="str">
        <f>IF($C476&lt;&gt;"M5","",SSA!H476)</f>
        <v/>
      </c>
      <c r="K476" s="15" t="str">
        <f t="shared" si="59"/>
        <v/>
      </c>
      <c r="L476" s="26" t="str">
        <f t="shared" si="61"/>
        <v/>
      </c>
      <c r="M476" s="48" t="str">
        <f t="shared" si="62"/>
        <v/>
      </c>
      <c r="N476" s="49" t="str">
        <f t="shared" si="63"/>
        <v/>
      </c>
      <c r="O476" s="48" t="str">
        <f t="shared" si="64"/>
        <v/>
      </c>
      <c r="P476" s="27" t="str">
        <f t="shared" si="65"/>
        <v/>
      </c>
      <c r="Q476" s="53" t="str">
        <f t="shared" si="66"/>
        <v/>
      </c>
      <c r="R476" s="49" t="str">
        <f t="shared" si="60"/>
        <v/>
      </c>
      <c r="S476" s="48" t="str">
        <f t="shared" si="67"/>
        <v/>
      </c>
      <c r="T476" s="27" t="str">
        <f t="shared" si="68"/>
        <v/>
      </c>
      <c r="U476" s="53" t="str">
        <f t="shared" si="69"/>
        <v/>
      </c>
      <c r="V476" s="54" t="str">
        <f t="shared" si="70"/>
        <v/>
      </c>
      <c r="W476" s="56" t="str">
        <f t="shared" si="71"/>
        <v/>
      </c>
      <c r="X476" s="54" t="str">
        <f t="shared" si="72"/>
        <v/>
      </c>
      <c r="Y476" s="52" t="str">
        <f t="shared" si="73"/>
        <v/>
      </c>
      <c r="Z476" s="17" t="str">
        <f t="shared" si="74"/>
        <v/>
      </c>
      <c r="AA476" s="17" t="str">
        <f t="shared" si="75"/>
        <v/>
      </c>
    </row>
    <row r="477" spans="1:27" x14ac:dyDescent="0.55000000000000004">
      <c r="A477" s="5" t="str">
        <f>IF('Data Validation'!$K$2&lt;&gt;TRUE,"",'Data Validation'!A477)</f>
        <v/>
      </c>
      <c r="B477" s="5" t="str">
        <f>IF('Data Validation'!$K$2&lt;&gt;TRUE,"",'Data Validation'!C477)</f>
        <v/>
      </c>
      <c r="C477" s="5" t="str">
        <f>IF('Data Validation'!$K$2&lt;&gt;TRUE,"",'Data Validation'!E477)</f>
        <v/>
      </c>
      <c r="D477" s="5" t="str">
        <f>IF('Data Validation'!$K$2&lt;&gt;TRUE,"",'Data Validation'!G477)</f>
        <v/>
      </c>
      <c r="E477" s="5" t="str">
        <f>IF($C477&lt;&gt;"M5","",Price!F477)</f>
        <v/>
      </c>
      <c r="F477" s="5" t="str">
        <f>IF($C477&lt;&gt;"M5","",Price!G477)</f>
        <v/>
      </c>
      <c r="G477" s="5" t="str">
        <f>IF($C477&lt;&gt;"M5","",SSA!E477)</f>
        <v/>
      </c>
      <c r="H477" s="5" t="str">
        <f>IF($C477&lt;&gt;"M5","",SSA!F477)</f>
        <v/>
      </c>
      <c r="I477" s="5" t="str">
        <f>IF($C477&lt;&gt;"M5","",SSA!G477)</f>
        <v/>
      </c>
      <c r="J477" s="5" t="str">
        <f>IF($C477&lt;&gt;"M5","",SSA!H477)</f>
        <v/>
      </c>
      <c r="K477" s="15" t="str">
        <f t="shared" si="59"/>
        <v/>
      </c>
      <c r="L477" s="26" t="str">
        <f t="shared" si="61"/>
        <v/>
      </c>
      <c r="M477" s="48" t="str">
        <f t="shared" si="62"/>
        <v/>
      </c>
      <c r="N477" s="49" t="str">
        <f t="shared" si="63"/>
        <v/>
      </c>
      <c r="O477" s="48" t="str">
        <f t="shared" si="64"/>
        <v/>
      </c>
      <c r="P477" s="27" t="str">
        <f t="shared" si="65"/>
        <v/>
      </c>
      <c r="Q477" s="53" t="str">
        <f t="shared" si="66"/>
        <v/>
      </c>
      <c r="R477" s="49" t="str">
        <f t="shared" si="60"/>
        <v/>
      </c>
      <c r="S477" s="48" t="str">
        <f t="shared" si="67"/>
        <v/>
      </c>
      <c r="T477" s="27" t="str">
        <f t="shared" si="68"/>
        <v/>
      </c>
      <c r="U477" s="53" t="str">
        <f t="shared" si="69"/>
        <v/>
      </c>
      <c r="V477" s="54" t="str">
        <f t="shared" si="70"/>
        <v/>
      </c>
      <c r="W477" s="56" t="str">
        <f t="shared" si="71"/>
        <v/>
      </c>
      <c r="X477" s="54" t="str">
        <f t="shared" si="72"/>
        <v/>
      </c>
      <c r="Y477" s="52" t="str">
        <f t="shared" si="73"/>
        <v/>
      </c>
      <c r="Z477" s="17" t="str">
        <f t="shared" si="74"/>
        <v/>
      </c>
      <c r="AA477" s="17" t="str">
        <f t="shared" si="75"/>
        <v/>
      </c>
    </row>
    <row r="478" spans="1:27" x14ac:dyDescent="0.55000000000000004">
      <c r="A478" s="5" t="str">
        <f>IF('Data Validation'!$K$2&lt;&gt;TRUE,"",'Data Validation'!A478)</f>
        <v/>
      </c>
      <c r="B478" s="5" t="str">
        <f>IF('Data Validation'!$K$2&lt;&gt;TRUE,"",'Data Validation'!C478)</f>
        <v/>
      </c>
      <c r="C478" s="5" t="str">
        <f>IF('Data Validation'!$K$2&lt;&gt;TRUE,"",'Data Validation'!E478)</f>
        <v/>
      </c>
      <c r="D478" s="5" t="str">
        <f>IF('Data Validation'!$K$2&lt;&gt;TRUE,"",'Data Validation'!G478)</f>
        <v/>
      </c>
      <c r="E478" s="5" t="str">
        <f>IF($C478&lt;&gt;"M5","",Price!F478)</f>
        <v/>
      </c>
      <c r="F478" s="5" t="str">
        <f>IF($C478&lt;&gt;"M5","",Price!G478)</f>
        <v/>
      </c>
      <c r="G478" s="5" t="str">
        <f>IF($C478&lt;&gt;"M5","",SSA!E478)</f>
        <v/>
      </c>
      <c r="H478" s="5" t="str">
        <f>IF($C478&lt;&gt;"M5","",SSA!F478)</f>
        <v/>
      </c>
      <c r="I478" s="5" t="str">
        <f>IF($C478&lt;&gt;"M5","",SSA!G478)</f>
        <v/>
      </c>
      <c r="J478" s="5" t="str">
        <f>IF($C478&lt;&gt;"M5","",SSA!H478)</f>
        <v/>
      </c>
      <c r="K478" s="15" t="str">
        <f t="shared" si="59"/>
        <v/>
      </c>
      <c r="L478" s="26" t="str">
        <f t="shared" si="61"/>
        <v/>
      </c>
      <c r="M478" s="48" t="str">
        <f t="shared" si="62"/>
        <v/>
      </c>
      <c r="N478" s="49" t="str">
        <f t="shared" si="63"/>
        <v/>
      </c>
      <c r="O478" s="48" t="str">
        <f t="shared" si="64"/>
        <v/>
      </c>
      <c r="P478" s="27" t="str">
        <f t="shared" si="65"/>
        <v/>
      </c>
      <c r="Q478" s="53" t="str">
        <f t="shared" si="66"/>
        <v/>
      </c>
      <c r="R478" s="49" t="str">
        <f t="shared" si="60"/>
        <v/>
      </c>
      <c r="S478" s="48" t="str">
        <f t="shared" si="67"/>
        <v/>
      </c>
      <c r="T478" s="27" t="str">
        <f t="shared" si="68"/>
        <v/>
      </c>
      <c r="U478" s="53" t="str">
        <f t="shared" si="69"/>
        <v/>
      </c>
      <c r="V478" s="54" t="str">
        <f t="shared" si="70"/>
        <v/>
      </c>
      <c r="W478" s="56" t="str">
        <f t="shared" si="71"/>
        <v/>
      </c>
      <c r="X478" s="54" t="str">
        <f t="shared" si="72"/>
        <v/>
      </c>
      <c r="Y478" s="52" t="str">
        <f t="shared" si="73"/>
        <v/>
      </c>
      <c r="Z478" s="17" t="str">
        <f t="shared" si="74"/>
        <v/>
      </c>
      <c r="AA478" s="17" t="str">
        <f t="shared" si="75"/>
        <v/>
      </c>
    </row>
    <row r="479" spans="1:27" x14ac:dyDescent="0.55000000000000004">
      <c r="A479" s="5" t="str">
        <f>IF('Data Validation'!$K$2&lt;&gt;TRUE,"",'Data Validation'!A479)</f>
        <v/>
      </c>
      <c r="B479" s="5" t="str">
        <f>IF('Data Validation'!$K$2&lt;&gt;TRUE,"",'Data Validation'!C479)</f>
        <v/>
      </c>
      <c r="C479" s="5" t="str">
        <f>IF('Data Validation'!$K$2&lt;&gt;TRUE,"",'Data Validation'!E479)</f>
        <v/>
      </c>
      <c r="D479" s="5" t="str">
        <f>IF('Data Validation'!$K$2&lt;&gt;TRUE,"",'Data Validation'!G479)</f>
        <v/>
      </c>
      <c r="E479" s="5" t="str">
        <f>IF($C479&lt;&gt;"M5","",Price!F479)</f>
        <v/>
      </c>
      <c r="F479" s="5" t="str">
        <f>IF($C479&lt;&gt;"M5","",Price!G479)</f>
        <v/>
      </c>
      <c r="G479" s="5" t="str">
        <f>IF($C479&lt;&gt;"M5","",SSA!E479)</f>
        <v/>
      </c>
      <c r="H479" s="5" t="str">
        <f>IF($C479&lt;&gt;"M5","",SSA!F479)</f>
        <v/>
      </c>
      <c r="I479" s="5" t="str">
        <f>IF($C479&lt;&gt;"M5","",SSA!G479)</f>
        <v/>
      </c>
      <c r="J479" s="5" t="str">
        <f>IF($C479&lt;&gt;"M5","",SSA!H479)</f>
        <v/>
      </c>
      <c r="K479" s="15" t="str">
        <f t="shared" si="59"/>
        <v/>
      </c>
      <c r="L479" s="26" t="str">
        <f t="shared" si="61"/>
        <v/>
      </c>
      <c r="M479" s="48" t="str">
        <f t="shared" si="62"/>
        <v/>
      </c>
      <c r="N479" s="49" t="str">
        <f t="shared" si="63"/>
        <v/>
      </c>
      <c r="O479" s="48" t="str">
        <f t="shared" si="64"/>
        <v/>
      </c>
      <c r="P479" s="27" t="str">
        <f t="shared" si="65"/>
        <v/>
      </c>
      <c r="Q479" s="53" t="str">
        <f t="shared" si="66"/>
        <v/>
      </c>
      <c r="R479" s="49" t="str">
        <f t="shared" si="60"/>
        <v/>
      </c>
      <c r="S479" s="48" t="str">
        <f t="shared" si="67"/>
        <v/>
      </c>
      <c r="T479" s="27" t="str">
        <f t="shared" si="68"/>
        <v/>
      </c>
      <c r="U479" s="53" t="str">
        <f t="shared" si="69"/>
        <v/>
      </c>
      <c r="V479" s="54" t="str">
        <f t="shared" si="70"/>
        <v/>
      </c>
      <c r="W479" s="56" t="str">
        <f t="shared" si="71"/>
        <v/>
      </c>
      <c r="X479" s="54" t="str">
        <f t="shared" si="72"/>
        <v/>
      </c>
      <c r="Y479" s="52" t="str">
        <f t="shared" si="73"/>
        <v/>
      </c>
      <c r="Z479" s="17" t="str">
        <f t="shared" si="74"/>
        <v/>
      </c>
      <c r="AA479" s="17" t="str">
        <f t="shared" si="75"/>
        <v/>
      </c>
    </row>
    <row r="480" spans="1:27" x14ac:dyDescent="0.55000000000000004">
      <c r="A480" s="5" t="str">
        <f>IF('Data Validation'!$K$2&lt;&gt;TRUE,"",'Data Validation'!A480)</f>
        <v/>
      </c>
      <c r="B480" s="5" t="str">
        <f>IF('Data Validation'!$K$2&lt;&gt;TRUE,"",'Data Validation'!C480)</f>
        <v/>
      </c>
      <c r="C480" s="5" t="str">
        <f>IF('Data Validation'!$K$2&lt;&gt;TRUE,"",'Data Validation'!E480)</f>
        <v/>
      </c>
      <c r="D480" s="5" t="str">
        <f>IF('Data Validation'!$K$2&lt;&gt;TRUE,"",'Data Validation'!G480)</f>
        <v/>
      </c>
      <c r="E480" s="5" t="str">
        <f>IF($C480&lt;&gt;"M5","",Price!F480)</f>
        <v/>
      </c>
      <c r="F480" s="5" t="str">
        <f>IF($C480&lt;&gt;"M5","",Price!G480)</f>
        <v/>
      </c>
      <c r="G480" s="5" t="str">
        <f>IF($C480&lt;&gt;"M5","",SSA!E480)</f>
        <v/>
      </c>
      <c r="H480" s="5" t="str">
        <f>IF($C480&lt;&gt;"M5","",SSA!F480)</f>
        <v/>
      </c>
      <c r="I480" s="5" t="str">
        <f>IF($C480&lt;&gt;"M5","",SSA!G480)</f>
        <v/>
      </c>
      <c r="J480" s="5" t="str">
        <f>IF($C480&lt;&gt;"M5","",SSA!H480)</f>
        <v/>
      </c>
      <c r="K480" s="15" t="str">
        <f t="shared" si="59"/>
        <v/>
      </c>
      <c r="L480" s="26" t="str">
        <f t="shared" si="61"/>
        <v/>
      </c>
      <c r="M480" s="48" t="str">
        <f t="shared" si="62"/>
        <v/>
      </c>
      <c r="N480" s="49" t="str">
        <f t="shared" si="63"/>
        <v/>
      </c>
      <c r="O480" s="48" t="str">
        <f t="shared" si="64"/>
        <v/>
      </c>
      <c r="P480" s="27" t="str">
        <f t="shared" si="65"/>
        <v/>
      </c>
      <c r="Q480" s="53" t="str">
        <f t="shared" si="66"/>
        <v/>
      </c>
      <c r="R480" s="49" t="str">
        <f t="shared" si="60"/>
        <v/>
      </c>
      <c r="S480" s="48" t="str">
        <f t="shared" si="67"/>
        <v/>
      </c>
      <c r="T480" s="27" t="str">
        <f t="shared" si="68"/>
        <v/>
      </c>
      <c r="U480" s="53" t="str">
        <f t="shared" si="69"/>
        <v/>
      </c>
      <c r="V480" s="54" t="str">
        <f t="shared" si="70"/>
        <v/>
      </c>
      <c r="W480" s="56" t="str">
        <f t="shared" si="71"/>
        <v/>
      </c>
      <c r="X480" s="54" t="str">
        <f t="shared" si="72"/>
        <v/>
      </c>
      <c r="Y480" s="52" t="str">
        <f t="shared" si="73"/>
        <v/>
      </c>
      <c r="Z480" s="17" t="str">
        <f t="shared" si="74"/>
        <v/>
      </c>
      <c r="AA480" s="17" t="str">
        <f t="shared" si="75"/>
        <v/>
      </c>
    </row>
    <row r="481" spans="1:27" x14ac:dyDescent="0.55000000000000004">
      <c r="A481" s="5" t="str">
        <f>IF('Data Validation'!$K$2&lt;&gt;TRUE,"",'Data Validation'!A481)</f>
        <v/>
      </c>
      <c r="B481" s="5" t="str">
        <f>IF('Data Validation'!$K$2&lt;&gt;TRUE,"",'Data Validation'!C481)</f>
        <v/>
      </c>
      <c r="C481" s="5" t="str">
        <f>IF('Data Validation'!$K$2&lt;&gt;TRUE,"",'Data Validation'!E481)</f>
        <v/>
      </c>
      <c r="D481" s="5" t="str">
        <f>IF('Data Validation'!$K$2&lt;&gt;TRUE,"",'Data Validation'!G481)</f>
        <v/>
      </c>
      <c r="E481" s="5" t="str">
        <f>IF($C481&lt;&gt;"M5","",Price!F481)</f>
        <v/>
      </c>
      <c r="F481" s="5" t="str">
        <f>IF($C481&lt;&gt;"M5","",Price!G481)</f>
        <v/>
      </c>
      <c r="G481" s="5" t="str">
        <f>IF($C481&lt;&gt;"M5","",SSA!E481)</f>
        <v/>
      </c>
      <c r="H481" s="5" t="str">
        <f>IF($C481&lt;&gt;"M5","",SSA!F481)</f>
        <v/>
      </c>
      <c r="I481" s="5" t="str">
        <f>IF($C481&lt;&gt;"M5","",SSA!G481)</f>
        <v/>
      </c>
      <c r="J481" s="5" t="str">
        <f>IF($C481&lt;&gt;"M5","",SSA!H481)</f>
        <v/>
      </c>
      <c r="K481" s="15" t="str">
        <f t="shared" si="59"/>
        <v/>
      </c>
      <c r="L481" s="26" t="str">
        <f t="shared" si="61"/>
        <v/>
      </c>
      <c r="M481" s="48" t="str">
        <f t="shared" si="62"/>
        <v/>
      </c>
      <c r="N481" s="49" t="str">
        <f t="shared" si="63"/>
        <v/>
      </c>
      <c r="O481" s="48" t="str">
        <f t="shared" si="64"/>
        <v/>
      </c>
      <c r="P481" s="27" t="str">
        <f t="shared" si="65"/>
        <v/>
      </c>
      <c r="Q481" s="53" t="str">
        <f t="shared" si="66"/>
        <v/>
      </c>
      <c r="R481" s="49" t="str">
        <f t="shared" si="60"/>
        <v/>
      </c>
      <c r="S481" s="48" t="str">
        <f t="shared" si="67"/>
        <v/>
      </c>
      <c r="T481" s="27" t="str">
        <f t="shared" si="68"/>
        <v/>
      </c>
      <c r="U481" s="53" t="str">
        <f t="shared" si="69"/>
        <v/>
      </c>
      <c r="V481" s="54" t="str">
        <f t="shared" si="70"/>
        <v/>
      </c>
      <c r="W481" s="56" t="str">
        <f t="shared" si="71"/>
        <v/>
      </c>
      <c r="X481" s="54" t="str">
        <f t="shared" si="72"/>
        <v/>
      </c>
      <c r="Y481" s="52" t="str">
        <f t="shared" si="73"/>
        <v/>
      </c>
      <c r="Z481" s="17" t="str">
        <f t="shared" si="74"/>
        <v/>
      </c>
      <c r="AA481" s="17" t="str">
        <f t="shared" si="75"/>
        <v/>
      </c>
    </row>
    <row r="482" spans="1:27" x14ac:dyDescent="0.55000000000000004">
      <c r="A482" s="5" t="str">
        <f>IF('Data Validation'!$K$2&lt;&gt;TRUE,"",'Data Validation'!A482)</f>
        <v/>
      </c>
      <c r="B482" s="5" t="str">
        <f>IF('Data Validation'!$K$2&lt;&gt;TRUE,"",'Data Validation'!C482)</f>
        <v/>
      </c>
      <c r="C482" s="5" t="str">
        <f>IF('Data Validation'!$K$2&lt;&gt;TRUE,"",'Data Validation'!E482)</f>
        <v/>
      </c>
      <c r="D482" s="5" t="str">
        <f>IF('Data Validation'!$K$2&lt;&gt;TRUE,"",'Data Validation'!G482)</f>
        <v/>
      </c>
      <c r="E482" s="5" t="str">
        <f>IF($C482&lt;&gt;"M5","",Price!F482)</f>
        <v/>
      </c>
      <c r="F482" s="5" t="str">
        <f>IF($C482&lt;&gt;"M5","",Price!G482)</f>
        <v/>
      </c>
      <c r="G482" s="5" t="str">
        <f>IF($C482&lt;&gt;"M5","",SSA!E482)</f>
        <v/>
      </c>
      <c r="H482" s="5" t="str">
        <f>IF($C482&lt;&gt;"M5","",SSA!F482)</f>
        <v/>
      </c>
      <c r="I482" s="5" t="str">
        <f>IF($C482&lt;&gt;"M5","",SSA!G482)</f>
        <v/>
      </c>
      <c r="J482" s="5" t="str">
        <f>IF($C482&lt;&gt;"M5","",SSA!H482)</f>
        <v/>
      </c>
      <c r="K482" s="15" t="str">
        <f t="shared" si="59"/>
        <v/>
      </c>
      <c r="L482" s="26" t="str">
        <f t="shared" si="61"/>
        <v/>
      </c>
      <c r="M482" s="48" t="str">
        <f t="shared" si="62"/>
        <v/>
      </c>
      <c r="N482" s="49" t="str">
        <f t="shared" si="63"/>
        <v/>
      </c>
      <c r="O482" s="48" t="str">
        <f t="shared" si="64"/>
        <v/>
      </c>
      <c r="P482" s="27" t="str">
        <f t="shared" si="65"/>
        <v/>
      </c>
      <c r="Q482" s="53" t="str">
        <f t="shared" si="66"/>
        <v/>
      </c>
      <c r="R482" s="49" t="str">
        <f t="shared" si="60"/>
        <v/>
      </c>
      <c r="S482" s="48" t="str">
        <f t="shared" si="67"/>
        <v/>
      </c>
      <c r="T482" s="27" t="str">
        <f t="shared" si="68"/>
        <v/>
      </c>
      <c r="U482" s="53" t="str">
        <f t="shared" si="69"/>
        <v/>
      </c>
      <c r="V482" s="54" t="str">
        <f t="shared" si="70"/>
        <v/>
      </c>
      <c r="W482" s="56" t="str">
        <f t="shared" si="71"/>
        <v/>
      </c>
      <c r="X482" s="54" t="str">
        <f t="shared" si="72"/>
        <v/>
      </c>
      <c r="Y482" s="52" t="str">
        <f t="shared" si="73"/>
        <v/>
      </c>
      <c r="Z482" s="17" t="str">
        <f t="shared" si="74"/>
        <v/>
      </c>
      <c r="AA482" s="17" t="str">
        <f t="shared" si="75"/>
        <v/>
      </c>
    </row>
    <row r="483" spans="1:27" x14ac:dyDescent="0.55000000000000004">
      <c r="A483" s="5" t="str">
        <f>IF('Data Validation'!$K$2&lt;&gt;TRUE,"",'Data Validation'!A483)</f>
        <v/>
      </c>
      <c r="B483" s="5" t="str">
        <f>IF('Data Validation'!$K$2&lt;&gt;TRUE,"",'Data Validation'!C483)</f>
        <v/>
      </c>
      <c r="C483" s="5" t="str">
        <f>IF('Data Validation'!$K$2&lt;&gt;TRUE,"",'Data Validation'!E483)</f>
        <v/>
      </c>
      <c r="D483" s="5" t="str">
        <f>IF('Data Validation'!$K$2&lt;&gt;TRUE,"",'Data Validation'!G483)</f>
        <v/>
      </c>
      <c r="E483" s="5" t="str">
        <f>IF($C483&lt;&gt;"M5","",Price!F483)</f>
        <v/>
      </c>
      <c r="F483" s="5" t="str">
        <f>IF($C483&lt;&gt;"M5","",Price!G483)</f>
        <v/>
      </c>
      <c r="G483" s="5" t="str">
        <f>IF($C483&lt;&gt;"M5","",SSA!E483)</f>
        <v/>
      </c>
      <c r="H483" s="5" t="str">
        <f>IF($C483&lt;&gt;"M5","",SSA!F483)</f>
        <v/>
      </c>
      <c r="I483" s="5" t="str">
        <f>IF($C483&lt;&gt;"M5","",SSA!G483)</f>
        <v/>
      </c>
      <c r="J483" s="5" t="str">
        <f>IF($C483&lt;&gt;"M5","",SSA!H483)</f>
        <v/>
      </c>
      <c r="K483" s="15" t="str">
        <f t="shared" si="59"/>
        <v/>
      </c>
      <c r="L483" s="26" t="str">
        <f t="shared" si="61"/>
        <v/>
      </c>
      <c r="M483" s="48" t="str">
        <f t="shared" si="62"/>
        <v/>
      </c>
      <c r="N483" s="49" t="str">
        <f t="shared" si="63"/>
        <v/>
      </c>
      <c r="O483" s="48" t="str">
        <f t="shared" si="64"/>
        <v/>
      </c>
      <c r="P483" s="27" t="str">
        <f t="shared" si="65"/>
        <v/>
      </c>
      <c r="Q483" s="53" t="str">
        <f t="shared" si="66"/>
        <v/>
      </c>
      <c r="R483" s="49" t="str">
        <f t="shared" si="60"/>
        <v/>
      </c>
      <c r="S483" s="48" t="str">
        <f t="shared" si="67"/>
        <v/>
      </c>
      <c r="T483" s="27" t="str">
        <f t="shared" si="68"/>
        <v/>
      </c>
      <c r="U483" s="53" t="str">
        <f t="shared" si="69"/>
        <v/>
      </c>
      <c r="V483" s="54" t="str">
        <f t="shared" si="70"/>
        <v/>
      </c>
      <c r="W483" s="56" t="str">
        <f t="shared" si="71"/>
        <v/>
      </c>
      <c r="X483" s="54" t="str">
        <f t="shared" si="72"/>
        <v/>
      </c>
      <c r="Y483" s="52" t="str">
        <f t="shared" si="73"/>
        <v/>
      </c>
      <c r="Z483" s="17" t="str">
        <f t="shared" si="74"/>
        <v/>
      </c>
      <c r="AA483" s="17" t="str">
        <f t="shared" si="75"/>
        <v/>
      </c>
    </row>
    <row r="484" spans="1:27" x14ac:dyDescent="0.55000000000000004">
      <c r="A484" s="5" t="str">
        <f>IF('Data Validation'!$K$2&lt;&gt;TRUE,"",'Data Validation'!A484)</f>
        <v/>
      </c>
      <c r="B484" s="5" t="str">
        <f>IF('Data Validation'!$K$2&lt;&gt;TRUE,"",'Data Validation'!C484)</f>
        <v/>
      </c>
      <c r="C484" s="5" t="str">
        <f>IF('Data Validation'!$K$2&lt;&gt;TRUE,"",'Data Validation'!E484)</f>
        <v/>
      </c>
      <c r="D484" s="5" t="str">
        <f>IF('Data Validation'!$K$2&lt;&gt;TRUE,"",'Data Validation'!G484)</f>
        <v/>
      </c>
      <c r="E484" s="5" t="str">
        <f>IF($C484&lt;&gt;"M5","",Price!F484)</f>
        <v/>
      </c>
      <c r="F484" s="5" t="str">
        <f>IF($C484&lt;&gt;"M5","",Price!G484)</f>
        <v/>
      </c>
      <c r="G484" s="5" t="str">
        <f>IF($C484&lt;&gt;"M5","",SSA!E484)</f>
        <v/>
      </c>
      <c r="H484" s="5" t="str">
        <f>IF($C484&lt;&gt;"M5","",SSA!F484)</f>
        <v/>
      </c>
      <c r="I484" s="5" t="str">
        <f>IF($C484&lt;&gt;"M5","",SSA!G484)</f>
        <v/>
      </c>
      <c r="J484" s="5" t="str">
        <f>IF($C484&lt;&gt;"M5","",SSA!H484)</f>
        <v/>
      </c>
      <c r="K484" s="15" t="str">
        <f t="shared" si="59"/>
        <v/>
      </c>
      <c r="L484" s="26" t="str">
        <f t="shared" si="61"/>
        <v/>
      </c>
      <c r="M484" s="48" t="str">
        <f t="shared" si="62"/>
        <v/>
      </c>
      <c r="N484" s="49" t="str">
        <f t="shared" si="63"/>
        <v/>
      </c>
      <c r="O484" s="48" t="str">
        <f t="shared" si="64"/>
        <v/>
      </c>
      <c r="P484" s="27" t="str">
        <f t="shared" si="65"/>
        <v/>
      </c>
      <c r="Q484" s="53" t="str">
        <f t="shared" si="66"/>
        <v/>
      </c>
      <c r="R484" s="49" t="str">
        <f t="shared" si="60"/>
        <v/>
      </c>
      <c r="S484" s="48" t="str">
        <f t="shared" si="67"/>
        <v/>
      </c>
      <c r="T484" s="27" t="str">
        <f t="shared" si="68"/>
        <v/>
      </c>
      <c r="U484" s="53" t="str">
        <f t="shared" si="69"/>
        <v/>
      </c>
      <c r="V484" s="54" t="str">
        <f t="shared" si="70"/>
        <v/>
      </c>
      <c r="W484" s="56" t="str">
        <f t="shared" si="71"/>
        <v/>
      </c>
      <c r="X484" s="54" t="str">
        <f t="shared" si="72"/>
        <v/>
      </c>
      <c r="Y484" s="52" t="str">
        <f t="shared" si="73"/>
        <v/>
      </c>
      <c r="Z484" s="17" t="str">
        <f t="shared" si="74"/>
        <v/>
      </c>
      <c r="AA484" s="17" t="str">
        <f t="shared" si="75"/>
        <v/>
      </c>
    </row>
    <row r="485" spans="1:27" x14ac:dyDescent="0.55000000000000004">
      <c r="A485" s="5" t="str">
        <f>IF('Data Validation'!$K$2&lt;&gt;TRUE,"",'Data Validation'!A485)</f>
        <v/>
      </c>
      <c r="B485" s="5" t="str">
        <f>IF('Data Validation'!$K$2&lt;&gt;TRUE,"",'Data Validation'!C485)</f>
        <v/>
      </c>
      <c r="C485" s="5" t="str">
        <f>IF('Data Validation'!$K$2&lt;&gt;TRUE,"",'Data Validation'!E485)</f>
        <v/>
      </c>
      <c r="D485" s="5" t="str">
        <f>IF('Data Validation'!$K$2&lt;&gt;TRUE,"",'Data Validation'!G485)</f>
        <v/>
      </c>
      <c r="E485" s="5" t="str">
        <f>IF($C485&lt;&gt;"M5","",Price!F485)</f>
        <v/>
      </c>
      <c r="F485" s="5" t="str">
        <f>IF($C485&lt;&gt;"M5","",Price!G485)</f>
        <v/>
      </c>
      <c r="G485" s="5" t="str">
        <f>IF($C485&lt;&gt;"M5","",SSA!E485)</f>
        <v/>
      </c>
      <c r="H485" s="5" t="str">
        <f>IF($C485&lt;&gt;"M5","",SSA!F485)</f>
        <v/>
      </c>
      <c r="I485" s="5" t="str">
        <f>IF($C485&lt;&gt;"M5","",SSA!G485)</f>
        <v/>
      </c>
      <c r="J485" s="5" t="str">
        <f>IF($C485&lt;&gt;"M5","",SSA!H485)</f>
        <v/>
      </c>
      <c r="K485" s="15" t="str">
        <f t="shared" si="59"/>
        <v/>
      </c>
      <c r="L485" s="26" t="str">
        <f t="shared" si="61"/>
        <v/>
      </c>
      <c r="M485" s="48" t="str">
        <f t="shared" si="62"/>
        <v/>
      </c>
      <c r="N485" s="49" t="str">
        <f t="shared" si="63"/>
        <v/>
      </c>
      <c r="O485" s="48" t="str">
        <f t="shared" si="64"/>
        <v/>
      </c>
      <c r="P485" s="27" t="str">
        <f t="shared" si="65"/>
        <v/>
      </c>
      <c r="Q485" s="53" t="str">
        <f t="shared" si="66"/>
        <v/>
      </c>
      <c r="R485" s="49" t="str">
        <f t="shared" si="60"/>
        <v/>
      </c>
      <c r="S485" s="48" t="str">
        <f t="shared" si="67"/>
        <v/>
      </c>
      <c r="T485" s="27" t="str">
        <f t="shared" si="68"/>
        <v/>
      </c>
      <c r="U485" s="53" t="str">
        <f t="shared" si="69"/>
        <v/>
      </c>
      <c r="V485" s="54" t="str">
        <f t="shared" si="70"/>
        <v/>
      </c>
      <c r="W485" s="56" t="str">
        <f t="shared" si="71"/>
        <v/>
      </c>
      <c r="X485" s="54" t="str">
        <f t="shared" si="72"/>
        <v/>
      </c>
      <c r="Y485" s="52" t="str">
        <f t="shared" si="73"/>
        <v/>
      </c>
      <c r="Z485" s="17" t="str">
        <f t="shared" si="74"/>
        <v/>
      </c>
      <c r="AA485" s="17" t="str">
        <f t="shared" si="75"/>
        <v/>
      </c>
    </row>
    <row r="486" spans="1:27" x14ac:dyDescent="0.55000000000000004">
      <c r="A486" s="5" t="str">
        <f>IF('Data Validation'!$K$2&lt;&gt;TRUE,"",'Data Validation'!A486)</f>
        <v/>
      </c>
      <c r="B486" s="5" t="str">
        <f>IF('Data Validation'!$K$2&lt;&gt;TRUE,"",'Data Validation'!C486)</f>
        <v/>
      </c>
      <c r="C486" s="5" t="str">
        <f>IF('Data Validation'!$K$2&lt;&gt;TRUE,"",'Data Validation'!E486)</f>
        <v/>
      </c>
      <c r="D486" s="5" t="str">
        <f>IF('Data Validation'!$K$2&lt;&gt;TRUE,"",'Data Validation'!G486)</f>
        <v/>
      </c>
      <c r="E486" s="5" t="str">
        <f>IF($C486&lt;&gt;"M5","",Price!F486)</f>
        <v/>
      </c>
      <c r="F486" s="5" t="str">
        <f>IF($C486&lt;&gt;"M5","",Price!G486)</f>
        <v/>
      </c>
      <c r="G486" s="5" t="str">
        <f>IF($C486&lt;&gt;"M5","",SSA!E486)</f>
        <v/>
      </c>
      <c r="H486" s="5" t="str">
        <f>IF($C486&lt;&gt;"M5","",SSA!F486)</f>
        <v/>
      </c>
      <c r="I486" s="5" t="str">
        <f>IF($C486&lt;&gt;"M5","",SSA!G486)</f>
        <v/>
      </c>
      <c r="J486" s="5" t="str">
        <f>IF($C486&lt;&gt;"M5","",SSA!H486)</f>
        <v/>
      </c>
      <c r="K486" s="15" t="str">
        <f t="shared" si="59"/>
        <v/>
      </c>
      <c r="L486" s="26" t="str">
        <f t="shared" si="61"/>
        <v/>
      </c>
      <c r="M486" s="48" t="str">
        <f t="shared" si="62"/>
        <v/>
      </c>
      <c r="N486" s="49" t="str">
        <f t="shared" si="63"/>
        <v/>
      </c>
      <c r="O486" s="48" t="str">
        <f t="shared" si="64"/>
        <v/>
      </c>
      <c r="P486" s="27" t="str">
        <f t="shared" si="65"/>
        <v/>
      </c>
      <c r="Q486" s="53" t="str">
        <f t="shared" si="66"/>
        <v/>
      </c>
      <c r="R486" s="49" t="str">
        <f t="shared" si="60"/>
        <v/>
      </c>
      <c r="S486" s="48" t="str">
        <f t="shared" si="67"/>
        <v/>
      </c>
      <c r="T486" s="27" t="str">
        <f t="shared" si="68"/>
        <v/>
      </c>
      <c r="U486" s="53" t="str">
        <f t="shared" si="69"/>
        <v/>
      </c>
      <c r="V486" s="54" t="str">
        <f t="shared" si="70"/>
        <v/>
      </c>
      <c r="W486" s="56" t="str">
        <f t="shared" si="71"/>
        <v/>
      </c>
      <c r="X486" s="54" t="str">
        <f t="shared" si="72"/>
        <v/>
      </c>
      <c r="Y486" s="52" t="str">
        <f t="shared" si="73"/>
        <v/>
      </c>
      <c r="Z486" s="17" t="str">
        <f t="shared" si="74"/>
        <v/>
      </c>
      <c r="AA486" s="17" t="str">
        <f t="shared" si="75"/>
        <v/>
      </c>
    </row>
    <row r="487" spans="1:27" x14ac:dyDescent="0.55000000000000004">
      <c r="A487" s="5" t="str">
        <f>IF('Data Validation'!$K$2&lt;&gt;TRUE,"",'Data Validation'!A487)</f>
        <v/>
      </c>
      <c r="B487" s="5" t="str">
        <f>IF('Data Validation'!$K$2&lt;&gt;TRUE,"",'Data Validation'!C487)</f>
        <v/>
      </c>
      <c r="C487" s="5" t="str">
        <f>IF('Data Validation'!$K$2&lt;&gt;TRUE,"",'Data Validation'!E487)</f>
        <v/>
      </c>
      <c r="D487" s="5" t="str">
        <f>IF('Data Validation'!$K$2&lt;&gt;TRUE,"",'Data Validation'!G487)</f>
        <v/>
      </c>
      <c r="E487" s="5" t="str">
        <f>IF($C487&lt;&gt;"M5","",Price!F487)</f>
        <v/>
      </c>
      <c r="F487" s="5" t="str">
        <f>IF($C487&lt;&gt;"M5","",Price!G487)</f>
        <v/>
      </c>
      <c r="G487" s="5" t="str">
        <f>IF($C487&lt;&gt;"M5","",SSA!E487)</f>
        <v/>
      </c>
      <c r="H487" s="5" t="str">
        <f>IF($C487&lt;&gt;"M5","",SSA!F487)</f>
        <v/>
      </c>
      <c r="I487" s="5" t="str">
        <f>IF($C487&lt;&gt;"M5","",SSA!G487)</f>
        <v/>
      </c>
      <c r="J487" s="5" t="str">
        <f>IF($C487&lt;&gt;"M5","",SSA!H487)</f>
        <v/>
      </c>
      <c r="K487" s="15" t="str">
        <f t="shared" si="59"/>
        <v/>
      </c>
      <c r="L487" s="26" t="str">
        <f t="shared" si="61"/>
        <v/>
      </c>
      <c r="M487" s="48" t="str">
        <f t="shared" si="62"/>
        <v/>
      </c>
      <c r="N487" s="49" t="str">
        <f t="shared" si="63"/>
        <v/>
      </c>
      <c r="O487" s="48" t="str">
        <f t="shared" si="64"/>
        <v/>
      </c>
      <c r="P487" s="27" t="str">
        <f t="shared" si="65"/>
        <v/>
      </c>
      <c r="Q487" s="53" t="str">
        <f t="shared" si="66"/>
        <v/>
      </c>
      <c r="R487" s="49" t="str">
        <f t="shared" si="60"/>
        <v/>
      </c>
      <c r="S487" s="48" t="str">
        <f t="shared" si="67"/>
        <v/>
      </c>
      <c r="T487" s="27" t="str">
        <f t="shared" si="68"/>
        <v/>
      </c>
      <c r="U487" s="53" t="str">
        <f t="shared" si="69"/>
        <v/>
      </c>
      <c r="V487" s="54" t="str">
        <f t="shared" si="70"/>
        <v/>
      </c>
      <c r="W487" s="56" t="str">
        <f t="shared" si="71"/>
        <v/>
      </c>
      <c r="X487" s="54" t="str">
        <f t="shared" si="72"/>
        <v/>
      </c>
      <c r="Y487" s="52" t="str">
        <f t="shared" si="73"/>
        <v/>
      </c>
      <c r="Z487" s="17" t="str">
        <f t="shared" si="74"/>
        <v/>
      </c>
      <c r="AA487" s="17" t="str">
        <f t="shared" si="75"/>
        <v/>
      </c>
    </row>
    <row r="488" spans="1:27" x14ac:dyDescent="0.55000000000000004">
      <c r="A488" s="5" t="str">
        <f>IF('Data Validation'!$K$2&lt;&gt;TRUE,"",'Data Validation'!A488)</f>
        <v/>
      </c>
      <c r="B488" s="5" t="str">
        <f>IF('Data Validation'!$K$2&lt;&gt;TRUE,"",'Data Validation'!C488)</f>
        <v/>
      </c>
      <c r="C488" s="5" t="str">
        <f>IF('Data Validation'!$K$2&lt;&gt;TRUE,"",'Data Validation'!E488)</f>
        <v/>
      </c>
      <c r="D488" s="5" t="str">
        <f>IF('Data Validation'!$K$2&lt;&gt;TRUE,"",'Data Validation'!G488)</f>
        <v/>
      </c>
      <c r="E488" s="5" t="str">
        <f>IF($C488&lt;&gt;"M5","",Price!F488)</f>
        <v/>
      </c>
      <c r="F488" s="5" t="str">
        <f>IF($C488&lt;&gt;"M5","",Price!G488)</f>
        <v/>
      </c>
      <c r="G488" s="5" t="str">
        <f>IF($C488&lt;&gt;"M5","",SSA!E488)</f>
        <v/>
      </c>
      <c r="H488" s="5" t="str">
        <f>IF($C488&lt;&gt;"M5","",SSA!F488)</f>
        <v/>
      </c>
      <c r="I488" s="5" t="str">
        <f>IF($C488&lt;&gt;"M5","",SSA!G488)</f>
        <v/>
      </c>
      <c r="J488" s="5" t="str">
        <f>IF($C488&lt;&gt;"M5","",SSA!H488)</f>
        <v/>
      </c>
      <c r="K488" s="15" t="str">
        <f t="shared" si="59"/>
        <v/>
      </c>
      <c r="L488" s="26" t="str">
        <f t="shared" si="61"/>
        <v/>
      </c>
      <c r="M488" s="48" t="str">
        <f t="shared" si="62"/>
        <v/>
      </c>
      <c r="N488" s="49" t="str">
        <f t="shared" si="63"/>
        <v/>
      </c>
      <c r="O488" s="48" t="str">
        <f t="shared" si="64"/>
        <v/>
      </c>
      <c r="P488" s="27" t="str">
        <f t="shared" si="65"/>
        <v/>
      </c>
      <c r="Q488" s="53" t="str">
        <f t="shared" si="66"/>
        <v/>
      </c>
      <c r="R488" s="49" t="str">
        <f t="shared" si="60"/>
        <v/>
      </c>
      <c r="S488" s="48" t="str">
        <f t="shared" si="67"/>
        <v/>
      </c>
      <c r="T488" s="27" t="str">
        <f t="shared" si="68"/>
        <v/>
      </c>
      <c r="U488" s="53" t="str">
        <f t="shared" si="69"/>
        <v/>
      </c>
      <c r="V488" s="54" t="str">
        <f t="shared" si="70"/>
        <v/>
      </c>
      <c r="W488" s="56" t="str">
        <f t="shared" si="71"/>
        <v/>
      </c>
      <c r="X488" s="54" t="str">
        <f t="shared" si="72"/>
        <v/>
      </c>
      <c r="Y488" s="52" t="str">
        <f t="shared" si="73"/>
        <v/>
      </c>
      <c r="Z488" s="17" t="str">
        <f t="shared" si="74"/>
        <v/>
      </c>
      <c r="AA488" s="17" t="str">
        <f t="shared" si="75"/>
        <v/>
      </c>
    </row>
    <row r="489" spans="1:27" x14ac:dyDescent="0.55000000000000004">
      <c r="A489" s="5" t="str">
        <f>IF('Data Validation'!$K$2&lt;&gt;TRUE,"",'Data Validation'!A489)</f>
        <v/>
      </c>
      <c r="B489" s="5" t="str">
        <f>IF('Data Validation'!$K$2&lt;&gt;TRUE,"",'Data Validation'!C489)</f>
        <v/>
      </c>
      <c r="C489" s="5" t="str">
        <f>IF('Data Validation'!$K$2&lt;&gt;TRUE,"",'Data Validation'!E489)</f>
        <v/>
      </c>
      <c r="D489" s="5" t="str">
        <f>IF('Data Validation'!$K$2&lt;&gt;TRUE,"",'Data Validation'!G489)</f>
        <v/>
      </c>
      <c r="E489" s="5" t="str">
        <f>IF($C489&lt;&gt;"M5","",Price!F489)</f>
        <v/>
      </c>
      <c r="F489" s="5" t="str">
        <f>IF($C489&lt;&gt;"M5","",Price!G489)</f>
        <v/>
      </c>
      <c r="G489" s="5" t="str">
        <f>IF($C489&lt;&gt;"M5","",SSA!E489)</f>
        <v/>
      </c>
      <c r="H489" s="5" t="str">
        <f>IF($C489&lt;&gt;"M5","",SSA!F489)</f>
        <v/>
      </c>
      <c r="I489" s="5" t="str">
        <f>IF($C489&lt;&gt;"M5","",SSA!G489)</f>
        <v/>
      </c>
      <c r="J489" s="5" t="str">
        <f>IF($C489&lt;&gt;"M5","",SSA!H489)</f>
        <v/>
      </c>
      <c r="K489" s="15" t="str">
        <f t="shared" si="59"/>
        <v/>
      </c>
      <c r="L489" s="26" t="str">
        <f t="shared" si="61"/>
        <v/>
      </c>
      <c r="M489" s="48" t="str">
        <f t="shared" si="62"/>
        <v/>
      </c>
      <c r="N489" s="49" t="str">
        <f t="shared" si="63"/>
        <v/>
      </c>
      <c r="O489" s="48" t="str">
        <f t="shared" si="64"/>
        <v/>
      </c>
      <c r="P489" s="27" t="str">
        <f t="shared" si="65"/>
        <v/>
      </c>
      <c r="Q489" s="53" t="str">
        <f t="shared" si="66"/>
        <v/>
      </c>
      <c r="R489" s="49" t="str">
        <f t="shared" si="60"/>
        <v/>
      </c>
      <c r="S489" s="48" t="str">
        <f t="shared" si="67"/>
        <v/>
      </c>
      <c r="T489" s="27" t="str">
        <f t="shared" si="68"/>
        <v/>
      </c>
      <c r="U489" s="53" t="str">
        <f t="shared" si="69"/>
        <v/>
      </c>
      <c r="V489" s="54" t="str">
        <f t="shared" si="70"/>
        <v/>
      </c>
      <c r="W489" s="56" t="str">
        <f t="shared" si="71"/>
        <v/>
      </c>
      <c r="X489" s="54" t="str">
        <f t="shared" si="72"/>
        <v/>
      </c>
      <c r="Y489" s="52" t="str">
        <f t="shared" si="73"/>
        <v/>
      </c>
      <c r="Z489" s="17" t="str">
        <f t="shared" si="74"/>
        <v/>
      </c>
      <c r="AA489" s="17" t="str">
        <f t="shared" si="75"/>
        <v/>
      </c>
    </row>
    <row r="490" spans="1:27" x14ac:dyDescent="0.55000000000000004">
      <c r="A490" s="5" t="str">
        <f>IF('Data Validation'!$K$2&lt;&gt;TRUE,"",'Data Validation'!A490)</f>
        <v/>
      </c>
      <c r="B490" s="5" t="str">
        <f>IF('Data Validation'!$K$2&lt;&gt;TRUE,"",'Data Validation'!C490)</f>
        <v/>
      </c>
      <c r="C490" s="5" t="str">
        <f>IF('Data Validation'!$K$2&lt;&gt;TRUE,"",'Data Validation'!E490)</f>
        <v/>
      </c>
      <c r="D490" s="5" t="str">
        <f>IF('Data Validation'!$K$2&lt;&gt;TRUE,"",'Data Validation'!G490)</f>
        <v/>
      </c>
      <c r="E490" s="5" t="str">
        <f>IF($C490&lt;&gt;"M5","",Price!F490)</f>
        <v/>
      </c>
      <c r="F490" s="5" t="str">
        <f>IF($C490&lt;&gt;"M5","",Price!G490)</f>
        <v/>
      </c>
      <c r="G490" s="5" t="str">
        <f>IF($C490&lt;&gt;"M5","",SSA!E490)</f>
        <v/>
      </c>
      <c r="H490" s="5" t="str">
        <f>IF($C490&lt;&gt;"M5","",SSA!F490)</f>
        <v/>
      </c>
      <c r="I490" s="5" t="str">
        <f>IF($C490&lt;&gt;"M5","",SSA!G490)</f>
        <v/>
      </c>
      <c r="J490" s="5" t="str">
        <f>IF($C490&lt;&gt;"M5","",SSA!H490)</f>
        <v/>
      </c>
      <c r="K490" s="15" t="str">
        <f t="shared" si="59"/>
        <v/>
      </c>
      <c r="L490" s="26" t="str">
        <f t="shared" si="61"/>
        <v/>
      </c>
      <c r="M490" s="48" t="str">
        <f t="shared" si="62"/>
        <v/>
      </c>
      <c r="N490" s="49" t="str">
        <f t="shared" si="63"/>
        <v/>
      </c>
      <c r="O490" s="48" t="str">
        <f t="shared" si="64"/>
        <v/>
      </c>
      <c r="P490" s="27" t="str">
        <f t="shared" si="65"/>
        <v/>
      </c>
      <c r="Q490" s="53" t="str">
        <f t="shared" si="66"/>
        <v/>
      </c>
      <c r="R490" s="49" t="str">
        <f t="shared" si="60"/>
        <v/>
      </c>
      <c r="S490" s="48" t="str">
        <f t="shared" si="67"/>
        <v/>
      </c>
      <c r="T490" s="27" t="str">
        <f t="shared" si="68"/>
        <v/>
      </c>
      <c r="U490" s="53" t="str">
        <f t="shared" si="69"/>
        <v/>
      </c>
      <c r="V490" s="54" t="str">
        <f t="shared" si="70"/>
        <v/>
      </c>
      <c r="W490" s="56" t="str">
        <f t="shared" si="71"/>
        <v/>
      </c>
      <c r="X490" s="54" t="str">
        <f t="shared" si="72"/>
        <v/>
      </c>
      <c r="Y490" s="52" t="str">
        <f t="shared" si="73"/>
        <v/>
      </c>
      <c r="Z490" s="17" t="str">
        <f t="shared" si="74"/>
        <v/>
      </c>
      <c r="AA490" s="17" t="str">
        <f t="shared" si="75"/>
        <v/>
      </c>
    </row>
    <row r="491" spans="1:27" x14ac:dyDescent="0.55000000000000004">
      <c r="A491" s="5" t="str">
        <f>IF('Data Validation'!$K$2&lt;&gt;TRUE,"",'Data Validation'!A491)</f>
        <v/>
      </c>
      <c r="B491" s="5" t="str">
        <f>IF('Data Validation'!$K$2&lt;&gt;TRUE,"",'Data Validation'!C491)</f>
        <v/>
      </c>
      <c r="C491" s="5" t="str">
        <f>IF('Data Validation'!$K$2&lt;&gt;TRUE,"",'Data Validation'!E491)</f>
        <v/>
      </c>
      <c r="D491" s="5" t="str">
        <f>IF('Data Validation'!$K$2&lt;&gt;TRUE,"",'Data Validation'!G491)</f>
        <v/>
      </c>
      <c r="E491" s="5" t="str">
        <f>IF($C491&lt;&gt;"M5","",Price!F491)</f>
        <v/>
      </c>
      <c r="F491" s="5" t="str">
        <f>IF($C491&lt;&gt;"M5","",Price!G491)</f>
        <v/>
      </c>
      <c r="G491" s="5" t="str">
        <f>IF($C491&lt;&gt;"M5","",SSA!E491)</f>
        <v/>
      </c>
      <c r="H491" s="5" t="str">
        <f>IF($C491&lt;&gt;"M5","",SSA!F491)</f>
        <v/>
      </c>
      <c r="I491" s="5" t="str">
        <f>IF($C491&lt;&gt;"M5","",SSA!G491)</f>
        <v/>
      </c>
      <c r="J491" s="5" t="str">
        <f>IF($C491&lt;&gt;"M5","",SSA!H491)</f>
        <v/>
      </c>
      <c r="K491" s="15" t="str">
        <f t="shared" si="59"/>
        <v/>
      </c>
      <c r="L491" s="26" t="str">
        <f t="shared" si="61"/>
        <v/>
      </c>
      <c r="M491" s="48" t="str">
        <f t="shared" si="62"/>
        <v/>
      </c>
      <c r="N491" s="49" t="str">
        <f t="shared" si="63"/>
        <v/>
      </c>
      <c r="O491" s="48" t="str">
        <f t="shared" si="64"/>
        <v/>
      </c>
      <c r="P491" s="27" t="str">
        <f t="shared" si="65"/>
        <v/>
      </c>
      <c r="Q491" s="53" t="str">
        <f t="shared" si="66"/>
        <v/>
      </c>
      <c r="R491" s="49" t="str">
        <f t="shared" si="60"/>
        <v/>
      </c>
      <c r="S491" s="48" t="str">
        <f t="shared" si="67"/>
        <v/>
      </c>
      <c r="T491" s="27" t="str">
        <f t="shared" si="68"/>
        <v/>
      </c>
      <c r="U491" s="53" t="str">
        <f t="shared" si="69"/>
        <v/>
      </c>
      <c r="V491" s="54" t="str">
        <f t="shared" si="70"/>
        <v/>
      </c>
      <c r="W491" s="56" t="str">
        <f t="shared" si="71"/>
        <v/>
      </c>
      <c r="X491" s="54" t="str">
        <f t="shared" si="72"/>
        <v/>
      </c>
      <c r="Y491" s="52" t="str">
        <f t="shared" si="73"/>
        <v/>
      </c>
      <c r="Z491" s="17" t="str">
        <f t="shared" si="74"/>
        <v/>
      </c>
      <c r="AA491" s="17" t="str">
        <f t="shared" si="75"/>
        <v/>
      </c>
    </row>
    <row r="492" spans="1:27" x14ac:dyDescent="0.55000000000000004">
      <c r="A492" s="5" t="str">
        <f>IF('Data Validation'!$K$2&lt;&gt;TRUE,"",'Data Validation'!A492)</f>
        <v/>
      </c>
      <c r="B492" s="5" t="str">
        <f>IF('Data Validation'!$K$2&lt;&gt;TRUE,"",'Data Validation'!C492)</f>
        <v/>
      </c>
      <c r="C492" s="5" t="str">
        <f>IF('Data Validation'!$K$2&lt;&gt;TRUE,"",'Data Validation'!E492)</f>
        <v/>
      </c>
      <c r="D492" s="5" t="str">
        <f>IF('Data Validation'!$K$2&lt;&gt;TRUE,"",'Data Validation'!G492)</f>
        <v/>
      </c>
      <c r="E492" s="5" t="str">
        <f>IF($C492&lt;&gt;"M5","",Price!F492)</f>
        <v/>
      </c>
      <c r="F492" s="5" t="str">
        <f>IF($C492&lt;&gt;"M5","",Price!G492)</f>
        <v/>
      </c>
      <c r="G492" s="5" t="str">
        <f>IF($C492&lt;&gt;"M5","",SSA!E492)</f>
        <v/>
      </c>
      <c r="H492" s="5" t="str">
        <f>IF($C492&lt;&gt;"M5","",SSA!F492)</f>
        <v/>
      </c>
      <c r="I492" s="5" t="str">
        <f>IF($C492&lt;&gt;"M5","",SSA!G492)</f>
        <v/>
      </c>
      <c r="J492" s="5" t="str">
        <f>IF($C492&lt;&gt;"M5","",SSA!H492)</f>
        <v/>
      </c>
      <c r="K492" s="15" t="str">
        <f t="shared" si="59"/>
        <v/>
      </c>
      <c r="L492" s="26" t="str">
        <f t="shared" si="61"/>
        <v/>
      </c>
      <c r="M492" s="48" t="str">
        <f t="shared" si="62"/>
        <v/>
      </c>
      <c r="N492" s="49" t="str">
        <f t="shared" si="63"/>
        <v/>
      </c>
      <c r="O492" s="48" t="str">
        <f t="shared" si="64"/>
        <v/>
      </c>
      <c r="P492" s="27" t="str">
        <f t="shared" si="65"/>
        <v/>
      </c>
      <c r="Q492" s="53" t="str">
        <f t="shared" si="66"/>
        <v/>
      </c>
      <c r="R492" s="49" t="str">
        <f t="shared" si="60"/>
        <v/>
      </c>
      <c r="S492" s="48" t="str">
        <f t="shared" si="67"/>
        <v/>
      </c>
      <c r="T492" s="27" t="str">
        <f t="shared" si="68"/>
        <v/>
      </c>
      <c r="U492" s="53" t="str">
        <f t="shared" si="69"/>
        <v/>
      </c>
      <c r="V492" s="54" t="str">
        <f t="shared" si="70"/>
        <v/>
      </c>
      <c r="W492" s="56" t="str">
        <f t="shared" si="71"/>
        <v/>
      </c>
      <c r="X492" s="54" t="str">
        <f t="shared" si="72"/>
        <v/>
      </c>
      <c r="Y492" s="52" t="str">
        <f t="shared" si="73"/>
        <v/>
      </c>
      <c r="Z492" s="17" t="str">
        <f t="shared" si="74"/>
        <v/>
      </c>
      <c r="AA492" s="17" t="str">
        <f t="shared" si="75"/>
        <v/>
      </c>
    </row>
    <row r="493" spans="1:27" x14ac:dyDescent="0.55000000000000004">
      <c r="A493" s="5" t="str">
        <f>IF('Data Validation'!$K$2&lt;&gt;TRUE,"",'Data Validation'!A493)</f>
        <v/>
      </c>
      <c r="B493" s="5" t="str">
        <f>IF('Data Validation'!$K$2&lt;&gt;TRUE,"",'Data Validation'!C493)</f>
        <v/>
      </c>
      <c r="C493" s="5" t="str">
        <f>IF('Data Validation'!$K$2&lt;&gt;TRUE,"",'Data Validation'!E493)</f>
        <v/>
      </c>
      <c r="D493" s="5" t="str">
        <f>IF('Data Validation'!$K$2&lt;&gt;TRUE,"",'Data Validation'!G493)</f>
        <v/>
      </c>
      <c r="E493" s="5" t="str">
        <f>IF($C493&lt;&gt;"M5","",Price!F493)</f>
        <v/>
      </c>
      <c r="F493" s="5" t="str">
        <f>IF($C493&lt;&gt;"M5","",Price!G493)</f>
        <v/>
      </c>
      <c r="G493" s="5" t="str">
        <f>IF($C493&lt;&gt;"M5","",SSA!E493)</f>
        <v/>
      </c>
      <c r="H493" s="5" t="str">
        <f>IF($C493&lt;&gt;"M5","",SSA!F493)</f>
        <v/>
      </c>
      <c r="I493" s="5" t="str">
        <f>IF($C493&lt;&gt;"M5","",SSA!G493)</f>
        <v/>
      </c>
      <c r="J493" s="5" t="str">
        <f>IF($C493&lt;&gt;"M5","",SSA!H493)</f>
        <v/>
      </c>
      <c r="K493" s="15" t="str">
        <f t="shared" si="59"/>
        <v/>
      </c>
      <c r="L493" s="26" t="str">
        <f t="shared" si="61"/>
        <v/>
      </c>
      <c r="M493" s="48" t="str">
        <f t="shared" si="62"/>
        <v/>
      </c>
      <c r="N493" s="49" t="str">
        <f t="shared" si="63"/>
        <v/>
      </c>
      <c r="O493" s="48" t="str">
        <f t="shared" si="64"/>
        <v/>
      </c>
      <c r="P493" s="27" t="str">
        <f t="shared" si="65"/>
        <v/>
      </c>
      <c r="Q493" s="53" t="str">
        <f t="shared" si="66"/>
        <v/>
      </c>
      <c r="R493" s="49" t="str">
        <f t="shared" si="60"/>
        <v/>
      </c>
      <c r="S493" s="48" t="str">
        <f t="shared" si="67"/>
        <v/>
      </c>
      <c r="T493" s="27" t="str">
        <f t="shared" si="68"/>
        <v/>
      </c>
      <c r="U493" s="53" t="str">
        <f t="shared" si="69"/>
        <v/>
      </c>
      <c r="V493" s="54" t="str">
        <f t="shared" si="70"/>
        <v/>
      </c>
      <c r="W493" s="56" t="str">
        <f t="shared" si="71"/>
        <v/>
      </c>
      <c r="X493" s="54" t="str">
        <f t="shared" si="72"/>
        <v/>
      </c>
      <c r="Y493" s="52" t="str">
        <f t="shared" si="73"/>
        <v/>
      </c>
      <c r="Z493" s="17" t="str">
        <f t="shared" si="74"/>
        <v/>
      </c>
      <c r="AA493" s="17" t="str">
        <f t="shared" si="75"/>
        <v/>
      </c>
    </row>
    <row r="494" spans="1:27" x14ac:dyDescent="0.55000000000000004">
      <c r="A494" s="5" t="str">
        <f>IF('Data Validation'!$K$2&lt;&gt;TRUE,"",'Data Validation'!A494)</f>
        <v/>
      </c>
      <c r="B494" s="5" t="str">
        <f>IF('Data Validation'!$K$2&lt;&gt;TRUE,"",'Data Validation'!C494)</f>
        <v/>
      </c>
      <c r="C494" s="5" t="str">
        <f>IF('Data Validation'!$K$2&lt;&gt;TRUE,"",'Data Validation'!E494)</f>
        <v/>
      </c>
      <c r="D494" s="5" t="str">
        <f>IF('Data Validation'!$K$2&lt;&gt;TRUE,"",'Data Validation'!G494)</f>
        <v/>
      </c>
      <c r="E494" s="5" t="str">
        <f>IF($C494&lt;&gt;"M5","",Price!F494)</f>
        <v/>
      </c>
      <c r="F494" s="5" t="str">
        <f>IF($C494&lt;&gt;"M5","",Price!G494)</f>
        <v/>
      </c>
      <c r="G494" s="5" t="str">
        <f>IF($C494&lt;&gt;"M5","",SSA!E494)</f>
        <v/>
      </c>
      <c r="H494" s="5" t="str">
        <f>IF($C494&lt;&gt;"M5","",SSA!F494)</f>
        <v/>
      </c>
      <c r="I494" s="5" t="str">
        <f>IF($C494&lt;&gt;"M5","",SSA!G494)</f>
        <v/>
      </c>
      <c r="J494" s="5" t="str">
        <f>IF($C494&lt;&gt;"M5","",SSA!H494)</f>
        <v/>
      </c>
      <c r="K494" s="15" t="str">
        <f t="shared" si="59"/>
        <v/>
      </c>
      <c r="L494" s="26" t="str">
        <f t="shared" si="61"/>
        <v/>
      </c>
      <c r="M494" s="48" t="str">
        <f t="shared" si="62"/>
        <v/>
      </c>
      <c r="N494" s="49" t="str">
        <f t="shared" si="63"/>
        <v/>
      </c>
      <c r="O494" s="48" t="str">
        <f t="shared" si="64"/>
        <v/>
      </c>
      <c r="P494" s="27" t="str">
        <f t="shared" si="65"/>
        <v/>
      </c>
      <c r="Q494" s="53" t="str">
        <f t="shared" si="66"/>
        <v/>
      </c>
      <c r="R494" s="49" t="str">
        <f t="shared" si="60"/>
        <v/>
      </c>
      <c r="S494" s="48" t="str">
        <f t="shared" si="67"/>
        <v/>
      </c>
      <c r="T494" s="27" t="str">
        <f t="shared" si="68"/>
        <v/>
      </c>
      <c r="U494" s="53" t="str">
        <f t="shared" si="69"/>
        <v/>
      </c>
      <c r="V494" s="54" t="str">
        <f t="shared" si="70"/>
        <v/>
      </c>
      <c r="W494" s="56" t="str">
        <f t="shared" si="71"/>
        <v/>
      </c>
      <c r="X494" s="54" t="str">
        <f t="shared" si="72"/>
        <v/>
      </c>
      <c r="Y494" s="52" t="str">
        <f t="shared" si="73"/>
        <v/>
      </c>
      <c r="Z494" s="17" t="str">
        <f t="shared" si="74"/>
        <v/>
      </c>
      <c r="AA494" s="17" t="str">
        <f t="shared" si="75"/>
        <v/>
      </c>
    </row>
    <row r="495" spans="1:27" x14ac:dyDescent="0.55000000000000004">
      <c r="A495" s="5" t="str">
        <f>IF('Data Validation'!$K$2&lt;&gt;TRUE,"",'Data Validation'!A495)</f>
        <v/>
      </c>
      <c r="B495" s="5" t="str">
        <f>IF('Data Validation'!$K$2&lt;&gt;TRUE,"",'Data Validation'!C495)</f>
        <v/>
      </c>
      <c r="C495" s="5" t="str">
        <f>IF('Data Validation'!$K$2&lt;&gt;TRUE,"",'Data Validation'!E495)</f>
        <v/>
      </c>
      <c r="D495" s="5" t="str">
        <f>IF('Data Validation'!$K$2&lt;&gt;TRUE,"",'Data Validation'!G495)</f>
        <v/>
      </c>
      <c r="E495" s="5" t="str">
        <f>IF($C495&lt;&gt;"M5","",Price!F495)</f>
        <v/>
      </c>
      <c r="F495" s="5" t="str">
        <f>IF($C495&lt;&gt;"M5","",Price!G495)</f>
        <v/>
      </c>
      <c r="G495" s="5" t="str">
        <f>IF($C495&lt;&gt;"M5","",SSA!E495)</f>
        <v/>
      </c>
      <c r="H495" s="5" t="str">
        <f>IF($C495&lt;&gt;"M5","",SSA!F495)</f>
        <v/>
      </c>
      <c r="I495" s="5" t="str">
        <f>IF($C495&lt;&gt;"M5","",SSA!G495)</f>
        <v/>
      </c>
      <c r="J495" s="5" t="str">
        <f>IF($C495&lt;&gt;"M5","",SSA!H495)</f>
        <v/>
      </c>
      <c r="K495" s="15" t="str">
        <f t="shared" si="59"/>
        <v/>
      </c>
      <c r="L495" s="26" t="str">
        <f t="shared" si="61"/>
        <v/>
      </c>
      <c r="M495" s="48" t="str">
        <f t="shared" si="62"/>
        <v/>
      </c>
      <c r="N495" s="49" t="str">
        <f t="shared" si="63"/>
        <v/>
      </c>
      <c r="O495" s="48" t="str">
        <f t="shared" si="64"/>
        <v/>
      </c>
      <c r="P495" s="27" t="str">
        <f t="shared" si="65"/>
        <v/>
      </c>
      <c r="Q495" s="53" t="str">
        <f t="shared" si="66"/>
        <v/>
      </c>
      <c r="R495" s="49" t="str">
        <f t="shared" si="60"/>
        <v/>
      </c>
      <c r="S495" s="48" t="str">
        <f t="shared" si="67"/>
        <v/>
      </c>
      <c r="T495" s="27" t="str">
        <f t="shared" si="68"/>
        <v/>
      </c>
      <c r="U495" s="53" t="str">
        <f t="shared" si="69"/>
        <v/>
      </c>
      <c r="V495" s="54" t="str">
        <f t="shared" si="70"/>
        <v/>
      </c>
      <c r="W495" s="56" t="str">
        <f t="shared" si="71"/>
        <v/>
      </c>
      <c r="X495" s="54" t="str">
        <f t="shared" si="72"/>
        <v/>
      </c>
      <c r="Y495" s="52" t="str">
        <f t="shared" si="73"/>
        <v/>
      </c>
      <c r="Z495" s="17" t="str">
        <f t="shared" si="74"/>
        <v/>
      </c>
      <c r="AA495" s="17" t="str">
        <f t="shared" si="75"/>
        <v/>
      </c>
    </row>
    <row r="496" spans="1:27" x14ac:dyDescent="0.55000000000000004">
      <c r="A496" s="5" t="str">
        <f>IF('Data Validation'!$K$2&lt;&gt;TRUE,"",'Data Validation'!A496)</f>
        <v/>
      </c>
      <c r="B496" s="5" t="str">
        <f>IF('Data Validation'!$K$2&lt;&gt;TRUE,"",'Data Validation'!C496)</f>
        <v/>
      </c>
      <c r="C496" s="5" t="str">
        <f>IF('Data Validation'!$K$2&lt;&gt;TRUE,"",'Data Validation'!E496)</f>
        <v/>
      </c>
      <c r="D496" s="5" t="str">
        <f>IF('Data Validation'!$K$2&lt;&gt;TRUE,"",'Data Validation'!G496)</f>
        <v/>
      </c>
      <c r="E496" s="5" t="str">
        <f>IF($C496&lt;&gt;"M5","",Price!F496)</f>
        <v/>
      </c>
      <c r="F496" s="5" t="str">
        <f>IF($C496&lt;&gt;"M5","",Price!G496)</f>
        <v/>
      </c>
      <c r="G496" s="5" t="str">
        <f>IF($C496&lt;&gt;"M5","",SSA!E496)</f>
        <v/>
      </c>
      <c r="H496" s="5" t="str">
        <f>IF($C496&lt;&gt;"M5","",SSA!F496)</f>
        <v/>
      </c>
      <c r="I496" s="5" t="str">
        <f>IF($C496&lt;&gt;"M5","",SSA!G496)</f>
        <v/>
      </c>
      <c r="J496" s="5" t="str">
        <f>IF($C496&lt;&gt;"M5","",SSA!H496)</f>
        <v/>
      </c>
      <c r="K496" s="15" t="str">
        <f t="shared" si="59"/>
        <v/>
      </c>
      <c r="L496" s="26" t="str">
        <f t="shared" si="61"/>
        <v/>
      </c>
      <c r="M496" s="48" t="str">
        <f t="shared" si="62"/>
        <v/>
      </c>
      <c r="N496" s="49" t="str">
        <f t="shared" si="63"/>
        <v/>
      </c>
      <c r="O496" s="48" t="str">
        <f t="shared" si="64"/>
        <v/>
      </c>
      <c r="P496" s="27" t="str">
        <f t="shared" si="65"/>
        <v/>
      </c>
      <c r="Q496" s="53" t="str">
        <f t="shared" si="66"/>
        <v/>
      </c>
      <c r="R496" s="49" t="str">
        <f t="shared" si="60"/>
        <v/>
      </c>
      <c r="S496" s="48" t="str">
        <f t="shared" si="67"/>
        <v/>
      </c>
      <c r="T496" s="27" t="str">
        <f t="shared" si="68"/>
        <v/>
      </c>
      <c r="U496" s="53" t="str">
        <f t="shared" si="69"/>
        <v/>
      </c>
      <c r="V496" s="54" t="str">
        <f t="shared" si="70"/>
        <v/>
      </c>
      <c r="W496" s="56" t="str">
        <f t="shared" si="71"/>
        <v/>
      </c>
      <c r="X496" s="54" t="str">
        <f t="shared" si="72"/>
        <v/>
      </c>
      <c r="Y496" s="52" t="str">
        <f t="shared" si="73"/>
        <v/>
      </c>
      <c r="Z496" s="17" t="str">
        <f t="shared" si="74"/>
        <v/>
      </c>
      <c r="AA496" s="17" t="str">
        <f t="shared" si="75"/>
        <v/>
      </c>
    </row>
    <row r="497" spans="1:27" x14ac:dyDescent="0.55000000000000004">
      <c r="A497" s="5" t="str">
        <f>IF('Data Validation'!$K$2&lt;&gt;TRUE,"",'Data Validation'!A497)</f>
        <v/>
      </c>
      <c r="B497" s="5" t="str">
        <f>IF('Data Validation'!$K$2&lt;&gt;TRUE,"",'Data Validation'!C497)</f>
        <v/>
      </c>
      <c r="C497" s="5" t="str">
        <f>IF('Data Validation'!$K$2&lt;&gt;TRUE,"",'Data Validation'!E497)</f>
        <v/>
      </c>
      <c r="D497" s="5" t="str">
        <f>IF('Data Validation'!$K$2&lt;&gt;TRUE,"",'Data Validation'!G497)</f>
        <v/>
      </c>
      <c r="E497" s="5" t="str">
        <f>IF($C497&lt;&gt;"M5","",Price!F497)</f>
        <v/>
      </c>
      <c r="F497" s="5" t="str">
        <f>IF($C497&lt;&gt;"M5","",Price!G497)</f>
        <v/>
      </c>
      <c r="G497" s="5" t="str">
        <f>IF($C497&lt;&gt;"M5","",SSA!E497)</f>
        <v/>
      </c>
      <c r="H497" s="5" t="str">
        <f>IF($C497&lt;&gt;"M5","",SSA!F497)</f>
        <v/>
      </c>
      <c r="I497" s="5" t="str">
        <f>IF($C497&lt;&gt;"M5","",SSA!G497)</f>
        <v/>
      </c>
      <c r="J497" s="5" t="str">
        <f>IF($C497&lt;&gt;"M5","",SSA!H497)</f>
        <v/>
      </c>
      <c r="K497" s="15" t="str">
        <f t="shared" si="59"/>
        <v/>
      </c>
      <c r="L497" s="26" t="str">
        <f t="shared" si="61"/>
        <v/>
      </c>
      <c r="M497" s="48" t="str">
        <f t="shared" si="62"/>
        <v/>
      </c>
      <c r="N497" s="49" t="str">
        <f t="shared" si="63"/>
        <v/>
      </c>
      <c r="O497" s="48" t="str">
        <f t="shared" si="64"/>
        <v/>
      </c>
      <c r="P497" s="27" t="str">
        <f t="shared" si="65"/>
        <v/>
      </c>
      <c r="Q497" s="53" t="str">
        <f t="shared" si="66"/>
        <v/>
      </c>
      <c r="R497" s="49" t="str">
        <f t="shared" si="60"/>
        <v/>
      </c>
      <c r="S497" s="48" t="str">
        <f t="shared" si="67"/>
        <v/>
      </c>
      <c r="T497" s="27" t="str">
        <f t="shared" si="68"/>
        <v/>
      </c>
      <c r="U497" s="53" t="str">
        <f t="shared" si="69"/>
        <v/>
      </c>
      <c r="V497" s="54" t="str">
        <f t="shared" si="70"/>
        <v/>
      </c>
      <c r="W497" s="56" t="str">
        <f t="shared" si="71"/>
        <v/>
      </c>
      <c r="X497" s="54" t="str">
        <f t="shared" si="72"/>
        <v/>
      </c>
      <c r="Y497" s="52" t="str">
        <f t="shared" si="73"/>
        <v/>
      </c>
      <c r="Z497" s="17" t="str">
        <f t="shared" si="74"/>
        <v/>
      </c>
      <c r="AA497" s="17" t="str">
        <f t="shared" si="75"/>
        <v/>
      </c>
    </row>
    <row r="498" spans="1:27" x14ac:dyDescent="0.55000000000000004">
      <c r="A498" s="5" t="str">
        <f>IF('Data Validation'!$K$2&lt;&gt;TRUE,"",'Data Validation'!A498)</f>
        <v/>
      </c>
      <c r="B498" s="5" t="str">
        <f>IF('Data Validation'!$K$2&lt;&gt;TRUE,"",'Data Validation'!C498)</f>
        <v/>
      </c>
      <c r="C498" s="5" t="str">
        <f>IF('Data Validation'!$K$2&lt;&gt;TRUE,"",'Data Validation'!E498)</f>
        <v/>
      </c>
      <c r="D498" s="5" t="str">
        <f>IF('Data Validation'!$K$2&lt;&gt;TRUE,"",'Data Validation'!G498)</f>
        <v/>
      </c>
      <c r="E498" s="5" t="str">
        <f>IF($C498&lt;&gt;"M5","",Price!F498)</f>
        <v/>
      </c>
      <c r="F498" s="5" t="str">
        <f>IF($C498&lt;&gt;"M5","",Price!G498)</f>
        <v/>
      </c>
      <c r="G498" s="5" t="str">
        <f>IF($C498&lt;&gt;"M5","",SSA!E498)</f>
        <v/>
      </c>
      <c r="H498" s="5" t="str">
        <f>IF($C498&lt;&gt;"M5","",SSA!F498)</f>
        <v/>
      </c>
      <c r="I498" s="5" t="str">
        <f>IF($C498&lt;&gt;"M5","",SSA!G498)</f>
        <v/>
      </c>
      <c r="J498" s="5" t="str">
        <f>IF($C498&lt;&gt;"M5","",SSA!H498)</f>
        <v/>
      </c>
      <c r="K498" s="15" t="str">
        <f t="shared" si="59"/>
        <v/>
      </c>
      <c r="L498" s="26" t="str">
        <f t="shared" si="61"/>
        <v/>
      </c>
      <c r="M498" s="48" t="str">
        <f t="shared" si="62"/>
        <v/>
      </c>
      <c r="N498" s="49" t="str">
        <f t="shared" si="63"/>
        <v/>
      </c>
      <c r="O498" s="48" t="str">
        <f t="shared" si="64"/>
        <v/>
      </c>
      <c r="P498" s="27" t="str">
        <f t="shared" si="65"/>
        <v/>
      </c>
      <c r="Q498" s="53" t="str">
        <f t="shared" si="66"/>
        <v/>
      </c>
      <c r="R498" s="49" t="str">
        <f t="shared" si="60"/>
        <v/>
      </c>
      <c r="S498" s="48" t="str">
        <f t="shared" si="67"/>
        <v/>
      </c>
      <c r="T498" s="27" t="str">
        <f t="shared" si="68"/>
        <v/>
      </c>
      <c r="U498" s="53" t="str">
        <f t="shared" si="69"/>
        <v/>
      </c>
      <c r="V498" s="54" t="str">
        <f t="shared" si="70"/>
        <v/>
      </c>
      <c r="W498" s="56" t="str">
        <f t="shared" si="71"/>
        <v/>
      </c>
      <c r="X498" s="54" t="str">
        <f t="shared" si="72"/>
        <v/>
      </c>
      <c r="Y498" s="52" t="str">
        <f t="shared" si="73"/>
        <v/>
      </c>
      <c r="Z498" s="17" t="str">
        <f t="shared" si="74"/>
        <v/>
      </c>
      <c r="AA498" s="17" t="str">
        <f t="shared" si="75"/>
        <v/>
      </c>
    </row>
    <row r="499" spans="1:27" x14ac:dyDescent="0.55000000000000004">
      <c r="A499" s="5" t="str">
        <f>IF('Data Validation'!$K$2&lt;&gt;TRUE,"",'Data Validation'!A499)</f>
        <v/>
      </c>
      <c r="B499" s="5" t="str">
        <f>IF('Data Validation'!$K$2&lt;&gt;TRUE,"",'Data Validation'!C499)</f>
        <v/>
      </c>
      <c r="C499" s="5" t="str">
        <f>IF('Data Validation'!$K$2&lt;&gt;TRUE,"",'Data Validation'!E499)</f>
        <v/>
      </c>
      <c r="D499" s="5" t="str">
        <f>IF('Data Validation'!$K$2&lt;&gt;TRUE,"",'Data Validation'!G499)</f>
        <v/>
      </c>
      <c r="E499" s="5" t="str">
        <f>IF($C499&lt;&gt;"M5","",Price!F499)</f>
        <v/>
      </c>
      <c r="F499" s="5" t="str">
        <f>IF($C499&lt;&gt;"M5","",Price!G499)</f>
        <v/>
      </c>
      <c r="G499" s="5" t="str">
        <f>IF($C499&lt;&gt;"M5","",SSA!E499)</f>
        <v/>
      </c>
      <c r="H499" s="5" t="str">
        <f>IF($C499&lt;&gt;"M5","",SSA!F499)</f>
        <v/>
      </c>
      <c r="I499" s="5" t="str">
        <f>IF($C499&lt;&gt;"M5","",SSA!G499)</f>
        <v/>
      </c>
      <c r="J499" s="5" t="str">
        <f>IF($C499&lt;&gt;"M5","",SSA!H499)</f>
        <v/>
      </c>
      <c r="K499" s="15" t="str">
        <f t="shared" si="59"/>
        <v/>
      </c>
      <c r="L499" s="26" t="str">
        <f t="shared" si="61"/>
        <v/>
      </c>
      <c r="M499" s="48" t="str">
        <f t="shared" si="62"/>
        <v/>
      </c>
      <c r="N499" s="49" t="str">
        <f t="shared" si="63"/>
        <v/>
      </c>
      <c r="O499" s="48" t="str">
        <f t="shared" si="64"/>
        <v/>
      </c>
      <c r="P499" s="27" t="str">
        <f t="shared" si="65"/>
        <v/>
      </c>
      <c r="Q499" s="53" t="str">
        <f t="shared" si="66"/>
        <v/>
      </c>
      <c r="R499" s="49" t="str">
        <f t="shared" si="60"/>
        <v/>
      </c>
      <c r="S499" s="48" t="str">
        <f t="shared" si="67"/>
        <v/>
      </c>
      <c r="T499" s="27" t="str">
        <f t="shared" si="68"/>
        <v/>
      </c>
      <c r="U499" s="53" t="str">
        <f t="shared" si="69"/>
        <v/>
      </c>
      <c r="V499" s="54" t="str">
        <f t="shared" si="70"/>
        <v/>
      </c>
      <c r="W499" s="56" t="str">
        <f t="shared" si="71"/>
        <v/>
      </c>
      <c r="X499" s="54" t="str">
        <f t="shared" si="72"/>
        <v/>
      </c>
      <c r="Y499" s="52" t="str">
        <f t="shared" si="73"/>
        <v/>
      </c>
      <c r="Z499" s="17" t="str">
        <f t="shared" si="74"/>
        <v/>
      </c>
      <c r="AA499" s="17" t="str">
        <f t="shared" si="75"/>
        <v/>
      </c>
    </row>
    <row r="500" spans="1:27" x14ac:dyDescent="0.55000000000000004">
      <c r="A500" s="5" t="str">
        <f>IF('Data Validation'!$K$2&lt;&gt;TRUE,"",'Data Validation'!A500)</f>
        <v/>
      </c>
      <c r="B500" s="5" t="str">
        <f>IF('Data Validation'!$K$2&lt;&gt;TRUE,"",'Data Validation'!C500)</f>
        <v/>
      </c>
      <c r="C500" s="5" t="str">
        <f>IF('Data Validation'!$K$2&lt;&gt;TRUE,"",'Data Validation'!E500)</f>
        <v/>
      </c>
      <c r="D500" s="5" t="str">
        <f>IF('Data Validation'!$K$2&lt;&gt;TRUE,"",'Data Validation'!G500)</f>
        <v/>
      </c>
      <c r="E500" s="5" t="str">
        <f>IF($C500&lt;&gt;"M5","",Price!F500)</f>
        <v/>
      </c>
      <c r="F500" s="5" t="str">
        <f>IF($C500&lt;&gt;"M5","",Price!G500)</f>
        <v/>
      </c>
      <c r="G500" s="5" t="str">
        <f>IF($C500&lt;&gt;"M5","",SSA!E500)</f>
        <v/>
      </c>
      <c r="H500" s="5" t="str">
        <f>IF($C500&lt;&gt;"M5","",SSA!F500)</f>
        <v/>
      </c>
      <c r="I500" s="5" t="str">
        <f>IF($C500&lt;&gt;"M5","",SSA!G500)</f>
        <v/>
      </c>
      <c r="J500" s="5" t="str">
        <f>IF($C500&lt;&gt;"M5","",SSA!H500)</f>
        <v/>
      </c>
      <c r="K500" s="15" t="str">
        <f t="shared" si="59"/>
        <v/>
      </c>
      <c r="L500" s="26" t="str">
        <f t="shared" si="61"/>
        <v/>
      </c>
      <c r="M500" s="48" t="str">
        <f t="shared" si="62"/>
        <v/>
      </c>
      <c r="N500" s="49" t="str">
        <f t="shared" si="63"/>
        <v/>
      </c>
      <c r="O500" s="48" t="str">
        <f t="shared" si="64"/>
        <v/>
      </c>
      <c r="P500" s="27" t="str">
        <f t="shared" si="65"/>
        <v/>
      </c>
      <c r="Q500" s="53" t="str">
        <f t="shared" si="66"/>
        <v/>
      </c>
      <c r="R500" s="49" t="str">
        <f t="shared" si="60"/>
        <v/>
      </c>
      <c r="S500" s="48" t="str">
        <f t="shared" si="67"/>
        <v/>
      </c>
      <c r="T500" s="27" t="str">
        <f t="shared" si="68"/>
        <v/>
      </c>
      <c r="U500" s="53" t="str">
        <f t="shared" si="69"/>
        <v/>
      </c>
      <c r="V500" s="54" t="str">
        <f t="shared" si="70"/>
        <v/>
      </c>
      <c r="W500" s="56" t="str">
        <f t="shared" si="71"/>
        <v/>
      </c>
      <c r="X500" s="54" t="str">
        <f t="shared" si="72"/>
        <v/>
      </c>
      <c r="Y500" s="52" t="str">
        <f t="shared" si="73"/>
        <v/>
      </c>
      <c r="Z500" s="17" t="str">
        <f t="shared" si="74"/>
        <v/>
      </c>
      <c r="AA500" s="17" t="str">
        <f t="shared" si="75"/>
        <v/>
      </c>
    </row>
  </sheetData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C393-2C4B-4E07-9B85-6FD195F1E5B7}">
  <sheetPr>
    <tabColor rgb="FF92D050"/>
  </sheetPr>
  <dimension ref="A1:V500"/>
  <sheetViews>
    <sheetView zoomScale="10" zoomScaleNormal="10" workbookViewId="0">
      <pane ySplit="1" topLeftCell="A233" activePane="bottomLeft" state="frozen"/>
      <selection pane="bottomLeft" activeCell="J513" sqref="J513"/>
    </sheetView>
  </sheetViews>
  <sheetFormatPr defaultRowHeight="14.4" x14ac:dyDescent="0.55000000000000004"/>
  <cols>
    <col min="1" max="1" width="17.7890625" bestFit="1" customWidth="1"/>
    <col min="2" max="2" width="7.62890625" bestFit="1" customWidth="1"/>
    <col min="3" max="3" width="9.3125" bestFit="1" customWidth="1"/>
    <col min="4" max="4" width="6.68359375" bestFit="1" customWidth="1"/>
    <col min="5" max="5" width="8.7890625" customWidth="1"/>
    <col min="6" max="6" width="8.89453125" customWidth="1"/>
    <col min="7" max="8" width="8.83984375" customWidth="1"/>
    <col min="9" max="9" width="7.62890625" bestFit="1" customWidth="1"/>
    <col min="10" max="10" width="15" bestFit="1" customWidth="1"/>
    <col min="11" max="11" width="14.41796875" bestFit="1" customWidth="1"/>
    <col min="12" max="12" width="8.83984375" customWidth="1"/>
    <col min="13" max="13" width="12.83984375" bestFit="1" customWidth="1"/>
    <col min="14" max="14" width="13.7890625" bestFit="1" customWidth="1"/>
    <col min="15" max="15" width="22.1015625" bestFit="1" customWidth="1"/>
    <col min="16" max="16" width="18.578125" bestFit="1" customWidth="1"/>
    <col min="17" max="17" width="22.62890625" bestFit="1" customWidth="1"/>
    <col min="18" max="18" width="23.7890625" bestFit="1" customWidth="1"/>
    <col min="19" max="19" width="20.578125" bestFit="1" customWidth="1"/>
    <col min="20" max="20" width="21.7890625" bestFit="1" customWidth="1"/>
    <col min="21" max="21" width="16.89453125" bestFit="1" customWidth="1"/>
    <col min="22" max="22" width="17" style="4" bestFit="1" customWidth="1"/>
  </cols>
  <sheetData>
    <row r="1" spans="1:22" x14ac:dyDescent="0.55000000000000004">
      <c r="A1" s="8" t="str">
        <f>'Data Validation'!A1</f>
        <v>timestamp_adjusted</v>
      </c>
      <c r="B1" s="8" t="str">
        <f>'Data Validation'!C1</f>
        <v>symbol</v>
      </c>
      <c r="C1" s="8" t="str">
        <f>'Data Validation'!E1</f>
        <v>timeframe</v>
      </c>
      <c r="D1" s="8" t="str">
        <f>'Data Validation'!G1</f>
        <v>close</v>
      </c>
      <c r="E1" s="7" t="str">
        <f>Price!F1</f>
        <v>high</v>
      </c>
      <c r="F1" s="7" t="str">
        <f>Price!G1</f>
        <v>low</v>
      </c>
      <c r="G1" s="7" t="str">
        <f>SSA!E1</f>
        <v>ssa</v>
      </c>
      <c r="H1" s="7" t="str">
        <f>SSA!F1</f>
        <v>ema_ssa</v>
      </c>
      <c r="I1" s="32" t="s">
        <v>39</v>
      </c>
      <c r="J1" s="32" t="s">
        <v>40</v>
      </c>
      <c r="K1" s="32" t="s">
        <v>41</v>
      </c>
      <c r="L1" s="32" t="s">
        <v>42</v>
      </c>
      <c r="M1" s="32" t="s">
        <v>109</v>
      </c>
      <c r="N1" s="33" t="s">
        <v>65</v>
      </c>
      <c r="O1" s="33" t="s">
        <v>66</v>
      </c>
      <c r="P1" s="33" t="s">
        <v>67</v>
      </c>
      <c r="Q1" s="20" t="s">
        <v>68</v>
      </c>
      <c r="R1" s="20" t="s">
        <v>69</v>
      </c>
      <c r="S1" s="33" t="s">
        <v>110</v>
      </c>
      <c r="T1" s="33" t="s">
        <v>111</v>
      </c>
      <c r="U1" s="33" t="s">
        <v>112</v>
      </c>
      <c r="V1" s="33" t="s">
        <v>113</v>
      </c>
    </row>
    <row r="2" spans="1:22" x14ac:dyDescent="0.55000000000000004">
      <c r="A2" s="5" t="str">
        <f>IF('Data Validation'!$K$2&lt;&gt;TRUE,"",'Data Validation'!A2)</f>
        <v/>
      </c>
      <c r="B2" s="5" t="str">
        <f>IF('Data Validation'!$K$2&lt;&gt;TRUE,"",'Data Validation'!C2)</f>
        <v/>
      </c>
      <c r="C2" s="5" t="str">
        <f>IF('Data Validation'!$K$2&lt;&gt;TRUE,"",'Data Validation'!E2)</f>
        <v/>
      </c>
      <c r="D2" s="5" t="str">
        <f>IF('Data Validation'!$K$2&lt;&gt;TRUE,"",'Data Validation'!G2)</f>
        <v/>
      </c>
      <c r="E2" s="5" t="str">
        <f>IF($C2&lt;&gt;"M5","",Price!F2)</f>
        <v/>
      </c>
      <c r="F2" s="5" t="str">
        <f>IF($C2&lt;&gt;"M5","",Price!G2)</f>
        <v/>
      </c>
      <c r="G2" s="65" t="str">
        <f>IF($C2&lt;&gt;"M5","",SSA!E2)</f>
        <v/>
      </c>
      <c r="H2" s="65" t="str">
        <f>IF($C2&lt;&gt;"M5","",SSA!F2)</f>
        <v/>
      </c>
      <c r="I2" s="5" t="str">
        <f>IFERROR(E2-F2,"")</f>
        <v/>
      </c>
      <c r="J2" s="44"/>
      <c r="K2" s="44"/>
      <c r="L2" s="44"/>
      <c r="M2" s="44"/>
      <c r="N2" s="15" t="str">
        <f>IFERROR(G2-H2,"")</f>
        <v/>
      </c>
      <c r="O2" s="41"/>
      <c r="P2" s="41"/>
      <c r="Q2" s="41"/>
      <c r="R2" s="41"/>
      <c r="S2" s="39" t="str">
        <f ca="1">IF(ROW()-1&lt;18,"",IFERROR(1/(1/COUNTIF(OFFSET(Q2,-MIN(ROW()-2,17),0,18),"crossover")),""))</f>
        <v/>
      </c>
      <c r="T2" s="39" t="str">
        <f ca="1">IF(ROW()-1&lt;18,"",IFERROR(1/(1/COUNTIF(OFFSET(R2,-MIN(ROW()-2,17),0,18),"crossunder")),""))</f>
        <v/>
      </c>
      <c r="U2" s="41"/>
      <c r="V2" s="55"/>
    </row>
    <row r="3" spans="1:22" x14ac:dyDescent="0.55000000000000004">
      <c r="A3" s="5" t="str">
        <f>IF('Data Validation'!$K$2&lt;&gt;TRUE,"",'Data Validation'!A3)</f>
        <v/>
      </c>
      <c r="B3" s="5" t="str">
        <f>IF('Data Validation'!$K$2&lt;&gt;TRUE,"",'Data Validation'!C3)</f>
        <v/>
      </c>
      <c r="C3" s="5" t="str">
        <f>IF('Data Validation'!$K$2&lt;&gt;TRUE,"",'Data Validation'!E3)</f>
        <v/>
      </c>
      <c r="D3" s="5" t="str">
        <f>IF('Data Validation'!$K$2&lt;&gt;TRUE,"",'Data Validation'!G3)</f>
        <v/>
      </c>
      <c r="E3" s="5" t="str">
        <f>IF($C3&lt;&gt;"M5","",Price!F3)</f>
        <v/>
      </c>
      <c r="F3" s="5" t="str">
        <f>IF($C3&lt;&gt;"M5","",Price!G3)</f>
        <v/>
      </c>
      <c r="G3" s="65" t="str">
        <f>IF($C3&lt;&gt;"M5","",SSA!E3)</f>
        <v/>
      </c>
      <c r="H3" s="65" t="str">
        <f>IF($C3&lt;&gt;"M5","",SSA!F3)</f>
        <v/>
      </c>
      <c r="I3" s="5" t="str">
        <f t="shared" ref="I3:I66" si="0">IFERROR(E3-F3,"")</f>
        <v/>
      </c>
      <c r="J3" s="5" t="str">
        <f>IFERROR(ABS(E3-D2),"")</f>
        <v/>
      </c>
      <c r="K3" s="5" t="str">
        <f>IFERROR(ABS(F3-D2),"")</f>
        <v/>
      </c>
      <c r="L3" s="5" t="str">
        <f>IF(MAX(I3:K3)=0,"",(MAX(I3:K3)))</f>
        <v/>
      </c>
      <c r="M3" s="44"/>
      <c r="N3" s="15" t="str">
        <f t="shared" ref="N3:N66" si="1">IFERROR(G3-H3,"")</f>
        <v/>
      </c>
      <c r="O3" s="15" t="str">
        <f>IF(N3="","",IF(N3&gt;=0,1,-1))</f>
        <v/>
      </c>
      <c r="P3" s="15" t="str">
        <f>IF(O3="","",IF(O3=O2,P2+O3,O3))</f>
        <v/>
      </c>
      <c r="Q3" s="16" t="str">
        <f>IF(AND(G3&gt;H3,G2&lt;H2),"crossover","")</f>
        <v/>
      </c>
      <c r="R3" s="17" t="str">
        <f>IF(AND(G3&lt;H3,G2&gt;H2),"crossunder","")</f>
        <v/>
      </c>
      <c r="S3" s="39" t="str">
        <f t="shared" ref="S3:S66" ca="1" si="2">IF(ROW()-1&lt;18,"",IFERROR(1/(1/COUNTIF(OFFSET(Q3,-MIN(ROW()-2,17),0,18),"crossover")),""))</f>
        <v/>
      </c>
      <c r="T3" s="39" t="str">
        <f t="shared" ref="T3:T66" ca="1" si="3">IF(ROW()-1&lt;18,"",IFERROR(1/(1/COUNTIF(OFFSET(R3,-MIN(ROW()-2,17),0,18),"crossunder")),""))</f>
        <v/>
      </c>
      <c r="U3" s="41"/>
      <c r="V3" s="55"/>
    </row>
    <row r="4" spans="1:22" x14ac:dyDescent="0.55000000000000004">
      <c r="A4" s="5" t="str">
        <f>IF('Data Validation'!$K$2&lt;&gt;TRUE,"",'Data Validation'!A4)</f>
        <v/>
      </c>
      <c r="B4" s="5" t="str">
        <f>IF('Data Validation'!$K$2&lt;&gt;TRUE,"",'Data Validation'!C4)</f>
        <v/>
      </c>
      <c r="C4" s="5" t="str">
        <f>IF('Data Validation'!$K$2&lt;&gt;TRUE,"",'Data Validation'!E4)</f>
        <v/>
      </c>
      <c r="D4" s="5" t="str">
        <f>IF('Data Validation'!$K$2&lt;&gt;TRUE,"",'Data Validation'!G4)</f>
        <v/>
      </c>
      <c r="E4" s="5" t="str">
        <f>IF($C4&lt;&gt;"M5","",Price!F4)</f>
        <v/>
      </c>
      <c r="F4" s="5" t="str">
        <f>IF($C4&lt;&gt;"M5","",Price!G4)</f>
        <v/>
      </c>
      <c r="G4" s="65" t="str">
        <f>IF($C4&lt;&gt;"M5","",SSA!E4)</f>
        <v/>
      </c>
      <c r="H4" s="65" t="str">
        <f>IF($C4&lt;&gt;"M5","",SSA!F4)</f>
        <v/>
      </c>
      <c r="I4" s="5" t="str">
        <f t="shared" si="0"/>
        <v/>
      </c>
      <c r="J4" s="5" t="str">
        <f t="shared" ref="J4:J67" si="4">IFERROR(ABS(E4-D3),"")</f>
        <v/>
      </c>
      <c r="K4" s="5" t="str">
        <f t="shared" ref="K4:K67" si="5">IFERROR(ABS(F4-D3),"")</f>
        <v/>
      </c>
      <c r="L4" s="5" t="str">
        <f t="shared" ref="L4:L67" si="6">IF(MAX(I4:K4)=0,"",(MAX(I4:K4)))</f>
        <v/>
      </c>
      <c r="M4" s="44"/>
      <c r="N4" s="15" t="str">
        <f t="shared" si="1"/>
        <v/>
      </c>
      <c r="O4" s="15" t="str">
        <f t="shared" ref="O4:O67" si="7">IF(N4="","",IF(N4&gt;=0,1,-1))</f>
        <v/>
      </c>
      <c r="P4" s="15" t="str">
        <f t="shared" ref="P4:P67" si="8">IF(O4="","",IF(O4=O3,P3+O4,O4))</f>
        <v/>
      </c>
      <c r="Q4" s="16" t="str">
        <f t="shared" ref="Q4:Q67" si="9">IF(AND(G4&gt;H4,G3&lt;H3),"crossover","")</f>
        <v/>
      </c>
      <c r="R4" s="17" t="str">
        <f t="shared" ref="R4:R67" si="10">IF(AND(G4&lt;H4,G3&gt;H3),"crossunder","")</f>
        <v/>
      </c>
      <c r="S4" s="39" t="str">
        <f t="shared" ca="1" si="2"/>
        <v/>
      </c>
      <c r="T4" s="39" t="str">
        <f t="shared" ca="1" si="3"/>
        <v/>
      </c>
      <c r="U4" s="41"/>
      <c r="V4" s="55"/>
    </row>
    <row r="5" spans="1:22" x14ac:dyDescent="0.55000000000000004">
      <c r="A5" s="5" t="str">
        <f>IF('Data Validation'!$K$2&lt;&gt;TRUE,"",'Data Validation'!A5)</f>
        <v/>
      </c>
      <c r="B5" s="5" t="str">
        <f>IF('Data Validation'!$K$2&lt;&gt;TRUE,"",'Data Validation'!C5)</f>
        <v/>
      </c>
      <c r="C5" s="5" t="str">
        <f>IF('Data Validation'!$K$2&lt;&gt;TRUE,"",'Data Validation'!E5)</f>
        <v/>
      </c>
      <c r="D5" s="5" t="str">
        <f>IF('Data Validation'!$K$2&lt;&gt;TRUE,"",'Data Validation'!G5)</f>
        <v/>
      </c>
      <c r="E5" s="5" t="str">
        <f>IF($C5&lt;&gt;"M5","",Price!F5)</f>
        <v/>
      </c>
      <c r="F5" s="5" t="str">
        <f>IF($C5&lt;&gt;"M5","",Price!G5)</f>
        <v/>
      </c>
      <c r="G5" s="65" t="str">
        <f>IF($C5&lt;&gt;"M5","",SSA!E5)</f>
        <v/>
      </c>
      <c r="H5" s="65" t="str">
        <f>IF($C5&lt;&gt;"M5","",SSA!F5)</f>
        <v/>
      </c>
      <c r="I5" s="5" t="str">
        <f t="shared" si="0"/>
        <v/>
      </c>
      <c r="J5" s="5" t="str">
        <f t="shared" si="4"/>
        <v/>
      </c>
      <c r="K5" s="5" t="str">
        <f t="shared" si="5"/>
        <v/>
      </c>
      <c r="L5" s="5" t="str">
        <f t="shared" si="6"/>
        <v/>
      </c>
      <c r="M5" s="44"/>
      <c r="N5" s="15" t="str">
        <f t="shared" si="1"/>
        <v/>
      </c>
      <c r="O5" s="15" t="str">
        <f t="shared" si="7"/>
        <v/>
      </c>
      <c r="P5" s="15" t="str">
        <f t="shared" si="8"/>
        <v/>
      </c>
      <c r="Q5" s="16" t="str">
        <f t="shared" si="9"/>
        <v/>
      </c>
      <c r="R5" s="17" t="str">
        <f t="shared" si="10"/>
        <v/>
      </c>
      <c r="S5" s="39" t="str">
        <f t="shared" ca="1" si="2"/>
        <v/>
      </c>
      <c r="T5" s="39" t="str">
        <f t="shared" ca="1" si="3"/>
        <v/>
      </c>
      <c r="U5" s="41"/>
      <c r="V5" s="55"/>
    </row>
    <row r="6" spans="1:22" x14ac:dyDescent="0.55000000000000004">
      <c r="A6" s="5" t="str">
        <f>IF('Data Validation'!$K$2&lt;&gt;TRUE,"",'Data Validation'!A6)</f>
        <v/>
      </c>
      <c r="B6" s="5" t="str">
        <f>IF('Data Validation'!$K$2&lt;&gt;TRUE,"",'Data Validation'!C6)</f>
        <v/>
      </c>
      <c r="C6" s="5" t="str">
        <f>IF('Data Validation'!$K$2&lt;&gt;TRUE,"",'Data Validation'!E6)</f>
        <v/>
      </c>
      <c r="D6" s="5" t="str">
        <f>IF('Data Validation'!$K$2&lt;&gt;TRUE,"",'Data Validation'!G6)</f>
        <v/>
      </c>
      <c r="E6" s="5" t="str">
        <f>IF($C6&lt;&gt;"M5","",Price!F6)</f>
        <v/>
      </c>
      <c r="F6" s="5" t="str">
        <f>IF($C6&lt;&gt;"M5","",Price!G6)</f>
        <v/>
      </c>
      <c r="G6" s="65" t="str">
        <f>IF($C6&lt;&gt;"M5","",SSA!E6)</f>
        <v/>
      </c>
      <c r="H6" s="65" t="str">
        <f>IF($C6&lt;&gt;"M5","",SSA!F6)</f>
        <v/>
      </c>
      <c r="I6" s="5" t="str">
        <f t="shared" si="0"/>
        <v/>
      </c>
      <c r="J6" s="5" t="str">
        <f t="shared" si="4"/>
        <v/>
      </c>
      <c r="K6" s="5" t="str">
        <f t="shared" si="5"/>
        <v/>
      </c>
      <c r="L6" s="5" t="str">
        <f t="shared" si="6"/>
        <v/>
      </c>
      <c r="M6" s="44"/>
      <c r="N6" s="15" t="str">
        <f t="shared" si="1"/>
        <v/>
      </c>
      <c r="O6" s="15" t="str">
        <f t="shared" si="7"/>
        <v/>
      </c>
      <c r="P6" s="15" t="str">
        <f t="shared" si="8"/>
        <v/>
      </c>
      <c r="Q6" s="16" t="str">
        <f t="shared" si="9"/>
        <v/>
      </c>
      <c r="R6" s="17" t="str">
        <f t="shared" si="10"/>
        <v/>
      </c>
      <c r="S6" s="39" t="str">
        <f t="shared" ca="1" si="2"/>
        <v/>
      </c>
      <c r="T6" s="39" t="str">
        <f t="shared" ca="1" si="3"/>
        <v/>
      </c>
      <c r="U6" s="41"/>
      <c r="V6" s="55"/>
    </row>
    <row r="7" spans="1:22" x14ac:dyDescent="0.55000000000000004">
      <c r="A7" s="5" t="str">
        <f>IF('Data Validation'!$K$2&lt;&gt;TRUE,"",'Data Validation'!A7)</f>
        <v/>
      </c>
      <c r="B7" s="5" t="str">
        <f>IF('Data Validation'!$K$2&lt;&gt;TRUE,"",'Data Validation'!C7)</f>
        <v/>
      </c>
      <c r="C7" s="5" t="str">
        <f>IF('Data Validation'!$K$2&lt;&gt;TRUE,"",'Data Validation'!E7)</f>
        <v/>
      </c>
      <c r="D7" s="5" t="str">
        <f>IF('Data Validation'!$K$2&lt;&gt;TRUE,"",'Data Validation'!G7)</f>
        <v/>
      </c>
      <c r="E7" s="5" t="str">
        <f>IF($C7&lt;&gt;"M5","",Price!F7)</f>
        <v/>
      </c>
      <c r="F7" s="5" t="str">
        <f>IF($C7&lt;&gt;"M5","",Price!G7)</f>
        <v/>
      </c>
      <c r="G7" s="65" t="str">
        <f>IF($C7&lt;&gt;"M5","",SSA!E7)</f>
        <v/>
      </c>
      <c r="H7" s="65" t="str">
        <f>IF($C7&lt;&gt;"M5","",SSA!F7)</f>
        <v/>
      </c>
      <c r="I7" s="5" t="str">
        <f t="shared" si="0"/>
        <v/>
      </c>
      <c r="J7" s="5" t="str">
        <f t="shared" si="4"/>
        <v/>
      </c>
      <c r="K7" s="5" t="str">
        <f t="shared" si="5"/>
        <v/>
      </c>
      <c r="L7" s="5" t="str">
        <f t="shared" si="6"/>
        <v/>
      </c>
      <c r="M7" s="44"/>
      <c r="N7" s="15" t="str">
        <f t="shared" si="1"/>
        <v/>
      </c>
      <c r="O7" s="15" t="str">
        <f t="shared" si="7"/>
        <v/>
      </c>
      <c r="P7" s="15" t="str">
        <f t="shared" si="8"/>
        <v/>
      </c>
      <c r="Q7" s="16" t="str">
        <f t="shared" si="9"/>
        <v/>
      </c>
      <c r="R7" s="17" t="str">
        <f t="shared" si="10"/>
        <v/>
      </c>
      <c r="S7" s="39" t="str">
        <f t="shared" ca="1" si="2"/>
        <v/>
      </c>
      <c r="T7" s="39" t="str">
        <f t="shared" ca="1" si="3"/>
        <v/>
      </c>
      <c r="U7" s="41"/>
      <c r="V7" s="55"/>
    </row>
    <row r="8" spans="1:22" x14ac:dyDescent="0.55000000000000004">
      <c r="A8" s="5" t="str">
        <f>IF('Data Validation'!$K$2&lt;&gt;TRUE,"",'Data Validation'!A8)</f>
        <v/>
      </c>
      <c r="B8" s="5" t="str">
        <f>IF('Data Validation'!$K$2&lt;&gt;TRUE,"",'Data Validation'!C8)</f>
        <v/>
      </c>
      <c r="C8" s="5" t="str">
        <f>IF('Data Validation'!$K$2&lt;&gt;TRUE,"",'Data Validation'!E8)</f>
        <v/>
      </c>
      <c r="D8" s="5" t="str">
        <f>IF('Data Validation'!$K$2&lt;&gt;TRUE,"",'Data Validation'!G8)</f>
        <v/>
      </c>
      <c r="E8" s="5" t="str">
        <f>IF($C8&lt;&gt;"M5","",Price!F8)</f>
        <v/>
      </c>
      <c r="F8" s="5" t="str">
        <f>IF($C8&lt;&gt;"M5","",Price!G8)</f>
        <v/>
      </c>
      <c r="G8" s="65" t="str">
        <f>IF($C8&lt;&gt;"M5","",SSA!E8)</f>
        <v/>
      </c>
      <c r="H8" s="65" t="str">
        <f>IF($C8&lt;&gt;"M5","",SSA!F8)</f>
        <v/>
      </c>
      <c r="I8" s="5" t="str">
        <f t="shared" si="0"/>
        <v/>
      </c>
      <c r="J8" s="5" t="str">
        <f t="shared" si="4"/>
        <v/>
      </c>
      <c r="K8" s="5" t="str">
        <f t="shared" si="5"/>
        <v/>
      </c>
      <c r="L8" s="5" t="str">
        <f t="shared" si="6"/>
        <v/>
      </c>
      <c r="M8" s="44"/>
      <c r="N8" s="15" t="str">
        <f t="shared" si="1"/>
        <v/>
      </c>
      <c r="O8" s="15" t="str">
        <f t="shared" si="7"/>
        <v/>
      </c>
      <c r="P8" s="15" t="str">
        <f t="shared" si="8"/>
        <v/>
      </c>
      <c r="Q8" s="16" t="str">
        <f t="shared" si="9"/>
        <v/>
      </c>
      <c r="R8" s="17" t="str">
        <f t="shared" si="10"/>
        <v/>
      </c>
      <c r="S8" s="39" t="str">
        <f t="shared" ca="1" si="2"/>
        <v/>
      </c>
      <c r="T8" s="39" t="str">
        <f t="shared" ca="1" si="3"/>
        <v/>
      </c>
      <c r="U8" s="41"/>
      <c r="V8" s="55"/>
    </row>
    <row r="9" spans="1:22" x14ac:dyDescent="0.55000000000000004">
      <c r="A9" s="5" t="str">
        <f>IF('Data Validation'!$K$2&lt;&gt;TRUE,"",'Data Validation'!A9)</f>
        <v/>
      </c>
      <c r="B9" s="5" t="str">
        <f>IF('Data Validation'!$K$2&lt;&gt;TRUE,"",'Data Validation'!C9)</f>
        <v/>
      </c>
      <c r="C9" s="5" t="str">
        <f>IF('Data Validation'!$K$2&lt;&gt;TRUE,"",'Data Validation'!E9)</f>
        <v/>
      </c>
      <c r="D9" s="5" t="str">
        <f>IF('Data Validation'!$K$2&lt;&gt;TRUE,"",'Data Validation'!G9)</f>
        <v/>
      </c>
      <c r="E9" s="5" t="str">
        <f>IF($C9&lt;&gt;"M5","",Price!F9)</f>
        <v/>
      </c>
      <c r="F9" s="5" t="str">
        <f>IF($C9&lt;&gt;"M5","",Price!G9)</f>
        <v/>
      </c>
      <c r="G9" s="65" t="str">
        <f>IF($C9&lt;&gt;"M5","",SSA!E9)</f>
        <v/>
      </c>
      <c r="H9" s="65" t="str">
        <f>IF($C9&lt;&gt;"M5","",SSA!F9)</f>
        <v/>
      </c>
      <c r="I9" s="5" t="str">
        <f t="shared" si="0"/>
        <v/>
      </c>
      <c r="J9" s="5" t="str">
        <f t="shared" si="4"/>
        <v/>
      </c>
      <c r="K9" s="5" t="str">
        <f t="shared" si="5"/>
        <v/>
      </c>
      <c r="L9" s="5" t="str">
        <f t="shared" si="6"/>
        <v/>
      </c>
      <c r="M9" s="44"/>
      <c r="N9" s="15" t="str">
        <f t="shared" si="1"/>
        <v/>
      </c>
      <c r="O9" s="15" t="str">
        <f t="shared" si="7"/>
        <v/>
      </c>
      <c r="P9" s="15" t="str">
        <f t="shared" si="8"/>
        <v/>
      </c>
      <c r="Q9" s="16" t="str">
        <f t="shared" si="9"/>
        <v/>
      </c>
      <c r="R9" s="17" t="str">
        <f t="shared" si="10"/>
        <v/>
      </c>
      <c r="S9" s="39" t="str">
        <f t="shared" ca="1" si="2"/>
        <v/>
      </c>
      <c r="T9" s="39" t="str">
        <f t="shared" ca="1" si="3"/>
        <v/>
      </c>
      <c r="U9" s="41"/>
      <c r="V9" s="55"/>
    </row>
    <row r="10" spans="1:22" x14ac:dyDescent="0.55000000000000004">
      <c r="A10" s="5" t="str">
        <f>IF('Data Validation'!$K$2&lt;&gt;TRUE,"",'Data Validation'!A10)</f>
        <v/>
      </c>
      <c r="B10" s="5" t="str">
        <f>IF('Data Validation'!$K$2&lt;&gt;TRUE,"",'Data Validation'!C10)</f>
        <v/>
      </c>
      <c r="C10" s="5" t="str">
        <f>IF('Data Validation'!$K$2&lt;&gt;TRUE,"",'Data Validation'!E10)</f>
        <v/>
      </c>
      <c r="D10" s="5" t="str">
        <f>IF('Data Validation'!$K$2&lt;&gt;TRUE,"",'Data Validation'!G10)</f>
        <v/>
      </c>
      <c r="E10" s="5" t="str">
        <f>IF($C10&lt;&gt;"M5","",Price!F10)</f>
        <v/>
      </c>
      <c r="F10" s="5" t="str">
        <f>IF($C10&lt;&gt;"M5","",Price!G10)</f>
        <v/>
      </c>
      <c r="G10" s="65" t="str">
        <f>IF($C10&lt;&gt;"M5","",SSA!E10)</f>
        <v/>
      </c>
      <c r="H10" s="65" t="str">
        <f>IF($C10&lt;&gt;"M5","",SSA!F10)</f>
        <v/>
      </c>
      <c r="I10" s="5" t="str">
        <f t="shared" si="0"/>
        <v/>
      </c>
      <c r="J10" s="5" t="str">
        <f t="shared" si="4"/>
        <v/>
      </c>
      <c r="K10" s="5" t="str">
        <f t="shared" si="5"/>
        <v/>
      </c>
      <c r="L10" s="5" t="str">
        <f t="shared" si="6"/>
        <v/>
      </c>
      <c r="M10" s="44"/>
      <c r="N10" s="15" t="str">
        <f t="shared" si="1"/>
        <v/>
      </c>
      <c r="O10" s="15" t="str">
        <f t="shared" si="7"/>
        <v/>
      </c>
      <c r="P10" s="15" t="str">
        <f t="shared" si="8"/>
        <v/>
      </c>
      <c r="Q10" s="16" t="str">
        <f t="shared" si="9"/>
        <v/>
      </c>
      <c r="R10" s="17" t="str">
        <f t="shared" si="10"/>
        <v/>
      </c>
      <c r="S10" s="39" t="str">
        <f t="shared" ca="1" si="2"/>
        <v/>
      </c>
      <c r="T10" s="39" t="str">
        <f t="shared" ca="1" si="3"/>
        <v/>
      </c>
      <c r="U10" s="41"/>
      <c r="V10" s="55"/>
    </row>
    <row r="11" spans="1:22" x14ac:dyDescent="0.55000000000000004">
      <c r="A11" s="5" t="str">
        <f>IF('Data Validation'!$K$2&lt;&gt;TRUE,"",'Data Validation'!A11)</f>
        <v/>
      </c>
      <c r="B11" s="5" t="str">
        <f>IF('Data Validation'!$K$2&lt;&gt;TRUE,"",'Data Validation'!C11)</f>
        <v/>
      </c>
      <c r="C11" s="5" t="str">
        <f>IF('Data Validation'!$K$2&lt;&gt;TRUE,"",'Data Validation'!E11)</f>
        <v/>
      </c>
      <c r="D11" s="5" t="str">
        <f>IF('Data Validation'!$K$2&lt;&gt;TRUE,"",'Data Validation'!G11)</f>
        <v/>
      </c>
      <c r="E11" s="5" t="str">
        <f>IF($C11&lt;&gt;"M5","",Price!F11)</f>
        <v/>
      </c>
      <c r="F11" s="5" t="str">
        <f>IF($C11&lt;&gt;"M5","",Price!G11)</f>
        <v/>
      </c>
      <c r="G11" s="65" t="str">
        <f>IF($C11&lt;&gt;"M5","",SSA!E11)</f>
        <v/>
      </c>
      <c r="H11" s="65" t="str">
        <f>IF($C11&lt;&gt;"M5","",SSA!F11)</f>
        <v/>
      </c>
      <c r="I11" s="5" t="str">
        <f t="shared" si="0"/>
        <v/>
      </c>
      <c r="J11" s="5" t="str">
        <f t="shared" si="4"/>
        <v/>
      </c>
      <c r="K11" s="5" t="str">
        <f t="shared" si="5"/>
        <v/>
      </c>
      <c r="L11" s="5" t="str">
        <f t="shared" si="6"/>
        <v/>
      </c>
      <c r="M11" s="44"/>
      <c r="N11" s="15" t="str">
        <f t="shared" si="1"/>
        <v/>
      </c>
      <c r="O11" s="15" t="str">
        <f t="shared" si="7"/>
        <v/>
      </c>
      <c r="P11" s="15" t="str">
        <f t="shared" si="8"/>
        <v/>
      </c>
      <c r="Q11" s="16" t="str">
        <f t="shared" si="9"/>
        <v/>
      </c>
      <c r="R11" s="17" t="str">
        <f t="shared" si="10"/>
        <v/>
      </c>
      <c r="S11" s="39" t="str">
        <f t="shared" ca="1" si="2"/>
        <v/>
      </c>
      <c r="T11" s="39" t="str">
        <f t="shared" ca="1" si="3"/>
        <v/>
      </c>
      <c r="U11" s="41"/>
      <c r="V11" s="55"/>
    </row>
    <row r="12" spans="1:22" x14ac:dyDescent="0.55000000000000004">
      <c r="A12" s="5" t="str">
        <f>IF('Data Validation'!$K$2&lt;&gt;TRUE,"",'Data Validation'!A12)</f>
        <v/>
      </c>
      <c r="B12" s="5" t="str">
        <f>IF('Data Validation'!$K$2&lt;&gt;TRUE,"",'Data Validation'!C12)</f>
        <v/>
      </c>
      <c r="C12" s="5" t="str">
        <f>IF('Data Validation'!$K$2&lt;&gt;TRUE,"",'Data Validation'!E12)</f>
        <v/>
      </c>
      <c r="D12" s="5" t="str">
        <f>IF('Data Validation'!$K$2&lt;&gt;TRUE,"",'Data Validation'!G12)</f>
        <v/>
      </c>
      <c r="E12" s="5" t="str">
        <f>IF($C12&lt;&gt;"M5","",Price!F12)</f>
        <v/>
      </c>
      <c r="F12" s="5" t="str">
        <f>IF($C12&lt;&gt;"M5","",Price!G12)</f>
        <v/>
      </c>
      <c r="G12" s="65" t="str">
        <f>IF($C12&lt;&gt;"M5","",SSA!E12)</f>
        <v/>
      </c>
      <c r="H12" s="65" t="str">
        <f>IF($C12&lt;&gt;"M5","",SSA!F12)</f>
        <v/>
      </c>
      <c r="I12" s="5" t="str">
        <f t="shared" si="0"/>
        <v/>
      </c>
      <c r="J12" s="5" t="str">
        <f t="shared" si="4"/>
        <v/>
      </c>
      <c r="K12" s="5" t="str">
        <f t="shared" si="5"/>
        <v/>
      </c>
      <c r="L12" s="5" t="str">
        <f t="shared" si="6"/>
        <v/>
      </c>
      <c r="M12" s="44"/>
      <c r="N12" s="15" t="str">
        <f t="shared" si="1"/>
        <v/>
      </c>
      <c r="O12" s="15" t="str">
        <f t="shared" si="7"/>
        <v/>
      </c>
      <c r="P12" s="15" t="str">
        <f t="shared" si="8"/>
        <v/>
      </c>
      <c r="Q12" s="16" t="str">
        <f t="shared" si="9"/>
        <v/>
      </c>
      <c r="R12" s="17" t="str">
        <f t="shared" si="10"/>
        <v/>
      </c>
      <c r="S12" s="39" t="str">
        <f t="shared" ca="1" si="2"/>
        <v/>
      </c>
      <c r="T12" s="39" t="str">
        <f t="shared" ca="1" si="3"/>
        <v/>
      </c>
      <c r="U12" s="41"/>
      <c r="V12" s="55"/>
    </row>
    <row r="13" spans="1:22" x14ac:dyDescent="0.55000000000000004">
      <c r="A13" s="5" t="str">
        <f>IF('Data Validation'!$K$2&lt;&gt;TRUE,"",'Data Validation'!A13)</f>
        <v/>
      </c>
      <c r="B13" s="5" t="str">
        <f>IF('Data Validation'!$K$2&lt;&gt;TRUE,"",'Data Validation'!C13)</f>
        <v/>
      </c>
      <c r="C13" s="5" t="str">
        <f>IF('Data Validation'!$K$2&lt;&gt;TRUE,"",'Data Validation'!E13)</f>
        <v/>
      </c>
      <c r="D13" s="5" t="str">
        <f>IF('Data Validation'!$K$2&lt;&gt;TRUE,"",'Data Validation'!G13)</f>
        <v/>
      </c>
      <c r="E13" s="5" t="str">
        <f>IF($C13&lt;&gt;"M5","",Price!F13)</f>
        <v/>
      </c>
      <c r="F13" s="5" t="str">
        <f>IF($C13&lt;&gt;"M5","",Price!G13)</f>
        <v/>
      </c>
      <c r="G13" s="65" t="str">
        <f>IF($C13&lt;&gt;"M5","",SSA!E13)</f>
        <v/>
      </c>
      <c r="H13" s="65" t="str">
        <f>IF($C13&lt;&gt;"M5","",SSA!F13)</f>
        <v/>
      </c>
      <c r="I13" s="5" t="str">
        <f t="shared" si="0"/>
        <v/>
      </c>
      <c r="J13" s="5" t="str">
        <f t="shared" si="4"/>
        <v/>
      </c>
      <c r="K13" s="5" t="str">
        <f t="shared" si="5"/>
        <v/>
      </c>
      <c r="L13" s="5" t="str">
        <f t="shared" si="6"/>
        <v/>
      </c>
      <c r="M13" s="44"/>
      <c r="N13" s="15" t="str">
        <f t="shared" si="1"/>
        <v/>
      </c>
      <c r="O13" s="15" t="str">
        <f t="shared" si="7"/>
        <v/>
      </c>
      <c r="P13" s="15" t="str">
        <f t="shared" si="8"/>
        <v/>
      </c>
      <c r="Q13" s="16" t="str">
        <f t="shared" si="9"/>
        <v/>
      </c>
      <c r="R13" s="17" t="str">
        <f t="shared" si="10"/>
        <v/>
      </c>
      <c r="S13" s="39" t="str">
        <f t="shared" ca="1" si="2"/>
        <v/>
      </c>
      <c r="T13" s="39" t="str">
        <f t="shared" ca="1" si="3"/>
        <v/>
      </c>
      <c r="U13" s="41"/>
      <c r="V13" s="55"/>
    </row>
    <row r="14" spans="1:22" x14ac:dyDescent="0.55000000000000004">
      <c r="A14" s="5" t="str">
        <f>IF('Data Validation'!$K$2&lt;&gt;TRUE,"",'Data Validation'!A14)</f>
        <v/>
      </c>
      <c r="B14" s="5" t="str">
        <f>IF('Data Validation'!$K$2&lt;&gt;TRUE,"",'Data Validation'!C14)</f>
        <v/>
      </c>
      <c r="C14" s="5" t="str">
        <f>IF('Data Validation'!$K$2&lt;&gt;TRUE,"",'Data Validation'!E14)</f>
        <v/>
      </c>
      <c r="D14" s="5" t="str">
        <f>IF('Data Validation'!$K$2&lt;&gt;TRUE,"",'Data Validation'!G14)</f>
        <v/>
      </c>
      <c r="E14" s="5" t="str">
        <f>IF($C14&lt;&gt;"M5","",Price!F14)</f>
        <v/>
      </c>
      <c r="F14" s="5" t="str">
        <f>IF($C14&lt;&gt;"M5","",Price!G14)</f>
        <v/>
      </c>
      <c r="G14" s="65" t="str">
        <f>IF($C14&lt;&gt;"M5","",SSA!E14)</f>
        <v/>
      </c>
      <c r="H14" s="65" t="str">
        <f>IF($C14&lt;&gt;"M5","",SSA!F14)</f>
        <v/>
      </c>
      <c r="I14" s="5" t="str">
        <f t="shared" si="0"/>
        <v/>
      </c>
      <c r="J14" s="5" t="str">
        <f t="shared" si="4"/>
        <v/>
      </c>
      <c r="K14" s="5" t="str">
        <f t="shared" si="5"/>
        <v/>
      </c>
      <c r="L14" s="5" t="str">
        <f t="shared" si="6"/>
        <v/>
      </c>
      <c r="M14" s="44"/>
      <c r="N14" s="15" t="str">
        <f t="shared" si="1"/>
        <v/>
      </c>
      <c r="O14" s="15" t="str">
        <f t="shared" si="7"/>
        <v/>
      </c>
      <c r="P14" s="15" t="str">
        <f t="shared" si="8"/>
        <v/>
      </c>
      <c r="Q14" s="16" t="str">
        <f t="shared" si="9"/>
        <v/>
      </c>
      <c r="R14" s="17" t="str">
        <f t="shared" si="10"/>
        <v/>
      </c>
      <c r="S14" s="39" t="str">
        <f t="shared" ca="1" si="2"/>
        <v/>
      </c>
      <c r="T14" s="39" t="str">
        <f t="shared" ca="1" si="3"/>
        <v/>
      </c>
      <c r="U14" s="41"/>
      <c r="V14" s="55"/>
    </row>
    <row r="15" spans="1:22" x14ac:dyDescent="0.55000000000000004">
      <c r="A15" s="5" t="str">
        <f>IF('Data Validation'!$K$2&lt;&gt;TRUE,"",'Data Validation'!A15)</f>
        <v/>
      </c>
      <c r="B15" s="5" t="str">
        <f>IF('Data Validation'!$K$2&lt;&gt;TRUE,"",'Data Validation'!C15)</f>
        <v/>
      </c>
      <c r="C15" s="5" t="str">
        <f>IF('Data Validation'!$K$2&lt;&gt;TRUE,"",'Data Validation'!E15)</f>
        <v/>
      </c>
      <c r="D15" s="5" t="str">
        <f>IF('Data Validation'!$K$2&lt;&gt;TRUE,"",'Data Validation'!G15)</f>
        <v/>
      </c>
      <c r="E15" s="5" t="str">
        <f>IF($C15&lt;&gt;"M5","",Price!F15)</f>
        <v/>
      </c>
      <c r="F15" s="5" t="str">
        <f>IF($C15&lt;&gt;"M5","",Price!G15)</f>
        <v/>
      </c>
      <c r="G15" s="65" t="str">
        <f>IF($C15&lt;&gt;"M5","",SSA!E15)</f>
        <v/>
      </c>
      <c r="H15" s="65" t="str">
        <f>IF($C15&lt;&gt;"M5","",SSA!F15)</f>
        <v/>
      </c>
      <c r="I15" s="5" t="str">
        <f t="shared" si="0"/>
        <v/>
      </c>
      <c r="J15" s="5" t="str">
        <f t="shared" si="4"/>
        <v/>
      </c>
      <c r="K15" s="5" t="str">
        <f t="shared" si="5"/>
        <v/>
      </c>
      <c r="L15" s="5" t="str">
        <f t="shared" si="6"/>
        <v/>
      </c>
      <c r="M15" s="44"/>
      <c r="N15" s="15" t="str">
        <f t="shared" si="1"/>
        <v/>
      </c>
      <c r="O15" s="15" t="str">
        <f t="shared" si="7"/>
        <v/>
      </c>
      <c r="P15" s="15" t="str">
        <f t="shared" si="8"/>
        <v/>
      </c>
      <c r="Q15" s="16" t="str">
        <f t="shared" si="9"/>
        <v/>
      </c>
      <c r="R15" s="17" t="str">
        <f t="shared" si="10"/>
        <v/>
      </c>
      <c r="S15" s="39" t="str">
        <f t="shared" ca="1" si="2"/>
        <v/>
      </c>
      <c r="T15" s="39" t="str">
        <f t="shared" ca="1" si="3"/>
        <v/>
      </c>
      <c r="U15" s="41"/>
      <c r="V15" s="55"/>
    </row>
    <row r="16" spans="1:22" x14ac:dyDescent="0.55000000000000004">
      <c r="A16" s="5" t="str">
        <f>IF('Data Validation'!$K$2&lt;&gt;TRUE,"",'Data Validation'!A16)</f>
        <v/>
      </c>
      <c r="B16" s="5" t="str">
        <f>IF('Data Validation'!$K$2&lt;&gt;TRUE,"",'Data Validation'!C16)</f>
        <v/>
      </c>
      <c r="C16" s="5" t="str">
        <f>IF('Data Validation'!$K$2&lt;&gt;TRUE,"",'Data Validation'!E16)</f>
        <v/>
      </c>
      <c r="D16" s="5" t="str">
        <f>IF('Data Validation'!$K$2&lt;&gt;TRUE,"",'Data Validation'!G16)</f>
        <v/>
      </c>
      <c r="E16" s="5" t="str">
        <f>IF($C16&lt;&gt;"M5","",Price!F16)</f>
        <v/>
      </c>
      <c r="F16" s="5" t="str">
        <f>IF($C16&lt;&gt;"M5","",Price!G16)</f>
        <v/>
      </c>
      <c r="G16" s="65" t="str">
        <f>IF($C16&lt;&gt;"M5","",SSA!E16)</f>
        <v/>
      </c>
      <c r="H16" s="65" t="str">
        <f>IF($C16&lt;&gt;"M5","",SSA!F16)</f>
        <v/>
      </c>
      <c r="I16" s="5" t="str">
        <f t="shared" si="0"/>
        <v/>
      </c>
      <c r="J16" s="5" t="str">
        <f t="shared" si="4"/>
        <v/>
      </c>
      <c r="K16" s="5" t="str">
        <f t="shared" si="5"/>
        <v/>
      </c>
      <c r="L16" s="5" t="str">
        <f t="shared" si="6"/>
        <v/>
      </c>
      <c r="M16" s="44"/>
      <c r="N16" s="15" t="str">
        <f t="shared" si="1"/>
        <v/>
      </c>
      <c r="O16" s="15" t="str">
        <f t="shared" si="7"/>
        <v/>
      </c>
      <c r="P16" s="15" t="str">
        <f t="shared" si="8"/>
        <v/>
      </c>
      <c r="Q16" s="16" t="str">
        <f t="shared" si="9"/>
        <v/>
      </c>
      <c r="R16" s="17" t="str">
        <f t="shared" si="10"/>
        <v/>
      </c>
      <c r="S16" s="39" t="str">
        <f t="shared" ca="1" si="2"/>
        <v/>
      </c>
      <c r="T16" s="39" t="str">
        <f t="shared" ca="1" si="3"/>
        <v/>
      </c>
      <c r="U16" s="41"/>
      <c r="V16" s="55"/>
    </row>
    <row r="17" spans="1:22" x14ac:dyDescent="0.55000000000000004">
      <c r="A17" s="5" t="str">
        <f>IF('Data Validation'!$K$2&lt;&gt;TRUE,"",'Data Validation'!A17)</f>
        <v/>
      </c>
      <c r="B17" s="5" t="str">
        <f>IF('Data Validation'!$K$2&lt;&gt;TRUE,"",'Data Validation'!C17)</f>
        <v/>
      </c>
      <c r="C17" s="5" t="str">
        <f>IF('Data Validation'!$K$2&lt;&gt;TRUE,"",'Data Validation'!E17)</f>
        <v/>
      </c>
      <c r="D17" s="5" t="str">
        <f>IF('Data Validation'!$K$2&lt;&gt;TRUE,"",'Data Validation'!G17)</f>
        <v/>
      </c>
      <c r="E17" s="5" t="str">
        <f>IF($C17&lt;&gt;"M5","",Price!F17)</f>
        <v/>
      </c>
      <c r="F17" s="5" t="str">
        <f>IF($C17&lt;&gt;"M5","",Price!G17)</f>
        <v/>
      </c>
      <c r="G17" s="65" t="str">
        <f>IF($C17&lt;&gt;"M5","",SSA!E17)</f>
        <v/>
      </c>
      <c r="H17" s="65" t="str">
        <f>IF($C17&lt;&gt;"M5","",SSA!F17)</f>
        <v/>
      </c>
      <c r="I17" s="5" t="str">
        <f t="shared" si="0"/>
        <v/>
      </c>
      <c r="J17" s="5" t="str">
        <f t="shared" si="4"/>
        <v/>
      </c>
      <c r="K17" s="5" t="str">
        <f t="shared" si="5"/>
        <v/>
      </c>
      <c r="L17" s="5" t="str">
        <f t="shared" si="6"/>
        <v/>
      </c>
      <c r="M17" s="44"/>
      <c r="N17" s="15" t="str">
        <f t="shared" si="1"/>
        <v/>
      </c>
      <c r="O17" s="15" t="str">
        <f t="shared" si="7"/>
        <v/>
      </c>
      <c r="P17" s="15" t="str">
        <f t="shared" si="8"/>
        <v/>
      </c>
      <c r="Q17" s="16" t="str">
        <f t="shared" si="9"/>
        <v/>
      </c>
      <c r="R17" s="17" t="str">
        <f t="shared" si="10"/>
        <v/>
      </c>
      <c r="S17" s="39" t="str">
        <f t="shared" ca="1" si="2"/>
        <v/>
      </c>
      <c r="T17" s="39" t="str">
        <f t="shared" ca="1" si="3"/>
        <v/>
      </c>
      <c r="U17" s="41"/>
      <c r="V17" s="55"/>
    </row>
    <row r="18" spans="1:22" x14ac:dyDescent="0.55000000000000004">
      <c r="A18" s="5" t="str">
        <f>IF('Data Validation'!$K$2&lt;&gt;TRUE,"",'Data Validation'!A18)</f>
        <v/>
      </c>
      <c r="B18" s="5" t="str">
        <f>IF('Data Validation'!$K$2&lt;&gt;TRUE,"",'Data Validation'!C18)</f>
        <v/>
      </c>
      <c r="C18" s="5" t="str">
        <f>IF('Data Validation'!$K$2&lt;&gt;TRUE,"",'Data Validation'!E18)</f>
        <v/>
      </c>
      <c r="D18" s="5" t="str">
        <f>IF('Data Validation'!$K$2&lt;&gt;TRUE,"",'Data Validation'!G18)</f>
        <v/>
      </c>
      <c r="E18" s="5" t="str">
        <f>IF($C18&lt;&gt;"M5","",Price!F18)</f>
        <v/>
      </c>
      <c r="F18" s="5" t="str">
        <f>IF($C18&lt;&gt;"M5","",Price!G18)</f>
        <v/>
      </c>
      <c r="G18" s="65" t="str">
        <f>IF($C18&lt;&gt;"M5","",SSA!E18)</f>
        <v/>
      </c>
      <c r="H18" s="65" t="str">
        <f>IF($C18&lt;&gt;"M5","",SSA!F18)</f>
        <v/>
      </c>
      <c r="I18" s="5" t="str">
        <f t="shared" si="0"/>
        <v/>
      </c>
      <c r="J18" s="5" t="str">
        <f t="shared" si="4"/>
        <v/>
      </c>
      <c r="K18" s="5" t="str">
        <f t="shared" si="5"/>
        <v/>
      </c>
      <c r="L18" s="5" t="str">
        <f t="shared" si="6"/>
        <v/>
      </c>
      <c r="M18" s="44"/>
      <c r="N18" s="15" t="str">
        <f t="shared" si="1"/>
        <v/>
      </c>
      <c r="O18" s="15" t="str">
        <f t="shared" si="7"/>
        <v/>
      </c>
      <c r="P18" s="15" t="str">
        <f t="shared" si="8"/>
        <v/>
      </c>
      <c r="Q18" s="16" t="str">
        <f t="shared" si="9"/>
        <v/>
      </c>
      <c r="R18" s="17" t="str">
        <f t="shared" si="10"/>
        <v/>
      </c>
      <c r="S18" s="39" t="str">
        <f t="shared" ca="1" si="2"/>
        <v/>
      </c>
      <c r="T18" s="39" t="str">
        <f t="shared" ca="1" si="3"/>
        <v/>
      </c>
      <c r="U18" s="41"/>
      <c r="V18" s="55"/>
    </row>
    <row r="19" spans="1:22" x14ac:dyDescent="0.55000000000000004">
      <c r="A19" s="5" t="str">
        <f>IF('Data Validation'!$K$2&lt;&gt;TRUE,"",'Data Validation'!A19)</f>
        <v/>
      </c>
      <c r="B19" s="5" t="str">
        <f>IF('Data Validation'!$K$2&lt;&gt;TRUE,"",'Data Validation'!C19)</f>
        <v/>
      </c>
      <c r="C19" s="5" t="str">
        <f>IF('Data Validation'!$K$2&lt;&gt;TRUE,"",'Data Validation'!E19)</f>
        <v/>
      </c>
      <c r="D19" s="5" t="str">
        <f>IF('Data Validation'!$K$2&lt;&gt;TRUE,"",'Data Validation'!G19)</f>
        <v/>
      </c>
      <c r="E19" s="5" t="str">
        <f>IF($C19&lt;&gt;"M5","",Price!F19)</f>
        <v/>
      </c>
      <c r="F19" s="5" t="str">
        <f>IF($C19&lt;&gt;"M5","",Price!G19)</f>
        <v/>
      </c>
      <c r="G19" s="65" t="str">
        <f>IF($C19&lt;&gt;"M5","",SSA!E19)</f>
        <v/>
      </c>
      <c r="H19" s="65" t="str">
        <f>IF($C19&lt;&gt;"M5","",SSA!F19)</f>
        <v/>
      </c>
      <c r="I19" s="5" t="str">
        <f t="shared" si="0"/>
        <v/>
      </c>
      <c r="J19" s="5" t="str">
        <f t="shared" si="4"/>
        <v/>
      </c>
      <c r="K19" s="5" t="str">
        <f t="shared" si="5"/>
        <v/>
      </c>
      <c r="L19" s="5" t="str">
        <f t="shared" si="6"/>
        <v/>
      </c>
      <c r="M19" s="44"/>
      <c r="N19" s="15" t="str">
        <f t="shared" si="1"/>
        <v/>
      </c>
      <c r="O19" s="15" t="str">
        <f t="shared" si="7"/>
        <v/>
      </c>
      <c r="P19" s="15" t="str">
        <f t="shared" si="8"/>
        <v/>
      </c>
      <c r="Q19" s="16" t="str">
        <f t="shared" si="9"/>
        <v/>
      </c>
      <c r="R19" s="17" t="str">
        <f t="shared" si="10"/>
        <v/>
      </c>
      <c r="S19" s="39" t="str">
        <f t="shared" ca="1" si="2"/>
        <v/>
      </c>
      <c r="T19" s="39" t="str">
        <f t="shared" ca="1" si="3"/>
        <v/>
      </c>
      <c r="U19" s="15" t="str">
        <f ca="1">IFERROR(S19+T19,"")</f>
        <v/>
      </c>
      <c r="V19" s="55"/>
    </row>
    <row r="20" spans="1:22" x14ac:dyDescent="0.55000000000000004">
      <c r="A20" s="5" t="str">
        <f>IF('Data Validation'!$K$2&lt;&gt;TRUE,"",'Data Validation'!A20)</f>
        <v/>
      </c>
      <c r="B20" s="5" t="str">
        <f>IF('Data Validation'!$K$2&lt;&gt;TRUE,"",'Data Validation'!C20)</f>
        <v/>
      </c>
      <c r="C20" s="5" t="str">
        <f>IF('Data Validation'!$K$2&lt;&gt;TRUE,"",'Data Validation'!E20)</f>
        <v/>
      </c>
      <c r="D20" s="5" t="str">
        <f>IF('Data Validation'!$K$2&lt;&gt;TRUE,"",'Data Validation'!G20)</f>
        <v/>
      </c>
      <c r="E20" s="5" t="str">
        <f>IF($C20&lt;&gt;"M5","",Price!F20)</f>
        <v/>
      </c>
      <c r="F20" s="5" t="str">
        <f>IF($C20&lt;&gt;"M5","",Price!G20)</f>
        <v/>
      </c>
      <c r="G20" s="65" t="str">
        <f>IF($C20&lt;&gt;"M5","",SSA!E20)</f>
        <v/>
      </c>
      <c r="H20" s="65" t="str">
        <f>IF($C20&lt;&gt;"M5","",SSA!F20)</f>
        <v/>
      </c>
      <c r="I20" s="5" t="str">
        <f t="shared" si="0"/>
        <v/>
      </c>
      <c r="J20" s="5" t="str">
        <f t="shared" si="4"/>
        <v/>
      </c>
      <c r="K20" s="5" t="str">
        <f t="shared" si="5"/>
        <v/>
      </c>
      <c r="L20" s="5" t="str">
        <f t="shared" si="6"/>
        <v/>
      </c>
      <c r="M20" s="5" t="str">
        <f>IFERROR(AVERAGE(L3:L20),"")</f>
        <v/>
      </c>
      <c r="N20" s="15" t="str">
        <f t="shared" si="1"/>
        <v/>
      </c>
      <c r="O20" s="15" t="str">
        <f t="shared" si="7"/>
        <v/>
      </c>
      <c r="P20" s="15" t="str">
        <f t="shared" si="8"/>
        <v/>
      </c>
      <c r="Q20" s="16" t="str">
        <f t="shared" si="9"/>
        <v/>
      </c>
      <c r="R20" s="17" t="str">
        <f t="shared" si="10"/>
        <v/>
      </c>
      <c r="S20" s="39" t="str">
        <f t="shared" ca="1" si="2"/>
        <v/>
      </c>
      <c r="T20" s="39" t="str">
        <f t="shared" ca="1" si="3"/>
        <v/>
      </c>
      <c r="U20" s="15" t="str">
        <f t="shared" ref="U20:U83" ca="1" si="11">IFERROR(S20+T20,"")</f>
        <v/>
      </c>
      <c r="V20" s="40" t="str">
        <f t="shared" ref="V20:V83" ca="1" si="12">IF(U20="","",IF(U20&gt;=3,"Range Trade",""))</f>
        <v/>
      </c>
    </row>
    <row r="21" spans="1:22" x14ac:dyDescent="0.55000000000000004">
      <c r="A21" s="5" t="str">
        <f>IF('Data Validation'!$K$2&lt;&gt;TRUE,"",'Data Validation'!A21)</f>
        <v/>
      </c>
      <c r="B21" s="5" t="str">
        <f>IF('Data Validation'!$K$2&lt;&gt;TRUE,"",'Data Validation'!C21)</f>
        <v/>
      </c>
      <c r="C21" s="5" t="str">
        <f>IF('Data Validation'!$K$2&lt;&gt;TRUE,"",'Data Validation'!E21)</f>
        <v/>
      </c>
      <c r="D21" s="5" t="str">
        <f>IF('Data Validation'!$K$2&lt;&gt;TRUE,"",'Data Validation'!G21)</f>
        <v/>
      </c>
      <c r="E21" s="5" t="str">
        <f>IF($C21&lt;&gt;"M5","",Price!F21)</f>
        <v/>
      </c>
      <c r="F21" s="5" t="str">
        <f>IF($C21&lt;&gt;"M5","",Price!G21)</f>
        <v/>
      </c>
      <c r="G21" s="65" t="str">
        <f>IF($C21&lt;&gt;"M5","",SSA!E21)</f>
        <v/>
      </c>
      <c r="H21" s="65" t="str">
        <f>IF($C21&lt;&gt;"M5","",SSA!F21)</f>
        <v/>
      </c>
      <c r="I21" s="5" t="str">
        <f t="shared" si="0"/>
        <v/>
      </c>
      <c r="J21" s="5" t="str">
        <f t="shared" si="4"/>
        <v/>
      </c>
      <c r="K21" s="5" t="str">
        <f t="shared" si="5"/>
        <v/>
      </c>
      <c r="L21" s="5" t="str">
        <f t="shared" si="6"/>
        <v/>
      </c>
      <c r="M21" s="5" t="str">
        <f t="shared" ref="M21:M84" si="13">IFERROR(AVERAGE(L4:L21),"")</f>
        <v/>
      </c>
      <c r="N21" s="15" t="str">
        <f t="shared" si="1"/>
        <v/>
      </c>
      <c r="O21" s="15" t="str">
        <f t="shared" si="7"/>
        <v/>
      </c>
      <c r="P21" s="15" t="str">
        <f t="shared" si="8"/>
        <v/>
      </c>
      <c r="Q21" s="16" t="str">
        <f t="shared" si="9"/>
        <v/>
      </c>
      <c r="R21" s="17" t="str">
        <f t="shared" si="10"/>
        <v/>
      </c>
      <c r="S21" s="39" t="str">
        <f t="shared" ca="1" si="2"/>
        <v/>
      </c>
      <c r="T21" s="39" t="str">
        <f t="shared" ca="1" si="3"/>
        <v/>
      </c>
      <c r="U21" s="15" t="str">
        <f t="shared" ca="1" si="11"/>
        <v/>
      </c>
      <c r="V21" s="40" t="str">
        <f t="shared" ca="1" si="12"/>
        <v/>
      </c>
    </row>
    <row r="22" spans="1:22" x14ac:dyDescent="0.55000000000000004">
      <c r="A22" s="5" t="str">
        <f>IF('Data Validation'!$K$2&lt;&gt;TRUE,"",'Data Validation'!A22)</f>
        <v/>
      </c>
      <c r="B22" s="5" t="str">
        <f>IF('Data Validation'!$K$2&lt;&gt;TRUE,"",'Data Validation'!C22)</f>
        <v/>
      </c>
      <c r="C22" s="5" t="str">
        <f>IF('Data Validation'!$K$2&lt;&gt;TRUE,"",'Data Validation'!E22)</f>
        <v/>
      </c>
      <c r="D22" s="5" t="str">
        <f>IF('Data Validation'!$K$2&lt;&gt;TRUE,"",'Data Validation'!G22)</f>
        <v/>
      </c>
      <c r="E22" s="5" t="str">
        <f>IF($C22&lt;&gt;"M5","",Price!F22)</f>
        <v/>
      </c>
      <c r="F22" s="5" t="str">
        <f>IF($C22&lt;&gt;"M5","",Price!G22)</f>
        <v/>
      </c>
      <c r="G22" s="65" t="str">
        <f>IF($C22&lt;&gt;"M5","",SSA!E22)</f>
        <v/>
      </c>
      <c r="H22" s="65" t="str">
        <f>IF($C22&lt;&gt;"M5","",SSA!F22)</f>
        <v/>
      </c>
      <c r="I22" s="5" t="str">
        <f t="shared" si="0"/>
        <v/>
      </c>
      <c r="J22" s="5" t="str">
        <f t="shared" si="4"/>
        <v/>
      </c>
      <c r="K22" s="5" t="str">
        <f t="shared" si="5"/>
        <v/>
      </c>
      <c r="L22" s="5" t="str">
        <f t="shared" si="6"/>
        <v/>
      </c>
      <c r="M22" s="5" t="str">
        <f t="shared" si="13"/>
        <v/>
      </c>
      <c r="N22" s="15" t="str">
        <f t="shared" si="1"/>
        <v/>
      </c>
      <c r="O22" s="15" t="str">
        <f t="shared" si="7"/>
        <v/>
      </c>
      <c r="P22" s="15" t="str">
        <f t="shared" si="8"/>
        <v/>
      </c>
      <c r="Q22" s="16" t="str">
        <f t="shared" si="9"/>
        <v/>
      </c>
      <c r="R22" s="17" t="str">
        <f t="shared" si="10"/>
        <v/>
      </c>
      <c r="S22" s="39" t="str">
        <f t="shared" ca="1" si="2"/>
        <v/>
      </c>
      <c r="T22" s="39" t="str">
        <f t="shared" ca="1" si="3"/>
        <v/>
      </c>
      <c r="U22" s="15" t="str">
        <f t="shared" ca="1" si="11"/>
        <v/>
      </c>
      <c r="V22" s="40" t="str">
        <f t="shared" ca="1" si="12"/>
        <v/>
      </c>
    </row>
    <row r="23" spans="1:22" x14ac:dyDescent="0.55000000000000004">
      <c r="A23" s="5" t="str">
        <f>IF('Data Validation'!$K$2&lt;&gt;TRUE,"",'Data Validation'!A23)</f>
        <v/>
      </c>
      <c r="B23" s="5" t="str">
        <f>IF('Data Validation'!$K$2&lt;&gt;TRUE,"",'Data Validation'!C23)</f>
        <v/>
      </c>
      <c r="C23" s="5" t="str">
        <f>IF('Data Validation'!$K$2&lt;&gt;TRUE,"",'Data Validation'!E23)</f>
        <v/>
      </c>
      <c r="D23" s="5" t="str">
        <f>IF('Data Validation'!$K$2&lt;&gt;TRUE,"",'Data Validation'!G23)</f>
        <v/>
      </c>
      <c r="E23" s="5" t="str">
        <f>IF($C23&lt;&gt;"M5","",Price!F23)</f>
        <v/>
      </c>
      <c r="F23" s="5" t="str">
        <f>IF($C23&lt;&gt;"M5","",Price!G23)</f>
        <v/>
      </c>
      <c r="G23" s="65" t="str">
        <f>IF($C23&lt;&gt;"M5","",SSA!E23)</f>
        <v/>
      </c>
      <c r="H23" s="65" t="str">
        <f>IF($C23&lt;&gt;"M5","",SSA!F23)</f>
        <v/>
      </c>
      <c r="I23" s="5" t="str">
        <f t="shared" si="0"/>
        <v/>
      </c>
      <c r="J23" s="5" t="str">
        <f t="shared" si="4"/>
        <v/>
      </c>
      <c r="K23" s="5" t="str">
        <f t="shared" si="5"/>
        <v/>
      </c>
      <c r="L23" s="5" t="str">
        <f t="shared" si="6"/>
        <v/>
      </c>
      <c r="M23" s="5" t="str">
        <f t="shared" si="13"/>
        <v/>
      </c>
      <c r="N23" s="15" t="str">
        <f t="shared" si="1"/>
        <v/>
      </c>
      <c r="O23" s="15" t="str">
        <f t="shared" si="7"/>
        <v/>
      </c>
      <c r="P23" s="15" t="str">
        <f t="shared" si="8"/>
        <v/>
      </c>
      <c r="Q23" s="16" t="str">
        <f t="shared" si="9"/>
        <v/>
      </c>
      <c r="R23" s="17" t="str">
        <f t="shared" si="10"/>
        <v/>
      </c>
      <c r="S23" s="39" t="str">
        <f t="shared" ca="1" si="2"/>
        <v/>
      </c>
      <c r="T23" s="39" t="str">
        <f t="shared" ca="1" si="3"/>
        <v/>
      </c>
      <c r="U23" s="15" t="str">
        <f t="shared" ca="1" si="11"/>
        <v/>
      </c>
      <c r="V23" s="40" t="str">
        <f t="shared" ca="1" si="12"/>
        <v/>
      </c>
    </row>
    <row r="24" spans="1:22" x14ac:dyDescent="0.55000000000000004">
      <c r="A24" s="5" t="str">
        <f>IF('Data Validation'!$K$2&lt;&gt;TRUE,"",'Data Validation'!A24)</f>
        <v/>
      </c>
      <c r="B24" s="5" t="str">
        <f>IF('Data Validation'!$K$2&lt;&gt;TRUE,"",'Data Validation'!C24)</f>
        <v/>
      </c>
      <c r="C24" s="5" t="str">
        <f>IF('Data Validation'!$K$2&lt;&gt;TRUE,"",'Data Validation'!E24)</f>
        <v/>
      </c>
      <c r="D24" s="5" t="str">
        <f>IF('Data Validation'!$K$2&lt;&gt;TRUE,"",'Data Validation'!G24)</f>
        <v/>
      </c>
      <c r="E24" s="5" t="str">
        <f>IF($C24&lt;&gt;"M5","",Price!F24)</f>
        <v/>
      </c>
      <c r="F24" s="5" t="str">
        <f>IF($C24&lt;&gt;"M5","",Price!G24)</f>
        <v/>
      </c>
      <c r="G24" s="65" t="str">
        <f>IF($C24&lt;&gt;"M5","",SSA!E24)</f>
        <v/>
      </c>
      <c r="H24" s="65" t="str">
        <f>IF($C24&lt;&gt;"M5","",SSA!F24)</f>
        <v/>
      </c>
      <c r="I24" s="5" t="str">
        <f t="shared" si="0"/>
        <v/>
      </c>
      <c r="J24" s="5" t="str">
        <f t="shared" si="4"/>
        <v/>
      </c>
      <c r="K24" s="5" t="str">
        <f t="shared" si="5"/>
        <v/>
      </c>
      <c r="L24" s="5" t="str">
        <f t="shared" si="6"/>
        <v/>
      </c>
      <c r="M24" s="5" t="str">
        <f t="shared" si="13"/>
        <v/>
      </c>
      <c r="N24" s="15" t="str">
        <f t="shared" si="1"/>
        <v/>
      </c>
      <c r="O24" s="15" t="str">
        <f t="shared" si="7"/>
        <v/>
      </c>
      <c r="P24" s="15" t="str">
        <f t="shared" si="8"/>
        <v/>
      </c>
      <c r="Q24" s="16" t="str">
        <f t="shared" si="9"/>
        <v/>
      </c>
      <c r="R24" s="17" t="str">
        <f t="shared" si="10"/>
        <v/>
      </c>
      <c r="S24" s="39" t="str">
        <f t="shared" ca="1" si="2"/>
        <v/>
      </c>
      <c r="T24" s="39" t="str">
        <f t="shared" ca="1" si="3"/>
        <v/>
      </c>
      <c r="U24" s="15" t="str">
        <f t="shared" ca="1" si="11"/>
        <v/>
      </c>
      <c r="V24" s="40" t="str">
        <f t="shared" ca="1" si="12"/>
        <v/>
      </c>
    </row>
    <row r="25" spans="1:22" x14ac:dyDescent="0.55000000000000004">
      <c r="A25" s="5" t="str">
        <f>IF('Data Validation'!$K$2&lt;&gt;TRUE,"",'Data Validation'!A25)</f>
        <v/>
      </c>
      <c r="B25" s="5" t="str">
        <f>IF('Data Validation'!$K$2&lt;&gt;TRUE,"",'Data Validation'!C25)</f>
        <v/>
      </c>
      <c r="C25" s="5" t="str">
        <f>IF('Data Validation'!$K$2&lt;&gt;TRUE,"",'Data Validation'!E25)</f>
        <v/>
      </c>
      <c r="D25" s="5" t="str">
        <f>IF('Data Validation'!$K$2&lt;&gt;TRUE,"",'Data Validation'!G25)</f>
        <v/>
      </c>
      <c r="E25" s="5" t="str">
        <f>IF($C25&lt;&gt;"M5","",Price!F25)</f>
        <v/>
      </c>
      <c r="F25" s="5" t="str">
        <f>IF($C25&lt;&gt;"M5","",Price!G25)</f>
        <v/>
      </c>
      <c r="G25" s="65" t="str">
        <f>IF($C25&lt;&gt;"M5","",SSA!E25)</f>
        <v/>
      </c>
      <c r="H25" s="65" t="str">
        <f>IF($C25&lt;&gt;"M5","",SSA!F25)</f>
        <v/>
      </c>
      <c r="I25" s="5" t="str">
        <f t="shared" si="0"/>
        <v/>
      </c>
      <c r="J25" s="5" t="str">
        <f t="shared" si="4"/>
        <v/>
      </c>
      <c r="K25" s="5" t="str">
        <f t="shared" si="5"/>
        <v/>
      </c>
      <c r="L25" s="5" t="str">
        <f t="shared" si="6"/>
        <v/>
      </c>
      <c r="M25" s="5" t="str">
        <f t="shared" si="13"/>
        <v/>
      </c>
      <c r="N25" s="15" t="str">
        <f t="shared" si="1"/>
        <v/>
      </c>
      <c r="O25" s="15" t="str">
        <f t="shared" si="7"/>
        <v/>
      </c>
      <c r="P25" s="15" t="str">
        <f t="shared" si="8"/>
        <v/>
      </c>
      <c r="Q25" s="16" t="str">
        <f t="shared" si="9"/>
        <v/>
      </c>
      <c r="R25" s="17" t="str">
        <f t="shared" si="10"/>
        <v/>
      </c>
      <c r="S25" s="39" t="str">
        <f t="shared" ca="1" si="2"/>
        <v/>
      </c>
      <c r="T25" s="39" t="str">
        <f t="shared" ca="1" si="3"/>
        <v/>
      </c>
      <c r="U25" s="15" t="str">
        <f t="shared" ca="1" si="11"/>
        <v/>
      </c>
      <c r="V25" s="40" t="str">
        <f t="shared" ca="1" si="12"/>
        <v/>
      </c>
    </row>
    <row r="26" spans="1:22" x14ac:dyDescent="0.55000000000000004">
      <c r="A26" s="5" t="str">
        <f>IF('Data Validation'!$K$2&lt;&gt;TRUE,"",'Data Validation'!A26)</f>
        <v/>
      </c>
      <c r="B26" s="5" t="str">
        <f>IF('Data Validation'!$K$2&lt;&gt;TRUE,"",'Data Validation'!C26)</f>
        <v/>
      </c>
      <c r="C26" s="5" t="str">
        <f>IF('Data Validation'!$K$2&lt;&gt;TRUE,"",'Data Validation'!E26)</f>
        <v/>
      </c>
      <c r="D26" s="5" t="str">
        <f>IF('Data Validation'!$K$2&lt;&gt;TRUE,"",'Data Validation'!G26)</f>
        <v/>
      </c>
      <c r="E26" s="5" t="str">
        <f>IF($C26&lt;&gt;"M5","",Price!F26)</f>
        <v/>
      </c>
      <c r="F26" s="5" t="str">
        <f>IF($C26&lt;&gt;"M5","",Price!G26)</f>
        <v/>
      </c>
      <c r="G26" s="65" t="str">
        <f>IF($C26&lt;&gt;"M5","",SSA!E26)</f>
        <v/>
      </c>
      <c r="H26" s="65" t="str">
        <f>IF($C26&lt;&gt;"M5","",SSA!F26)</f>
        <v/>
      </c>
      <c r="I26" s="5" t="str">
        <f t="shared" si="0"/>
        <v/>
      </c>
      <c r="J26" s="5" t="str">
        <f t="shared" si="4"/>
        <v/>
      </c>
      <c r="K26" s="5" t="str">
        <f t="shared" si="5"/>
        <v/>
      </c>
      <c r="L26" s="5" t="str">
        <f t="shared" si="6"/>
        <v/>
      </c>
      <c r="M26" s="5" t="str">
        <f t="shared" si="13"/>
        <v/>
      </c>
      <c r="N26" s="15" t="str">
        <f t="shared" si="1"/>
        <v/>
      </c>
      <c r="O26" s="15" t="str">
        <f t="shared" si="7"/>
        <v/>
      </c>
      <c r="P26" s="15" t="str">
        <f t="shared" si="8"/>
        <v/>
      </c>
      <c r="Q26" s="16" t="str">
        <f t="shared" si="9"/>
        <v/>
      </c>
      <c r="R26" s="17" t="str">
        <f t="shared" si="10"/>
        <v/>
      </c>
      <c r="S26" s="39" t="str">
        <f t="shared" ca="1" si="2"/>
        <v/>
      </c>
      <c r="T26" s="39" t="str">
        <f t="shared" ca="1" si="3"/>
        <v/>
      </c>
      <c r="U26" s="15" t="str">
        <f t="shared" ca="1" si="11"/>
        <v/>
      </c>
      <c r="V26" s="40" t="str">
        <f t="shared" ca="1" si="12"/>
        <v/>
      </c>
    </row>
    <row r="27" spans="1:22" x14ac:dyDescent="0.55000000000000004">
      <c r="A27" s="5" t="str">
        <f>IF('Data Validation'!$K$2&lt;&gt;TRUE,"",'Data Validation'!A27)</f>
        <v/>
      </c>
      <c r="B27" s="5" t="str">
        <f>IF('Data Validation'!$K$2&lt;&gt;TRUE,"",'Data Validation'!C27)</f>
        <v/>
      </c>
      <c r="C27" s="5" t="str">
        <f>IF('Data Validation'!$K$2&lt;&gt;TRUE,"",'Data Validation'!E27)</f>
        <v/>
      </c>
      <c r="D27" s="5" t="str">
        <f>IF('Data Validation'!$K$2&lt;&gt;TRUE,"",'Data Validation'!G27)</f>
        <v/>
      </c>
      <c r="E27" s="5" t="str">
        <f>IF($C27&lt;&gt;"M5","",Price!F27)</f>
        <v/>
      </c>
      <c r="F27" s="5" t="str">
        <f>IF($C27&lt;&gt;"M5","",Price!G27)</f>
        <v/>
      </c>
      <c r="G27" s="65" t="str">
        <f>IF($C27&lt;&gt;"M5","",SSA!E27)</f>
        <v/>
      </c>
      <c r="H27" s="65" t="str">
        <f>IF($C27&lt;&gt;"M5","",SSA!F27)</f>
        <v/>
      </c>
      <c r="I27" s="5" t="str">
        <f t="shared" si="0"/>
        <v/>
      </c>
      <c r="J27" s="5" t="str">
        <f t="shared" si="4"/>
        <v/>
      </c>
      <c r="K27" s="5" t="str">
        <f t="shared" si="5"/>
        <v/>
      </c>
      <c r="L27" s="5" t="str">
        <f t="shared" si="6"/>
        <v/>
      </c>
      <c r="M27" s="5" t="str">
        <f t="shared" si="13"/>
        <v/>
      </c>
      <c r="N27" s="15" t="str">
        <f t="shared" si="1"/>
        <v/>
      </c>
      <c r="O27" s="15" t="str">
        <f t="shared" si="7"/>
        <v/>
      </c>
      <c r="P27" s="15" t="str">
        <f t="shared" si="8"/>
        <v/>
      </c>
      <c r="Q27" s="16" t="str">
        <f t="shared" si="9"/>
        <v/>
      </c>
      <c r="R27" s="17" t="str">
        <f t="shared" si="10"/>
        <v/>
      </c>
      <c r="S27" s="39" t="str">
        <f t="shared" ca="1" si="2"/>
        <v/>
      </c>
      <c r="T27" s="39" t="str">
        <f t="shared" ca="1" si="3"/>
        <v/>
      </c>
      <c r="U27" s="15" t="str">
        <f t="shared" ca="1" si="11"/>
        <v/>
      </c>
      <c r="V27" s="40" t="str">
        <f t="shared" ca="1" si="12"/>
        <v/>
      </c>
    </row>
    <row r="28" spans="1:22" x14ac:dyDescent="0.55000000000000004">
      <c r="A28" s="5" t="str">
        <f>IF('Data Validation'!$K$2&lt;&gt;TRUE,"",'Data Validation'!A28)</f>
        <v/>
      </c>
      <c r="B28" s="5" t="str">
        <f>IF('Data Validation'!$K$2&lt;&gt;TRUE,"",'Data Validation'!C28)</f>
        <v/>
      </c>
      <c r="C28" s="5" t="str">
        <f>IF('Data Validation'!$K$2&lt;&gt;TRUE,"",'Data Validation'!E28)</f>
        <v/>
      </c>
      <c r="D28" s="5" t="str">
        <f>IF('Data Validation'!$K$2&lt;&gt;TRUE,"",'Data Validation'!G28)</f>
        <v/>
      </c>
      <c r="E28" s="5" t="str">
        <f>IF($C28&lt;&gt;"M5","",Price!F28)</f>
        <v/>
      </c>
      <c r="F28" s="5" t="str">
        <f>IF($C28&lt;&gt;"M5","",Price!G28)</f>
        <v/>
      </c>
      <c r="G28" s="65" t="str">
        <f>IF($C28&lt;&gt;"M5","",SSA!E28)</f>
        <v/>
      </c>
      <c r="H28" s="65" t="str">
        <f>IF($C28&lt;&gt;"M5","",SSA!F28)</f>
        <v/>
      </c>
      <c r="I28" s="5" t="str">
        <f t="shared" si="0"/>
        <v/>
      </c>
      <c r="J28" s="5" t="str">
        <f t="shared" si="4"/>
        <v/>
      </c>
      <c r="K28" s="5" t="str">
        <f t="shared" si="5"/>
        <v/>
      </c>
      <c r="L28" s="5" t="str">
        <f t="shared" si="6"/>
        <v/>
      </c>
      <c r="M28" s="5" t="str">
        <f t="shared" si="13"/>
        <v/>
      </c>
      <c r="N28" s="15" t="str">
        <f t="shared" si="1"/>
        <v/>
      </c>
      <c r="O28" s="15" t="str">
        <f t="shared" si="7"/>
        <v/>
      </c>
      <c r="P28" s="15" t="str">
        <f t="shared" si="8"/>
        <v/>
      </c>
      <c r="Q28" s="16" t="str">
        <f t="shared" si="9"/>
        <v/>
      </c>
      <c r="R28" s="17" t="str">
        <f t="shared" si="10"/>
        <v/>
      </c>
      <c r="S28" s="39" t="str">
        <f t="shared" ca="1" si="2"/>
        <v/>
      </c>
      <c r="T28" s="39" t="str">
        <f t="shared" ca="1" si="3"/>
        <v/>
      </c>
      <c r="U28" s="15" t="str">
        <f t="shared" ca="1" si="11"/>
        <v/>
      </c>
      <c r="V28" s="40" t="str">
        <f t="shared" ca="1" si="12"/>
        <v/>
      </c>
    </row>
    <row r="29" spans="1:22" x14ac:dyDescent="0.55000000000000004">
      <c r="A29" s="5" t="str">
        <f>IF('Data Validation'!$K$2&lt;&gt;TRUE,"",'Data Validation'!A29)</f>
        <v/>
      </c>
      <c r="B29" s="5" t="str">
        <f>IF('Data Validation'!$K$2&lt;&gt;TRUE,"",'Data Validation'!C29)</f>
        <v/>
      </c>
      <c r="C29" s="5" t="str">
        <f>IF('Data Validation'!$K$2&lt;&gt;TRUE,"",'Data Validation'!E29)</f>
        <v/>
      </c>
      <c r="D29" s="5" t="str">
        <f>IF('Data Validation'!$K$2&lt;&gt;TRUE,"",'Data Validation'!G29)</f>
        <v/>
      </c>
      <c r="E29" s="5" t="str">
        <f>IF($C29&lt;&gt;"M5","",Price!F29)</f>
        <v/>
      </c>
      <c r="F29" s="5" t="str">
        <f>IF($C29&lt;&gt;"M5","",Price!G29)</f>
        <v/>
      </c>
      <c r="G29" s="65" t="str">
        <f>IF($C29&lt;&gt;"M5","",SSA!E29)</f>
        <v/>
      </c>
      <c r="H29" s="65" t="str">
        <f>IF($C29&lt;&gt;"M5","",SSA!F29)</f>
        <v/>
      </c>
      <c r="I29" s="5" t="str">
        <f t="shared" si="0"/>
        <v/>
      </c>
      <c r="J29" s="5" t="str">
        <f t="shared" si="4"/>
        <v/>
      </c>
      <c r="K29" s="5" t="str">
        <f t="shared" si="5"/>
        <v/>
      </c>
      <c r="L29" s="5" t="str">
        <f t="shared" si="6"/>
        <v/>
      </c>
      <c r="M29" s="5" t="str">
        <f t="shared" si="13"/>
        <v/>
      </c>
      <c r="N29" s="15" t="str">
        <f t="shared" si="1"/>
        <v/>
      </c>
      <c r="O29" s="15" t="str">
        <f t="shared" si="7"/>
        <v/>
      </c>
      <c r="P29" s="15" t="str">
        <f t="shared" si="8"/>
        <v/>
      </c>
      <c r="Q29" s="16" t="str">
        <f t="shared" si="9"/>
        <v/>
      </c>
      <c r="R29" s="17" t="str">
        <f t="shared" si="10"/>
        <v/>
      </c>
      <c r="S29" s="39" t="str">
        <f t="shared" ca="1" si="2"/>
        <v/>
      </c>
      <c r="T29" s="39" t="str">
        <f t="shared" ca="1" si="3"/>
        <v/>
      </c>
      <c r="U29" s="15" t="str">
        <f t="shared" ca="1" si="11"/>
        <v/>
      </c>
      <c r="V29" s="40" t="str">
        <f t="shared" ca="1" si="12"/>
        <v/>
      </c>
    </row>
    <row r="30" spans="1:22" x14ac:dyDescent="0.55000000000000004">
      <c r="A30" s="5" t="str">
        <f>IF('Data Validation'!$K$2&lt;&gt;TRUE,"",'Data Validation'!A30)</f>
        <v/>
      </c>
      <c r="B30" s="5" t="str">
        <f>IF('Data Validation'!$K$2&lt;&gt;TRUE,"",'Data Validation'!C30)</f>
        <v/>
      </c>
      <c r="C30" s="5" t="str">
        <f>IF('Data Validation'!$K$2&lt;&gt;TRUE,"",'Data Validation'!E30)</f>
        <v/>
      </c>
      <c r="D30" s="5" t="str">
        <f>IF('Data Validation'!$K$2&lt;&gt;TRUE,"",'Data Validation'!G30)</f>
        <v/>
      </c>
      <c r="E30" s="5" t="str">
        <f>IF($C30&lt;&gt;"M5","",Price!F30)</f>
        <v/>
      </c>
      <c r="F30" s="5" t="str">
        <f>IF($C30&lt;&gt;"M5","",Price!G30)</f>
        <v/>
      </c>
      <c r="G30" s="65" t="str">
        <f>IF($C30&lt;&gt;"M5","",SSA!E30)</f>
        <v/>
      </c>
      <c r="H30" s="65" t="str">
        <f>IF($C30&lt;&gt;"M5","",SSA!F30)</f>
        <v/>
      </c>
      <c r="I30" s="5" t="str">
        <f t="shared" si="0"/>
        <v/>
      </c>
      <c r="J30" s="5" t="str">
        <f t="shared" si="4"/>
        <v/>
      </c>
      <c r="K30" s="5" t="str">
        <f t="shared" si="5"/>
        <v/>
      </c>
      <c r="L30" s="5" t="str">
        <f t="shared" si="6"/>
        <v/>
      </c>
      <c r="M30" s="5" t="str">
        <f t="shared" si="13"/>
        <v/>
      </c>
      <c r="N30" s="15" t="str">
        <f t="shared" si="1"/>
        <v/>
      </c>
      <c r="O30" s="15" t="str">
        <f t="shared" si="7"/>
        <v/>
      </c>
      <c r="P30" s="15" t="str">
        <f t="shared" si="8"/>
        <v/>
      </c>
      <c r="Q30" s="16" t="str">
        <f t="shared" si="9"/>
        <v/>
      </c>
      <c r="R30" s="17" t="str">
        <f t="shared" si="10"/>
        <v/>
      </c>
      <c r="S30" s="39" t="str">
        <f t="shared" ca="1" si="2"/>
        <v/>
      </c>
      <c r="T30" s="39" t="str">
        <f t="shared" ca="1" si="3"/>
        <v/>
      </c>
      <c r="U30" s="15" t="str">
        <f t="shared" ca="1" si="11"/>
        <v/>
      </c>
      <c r="V30" s="40" t="str">
        <f t="shared" ca="1" si="12"/>
        <v/>
      </c>
    </row>
    <row r="31" spans="1:22" x14ac:dyDescent="0.55000000000000004">
      <c r="A31" s="5" t="str">
        <f>IF('Data Validation'!$K$2&lt;&gt;TRUE,"",'Data Validation'!A31)</f>
        <v/>
      </c>
      <c r="B31" s="5" t="str">
        <f>IF('Data Validation'!$K$2&lt;&gt;TRUE,"",'Data Validation'!C31)</f>
        <v/>
      </c>
      <c r="C31" s="5" t="str">
        <f>IF('Data Validation'!$K$2&lt;&gt;TRUE,"",'Data Validation'!E31)</f>
        <v/>
      </c>
      <c r="D31" s="5" t="str">
        <f>IF('Data Validation'!$K$2&lt;&gt;TRUE,"",'Data Validation'!G31)</f>
        <v/>
      </c>
      <c r="E31" s="5" t="str">
        <f>IF($C31&lt;&gt;"M5","",Price!F31)</f>
        <v/>
      </c>
      <c r="F31" s="5" t="str">
        <f>IF($C31&lt;&gt;"M5","",Price!G31)</f>
        <v/>
      </c>
      <c r="G31" s="65" t="str">
        <f>IF($C31&lt;&gt;"M5","",SSA!E31)</f>
        <v/>
      </c>
      <c r="H31" s="65" t="str">
        <f>IF($C31&lt;&gt;"M5","",SSA!F31)</f>
        <v/>
      </c>
      <c r="I31" s="5" t="str">
        <f t="shared" si="0"/>
        <v/>
      </c>
      <c r="J31" s="5" t="str">
        <f t="shared" si="4"/>
        <v/>
      </c>
      <c r="K31" s="5" t="str">
        <f t="shared" si="5"/>
        <v/>
      </c>
      <c r="L31" s="5" t="str">
        <f t="shared" si="6"/>
        <v/>
      </c>
      <c r="M31" s="5" t="str">
        <f t="shared" si="13"/>
        <v/>
      </c>
      <c r="N31" s="15" t="str">
        <f t="shared" si="1"/>
        <v/>
      </c>
      <c r="O31" s="15" t="str">
        <f t="shared" si="7"/>
        <v/>
      </c>
      <c r="P31" s="15" t="str">
        <f t="shared" si="8"/>
        <v/>
      </c>
      <c r="Q31" s="16" t="str">
        <f t="shared" si="9"/>
        <v/>
      </c>
      <c r="R31" s="17" t="str">
        <f t="shared" si="10"/>
        <v/>
      </c>
      <c r="S31" s="39" t="str">
        <f t="shared" ca="1" si="2"/>
        <v/>
      </c>
      <c r="T31" s="39" t="str">
        <f t="shared" ca="1" si="3"/>
        <v/>
      </c>
      <c r="U31" s="15" t="str">
        <f t="shared" ca="1" si="11"/>
        <v/>
      </c>
      <c r="V31" s="40" t="str">
        <f t="shared" ca="1" si="12"/>
        <v/>
      </c>
    </row>
    <row r="32" spans="1:22" x14ac:dyDescent="0.55000000000000004">
      <c r="A32" s="5" t="str">
        <f>IF('Data Validation'!$K$2&lt;&gt;TRUE,"",'Data Validation'!A32)</f>
        <v/>
      </c>
      <c r="B32" s="5" t="str">
        <f>IF('Data Validation'!$K$2&lt;&gt;TRUE,"",'Data Validation'!C32)</f>
        <v/>
      </c>
      <c r="C32" s="5" t="str">
        <f>IF('Data Validation'!$K$2&lt;&gt;TRUE,"",'Data Validation'!E32)</f>
        <v/>
      </c>
      <c r="D32" s="5" t="str">
        <f>IF('Data Validation'!$K$2&lt;&gt;TRUE,"",'Data Validation'!G32)</f>
        <v/>
      </c>
      <c r="E32" s="5" t="str">
        <f>IF($C32&lt;&gt;"M5","",Price!F32)</f>
        <v/>
      </c>
      <c r="F32" s="5" t="str">
        <f>IF($C32&lt;&gt;"M5","",Price!G32)</f>
        <v/>
      </c>
      <c r="G32" s="65" t="str">
        <f>IF($C32&lt;&gt;"M5","",SSA!E32)</f>
        <v/>
      </c>
      <c r="H32" s="65" t="str">
        <f>IF($C32&lt;&gt;"M5","",SSA!F32)</f>
        <v/>
      </c>
      <c r="I32" s="5" t="str">
        <f t="shared" si="0"/>
        <v/>
      </c>
      <c r="J32" s="5" t="str">
        <f t="shared" si="4"/>
        <v/>
      </c>
      <c r="K32" s="5" t="str">
        <f t="shared" si="5"/>
        <v/>
      </c>
      <c r="L32" s="5" t="str">
        <f t="shared" si="6"/>
        <v/>
      </c>
      <c r="M32" s="5" t="str">
        <f t="shared" si="13"/>
        <v/>
      </c>
      <c r="N32" s="15" t="str">
        <f t="shared" si="1"/>
        <v/>
      </c>
      <c r="O32" s="15" t="str">
        <f t="shared" si="7"/>
        <v/>
      </c>
      <c r="P32" s="15" t="str">
        <f t="shared" si="8"/>
        <v/>
      </c>
      <c r="Q32" s="16" t="str">
        <f t="shared" si="9"/>
        <v/>
      </c>
      <c r="R32" s="17" t="str">
        <f t="shared" si="10"/>
        <v/>
      </c>
      <c r="S32" s="39" t="str">
        <f t="shared" ca="1" si="2"/>
        <v/>
      </c>
      <c r="T32" s="39" t="str">
        <f t="shared" ca="1" si="3"/>
        <v/>
      </c>
      <c r="U32" s="15" t="str">
        <f t="shared" ca="1" si="11"/>
        <v/>
      </c>
      <c r="V32" s="40" t="str">
        <f t="shared" ca="1" si="12"/>
        <v/>
      </c>
    </row>
    <row r="33" spans="1:22" x14ac:dyDescent="0.55000000000000004">
      <c r="A33" s="5" t="str">
        <f>IF('Data Validation'!$K$2&lt;&gt;TRUE,"",'Data Validation'!A33)</f>
        <v/>
      </c>
      <c r="B33" s="5" t="str">
        <f>IF('Data Validation'!$K$2&lt;&gt;TRUE,"",'Data Validation'!C33)</f>
        <v/>
      </c>
      <c r="C33" s="5" t="str">
        <f>IF('Data Validation'!$K$2&lt;&gt;TRUE,"",'Data Validation'!E33)</f>
        <v/>
      </c>
      <c r="D33" s="5" t="str">
        <f>IF('Data Validation'!$K$2&lt;&gt;TRUE,"",'Data Validation'!G33)</f>
        <v/>
      </c>
      <c r="E33" s="5" t="str">
        <f>IF($C33&lt;&gt;"M5","",Price!F33)</f>
        <v/>
      </c>
      <c r="F33" s="5" t="str">
        <f>IF($C33&lt;&gt;"M5","",Price!G33)</f>
        <v/>
      </c>
      <c r="G33" s="65" t="str">
        <f>IF($C33&lt;&gt;"M5","",SSA!E33)</f>
        <v/>
      </c>
      <c r="H33" s="65" t="str">
        <f>IF($C33&lt;&gt;"M5","",SSA!F33)</f>
        <v/>
      </c>
      <c r="I33" s="5" t="str">
        <f t="shared" si="0"/>
        <v/>
      </c>
      <c r="J33" s="5" t="str">
        <f t="shared" si="4"/>
        <v/>
      </c>
      <c r="K33" s="5" t="str">
        <f t="shared" si="5"/>
        <v/>
      </c>
      <c r="L33" s="5" t="str">
        <f t="shared" si="6"/>
        <v/>
      </c>
      <c r="M33" s="5" t="str">
        <f t="shared" si="13"/>
        <v/>
      </c>
      <c r="N33" s="15" t="str">
        <f t="shared" si="1"/>
        <v/>
      </c>
      <c r="O33" s="15" t="str">
        <f t="shared" si="7"/>
        <v/>
      </c>
      <c r="P33" s="15" t="str">
        <f t="shared" si="8"/>
        <v/>
      </c>
      <c r="Q33" s="16" t="str">
        <f t="shared" si="9"/>
        <v/>
      </c>
      <c r="R33" s="17" t="str">
        <f t="shared" si="10"/>
        <v/>
      </c>
      <c r="S33" s="39" t="str">
        <f t="shared" ca="1" si="2"/>
        <v/>
      </c>
      <c r="T33" s="39" t="str">
        <f t="shared" ca="1" si="3"/>
        <v/>
      </c>
      <c r="U33" s="15" t="str">
        <f t="shared" ca="1" si="11"/>
        <v/>
      </c>
      <c r="V33" s="40" t="str">
        <f t="shared" ca="1" si="12"/>
        <v/>
      </c>
    </row>
    <row r="34" spans="1:22" x14ac:dyDescent="0.55000000000000004">
      <c r="A34" s="5" t="str">
        <f>IF('Data Validation'!$K$2&lt;&gt;TRUE,"",'Data Validation'!A34)</f>
        <v/>
      </c>
      <c r="B34" s="5" t="str">
        <f>IF('Data Validation'!$K$2&lt;&gt;TRUE,"",'Data Validation'!C34)</f>
        <v/>
      </c>
      <c r="C34" s="5" t="str">
        <f>IF('Data Validation'!$K$2&lt;&gt;TRUE,"",'Data Validation'!E34)</f>
        <v/>
      </c>
      <c r="D34" s="5" t="str">
        <f>IF('Data Validation'!$K$2&lt;&gt;TRUE,"",'Data Validation'!G34)</f>
        <v/>
      </c>
      <c r="E34" s="5" t="str">
        <f>IF($C34&lt;&gt;"M5","",Price!F34)</f>
        <v/>
      </c>
      <c r="F34" s="5" t="str">
        <f>IF($C34&lt;&gt;"M5","",Price!G34)</f>
        <v/>
      </c>
      <c r="G34" s="65" t="str">
        <f>IF($C34&lt;&gt;"M5","",SSA!E34)</f>
        <v/>
      </c>
      <c r="H34" s="65" t="str">
        <f>IF($C34&lt;&gt;"M5","",SSA!F34)</f>
        <v/>
      </c>
      <c r="I34" s="5" t="str">
        <f t="shared" si="0"/>
        <v/>
      </c>
      <c r="J34" s="5" t="str">
        <f t="shared" si="4"/>
        <v/>
      </c>
      <c r="K34" s="5" t="str">
        <f t="shared" si="5"/>
        <v/>
      </c>
      <c r="L34" s="5" t="str">
        <f t="shared" si="6"/>
        <v/>
      </c>
      <c r="M34" s="5" t="str">
        <f t="shared" si="13"/>
        <v/>
      </c>
      <c r="N34" s="15" t="str">
        <f t="shared" si="1"/>
        <v/>
      </c>
      <c r="O34" s="15" t="str">
        <f t="shared" si="7"/>
        <v/>
      </c>
      <c r="P34" s="15" t="str">
        <f t="shared" si="8"/>
        <v/>
      </c>
      <c r="Q34" s="16" t="str">
        <f t="shared" si="9"/>
        <v/>
      </c>
      <c r="R34" s="17" t="str">
        <f t="shared" si="10"/>
        <v/>
      </c>
      <c r="S34" s="39" t="str">
        <f t="shared" ca="1" si="2"/>
        <v/>
      </c>
      <c r="T34" s="39" t="str">
        <f t="shared" ca="1" si="3"/>
        <v/>
      </c>
      <c r="U34" s="15" t="str">
        <f t="shared" ca="1" si="11"/>
        <v/>
      </c>
      <c r="V34" s="40" t="str">
        <f t="shared" ca="1" si="12"/>
        <v/>
      </c>
    </row>
    <row r="35" spans="1:22" x14ac:dyDescent="0.55000000000000004">
      <c r="A35" s="5" t="str">
        <f>IF('Data Validation'!$K$2&lt;&gt;TRUE,"",'Data Validation'!A35)</f>
        <v/>
      </c>
      <c r="B35" s="5" t="str">
        <f>IF('Data Validation'!$K$2&lt;&gt;TRUE,"",'Data Validation'!C35)</f>
        <v/>
      </c>
      <c r="C35" s="5" t="str">
        <f>IF('Data Validation'!$K$2&lt;&gt;TRUE,"",'Data Validation'!E35)</f>
        <v/>
      </c>
      <c r="D35" s="5" t="str">
        <f>IF('Data Validation'!$K$2&lt;&gt;TRUE,"",'Data Validation'!G35)</f>
        <v/>
      </c>
      <c r="E35" s="5" t="str">
        <f>IF($C35&lt;&gt;"M5","",Price!F35)</f>
        <v/>
      </c>
      <c r="F35" s="5" t="str">
        <f>IF($C35&lt;&gt;"M5","",Price!G35)</f>
        <v/>
      </c>
      <c r="G35" s="65" t="str">
        <f>IF($C35&lt;&gt;"M5","",SSA!E35)</f>
        <v/>
      </c>
      <c r="H35" s="65" t="str">
        <f>IF($C35&lt;&gt;"M5","",SSA!F35)</f>
        <v/>
      </c>
      <c r="I35" s="5" t="str">
        <f t="shared" si="0"/>
        <v/>
      </c>
      <c r="J35" s="5" t="str">
        <f t="shared" si="4"/>
        <v/>
      </c>
      <c r="K35" s="5" t="str">
        <f t="shared" si="5"/>
        <v/>
      </c>
      <c r="L35" s="5" t="str">
        <f t="shared" si="6"/>
        <v/>
      </c>
      <c r="M35" s="5" t="str">
        <f t="shared" si="13"/>
        <v/>
      </c>
      <c r="N35" s="15" t="str">
        <f t="shared" si="1"/>
        <v/>
      </c>
      <c r="O35" s="15" t="str">
        <f t="shared" si="7"/>
        <v/>
      </c>
      <c r="P35" s="15" t="str">
        <f t="shared" si="8"/>
        <v/>
      </c>
      <c r="Q35" s="16" t="str">
        <f t="shared" si="9"/>
        <v/>
      </c>
      <c r="R35" s="17" t="str">
        <f t="shared" si="10"/>
        <v/>
      </c>
      <c r="S35" s="39" t="str">
        <f t="shared" ca="1" si="2"/>
        <v/>
      </c>
      <c r="T35" s="39" t="str">
        <f t="shared" ca="1" si="3"/>
        <v/>
      </c>
      <c r="U35" s="15" t="str">
        <f t="shared" ca="1" si="11"/>
        <v/>
      </c>
      <c r="V35" s="40" t="str">
        <f t="shared" ca="1" si="12"/>
        <v/>
      </c>
    </row>
    <row r="36" spans="1:22" x14ac:dyDescent="0.55000000000000004">
      <c r="A36" s="5" t="str">
        <f>IF('Data Validation'!$K$2&lt;&gt;TRUE,"",'Data Validation'!A36)</f>
        <v/>
      </c>
      <c r="B36" s="5" t="str">
        <f>IF('Data Validation'!$K$2&lt;&gt;TRUE,"",'Data Validation'!C36)</f>
        <v/>
      </c>
      <c r="C36" s="5" t="str">
        <f>IF('Data Validation'!$K$2&lt;&gt;TRUE,"",'Data Validation'!E36)</f>
        <v/>
      </c>
      <c r="D36" s="5" t="str">
        <f>IF('Data Validation'!$K$2&lt;&gt;TRUE,"",'Data Validation'!G36)</f>
        <v/>
      </c>
      <c r="E36" s="5" t="str">
        <f>IF($C36&lt;&gt;"M5","",Price!F36)</f>
        <v/>
      </c>
      <c r="F36" s="5" t="str">
        <f>IF($C36&lt;&gt;"M5","",Price!G36)</f>
        <v/>
      </c>
      <c r="G36" s="65" t="str">
        <f>IF($C36&lt;&gt;"M5","",SSA!E36)</f>
        <v/>
      </c>
      <c r="H36" s="65" t="str">
        <f>IF($C36&lt;&gt;"M5","",SSA!F36)</f>
        <v/>
      </c>
      <c r="I36" s="5" t="str">
        <f t="shared" si="0"/>
        <v/>
      </c>
      <c r="J36" s="5" t="str">
        <f t="shared" si="4"/>
        <v/>
      </c>
      <c r="K36" s="5" t="str">
        <f t="shared" si="5"/>
        <v/>
      </c>
      <c r="L36" s="5" t="str">
        <f t="shared" si="6"/>
        <v/>
      </c>
      <c r="M36" s="5" t="str">
        <f t="shared" si="13"/>
        <v/>
      </c>
      <c r="N36" s="15" t="str">
        <f t="shared" si="1"/>
        <v/>
      </c>
      <c r="O36" s="15" t="str">
        <f t="shared" si="7"/>
        <v/>
      </c>
      <c r="P36" s="15" t="str">
        <f t="shared" si="8"/>
        <v/>
      </c>
      <c r="Q36" s="16" t="str">
        <f t="shared" si="9"/>
        <v/>
      </c>
      <c r="R36" s="17" t="str">
        <f t="shared" si="10"/>
        <v/>
      </c>
      <c r="S36" s="39" t="str">
        <f t="shared" ca="1" si="2"/>
        <v/>
      </c>
      <c r="T36" s="39" t="str">
        <f t="shared" ca="1" si="3"/>
        <v/>
      </c>
      <c r="U36" s="15" t="str">
        <f t="shared" ca="1" si="11"/>
        <v/>
      </c>
      <c r="V36" s="40" t="str">
        <f t="shared" ca="1" si="12"/>
        <v/>
      </c>
    </row>
    <row r="37" spans="1:22" x14ac:dyDescent="0.55000000000000004">
      <c r="A37" s="5" t="str">
        <f>IF('Data Validation'!$K$2&lt;&gt;TRUE,"",'Data Validation'!A37)</f>
        <v/>
      </c>
      <c r="B37" s="5" t="str">
        <f>IF('Data Validation'!$K$2&lt;&gt;TRUE,"",'Data Validation'!C37)</f>
        <v/>
      </c>
      <c r="C37" s="5" t="str">
        <f>IF('Data Validation'!$K$2&lt;&gt;TRUE,"",'Data Validation'!E37)</f>
        <v/>
      </c>
      <c r="D37" s="5" t="str">
        <f>IF('Data Validation'!$K$2&lt;&gt;TRUE,"",'Data Validation'!G37)</f>
        <v/>
      </c>
      <c r="E37" s="5" t="str">
        <f>IF($C37&lt;&gt;"M5","",Price!F37)</f>
        <v/>
      </c>
      <c r="F37" s="5" t="str">
        <f>IF($C37&lt;&gt;"M5","",Price!G37)</f>
        <v/>
      </c>
      <c r="G37" s="65" t="str">
        <f>IF($C37&lt;&gt;"M5","",SSA!E37)</f>
        <v/>
      </c>
      <c r="H37" s="65" t="str">
        <f>IF($C37&lt;&gt;"M5","",SSA!F37)</f>
        <v/>
      </c>
      <c r="I37" s="5" t="str">
        <f t="shared" si="0"/>
        <v/>
      </c>
      <c r="J37" s="5" t="str">
        <f t="shared" si="4"/>
        <v/>
      </c>
      <c r="K37" s="5" t="str">
        <f t="shared" si="5"/>
        <v/>
      </c>
      <c r="L37" s="5" t="str">
        <f t="shared" si="6"/>
        <v/>
      </c>
      <c r="M37" s="5" t="str">
        <f t="shared" si="13"/>
        <v/>
      </c>
      <c r="N37" s="15" t="str">
        <f t="shared" si="1"/>
        <v/>
      </c>
      <c r="O37" s="15" t="str">
        <f t="shared" si="7"/>
        <v/>
      </c>
      <c r="P37" s="15" t="str">
        <f t="shared" si="8"/>
        <v/>
      </c>
      <c r="Q37" s="16" t="str">
        <f t="shared" si="9"/>
        <v/>
      </c>
      <c r="R37" s="17" t="str">
        <f t="shared" si="10"/>
        <v/>
      </c>
      <c r="S37" s="39" t="str">
        <f t="shared" ca="1" si="2"/>
        <v/>
      </c>
      <c r="T37" s="39" t="str">
        <f t="shared" ca="1" si="3"/>
        <v/>
      </c>
      <c r="U37" s="15" t="str">
        <f t="shared" ca="1" si="11"/>
        <v/>
      </c>
      <c r="V37" s="40" t="str">
        <f t="shared" ca="1" si="12"/>
        <v/>
      </c>
    </row>
    <row r="38" spans="1:22" x14ac:dyDescent="0.55000000000000004">
      <c r="A38" s="5" t="str">
        <f>IF('Data Validation'!$K$2&lt;&gt;TRUE,"",'Data Validation'!A38)</f>
        <v/>
      </c>
      <c r="B38" s="5" t="str">
        <f>IF('Data Validation'!$K$2&lt;&gt;TRUE,"",'Data Validation'!C38)</f>
        <v/>
      </c>
      <c r="C38" s="5" t="str">
        <f>IF('Data Validation'!$K$2&lt;&gt;TRUE,"",'Data Validation'!E38)</f>
        <v/>
      </c>
      <c r="D38" s="5" t="str">
        <f>IF('Data Validation'!$K$2&lt;&gt;TRUE,"",'Data Validation'!G38)</f>
        <v/>
      </c>
      <c r="E38" s="5" t="str">
        <f>IF($C38&lt;&gt;"M5","",Price!F38)</f>
        <v/>
      </c>
      <c r="F38" s="5" t="str">
        <f>IF($C38&lt;&gt;"M5","",Price!G38)</f>
        <v/>
      </c>
      <c r="G38" s="65" t="str">
        <f>IF($C38&lt;&gt;"M5","",SSA!E38)</f>
        <v/>
      </c>
      <c r="H38" s="65" t="str">
        <f>IF($C38&lt;&gt;"M5","",SSA!F38)</f>
        <v/>
      </c>
      <c r="I38" s="5" t="str">
        <f t="shared" si="0"/>
        <v/>
      </c>
      <c r="J38" s="5" t="str">
        <f t="shared" si="4"/>
        <v/>
      </c>
      <c r="K38" s="5" t="str">
        <f t="shared" si="5"/>
        <v/>
      </c>
      <c r="L38" s="5" t="str">
        <f t="shared" si="6"/>
        <v/>
      </c>
      <c r="M38" s="5" t="str">
        <f t="shared" si="13"/>
        <v/>
      </c>
      <c r="N38" s="15" t="str">
        <f t="shared" si="1"/>
        <v/>
      </c>
      <c r="O38" s="15" t="str">
        <f t="shared" si="7"/>
        <v/>
      </c>
      <c r="P38" s="15" t="str">
        <f t="shared" si="8"/>
        <v/>
      </c>
      <c r="Q38" s="16" t="str">
        <f t="shared" si="9"/>
        <v/>
      </c>
      <c r="R38" s="17" t="str">
        <f t="shared" si="10"/>
        <v/>
      </c>
      <c r="S38" s="39" t="str">
        <f t="shared" ca="1" si="2"/>
        <v/>
      </c>
      <c r="T38" s="39" t="str">
        <f t="shared" ca="1" si="3"/>
        <v/>
      </c>
      <c r="U38" s="15" t="str">
        <f t="shared" ca="1" si="11"/>
        <v/>
      </c>
      <c r="V38" s="40" t="str">
        <f t="shared" ca="1" si="12"/>
        <v/>
      </c>
    </row>
    <row r="39" spans="1:22" x14ac:dyDescent="0.55000000000000004">
      <c r="A39" s="5" t="str">
        <f>IF('Data Validation'!$K$2&lt;&gt;TRUE,"",'Data Validation'!A39)</f>
        <v/>
      </c>
      <c r="B39" s="5" t="str">
        <f>IF('Data Validation'!$K$2&lt;&gt;TRUE,"",'Data Validation'!C39)</f>
        <v/>
      </c>
      <c r="C39" s="5" t="str">
        <f>IF('Data Validation'!$K$2&lt;&gt;TRUE,"",'Data Validation'!E39)</f>
        <v/>
      </c>
      <c r="D39" s="5" t="str">
        <f>IF('Data Validation'!$K$2&lt;&gt;TRUE,"",'Data Validation'!G39)</f>
        <v/>
      </c>
      <c r="E39" s="5" t="str">
        <f>IF($C39&lt;&gt;"M5","",Price!F39)</f>
        <v/>
      </c>
      <c r="F39" s="5" t="str">
        <f>IF($C39&lt;&gt;"M5","",Price!G39)</f>
        <v/>
      </c>
      <c r="G39" s="65" t="str">
        <f>IF($C39&lt;&gt;"M5","",SSA!E39)</f>
        <v/>
      </c>
      <c r="H39" s="65" t="str">
        <f>IF($C39&lt;&gt;"M5","",SSA!F39)</f>
        <v/>
      </c>
      <c r="I39" s="5" t="str">
        <f t="shared" si="0"/>
        <v/>
      </c>
      <c r="J39" s="5" t="str">
        <f t="shared" si="4"/>
        <v/>
      </c>
      <c r="K39" s="5" t="str">
        <f t="shared" si="5"/>
        <v/>
      </c>
      <c r="L39" s="5" t="str">
        <f t="shared" si="6"/>
        <v/>
      </c>
      <c r="M39" s="5" t="str">
        <f t="shared" si="13"/>
        <v/>
      </c>
      <c r="N39" s="15" t="str">
        <f t="shared" si="1"/>
        <v/>
      </c>
      <c r="O39" s="15" t="str">
        <f t="shared" si="7"/>
        <v/>
      </c>
      <c r="P39" s="15" t="str">
        <f t="shared" si="8"/>
        <v/>
      </c>
      <c r="Q39" s="16" t="str">
        <f t="shared" si="9"/>
        <v/>
      </c>
      <c r="R39" s="17" t="str">
        <f t="shared" si="10"/>
        <v/>
      </c>
      <c r="S39" s="39" t="str">
        <f t="shared" ca="1" si="2"/>
        <v/>
      </c>
      <c r="T39" s="39" t="str">
        <f t="shared" ca="1" si="3"/>
        <v/>
      </c>
      <c r="U39" s="15" t="str">
        <f t="shared" ca="1" si="11"/>
        <v/>
      </c>
      <c r="V39" s="40" t="str">
        <f t="shared" ca="1" si="12"/>
        <v/>
      </c>
    </row>
    <row r="40" spans="1:22" x14ac:dyDescent="0.55000000000000004">
      <c r="A40" s="5" t="str">
        <f>IF('Data Validation'!$K$2&lt;&gt;TRUE,"",'Data Validation'!A40)</f>
        <v/>
      </c>
      <c r="B40" s="5" t="str">
        <f>IF('Data Validation'!$K$2&lt;&gt;TRUE,"",'Data Validation'!C40)</f>
        <v/>
      </c>
      <c r="C40" s="5" t="str">
        <f>IF('Data Validation'!$K$2&lt;&gt;TRUE,"",'Data Validation'!E40)</f>
        <v/>
      </c>
      <c r="D40" s="5" t="str">
        <f>IF('Data Validation'!$K$2&lt;&gt;TRUE,"",'Data Validation'!G40)</f>
        <v/>
      </c>
      <c r="E40" s="5" t="str">
        <f>IF($C40&lt;&gt;"M5","",Price!F40)</f>
        <v/>
      </c>
      <c r="F40" s="5" t="str">
        <f>IF($C40&lt;&gt;"M5","",Price!G40)</f>
        <v/>
      </c>
      <c r="G40" s="65" t="str">
        <f>IF($C40&lt;&gt;"M5","",SSA!E40)</f>
        <v/>
      </c>
      <c r="H40" s="65" t="str">
        <f>IF($C40&lt;&gt;"M5","",SSA!F40)</f>
        <v/>
      </c>
      <c r="I40" s="5" t="str">
        <f t="shared" si="0"/>
        <v/>
      </c>
      <c r="J40" s="5" t="str">
        <f t="shared" si="4"/>
        <v/>
      </c>
      <c r="K40" s="5" t="str">
        <f t="shared" si="5"/>
        <v/>
      </c>
      <c r="L40" s="5" t="str">
        <f t="shared" si="6"/>
        <v/>
      </c>
      <c r="M40" s="5" t="str">
        <f t="shared" si="13"/>
        <v/>
      </c>
      <c r="N40" s="15" t="str">
        <f t="shared" si="1"/>
        <v/>
      </c>
      <c r="O40" s="15" t="str">
        <f t="shared" si="7"/>
        <v/>
      </c>
      <c r="P40" s="15" t="str">
        <f t="shared" si="8"/>
        <v/>
      </c>
      <c r="Q40" s="16" t="str">
        <f t="shared" si="9"/>
        <v/>
      </c>
      <c r="R40" s="17" t="str">
        <f t="shared" si="10"/>
        <v/>
      </c>
      <c r="S40" s="39" t="str">
        <f t="shared" ca="1" si="2"/>
        <v/>
      </c>
      <c r="T40" s="39" t="str">
        <f t="shared" ca="1" si="3"/>
        <v/>
      </c>
      <c r="U40" s="15" t="str">
        <f t="shared" ca="1" si="11"/>
        <v/>
      </c>
      <c r="V40" s="40" t="str">
        <f t="shared" ca="1" si="12"/>
        <v/>
      </c>
    </row>
    <row r="41" spans="1:22" x14ac:dyDescent="0.55000000000000004">
      <c r="A41" s="5" t="str">
        <f>IF('Data Validation'!$K$2&lt;&gt;TRUE,"",'Data Validation'!A41)</f>
        <v/>
      </c>
      <c r="B41" s="5" t="str">
        <f>IF('Data Validation'!$K$2&lt;&gt;TRUE,"",'Data Validation'!C41)</f>
        <v/>
      </c>
      <c r="C41" s="5" t="str">
        <f>IF('Data Validation'!$K$2&lt;&gt;TRUE,"",'Data Validation'!E41)</f>
        <v/>
      </c>
      <c r="D41" s="5" t="str">
        <f>IF('Data Validation'!$K$2&lt;&gt;TRUE,"",'Data Validation'!G41)</f>
        <v/>
      </c>
      <c r="E41" s="5" t="str">
        <f>IF($C41&lt;&gt;"M5","",Price!F41)</f>
        <v/>
      </c>
      <c r="F41" s="5" t="str">
        <f>IF($C41&lt;&gt;"M5","",Price!G41)</f>
        <v/>
      </c>
      <c r="G41" s="65" t="str">
        <f>IF($C41&lt;&gt;"M5","",SSA!E41)</f>
        <v/>
      </c>
      <c r="H41" s="65" t="str">
        <f>IF($C41&lt;&gt;"M5","",SSA!F41)</f>
        <v/>
      </c>
      <c r="I41" s="5" t="str">
        <f t="shared" si="0"/>
        <v/>
      </c>
      <c r="J41" s="5" t="str">
        <f t="shared" si="4"/>
        <v/>
      </c>
      <c r="K41" s="5" t="str">
        <f t="shared" si="5"/>
        <v/>
      </c>
      <c r="L41" s="5" t="str">
        <f t="shared" si="6"/>
        <v/>
      </c>
      <c r="M41" s="5" t="str">
        <f t="shared" si="13"/>
        <v/>
      </c>
      <c r="N41" s="15" t="str">
        <f t="shared" si="1"/>
        <v/>
      </c>
      <c r="O41" s="15" t="str">
        <f t="shared" si="7"/>
        <v/>
      </c>
      <c r="P41" s="15" t="str">
        <f t="shared" si="8"/>
        <v/>
      </c>
      <c r="Q41" s="16" t="str">
        <f t="shared" si="9"/>
        <v/>
      </c>
      <c r="R41" s="17" t="str">
        <f t="shared" si="10"/>
        <v/>
      </c>
      <c r="S41" s="39" t="str">
        <f t="shared" ca="1" si="2"/>
        <v/>
      </c>
      <c r="T41" s="39" t="str">
        <f t="shared" ca="1" si="3"/>
        <v/>
      </c>
      <c r="U41" s="15" t="str">
        <f t="shared" ca="1" si="11"/>
        <v/>
      </c>
      <c r="V41" s="40" t="str">
        <f t="shared" ca="1" si="12"/>
        <v/>
      </c>
    </row>
    <row r="42" spans="1:22" x14ac:dyDescent="0.55000000000000004">
      <c r="A42" s="5" t="str">
        <f>IF('Data Validation'!$K$2&lt;&gt;TRUE,"",'Data Validation'!A42)</f>
        <v/>
      </c>
      <c r="B42" s="5" t="str">
        <f>IF('Data Validation'!$K$2&lt;&gt;TRUE,"",'Data Validation'!C42)</f>
        <v/>
      </c>
      <c r="C42" s="5" t="str">
        <f>IF('Data Validation'!$K$2&lt;&gt;TRUE,"",'Data Validation'!E42)</f>
        <v/>
      </c>
      <c r="D42" s="5" t="str">
        <f>IF('Data Validation'!$K$2&lt;&gt;TRUE,"",'Data Validation'!G42)</f>
        <v/>
      </c>
      <c r="E42" s="5" t="str">
        <f>IF($C42&lt;&gt;"M5","",Price!F42)</f>
        <v/>
      </c>
      <c r="F42" s="5" t="str">
        <f>IF($C42&lt;&gt;"M5","",Price!G42)</f>
        <v/>
      </c>
      <c r="G42" s="65" t="str">
        <f>IF($C42&lt;&gt;"M5","",SSA!E42)</f>
        <v/>
      </c>
      <c r="H42" s="65" t="str">
        <f>IF($C42&lt;&gt;"M5","",SSA!F42)</f>
        <v/>
      </c>
      <c r="I42" s="5" t="str">
        <f t="shared" si="0"/>
        <v/>
      </c>
      <c r="J42" s="5" t="str">
        <f t="shared" si="4"/>
        <v/>
      </c>
      <c r="K42" s="5" t="str">
        <f t="shared" si="5"/>
        <v/>
      </c>
      <c r="L42" s="5" t="str">
        <f t="shared" si="6"/>
        <v/>
      </c>
      <c r="M42" s="5" t="str">
        <f t="shared" si="13"/>
        <v/>
      </c>
      <c r="N42" s="15" t="str">
        <f t="shared" si="1"/>
        <v/>
      </c>
      <c r="O42" s="15" t="str">
        <f t="shared" si="7"/>
        <v/>
      </c>
      <c r="P42" s="15" t="str">
        <f t="shared" si="8"/>
        <v/>
      </c>
      <c r="Q42" s="16" t="str">
        <f t="shared" si="9"/>
        <v/>
      </c>
      <c r="R42" s="17" t="str">
        <f t="shared" si="10"/>
        <v/>
      </c>
      <c r="S42" s="39" t="str">
        <f t="shared" ca="1" si="2"/>
        <v/>
      </c>
      <c r="T42" s="39" t="str">
        <f t="shared" ca="1" si="3"/>
        <v/>
      </c>
      <c r="U42" s="15" t="str">
        <f t="shared" ca="1" si="11"/>
        <v/>
      </c>
      <c r="V42" s="40" t="str">
        <f t="shared" ca="1" si="12"/>
        <v/>
      </c>
    </row>
    <row r="43" spans="1:22" x14ac:dyDescent="0.55000000000000004">
      <c r="A43" s="5" t="str">
        <f>IF('Data Validation'!$K$2&lt;&gt;TRUE,"",'Data Validation'!A43)</f>
        <v/>
      </c>
      <c r="B43" s="5" t="str">
        <f>IF('Data Validation'!$K$2&lt;&gt;TRUE,"",'Data Validation'!C43)</f>
        <v/>
      </c>
      <c r="C43" s="5" t="str">
        <f>IF('Data Validation'!$K$2&lt;&gt;TRUE,"",'Data Validation'!E43)</f>
        <v/>
      </c>
      <c r="D43" s="5" t="str">
        <f>IF('Data Validation'!$K$2&lt;&gt;TRUE,"",'Data Validation'!G43)</f>
        <v/>
      </c>
      <c r="E43" s="5" t="str">
        <f>IF($C43&lt;&gt;"M5","",Price!F43)</f>
        <v/>
      </c>
      <c r="F43" s="5" t="str">
        <f>IF($C43&lt;&gt;"M5","",Price!G43)</f>
        <v/>
      </c>
      <c r="G43" s="65" t="str">
        <f>IF($C43&lt;&gt;"M5","",SSA!E43)</f>
        <v/>
      </c>
      <c r="H43" s="65" t="str">
        <f>IF($C43&lt;&gt;"M5","",SSA!F43)</f>
        <v/>
      </c>
      <c r="I43" s="5" t="str">
        <f t="shared" si="0"/>
        <v/>
      </c>
      <c r="J43" s="5" t="str">
        <f t="shared" si="4"/>
        <v/>
      </c>
      <c r="K43" s="5" t="str">
        <f t="shared" si="5"/>
        <v/>
      </c>
      <c r="L43" s="5" t="str">
        <f t="shared" si="6"/>
        <v/>
      </c>
      <c r="M43" s="5" t="str">
        <f t="shared" si="13"/>
        <v/>
      </c>
      <c r="N43" s="15" t="str">
        <f t="shared" si="1"/>
        <v/>
      </c>
      <c r="O43" s="15" t="str">
        <f t="shared" si="7"/>
        <v/>
      </c>
      <c r="P43" s="15" t="str">
        <f t="shared" si="8"/>
        <v/>
      </c>
      <c r="Q43" s="16" t="str">
        <f t="shared" si="9"/>
        <v/>
      </c>
      <c r="R43" s="17" t="str">
        <f t="shared" si="10"/>
        <v/>
      </c>
      <c r="S43" s="39" t="str">
        <f t="shared" ca="1" si="2"/>
        <v/>
      </c>
      <c r="T43" s="39" t="str">
        <f t="shared" ca="1" si="3"/>
        <v/>
      </c>
      <c r="U43" s="15" t="str">
        <f t="shared" ca="1" si="11"/>
        <v/>
      </c>
      <c r="V43" s="40" t="str">
        <f t="shared" ca="1" si="12"/>
        <v/>
      </c>
    </row>
    <row r="44" spans="1:22" x14ac:dyDescent="0.55000000000000004">
      <c r="A44" s="5" t="str">
        <f>IF('Data Validation'!$K$2&lt;&gt;TRUE,"",'Data Validation'!A44)</f>
        <v/>
      </c>
      <c r="B44" s="5" t="str">
        <f>IF('Data Validation'!$K$2&lt;&gt;TRUE,"",'Data Validation'!C44)</f>
        <v/>
      </c>
      <c r="C44" s="5" t="str">
        <f>IF('Data Validation'!$K$2&lt;&gt;TRUE,"",'Data Validation'!E44)</f>
        <v/>
      </c>
      <c r="D44" s="5" t="str">
        <f>IF('Data Validation'!$K$2&lt;&gt;TRUE,"",'Data Validation'!G44)</f>
        <v/>
      </c>
      <c r="E44" s="5" t="str">
        <f>IF($C44&lt;&gt;"M5","",Price!F44)</f>
        <v/>
      </c>
      <c r="F44" s="5" t="str">
        <f>IF($C44&lt;&gt;"M5","",Price!G44)</f>
        <v/>
      </c>
      <c r="G44" s="65" t="str">
        <f>IF($C44&lt;&gt;"M5","",SSA!E44)</f>
        <v/>
      </c>
      <c r="H44" s="65" t="str">
        <f>IF($C44&lt;&gt;"M5","",SSA!F44)</f>
        <v/>
      </c>
      <c r="I44" s="5" t="str">
        <f t="shared" si="0"/>
        <v/>
      </c>
      <c r="J44" s="5" t="str">
        <f t="shared" si="4"/>
        <v/>
      </c>
      <c r="K44" s="5" t="str">
        <f t="shared" si="5"/>
        <v/>
      </c>
      <c r="L44" s="5" t="str">
        <f t="shared" si="6"/>
        <v/>
      </c>
      <c r="M44" s="5" t="str">
        <f t="shared" si="13"/>
        <v/>
      </c>
      <c r="N44" s="15" t="str">
        <f t="shared" si="1"/>
        <v/>
      </c>
      <c r="O44" s="15" t="str">
        <f t="shared" si="7"/>
        <v/>
      </c>
      <c r="P44" s="15" t="str">
        <f t="shared" si="8"/>
        <v/>
      </c>
      <c r="Q44" s="16" t="str">
        <f t="shared" si="9"/>
        <v/>
      </c>
      <c r="R44" s="17" t="str">
        <f t="shared" si="10"/>
        <v/>
      </c>
      <c r="S44" s="39" t="str">
        <f t="shared" ca="1" si="2"/>
        <v/>
      </c>
      <c r="T44" s="39" t="str">
        <f t="shared" ca="1" si="3"/>
        <v/>
      </c>
      <c r="U44" s="15" t="str">
        <f t="shared" ca="1" si="11"/>
        <v/>
      </c>
      <c r="V44" s="40" t="str">
        <f t="shared" ca="1" si="12"/>
        <v/>
      </c>
    </row>
    <row r="45" spans="1:22" x14ac:dyDescent="0.55000000000000004">
      <c r="A45" s="5" t="str">
        <f>IF('Data Validation'!$K$2&lt;&gt;TRUE,"",'Data Validation'!A45)</f>
        <v/>
      </c>
      <c r="B45" s="5" t="str">
        <f>IF('Data Validation'!$K$2&lt;&gt;TRUE,"",'Data Validation'!C45)</f>
        <v/>
      </c>
      <c r="C45" s="5" t="str">
        <f>IF('Data Validation'!$K$2&lt;&gt;TRUE,"",'Data Validation'!E45)</f>
        <v/>
      </c>
      <c r="D45" s="5" t="str">
        <f>IF('Data Validation'!$K$2&lt;&gt;TRUE,"",'Data Validation'!G45)</f>
        <v/>
      </c>
      <c r="E45" s="5" t="str">
        <f>IF($C45&lt;&gt;"M5","",Price!F45)</f>
        <v/>
      </c>
      <c r="F45" s="5" t="str">
        <f>IF($C45&lt;&gt;"M5","",Price!G45)</f>
        <v/>
      </c>
      <c r="G45" s="65" t="str">
        <f>IF($C45&lt;&gt;"M5","",SSA!E45)</f>
        <v/>
      </c>
      <c r="H45" s="65" t="str">
        <f>IF($C45&lt;&gt;"M5","",SSA!F45)</f>
        <v/>
      </c>
      <c r="I45" s="5" t="str">
        <f t="shared" si="0"/>
        <v/>
      </c>
      <c r="J45" s="5" t="str">
        <f t="shared" si="4"/>
        <v/>
      </c>
      <c r="K45" s="5" t="str">
        <f t="shared" si="5"/>
        <v/>
      </c>
      <c r="L45" s="5" t="str">
        <f t="shared" si="6"/>
        <v/>
      </c>
      <c r="M45" s="5" t="str">
        <f t="shared" si="13"/>
        <v/>
      </c>
      <c r="N45" s="15" t="str">
        <f t="shared" si="1"/>
        <v/>
      </c>
      <c r="O45" s="15" t="str">
        <f t="shared" si="7"/>
        <v/>
      </c>
      <c r="P45" s="15" t="str">
        <f t="shared" si="8"/>
        <v/>
      </c>
      <c r="Q45" s="16" t="str">
        <f t="shared" si="9"/>
        <v/>
      </c>
      <c r="R45" s="17" t="str">
        <f t="shared" si="10"/>
        <v/>
      </c>
      <c r="S45" s="39" t="str">
        <f t="shared" ca="1" si="2"/>
        <v/>
      </c>
      <c r="T45" s="39" t="str">
        <f t="shared" ca="1" si="3"/>
        <v/>
      </c>
      <c r="U45" s="15" t="str">
        <f t="shared" ca="1" si="11"/>
        <v/>
      </c>
      <c r="V45" s="40" t="str">
        <f t="shared" ca="1" si="12"/>
        <v/>
      </c>
    </row>
    <row r="46" spans="1:22" x14ac:dyDescent="0.55000000000000004">
      <c r="A46" s="5" t="str">
        <f>IF('Data Validation'!$K$2&lt;&gt;TRUE,"",'Data Validation'!A46)</f>
        <v/>
      </c>
      <c r="B46" s="5" t="str">
        <f>IF('Data Validation'!$K$2&lt;&gt;TRUE,"",'Data Validation'!C46)</f>
        <v/>
      </c>
      <c r="C46" s="5" t="str">
        <f>IF('Data Validation'!$K$2&lt;&gt;TRUE,"",'Data Validation'!E46)</f>
        <v/>
      </c>
      <c r="D46" s="5" t="str">
        <f>IF('Data Validation'!$K$2&lt;&gt;TRUE,"",'Data Validation'!G46)</f>
        <v/>
      </c>
      <c r="E46" s="5" t="str">
        <f>IF($C46&lt;&gt;"M5","",Price!F46)</f>
        <v/>
      </c>
      <c r="F46" s="5" t="str">
        <f>IF($C46&lt;&gt;"M5","",Price!G46)</f>
        <v/>
      </c>
      <c r="G46" s="65" t="str">
        <f>IF($C46&lt;&gt;"M5","",SSA!E46)</f>
        <v/>
      </c>
      <c r="H46" s="65" t="str">
        <f>IF($C46&lt;&gt;"M5","",SSA!F46)</f>
        <v/>
      </c>
      <c r="I46" s="5" t="str">
        <f t="shared" si="0"/>
        <v/>
      </c>
      <c r="J46" s="5" t="str">
        <f t="shared" si="4"/>
        <v/>
      </c>
      <c r="K46" s="5" t="str">
        <f t="shared" si="5"/>
        <v/>
      </c>
      <c r="L46" s="5" t="str">
        <f t="shared" si="6"/>
        <v/>
      </c>
      <c r="M46" s="5" t="str">
        <f t="shared" si="13"/>
        <v/>
      </c>
      <c r="N46" s="15" t="str">
        <f t="shared" si="1"/>
        <v/>
      </c>
      <c r="O46" s="15" t="str">
        <f t="shared" si="7"/>
        <v/>
      </c>
      <c r="P46" s="15" t="str">
        <f t="shared" si="8"/>
        <v/>
      </c>
      <c r="Q46" s="16" t="str">
        <f t="shared" si="9"/>
        <v/>
      </c>
      <c r="R46" s="17" t="str">
        <f t="shared" si="10"/>
        <v/>
      </c>
      <c r="S46" s="39" t="str">
        <f t="shared" ca="1" si="2"/>
        <v/>
      </c>
      <c r="T46" s="39" t="str">
        <f t="shared" ca="1" si="3"/>
        <v/>
      </c>
      <c r="U46" s="15" t="str">
        <f t="shared" ca="1" si="11"/>
        <v/>
      </c>
      <c r="V46" s="40" t="str">
        <f t="shared" ca="1" si="12"/>
        <v/>
      </c>
    </row>
    <row r="47" spans="1:22" x14ac:dyDescent="0.55000000000000004">
      <c r="A47" s="5" t="str">
        <f>IF('Data Validation'!$K$2&lt;&gt;TRUE,"",'Data Validation'!A47)</f>
        <v/>
      </c>
      <c r="B47" s="5" t="str">
        <f>IF('Data Validation'!$K$2&lt;&gt;TRUE,"",'Data Validation'!C47)</f>
        <v/>
      </c>
      <c r="C47" s="5" t="str">
        <f>IF('Data Validation'!$K$2&lt;&gt;TRUE,"",'Data Validation'!E47)</f>
        <v/>
      </c>
      <c r="D47" s="5" t="str">
        <f>IF('Data Validation'!$K$2&lt;&gt;TRUE,"",'Data Validation'!G47)</f>
        <v/>
      </c>
      <c r="E47" s="5" t="str">
        <f>IF($C47&lt;&gt;"M5","",Price!F47)</f>
        <v/>
      </c>
      <c r="F47" s="5" t="str">
        <f>IF($C47&lt;&gt;"M5","",Price!G47)</f>
        <v/>
      </c>
      <c r="G47" s="65" t="str">
        <f>IF($C47&lt;&gt;"M5","",SSA!E47)</f>
        <v/>
      </c>
      <c r="H47" s="65" t="str">
        <f>IF($C47&lt;&gt;"M5","",SSA!F47)</f>
        <v/>
      </c>
      <c r="I47" s="5" t="str">
        <f t="shared" si="0"/>
        <v/>
      </c>
      <c r="J47" s="5" t="str">
        <f t="shared" si="4"/>
        <v/>
      </c>
      <c r="K47" s="5" t="str">
        <f t="shared" si="5"/>
        <v/>
      </c>
      <c r="L47" s="5" t="str">
        <f t="shared" si="6"/>
        <v/>
      </c>
      <c r="M47" s="5" t="str">
        <f t="shared" si="13"/>
        <v/>
      </c>
      <c r="N47" s="15" t="str">
        <f t="shared" si="1"/>
        <v/>
      </c>
      <c r="O47" s="15" t="str">
        <f t="shared" si="7"/>
        <v/>
      </c>
      <c r="P47" s="15" t="str">
        <f t="shared" si="8"/>
        <v/>
      </c>
      <c r="Q47" s="16" t="str">
        <f t="shared" si="9"/>
        <v/>
      </c>
      <c r="R47" s="17" t="str">
        <f t="shared" si="10"/>
        <v/>
      </c>
      <c r="S47" s="39" t="str">
        <f t="shared" ca="1" si="2"/>
        <v/>
      </c>
      <c r="T47" s="39" t="str">
        <f t="shared" ca="1" si="3"/>
        <v/>
      </c>
      <c r="U47" s="15" t="str">
        <f t="shared" ca="1" si="11"/>
        <v/>
      </c>
      <c r="V47" s="40" t="str">
        <f t="shared" ca="1" si="12"/>
        <v/>
      </c>
    </row>
    <row r="48" spans="1:22" x14ac:dyDescent="0.55000000000000004">
      <c r="A48" s="5" t="str">
        <f>IF('Data Validation'!$K$2&lt;&gt;TRUE,"",'Data Validation'!A48)</f>
        <v/>
      </c>
      <c r="B48" s="5" t="str">
        <f>IF('Data Validation'!$K$2&lt;&gt;TRUE,"",'Data Validation'!C48)</f>
        <v/>
      </c>
      <c r="C48" s="5" t="str">
        <f>IF('Data Validation'!$K$2&lt;&gt;TRUE,"",'Data Validation'!E48)</f>
        <v/>
      </c>
      <c r="D48" s="5" t="str">
        <f>IF('Data Validation'!$K$2&lt;&gt;TRUE,"",'Data Validation'!G48)</f>
        <v/>
      </c>
      <c r="E48" s="5" t="str">
        <f>IF($C48&lt;&gt;"M5","",Price!F48)</f>
        <v/>
      </c>
      <c r="F48" s="5" t="str">
        <f>IF($C48&lt;&gt;"M5","",Price!G48)</f>
        <v/>
      </c>
      <c r="G48" s="65" t="str">
        <f>IF($C48&lt;&gt;"M5","",SSA!E48)</f>
        <v/>
      </c>
      <c r="H48" s="65" t="str">
        <f>IF($C48&lt;&gt;"M5","",SSA!F48)</f>
        <v/>
      </c>
      <c r="I48" s="5" t="str">
        <f t="shared" si="0"/>
        <v/>
      </c>
      <c r="J48" s="5" t="str">
        <f t="shared" si="4"/>
        <v/>
      </c>
      <c r="K48" s="5" t="str">
        <f t="shared" si="5"/>
        <v/>
      </c>
      <c r="L48" s="5" t="str">
        <f t="shared" si="6"/>
        <v/>
      </c>
      <c r="M48" s="5" t="str">
        <f t="shared" si="13"/>
        <v/>
      </c>
      <c r="N48" s="15" t="str">
        <f t="shared" si="1"/>
        <v/>
      </c>
      <c r="O48" s="15" t="str">
        <f t="shared" si="7"/>
        <v/>
      </c>
      <c r="P48" s="15" t="str">
        <f t="shared" si="8"/>
        <v/>
      </c>
      <c r="Q48" s="16" t="str">
        <f t="shared" si="9"/>
        <v/>
      </c>
      <c r="R48" s="17" t="str">
        <f t="shared" si="10"/>
        <v/>
      </c>
      <c r="S48" s="39" t="str">
        <f t="shared" ca="1" si="2"/>
        <v/>
      </c>
      <c r="T48" s="39" t="str">
        <f t="shared" ca="1" si="3"/>
        <v/>
      </c>
      <c r="U48" s="15" t="str">
        <f t="shared" ca="1" si="11"/>
        <v/>
      </c>
      <c r="V48" s="40" t="str">
        <f t="shared" ca="1" si="12"/>
        <v/>
      </c>
    </row>
    <row r="49" spans="1:22" x14ac:dyDescent="0.55000000000000004">
      <c r="A49" s="5" t="str">
        <f>IF('Data Validation'!$K$2&lt;&gt;TRUE,"",'Data Validation'!A49)</f>
        <v/>
      </c>
      <c r="B49" s="5" t="str">
        <f>IF('Data Validation'!$K$2&lt;&gt;TRUE,"",'Data Validation'!C49)</f>
        <v/>
      </c>
      <c r="C49" s="5" t="str">
        <f>IF('Data Validation'!$K$2&lt;&gt;TRUE,"",'Data Validation'!E49)</f>
        <v/>
      </c>
      <c r="D49" s="5" t="str">
        <f>IF('Data Validation'!$K$2&lt;&gt;TRUE,"",'Data Validation'!G49)</f>
        <v/>
      </c>
      <c r="E49" s="5" t="str">
        <f>IF($C49&lt;&gt;"M5","",Price!F49)</f>
        <v/>
      </c>
      <c r="F49" s="5" t="str">
        <f>IF($C49&lt;&gt;"M5","",Price!G49)</f>
        <v/>
      </c>
      <c r="G49" s="65" t="str">
        <f>IF($C49&lt;&gt;"M5","",SSA!E49)</f>
        <v/>
      </c>
      <c r="H49" s="65" t="str">
        <f>IF($C49&lt;&gt;"M5","",SSA!F49)</f>
        <v/>
      </c>
      <c r="I49" s="5" t="str">
        <f t="shared" si="0"/>
        <v/>
      </c>
      <c r="J49" s="5" t="str">
        <f t="shared" si="4"/>
        <v/>
      </c>
      <c r="K49" s="5" t="str">
        <f t="shared" si="5"/>
        <v/>
      </c>
      <c r="L49" s="5" t="str">
        <f t="shared" si="6"/>
        <v/>
      </c>
      <c r="M49" s="5" t="str">
        <f t="shared" si="13"/>
        <v/>
      </c>
      <c r="N49" s="15" t="str">
        <f t="shared" si="1"/>
        <v/>
      </c>
      <c r="O49" s="15" t="str">
        <f t="shared" si="7"/>
        <v/>
      </c>
      <c r="P49" s="15" t="str">
        <f t="shared" si="8"/>
        <v/>
      </c>
      <c r="Q49" s="16" t="str">
        <f t="shared" si="9"/>
        <v/>
      </c>
      <c r="R49" s="17" t="str">
        <f t="shared" si="10"/>
        <v/>
      </c>
      <c r="S49" s="39" t="str">
        <f t="shared" ca="1" si="2"/>
        <v/>
      </c>
      <c r="T49" s="39" t="str">
        <f t="shared" ca="1" si="3"/>
        <v/>
      </c>
      <c r="U49" s="15" t="str">
        <f t="shared" ca="1" si="11"/>
        <v/>
      </c>
      <c r="V49" s="40" t="str">
        <f t="shared" ca="1" si="12"/>
        <v/>
      </c>
    </row>
    <row r="50" spans="1:22" x14ac:dyDescent="0.55000000000000004">
      <c r="A50" s="5" t="str">
        <f>IF('Data Validation'!$K$2&lt;&gt;TRUE,"",'Data Validation'!A50)</f>
        <v/>
      </c>
      <c r="B50" s="5" t="str">
        <f>IF('Data Validation'!$K$2&lt;&gt;TRUE,"",'Data Validation'!C50)</f>
        <v/>
      </c>
      <c r="C50" s="5" t="str">
        <f>IF('Data Validation'!$K$2&lt;&gt;TRUE,"",'Data Validation'!E50)</f>
        <v/>
      </c>
      <c r="D50" s="5" t="str">
        <f>IF('Data Validation'!$K$2&lt;&gt;TRUE,"",'Data Validation'!G50)</f>
        <v/>
      </c>
      <c r="E50" s="5" t="str">
        <f>IF($C50&lt;&gt;"M5","",Price!F50)</f>
        <v/>
      </c>
      <c r="F50" s="5" t="str">
        <f>IF($C50&lt;&gt;"M5","",Price!G50)</f>
        <v/>
      </c>
      <c r="G50" s="65" t="str">
        <f>IF($C50&lt;&gt;"M5","",SSA!E50)</f>
        <v/>
      </c>
      <c r="H50" s="65" t="str">
        <f>IF($C50&lt;&gt;"M5","",SSA!F50)</f>
        <v/>
      </c>
      <c r="I50" s="5" t="str">
        <f t="shared" si="0"/>
        <v/>
      </c>
      <c r="J50" s="5" t="str">
        <f t="shared" si="4"/>
        <v/>
      </c>
      <c r="K50" s="5" t="str">
        <f t="shared" si="5"/>
        <v/>
      </c>
      <c r="L50" s="5" t="str">
        <f t="shared" si="6"/>
        <v/>
      </c>
      <c r="M50" s="5" t="str">
        <f t="shared" si="13"/>
        <v/>
      </c>
      <c r="N50" s="15" t="str">
        <f t="shared" si="1"/>
        <v/>
      </c>
      <c r="O50" s="15" t="str">
        <f t="shared" si="7"/>
        <v/>
      </c>
      <c r="P50" s="15" t="str">
        <f t="shared" si="8"/>
        <v/>
      </c>
      <c r="Q50" s="16" t="str">
        <f t="shared" si="9"/>
        <v/>
      </c>
      <c r="R50" s="17" t="str">
        <f t="shared" si="10"/>
        <v/>
      </c>
      <c r="S50" s="39" t="str">
        <f t="shared" ca="1" si="2"/>
        <v/>
      </c>
      <c r="T50" s="39" t="str">
        <f t="shared" ca="1" si="3"/>
        <v/>
      </c>
      <c r="U50" s="15" t="str">
        <f t="shared" ca="1" si="11"/>
        <v/>
      </c>
      <c r="V50" s="40" t="str">
        <f t="shared" ca="1" si="12"/>
        <v/>
      </c>
    </row>
    <row r="51" spans="1:22" x14ac:dyDescent="0.55000000000000004">
      <c r="A51" s="5" t="str">
        <f>IF('Data Validation'!$K$2&lt;&gt;TRUE,"",'Data Validation'!A51)</f>
        <v/>
      </c>
      <c r="B51" s="5" t="str">
        <f>IF('Data Validation'!$K$2&lt;&gt;TRUE,"",'Data Validation'!C51)</f>
        <v/>
      </c>
      <c r="C51" s="5" t="str">
        <f>IF('Data Validation'!$K$2&lt;&gt;TRUE,"",'Data Validation'!E51)</f>
        <v/>
      </c>
      <c r="D51" s="5" t="str">
        <f>IF('Data Validation'!$K$2&lt;&gt;TRUE,"",'Data Validation'!G51)</f>
        <v/>
      </c>
      <c r="E51" s="5" t="str">
        <f>IF($C51&lt;&gt;"M5","",Price!F51)</f>
        <v/>
      </c>
      <c r="F51" s="5" t="str">
        <f>IF($C51&lt;&gt;"M5","",Price!G51)</f>
        <v/>
      </c>
      <c r="G51" s="65" t="str">
        <f>IF($C51&lt;&gt;"M5","",SSA!E51)</f>
        <v/>
      </c>
      <c r="H51" s="65" t="str">
        <f>IF($C51&lt;&gt;"M5","",SSA!F51)</f>
        <v/>
      </c>
      <c r="I51" s="5" t="str">
        <f t="shared" si="0"/>
        <v/>
      </c>
      <c r="J51" s="5" t="str">
        <f t="shared" si="4"/>
        <v/>
      </c>
      <c r="K51" s="5" t="str">
        <f t="shared" si="5"/>
        <v/>
      </c>
      <c r="L51" s="5" t="str">
        <f t="shared" si="6"/>
        <v/>
      </c>
      <c r="M51" s="5" t="str">
        <f t="shared" si="13"/>
        <v/>
      </c>
      <c r="N51" s="15" t="str">
        <f t="shared" si="1"/>
        <v/>
      </c>
      <c r="O51" s="15" t="str">
        <f t="shared" si="7"/>
        <v/>
      </c>
      <c r="P51" s="15" t="str">
        <f t="shared" si="8"/>
        <v/>
      </c>
      <c r="Q51" s="16" t="str">
        <f t="shared" si="9"/>
        <v/>
      </c>
      <c r="R51" s="17" t="str">
        <f t="shared" si="10"/>
        <v/>
      </c>
      <c r="S51" s="39" t="str">
        <f t="shared" ca="1" si="2"/>
        <v/>
      </c>
      <c r="T51" s="39" t="str">
        <f t="shared" ca="1" si="3"/>
        <v/>
      </c>
      <c r="U51" s="15" t="str">
        <f t="shared" ca="1" si="11"/>
        <v/>
      </c>
      <c r="V51" s="40" t="str">
        <f t="shared" ca="1" si="12"/>
        <v/>
      </c>
    </row>
    <row r="52" spans="1:22" x14ac:dyDescent="0.55000000000000004">
      <c r="A52" s="5" t="str">
        <f>IF('Data Validation'!$K$2&lt;&gt;TRUE,"",'Data Validation'!A52)</f>
        <v/>
      </c>
      <c r="B52" s="5" t="str">
        <f>IF('Data Validation'!$K$2&lt;&gt;TRUE,"",'Data Validation'!C52)</f>
        <v/>
      </c>
      <c r="C52" s="5" t="str">
        <f>IF('Data Validation'!$K$2&lt;&gt;TRUE,"",'Data Validation'!E52)</f>
        <v/>
      </c>
      <c r="D52" s="5" t="str">
        <f>IF('Data Validation'!$K$2&lt;&gt;TRUE,"",'Data Validation'!G52)</f>
        <v/>
      </c>
      <c r="E52" s="5" t="str">
        <f>IF($C52&lt;&gt;"M5","",Price!F52)</f>
        <v/>
      </c>
      <c r="F52" s="5" t="str">
        <f>IF($C52&lt;&gt;"M5","",Price!G52)</f>
        <v/>
      </c>
      <c r="G52" s="65" t="str">
        <f>IF($C52&lt;&gt;"M5","",SSA!E52)</f>
        <v/>
      </c>
      <c r="H52" s="65" t="str">
        <f>IF($C52&lt;&gt;"M5","",SSA!F52)</f>
        <v/>
      </c>
      <c r="I52" s="5" t="str">
        <f t="shared" si="0"/>
        <v/>
      </c>
      <c r="J52" s="5" t="str">
        <f t="shared" si="4"/>
        <v/>
      </c>
      <c r="K52" s="5" t="str">
        <f t="shared" si="5"/>
        <v/>
      </c>
      <c r="L52" s="5" t="str">
        <f t="shared" si="6"/>
        <v/>
      </c>
      <c r="M52" s="5" t="str">
        <f t="shared" si="13"/>
        <v/>
      </c>
      <c r="N52" s="15" t="str">
        <f t="shared" si="1"/>
        <v/>
      </c>
      <c r="O52" s="15" t="str">
        <f t="shared" si="7"/>
        <v/>
      </c>
      <c r="P52" s="15" t="str">
        <f t="shared" si="8"/>
        <v/>
      </c>
      <c r="Q52" s="16" t="str">
        <f t="shared" si="9"/>
        <v/>
      </c>
      <c r="R52" s="17" t="str">
        <f t="shared" si="10"/>
        <v/>
      </c>
      <c r="S52" s="39" t="str">
        <f t="shared" ca="1" si="2"/>
        <v/>
      </c>
      <c r="T52" s="39" t="str">
        <f t="shared" ca="1" si="3"/>
        <v/>
      </c>
      <c r="U52" s="15" t="str">
        <f t="shared" ca="1" si="11"/>
        <v/>
      </c>
      <c r="V52" s="40" t="str">
        <f t="shared" ca="1" si="12"/>
        <v/>
      </c>
    </row>
    <row r="53" spans="1:22" x14ac:dyDescent="0.55000000000000004">
      <c r="A53" s="5" t="str">
        <f>IF('Data Validation'!$K$2&lt;&gt;TRUE,"",'Data Validation'!A53)</f>
        <v/>
      </c>
      <c r="B53" s="5" t="str">
        <f>IF('Data Validation'!$K$2&lt;&gt;TRUE,"",'Data Validation'!C53)</f>
        <v/>
      </c>
      <c r="C53" s="5" t="str">
        <f>IF('Data Validation'!$K$2&lt;&gt;TRUE,"",'Data Validation'!E53)</f>
        <v/>
      </c>
      <c r="D53" s="5" t="str">
        <f>IF('Data Validation'!$K$2&lt;&gt;TRUE,"",'Data Validation'!G53)</f>
        <v/>
      </c>
      <c r="E53" s="5" t="str">
        <f>IF($C53&lt;&gt;"M5","",Price!F53)</f>
        <v/>
      </c>
      <c r="F53" s="5" t="str">
        <f>IF($C53&lt;&gt;"M5","",Price!G53)</f>
        <v/>
      </c>
      <c r="G53" s="65" t="str">
        <f>IF($C53&lt;&gt;"M5","",SSA!E53)</f>
        <v/>
      </c>
      <c r="H53" s="65" t="str">
        <f>IF($C53&lt;&gt;"M5","",SSA!F53)</f>
        <v/>
      </c>
      <c r="I53" s="5" t="str">
        <f t="shared" si="0"/>
        <v/>
      </c>
      <c r="J53" s="5" t="str">
        <f t="shared" si="4"/>
        <v/>
      </c>
      <c r="K53" s="5" t="str">
        <f t="shared" si="5"/>
        <v/>
      </c>
      <c r="L53" s="5" t="str">
        <f t="shared" si="6"/>
        <v/>
      </c>
      <c r="M53" s="5" t="str">
        <f t="shared" si="13"/>
        <v/>
      </c>
      <c r="N53" s="15" t="str">
        <f t="shared" si="1"/>
        <v/>
      </c>
      <c r="O53" s="15" t="str">
        <f t="shared" si="7"/>
        <v/>
      </c>
      <c r="P53" s="15" t="str">
        <f t="shared" si="8"/>
        <v/>
      </c>
      <c r="Q53" s="16" t="str">
        <f t="shared" si="9"/>
        <v/>
      </c>
      <c r="R53" s="17" t="str">
        <f t="shared" si="10"/>
        <v/>
      </c>
      <c r="S53" s="39" t="str">
        <f t="shared" ca="1" si="2"/>
        <v/>
      </c>
      <c r="T53" s="39" t="str">
        <f t="shared" ca="1" si="3"/>
        <v/>
      </c>
      <c r="U53" s="15" t="str">
        <f t="shared" ca="1" si="11"/>
        <v/>
      </c>
      <c r="V53" s="40" t="str">
        <f t="shared" ca="1" si="12"/>
        <v/>
      </c>
    </row>
    <row r="54" spans="1:22" x14ac:dyDescent="0.55000000000000004">
      <c r="A54" s="5" t="str">
        <f>IF('Data Validation'!$K$2&lt;&gt;TRUE,"",'Data Validation'!A54)</f>
        <v/>
      </c>
      <c r="B54" s="5" t="str">
        <f>IF('Data Validation'!$K$2&lt;&gt;TRUE,"",'Data Validation'!C54)</f>
        <v/>
      </c>
      <c r="C54" s="5" t="str">
        <f>IF('Data Validation'!$K$2&lt;&gt;TRUE,"",'Data Validation'!E54)</f>
        <v/>
      </c>
      <c r="D54" s="5" t="str">
        <f>IF('Data Validation'!$K$2&lt;&gt;TRUE,"",'Data Validation'!G54)</f>
        <v/>
      </c>
      <c r="E54" s="5" t="str">
        <f>IF($C54&lt;&gt;"M5","",Price!F54)</f>
        <v/>
      </c>
      <c r="F54" s="5" t="str">
        <f>IF($C54&lt;&gt;"M5","",Price!G54)</f>
        <v/>
      </c>
      <c r="G54" s="65" t="str">
        <f>IF($C54&lt;&gt;"M5","",SSA!E54)</f>
        <v/>
      </c>
      <c r="H54" s="65" t="str">
        <f>IF($C54&lt;&gt;"M5","",SSA!F54)</f>
        <v/>
      </c>
      <c r="I54" s="5" t="str">
        <f t="shared" si="0"/>
        <v/>
      </c>
      <c r="J54" s="5" t="str">
        <f t="shared" si="4"/>
        <v/>
      </c>
      <c r="K54" s="5" t="str">
        <f t="shared" si="5"/>
        <v/>
      </c>
      <c r="L54" s="5" t="str">
        <f t="shared" si="6"/>
        <v/>
      </c>
      <c r="M54" s="5" t="str">
        <f t="shared" si="13"/>
        <v/>
      </c>
      <c r="N54" s="15" t="str">
        <f t="shared" si="1"/>
        <v/>
      </c>
      <c r="O54" s="15" t="str">
        <f t="shared" si="7"/>
        <v/>
      </c>
      <c r="P54" s="15" t="str">
        <f t="shared" si="8"/>
        <v/>
      </c>
      <c r="Q54" s="16" t="str">
        <f t="shared" si="9"/>
        <v/>
      </c>
      <c r="R54" s="17" t="str">
        <f t="shared" si="10"/>
        <v/>
      </c>
      <c r="S54" s="39" t="str">
        <f t="shared" ca="1" si="2"/>
        <v/>
      </c>
      <c r="T54" s="39" t="str">
        <f t="shared" ca="1" si="3"/>
        <v/>
      </c>
      <c r="U54" s="15" t="str">
        <f t="shared" ca="1" si="11"/>
        <v/>
      </c>
      <c r="V54" s="40" t="str">
        <f t="shared" ca="1" si="12"/>
        <v/>
      </c>
    </row>
    <row r="55" spans="1:22" x14ac:dyDescent="0.55000000000000004">
      <c r="A55" s="5" t="str">
        <f>IF('Data Validation'!$K$2&lt;&gt;TRUE,"",'Data Validation'!A55)</f>
        <v/>
      </c>
      <c r="B55" s="5" t="str">
        <f>IF('Data Validation'!$K$2&lt;&gt;TRUE,"",'Data Validation'!C55)</f>
        <v/>
      </c>
      <c r="C55" s="5" t="str">
        <f>IF('Data Validation'!$K$2&lt;&gt;TRUE,"",'Data Validation'!E55)</f>
        <v/>
      </c>
      <c r="D55" s="5" t="str">
        <f>IF('Data Validation'!$K$2&lt;&gt;TRUE,"",'Data Validation'!G55)</f>
        <v/>
      </c>
      <c r="E55" s="5" t="str">
        <f>IF($C55&lt;&gt;"M5","",Price!F55)</f>
        <v/>
      </c>
      <c r="F55" s="5" t="str">
        <f>IF($C55&lt;&gt;"M5","",Price!G55)</f>
        <v/>
      </c>
      <c r="G55" s="65" t="str">
        <f>IF($C55&lt;&gt;"M5","",SSA!E55)</f>
        <v/>
      </c>
      <c r="H55" s="65" t="str">
        <f>IF($C55&lt;&gt;"M5","",SSA!F55)</f>
        <v/>
      </c>
      <c r="I55" s="5" t="str">
        <f t="shared" si="0"/>
        <v/>
      </c>
      <c r="J55" s="5" t="str">
        <f t="shared" si="4"/>
        <v/>
      </c>
      <c r="K55" s="5" t="str">
        <f t="shared" si="5"/>
        <v/>
      </c>
      <c r="L55" s="5" t="str">
        <f t="shared" si="6"/>
        <v/>
      </c>
      <c r="M55" s="5" t="str">
        <f t="shared" si="13"/>
        <v/>
      </c>
      <c r="N55" s="15" t="str">
        <f t="shared" si="1"/>
        <v/>
      </c>
      <c r="O55" s="15" t="str">
        <f t="shared" si="7"/>
        <v/>
      </c>
      <c r="P55" s="15" t="str">
        <f t="shared" si="8"/>
        <v/>
      </c>
      <c r="Q55" s="16" t="str">
        <f t="shared" si="9"/>
        <v/>
      </c>
      <c r="R55" s="17" t="str">
        <f t="shared" si="10"/>
        <v/>
      </c>
      <c r="S55" s="39" t="str">
        <f t="shared" ca="1" si="2"/>
        <v/>
      </c>
      <c r="T55" s="39" t="str">
        <f t="shared" ca="1" si="3"/>
        <v/>
      </c>
      <c r="U55" s="15" t="str">
        <f t="shared" ca="1" si="11"/>
        <v/>
      </c>
      <c r="V55" s="40" t="str">
        <f t="shared" ca="1" si="12"/>
        <v/>
      </c>
    </row>
    <row r="56" spans="1:22" x14ac:dyDescent="0.55000000000000004">
      <c r="A56" s="5" t="str">
        <f>IF('Data Validation'!$K$2&lt;&gt;TRUE,"",'Data Validation'!A56)</f>
        <v/>
      </c>
      <c r="B56" s="5" t="str">
        <f>IF('Data Validation'!$K$2&lt;&gt;TRUE,"",'Data Validation'!C56)</f>
        <v/>
      </c>
      <c r="C56" s="5" t="str">
        <f>IF('Data Validation'!$K$2&lt;&gt;TRUE,"",'Data Validation'!E56)</f>
        <v/>
      </c>
      <c r="D56" s="5" t="str">
        <f>IF('Data Validation'!$K$2&lt;&gt;TRUE,"",'Data Validation'!G56)</f>
        <v/>
      </c>
      <c r="E56" s="5" t="str">
        <f>IF($C56&lt;&gt;"M5","",Price!F56)</f>
        <v/>
      </c>
      <c r="F56" s="5" t="str">
        <f>IF($C56&lt;&gt;"M5","",Price!G56)</f>
        <v/>
      </c>
      <c r="G56" s="65" t="str">
        <f>IF($C56&lt;&gt;"M5","",SSA!E56)</f>
        <v/>
      </c>
      <c r="H56" s="65" t="str">
        <f>IF($C56&lt;&gt;"M5","",SSA!F56)</f>
        <v/>
      </c>
      <c r="I56" s="5" t="str">
        <f t="shared" si="0"/>
        <v/>
      </c>
      <c r="J56" s="5" t="str">
        <f t="shared" si="4"/>
        <v/>
      </c>
      <c r="K56" s="5" t="str">
        <f t="shared" si="5"/>
        <v/>
      </c>
      <c r="L56" s="5" t="str">
        <f t="shared" si="6"/>
        <v/>
      </c>
      <c r="M56" s="5" t="str">
        <f t="shared" si="13"/>
        <v/>
      </c>
      <c r="N56" s="15" t="str">
        <f t="shared" si="1"/>
        <v/>
      </c>
      <c r="O56" s="15" t="str">
        <f t="shared" si="7"/>
        <v/>
      </c>
      <c r="P56" s="15" t="str">
        <f t="shared" si="8"/>
        <v/>
      </c>
      <c r="Q56" s="16" t="str">
        <f t="shared" si="9"/>
        <v/>
      </c>
      <c r="R56" s="17" t="str">
        <f t="shared" si="10"/>
        <v/>
      </c>
      <c r="S56" s="39" t="str">
        <f t="shared" ca="1" si="2"/>
        <v/>
      </c>
      <c r="T56" s="39" t="str">
        <f t="shared" ca="1" si="3"/>
        <v/>
      </c>
      <c r="U56" s="15" t="str">
        <f t="shared" ca="1" si="11"/>
        <v/>
      </c>
      <c r="V56" s="40" t="str">
        <f t="shared" ca="1" si="12"/>
        <v/>
      </c>
    </row>
    <row r="57" spans="1:22" x14ac:dyDescent="0.55000000000000004">
      <c r="A57" s="5" t="str">
        <f>IF('Data Validation'!$K$2&lt;&gt;TRUE,"",'Data Validation'!A57)</f>
        <v/>
      </c>
      <c r="B57" s="5" t="str">
        <f>IF('Data Validation'!$K$2&lt;&gt;TRUE,"",'Data Validation'!C57)</f>
        <v/>
      </c>
      <c r="C57" s="5" t="str">
        <f>IF('Data Validation'!$K$2&lt;&gt;TRUE,"",'Data Validation'!E57)</f>
        <v/>
      </c>
      <c r="D57" s="5" t="str">
        <f>IF('Data Validation'!$K$2&lt;&gt;TRUE,"",'Data Validation'!G57)</f>
        <v/>
      </c>
      <c r="E57" s="5" t="str">
        <f>IF($C57&lt;&gt;"M5","",Price!F57)</f>
        <v/>
      </c>
      <c r="F57" s="5" t="str">
        <f>IF($C57&lt;&gt;"M5","",Price!G57)</f>
        <v/>
      </c>
      <c r="G57" s="65" t="str">
        <f>IF($C57&lt;&gt;"M5","",SSA!E57)</f>
        <v/>
      </c>
      <c r="H57" s="65" t="str">
        <f>IF($C57&lt;&gt;"M5","",SSA!F57)</f>
        <v/>
      </c>
      <c r="I57" s="5" t="str">
        <f t="shared" si="0"/>
        <v/>
      </c>
      <c r="J57" s="5" t="str">
        <f t="shared" si="4"/>
        <v/>
      </c>
      <c r="K57" s="5" t="str">
        <f t="shared" si="5"/>
        <v/>
      </c>
      <c r="L57" s="5" t="str">
        <f t="shared" si="6"/>
        <v/>
      </c>
      <c r="M57" s="5" t="str">
        <f t="shared" si="13"/>
        <v/>
      </c>
      <c r="N57" s="15" t="str">
        <f t="shared" si="1"/>
        <v/>
      </c>
      <c r="O57" s="15" t="str">
        <f t="shared" si="7"/>
        <v/>
      </c>
      <c r="P57" s="15" t="str">
        <f t="shared" si="8"/>
        <v/>
      </c>
      <c r="Q57" s="16" t="str">
        <f t="shared" si="9"/>
        <v/>
      </c>
      <c r="R57" s="17" t="str">
        <f t="shared" si="10"/>
        <v/>
      </c>
      <c r="S57" s="39" t="str">
        <f t="shared" ca="1" si="2"/>
        <v/>
      </c>
      <c r="T57" s="39" t="str">
        <f t="shared" ca="1" si="3"/>
        <v/>
      </c>
      <c r="U57" s="15" t="str">
        <f t="shared" ca="1" si="11"/>
        <v/>
      </c>
      <c r="V57" s="40" t="str">
        <f t="shared" ca="1" si="12"/>
        <v/>
      </c>
    </row>
    <row r="58" spans="1:22" x14ac:dyDescent="0.55000000000000004">
      <c r="A58" s="5" t="str">
        <f>IF('Data Validation'!$K$2&lt;&gt;TRUE,"",'Data Validation'!A58)</f>
        <v/>
      </c>
      <c r="B58" s="5" t="str">
        <f>IF('Data Validation'!$K$2&lt;&gt;TRUE,"",'Data Validation'!C58)</f>
        <v/>
      </c>
      <c r="C58" s="5" t="str">
        <f>IF('Data Validation'!$K$2&lt;&gt;TRUE,"",'Data Validation'!E58)</f>
        <v/>
      </c>
      <c r="D58" s="5" t="str">
        <f>IF('Data Validation'!$K$2&lt;&gt;TRUE,"",'Data Validation'!G58)</f>
        <v/>
      </c>
      <c r="E58" s="5" t="str">
        <f>IF($C58&lt;&gt;"M5","",Price!F58)</f>
        <v/>
      </c>
      <c r="F58" s="5" t="str">
        <f>IF($C58&lt;&gt;"M5","",Price!G58)</f>
        <v/>
      </c>
      <c r="G58" s="65" t="str">
        <f>IF($C58&lt;&gt;"M5","",SSA!E58)</f>
        <v/>
      </c>
      <c r="H58" s="65" t="str">
        <f>IF($C58&lt;&gt;"M5","",SSA!F58)</f>
        <v/>
      </c>
      <c r="I58" s="5" t="str">
        <f t="shared" si="0"/>
        <v/>
      </c>
      <c r="J58" s="5" t="str">
        <f t="shared" si="4"/>
        <v/>
      </c>
      <c r="K58" s="5" t="str">
        <f t="shared" si="5"/>
        <v/>
      </c>
      <c r="L58" s="5" t="str">
        <f t="shared" si="6"/>
        <v/>
      </c>
      <c r="M58" s="5" t="str">
        <f t="shared" si="13"/>
        <v/>
      </c>
      <c r="N58" s="15" t="str">
        <f t="shared" si="1"/>
        <v/>
      </c>
      <c r="O58" s="15" t="str">
        <f t="shared" si="7"/>
        <v/>
      </c>
      <c r="P58" s="15" t="str">
        <f t="shared" si="8"/>
        <v/>
      </c>
      <c r="Q58" s="16" t="str">
        <f t="shared" si="9"/>
        <v/>
      </c>
      <c r="R58" s="17" t="str">
        <f t="shared" si="10"/>
        <v/>
      </c>
      <c r="S58" s="39" t="str">
        <f t="shared" ca="1" si="2"/>
        <v/>
      </c>
      <c r="T58" s="39" t="str">
        <f t="shared" ca="1" si="3"/>
        <v/>
      </c>
      <c r="U58" s="15" t="str">
        <f t="shared" ca="1" si="11"/>
        <v/>
      </c>
      <c r="V58" s="40" t="str">
        <f t="shared" ca="1" si="12"/>
        <v/>
      </c>
    </row>
    <row r="59" spans="1:22" x14ac:dyDescent="0.55000000000000004">
      <c r="A59" s="5" t="str">
        <f>IF('Data Validation'!$K$2&lt;&gt;TRUE,"",'Data Validation'!A59)</f>
        <v/>
      </c>
      <c r="B59" s="5" t="str">
        <f>IF('Data Validation'!$K$2&lt;&gt;TRUE,"",'Data Validation'!C59)</f>
        <v/>
      </c>
      <c r="C59" s="5" t="str">
        <f>IF('Data Validation'!$K$2&lt;&gt;TRUE,"",'Data Validation'!E59)</f>
        <v/>
      </c>
      <c r="D59" s="5" t="str">
        <f>IF('Data Validation'!$K$2&lt;&gt;TRUE,"",'Data Validation'!G59)</f>
        <v/>
      </c>
      <c r="E59" s="5" t="str">
        <f>IF($C59&lt;&gt;"M5","",Price!F59)</f>
        <v/>
      </c>
      <c r="F59" s="5" t="str">
        <f>IF($C59&lt;&gt;"M5","",Price!G59)</f>
        <v/>
      </c>
      <c r="G59" s="65" t="str">
        <f>IF($C59&lt;&gt;"M5","",SSA!E59)</f>
        <v/>
      </c>
      <c r="H59" s="65" t="str">
        <f>IF($C59&lt;&gt;"M5","",SSA!F59)</f>
        <v/>
      </c>
      <c r="I59" s="5" t="str">
        <f t="shared" si="0"/>
        <v/>
      </c>
      <c r="J59" s="5" t="str">
        <f t="shared" si="4"/>
        <v/>
      </c>
      <c r="K59" s="5" t="str">
        <f t="shared" si="5"/>
        <v/>
      </c>
      <c r="L59" s="5" t="str">
        <f t="shared" si="6"/>
        <v/>
      </c>
      <c r="M59" s="5" t="str">
        <f t="shared" si="13"/>
        <v/>
      </c>
      <c r="N59" s="15" t="str">
        <f t="shared" si="1"/>
        <v/>
      </c>
      <c r="O59" s="15" t="str">
        <f t="shared" si="7"/>
        <v/>
      </c>
      <c r="P59" s="15" t="str">
        <f t="shared" si="8"/>
        <v/>
      </c>
      <c r="Q59" s="16" t="str">
        <f t="shared" si="9"/>
        <v/>
      </c>
      <c r="R59" s="17" t="str">
        <f t="shared" si="10"/>
        <v/>
      </c>
      <c r="S59" s="39" t="str">
        <f t="shared" ca="1" si="2"/>
        <v/>
      </c>
      <c r="T59" s="39" t="str">
        <f t="shared" ca="1" si="3"/>
        <v/>
      </c>
      <c r="U59" s="15" t="str">
        <f t="shared" ca="1" si="11"/>
        <v/>
      </c>
      <c r="V59" s="40" t="str">
        <f t="shared" ca="1" si="12"/>
        <v/>
      </c>
    </row>
    <row r="60" spans="1:22" x14ac:dyDescent="0.55000000000000004">
      <c r="A60" s="5" t="str">
        <f>IF('Data Validation'!$K$2&lt;&gt;TRUE,"",'Data Validation'!A60)</f>
        <v/>
      </c>
      <c r="B60" s="5" t="str">
        <f>IF('Data Validation'!$K$2&lt;&gt;TRUE,"",'Data Validation'!C60)</f>
        <v/>
      </c>
      <c r="C60" s="5" t="str">
        <f>IF('Data Validation'!$K$2&lt;&gt;TRUE,"",'Data Validation'!E60)</f>
        <v/>
      </c>
      <c r="D60" s="5" t="str">
        <f>IF('Data Validation'!$K$2&lt;&gt;TRUE,"",'Data Validation'!G60)</f>
        <v/>
      </c>
      <c r="E60" s="5" t="str">
        <f>IF($C60&lt;&gt;"M5","",Price!F60)</f>
        <v/>
      </c>
      <c r="F60" s="5" t="str">
        <f>IF($C60&lt;&gt;"M5","",Price!G60)</f>
        <v/>
      </c>
      <c r="G60" s="65" t="str">
        <f>IF($C60&lt;&gt;"M5","",SSA!E60)</f>
        <v/>
      </c>
      <c r="H60" s="65" t="str">
        <f>IF($C60&lt;&gt;"M5","",SSA!F60)</f>
        <v/>
      </c>
      <c r="I60" s="5" t="str">
        <f t="shared" si="0"/>
        <v/>
      </c>
      <c r="J60" s="5" t="str">
        <f t="shared" si="4"/>
        <v/>
      </c>
      <c r="K60" s="5" t="str">
        <f t="shared" si="5"/>
        <v/>
      </c>
      <c r="L60" s="5" t="str">
        <f t="shared" si="6"/>
        <v/>
      </c>
      <c r="M60" s="5" t="str">
        <f t="shared" si="13"/>
        <v/>
      </c>
      <c r="N60" s="15" t="str">
        <f t="shared" si="1"/>
        <v/>
      </c>
      <c r="O60" s="15" t="str">
        <f t="shared" si="7"/>
        <v/>
      </c>
      <c r="P60" s="15" t="str">
        <f t="shared" si="8"/>
        <v/>
      </c>
      <c r="Q60" s="16" t="str">
        <f t="shared" si="9"/>
        <v/>
      </c>
      <c r="R60" s="17" t="str">
        <f t="shared" si="10"/>
        <v/>
      </c>
      <c r="S60" s="39" t="str">
        <f t="shared" ca="1" si="2"/>
        <v/>
      </c>
      <c r="T60" s="39" t="str">
        <f t="shared" ca="1" si="3"/>
        <v/>
      </c>
      <c r="U60" s="15" t="str">
        <f t="shared" ca="1" si="11"/>
        <v/>
      </c>
      <c r="V60" s="40" t="str">
        <f t="shared" ca="1" si="12"/>
        <v/>
      </c>
    </row>
    <row r="61" spans="1:22" x14ac:dyDescent="0.55000000000000004">
      <c r="A61" s="5" t="str">
        <f>IF('Data Validation'!$K$2&lt;&gt;TRUE,"",'Data Validation'!A61)</f>
        <v/>
      </c>
      <c r="B61" s="5" t="str">
        <f>IF('Data Validation'!$K$2&lt;&gt;TRUE,"",'Data Validation'!C61)</f>
        <v/>
      </c>
      <c r="C61" s="5" t="str">
        <f>IF('Data Validation'!$K$2&lt;&gt;TRUE,"",'Data Validation'!E61)</f>
        <v/>
      </c>
      <c r="D61" s="5" t="str">
        <f>IF('Data Validation'!$K$2&lt;&gt;TRUE,"",'Data Validation'!G61)</f>
        <v/>
      </c>
      <c r="E61" s="5" t="str">
        <f>IF($C61&lt;&gt;"M5","",Price!F61)</f>
        <v/>
      </c>
      <c r="F61" s="5" t="str">
        <f>IF($C61&lt;&gt;"M5","",Price!G61)</f>
        <v/>
      </c>
      <c r="G61" s="65" t="str">
        <f>IF($C61&lt;&gt;"M5","",SSA!E61)</f>
        <v/>
      </c>
      <c r="H61" s="65" t="str">
        <f>IF($C61&lt;&gt;"M5","",SSA!F61)</f>
        <v/>
      </c>
      <c r="I61" s="5" t="str">
        <f t="shared" si="0"/>
        <v/>
      </c>
      <c r="J61" s="5" t="str">
        <f t="shared" si="4"/>
        <v/>
      </c>
      <c r="K61" s="5" t="str">
        <f t="shared" si="5"/>
        <v/>
      </c>
      <c r="L61" s="5" t="str">
        <f t="shared" si="6"/>
        <v/>
      </c>
      <c r="M61" s="5" t="str">
        <f t="shared" si="13"/>
        <v/>
      </c>
      <c r="N61" s="15" t="str">
        <f t="shared" si="1"/>
        <v/>
      </c>
      <c r="O61" s="15" t="str">
        <f t="shared" si="7"/>
        <v/>
      </c>
      <c r="P61" s="15" t="str">
        <f t="shared" si="8"/>
        <v/>
      </c>
      <c r="Q61" s="16" t="str">
        <f t="shared" si="9"/>
        <v/>
      </c>
      <c r="R61" s="17" t="str">
        <f t="shared" si="10"/>
        <v/>
      </c>
      <c r="S61" s="39" t="str">
        <f t="shared" ca="1" si="2"/>
        <v/>
      </c>
      <c r="T61" s="39" t="str">
        <f t="shared" ca="1" si="3"/>
        <v/>
      </c>
      <c r="U61" s="15" t="str">
        <f t="shared" ca="1" si="11"/>
        <v/>
      </c>
      <c r="V61" s="40" t="str">
        <f t="shared" ca="1" si="12"/>
        <v/>
      </c>
    </row>
    <row r="62" spans="1:22" x14ac:dyDescent="0.55000000000000004">
      <c r="A62" s="5" t="str">
        <f>IF('Data Validation'!$K$2&lt;&gt;TRUE,"",'Data Validation'!A62)</f>
        <v/>
      </c>
      <c r="B62" s="5" t="str">
        <f>IF('Data Validation'!$K$2&lt;&gt;TRUE,"",'Data Validation'!C62)</f>
        <v/>
      </c>
      <c r="C62" s="5" t="str">
        <f>IF('Data Validation'!$K$2&lt;&gt;TRUE,"",'Data Validation'!E62)</f>
        <v/>
      </c>
      <c r="D62" s="5" t="str">
        <f>IF('Data Validation'!$K$2&lt;&gt;TRUE,"",'Data Validation'!G62)</f>
        <v/>
      </c>
      <c r="E62" s="5" t="str">
        <f>IF($C62&lt;&gt;"M5","",Price!F62)</f>
        <v/>
      </c>
      <c r="F62" s="5" t="str">
        <f>IF($C62&lt;&gt;"M5","",Price!G62)</f>
        <v/>
      </c>
      <c r="G62" s="65" t="str">
        <f>IF($C62&lt;&gt;"M5","",SSA!E62)</f>
        <v/>
      </c>
      <c r="H62" s="65" t="str">
        <f>IF($C62&lt;&gt;"M5","",SSA!F62)</f>
        <v/>
      </c>
      <c r="I62" s="5" t="str">
        <f t="shared" si="0"/>
        <v/>
      </c>
      <c r="J62" s="5" t="str">
        <f t="shared" si="4"/>
        <v/>
      </c>
      <c r="K62" s="5" t="str">
        <f t="shared" si="5"/>
        <v/>
      </c>
      <c r="L62" s="5" t="str">
        <f t="shared" si="6"/>
        <v/>
      </c>
      <c r="M62" s="5" t="str">
        <f t="shared" si="13"/>
        <v/>
      </c>
      <c r="N62" s="15" t="str">
        <f t="shared" si="1"/>
        <v/>
      </c>
      <c r="O62" s="15" t="str">
        <f t="shared" si="7"/>
        <v/>
      </c>
      <c r="P62" s="15" t="str">
        <f t="shared" si="8"/>
        <v/>
      </c>
      <c r="Q62" s="16" t="str">
        <f t="shared" si="9"/>
        <v/>
      </c>
      <c r="R62" s="17" t="str">
        <f t="shared" si="10"/>
        <v/>
      </c>
      <c r="S62" s="39" t="str">
        <f t="shared" ca="1" si="2"/>
        <v/>
      </c>
      <c r="T62" s="39" t="str">
        <f t="shared" ca="1" si="3"/>
        <v/>
      </c>
      <c r="U62" s="15" t="str">
        <f t="shared" ca="1" si="11"/>
        <v/>
      </c>
      <c r="V62" s="40" t="str">
        <f t="shared" ca="1" si="12"/>
        <v/>
      </c>
    </row>
    <row r="63" spans="1:22" x14ac:dyDescent="0.55000000000000004">
      <c r="A63" s="5" t="str">
        <f>IF('Data Validation'!$K$2&lt;&gt;TRUE,"",'Data Validation'!A63)</f>
        <v/>
      </c>
      <c r="B63" s="5" t="str">
        <f>IF('Data Validation'!$K$2&lt;&gt;TRUE,"",'Data Validation'!C63)</f>
        <v/>
      </c>
      <c r="C63" s="5" t="str">
        <f>IF('Data Validation'!$K$2&lt;&gt;TRUE,"",'Data Validation'!E63)</f>
        <v/>
      </c>
      <c r="D63" s="5" t="str">
        <f>IF('Data Validation'!$K$2&lt;&gt;TRUE,"",'Data Validation'!G63)</f>
        <v/>
      </c>
      <c r="E63" s="5" t="str">
        <f>IF($C63&lt;&gt;"M5","",Price!F63)</f>
        <v/>
      </c>
      <c r="F63" s="5" t="str">
        <f>IF($C63&lt;&gt;"M5","",Price!G63)</f>
        <v/>
      </c>
      <c r="G63" s="65" t="str">
        <f>IF($C63&lt;&gt;"M5","",SSA!E63)</f>
        <v/>
      </c>
      <c r="H63" s="65" t="str">
        <f>IF($C63&lt;&gt;"M5","",SSA!F63)</f>
        <v/>
      </c>
      <c r="I63" s="5" t="str">
        <f t="shared" si="0"/>
        <v/>
      </c>
      <c r="J63" s="5" t="str">
        <f t="shared" si="4"/>
        <v/>
      </c>
      <c r="K63" s="5" t="str">
        <f t="shared" si="5"/>
        <v/>
      </c>
      <c r="L63" s="5" t="str">
        <f t="shared" si="6"/>
        <v/>
      </c>
      <c r="M63" s="5" t="str">
        <f t="shared" si="13"/>
        <v/>
      </c>
      <c r="N63" s="15" t="str">
        <f t="shared" si="1"/>
        <v/>
      </c>
      <c r="O63" s="15" t="str">
        <f t="shared" si="7"/>
        <v/>
      </c>
      <c r="P63" s="15" t="str">
        <f t="shared" si="8"/>
        <v/>
      </c>
      <c r="Q63" s="16" t="str">
        <f t="shared" si="9"/>
        <v/>
      </c>
      <c r="R63" s="17" t="str">
        <f t="shared" si="10"/>
        <v/>
      </c>
      <c r="S63" s="39" t="str">
        <f t="shared" ca="1" si="2"/>
        <v/>
      </c>
      <c r="T63" s="39" t="str">
        <f t="shared" ca="1" si="3"/>
        <v/>
      </c>
      <c r="U63" s="15" t="str">
        <f t="shared" ca="1" si="11"/>
        <v/>
      </c>
      <c r="V63" s="40" t="str">
        <f t="shared" ca="1" si="12"/>
        <v/>
      </c>
    </row>
    <row r="64" spans="1:22" x14ac:dyDescent="0.55000000000000004">
      <c r="A64" s="5" t="str">
        <f>IF('Data Validation'!$K$2&lt;&gt;TRUE,"",'Data Validation'!A64)</f>
        <v/>
      </c>
      <c r="B64" s="5" t="str">
        <f>IF('Data Validation'!$K$2&lt;&gt;TRUE,"",'Data Validation'!C64)</f>
        <v/>
      </c>
      <c r="C64" s="5" t="str">
        <f>IF('Data Validation'!$K$2&lt;&gt;TRUE,"",'Data Validation'!E64)</f>
        <v/>
      </c>
      <c r="D64" s="5" t="str">
        <f>IF('Data Validation'!$K$2&lt;&gt;TRUE,"",'Data Validation'!G64)</f>
        <v/>
      </c>
      <c r="E64" s="5" t="str">
        <f>IF($C64&lt;&gt;"M5","",Price!F64)</f>
        <v/>
      </c>
      <c r="F64" s="5" t="str">
        <f>IF($C64&lt;&gt;"M5","",Price!G64)</f>
        <v/>
      </c>
      <c r="G64" s="65" t="str">
        <f>IF($C64&lt;&gt;"M5","",SSA!E64)</f>
        <v/>
      </c>
      <c r="H64" s="65" t="str">
        <f>IF($C64&lt;&gt;"M5","",SSA!F64)</f>
        <v/>
      </c>
      <c r="I64" s="5" t="str">
        <f t="shared" si="0"/>
        <v/>
      </c>
      <c r="J64" s="5" t="str">
        <f t="shared" si="4"/>
        <v/>
      </c>
      <c r="K64" s="5" t="str">
        <f t="shared" si="5"/>
        <v/>
      </c>
      <c r="L64" s="5" t="str">
        <f t="shared" si="6"/>
        <v/>
      </c>
      <c r="M64" s="5" t="str">
        <f t="shared" si="13"/>
        <v/>
      </c>
      <c r="N64" s="15" t="str">
        <f t="shared" si="1"/>
        <v/>
      </c>
      <c r="O64" s="15" t="str">
        <f t="shared" si="7"/>
        <v/>
      </c>
      <c r="P64" s="15" t="str">
        <f t="shared" si="8"/>
        <v/>
      </c>
      <c r="Q64" s="16" t="str">
        <f t="shared" si="9"/>
        <v/>
      </c>
      <c r="R64" s="17" t="str">
        <f t="shared" si="10"/>
        <v/>
      </c>
      <c r="S64" s="39" t="str">
        <f t="shared" ca="1" si="2"/>
        <v/>
      </c>
      <c r="T64" s="39" t="str">
        <f t="shared" ca="1" si="3"/>
        <v/>
      </c>
      <c r="U64" s="15" t="str">
        <f t="shared" ca="1" si="11"/>
        <v/>
      </c>
      <c r="V64" s="40" t="str">
        <f t="shared" ca="1" si="12"/>
        <v/>
      </c>
    </row>
    <row r="65" spans="1:22" x14ac:dyDescent="0.55000000000000004">
      <c r="A65" s="5" t="str">
        <f>IF('Data Validation'!$K$2&lt;&gt;TRUE,"",'Data Validation'!A65)</f>
        <v/>
      </c>
      <c r="B65" s="5" t="str">
        <f>IF('Data Validation'!$K$2&lt;&gt;TRUE,"",'Data Validation'!C65)</f>
        <v/>
      </c>
      <c r="C65" s="5" t="str">
        <f>IF('Data Validation'!$K$2&lt;&gt;TRUE,"",'Data Validation'!E65)</f>
        <v/>
      </c>
      <c r="D65" s="5" t="str">
        <f>IF('Data Validation'!$K$2&lt;&gt;TRUE,"",'Data Validation'!G65)</f>
        <v/>
      </c>
      <c r="E65" s="5" t="str">
        <f>IF($C65&lt;&gt;"M5","",Price!F65)</f>
        <v/>
      </c>
      <c r="F65" s="5" t="str">
        <f>IF($C65&lt;&gt;"M5","",Price!G65)</f>
        <v/>
      </c>
      <c r="G65" s="65" t="str">
        <f>IF($C65&lt;&gt;"M5","",SSA!E65)</f>
        <v/>
      </c>
      <c r="H65" s="65" t="str">
        <f>IF($C65&lt;&gt;"M5","",SSA!F65)</f>
        <v/>
      </c>
      <c r="I65" s="5" t="str">
        <f t="shared" si="0"/>
        <v/>
      </c>
      <c r="J65" s="5" t="str">
        <f t="shared" si="4"/>
        <v/>
      </c>
      <c r="K65" s="5" t="str">
        <f t="shared" si="5"/>
        <v/>
      </c>
      <c r="L65" s="5" t="str">
        <f t="shared" si="6"/>
        <v/>
      </c>
      <c r="M65" s="5" t="str">
        <f t="shared" si="13"/>
        <v/>
      </c>
      <c r="N65" s="15" t="str">
        <f t="shared" si="1"/>
        <v/>
      </c>
      <c r="O65" s="15" t="str">
        <f t="shared" si="7"/>
        <v/>
      </c>
      <c r="P65" s="15" t="str">
        <f t="shared" si="8"/>
        <v/>
      </c>
      <c r="Q65" s="16" t="str">
        <f t="shared" si="9"/>
        <v/>
      </c>
      <c r="R65" s="17" t="str">
        <f t="shared" si="10"/>
        <v/>
      </c>
      <c r="S65" s="39" t="str">
        <f t="shared" ca="1" si="2"/>
        <v/>
      </c>
      <c r="T65" s="39" t="str">
        <f t="shared" ca="1" si="3"/>
        <v/>
      </c>
      <c r="U65" s="15" t="str">
        <f t="shared" ca="1" si="11"/>
        <v/>
      </c>
      <c r="V65" s="40" t="str">
        <f t="shared" ca="1" si="12"/>
        <v/>
      </c>
    </row>
    <row r="66" spans="1:22" x14ac:dyDescent="0.55000000000000004">
      <c r="A66" s="5" t="str">
        <f>IF('Data Validation'!$K$2&lt;&gt;TRUE,"",'Data Validation'!A66)</f>
        <v/>
      </c>
      <c r="B66" s="5" t="str">
        <f>IF('Data Validation'!$K$2&lt;&gt;TRUE,"",'Data Validation'!C66)</f>
        <v/>
      </c>
      <c r="C66" s="5" t="str">
        <f>IF('Data Validation'!$K$2&lt;&gt;TRUE,"",'Data Validation'!E66)</f>
        <v/>
      </c>
      <c r="D66" s="5" t="str">
        <f>IF('Data Validation'!$K$2&lt;&gt;TRUE,"",'Data Validation'!G66)</f>
        <v/>
      </c>
      <c r="E66" s="5" t="str">
        <f>IF($C66&lt;&gt;"M5","",Price!F66)</f>
        <v/>
      </c>
      <c r="F66" s="5" t="str">
        <f>IF($C66&lt;&gt;"M5","",Price!G66)</f>
        <v/>
      </c>
      <c r="G66" s="65" t="str">
        <f>IF($C66&lt;&gt;"M5","",SSA!E66)</f>
        <v/>
      </c>
      <c r="H66" s="65" t="str">
        <f>IF($C66&lt;&gt;"M5","",SSA!F66)</f>
        <v/>
      </c>
      <c r="I66" s="5" t="str">
        <f t="shared" si="0"/>
        <v/>
      </c>
      <c r="J66" s="5" t="str">
        <f t="shared" si="4"/>
        <v/>
      </c>
      <c r="K66" s="5" t="str">
        <f t="shared" si="5"/>
        <v/>
      </c>
      <c r="L66" s="5" t="str">
        <f t="shared" si="6"/>
        <v/>
      </c>
      <c r="M66" s="5" t="str">
        <f t="shared" si="13"/>
        <v/>
      </c>
      <c r="N66" s="15" t="str">
        <f t="shared" si="1"/>
        <v/>
      </c>
      <c r="O66" s="15" t="str">
        <f t="shared" si="7"/>
        <v/>
      </c>
      <c r="P66" s="15" t="str">
        <f t="shared" si="8"/>
        <v/>
      </c>
      <c r="Q66" s="16" t="str">
        <f t="shared" si="9"/>
        <v/>
      </c>
      <c r="R66" s="17" t="str">
        <f t="shared" si="10"/>
        <v/>
      </c>
      <c r="S66" s="39" t="str">
        <f t="shared" ca="1" si="2"/>
        <v/>
      </c>
      <c r="T66" s="39" t="str">
        <f t="shared" ca="1" si="3"/>
        <v/>
      </c>
      <c r="U66" s="15" t="str">
        <f t="shared" ca="1" si="11"/>
        <v/>
      </c>
      <c r="V66" s="40" t="str">
        <f t="shared" ca="1" si="12"/>
        <v/>
      </c>
    </row>
    <row r="67" spans="1:22" x14ac:dyDescent="0.55000000000000004">
      <c r="A67" s="5" t="str">
        <f>IF('Data Validation'!$K$2&lt;&gt;TRUE,"",'Data Validation'!A67)</f>
        <v/>
      </c>
      <c r="B67" s="5" t="str">
        <f>IF('Data Validation'!$K$2&lt;&gt;TRUE,"",'Data Validation'!C67)</f>
        <v/>
      </c>
      <c r="C67" s="5" t="str">
        <f>IF('Data Validation'!$K$2&lt;&gt;TRUE,"",'Data Validation'!E67)</f>
        <v/>
      </c>
      <c r="D67" s="5" t="str">
        <f>IF('Data Validation'!$K$2&lt;&gt;TRUE,"",'Data Validation'!G67)</f>
        <v/>
      </c>
      <c r="E67" s="5" t="str">
        <f>IF($C67&lt;&gt;"M5","",Price!F67)</f>
        <v/>
      </c>
      <c r="F67" s="5" t="str">
        <f>IF($C67&lt;&gt;"M5","",Price!G67)</f>
        <v/>
      </c>
      <c r="G67" s="65" t="str">
        <f>IF($C67&lt;&gt;"M5","",SSA!E67)</f>
        <v/>
      </c>
      <c r="H67" s="65" t="str">
        <f>IF($C67&lt;&gt;"M5","",SSA!F67)</f>
        <v/>
      </c>
      <c r="I67" s="5" t="str">
        <f t="shared" ref="I67:I130" si="14">IFERROR(E67-F67,"")</f>
        <v/>
      </c>
      <c r="J67" s="5" t="str">
        <f t="shared" si="4"/>
        <v/>
      </c>
      <c r="K67" s="5" t="str">
        <f t="shared" si="5"/>
        <v/>
      </c>
      <c r="L67" s="5" t="str">
        <f t="shared" si="6"/>
        <v/>
      </c>
      <c r="M67" s="5" t="str">
        <f t="shared" si="13"/>
        <v/>
      </c>
      <c r="N67" s="15" t="str">
        <f t="shared" ref="N67:N130" si="15">IFERROR(G67-H67,"")</f>
        <v/>
      </c>
      <c r="O67" s="15" t="str">
        <f t="shared" si="7"/>
        <v/>
      </c>
      <c r="P67" s="15" t="str">
        <f t="shared" si="8"/>
        <v/>
      </c>
      <c r="Q67" s="16" t="str">
        <f t="shared" si="9"/>
        <v/>
      </c>
      <c r="R67" s="17" t="str">
        <f t="shared" si="10"/>
        <v/>
      </c>
      <c r="S67" s="39" t="str">
        <f t="shared" ref="S67:S130" ca="1" si="16">IF(ROW()-1&lt;18,"",IFERROR(1/(1/COUNTIF(OFFSET(Q67,-MIN(ROW()-2,17),0,18),"crossover")),""))</f>
        <v/>
      </c>
      <c r="T67" s="39" t="str">
        <f t="shared" ref="T67:T130" ca="1" si="17">IF(ROW()-1&lt;18,"",IFERROR(1/(1/COUNTIF(OFFSET(R67,-MIN(ROW()-2,17),0,18),"crossunder")),""))</f>
        <v/>
      </c>
      <c r="U67" s="15" t="str">
        <f t="shared" ca="1" si="11"/>
        <v/>
      </c>
      <c r="V67" s="40" t="str">
        <f t="shared" ca="1" si="12"/>
        <v/>
      </c>
    </row>
    <row r="68" spans="1:22" x14ac:dyDescent="0.55000000000000004">
      <c r="A68" s="5" t="str">
        <f>IF('Data Validation'!$K$2&lt;&gt;TRUE,"",'Data Validation'!A68)</f>
        <v/>
      </c>
      <c r="B68" s="5" t="str">
        <f>IF('Data Validation'!$K$2&lt;&gt;TRUE,"",'Data Validation'!C68)</f>
        <v/>
      </c>
      <c r="C68" s="5" t="str">
        <f>IF('Data Validation'!$K$2&lt;&gt;TRUE,"",'Data Validation'!E68)</f>
        <v/>
      </c>
      <c r="D68" s="5" t="str">
        <f>IF('Data Validation'!$K$2&lt;&gt;TRUE,"",'Data Validation'!G68)</f>
        <v/>
      </c>
      <c r="E68" s="5" t="str">
        <f>IF($C68&lt;&gt;"M5","",Price!F68)</f>
        <v/>
      </c>
      <c r="F68" s="5" t="str">
        <f>IF($C68&lt;&gt;"M5","",Price!G68)</f>
        <v/>
      </c>
      <c r="G68" s="65" t="str">
        <f>IF($C68&lt;&gt;"M5","",SSA!E68)</f>
        <v/>
      </c>
      <c r="H68" s="65" t="str">
        <f>IF($C68&lt;&gt;"M5","",SSA!F68)</f>
        <v/>
      </c>
      <c r="I68" s="5" t="str">
        <f t="shared" si="14"/>
        <v/>
      </c>
      <c r="J68" s="5" t="str">
        <f t="shared" ref="J68:J131" si="18">IFERROR(ABS(E68-D67),"")</f>
        <v/>
      </c>
      <c r="K68" s="5" t="str">
        <f t="shared" ref="K68:K131" si="19">IFERROR(ABS(F68-D67),"")</f>
        <v/>
      </c>
      <c r="L68" s="5" t="str">
        <f t="shared" ref="L68:L131" si="20">IF(MAX(I68:K68)=0,"",(MAX(I68:K68)))</f>
        <v/>
      </c>
      <c r="M68" s="5" t="str">
        <f t="shared" si="13"/>
        <v/>
      </c>
      <c r="N68" s="15" t="str">
        <f t="shared" si="15"/>
        <v/>
      </c>
      <c r="O68" s="15" t="str">
        <f t="shared" ref="O68:O131" si="21">IF(N68="","",IF(N68&gt;=0,1,-1))</f>
        <v/>
      </c>
      <c r="P68" s="15" t="str">
        <f t="shared" ref="P68:P131" si="22">IF(O68="","",IF(O68=O67,P67+O68,O68))</f>
        <v/>
      </c>
      <c r="Q68" s="16" t="str">
        <f t="shared" ref="Q68:Q131" si="23">IF(AND(G68&gt;H68,G67&lt;H67),"crossover","")</f>
        <v/>
      </c>
      <c r="R68" s="17" t="str">
        <f t="shared" ref="R68:R131" si="24">IF(AND(G68&lt;H68,G67&gt;H67),"crossunder","")</f>
        <v/>
      </c>
      <c r="S68" s="39" t="str">
        <f t="shared" ca="1" si="16"/>
        <v/>
      </c>
      <c r="T68" s="39" t="str">
        <f t="shared" ca="1" si="17"/>
        <v/>
      </c>
      <c r="U68" s="15" t="str">
        <f t="shared" ca="1" si="11"/>
        <v/>
      </c>
      <c r="V68" s="40" t="str">
        <f t="shared" ca="1" si="12"/>
        <v/>
      </c>
    </row>
    <row r="69" spans="1:22" x14ac:dyDescent="0.55000000000000004">
      <c r="A69" s="5" t="str">
        <f>IF('Data Validation'!$K$2&lt;&gt;TRUE,"",'Data Validation'!A69)</f>
        <v/>
      </c>
      <c r="B69" s="5" t="str">
        <f>IF('Data Validation'!$K$2&lt;&gt;TRUE,"",'Data Validation'!C69)</f>
        <v/>
      </c>
      <c r="C69" s="5" t="str">
        <f>IF('Data Validation'!$K$2&lt;&gt;TRUE,"",'Data Validation'!E69)</f>
        <v/>
      </c>
      <c r="D69" s="5" t="str">
        <f>IF('Data Validation'!$K$2&lt;&gt;TRUE,"",'Data Validation'!G69)</f>
        <v/>
      </c>
      <c r="E69" s="5" t="str">
        <f>IF($C69&lt;&gt;"M5","",Price!F69)</f>
        <v/>
      </c>
      <c r="F69" s="5" t="str">
        <f>IF($C69&lt;&gt;"M5","",Price!G69)</f>
        <v/>
      </c>
      <c r="G69" s="65" t="str">
        <f>IF($C69&lt;&gt;"M5","",SSA!E69)</f>
        <v/>
      </c>
      <c r="H69" s="65" t="str">
        <f>IF($C69&lt;&gt;"M5","",SSA!F69)</f>
        <v/>
      </c>
      <c r="I69" s="5" t="str">
        <f t="shared" si="14"/>
        <v/>
      </c>
      <c r="J69" s="5" t="str">
        <f t="shared" si="18"/>
        <v/>
      </c>
      <c r="K69" s="5" t="str">
        <f t="shared" si="19"/>
        <v/>
      </c>
      <c r="L69" s="5" t="str">
        <f t="shared" si="20"/>
        <v/>
      </c>
      <c r="M69" s="5" t="str">
        <f t="shared" si="13"/>
        <v/>
      </c>
      <c r="N69" s="15" t="str">
        <f t="shared" si="15"/>
        <v/>
      </c>
      <c r="O69" s="15" t="str">
        <f t="shared" si="21"/>
        <v/>
      </c>
      <c r="P69" s="15" t="str">
        <f t="shared" si="22"/>
        <v/>
      </c>
      <c r="Q69" s="16" t="str">
        <f t="shared" si="23"/>
        <v/>
      </c>
      <c r="R69" s="17" t="str">
        <f t="shared" si="24"/>
        <v/>
      </c>
      <c r="S69" s="39" t="str">
        <f t="shared" ca="1" si="16"/>
        <v/>
      </c>
      <c r="T69" s="39" t="str">
        <f t="shared" ca="1" si="17"/>
        <v/>
      </c>
      <c r="U69" s="15" t="str">
        <f t="shared" ca="1" si="11"/>
        <v/>
      </c>
      <c r="V69" s="40" t="str">
        <f t="shared" ca="1" si="12"/>
        <v/>
      </c>
    </row>
    <row r="70" spans="1:22" x14ac:dyDescent="0.55000000000000004">
      <c r="A70" s="5" t="str">
        <f>IF('Data Validation'!$K$2&lt;&gt;TRUE,"",'Data Validation'!A70)</f>
        <v/>
      </c>
      <c r="B70" s="5" t="str">
        <f>IF('Data Validation'!$K$2&lt;&gt;TRUE,"",'Data Validation'!C70)</f>
        <v/>
      </c>
      <c r="C70" s="5" t="str">
        <f>IF('Data Validation'!$K$2&lt;&gt;TRUE,"",'Data Validation'!E70)</f>
        <v/>
      </c>
      <c r="D70" s="5" t="str">
        <f>IF('Data Validation'!$K$2&lt;&gt;TRUE,"",'Data Validation'!G70)</f>
        <v/>
      </c>
      <c r="E70" s="5" t="str">
        <f>IF($C70&lt;&gt;"M5","",Price!F70)</f>
        <v/>
      </c>
      <c r="F70" s="5" t="str">
        <f>IF($C70&lt;&gt;"M5","",Price!G70)</f>
        <v/>
      </c>
      <c r="G70" s="65" t="str">
        <f>IF($C70&lt;&gt;"M5","",SSA!E70)</f>
        <v/>
      </c>
      <c r="H70" s="65" t="str">
        <f>IF($C70&lt;&gt;"M5","",SSA!F70)</f>
        <v/>
      </c>
      <c r="I70" s="5" t="str">
        <f t="shared" si="14"/>
        <v/>
      </c>
      <c r="J70" s="5" t="str">
        <f t="shared" si="18"/>
        <v/>
      </c>
      <c r="K70" s="5" t="str">
        <f t="shared" si="19"/>
        <v/>
      </c>
      <c r="L70" s="5" t="str">
        <f t="shared" si="20"/>
        <v/>
      </c>
      <c r="M70" s="5" t="str">
        <f t="shared" si="13"/>
        <v/>
      </c>
      <c r="N70" s="15" t="str">
        <f t="shared" si="15"/>
        <v/>
      </c>
      <c r="O70" s="15" t="str">
        <f t="shared" si="21"/>
        <v/>
      </c>
      <c r="P70" s="15" t="str">
        <f t="shared" si="22"/>
        <v/>
      </c>
      <c r="Q70" s="16" t="str">
        <f t="shared" si="23"/>
        <v/>
      </c>
      <c r="R70" s="17" t="str">
        <f t="shared" si="24"/>
        <v/>
      </c>
      <c r="S70" s="39" t="str">
        <f t="shared" ca="1" si="16"/>
        <v/>
      </c>
      <c r="T70" s="39" t="str">
        <f t="shared" ca="1" si="17"/>
        <v/>
      </c>
      <c r="U70" s="15" t="str">
        <f t="shared" ca="1" si="11"/>
        <v/>
      </c>
      <c r="V70" s="40" t="str">
        <f t="shared" ca="1" si="12"/>
        <v/>
      </c>
    </row>
    <row r="71" spans="1:22" x14ac:dyDescent="0.55000000000000004">
      <c r="A71" s="5" t="str">
        <f>IF('Data Validation'!$K$2&lt;&gt;TRUE,"",'Data Validation'!A71)</f>
        <v/>
      </c>
      <c r="B71" s="5" t="str">
        <f>IF('Data Validation'!$K$2&lt;&gt;TRUE,"",'Data Validation'!C71)</f>
        <v/>
      </c>
      <c r="C71" s="5" t="str">
        <f>IF('Data Validation'!$K$2&lt;&gt;TRUE,"",'Data Validation'!E71)</f>
        <v/>
      </c>
      <c r="D71" s="5" t="str">
        <f>IF('Data Validation'!$K$2&lt;&gt;TRUE,"",'Data Validation'!G71)</f>
        <v/>
      </c>
      <c r="E71" s="5" t="str">
        <f>IF($C71&lt;&gt;"M5","",Price!F71)</f>
        <v/>
      </c>
      <c r="F71" s="5" t="str">
        <f>IF($C71&lt;&gt;"M5","",Price!G71)</f>
        <v/>
      </c>
      <c r="G71" s="65" t="str">
        <f>IF($C71&lt;&gt;"M5","",SSA!E71)</f>
        <v/>
      </c>
      <c r="H71" s="65" t="str">
        <f>IF($C71&lt;&gt;"M5","",SSA!F71)</f>
        <v/>
      </c>
      <c r="I71" s="5" t="str">
        <f t="shared" si="14"/>
        <v/>
      </c>
      <c r="J71" s="5" t="str">
        <f t="shared" si="18"/>
        <v/>
      </c>
      <c r="K71" s="5" t="str">
        <f t="shared" si="19"/>
        <v/>
      </c>
      <c r="L71" s="5" t="str">
        <f t="shared" si="20"/>
        <v/>
      </c>
      <c r="M71" s="5" t="str">
        <f t="shared" si="13"/>
        <v/>
      </c>
      <c r="N71" s="15" t="str">
        <f t="shared" si="15"/>
        <v/>
      </c>
      <c r="O71" s="15" t="str">
        <f t="shared" si="21"/>
        <v/>
      </c>
      <c r="P71" s="15" t="str">
        <f t="shared" si="22"/>
        <v/>
      </c>
      <c r="Q71" s="16" t="str">
        <f t="shared" si="23"/>
        <v/>
      </c>
      <c r="R71" s="17" t="str">
        <f t="shared" si="24"/>
        <v/>
      </c>
      <c r="S71" s="39" t="str">
        <f t="shared" ca="1" si="16"/>
        <v/>
      </c>
      <c r="T71" s="39" t="str">
        <f t="shared" ca="1" si="17"/>
        <v/>
      </c>
      <c r="U71" s="15" t="str">
        <f t="shared" ca="1" si="11"/>
        <v/>
      </c>
      <c r="V71" s="40" t="str">
        <f t="shared" ca="1" si="12"/>
        <v/>
      </c>
    </row>
    <row r="72" spans="1:22" x14ac:dyDescent="0.55000000000000004">
      <c r="A72" s="5" t="str">
        <f>IF('Data Validation'!$K$2&lt;&gt;TRUE,"",'Data Validation'!A72)</f>
        <v/>
      </c>
      <c r="B72" s="5" t="str">
        <f>IF('Data Validation'!$K$2&lt;&gt;TRUE,"",'Data Validation'!C72)</f>
        <v/>
      </c>
      <c r="C72" s="5" t="str">
        <f>IF('Data Validation'!$K$2&lt;&gt;TRUE,"",'Data Validation'!E72)</f>
        <v/>
      </c>
      <c r="D72" s="5" t="str">
        <f>IF('Data Validation'!$K$2&lt;&gt;TRUE,"",'Data Validation'!G72)</f>
        <v/>
      </c>
      <c r="E72" s="5" t="str">
        <f>IF($C72&lt;&gt;"M5","",Price!F72)</f>
        <v/>
      </c>
      <c r="F72" s="5" t="str">
        <f>IF($C72&lt;&gt;"M5","",Price!G72)</f>
        <v/>
      </c>
      <c r="G72" s="65" t="str">
        <f>IF($C72&lt;&gt;"M5","",SSA!E72)</f>
        <v/>
      </c>
      <c r="H72" s="65" t="str">
        <f>IF($C72&lt;&gt;"M5","",SSA!F72)</f>
        <v/>
      </c>
      <c r="I72" s="5" t="str">
        <f t="shared" si="14"/>
        <v/>
      </c>
      <c r="J72" s="5" t="str">
        <f t="shared" si="18"/>
        <v/>
      </c>
      <c r="K72" s="5" t="str">
        <f t="shared" si="19"/>
        <v/>
      </c>
      <c r="L72" s="5" t="str">
        <f t="shared" si="20"/>
        <v/>
      </c>
      <c r="M72" s="5" t="str">
        <f t="shared" si="13"/>
        <v/>
      </c>
      <c r="N72" s="15" t="str">
        <f t="shared" si="15"/>
        <v/>
      </c>
      <c r="O72" s="15" t="str">
        <f t="shared" si="21"/>
        <v/>
      </c>
      <c r="P72" s="15" t="str">
        <f t="shared" si="22"/>
        <v/>
      </c>
      <c r="Q72" s="16" t="str">
        <f t="shared" si="23"/>
        <v/>
      </c>
      <c r="R72" s="17" t="str">
        <f t="shared" si="24"/>
        <v/>
      </c>
      <c r="S72" s="39" t="str">
        <f t="shared" ca="1" si="16"/>
        <v/>
      </c>
      <c r="T72" s="39" t="str">
        <f t="shared" ca="1" si="17"/>
        <v/>
      </c>
      <c r="U72" s="15" t="str">
        <f t="shared" ca="1" si="11"/>
        <v/>
      </c>
      <c r="V72" s="40" t="str">
        <f t="shared" ca="1" si="12"/>
        <v/>
      </c>
    </row>
    <row r="73" spans="1:22" x14ac:dyDescent="0.55000000000000004">
      <c r="A73" s="5" t="str">
        <f>IF('Data Validation'!$K$2&lt;&gt;TRUE,"",'Data Validation'!A73)</f>
        <v/>
      </c>
      <c r="B73" s="5" t="str">
        <f>IF('Data Validation'!$K$2&lt;&gt;TRUE,"",'Data Validation'!C73)</f>
        <v/>
      </c>
      <c r="C73" s="5" t="str">
        <f>IF('Data Validation'!$K$2&lt;&gt;TRUE,"",'Data Validation'!E73)</f>
        <v/>
      </c>
      <c r="D73" s="5" t="str">
        <f>IF('Data Validation'!$K$2&lt;&gt;TRUE,"",'Data Validation'!G73)</f>
        <v/>
      </c>
      <c r="E73" s="5" t="str">
        <f>IF($C73&lt;&gt;"M5","",Price!F73)</f>
        <v/>
      </c>
      <c r="F73" s="5" t="str">
        <f>IF($C73&lt;&gt;"M5","",Price!G73)</f>
        <v/>
      </c>
      <c r="G73" s="65" t="str">
        <f>IF($C73&lt;&gt;"M5","",SSA!E73)</f>
        <v/>
      </c>
      <c r="H73" s="65" t="str">
        <f>IF($C73&lt;&gt;"M5","",SSA!F73)</f>
        <v/>
      </c>
      <c r="I73" s="5" t="str">
        <f t="shared" si="14"/>
        <v/>
      </c>
      <c r="J73" s="5" t="str">
        <f t="shared" si="18"/>
        <v/>
      </c>
      <c r="K73" s="5" t="str">
        <f t="shared" si="19"/>
        <v/>
      </c>
      <c r="L73" s="5" t="str">
        <f t="shared" si="20"/>
        <v/>
      </c>
      <c r="M73" s="5" t="str">
        <f t="shared" si="13"/>
        <v/>
      </c>
      <c r="N73" s="15" t="str">
        <f t="shared" si="15"/>
        <v/>
      </c>
      <c r="O73" s="15" t="str">
        <f t="shared" si="21"/>
        <v/>
      </c>
      <c r="P73" s="15" t="str">
        <f t="shared" si="22"/>
        <v/>
      </c>
      <c r="Q73" s="16" t="str">
        <f t="shared" si="23"/>
        <v/>
      </c>
      <c r="R73" s="17" t="str">
        <f t="shared" si="24"/>
        <v/>
      </c>
      <c r="S73" s="39" t="str">
        <f t="shared" ca="1" si="16"/>
        <v/>
      </c>
      <c r="T73" s="39" t="str">
        <f t="shared" ca="1" si="17"/>
        <v/>
      </c>
      <c r="U73" s="15" t="str">
        <f t="shared" ca="1" si="11"/>
        <v/>
      </c>
      <c r="V73" s="40" t="str">
        <f t="shared" ca="1" si="12"/>
        <v/>
      </c>
    </row>
    <row r="74" spans="1:22" x14ac:dyDescent="0.55000000000000004">
      <c r="A74" s="5" t="str">
        <f>IF('Data Validation'!$K$2&lt;&gt;TRUE,"",'Data Validation'!A74)</f>
        <v/>
      </c>
      <c r="B74" s="5" t="str">
        <f>IF('Data Validation'!$K$2&lt;&gt;TRUE,"",'Data Validation'!C74)</f>
        <v/>
      </c>
      <c r="C74" s="5" t="str">
        <f>IF('Data Validation'!$K$2&lt;&gt;TRUE,"",'Data Validation'!E74)</f>
        <v/>
      </c>
      <c r="D74" s="5" t="str">
        <f>IF('Data Validation'!$K$2&lt;&gt;TRUE,"",'Data Validation'!G74)</f>
        <v/>
      </c>
      <c r="E74" s="5" t="str">
        <f>IF($C74&lt;&gt;"M5","",Price!F74)</f>
        <v/>
      </c>
      <c r="F74" s="5" t="str">
        <f>IF($C74&lt;&gt;"M5","",Price!G74)</f>
        <v/>
      </c>
      <c r="G74" s="65" t="str">
        <f>IF($C74&lt;&gt;"M5","",SSA!E74)</f>
        <v/>
      </c>
      <c r="H74" s="65" t="str">
        <f>IF($C74&lt;&gt;"M5","",SSA!F74)</f>
        <v/>
      </c>
      <c r="I74" s="5" t="str">
        <f t="shared" si="14"/>
        <v/>
      </c>
      <c r="J74" s="5" t="str">
        <f t="shared" si="18"/>
        <v/>
      </c>
      <c r="K74" s="5" t="str">
        <f t="shared" si="19"/>
        <v/>
      </c>
      <c r="L74" s="5" t="str">
        <f t="shared" si="20"/>
        <v/>
      </c>
      <c r="M74" s="5" t="str">
        <f t="shared" si="13"/>
        <v/>
      </c>
      <c r="N74" s="15" t="str">
        <f t="shared" si="15"/>
        <v/>
      </c>
      <c r="O74" s="15" t="str">
        <f t="shared" si="21"/>
        <v/>
      </c>
      <c r="P74" s="15" t="str">
        <f t="shared" si="22"/>
        <v/>
      </c>
      <c r="Q74" s="16" t="str">
        <f t="shared" si="23"/>
        <v/>
      </c>
      <c r="R74" s="17" t="str">
        <f t="shared" si="24"/>
        <v/>
      </c>
      <c r="S74" s="39" t="str">
        <f t="shared" ca="1" si="16"/>
        <v/>
      </c>
      <c r="T74" s="39" t="str">
        <f t="shared" ca="1" si="17"/>
        <v/>
      </c>
      <c r="U74" s="15" t="str">
        <f t="shared" ca="1" si="11"/>
        <v/>
      </c>
      <c r="V74" s="40" t="str">
        <f t="shared" ca="1" si="12"/>
        <v/>
      </c>
    </row>
    <row r="75" spans="1:22" x14ac:dyDescent="0.55000000000000004">
      <c r="A75" s="5" t="str">
        <f>IF('Data Validation'!$K$2&lt;&gt;TRUE,"",'Data Validation'!A75)</f>
        <v/>
      </c>
      <c r="B75" s="5" t="str">
        <f>IF('Data Validation'!$K$2&lt;&gt;TRUE,"",'Data Validation'!C75)</f>
        <v/>
      </c>
      <c r="C75" s="5" t="str">
        <f>IF('Data Validation'!$K$2&lt;&gt;TRUE,"",'Data Validation'!E75)</f>
        <v/>
      </c>
      <c r="D75" s="5" t="str">
        <f>IF('Data Validation'!$K$2&lt;&gt;TRUE,"",'Data Validation'!G75)</f>
        <v/>
      </c>
      <c r="E75" s="5" t="str">
        <f>IF($C75&lt;&gt;"M5","",Price!F75)</f>
        <v/>
      </c>
      <c r="F75" s="5" t="str">
        <f>IF($C75&lt;&gt;"M5","",Price!G75)</f>
        <v/>
      </c>
      <c r="G75" s="65" t="str">
        <f>IF($C75&lt;&gt;"M5","",SSA!E75)</f>
        <v/>
      </c>
      <c r="H75" s="65" t="str">
        <f>IF($C75&lt;&gt;"M5","",SSA!F75)</f>
        <v/>
      </c>
      <c r="I75" s="5" t="str">
        <f t="shared" si="14"/>
        <v/>
      </c>
      <c r="J75" s="5" t="str">
        <f t="shared" si="18"/>
        <v/>
      </c>
      <c r="K75" s="5" t="str">
        <f t="shared" si="19"/>
        <v/>
      </c>
      <c r="L75" s="5" t="str">
        <f t="shared" si="20"/>
        <v/>
      </c>
      <c r="M75" s="5" t="str">
        <f t="shared" si="13"/>
        <v/>
      </c>
      <c r="N75" s="15" t="str">
        <f t="shared" si="15"/>
        <v/>
      </c>
      <c r="O75" s="15" t="str">
        <f t="shared" si="21"/>
        <v/>
      </c>
      <c r="P75" s="15" t="str">
        <f t="shared" si="22"/>
        <v/>
      </c>
      <c r="Q75" s="16" t="str">
        <f t="shared" si="23"/>
        <v/>
      </c>
      <c r="R75" s="17" t="str">
        <f t="shared" si="24"/>
        <v/>
      </c>
      <c r="S75" s="39" t="str">
        <f t="shared" ca="1" si="16"/>
        <v/>
      </c>
      <c r="T75" s="39" t="str">
        <f t="shared" ca="1" si="17"/>
        <v/>
      </c>
      <c r="U75" s="15" t="str">
        <f t="shared" ca="1" si="11"/>
        <v/>
      </c>
      <c r="V75" s="40" t="str">
        <f t="shared" ca="1" si="12"/>
        <v/>
      </c>
    </row>
    <row r="76" spans="1:22" x14ac:dyDescent="0.55000000000000004">
      <c r="A76" s="5" t="str">
        <f>IF('Data Validation'!$K$2&lt;&gt;TRUE,"",'Data Validation'!A76)</f>
        <v/>
      </c>
      <c r="B76" s="5" t="str">
        <f>IF('Data Validation'!$K$2&lt;&gt;TRUE,"",'Data Validation'!C76)</f>
        <v/>
      </c>
      <c r="C76" s="5" t="str">
        <f>IF('Data Validation'!$K$2&lt;&gt;TRUE,"",'Data Validation'!E76)</f>
        <v/>
      </c>
      <c r="D76" s="5" t="str">
        <f>IF('Data Validation'!$K$2&lt;&gt;TRUE,"",'Data Validation'!G76)</f>
        <v/>
      </c>
      <c r="E76" s="5" t="str">
        <f>IF($C76&lt;&gt;"M5","",Price!F76)</f>
        <v/>
      </c>
      <c r="F76" s="5" t="str">
        <f>IF($C76&lt;&gt;"M5","",Price!G76)</f>
        <v/>
      </c>
      <c r="G76" s="65" t="str">
        <f>IF($C76&lt;&gt;"M5","",SSA!E76)</f>
        <v/>
      </c>
      <c r="H76" s="65" t="str">
        <f>IF($C76&lt;&gt;"M5","",SSA!F76)</f>
        <v/>
      </c>
      <c r="I76" s="5" t="str">
        <f t="shared" si="14"/>
        <v/>
      </c>
      <c r="J76" s="5" t="str">
        <f t="shared" si="18"/>
        <v/>
      </c>
      <c r="K76" s="5" t="str">
        <f t="shared" si="19"/>
        <v/>
      </c>
      <c r="L76" s="5" t="str">
        <f t="shared" si="20"/>
        <v/>
      </c>
      <c r="M76" s="5" t="str">
        <f t="shared" si="13"/>
        <v/>
      </c>
      <c r="N76" s="15" t="str">
        <f t="shared" si="15"/>
        <v/>
      </c>
      <c r="O76" s="15" t="str">
        <f t="shared" si="21"/>
        <v/>
      </c>
      <c r="P76" s="15" t="str">
        <f t="shared" si="22"/>
        <v/>
      </c>
      <c r="Q76" s="16" t="str">
        <f t="shared" si="23"/>
        <v/>
      </c>
      <c r="R76" s="17" t="str">
        <f t="shared" si="24"/>
        <v/>
      </c>
      <c r="S76" s="39" t="str">
        <f t="shared" ca="1" si="16"/>
        <v/>
      </c>
      <c r="T76" s="39" t="str">
        <f t="shared" ca="1" si="17"/>
        <v/>
      </c>
      <c r="U76" s="15" t="str">
        <f t="shared" ca="1" si="11"/>
        <v/>
      </c>
      <c r="V76" s="40" t="str">
        <f t="shared" ca="1" si="12"/>
        <v/>
      </c>
    </row>
    <row r="77" spans="1:22" x14ac:dyDescent="0.55000000000000004">
      <c r="A77" s="5" t="str">
        <f>IF('Data Validation'!$K$2&lt;&gt;TRUE,"",'Data Validation'!A77)</f>
        <v/>
      </c>
      <c r="B77" s="5" t="str">
        <f>IF('Data Validation'!$K$2&lt;&gt;TRUE,"",'Data Validation'!C77)</f>
        <v/>
      </c>
      <c r="C77" s="5" t="str">
        <f>IF('Data Validation'!$K$2&lt;&gt;TRUE,"",'Data Validation'!E77)</f>
        <v/>
      </c>
      <c r="D77" s="5" t="str">
        <f>IF('Data Validation'!$K$2&lt;&gt;TRUE,"",'Data Validation'!G77)</f>
        <v/>
      </c>
      <c r="E77" s="5" t="str">
        <f>IF($C77&lt;&gt;"M5","",Price!F77)</f>
        <v/>
      </c>
      <c r="F77" s="5" t="str">
        <f>IF($C77&lt;&gt;"M5","",Price!G77)</f>
        <v/>
      </c>
      <c r="G77" s="65" t="str">
        <f>IF($C77&lt;&gt;"M5","",SSA!E77)</f>
        <v/>
      </c>
      <c r="H77" s="65" t="str">
        <f>IF($C77&lt;&gt;"M5","",SSA!F77)</f>
        <v/>
      </c>
      <c r="I77" s="5" t="str">
        <f t="shared" si="14"/>
        <v/>
      </c>
      <c r="J77" s="5" t="str">
        <f t="shared" si="18"/>
        <v/>
      </c>
      <c r="K77" s="5" t="str">
        <f t="shared" si="19"/>
        <v/>
      </c>
      <c r="L77" s="5" t="str">
        <f t="shared" si="20"/>
        <v/>
      </c>
      <c r="M77" s="5" t="str">
        <f t="shared" si="13"/>
        <v/>
      </c>
      <c r="N77" s="15" t="str">
        <f t="shared" si="15"/>
        <v/>
      </c>
      <c r="O77" s="15" t="str">
        <f t="shared" si="21"/>
        <v/>
      </c>
      <c r="P77" s="15" t="str">
        <f t="shared" si="22"/>
        <v/>
      </c>
      <c r="Q77" s="16" t="str">
        <f t="shared" si="23"/>
        <v/>
      </c>
      <c r="R77" s="17" t="str">
        <f t="shared" si="24"/>
        <v/>
      </c>
      <c r="S77" s="39" t="str">
        <f t="shared" ca="1" si="16"/>
        <v/>
      </c>
      <c r="T77" s="39" t="str">
        <f t="shared" ca="1" si="17"/>
        <v/>
      </c>
      <c r="U77" s="15" t="str">
        <f t="shared" ca="1" si="11"/>
        <v/>
      </c>
      <c r="V77" s="40" t="str">
        <f t="shared" ca="1" si="12"/>
        <v/>
      </c>
    </row>
    <row r="78" spans="1:22" x14ac:dyDescent="0.55000000000000004">
      <c r="A78" s="5" t="str">
        <f>IF('Data Validation'!$K$2&lt;&gt;TRUE,"",'Data Validation'!A78)</f>
        <v/>
      </c>
      <c r="B78" s="5" t="str">
        <f>IF('Data Validation'!$K$2&lt;&gt;TRUE,"",'Data Validation'!C78)</f>
        <v/>
      </c>
      <c r="C78" s="5" t="str">
        <f>IF('Data Validation'!$K$2&lt;&gt;TRUE,"",'Data Validation'!E78)</f>
        <v/>
      </c>
      <c r="D78" s="5" t="str">
        <f>IF('Data Validation'!$K$2&lt;&gt;TRUE,"",'Data Validation'!G78)</f>
        <v/>
      </c>
      <c r="E78" s="5" t="str">
        <f>IF($C78&lt;&gt;"M5","",Price!F78)</f>
        <v/>
      </c>
      <c r="F78" s="5" t="str">
        <f>IF($C78&lt;&gt;"M5","",Price!G78)</f>
        <v/>
      </c>
      <c r="G78" s="65" t="str">
        <f>IF($C78&lt;&gt;"M5","",SSA!E78)</f>
        <v/>
      </c>
      <c r="H78" s="65" t="str">
        <f>IF($C78&lt;&gt;"M5","",SSA!F78)</f>
        <v/>
      </c>
      <c r="I78" s="5" t="str">
        <f t="shared" si="14"/>
        <v/>
      </c>
      <c r="J78" s="5" t="str">
        <f t="shared" si="18"/>
        <v/>
      </c>
      <c r="K78" s="5" t="str">
        <f t="shared" si="19"/>
        <v/>
      </c>
      <c r="L78" s="5" t="str">
        <f t="shared" si="20"/>
        <v/>
      </c>
      <c r="M78" s="5" t="str">
        <f t="shared" si="13"/>
        <v/>
      </c>
      <c r="N78" s="15" t="str">
        <f t="shared" si="15"/>
        <v/>
      </c>
      <c r="O78" s="15" t="str">
        <f t="shared" si="21"/>
        <v/>
      </c>
      <c r="P78" s="15" t="str">
        <f t="shared" si="22"/>
        <v/>
      </c>
      <c r="Q78" s="16" t="str">
        <f t="shared" si="23"/>
        <v/>
      </c>
      <c r="R78" s="17" t="str">
        <f t="shared" si="24"/>
        <v/>
      </c>
      <c r="S78" s="39" t="str">
        <f t="shared" ca="1" si="16"/>
        <v/>
      </c>
      <c r="T78" s="39" t="str">
        <f t="shared" ca="1" si="17"/>
        <v/>
      </c>
      <c r="U78" s="15" t="str">
        <f t="shared" ca="1" si="11"/>
        <v/>
      </c>
      <c r="V78" s="40" t="str">
        <f t="shared" ca="1" si="12"/>
        <v/>
      </c>
    </row>
    <row r="79" spans="1:22" x14ac:dyDescent="0.55000000000000004">
      <c r="A79" s="5" t="str">
        <f>IF('Data Validation'!$K$2&lt;&gt;TRUE,"",'Data Validation'!A79)</f>
        <v/>
      </c>
      <c r="B79" s="5" t="str">
        <f>IF('Data Validation'!$K$2&lt;&gt;TRUE,"",'Data Validation'!C79)</f>
        <v/>
      </c>
      <c r="C79" s="5" t="str">
        <f>IF('Data Validation'!$K$2&lt;&gt;TRUE,"",'Data Validation'!E79)</f>
        <v/>
      </c>
      <c r="D79" s="5" t="str">
        <f>IF('Data Validation'!$K$2&lt;&gt;TRUE,"",'Data Validation'!G79)</f>
        <v/>
      </c>
      <c r="E79" s="5" t="str">
        <f>IF($C79&lt;&gt;"M5","",Price!F79)</f>
        <v/>
      </c>
      <c r="F79" s="5" t="str">
        <f>IF($C79&lt;&gt;"M5","",Price!G79)</f>
        <v/>
      </c>
      <c r="G79" s="65" t="str">
        <f>IF($C79&lt;&gt;"M5","",SSA!E79)</f>
        <v/>
      </c>
      <c r="H79" s="65" t="str">
        <f>IF($C79&lt;&gt;"M5","",SSA!F79)</f>
        <v/>
      </c>
      <c r="I79" s="5" t="str">
        <f t="shared" si="14"/>
        <v/>
      </c>
      <c r="J79" s="5" t="str">
        <f t="shared" si="18"/>
        <v/>
      </c>
      <c r="K79" s="5" t="str">
        <f t="shared" si="19"/>
        <v/>
      </c>
      <c r="L79" s="5" t="str">
        <f t="shared" si="20"/>
        <v/>
      </c>
      <c r="M79" s="5" t="str">
        <f t="shared" si="13"/>
        <v/>
      </c>
      <c r="N79" s="15" t="str">
        <f t="shared" si="15"/>
        <v/>
      </c>
      <c r="O79" s="15" t="str">
        <f t="shared" si="21"/>
        <v/>
      </c>
      <c r="P79" s="15" t="str">
        <f t="shared" si="22"/>
        <v/>
      </c>
      <c r="Q79" s="16" t="str">
        <f t="shared" si="23"/>
        <v/>
      </c>
      <c r="R79" s="17" t="str">
        <f t="shared" si="24"/>
        <v/>
      </c>
      <c r="S79" s="39" t="str">
        <f t="shared" ca="1" si="16"/>
        <v/>
      </c>
      <c r="T79" s="39" t="str">
        <f t="shared" ca="1" si="17"/>
        <v/>
      </c>
      <c r="U79" s="15" t="str">
        <f t="shared" ca="1" si="11"/>
        <v/>
      </c>
      <c r="V79" s="40" t="str">
        <f t="shared" ca="1" si="12"/>
        <v/>
      </c>
    </row>
    <row r="80" spans="1:22" x14ac:dyDescent="0.55000000000000004">
      <c r="A80" s="5" t="str">
        <f>IF('Data Validation'!$K$2&lt;&gt;TRUE,"",'Data Validation'!A80)</f>
        <v/>
      </c>
      <c r="B80" s="5" t="str">
        <f>IF('Data Validation'!$K$2&lt;&gt;TRUE,"",'Data Validation'!C80)</f>
        <v/>
      </c>
      <c r="C80" s="5" t="str">
        <f>IF('Data Validation'!$K$2&lt;&gt;TRUE,"",'Data Validation'!E80)</f>
        <v/>
      </c>
      <c r="D80" s="5" t="str">
        <f>IF('Data Validation'!$K$2&lt;&gt;TRUE,"",'Data Validation'!G80)</f>
        <v/>
      </c>
      <c r="E80" s="5" t="str">
        <f>IF($C80&lt;&gt;"M5","",Price!F80)</f>
        <v/>
      </c>
      <c r="F80" s="5" t="str">
        <f>IF($C80&lt;&gt;"M5","",Price!G80)</f>
        <v/>
      </c>
      <c r="G80" s="65" t="str">
        <f>IF($C80&lt;&gt;"M5","",SSA!E80)</f>
        <v/>
      </c>
      <c r="H80" s="65" t="str">
        <f>IF($C80&lt;&gt;"M5","",SSA!F80)</f>
        <v/>
      </c>
      <c r="I80" s="5" t="str">
        <f t="shared" si="14"/>
        <v/>
      </c>
      <c r="J80" s="5" t="str">
        <f t="shared" si="18"/>
        <v/>
      </c>
      <c r="K80" s="5" t="str">
        <f t="shared" si="19"/>
        <v/>
      </c>
      <c r="L80" s="5" t="str">
        <f t="shared" si="20"/>
        <v/>
      </c>
      <c r="M80" s="5" t="str">
        <f t="shared" si="13"/>
        <v/>
      </c>
      <c r="N80" s="15" t="str">
        <f t="shared" si="15"/>
        <v/>
      </c>
      <c r="O80" s="15" t="str">
        <f t="shared" si="21"/>
        <v/>
      </c>
      <c r="P80" s="15" t="str">
        <f t="shared" si="22"/>
        <v/>
      </c>
      <c r="Q80" s="16" t="str">
        <f t="shared" si="23"/>
        <v/>
      </c>
      <c r="R80" s="17" t="str">
        <f t="shared" si="24"/>
        <v/>
      </c>
      <c r="S80" s="39" t="str">
        <f t="shared" ca="1" si="16"/>
        <v/>
      </c>
      <c r="T80" s="39" t="str">
        <f t="shared" ca="1" si="17"/>
        <v/>
      </c>
      <c r="U80" s="15" t="str">
        <f t="shared" ca="1" si="11"/>
        <v/>
      </c>
      <c r="V80" s="40" t="str">
        <f t="shared" ca="1" si="12"/>
        <v/>
      </c>
    </row>
    <row r="81" spans="1:22" x14ac:dyDescent="0.55000000000000004">
      <c r="A81" s="5" t="str">
        <f>IF('Data Validation'!$K$2&lt;&gt;TRUE,"",'Data Validation'!A81)</f>
        <v/>
      </c>
      <c r="B81" s="5" t="str">
        <f>IF('Data Validation'!$K$2&lt;&gt;TRUE,"",'Data Validation'!C81)</f>
        <v/>
      </c>
      <c r="C81" s="5" t="str">
        <f>IF('Data Validation'!$K$2&lt;&gt;TRUE,"",'Data Validation'!E81)</f>
        <v/>
      </c>
      <c r="D81" s="5" t="str">
        <f>IF('Data Validation'!$K$2&lt;&gt;TRUE,"",'Data Validation'!G81)</f>
        <v/>
      </c>
      <c r="E81" s="5" t="str">
        <f>IF($C81&lt;&gt;"M5","",Price!F81)</f>
        <v/>
      </c>
      <c r="F81" s="5" t="str">
        <f>IF($C81&lt;&gt;"M5","",Price!G81)</f>
        <v/>
      </c>
      <c r="G81" s="65" t="str">
        <f>IF($C81&lt;&gt;"M5","",SSA!E81)</f>
        <v/>
      </c>
      <c r="H81" s="65" t="str">
        <f>IF($C81&lt;&gt;"M5","",SSA!F81)</f>
        <v/>
      </c>
      <c r="I81" s="5" t="str">
        <f t="shared" si="14"/>
        <v/>
      </c>
      <c r="J81" s="5" t="str">
        <f t="shared" si="18"/>
        <v/>
      </c>
      <c r="K81" s="5" t="str">
        <f t="shared" si="19"/>
        <v/>
      </c>
      <c r="L81" s="5" t="str">
        <f t="shared" si="20"/>
        <v/>
      </c>
      <c r="M81" s="5" t="str">
        <f t="shared" si="13"/>
        <v/>
      </c>
      <c r="N81" s="15" t="str">
        <f t="shared" si="15"/>
        <v/>
      </c>
      <c r="O81" s="15" t="str">
        <f t="shared" si="21"/>
        <v/>
      </c>
      <c r="P81" s="15" t="str">
        <f t="shared" si="22"/>
        <v/>
      </c>
      <c r="Q81" s="16" t="str">
        <f t="shared" si="23"/>
        <v/>
      </c>
      <c r="R81" s="17" t="str">
        <f t="shared" si="24"/>
        <v/>
      </c>
      <c r="S81" s="39" t="str">
        <f t="shared" ca="1" si="16"/>
        <v/>
      </c>
      <c r="T81" s="39" t="str">
        <f t="shared" ca="1" si="17"/>
        <v/>
      </c>
      <c r="U81" s="15" t="str">
        <f t="shared" ca="1" si="11"/>
        <v/>
      </c>
      <c r="V81" s="40" t="str">
        <f t="shared" ca="1" si="12"/>
        <v/>
      </c>
    </row>
    <row r="82" spans="1:22" x14ac:dyDescent="0.55000000000000004">
      <c r="A82" s="5" t="str">
        <f>IF('Data Validation'!$K$2&lt;&gt;TRUE,"",'Data Validation'!A82)</f>
        <v/>
      </c>
      <c r="B82" s="5" t="str">
        <f>IF('Data Validation'!$K$2&lt;&gt;TRUE,"",'Data Validation'!C82)</f>
        <v/>
      </c>
      <c r="C82" s="5" t="str">
        <f>IF('Data Validation'!$K$2&lt;&gt;TRUE,"",'Data Validation'!E82)</f>
        <v/>
      </c>
      <c r="D82" s="5" t="str">
        <f>IF('Data Validation'!$K$2&lt;&gt;TRUE,"",'Data Validation'!G82)</f>
        <v/>
      </c>
      <c r="E82" s="5" t="str">
        <f>IF($C82&lt;&gt;"M5","",Price!F82)</f>
        <v/>
      </c>
      <c r="F82" s="5" t="str">
        <f>IF($C82&lt;&gt;"M5","",Price!G82)</f>
        <v/>
      </c>
      <c r="G82" s="65" t="str">
        <f>IF($C82&lt;&gt;"M5","",SSA!E82)</f>
        <v/>
      </c>
      <c r="H82" s="65" t="str">
        <f>IF($C82&lt;&gt;"M5","",SSA!F82)</f>
        <v/>
      </c>
      <c r="I82" s="5" t="str">
        <f t="shared" si="14"/>
        <v/>
      </c>
      <c r="J82" s="5" t="str">
        <f t="shared" si="18"/>
        <v/>
      </c>
      <c r="K82" s="5" t="str">
        <f t="shared" si="19"/>
        <v/>
      </c>
      <c r="L82" s="5" t="str">
        <f t="shared" si="20"/>
        <v/>
      </c>
      <c r="M82" s="5" t="str">
        <f t="shared" si="13"/>
        <v/>
      </c>
      <c r="N82" s="15" t="str">
        <f t="shared" si="15"/>
        <v/>
      </c>
      <c r="O82" s="15" t="str">
        <f t="shared" si="21"/>
        <v/>
      </c>
      <c r="P82" s="15" t="str">
        <f t="shared" si="22"/>
        <v/>
      </c>
      <c r="Q82" s="16" t="str">
        <f t="shared" si="23"/>
        <v/>
      </c>
      <c r="R82" s="17" t="str">
        <f t="shared" si="24"/>
        <v/>
      </c>
      <c r="S82" s="39" t="str">
        <f t="shared" ca="1" si="16"/>
        <v/>
      </c>
      <c r="T82" s="39" t="str">
        <f t="shared" ca="1" si="17"/>
        <v/>
      </c>
      <c r="U82" s="15" t="str">
        <f t="shared" ca="1" si="11"/>
        <v/>
      </c>
      <c r="V82" s="40" t="str">
        <f t="shared" ca="1" si="12"/>
        <v/>
      </c>
    </row>
    <row r="83" spans="1:22" x14ac:dyDescent="0.55000000000000004">
      <c r="A83" s="5" t="str">
        <f>IF('Data Validation'!$K$2&lt;&gt;TRUE,"",'Data Validation'!A83)</f>
        <v/>
      </c>
      <c r="B83" s="5" t="str">
        <f>IF('Data Validation'!$K$2&lt;&gt;TRUE,"",'Data Validation'!C83)</f>
        <v/>
      </c>
      <c r="C83" s="5" t="str">
        <f>IF('Data Validation'!$K$2&lt;&gt;TRUE,"",'Data Validation'!E83)</f>
        <v/>
      </c>
      <c r="D83" s="5" t="str">
        <f>IF('Data Validation'!$K$2&lt;&gt;TRUE,"",'Data Validation'!G83)</f>
        <v/>
      </c>
      <c r="E83" s="5" t="str">
        <f>IF($C83&lt;&gt;"M5","",Price!F83)</f>
        <v/>
      </c>
      <c r="F83" s="5" t="str">
        <f>IF($C83&lt;&gt;"M5","",Price!G83)</f>
        <v/>
      </c>
      <c r="G83" s="65" t="str">
        <f>IF($C83&lt;&gt;"M5","",SSA!E83)</f>
        <v/>
      </c>
      <c r="H83" s="65" t="str">
        <f>IF($C83&lt;&gt;"M5","",SSA!F83)</f>
        <v/>
      </c>
      <c r="I83" s="5" t="str">
        <f t="shared" si="14"/>
        <v/>
      </c>
      <c r="J83" s="5" t="str">
        <f t="shared" si="18"/>
        <v/>
      </c>
      <c r="K83" s="5" t="str">
        <f t="shared" si="19"/>
        <v/>
      </c>
      <c r="L83" s="5" t="str">
        <f t="shared" si="20"/>
        <v/>
      </c>
      <c r="M83" s="5" t="str">
        <f t="shared" si="13"/>
        <v/>
      </c>
      <c r="N83" s="15" t="str">
        <f t="shared" si="15"/>
        <v/>
      </c>
      <c r="O83" s="15" t="str">
        <f t="shared" si="21"/>
        <v/>
      </c>
      <c r="P83" s="15" t="str">
        <f t="shared" si="22"/>
        <v/>
      </c>
      <c r="Q83" s="16" t="str">
        <f t="shared" si="23"/>
        <v/>
      </c>
      <c r="R83" s="17" t="str">
        <f t="shared" si="24"/>
        <v/>
      </c>
      <c r="S83" s="39" t="str">
        <f t="shared" ca="1" si="16"/>
        <v/>
      </c>
      <c r="T83" s="39" t="str">
        <f t="shared" ca="1" si="17"/>
        <v/>
      </c>
      <c r="U83" s="15" t="str">
        <f t="shared" ca="1" si="11"/>
        <v/>
      </c>
      <c r="V83" s="40" t="str">
        <f t="shared" ca="1" si="12"/>
        <v/>
      </c>
    </row>
    <row r="84" spans="1:22" x14ac:dyDescent="0.55000000000000004">
      <c r="A84" s="5" t="str">
        <f>IF('Data Validation'!$K$2&lt;&gt;TRUE,"",'Data Validation'!A84)</f>
        <v/>
      </c>
      <c r="B84" s="5" t="str">
        <f>IF('Data Validation'!$K$2&lt;&gt;TRUE,"",'Data Validation'!C84)</f>
        <v/>
      </c>
      <c r="C84" s="5" t="str">
        <f>IF('Data Validation'!$K$2&lt;&gt;TRUE,"",'Data Validation'!E84)</f>
        <v/>
      </c>
      <c r="D84" s="5" t="str">
        <f>IF('Data Validation'!$K$2&lt;&gt;TRUE,"",'Data Validation'!G84)</f>
        <v/>
      </c>
      <c r="E84" s="5" t="str">
        <f>IF($C84&lt;&gt;"M5","",Price!F84)</f>
        <v/>
      </c>
      <c r="F84" s="5" t="str">
        <f>IF($C84&lt;&gt;"M5","",Price!G84)</f>
        <v/>
      </c>
      <c r="G84" s="65" t="str">
        <f>IF($C84&lt;&gt;"M5","",SSA!E84)</f>
        <v/>
      </c>
      <c r="H84" s="65" t="str">
        <f>IF($C84&lt;&gt;"M5","",SSA!F84)</f>
        <v/>
      </c>
      <c r="I84" s="5" t="str">
        <f t="shared" si="14"/>
        <v/>
      </c>
      <c r="J84" s="5" t="str">
        <f t="shared" si="18"/>
        <v/>
      </c>
      <c r="K84" s="5" t="str">
        <f t="shared" si="19"/>
        <v/>
      </c>
      <c r="L84" s="5" t="str">
        <f t="shared" si="20"/>
        <v/>
      </c>
      <c r="M84" s="5" t="str">
        <f t="shared" si="13"/>
        <v/>
      </c>
      <c r="N84" s="15" t="str">
        <f t="shared" si="15"/>
        <v/>
      </c>
      <c r="O84" s="15" t="str">
        <f t="shared" si="21"/>
        <v/>
      </c>
      <c r="P84" s="15" t="str">
        <f t="shared" si="22"/>
        <v/>
      </c>
      <c r="Q84" s="16" t="str">
        <f t="shared" si="23"/>
        <v/>
      </c>
      <c r="R84" s="17" t="str">
        <f t="shared" si="24"/>
        <v/>
      </c>
      <c r="S84" s="39" t="str">
        <f t="shared" ca="1" si="16"/>
        <v/>
      </c>
      <c r="T84" s="39" t="str">
        <f t="shared" ca="1" si="17"/>
        <v/>
      </c>
      <c r="U84" s="15" t="str">
        <f t="shared" ref="U84:U147" ca="1" si="25">IFERROR(S84+T84,"")</f>
        <v/>
      </c>
      <c r="V84" s="40" t="str">
        <f t="shared" ref="V84:V147" ca="1" si="26">IF(U84="","",IF(U84&gt;=3,"Range Trade",""))</f>
        <v/>
      </c>
    </row>
    <row r="85" spans="1:22" x14ac:dyDescent="0.55000000000000004">
      <c r="A85" s="5" t="str">
        <f>IF('Data Validation'!$K$2&lt;&gt;TRUE,"",'Data Validation'!A85)</f>
        <v/>
      </c>
      <c r="B85" s="5" t="str">
        <f>IF('Data Validation'!$K$2&lt;&gt;TRUE,"",'Data Validation'!C85)</f>
        <v/>
      </c>
      <c r="C85" s="5" t="str">
        <f>IF('Data Validation'!$K$2&lt;&gt;TRUE,"",'Data Validation'!E85)</f>
        <v/>
      </c>
      <c r="D85" s="5" t="str">
        <f>IF('Data Validation'!$K$2&lt;&gt;TRUE,"",'Data Validation'!G85)</f>
        <v/>
      </c>
      <c r="E85" s="5" t="str">
        <f>IF($C85&lt;&gt;"M5","",Price!F85)</f>
        <v/>
      </c>
      <c r="F85" s="5" t="str">
        <f>IF($C85&lt;&gt;"M5","",Price!G85)</f>
        <v/>
      </c>
      <c r="G85" s="65" t="str">
        <f>IF($C85&lt;&gt;"M5","",SSA!E85)</f>
        <v/>
      </c>
      <c r="H85" s="65" t="str">
        <f>IF($C85&lt;&gt;"M5","",SSA!F85)</f>
        <v/>
      </c>
      <c r="I85" s="5" t="str">
        <f t="shared" si="14"/>
        <v/>
      </c>
      <c r="J85" s="5" t="str">
        <f t="shared" si="18"/>
        <v/>
      </c>
      <c r="K85" s="5" t="str">
        <f t="shared" si="19"/>
        <v/>
      </c>
      <c r="L85" s="5" t="str">
        <f t="shared" si="20"/>
        <v/>
      </c>
      <c r="M85" s="5" t="str">
        <f t="shared" ref="M85:M148" si="27">IFERROR(AVERAGE(L68:L85),"")</f>
        <v/>
      </c>
      <c r="N85" s="15" t="str">
        <f t="shared" si="15"/>
        <v/>
      </c>
      <c r="O85" s="15" t="str">
        <f t="shared" si="21"/>
        <v/>
      </c>
      <c r="P85" s="15" t="str">
        <f t="shared" si="22"/>
        <v/>
      </c>
      <c r="Q85" s="16" t="str">
        <f t="shared" si="23"/>
        <v/>
      </c>
      <c r="R85" s="17" t="str">
        <f t="shared" si="24"/>
        <v/>
      </c>
      <c r="S85" s="39" t="str">
        <f t="shared" ca="1" si="16"/>
        <v/>
      </c>
      <c r="T85" s="39" t="str">
        <f t="shared" ca="1" si="17"/>
        <v/>
      </c>
      <c r="U85" s="15" t="str">
        <f t="shared" ca="1" si="25"/>
        <v/>
      </c>
      <c r="V85" s="40" t="str">
        <f t="shared" ca="1" si="26"/>
        <v/>
      </c>
    </row>
    <row r="86" spans="1:22" x14ac:dyDescent="0.55000000000000004">
      <c r="A86" s="5" t="str">
        <f>IF('Data Validation'!$K$2&lt;&gt;TRUE,"",'Data Validation'!A86)</f>
        <v/>
      </c>
      <c r="B86" s="5" t="str">
        <f>IF('Data Validation'!$K$2&lt;&gt;TRUE,"",'Data Validation'!C86)</f>
        <v/>
      </c>
      <c r="C86" s="5" t="str">
        <f>IF('Data Validation'!$K$2&lt;&gt;TRUE,"",'Data Validation'!E86)</f>
        <v/>
      </c>
      <c r="D86" s="5" t="str">
        <f>IF('Data Validation'!$K$2&lt;&gt;TRUE,"",'Data Validation'!G86)</f>
        <v/>
      </c>
      <c r="E86" s="5" t="str">
        <f>IF($C86&lt;&gt;"M5","",Price!F86)</f>
        <v/>
      </c>
      <c r="F86" s="5" t="str">
        <f>IF($C86&lt;&gt;"M5","",Price!G86)</f>
        <v/>
      </c>
      <c r="G86" s="65" t="str">
        <f>IF($C86&lt;&gt;"M5","",SSA!E86)</f>
        <v/>
      </c>
      <c r="H86" s="65" t="str">
        <f>IF($C86&lt;&gt;"M5","",SSA!F86)</f>
        <v/>
      </c>
      <c r="I86" s="5" t="str">
        <f t="shared" si="14"/>
        <v/>
      </c>
      <c r="J86" s="5" t="str">
        <f t="shared" si="18"/>
        <v/>
      </c>
      <c r="K86" s="5" t="str">
        <f t="shared" si="19"/>
        <v/>
      </c>
      <c r="L86" s="5" t="str">
        <f t="shared" si="20"/>
        <v/>
      </c>
      <c r="M86" s="5" t="str">
        <f t="shared" si="27"/>
        <v/>
      </c>
      <c r="N86" s="15" t="str">
        <f t="shared" si="15"/>
        <v/>
      </c>
      <c r="O86" s="15" t="str">
        <f t="shared" si="21"/>
        <v/>
      </c>
      <c r="P86" s="15" t="str">
        <f t="shared" si="22"/>
        <v/>
      </c>
      <c r="Q86" s="16" t="str">
        <f t="shared" si="23"/>
        <v/>
      </c>
      <c r="R86" s="17" t="str">
        <f t="shared" si="24"/>
        <v/>
      </c>
      <c r="S86" s="39" t="str">
        <f t="shared" ca="1" si="16"/>
        <v/>
      </c>
      <c r="T86" s="39" t="str">
        <f t="shared" ca="1" si="17"/>
        <v/>
      </c>
      <c r="U86" s="15" t="str">
        <f t="shared" ca="1" si="25"/>
        <v/>
      </c>
      <c r="V86" s="40" t="str">
        <f t="shared" ca="1" si="26"/>
        <v/>
      </c>
    </row>
    <row r="87" spans="1:22" x14ac:dyDescent="0.55000000000000004">
      <c r="A87" s="5" t="str">
        <f>IF('Data Validation'!$K$2&lt;&gt;TRUE,"",'Data Validation'!A87)</f>
        <v/>
      </c>
      <c r="B87" s="5" t="str">
        <f>IF('Data Validation'!$K$2&lt;&gt;TRUE,"",'Data Validation'!C87)</f>
        <v/>
      </c>
      <c r="C87" s="5" t="str">
        <f>IF('Data Validation'!$K$2&lt;&gt;TRUE,"",'Data Validation'!E87)</f>
        <v/>
      </c>
      <c r="D87" s="5" t="str">
        <f>IF('Data Validation'!$K$2&lt;&gt;TRUE,"",'Data Validation'!G87)</f>
        <v/>
      </c>
      <c r="E87" s="5" t="str">
        <f>IF($C87&lt;&gt;"M5","",Price!F87)</f>
        <v/>
      </c>
      <c r="F87" s="5" t="str">
        <f>IF($C87&lt;&gt;"M5","",Price!G87)</f>
        <v/>
      </c>
      <c r="G87" s="65" t="str">
        <f>IF($C87&lt;&gt;"M5","",SSA!E87)</f>
        <v/>
      </c>
      <c r="H87" s="65" t="str">
        <f>IF($C87&lt;&gt;"M5","",SSA!F87)</f>
        <v/>
      </c>
      <c r="I87" s="5" t="str">
        <f t="shared" si="14"/>
        <v/>
      </c>
      <c r="J87" s="5" t="str">
        <f t="shared" si="18"/>
        <v/>
      </c>
      <c r="K87" s="5" t="str">
        <f t="shared" si="19"/>
        <v/>
      </c>
      <c r="L87" s="5" t="str">
        <f t="shared" si="20"/>
        <v/>
      </c>
      <c r="M87" s="5" t="str">
        <f t="shared" si="27"/>
        <v/>
      </c>
      <c r="N87" s="15" t="str">
        <f t="shared" si="15"/>
        <v/>
      </c>
      <c r="O87" s="15" t="str">
        <f t="shared" si="21"/>
        <v/>
      </c>
      <c r="P87" s="15" t="str">
        <f t="shared" si="22"/>
        <v/>
      </c>
      <c r="Q87" s="16" t="str">
        <f t="shared" si="23"/>
        <v/>
      </c>
      <c r="R87" s="17" t="str">
        <f t="shared" si="24"/>
        <v/>
      </c>
      <c r="S87" s="39" t="str">
        <f t="shared" ca="1" si="16"/>
        <v/>
      </c>
      <c r="T87" s="39" t="str">
        <f t="shared" ca="1" si="17"/>
        <v/>
      </c>
      <c r="U87" s="15" t="str">
        <f t="shared" ca="1" si="25"/>
        <v/>
      </c>
      <c r="V87" s="40" t="str">
        <f t="shared" ca="1" si="26"/>
        <v/>
      </c>
    </row>
    <row r="88" spans="1:22" x14ac:dyDescent="0.55000000000000004">
      <c r="A88" s="5" t="str">
        <f>IF('Data Validation'!$K$2&lt;&gt;TRUE,"",'Data Validation'!A88)</f>
        <v/>
      </c>
      <c r="B88" s="5" t="str">
        <f>IF('Data Validation'!$K$2&lt;&gt;TRUE,"",'Data Validation'!C88)</f>
        <v/>
      </c>
      <c r="C88" s="5" t="str">
        <f>IF('Data Validation'!$K$2&lt;&gt;TRUE,"",'Data Validation'!E88)</f>
        <v/>
      </c>
      <c r="D88" s="5" t="str">
        <f>IF('Data Validation'!$K$2&lt;&gt;TRUE,"",'Data Validation'!G88)</f>
        <v/>
      </c>
      <c r="E88" s="5" t="str">
        <f>IF($C88&lt;&gt;"M5","",Price!F88)</f>
        <v/>
      </c>
      <c r="F88" s="5" t="str">
        <f>IF($C88&lt;&gt;"M5","",Price!G88)</f>
        <v/>
      </c>
      <c r="G88" s="65" t="str">
        <f>IF($C88&lt;&gt;"M5","",SSA!E88)</f>
        <v/>
      </c>
      <c r="H88" s="65" t="str">
        <f>IF($C88&lt;&gt;"M5","",SSA!F88)</f>
        <v/>
      </c>
      <c r="I88" s="5" t="str">
        <f t="shared" si="14"/>
        <v/>
      </c>
      <c r="J88" s="5" t="str">
        <f t="shared" si="18"/>
        <v/>
      </c>
      <c r="K88" s="5" t="str">
        <f t="shared" si="19"/>
        <v/>
      </c>
      <c r="L88" s="5" t="str">
        <f t="shared" si="20"/>
        <v/>
      </c>
      <c r="M88" s="5" t="str">
        <f t="shared" si="27"/>
        <v/>
      </c>
      <c r="N88" s="15" t="str">
        <f t="shared" si="15"/>
        <v/>
      </c>
      <c r="O88" s="15" t="str">
        <f t="shared" si="21"/>
        <v/>
      </c>
      <c r="P88" s="15" t="str">
        <f t="shared" si="22"/>
        <v/>
      </c>
      <c r="Q88" s="16" t="str">
        <f t="shared" si="23"/>
        <v/>
      </c>
      <c r="R88" s="17" t="str">
        <f t="shared" si="24"/>
        <v/>
      </c>
      <c r="S88" s="39" t="str">
        <f t="shared" ca="1" si="16"/>
        <v/>
      </c>
      <c r="T88" s="39" t="str">
        <f t="shared" ca="1" si="17"/>
        <v/>
      </c>
      <c r="U88" s="15" t="str">
        <f t="shared" ca="1" si="25"/>
        <v/>
      </c>
      <c r="V88" s="40" t="str">
        <f t="shared" ca="1" si="26"/>
        <v/>
      </c>
    </row>
    <row r="89" spans="1:22" x14ac:dyDescent="0.55000000000000004">
      <c r="A89" s="5" t="str">
        <f>IF('Data Validation'!$K$2&lt;&gt;TRUE,"",'Data Validation'!A89)</f>
        <v/>
      </c>
      <c r="B89" s="5" t="str">
        <f>IF('Data Validation'!$K$2&lt;&gt;TRUE,"",'Data Validation'!C89)</f>
        <v/>
      </c>
      <c r="C89" s="5" t="str">
        <f>IF('Data Validation'!$K$2&lt;&gt;TRUE,"",'Data Validation'!E89)</f>
        <v/>
      </c>
      <c r="D89" s="5" t="str">
        <f>IF('Data Validation'!$K$2&lt;&gt;TRUE,"",'Data Validation'!G89)</f>
        <v/>
      </c>
      <c r="E89" s="5" t="str">
        <f>IF($C89&lt;&gt;"M5","",Price!F89)</f>
        <v/>
      </c>
      <c r="F89" s="5" t="str">
        <f>IF($C89&lt;&gt;"M5","",Price!G89)</f>
        <v/>
      </c>
      <c r="G89" s="65" t="str">
        <f>IF($C89&lt;&gt;"M5","",SSA!E89)</f>
        <v/>
      </c>
      <c r="H89" s="65" t="str">
        <f>IF($C89&lt;&gt;"M5","",SSA!F89)</f>
        <v/>
      </c>
      <c r="I89" s="5" t="str">
        <f t="shared" si="14"/>
        <v/>
      </c>
      <c r="J89" s="5" t="str">
        <f t="shared" si="18"/>
        <v/>
      </c>
      <c r="K89" s="5" t="str">
        <f t="shared" si="19"/>
        <v/>
      </c>
      <c r="L89" s="5" t="str">
        <f t="shared" si="20"/>
        <v/>
      </c>
      <c r="M89" s="5" t="str">
        <f t="shared" si="27"/>
        <v/>
      </c>
      <c r="N89" s="15" t="str">
        <f t="shared" si="15"/>
        <v/>
      </c>
      <c r="O89" s="15" t="str">
        <f t="shared" si="21"/>
        <v/>
      </c>
      <c r="P89" s="15" t="str">
        <f t="shared" si="22"/>
        <v/>
      </c>
      <c r="Q89" s="16" t="str">
        <f t="shared" si="23"/>
        <v/>
      </c>
      <c r="R89" s="17" t="str">
        <f t="shared" si="24"/>
        <v/>
      </c>
      <c r="S89" s="39" t="str">
        <f t="shared" ca="1" si="16"/>
        <v/>
      </c>
      <c r="T89" s="39" t="str">
        <f t="shared" ca="1" si="17"/>
        <v/>
      </c>
      <c r="U89" s="15" t="str">
        <f t="shared" ca="1" si="25"/>
        <v/>
      </c>
      <c r="V89" s="40" t="str">
        <f t="shared" ca="1" si="26"/>
        <v/>
      </c>
    </row>
    <row r="90" spans="1:22" x14ac:dyDescent="0.55000000000000004">
      <c r="A90" s="5" t="str">
        <f>IF('Data Validation'!$K$2&lt;&gt;TRUE,"",'Data Validation'!A90)</f>
        <v/>
      </c>
      <c r="B90" s="5" t="str">
        <f>IF('Data Validation'!$K$2&lt;&gt;TRUE,"",'Data Validation'!C90)</f>
        <v/>
      </c>
      <c r="C90" s="5" t="str">
        <f>IF('Data Validation'!$K$2&lt;&gt;TRUE,"",'Data Validation'!E90)</f>
        <v/>
      </c>
      <c r="D90" s="5" t="str">
        <f>IF('Data Validation'!$K$2&lt;&gt;TRUE,"",'Data Validation'!G90)</f>
        <v/>
      </c>
      <c r="E90" s="5" t="str">
        <f>IF($C90&lt;&gt;"M5","",Price!F90)</f>
        <v/>
      </c>
      <c r="F90" s="5" t="str">
        <f>IF($C90&lt;&gt;"M5","",Price!G90)</f>
        <v/>
      </c>
      <c r="G90" s="65" t="str">
        <f>IF($C90&lt;&gt;"M5","",SSA!E90)</f>
        <v/>
      </c>
      <c r="H90" s="65" t="str">
        <f>IF($C90&lt;&gt;"M5","",SSA!F90)</f>
        <v/>
      </c>
      <c r="I90" s="5" t="str">
        <f t="shared" si="14"/>
        <v/>
      </c>
      <c r="J90" s="5" t="str">
        <f t="shared" si="18"/>
        <v/>
      </c>
      <c r="K90" s="5" t="str">
        <f t="shared" si="19"/>
        <v/>
      </c>
      <c r="L90" s="5" t="str">
        <f t="shared" si="20"/>
        <v/>
      </c>
      <c r="M90" s="5" t="str">
        <f t="shared" si="27"/>
        <v/>
      </c>
      <c r="N90" s="15" t="str">
        <f t="shared" si="15"/>
        <v/>
      </c>
      <c r="O90" s="15" t="str">
        <f t="shared" si="21"/>
        <v/>
      </c>
      <c r="P90" s="15" t="str">
        <f t="shared" si="22"/>
        <v/>
      </c>
      <c r="Q90" s="16" t="str">
        <f t="shared" si="23"/>
        <v/>
      </c>
      <c r="R90" s="17" t="str">
        <f t="shared" si="24"/>
        <v/>
      </c>
      <c r="S90" s="39" t="str">
        <f t="shared" ca="1" si="16"/>
        <v/>
      </c>
      <c r="T90" s="39" t="str">
        <f t="shared" ca="1" si="17"/>
        <v/>
      </c>
      <c r="U90" s="15" t="str">
        <f t="shared" ca="1" si="25"/>
        <v/>
      </c>
      <c r="V90" s="40" t="str">
        <f t="shared" ca="1" si="26"/>
        <v/>
      </c>
    </row>
    <row r="91" spans="1:22" x14ac:dyDescent="0.55000000000000004">
      <c r="A91" s="5" t="str">
        <f>IF('Data Validation'!$K$2&lt;&gt;TRUE,"",'Data Validation'!A91)</f>
        <v/>
      </c>
      <c r="B91" s="5" t="str">
        <f>IF('Data Validation'!$K$2&lt;&gt;TRUE,"",'Data Validation'!C91)</f>
        <v/>
      </c>
      <c r="C91" s="5" t="str">
        <f>IF('Data Validation'!$K$2&lt;&gt;TRUE,"",'Data Validation'!E91)</f>
        <v/>
      </c>
      <c r="D91" s="5" t="str">
        <f>IF('Data Validation'!$K$2&lt;&gt;TRUE,"",'Data Validation'!G91)</f>
        <v/>
      </c>
      <c r="E91" s="5" t="str">
        <f>IF($C91&lt;&gt;"M5","",Price!F91)</f>
        <v/>
      </c>
      <c r="F91" s="5" t="str">
        <f>IF($C91&lt;&gt;"M5","",Price!G91)</f>
        <v/>
      </c>
      <c r="G91" s="65" t="str">
        <f>IF($C91&lt;&gt;"M5","",SSA!E91)</f>
        <v/>
      </c>
      <c r="H91" s="65" t="str">
        <f>IF($C91&lt;&gt;"M5","",SSA!F91)</f>
        <v/>
      </c>
      <c r="I91" s="5" t="str">
        <f t="shared" si="14"/>
        <v/>
      </c>
      <c r="J91" s="5" t="str">
        <f t="shared" si="18"/>
        <v/>
      </c>
      <c r="K91" s="5" t="str">
        <f t="shared" si="19"/>
        <v/>
      </c>
      <c r="L91" s="5" t="str">
        <f t="shared" si="20"/>
        <v/>
      </c>
      <c r="M91" s="5" t="str">
        <f t="shared" si="27"/>
        <v/>
      </c>
      <c r="N91" s="15" t="str">
        <f t="shared" si="15"/>
        <v/>
      </c>
      <c r="O91" s="15" t="str">
        <f t="shared" si="21"/>
        <v/>
      </c>
      <c r="P91" s="15" t="str">
        <f t="shared" si="22"/>
        <v/>
      </c>
      <c r="Q91" s="16" t="str">
        <f t="shared" si="23"/>
        <v/>
      </c>
      <c r="R91" s="17" t="str">
        <f t="shared" si="24"/>
        <v/>
      </c>
      <c r="S91" s="39" t="str">
        <f t="shared" ca="1" si="16"/>
        <v/>
      </c>
      <c r="T91" s="39" t="str">
        <f t="shared" ca="1" si="17"/>
        <v/>
      </c>
      <c r="U91" s="15" t="str">
        <f t="shared" ca="1" si="25"/>
        <v/>
      </c>
      <c r="V91" s="40" t="str">
        <f t="shared" ca="1" si="26"/>
        <v/>
      </c>
    </row>
    <row r="92" spans="1:22" x14ac:dyDescent="0.55000000000000004">
      <c r="A92" s="5" t="str">
        <f>IF('Data Validation'!$K$2&lt;&gt;TRUE,"",'Data Validation'!A92)</f>
        <v/>
      </c>
      <c r="B92" s="5" t="str">
        <f>IF('Data Validation'!$K$2&lt;&gt;TRUE,"",'Data Validation'!C92)</f>
        <v/>
      </c>
      <c r="C92" s="5" t="str">
        <f>IF('Data Validation'!$K$2&lt;&gt;TRUE,"",'Data Validation'!E92)</f>
        <v/>
      </c>
      <c r="D92" s="5" t="str">
        <f>IF('Data Validation'!$K$2&lt;&gt;TRUE,"",'Data Validation'!G92)</f>
        <v/>
      </c>
      <c r="E92" s="5" t="str">
        <f>IF($C92&lt;&gt;"M5","",Price!F92)</f>
        <v/>
      </c>
      <c r="F92" s="5" t="str">
        <f>IF($C92&lt;&gt;"M5","",Price!G92)</f>
        <v/>
      </c>
      <c r="G92" s="65" t="str">
        <f>IF($C92&lt;&gt;"M5","",SSA!E92)</f>
        <v/>
      </c>
      <c r="H92" s="65" t="str">
        <f>IF($C92&lt;&gt;"M5","",SSA!F92)</f>
        <v/>
      </c>
      <c r="I92" s="5" t="str">
        <f t="shared" si="14"/>
        <v/>
      </c>
      <c r="J92" s="5" t="str">
        <f t="shared" si="18"/>
        <v/>
      </c>
      <c r="K92" s="5" t="str">
        <f t="shared" si="19"/>
        <v/>
      </c>
      <c r="L92" s="5" t="str">
        <f t="shared" si="20"/>
        <v/>
      </c>
      <c r="M92" s="5" t="str">
        <f t="shared" si="27"/>
        <v/>
      </c>
      <c r="N92" s="15" t="str">
        <f t="shared" si="15"/>
        <v/>
      </c>
      <c r="O92" s="15" t="str">
        <f t="shared" si="21"/>
        <v/>
      </c>
      <c r="P92" s="15" t="str">
        <f t="shared" si="22"/>
        <v/>
      </c>
      <c r="Q92" s="16" t="str">
        <f t="shared" si="23"/>
        <v/>
      </c>
      <c r="R92" s="17" t="str">
        <f t="shared" si="24"/>
        <v/>
      </c>
      <c r="S92" s="39" t="str">
        <f t="shared" ca="1" si="16"/>
        <v/>
      </c>
      <c r="T92" s="39" t="str">
        <f t="shared" ca="1" si="17"/>
        <v/>
      </c>
      <c r="U92" s="15" t="str">
        <f t="shared" ca="1" si="25"/>
        <v/>
      </c>
      <c r="V92" s="40" t="str">
        <f t="shared" ca="1" si="26"/>
        <v/>
      </c>
    </row>
    <row r="93" spans="1:22" x14ac:dyDescent="0.55000000000000004">
      <c r="A93" s="5" t="str">
        <f>IF('Data Validation'!$K$2&lt;&gt;TRUE,"",'Data Validation'!A93)</f>
        <v/>
      </c>
      <c r="B93" s="5" t="str">
        <f>IF('Data Validation'!$K$2&lt;&gt;TRUE,"",'Data Validation'!C93)</f>
        <v/>
      </c>
      <c r="C93" s="5" t="str">
        <f>IF('Data Validation'!$K$2&lt;&gt;TRUE,"",'Data Validation'!E93)</f>
        <v/>
      </c>
      <c r="D93" s="5" t="str">
        <f>IF('Data Validation'!$K$2&lt;&gt;TRUE,"",'Data Validation'!G93)</f>
        <v/>
      </c>
      <c r="E93" s="5" t="str">
        <f>IF($C93&lt;&gt;"M5","",Price!F93)</f>
        <v/>
      </c>
      <c r="F93" s="5" t="str">
        <f>IF($C93&lt;&gt;"M5","",Price!G93)</f>
        <v/>
      </c>
      <c r="G93" s="65" t="str">
        <f>IF($C93&lt;&gt;"M5","",SSA!E93)</f>
        <v/>
      </c>
      <c r="H93" s="65" t="str">
        <f>IF($C93&lt;&gt;"M5","",SSA!F93)</f>
        <v/>
      </c>
      <c r="I93" s="5" t="str">
        <f t="shared" si="14"/>
        <v/>
      </c>
      <c r="J93" s="5" t="str">
        <f t="shared" si="18"/>
        <v/>
      </c>
      <c r="K93" s="5" t="str">
        <f t="shared" si="19"/>
        <v/>
      </c>
      <c r="L93" s="5" t="str">
        <f t="shared" si="20"/>
        <v/>
      </c>
      <c r="M93" s="5" t="str">
        <f t="shared" si="27"/>
        <v/>
      </c>
      <c r="N93" s="15" t="str">
        <f t="shared" si="15"/>
        <v/>
      </c>
      <c r="O93" s="15" t="str">
        <f t="shared" si="21"/>
        <v/>
      </c>
      <c r="P93" s="15" t="str">
        <f t="shared" si="22"/>
        <v/>
      </c>
      <c r="Q93" s="16" t="str">
        <f t="shared" si="23"/>
        <v/>
      </c>
      <c r="R93" s="17" t="str">
        <f t="shared" si="24"/>
        <v/>
      </c>
      <c r="S93" s="39" t="str">
        <f t="shared" ca="1" si="16"/>
        <v/>
      </c>
      <c r="T93" s="39" t="str">
        <f t="shared" ca="1" si="17"/>
        <v/>
      </c>
      <c r="U93" s="15" t="str">
        <f t="shared" ca="1" si="25"/>
        <v/>
      </c>
      <c r="V93" s="40" t="str">
        <f t="shared" ca="1" si="26"/>
        <v/>
      </c>
    </row>
    <row r="94" spans="1:22" x14ac:dyDescent="0.55000000000000004">
      <c r="A94" s="5" t="str">
        <f>IF('Data Validation'!$K$2&lt;&gt;TRUE,"",'Data Validation'!A94)</f>
        <v/>
      </c>
      <c r="B94" s="5" t="str">
        <f>IF('Data Validation'!$K$2&lt;&gt;TRUE,"",'Data Validation'!C94)</f>
        <v/>
      </c>
      <c r="C94" s="5" t="str">
        <f>IF('Data Validation'!$K$2&lt;&gt;TRUE,"",'Data Validation'!E94)</f>
        <v/>
      </c>
      <c r="D94" s="5" t="str">
        <f>IF('Data Validation'!$K$2&lt;&gt;TRUE,"",'Data Validation'!G94)</f>
        <v/>
      </c>
      <c r="E94" s="5" t="str">
        <f>IF($C94&lt;&gt;"M5","",Price!F94)</f>
        <v/>
      </c>
      <c r="F94" s="5" t="str">
        <f>IF($C94&lt;&gt;"M5","",Price!G94)</f>
        <v/>
      </c>
      <c r="G94" s="65" t="str">
        <f>IF($C94&lt;&gt;"M5","",SSA!E94)</f>
        <v/>
      </c>
      <c r="H94" s="65" t="str">
        <f>IF($C94&lt;&gt;"M5","",SSA!F94)</f>
        <v/>
      </c>
      <c r="I94" s="5" t="str">
        <f t="shared" si="14"/>
        <v/>
      </c>
      <c r="J94" s="5" t="str">
        <f t="shared" si="18"/>
        <v/>
      </c>
      <c r="K94" s="5" t="str">
        <f t="shared" si="19"/>
        <v/>
      </c>
      <c r="L94" s="5" t="str">
        <f t="shared" si="20"/>
        <v/>
      </c>
      <c r="M94" s="5" t="str">
        <f t="shared" si="27"/>
        <v/>
      </c>
      <c r="N94" s="15" t="str">
        <f t="shared" si="15"/>
        <v/>
      </c>
      <c r="O94" s="15" t="str">
        <f t="shared" si="21"/>
        <v/>
      </c>
      <c r="P94" s="15" t="str">
        <f t="shared" si="22"/>
        <v/>
      </c>
      <c r="Q94" s="16" t="str">
        <f t="shared" si="23"/>
        <v/>
      </c>
      <c r="R94" s="17" t="str">
        <f t="shared" si="24"/>
        <v/>
      </c>
      <c r="S94" s="39" t="str">
        <f t="shared" ca="1" si="16"/>
        <v/>
      </c>
      <c r="T94" s="39" t="str">
        <f t="shared" ca="1" si="17"/>
        <v/>
      </c>
      <c r="U94" s="15" t="str">
        <f t="shared" ca="1" si="25"/>
        <v/>
      </c>
      <c r="V94" s="40" t="str">
        <f t="shared" ca="1" si="26"/>
        <v/>
      </c>
    </row>
    <row r="95" spans="1:22" x14ac:dyDescent="0.55000000000000004">
      <c r="A95" s="5" t="str">
        <f>IF('Data Validation'!$K$2&lt;&gt;TRUE,"",'Data Validation'!A95)</f>
        <v/>
      </c>
      <c r="B95" s="5" t="str">
        <f>IF('Data Validation'!$K$2&lt;&gt;TRUE,"",'Data Validation'!C95)</f>
        <v/>
      </c>
      <c r="C95" s="5" t="str">
        <f>IF('Data Validation'!$K$2&lt;&gt;TRUE,"",'Data Validation'!E95)</f>
        <v/>
      </c>
      <c r="D95" s="5" t="str">
        <f>IF('Data Validation'!$K$2&lt;&gt;TRUE,"",'Data Validation'!G95)</f>
        <v/>
      </c>
      <c r="E95" s="5" t="str">
        <f>IF($C95&lt;&gt;"M5","",Price!F95)</f>
        <v/>
      </c>
      <c r="F95" s="5" t="str">
        <f>IF($C95&lt;&gt;"M5","",Price!G95)</f>
        <v/>
      </c>
      <c r="G95" s="65" t="str">
        <f>IF($C95&lt;&gt;"M5","",SSA!E95)</f>
        <v/>
      </c>
      <c r="H95" s="65" t="str">
        <f>IF($C95&lt;&gt;"M5","",SSA!F95)</f>
        <v/>
      </c>
      <c r="I95" s="5" t="str">
        <f t="shared" si="14"/>
        <v/>
      </c>
      <c r="J95" s="5" t="str">
        <f t="shared" si="18"/>
        <v/>
      </c>
      <c r="K95" s="5" t="str">
        <f t="shared" si="19"/>
        <v/>
      </c>
      <c r="L95" s="5" t="str">
        <f t="shared" si="20"/>
        <v/>
      </c>
      <c r="M95" s="5" t="str">
        <f t="shared" si="27"/>
        <v/>
      </c>
      <c r="N95" s="15" t="str">
        <f t="shared" si="15"/>
        <v/>
      </c>
      <c r="O95" s="15" t="str">
        <f t="shared" si="21"/>
        <v/>
      </c>
      <c r="P95" s="15" t="str">
        <f t="shared" si="22"/>
        <v/>
      </c>
      <c r="Q95" s="16" t="str">
        <f t="shared" si="23"/>
        <v/>
      </c>
      <c r="R95" s="17" t="str">
        <f t="shared" si="24"/>
        <v/>
      </c>
      <c r="S95" s="39" t="str">
        <f t="shared" ca="1" si="16"/>
        <v/>
      </c>
      <c r="T95" s="39" t="str">
        <f t="shared" ca="1" si="17"/>
        <v/>
      </c>
      <c r="U95" s="15" t="str">
        <f t="shared" ca="1" si="25"/>
        <v/>
      </c>
      <c r="V95" s="40" t="str">
        <f t="shared" ca="1" si="26"/>
        <v/>
      </c>
    </row>
    <row r="96" spans="1:22" x14ac:dyDescent="0.55000000000000004">
      <c r="A96" s="5" t="str">
        <f>IF('Data Validation'!$K$2&lt;&gt;TRUE,"",'Data Validation'!A96)</f>
        <v/>
      </c>
      <c r="B96" s="5" t="str">
        <f>IF('Data Validation'!$K$2&lt;&gt;TRUE,"",'Data Validation'!C96)</f>
        <v/>
      </c>
      <c r="C96" s="5" t="str">
        <f>IF('Data Validation'!$K$2&lt;&gt;TRUE,"",'Data Validation'!E96)</f>
        <v/>
      </c>
      <c r="D96" s="5" t="str">
        <f>IF('Data Validation'!$K$2&lt;&gt;TRUE,"",'Data Validation'!G96)</f>
        <v/>
      </c>
      <c r="E96" s="5" t="str">
        <f>IF($C96&lt;&gt;"M5","",Price!F96)</f>
        <v/>
      </c>
      <c r="F96" s="5" t="str">
        <f>IF($C96&lt;&gt;"M5","",Price!G96)</f>
        <v/>
      </c>
      <c r="G96" s="65" t="str">
        <f>IF($C96&lt;&gt;"M5","",SSA!E96)</f>
        <v/>
      </c>
      <c r="H96" s="65" t="str">
        <f>IF($C96&lt;&gt;"M5","",SSA!F96)</f>
        <v/>
      </c>
      <c r="I96" s="5" t="str">
        <f t="shared" si="14"/>
        <v/>
      </c>
      <c r="J96" s="5" t="str">
        <f t="shared" si="18"/>
        <v/>
      </c>
      <c r="K96" s="5" t="str">
        <f t="shared" si="19"/>
        <v/>
      </c>
      <c r="L96" s="5" t="str">
        <f t="shared" si="20"/>
        <v/>
      </c>
      <c r="M96" s="5" t="str">
        <f t="shared" si="27"/>
        <v/>
      </c>
      <c r="N96" s="15" t="str">
        <f t="shared" si="15"/>
        <v/>
      </c>
      <c r="O96" s="15" t="str">
        <f t="shared" si="21"/>
        <v/>
      </c>
      <c r="P96" s="15" t="str">
        <f t="shared" si="22"/>
        <v/>
      </c>
      <c r="Q96" s="16" t="str">
        <f t="shared" si="23"/>
        <v/>
      </c>
      <c r="R96" s="17" t="str">
        <f t="shared" si="24"/>
        <v/>
      </c>
      <c r="S96" s="39" t="str">
        <f t="shared" ca="1" si="16"/>
        <v/>
      </c>
      <c r="T96" s="39" t="str">
        <f t="shared" ca="1" si="17"/>
        <v/>
      </c>
      <c r="U96" s="15" t="str">
        <f t="shared" ca="1" si="25"/>
        <v/>
      </c>
      <c r="V96" s="40" t="str">
        <f t="shared" ca="1" si="26"/>
        <v/>
      </c>
    </row>
    <row r="97" spans="1:22" x14ac:dyDescent="0.55000000000000004">
      <c r="A97" s="5" t="str">
        <f>IF('Data Validation'!$K$2&lt;&gt;TRUE,"",'Data Validation'!A97)</f>
        <v/>
      </c>
      <c r="B97" s="5" t="str">
        <f>IF('Data Validation'!$K$2&lt;&gt;TRUE,"",'Data Validation'!C97)</f>
        <v/>
      </c>
      <c r="C97" s="5" t="str">
        <f>IF('Data Validation'!$K$2&lt;&gt;TRUE,"",'Data Validation'!E97)</f>
        <v/>
      </c>
      <c r="D97" s="5" t="str">
        <f>IF('Data Validation'!$K$2&lt;&gt;TRUE,"",'Data Validation'!G97)</f>
        <v/>
      </c>
      <c r="E97" s="5" t="str">
        <f>IF($C97&lt;&gt;"M5","",Price!F97)</f>
        <v/>
      </c>
      <c r="F97" s="5" t="str">
        <f>IF($C97&lt;&gt;"M5","",Price!G97)</f>
        <v/>
      </c>
      <c r="G97" s="65" t="str">
        <f>IF($C97&lt;&gt;"M5","",SSA!E97)</f>
        <v/>
      </c>
      <c r="H97" s="65" t="str">
        <f>IF($C97&lt;&gt;"M5","",SSA!F97)</f>
        <v/>
      </c>
      <c r="I97" s="5" t="str">
        <f t="shared" si="14"/>
        <v/>
      </c>
      <c r="J97" s="5" t="str">
        <f t="shared" si="18"/>
        <v/>
      </c>
      <c r="K97" s="5" t="str">
        <f t="shared" si="19"/>
        <v/>
      </c>
      <c r="L97" s="5" t="str">
        <f t="shared" si="20"/>
        <v/>
      </c>
      <c r="M97" s="5" t="str">
        <f t="shared" si="27"/>
        <v/>
      </c>
      <c r="N97" s="15" t="str">
        <f t="shared" si="15"/>
        <v/>
      </c>
      <c r="O97" s="15" t="str">
        <f t="shared" si="21"/>
        <v/>
      </c>
      <c r="P97" s="15" t="str">
        <f t="shared" si="22"/>
        <v/>
      </c>
      <c r="Q97" s="16" t="str">
        <f t="shared" si="23"/>
        <v/>
      </c>
      <c r="R97" s="17" t="str">
        <f t="shared" si="24"/>
        <v/>
      </c>
      <c r="S97" s="39" t="str">
        <f t="shared" ca="1" si="16"/>
        <v/>
      </c>
      <c r="T97" s="39" t="str">
        <f t="shared" ca="1" si="17"/>
        <v/>
      </c>
      <c r="U97" s="15" t="str">
        <f t="shared" ca="1" si="25"/>
        <v/>
      </c>
      <c r="V97" s="40" t="str">
        <f t="shared" ca="1" si="26"/>
        <v/>
      </c>
    </row>
    <row r="98" spans="1:22" x14ac:dyDescent="0.55000000000000004">
      <c r="A98" s="5" t="str">
        <f>IF('Data Validation'!$K$2&lt;&gt;TRUE,"",'Data Validation'!A98)</f>
        <v/>
      </c>
      <c r="B98" s="5" t="str">
        <f>IF('Data Validation'!$K$2&lt;&gt;TRUE,"",'Data Validation'!C98)</f>
        <v/>
      </c>
      <c r="C98" s="5" t="str">
        <f>IF('Data Validation'!$K$2&lt;&gt;TRUE,"",'Data Validation'!E98)</f>
        <v/>
      </c>
      <c r="D98" s="5" t="str">
        <f>IF('Data Validation'!$K$2&lt;&gt;TRUE,"",'Data Validation'!G98)</f>
        <v/>
      </c>
      <c r="E98" s="5" t="str">
        <f>IF($C98&lt;&gt;"M5","",Price!F98)</f>
        <v/>
      </c>
      <c r="F98" s="5" t="str">
        <f>IF($C98&lt;&gt;"M5","",Price!G98)</f>
        <v/>
      </c>
      <c r="G98" s="65" t="str">
        <f>IF($C98&lt;&gt;"M5","",SSA!E98)</f>
        <v/>
      </c>
      <c r="H98" s="65" t="str">
        <f>IF($C98&lt;&gt;"M5","",SSA!F98)</f>
        <v/>
      </c>
      <c r="I98" s="5" t="str">
        <f t="shared" si="14"/>
        <v/>
      </c>
      <c r="J98" s="5" t="str">
        <f t="shared" si="18"/>
        <v/>
      </c>
      <c r="K98" s="5" t="str">
        <f t="shared" si="19"/>
        <v/>
      </c>
      <c r="L98" s="5" t="str">
        <f t="shared" si="20"/>
        <v/>
      </c>
      <c r="M98" s="5" t="str">
        <f t="shared" si="27"/>
        <v/>
      </c>
      <c r="N98" s="15" t="str">
        <f t="shared" si="15"/>
        <v/>
      </c>
      <c r="O98" s="15" t="str">
        <f t="shared" si="21"/>
        <v/>
      </c>
      <c r="P98" s="15" t="str">
        <f t="shared" si="22"/>
        <v/>
      </c>
      <c r="Q98" s="16" t="str">
        <f t="shared" si="23"/>
        <v/>
      </c>
      <c r="R98" s="17" t="str">
        <f t="shared" si="24"/>
        <v/>
      </c>
      <c r="S98" s="39" t="str">
        <f t="shared" ca="1" si="16"/>
        <v/>
      </c>
      <c r="T98" s="39" t="str">
        <f t="shared" ca="1" si="17"/>
        <v/>
      </c>
      <c r="U98" s="15" t="str">
        <f t="shared" ca="1" si="25"/>
        <v/>
      </c>
      <c r="V98" s="40" t="str">
        <f t="shared" ca="1" si="26"/>
        <v/>
      </c>
    </row>
    <row r="99" spans="1:22" x14ac:dyDescent="0.55000000000000004">
      <c r="A99" s="5" t="str">
        <f>IF('Data Validation'!$K$2&lt;&gt;TRUE,"",'Data Validation'!A99)</f>
        <v/>
      </c>
      <c r="B99" s="5" t="str">
        <f>IF('Data Validation'!$K$2&lt;&gt;TRUE,"",'Data Validation'!C99)</f>
        <v/>
      </c>
      <c r="C99" s="5" t="str">
        <f>IF('Data Validation'!$K$2&lt;&gt;TRUE,"",'Data Validation'!E99)</f>
        <v/>
      </c>
      <c r="D99" s="5" t="str">
        <f>IF('Data Validation'!$K$2&lt;&gt;TRUE,"",'Data Validation'!G99)</f>
        <v/>
      </c>
      <c r="E99" s="5" t="str">
        <f>IF($C99&lt;&gt;"M5","",Price!F99)</f>
        <v/>
      </c>
      <c r="F99" s="5" t="str">
        <f>IF($C99&lt;&gt;"M5","",Price!G99)</f>
        <v/>
      </c>
      <c r="G99" s="65" t="str">
        <f>IF($C99&lt;&gt;"M5","",SSA!E99)</f>
        <v/>
      </c>
      <c r="H99" s="65" t="str">
        <f>IF($C99&lt;&gt;"M5","",SSA!F99)</f>
        <v/>
      </c>
      <c r="I99" s="5" t="str">
        <f t="shared" si="14"/>
        <v/>
      </c>
      <c r="J99" s="5" t="str">
        <f t="shared" si="18"/>
        <v/>
      </c>
      <c r="K99" s="5" t="str">
        <f t="shared" si="19"/>
        <v/>
      </c>
      <c r="L99" s="5" t="str">
        <f t="shared" si="20"/>
        <v/>
      </c>
      <c r="M99" s="5" t="str">
        <f t="shared" si="27"/>
        <v/>
      </c>
      <c r="N99" s="15" t="str">
        <f t="shared" si="15"/>
        <v/>
      </c>
      <c r="O99" s="15" t="str">
        <f t="shared" si="21"/>
        <v/>
      </c>
      <c r="P99" s="15" t="str">
        <f t="shared" si="22"/>
        <v/>
      </c>
      <c r="Q99" s="16" t="str">
        <f t="shared" si="23"/>
        <v/>
      </c>
      <c r="R99" s="17" t="str">
        <f t="shared" si="24"/>
        <v/>
      </c>
      <c r="S99" s="39" t="str">
        <f t="shared" ca="1" si="16"/>
        <v/>
      </c>
      <c r="T99" s="39" t="str">
        <f t="shared" ca="1" si="17"/>
        <v/>
      </c>
      <c r="U99" s="15" t="str">
        <f t="shared" ca="1" si="25"/>
        <v/>
      </c>
      <c r="V99" s="40" t="str">
        <f t="shared" ca="1" si="26"/>
        <v/>
      </c>
    </row>
    <row r="100" spans="1:22" x14ac:dyDescent="0.55000000000000004">
      <c r="A100" s="5" t="str">
        <f>IF('Data Validation'!$K$2&lt;&gt;TRUE,"",'Data Validation'!A100)</f>
        <v/>
      </c>
      <c r="B100" s="5" t="str">
        <f>IF('Data Validation'!$K$2&lt;&gt;TRUE,"",'Data Validation'!C100)</f>
        <v/>
      </c>
      <c r="C100" s="5" t="str">
        <f>IF('Data Validation'!$K$2&lt;&gt;TRUE,"",'Data Validation'!E100)</f>
        <v/>
      </c>
      <c r="D100" s="5" t="str">
        <f>IF('Data Validation'!$K$2&lt;&gt;TRUE,"",'Data Validation'!G100)</f>
        <v/>
      </c>
      <c r="E100" s="5" t="str">
        <f>IF($C100&lt;&gt;"M5","",Price!F100)</f>
        <v/>
      </c>
      <c r="F100" s="5" t="str">
        <f>IF($C100&lt;&gt;"M5","",Price!G100)</f>
        <v/>
      </c>
      <c r="G100" s="65" t="str">
        <f>IF($C100&lt;&gt;"M5","",SSA!E100)</f>
        <v/>
      </c>
      <c r="H100" s="65" t="str">
        <f>IF($C100&lt;&gt;"M5","",SSA!F100)</f>
        <v/>
      </c>
      <c r="I100" s="5" t="str">
        <f t="shared" si="14"/>
        <v/>
      </c>
      <c r="J100" s="5" t="str">
        <f t="shared" si="18"/>
        <v/>
      </c>
      <c r="K100" s="5" t="str">
        <f t="shared" si="19"/>
        <v/>
      </c>
      <c r="L100" s="5" t="str">
        <f t="shared" si="20"/>
        <v/>
      </c>
      <c r="M100" s="5" t="str">
        <f t="shared" si="27"/>
        <v/>
      </c>
      <c r="N100" s="15" t="str">
        <f t="shared" si="15"/>
        <v/>
      </c>
      <c r="O100" s="15" t="str">
        <f t="shared" si="21"/>
        <v/>
      </c>
      <c r="P100" s="15" t="str">
        <f t="shared" si="22"/>
        <v/>
      </c>
      <c r="Q100" s="16" t="str">
        <f t="shared" si="23"/>
        <v/>
      </c>
      <c r="R100" s="17" t="str">
        <f t="shared" si="24"/>
        <v/>
      </c>
      <c r="S100" s="39" t="str">
        <f t="shared" ca="1" si="16"/>
        <v/>
      </c>
      <c r="T100" s="39" t="str">
        <f t="shared" ca="1" si="17"/>
        <v/>
      </c>
      <c r="U100" s="15" t="str">
        <f t="shared" ca="1" si="25"/>
        <v/>
      </c>
      <c r="V100" s="40" t="str">
        <f t="shared" ca="1" si="26"/>
        <v/>
      </c>
    </row>
    <row r="101" spans="1:22" x14ac:dyDescent="0.55000000000000004">
      <c r="A101" s="5" t="str">
        <f>IF('Data Validation'!$K$2&lt;&gt;TRUE,"",'Data Validation'!A101)</f>
        <v/>
      </c>
      <c r="B101" s="5" t="str">
        <f>IF('Data Validation'!$K$2&lt;&gt;TRUE,"",'Data Validation'!C101)</f>
        <v/>
      </c>
      <c r="C101" s="5" t="str">
        <f>IF('Data Validation'!$K$2&lt;&gt;TRUE,"",'Data Validation'!E101)</f>
        <v/>
      </c>
      <c r="D101" s="5" t="str">
        <f>IF('Data Validation'!$K$2&lt;&gt;TRUE,"",'Data Validation'!G101)</f>
        <v/>
      </c>
      <c r="E101" s="5" t="str">
        <f>IF($C101&lt;&gt;"M5","",Price!F101)</f>
        <v/>
      </c>
      <c r="F101" s="5" t="str">
        <f>IF($C101&lt;&gt;"M5","",Price!G101)</f>
        <v/>
      </c>
      <c r="G101" s="65" t="str">
        <f>IF($C101&lt;&gt;"M5","",SSA!E101)</f>
        <v/>
      </c>
      <c r="H101" s="65" t="str">
        <f>IF($C101&lt;&gt;"M5","",SSA!F101)</f>
        <v/>
      </c>
      <c r="I101" s="5" t="str">
        <f t="shared" si="14"/>
        <v/>
      </c>
      <c r="J101" s="5" t="str">
        <f t="shared" si="18"/>
        <v/>
      </c>
      <c r="K101" s="5" t="str">
        <f t="shared" si="19"/>
        <v/>
      </c>
      <c r="L101" s="5" t="str">
        <f t="shared" si="20"/>
        <v/>
      </c>
      <c r="M101" s="5" t="str">
        <f t="shared" si="27"/>
        <v/>
      </c>
      <c r="N101" s="15" t="str">
        <f t="shared" si="15"/>
        <v/>
      </c>
      <c r="O101" s="15" t="str">
        <f t="shared" si="21"/>
        <v/>
      </c>
      <c r="P101" s="15" t="str">
        <f t="shared" si="22"/>
        <v/>
      </c>
      <c r="Q101" s="16" t="str">
        <f t="shared" si="23"/>
        <v/>
      </c>
      <c r="R101" s="17" t="str">
        <f t="shared" si="24"/>
        <v/>
      </c>
      <c r="S101" s="39" t="str">
        <f t="shared" ca="1" si="16"/>
        <v/>
      </c>
      <c r="T101" s="39" t="str">
        <f t="shared" ca="1" si="17"/>
        <v/>
      </c>
      <c r="U101" s="15" t="str">
        <f t="shared" ca="1" si="25"/>
        <v/>
      </c>
      <c r="V101" s="40" t="str">
        <f t="shared" ca="1" si="26"/>
        <v/>
      </c>
    </row>
    <row r="102" spans="1:22" x14ac:dyDescent="0.55000000000000004">
      <c r="A102" s="5" t="str">
        <f>IF('Data Validation'!$K$2&lt;&gt;TRUE,"",'Data Validation'!A102)</f>
        <v/>
      </c>
      <c r="B102" s="5" t="str">
        <f>IF('Data Validation'!$K$2&lt;&gt;TRUE,"",'Data Validation'!C102)</f>
        <v/>
      </c>
      <c r="C102" s="5" t="str">
        <f>IF('Data Validation'!$K$2&lt;&gt;TRUE,"",'Data Validation'!E102)</f>
        <v/>
      </c>
      <c r="D102" s="5" t="str">
        <f>IF('Data Validation'!$K$2&lt;&gt;TRUE,"",'Data Validation'!G102)</f>
        <v/>
      </c>
      <c r="E102" s="5" t="str">
        <f>IF($C102&lt;&gt;"M5","",Price!F102)</f>
        <v/>
      </c>
      <c r="F102" s="5" t="str">
        <f>IF($C102&lt;&gt;"M5","",Price!G102)</f>
        <v/>
      </c>
      <c r="G102" s="65" t="str">
        <f>IF($C102&lt;&gt;"M5","",SSA!E102)</f>
        <v/>
      </c>
      <c r="H102" s="65" t="str">
        <f>IF($C102&lt;&gt;"M5","",SSA!F102)</f>
        <v/>
      </c>
      <c r="I102" s="5" t="str">
        <f t="shared" si="14"/>
        <v/>
      </c>
      <c r="J102" s="5" t="str">
        <f t="shared" si="18"/>
        <v/>
      </c>
      <c r="K102" s="5" t="str">
        <f t="shared" si="19"/>
        <v/>
      </c>
      <c r="L102" s="5" t="str">
        <f t="shared" si="20"/>
        <v/>
      </c>
      <c r="M102" s="5" t="str">
        <f t="shared" si="27"/>
        <v/>
      </c>
      <c r="N102" s="15" t="str">
        <f t="shared" si="15"/>
        <v/>
      </c>
      <c r="O102" s="15" t="str">
        <f t="shared" si="21"/>
        <v/>
      </c>
      <c r="P102" s="15" t="str">
        <f t="shared" si="22"/>
        <v/>
      </c>
      <c r="Q102" s="16" t="str">
        <f t="shared" si="23"/>
        <v/>
      </c>
      <c r="R102" s="17" t="str">
        <f t="shared" si="24"/>
        <v/>
      </c>
      <c r="S102" s="39" t="str">
        <f t="shared" ca="1" si="16"/>
        <v/>
      </c>
      <c r="T102" s="39" t="str">
        <f t="shared" ca="1" si="17"/>
        <v/>
      </c>
      <c r="U102" s="15" t="str">
        <f t="shared" ca="1" si="25"/>
        <v/>
      </c>
      <c r="V102" s="40" t="str">
        <f t="shared" ca="1" si="26"/>
        <v/>
      </c>
    </row>
    <row r="103" spans="1:22" x14ac:dyDescent="0.55000000000000004">
      <c r="A103" s="5" t="str">
        <f>IF('Data Validation'!$K$2&lt;&gt;TRUE,"",'Data Validation'!A103)</f>
        <v/>
      </c>
      <c r="B103" s="5" t="str">
        <f>IF('Data Validation'!$K$2&lt;&gt;TRUE,"",'Data Validation'!C103)</f>
        <v/>
      </c>
      <c r="C103" s="5" t="str">
        <f>IF('Data Validation'!$K$2&lt;&gt;TRUE,"",'Data Validation'!E103)</f>
        <v/>
      </c>
      <c r="D103" s="5" t="str">
        <f>IF('Data Validation'!$K$2&lt;&gt;TRUE,"",'Data Validation'!G103)</f>
        <v/>
      </c>
      <c r="E103" s="5" t="str">
        <f>IF($C103&lt;&gt;"M5","",Price!F103)</f>
        <v/>
      </c>
      <c r="F103" s="5" t="str">
        <f>IF($C103&lt;&gt;"M5","",Price!G103)</f>
        <v/>
      </c>
      <c r="G103" s="65" t="str">
        <f>IF($C103&lt;&gt;"M5","",SSA!E103)</f>
        <v/>
      </c>
      <c r="H103" s="65" t="str">
        <f>IF($C103&lt;&gt;"M5","",SSA!F103)</f>
        <v/>
      </c>
      <c r="I103" s="5" t="str">
        <f t="shared" si="14"/>
        <v/>
      </c>
      <c r="J103" s="5" t="str">
        <f t="shared" si="18"/>
        <v/>
      </c>
      <c r="K103" s="5" t="str">
        <f t="shared" si="19"/>
        <v/>
      </c>
      <c r="L103" s="5" t="str">
        <f t="shared" si="20"/>
        <v/>
      </c>
      <c r="M103" s="5" t="str">
        <f t="shared" si="27"/>
        <v/>
      </c>
      <c r="N103" s="15" t="str">
        <f t="shared" si="15"/>
        <v/>
      </c>
      <c r="O103" s="15" t="str">
        <f t="shared" si="21"/>
        <v/>
      </c>
      <c r="P103" s="15" t="str">
        <f t="shared" si="22"/>
        <v/>
      </c>
      <c r="Q103" s="16" t="str">
        <f t="shared" si="23"/>
        <v/>
      </c>
      <c r="R103" s="17" t="str">
        <f t="shared" si="24"/>
        <v/>
      </c>
      <c r="S103" s="39" t="str">
        <f t="shared" ca="1" si="16"/>
        <v/>
      </c>
      <c r="T103" s="39" t="str">
        <f t="shared" ca="1" si="17"/>
        <v/>
      </c>
      <c r="U103" s="15" t="str">
        <f t="shared" ca="1" si="25"/>
        <v/>
      </c>
      <c r="V103" s="40" t="str">
        <f t="shared" ca="1" si="26"/>
        <v/>
      </c>
    </row>
    <row r="104" spans="1:22" x14ac:dyDescent="0.55000000000000004">
      <c r="A104" s="5" t="str">
        <f>IF('Data Validation'!$K$2&lt;&gt;TRUE,"",'Data Validation'!A104)</f>
        <v/>
      </c>
      <c r="B104" s="5" t="str">
        <f>IF('Data Validation'!$K$2&lt;&gt;TRUE,"",'Data Validation'!C104)</f>
        <v/>
      </c>
      <c r="C104" s="5" t="str">
        <f>IF('Data Validation'!$K$2&lt;&gt;TRUE,"",'Data Validation'!E104)</f>
        <v/>
      </c>
      <c r="D104" s="5" t="str">
        <f>IF('Data Validation'!$K$2&lt;&gt;TRUE,"",'Data Validation'!G104)</f>
        <v/>
      </c>
      <c r="E104" s="5" t="str">
        <f>IF($C104&lt;&gt;"M5","",Price!F104)</f>
        <v/>
      </c>
      <c r="F104" s="5" t="str">
        <f>IF($C104&lt;&gt;"M5","",Price!G104)</f>
        <v/>
      </c>
      <c r="G104" s="65" t="str">
        <f>IF($C104&lt;&gt;"M5","",SSA!E104)</f>
        <v/>
      </c>
      <c r="H104" s="65" t="str">
        <f>IF($C104&lt;&gt;"M5","",SSA!F104)</f>
        <v/>
      </c>
      <c r="I104" s="5" t="str">
        <f t="shared" si="14"/>
        <v/>
      </c>
      <c r="J104" s="5" t="str">
        <f t="shared" si="18"/>
        <v/>
      </c>
      <c r="K104" s="5" t="str">
        <f t="shared" si="19"/>
        <v/>
      </c>
      <c r="L104" s="5" t="str">
        <f t="shared" si="20"/>
        <v/>
      </c>
      <c r="M104" s="5" t="str">
        <f t="shared" si="27"/>
        <v/>
      </c>
      <c r="N104" s="15" t="str">
        <f t="shared" si="15"/>
        <v/>
      </c>
      <c r="O104" s="15" t="str">
        <f t="shared" si="21"/>
        <v/>
      </c>
      <c r="P104" s="15" t="str">
        <f t="shared" si="22"/>
        <v/>
      </c>
      <c r="Q104" s="16" t="str">
        <f t="shared" si="23"/>
        <v/>
      </c>
      <c r="R104" s="17" t="str">
        <f t="shared" si="24"/>
        <v/>
      </c>
      <c r="S104" s="39" t="str">
        <f t="shared" ca="1" si="16"/>
        <v/>
      </c>
      <c r="T104" s="39" t="str">
        <f t="shared" ca="1" si="17"/>
        <v/>
      </c>
      <c r="U104" s="15" t="str">
        <f t="shared" ca="1" si="25"/>
        <v/>
      </c>
      <c r="V104" s="40" t="str">
        <f t="shared" ca="1" si="26"/>
        <v/>
      </c>
    </row>
    <row r="105" spans="1:22" x14ac:dyDescent="0.55000000000000004">
      <c r="A105" s="5" t="str">
        <f>IF('Data Validation'!$K$2&lt;&gt;TRUE,"",'Data Validation'!A105)</f>
        <v/>
      </c>
      <c r="B105" s="5" t="str">
        <f>IF('Data Validation'!$K$2&lt;&gt;TRUE,"",'Data Validation'!C105)</f>
        <v/>
      </c>
      <c r="C105" s="5" t="str">
        <f>IF('Data Validation'!$K$2&lt;&gt;TRUE,"",'Data Validation'!E105)</f>
        <v/>
      </c>
      <c r="D105" s="5" t="str">
        <f>IF('Data Validation'!$K$2&lt;&gt;TRUE,"",'Data Validation'!G105)</f>
        <v/>
      </c>
      <c r="E105" s="5" t="str">
        <f>IF($C105&lt;&gt;"M5","",Price!F105)</f>
        <v/>
      </c>
      <c r="F105" s="5" t="str">
        <f>IF($C105&lt;&gt;"M5","",Price!G105)</f>
        <v/>
      </c>
      <c r="G105" s="65" t="str">
        <f>IF($C105&lt;&gt;"M5","",SSA!E105)</f>
        <v/>
      </c>
      <c r="H105" s="65" t="str">
        <f>IF($C105&lt;&gt;"M5","",SSA!F105)</f>
        <v/>
      </c>
      <c r="I105" s="5" t="str">
        <f t="shared" si="14"/>
        <v/>
      </c>
      <c r="J105" s="5" t="str">
        <f t="shared" si="18"/>
        <v/>
      </c>
      <c r="K105" s="5" t="str">
        <f t="shared" si="19"/>
        <v/>
      </c>
      <c r="L105" s="5" t="str">
        <f t="shared" si="20"/>
        <v/>
      </c>
      <c r="M105" s="5" t="str">
        <f t="shared" si="27"/>
        <v/>
      </c>
      <c r="N105" s="15" t="str">
        <f t="shared" si="15"/>
        <v/>
      </c>
      <c r="O105" s="15" t="str">
        <f t="shared" si="21"/>
        <v/>
      </c>
      <c r="P105" s="15" t="str">
        <f t="shared" si="22"/>
        <v/>
      </c>
      <c r="Q105" s="16" t="str">
        <f t="shared" si="23"/>
        <v/>
      </c>
      <c r="R105" s="17" t="str">
        <f t="shared" si="24"/>
        <v/>
      </c>
      <c r="S105" s="39" t="str">
        <f t="shared" ca="1" si="16"/>
        <v/>
      </c>
      <c r="T105" s="39" t="str">
        <f t="shared" ca="1" si="17"/>
        <v/>
      </c>
      <c r="U105" s="15" t="str">
        <f t="shared" ca="1" si="25"/>
        <v/>
      </c>
      <c r="V105" s="40" t="str">
        <f t="shared" ca="1" si="26"/>
        <v/>
      </c>
    </row>
    <row r="106" spans="1:22" x14ac:dyDescent="0.55000000000000004">
      <c r="A106" s="5" t="str">
        <f>IF('Data Validation'!$K$2&lt;&gt;TRUE,"",'Data Validation'!A106)</f>
        <v/>
      </c>
      <c r="B106" s="5" t="str">
        <f>IF('Data Validation'!$K$2&lt;&gt;TRUE,"",'Data Validation'!C106)</f>
        <v/>
      </c>
      <c r="C106" s="5" t="str">
        <f>IF('Data Validation'!$K$2&lt;&gt;TRUE,"",'Data Validation'!E106)</f>
        <v/>
      </c>
      <c r="D106" s="5" t="str">
        <f>IF('Data Validation'!$K$2&lt;&gt;TRUE,"",'Data Validation'!G106)</f>
        <v/>
      </c>
      <c r="E106" s="5" t="str">
        <f>IF($C106&lt;&gt;"M5","",Price!F106)</f>
        <v/>
      </c>
      <c r="F106" s="5" t="str">
        <f>IF($C106&lt;&gt;"M5","",Price!G106)</f>
        <v/>
      </c>
      <c r="G106" s="65" t="str">
        <f>IF($C106&lt;&gt;"M5","",SSA!E106)</f>
        <v/>
      </c>
      <c r="H106" s="65" t="str">
        <f>IF($C106&lt;&gt;"M5","",SSA!F106)</f>
        <v/>
      </c>
      <c r="I106" s="5" t="str">
        <f t="shared" si="14"/>
        <v/>
      </c>
      <c r="J106" s="5" t="str">
        <f t="shared" si="18"/>
        <v/>
      </c>
      <c r="K106" s="5" t="str">
        <f t="shared" si="19"/>
        <v/>
      </c>
      <c r="L106" s="5" t="str">
        <f t="shared" si="20"/>
        <v/>
      </c>
      <c r="M106" s="5" t="str">
        <f t="shared" si="27"/>
        <v/>
      </c>
      <c r="N106" s="15" t="str">
        <f t="shared" si="15"/>
        <v/>
      </c>
      <c r="O106" s="15" t="str">
        <f t="shared" si="21"/>
        <v/>
      </c>
      <c r="P106" s="15" t="str">
        <f t="shared" si="22"/>
        <v/>
      </c>
      <c r="Q106" s="16" t="str">
        <f t="shared" si="23"/>
        <v/>
      </c>
      <c r="R106" s="17" t="str">
        <f t="shared" si="24"/>
        <v/>
      </c>
      <c r="S106" s="39" t="str">
        <f t="shared" ca="1" si="16"/>
        <v/>
      </c>
      <c r="T106" s="39" t="str">
        <f t="shared" ca="1" si="17"/>
        <v/>
      </c>
      <c r="U106" s="15" t="str">
        <f t="shared" ca="1" si="25"/>
        <v/>
      </c>
      <c r="V106" s="40" t="str">
        <f t="shared" ca="1" si="26"/>
        <v/>
      </c>
    </row>
    <row r="107" spans="1:22" x14ac:dyDescent="0.55000000000000004">
      <c r="A107" s="5" t="str">
        <f>IF('Data Validation'!$K$2&lt;&gt;TRUE,"",'Data Validation'!A107)</f>
        <v/>
      </c>
      <c r="B107" s="5" t="str">
        <f>IF('Data Validation'!$K$2&lt;&gt;TRUE,"",'Data Validation'!C107)</f>
        <v/>
      </c>
      <c r="C107" s="5" t="str">
        <f>IF('Data Validation'!$K$2&lt;&gt;TRUE,"",'Data Validation'!E107)</f>
        <v/>
      </c>
      <c r="D107" s="5" t="str">
        <f>IF('Data Validation'!$K$2&lt;&gt;TRUE,"",'Data Validation'!G107)</f>
        <v/>
      </c>
      <c r="E107" s="5" t="str">
        <f>IF($C107&lt;&gt;"M5","",Price!F107)</f>
        <v/>
      </c>
      <c r="F107" s="5" t="str">
        <f>IF($C107&lt;&gt;"M5","",Price!G107)</f>
        <v/>
      </c>
      <c r="G107" s="65" t="str">
        <f>IF($C107&lt;&gt;"M5","",SSA!E107)</f>
        <v/>
      </c>
      <c r="H107" s="65" t="str">
        <f>IF($C107&lt;&gt;"M5","",SSA!F107)</f>
        <v/>
      </c>
      <c r="I107" s="5" t="str">
        <f t="shared" si="14"/>
        <v/>
      </c>
      <c r="J107" s="5" t="str">
        <f t="shared" si="18"/>
        <v/>
      </c>
      <c r="K107" s="5" t="str">
        <f t="shared" si="19"/>
        <v/>
      </c>
      <c r="L107" s="5" t="str">
        <f t="shared" si="20"/>
        <v/>
      </c>
      <c r="M107" s="5" t="str">
        <f t="shared" si="27"/>
        <v/>
      </c>
      <c r="N107" s="15" t="str">
        <f t="shared" si="15"/>
        <v/>
      </c>
      <c r="O107" s="15" t="str">
        <f t="shared" si="21"/>
        <v/>
      </c>
      <c r="P107" s="15" t="str">
        <f t="shared" si="22"/>
        <v/>
      </c>
      <c r="Q107" s="16" t="str">
        <f t="shared" si="23"/>
        <v/>
      </c>
      <c r="R107" s="17" t="str">
        <f t="shared" si="24"/>
        <v/>
      </c>
      <c r="S107" s="39" t="str">
        <f t="shared" ca="1" si="16"/>
        <v/>
      </c>
      <c r="T107" s="39" t="str">
        <f t="shared" ca="1" si="17"/>
        <v/>
      </c>
      <c r="U107" s="15" t="str">
        <f t="shared" ca="1" si="25"/>
        <v/>
      </c>
      <c r="V107" s="40" t="str">
        <f t="shared" ca="1" si="26"/>
        <v/>
      </c>
    </row>
    <row r="108" spans="1:22" x14ac:dyDescent="0.55000000000000004">
      <c r="A108" s="5" t="str">
        <f>IF('Data Validation'!$K$2&lt;&gt;TRUE,"",'Data Validation'!A108)</f>
        <v/>
      </c>
      <c r="B108" s="5" t="str">
        <f>IF('Data Validation'!$K$2&lt;&gt;TRUE,"",'Data Validation'!C108)</f>
        <v/>
      </c>
      <c r="C108" s="5" t="str">
        <f>IF('Data Validation'!$K$2&lt;&gt;TRUE,"",'Data Validation'!E108)</f>
        <v/>
      </c>
      <c r="D108" s="5" t="str">
        <f>IF('Data Validation'!$K$2&lt;&gt;TRUE,"",'Data Validation'!G108)</f>
        <v/>
      </c>
      <c r="E108" s="5" t="str">
        <f>IF($C108&lt;&gt;"M5","",Price!F108)</f>
        <v/>
      </c>
      <c r="F108" s="5" t="str">
        <f>IF($C108&lt;&gt;"M5","",Price!G108)</f>
        <v/>
      </c>
      <c r="G108" s="65" t="str">
        <f>IF($C108&lt;&gt;"M5","",SSA!E108)</f>
        <v/>
      </c>
      <c r="H108" s="65" t="str">
        <f>IF($C108&lt;&gt;"M5","",SSA!F108)</f>
        <v/>
      </c>
      <c r="I108" s="5" t="str">
        <f t="shared" si="14"/>
        <v/>
      </c>
      <c r="J108" s="5" t="str">
        <f t="shared" si="18"/>
        <v/>
      </c>
      <c r="K108" s="5" t="str">
        <f t="shared" si="19"/>
        <v/>
      </c>
      <c r="L108" s="5" t="str">
        <f t="shared" si="20"/>
        <v/>
      </c>
      <c r="M108" s="5" t="str">
        <f t="shared" si="27"/>
        <v/>
      </c>
      <c r="N108" s="15" t="str">
        <f t="shared" si="15"/>
        <v/>
      </c>
      <c r="O108" s="15" t="str">
        <f t="shared" si="21"/>
        <v/>
      </c>
      <c r="P108" s="15" t="str">
        <f t="shared" si="22"/>
        <v/>
      </c>
      <c r="Q108" s="16" t="str">
        <f t="shared" si="23"/>
        <v/>
      </c>
      <c r="R108" s="17" t="str">
        <f t="shared" si="24"/>
        <v/>
      </c>
      <c r="S108" s="39" t="str">
        <f t="shared" ca="1" si="16"/>
        <v/>
      </c>
      <c r="T108" s="39" t="str">
        <f t="shared" ca="1" si="17"/>
        <v/>
      </c>
      <c r="U108" s="15" t="str">
        <f t="shared" ca="1" si="25"/>
        <v/>
      </c>
      <c r="V108" s="40" t="str">
        <f t="shared" ca="1" si="26"/>
        <v/>
      </c>
    </row>
    <row r="109" spans="1:22" x14ac:dyDescent="0.55000000000000004">
      <c r="A109" s="5" t="str">
        <f>IF('Data Validation'!$K$2&lt;&gt;TRUE,"",'Data Validation'!A109)</f>
        <v/>
      </c>
      <c r="B109" s="5" t="str">
        <f>IF('Data Validation'!$K$2&lt;&gt;TRUE,"",'Data Validation'!C109)</f>
        <v/>
      </c>
      <c r="C109" s="5" t="str">
        <f>IF('Data Validation'!$K$2&lt;&gt;TRUE,"",'Data Validation'!E109)</f>
        <v/>
      </c>
      <c r="D109" s="5" t="str">
        <f>IF('Data Validation'!$K$2&lt;&gt;TRUE,"",'Data Validation'!G109)</f>
        <v/>
      </c>
      <c r="E109" s="5" t="str">
        <f>IF($C109&lt;&gt;"M5","",Price!F109)</f>
        <v/>
      </c>
      <c r="F109" s="5" t="str">
        <f>IF($C109&lt;&gt;"M5","",Price!G109)</f>
        <v/>
      </c>
      <c r="G109" s="65" t="str">
        <f>IF($C109&lt;&gt;"M5","",SSA!E109)</f>
        <v/>
      </c>
      <c r="H109" s="65" t="str">
        <f>IF($C109&lt;&gt;"M5","",SSA!F109)</f>
        <v/>
      </c>
      <c r="I109" s="5" t="str">
        <f t="shared" si="14"/>
        <v/>
      </c>
      <c r="J109" s="5" t="str">
        <f t="shared" si="18"/>
        <v/>
      </c>
      <c r="K109" s="5" t="str">
        <f t="shared" si="19"/>
        <v/>
      </c>
      <c r="L109" s="5" t="str">
        <f t="shared" si="20"/>
        <v/>
      </c>
      <c r="M109" s="5" t="str">
        <f t="shared" si="27"/>
        <v/>
      </c>
      <c r="N109" s="15" t="str">
        <f t="shared" si="15"/>
        <v/>
      </c>
      <c r="O109" s="15" t="str">
        <f t="shared" si="21"/>
        <v/>
      </c>
      <c r="P109" s="15" t="str">
        <f t="shared" si="22"/>
        <v/>
      </c>
      <c r="Q109" s="16" t="str">
        <f t="shared" si="23"/>
        <v/>
      </c>
      <c r="R109" s="17" t="str">
        <f t="shared" si="24"/>
        <v/>
      </c>
      <c r="S109" s="39" t="str">
        <f t="shared" ca="1" si="16"/>
        <v/>
      </c>
      <c r="T109" s="39" t="str">
        <f t="shared" ca="1" si="17"/>
        <v/>
      </c>
      <c r="U109" s="15" t="str">
        <f t="shared" ca="1" si="25"/>
        <v/>
      </c>
      <c r="V109" s="40" t="str">
        <f t="shared" ca="1" si="26"/>
        <v/>
      </c>
    </row>
    <row r="110" spans="1:22" x14ac:dyDescent="0.55000000000000004">
      <c r="A110" s="5" t="str">
        <f>IF('Data Validation'!$K$2&lt;&gt;TRUE,"",'Data Validation'!A110)</f>
        <v/>
      </c>
      <c r="B110" s="5" t="str">
        <f>IF('Data Validation'!$K$2&lt;&gt;TRUE,"",'Data Validation'!C110)</f>
        <v/>
      </c>
      <c r="C110" s="5" t="str">
        <f>IF('Data Validation'!$K$2&lt;&gt;TRUE,"",'Data Validation'!E110)</f>
        <v/>
      </c>
      <c r="D110" s="5" t="str">
        <f>IF('Data Validation'!$K$2&lt;&gt;TRUE,"",'Data Validation'!G110)</f>
        <v/>
      </c>
      <c r="E110" s="5" t="str">
        <f>IF($C110&lt;&gt;"M5","",Price!F110)</f>
        <v/>
      </c>
      <c r="F110" s="5" t="str">
        <f>IF($C110&lt;&gt;"M5","",Price!G110)</f>
        <v/>
      </c>
      <c r="G110" s="65" t="str">
        <f>IF($C110&lt;&gt;"M5","",SSA!E110)</f>
        <v/>
      </c>
      <c r="H110" s="65" t="str">
        <f>IF($C110&lt;&gt;"M5","",SSA!F110)</f>
        <v/>
      </c>
      <c r="I110" s="5" t="str">
        <f t="shared" si="14"/>
        <v/>
      </c>
      <c r="J110" s="5" t="str">
        <f t="shared" si="18"/>
        <v/>
      </c>
      <c r="K110" s="5" t="str">
        <f t="shared" si="19"/>
        <v/>
      </c>
      <c r="L110" s="5" t="str">
        <f t="shared" si="20"/>
        <v/>
      </c>
      <c r="M110" s="5" t="str">
        <f t="shared" si="27"/>
        <v/>
      </c>
      <c r="N110" s="15" t="str">
        <f t="shared" si="15"/>
        <v/>
      </c>
      <c r="O110" s="15" t="str">
        <f t="shared" si="21"/>
        <v/>
      </c>
      <c r="P110" s="15" t="str">
        <f t="shared" si="22"/>
        <v/>
      </c>
      <c r="Q110" s="16" t="str">
        <f t="shared" si="23"/>
        <v/>
      </c>
      <c r="R110" s="17" t="str">
        <f t="shared" si="24"/>
        <v/>
      </c>
      <c r="S110" s="39" t="str">
        <f t="shared" ca="1" si="16"/>
        <v/>
      </c>
      <c r="T110" s="39" t="str">
        <f t="shared" ca="1" si="17"/>
        <v/>
      </c>
      <c r="U110" s="15" t="str">
        <f t="shared" ca="1" si="25"/>
        <v/>
      </c>
      <c r="V110" s="40" t="str">
        <f t="shared" ca="1" si="26"/>
        <v/>
      </c>
    </row>
    <row r="111" spans="1:22" x14ac:dyDescent="0.55000000000000004">
      <c r="A111" s="5" t="str">
        <f>IF('Data Validation'!$K$2&lt;&gt;TRUE,"",'Data Validation'!A111)</f>
        <v/>
      </c>
      <c r="B111" s="5" t="str">
        <f>IF('Data Validation'!$K$2&lt;&gt;TRUE,"",'Data Validation'!C111)</f>
        <v/>
      </c>
      <c r="C111" s="5" t="str">
        <f>IF('Data Validation'!$K$2&lt;&gt;TRUE,"",'Data Validation'!E111)</f>
        <v/>
      </c>
      <c r="D111" s="5" t="str">
        <f>IF('Data Validation'!$K$2&lt;&gt;TRUE,"",'Data Validation'!G111)</f>
        <v/>
      </c>
      <c r="E111" s="5" t="str">
        <f>IF($C111&lt;&gt;"M5","",Price!F111)</f>
        <v/>
      </c>
      <c r="F111" s="5" t="str">
        <f>IF($C111&lt;&gt;"M5","",Price!G111)</f>
        <v/>
      </c>
      <c r="G111" s="65" t="str">
        <f>IF($C111&lt;&gt;"M5","",SSA!E111)</f>
        <v/>
      </c>
      <c r="H111" s="65" t="str">
        <f>IF($C111&lt;&gt;"M5","",SSA!F111)</f>
        <v/>
      </c>
      <c r="I111" s="5" t="str">
        <f t="shared" si="14"/>
        <v/>
      </c>
      <c r="J111" s="5" t="str">
        <f t="shared" si="18"/>
        <v/>
      </c>
      <c r="K111" s="5" t="str">
        <f t="shared" si="19"/>
        <v/>
      </c>
      <c r="L111" s="5" t="str">
        <f t="shared" si="20"/>
        <v/>
      </c>
      <c r="M111" s="5" t="str">
        <f t="shared" si="27"/>
        <v/>
      </c>
      <c r="N111" s="15" t="str">
        <f t="shared" si="15"/>
        <v/>
      </c>
      <c r="O111" s="15" t="str">
        <f t="shared" si="21"/>
        <v/>
      </c>
      <c r="P111" s="15" t="str">
        <f t="shared" si="22"/>
        <v/>
      </c>
      <c r="Q111" s="16" t="str">
        <f t="shared" si="23"/>
        <v/>
      </c>
      <c r="R111" s="17" t="str">
        <f t="shared" si="24"/>
        <v/>
      </c>
      <c r="S111" s="39" t="str">
        <f t="shared" ca="1" si="16"/>
        <v/>
      </c>
      <c r="T111" s="39" t="str">
        <f t="shared" ca="1" si="17"/>
        <v/>
      </c>
      <c r="U111" s="15" t="str">
        <f t="shared" ca="1" si="25"/>
        <v/>
      </c>
      <c r="V111" s="40" t="str">
        <f t="shared" ca="1" si="26"/>
        <v/>
      </c>
    </row>
    <row r="112" spans="1:22" x14ac:dyDescent="0.55000000000000004">
      <c r="A112" s="5" t="str">
        <f>IF('Data Validation'!$K$2&lt;&gt;TRUE,"",'Data Validation'!A112)</f>
        <v/>
      </c>
      <c r="B112" s="5" t="str">
        <f>IF('Data Validation'!$K$2&lt;&gt;TRUE,"",'Data Validation'!C112)</f>
        <v/>
      </c>
      <c r="C112" s="5" t="str">
        <f>IF('Data Validation'!$K$2&lt;&gt;TRUE,"",'Data Validation'!E112)</f>
        <v/>
      </c>
      <c r="D112" s="5" t="str">
        <f>IF('Data Validation'!$K$2&lt;&gt;TRUE,"",'Data Validation'!G112)</f>
        <v/>
      </c>
      <c r="E112" s="5" t="str">
        <f>IF($C112&lt;&gt;"M5","",Price!F112)</f>
        <v/>
      </c>
      <c r="F112" s="5" t="str">
        <f>IF($C112&lt;&gt;"M5","",Price!G112)</f>
        <v/>
      </c>
      <c r="G112" s="65" t="str">
        <f>IF($C112&lt;&gt;"M5","",SSA!E112)</f>
        <v/>
      </c>
      <c r="H112" s="65" t="str">
        <f>IF($C112&lt;&gt;"M5","",SSA!F112)</f>
        <v/>
      </c>
      <c r="I112" s="5" t="str">
        <f t="shared" si="14"/>
        <v/>
      </c>
      <c r="J112" s="5" t="str">
        <f t="shared" si="18"/>
        <v/>
      </c>
      <c r="K112" s="5" t="str">
        <f t="shared" si="19"/>
        <v/>
      </c>
      <c r="L112" s="5" t="str">
        <f t="shared" si="20"/>
        <v/>
      </c>
      <c r="M112" s="5" t="str">
        <f t="shared" si="27"/>
        <v/>
      </c>
      <c r="N112" s="15" t="str">
        <f t="shared" si="15"/>
        <v/>
      </c>
      <c r="O112" s="15" t="str">
        <f t="shared" si="21"/>
        <v/>
      </c>
      <c r="P112" s="15" t="str">
        <f t="shared" si="22"/>
        <v/>
      </c>
      <c r="Q112" s="16" t="str">
        <f t="shared" si="23"/>
        <v/>
      </c>
      <c r="R112" s="17" t="str">
        <f t="shared" si="24"/>
        <v/>
      </c>
      <c r="S112" s="39" t="str">
        <f t="shared" ca="1" si="16"/>
        <v/>
      </c>
      <c r="T112" s="39" t="str">
        <f t="shared" ca="1" si="17"/>
        <v/>
      </c>
      <c r="U112" s="15" t="str">
        <f t="shared" ca="1" si="25"/>
        <v/>
      </c>
      <c r="V112" s="40" t="str">
        <f t="shared" ca="1" si="26"/>
        <v/>
      </c>
    </row>
    <row r="113" spans="1:22" x14ac:dyDescent="0.55000000000000004">
      <c r="A113" s="5" t="str">
        <f>IF('Data Validation'!$K$2&lt;&gt;TRUE,"",'Data Validation'!A113)</f>
        <v/>
      </c>
      <c r="B113" s="5" t="str">
        <f>IF('Data Validation'!$K$2&lt;&gt;TRUE,"",'Data Validation'!C113)</f>
        <v/>
      </c>
      <c r="C113" s="5" t="str">
        <f>IF('Data Validation'!$K$2&lt;&gt;TRUE,"",'Data Validation'!E113)</f>
        <v/>
      </c>
      <c r="D113" s="5" t="str">
        <f>IF('Data Validation'!$K$2&lt;&gt;TRUE,"",'Data Validation'!G113)</f>
        <v/>
      </c>
      <c r="E113" s="5" t="str">
        <f>IF($C113&lt;&gt;"M5","",Price!F113)</f>
        <v/>
      </c>
      <c r="F113" s="5" t="str">
        <f>IF($C113&lt;&gt;"M5","",Price!G113)</f>
        <v/>
      </c>
      <c r="G113" s="65" t="str">
        <f>IF($C113&lt;&gt;"M5","",SSA!E113)</f>
        <v/>
      </c>
      <c r="H113" s="65" t="str">
        <f>IF($C113&lt;&gt;"M5","",SSA!F113)</f>
        <v/>
      </c>
      <c r="I113" s="5" t="str">
        <f t="shared" si="14"/>
        <v/>
      </c>
      <c r="J113" s="5" t="str">
        <f t="shared" si="18"/>
        <v/>
      </c>
      <c r="K113" s="5" t="str">
        <f t="shared" si="19"/>
        <v/>
      </c>
      <c r="L113" s="5" t="str">
        <f t="shared" si="20"/>
        <v/>
      </c>
      <c r="M113" s="5" t="str">
        <f t="shared" si="27"/>
        <v/>
      </c>
      <c r="N113" s="15" t="str">
        <f t="shared" si="15"/>
        <v/>
      </c>
      <c r="O113" s="15" t="str">
        <f t="shared" si="21"/>
        <v/>
      </c>
      <c r="P113" s="15" t="str">
        <f t="shared" si="22"/>
        <v/>
      </c>
      <c r="Q113" s="16" t="str">
        <f t="shared" si="23"/>
        <v/>
      </c>
      <c r="R113" s="17" t="str">
        <f t="shared" si="24"/>
        <v/>
      </c>
      <c r="S113" s="39" t="str">
        <f t="shared" ca="1" si="16"/>
        <v/>
      </c>
      <c r="T113" s="39" t="str">
        <f t="shared" ca="1" si="17"/>
        <v/>
      </c>
      <c r="U113" s="15" t="str">
        <f t="shared" ca="1" si="25"/>
        <v/>
      </c>
      <c r="V113" s="40" t="str">
        <f t="shared" ca="1" si="26"/>
        <v/>
      </c>
    </row>
    <row r="114" spans="1:22" x14ac:dyDescent="0.55000000000000004">
      <c r="A114" s="5" t="str">
        <f>IF('Data Validation'!$K$2&lt;&gt;TRUE,"",'Data Validation'!A114)</f>
        <v/>
      </c>
      <c r="B114" s="5" t="str">
        <f>IF('Data Validation'!$K$2&lt;&gt;TRUE,"",'Data Validation'!C114)</f>
        <v/>
      </c>
      <c r="C114" s="5" t="str">
        <f>IF('Data Validation'!$K$2&lt;&gt;TRUE,"",'Data Validation'!E114)</f>
        <v/>
      </c>
      <c r="D114" s="5" t="str">
        <f>IF('Data Validation'!$K$2&lt;&gt;TRUE,"",'Data Validation'!G114)</f>
        <v/>
      </c>
      <c r="E114" s="5" t="str">
        <f>IF($C114&lt;&gt;"M5","",Price!F114)</f>
        <v/>
      </c>
      <c r="F114" s="5" t="str">
        <f>IF($C114&lt;&gt;"M5","",Price!G114)</f>
        <v/>
      </c>
      <c r="G114" s="65" t="str">
        <f>IF($C114&lt;&gt;"M5","",SSA!E114)</f>
        <v/>
      </c>
      <c r="H114" s="65" t="str">
        <f>IF($C114&lt;&gt;"M5","",SSA!F114)</f>
        <v/>
      </c>
      <c r="I114" s="5" t="str">
        <f t="shared" si="14"/>
        <v/>
      </c>
      <c r="J114" s="5" t="str">
        <f t="shared" si="18"/>
        <v/>
      </c>
      <c r="K114" s="5" t="str">
        <f t="shared" si="19"/>
        <v/>
      </c>
      <c r="L114" s="5" t="str">
        <f t="shared" si="20"/>
        <v/>
      </c>
      <c r="M114" s="5" t="str">
        <f t="shared" si="27"/>
        <v/>
      </c>
      <c r="N114" s="15" t="str">
        <f t="shared" si="15"/>
        <v/>
      </c>
      <c r="O114" s="15" t="str">
        <f t="shared" si="21"/>
        <v/>
      </c>
      <c r="P114" s="15" t="str">
        <f t="shared" si="22"/>
        <v/>
      </c>
      <c r="Q114" s="16" t="str">
        <f t="shared" si="23"/>
        <v/>
      </c>
      <c r="R114" s="17" t="str">
        <f t="shared" si="24"/>
        <v/>
      </c>
      <c r="S114" s="39" t="str">
        <f t="shared" ca="1" si="16"/>
        <v/>
      </c>
      <c r="T114" s="39" t="str">
        <f t="shared" ca="1" si="17"/>
        <v/>
      </c>
      <c r="U114" s="15" t="str">
        <f t="shared" ca="1" si="25"/>
        <v/>
      </c>
      <c r="V114" s="40" t="str">
        <f t="shared" ca="1" si="26"/>
        <v/>
      </c>
    </row>
    <row r="115" spans="1:22" x14ac:dyDescent="0.55000000000000004">
      <c r="A115" s="5" t="str">
        <f>IF('Data Validation'!$K$2&lt;&gt;TRUE,"",'Data Validation'!A115)</f>
        <v/>
      </c>
      <c r="B115" s="5" t="str">
        <f>IF('Data Validation'!$K$2&lt;&gt;TRUE,"",'Data Validation'!C115)</f>
        <v/>
      </c>
      <c r="C115" s="5" t="str">
        <f>IF('Data Validation'!$K$2&lt;&gt;TRUE,"",'Data Validation'!E115)</f>
        <v/>
      </c>
      <c r="D115" s="5" t="str">
        <f>IF('Data Validation'!$K$2&lt;&gt;TRUE,"",'Data Validation'!G115)</f>
        <v/>
      </c>
      <c r="E115" s="5" t="str">
        <f>IF($C115&lt;&gt;"M5","",Price!F115)</f>
        <v/>
      </c>
      <c r="F115" s="5" t="str">
        <f>IF($C115&lt;&gt;"M5","",Price!G115)</f>
        <v/>
      </c>
      <c r="G115" s="65" t="str">
        <f>IF($C115&lt;&gt;"M5","",SSA!E115)</f>
        <v/>
      </c>
      <c r="H115" s="65" t="str">
        <f>IF($C115&lt;&gt;"M5","",SSA!F115)</f>
        <v/>
      </c>
      <c r="I115" s="5" t="str">
        <f t="shared" si="14"/>
        <v/>
      </c>
      <c r="J115" s="5" t="str">
        <f t="shared" si="18"/>
        <v/>
      </c>
      <c r="K115" s="5" t="str">
        <f t="shared" si="19"/>
        <v/>
      </c>
      <c r="L115" s="5" t="str">
        <f t="shared" si="20"/>
        <v/>
      </c>
      <c r="M115" s="5" t="str">
        <f t="shared" si="27"/>
        <v/>
      </c>
      <c r="N115" s="15" t="str">
        <f t="shared" si="15"/>
        <v/>
      </c>
      <c r="O115" s="15" t="str">
        <f t="shared" si="21"/>
        <v/>
      </c>
      <c r="P115" s="15" t="str">
        <f t="shared" si="22"/>
        <v/>
      </c>
      <c r="Q115" s="16" t="str">
        <f t="shared" si="23"/>
        <v/>
      </c>
      <c r="R115" s="17" t="str">
        <f t="shared" si="24"/>
        <v/>
      </c>
      <c r="S115" s="39" t="str">
        <f t="shared" ca="1" si="16"/>
        <v/>
      </c>
      <c r="T115" s="39" t="str">
        <f t="shared" ca="1" si="17"/>
        <v/>
      </c>
      <c r="U115" s="15" t="str">
        <f t="shared" ca="1" si="25"/>
        <v/>
      </c>
      <c r="V115" s="40" t="str">
        <f t="shared" ca="1" si="26"/>
        <v/>
      </c>
    </row>
    <row r="116" spans="1:22" x14ac:dyDescent="0.55000000000000004">
      <c r="A116" s="5" t="str">
        <f>IF('Data Validation'!$K$2&lt;&gt;TRUE,"",'Data Validation'!A116)</f>
        <v/>
      </c>
      <c r="B116" s="5" t="str">
        <f>IF('Data Validation'!$K$2&lt;&gt;TRUE,"",'Data Validation'!C116)</f>
        <v/>
      </c>
      <c r="C116" s="5" t="str">
        <f>IF('Data Validation'!$K$2&lt;&gt;TRUE,"",'Data Validation'!E116)</f>
        <v/>
      </c>
      <c r="D116" s="5" t="str">
        <f>IF('Data Validation'!$K$2&lt;&gt;TRUE,"",'Data Validation'!G116)</f>
        <v/>
      </c>
      <c r="E116" s="5" t="str">
        <f>IF($C116&lt;&gt;"M5","",Price!F116)</f>
        <v/>
      </c>
      <c r="F116" s="5" t="str">
        <f>IF($C116&lt;&gt;"M5","",Price!G116)</f>
        <v/>
      </c>
      <c r="G116" s="65" t="str">
        <f>IF($C116&lt;&gt;"M5","",SSA!E116)</f>
        <v/>
      </c>
      <c r="H116" s="65" t="str">
        <f>IF($C116&lt;&gt;"M5","",SSA!F116)</f>
        <v/>
      </c>
      <c r="I116" s="5" t="str">
        <f t="shared" si="14"/>
        <v/>
      </c>
      <c r="J116" s="5" t="str">
        <f t="shared" si="18"/>
        <v/>
      </c>
      <c r="K116" s="5" t="str">
        <f t="shared" si="19"/>
        <v/>
      </c>
      <c r="L116" s="5" t="str">
        <f t="shared" si="20"/>
        <v/>
      </c>
      <c r="M116" s="5" t="str">
        <f t="shared" si="27"/>
        <v/>
      </c>
      <c r="N116" s="15" t="str">
        <f t="shared" si="15"/>
        <v/>
      </c>
      <c r="O116" s="15" t="str">
        <f t="shared" si="21"/>
        <v/>
      </c>
      <c r="P116" s="15" t="str">
        <f t="shared" si="22"/>
        <v/>
      </c>
      <c r="Q116" s="16" t="str">
        <f t="shared" si="23"/>
        <v/>
      </c>
      <c r="R116" s="17" t="str">
        <f t="shared" si="24"/>
        <v/>
      </c>
      <c r="S116" s="39" t="str">
        <f t="shared" ca="1" si="16"/>
        <v/>
      </c>
      <c r="T116" s="39" t="str">
        <f t="shared" ca="1" si="17"/>
        <v/>
      </c>
      <c r="U116" s="15" t="str">
        <f t="shared" ca="1" si="25"/>
        <v/>
      </c>
      <c r="V116" s="40" t="str">
        <f t="shared" ca="1" si="26"/>
        <v/>
      </c>
    </row>
    <row r="117" spans="1:22" x14ac:dyDescent="0.55000000000000004">
      <c r="A117" s="5" t="str">
        <f>IF('Data Validation'!$K$2&lt;&gt;TRUE,"",'Data Validation'!A117)</f>
        <v/>
      </c>
      <c r="B117" s="5" t="str">
        <f>IF('Data Validation'!$K$2&lt;&gt;TRUE,"",'Data Validation'!C117)</f>
        <v/>
      </c>
      <c r="C117" s="5" t="str">
        <f>IF('Data Validation'!$K$2&lt;&gt;TRUE,"",'Data Validation'!E117)</f>
        <v/>
      </c>
      <c r="D117" s="5" t="str">
        <f>IF('Data Validation'!$K$2&lt;&gt;TRUE,"",'Data Validation'!G117)</f>
        <v/>
      </c>
      <c r="E117" s="5" t="str">
        <f>IF($C117&lt;&gt;"M5","",Price!F117)</f>
        <v/>
      </c>
      <c r="F117" s="5" t="str">
        <f>IF($C117&lt;&gt;"M5","",Price!G117)</f>
        <v/>
      </c>
      <c r="G117" s="65" t="str">
        <f>IF($C117&lt;&gt;"M5","",SSA!E117)</f>
        <v/>
      </c>
      <c r="H117" s="65" t="str">
        <f>IF($C117&lt;&gt;"M5","",SSA!F117)</f>
        <v/>
      </c>
      <c r="I117" s="5" t="str">
        <f t="shared" si="14"/>
        <v/>
      </c>
      <c r="J117" s="5" t="str">
        <f t="shared" si="18"/>
        <v/>
      </c>
      <c r="K117" s="5" t="str">
        <f t="shared" si="19"/>
        <v/>
      </c>
      <c r="L117" s="5" t="str">
        <f t="shared" si="20"/>
        <v/>
      </c>
      <c r="M117" s="5" t="str">
        <f t="shared" si="27"/>
        <v/>
      </c>
      <c r="N117" s="15" t="str">
        <f t="shared" si="15"/>
        <v/>
      </c>
      <c r="O117" s="15" t="str">
        <f t="shared" si="21"/>
        <v/>
      </c>
      <c r="P117" s="15" t="str">
        <f t="shared" si="22"/>
        <v/>
      </c>
      <c r="Q117" s="16" t="str">
        <f t="shared" si="23"/>
        <v/>
      </c>
      <c r="R117" s="17" t="str">
        <f t="shared" si="24"/>
        <v/>
      </c>
      <c r="S117" s="39" t="str">
        <f t="shared" ca="1" si="16"/>
        <v/>
      </c>
      <c r="T117" s="39" t="str">
        <f t="shared" ca="1" si="17"/>
        <v/>
      </c>
      <c r="U117" s="15" t="str">
        <f t="shared" ca="1" si="25"/>
        <v/>
      </c>
      <c r="V117" s="40" t="str">
        <f t="shared" ca="1" si="26"/>
        <v/>
      </c>
    </row>
    <row r="118" spans="1:22" x14ac:dyDescent="0.55000000000000004">
      <c r="A118" s="5" t="str">
        <f>IF('Data Validation'!$K$2&lt;&gt;TRUE,"",'Data Validation'!A118)</f>
        <v/>
      </c>
      <c r="B118" s="5" t="str">
        <f>IF('Data Validation'!$K$2&lt;&gt;TRUE,"",'Data Validation'!C118)</f>
        <v/>
      </c>
      <c r="C118" s="5" t="str">
        <f>IF('Data Validation'!$K$2&lt;&gt;TRUE,"",'Data Validation'!E118)</f>
        <v/>
      </c>
      <c r="D118" s="5" t="str">
        <f>IF('Data Validation'!$K$2&lt;&gt;TRUE,"",'Data Validation'!G118)</f>
        <v/>
      </c>
      <c r="E118" s="5" t="str">
        <f>IF($C118&lt;&gt;"M5","",Price!F118)</f>
        <v/>
      </c>
      <c r="F118" s="5" t="str">
        <f>IF($C118&lt;&gt;"M5","",Price!G118)</f>
        <v/>
      </c>
      <c r="G118" s="65" t="str">
        <f>IF($C118&lt;&gt;"M5","",SSA!E118)</f>
        <v/>
      </c>
      <c r="H118" s="65" t="str">
        <f>IF($C118&lt;&gt;"M5","",SSA!F118)</f>
        <v/>
      </c>
      <c r="I118" s="5" t="str">
        <f t="shared" si="14"/>
        <v/>
      </c>
      <c r="J118" s="5" t="str">
        <f t="shared" si="18"/>
        <v/>
      </c>
      <c r="K118" s="5" t="str">
        <f t="shared" si="19"/>
        <v/>
      </c>
      <c r="L118" s="5" t="str">
        <f t="shared" si="20"/>
        <v/>
      </c>
      <c r="M118" s="5" t="str">
        <f t="shared" si="27"/>
        <v/>
      </c>
      <c r="N118" s="15" t="str">
        <f t="shared" si="15"/>
        <v/>
      </c>
      <c r="O118" s="15" t="str">
        <f t="shared" si="21"/>
        <v/>
      </c>
      <c r="P118" s="15" t="str">
        <f t="shared" si="22"/>
        <v/>
      </c>
      <c r="Q118" s="16" t="str">
        <f t="shared" si="23"/>
        <v/>
      </c>
      <c r="R118" s="17" t="str">
        <f t="shared" si="24"/>
        <v/>
      </c>
      <c r="S118" s="39" t="str">
        <f t="shared" ca="1" si="16"/>
        <v/>
      </c>
      <c r="T118" s="39" t="str">
        <f t="shared" ca="1" si="17"/>
        <v/>
      </c>
      <c r="U118" s="15" t="str">
        <f t="shared" ca="1" si="25"/>
        <v/>
      </c>
      <c r="V118" s="40" t="str">
        <f t="shared" ca="1" si="26"/>
        <v/>
      </c>
    </row>
    <row r="119" spans="1:22" x14ac:dyDescent="0.55000000000000004">
      <c r="A119" s="5" t="str">
        <f>IF('Data Validation'!$K$2&lt;&gt;TRUE,"",'Data Validation'!A119)</f>
        <v/>
      </c>
      <c r="B119" s="5" t="str">
        <f>IF('Data Validation'!$K$2&lt;&gt;TRUE,"",'Data Validation'!C119)</f>
        <v/>
      </c>
      <c r="C119" s="5" t="str">
        <f>IF('Data Validation'!$K$2&lt;&gt;TRUE,"",'Data Validation'!E119)</f>
        <v/>
      </c>
      <c r="D119" s="5" t="str">
        <f>IF('Data Validation'!$K$2&lt;&gt;TRUE,"",'Data Validation'!G119)</f>
        <v/>
      </c>
      <c r="E119" s="5" t="str">
        <f>IF($C119&lt;&gt;"M5","",Price!F119)</f>
        <v/>
      </c>
      <c r="F119" s="5" t="str">
        <f>IF($C119&lt;&gt;"M5","",Price!G119)</f>
        <v/>
      </c>
      <c r="G119" s="65" t="str">
        <f>IF($C119&lt;&gt;"M5","",SSA!E119)</f>
        <v/>
      </c>
      <c r="H119" s="65" t="str">
        <f>IF($C119&lt;&gt;"M5","",SSA!F119)</f>
        <v/>
      </c>
      <c r="I119" s="5" t="str">
        <f t="shared" si="14"/>
        <v/>
      </c>
      <c r="J119" s="5" t="str">
        <f t="shared" si="18"/>
        <v/>
      </c>
      <c r="K119" s="5" t="str">
        <f t="shared" si="19"/>
        <v/>
      </c>
      <c r="L119" s="5" t="str">
        <f t="shared" si="20"/>
        <v/>
      </c>
      <c r="M119" s="5" t="str">
        <f t="shared" si="27"/>
        <v/>
      </c>
      <c r="N119" s="15" t="str">
        <f t="shared" si="15"/>
        <v/>
      </c>
      <c r="O119" s="15" t="str">
        <f t="shared" si="21"/>
        <v/>
      </c>
      <c r="P119" s="15" t="str">
        <f t="shared" si="22"/>
        <v/>
      </c>
      <c r="Q119" s="16" t="str">
        <f t="shared" si="23"/>
        <v/>
      </c>
      <c r="R119" s="17" t="str">
        <f t="shared" si="24"/>
        <v/>
      </c>
      <c r="S119" s="39" t="str">
        <f t="shared" ca="1" si="16"/>
        <v/>
      </c>
      <c r="T119" s="39" t="str">
        <f t="shared" ca="1" si="17"/>
        <v/>
      </c>
      <c r="U119" s="15" t="str">
        <f t="shared" ca="1" si="25"/>
        <v/>
      </c>
      <c r="V119" s="40" t="str">
        <f t="shared" ca="1" si="26"/>
        <v/>
      </c>
    </row>
    <row r="120" spans="1:22" x14ac:dyDescent="0.55000000000000004">
      <c r="A120" s="5" t="str">
        <f>IF('Data Validation'!$K$2&lt;&gt;TRUE,"",'Data Validation'!A120)</f>
        <v/>
      </c>
      <c r="B120" s="5" t="str">
        <f>IF('Data Validation'!$K$2&lt;&gt;TRUE,"",'Data Validation'!C120)</f>
        <v/>
      </c>
      <c r="C120" s="5" t="str">
        <f>IF('Data Validation'!$K$2&lt;&gt;TRUE,"",'Data Validation'!E120)</f>
        <v/>
      </c>
      <c r="D120" s="5" t="str">
        <f>IF('Data Validation'!$K$2&lt;&gt;TRUE,"",'Data Validation'!G120)</f>
        <v/>
      </c>
      <c r="E120" s="5" t="str">
        <f>IF($C120&lt;&gt;"M5","",Price!F120)</f>
        <v/>
      </c>
      <c r="F120" s="5" t="str">
        <f>IF($C120&lt;&gt;"M5","",Price!G120)</f>
        <v/>
      </c>
      <c r="G120" s="65" t="str">
        <f>IF($C120&lt;&gt;"M5","",SSA!E120)</f>
        <v/>
      </c>
      <c r="H120" s="65" t="str">
        <f>IF($C120&lt;&gt;"M5","",SSA!F120)</f>
        <v/>
      </c>
      <c r="I120" s="5" t="str">
        <f t="shared" si="14"/>
        <v/>
      </c>
      <c r="J120" s="5" t="str">
        <f t="shared" si="18"/>
        <v/>
      </c>
      <c r="K120" s="5" t="str">
        <f t="shared" si="19"/>
        <v/>
      </c>
      <c r="L120" s="5" t="str">
        <f t="shared" si="20"/>
        <v/>
      </c>
      <c r="M120" s="5" t="str">
        <f t="shared" si="27"/>
        <v/>
      </c>
      <c r="N120" s="15" t="str">
        <f t="shared" si="15"/>
        <v/>
      </c>
      <c r="O120" s="15" t="str">
        <f t="shared" si="21"/>
        <v/>
      </c>
      <c r="P120" s="15" t="str">
        <f t="shared" si="22"/>
        <v/>
      </c>
      <c r="Q120" s="16" t="str">
        <f t="shared" si="23"/>
        <v/>
      </c>
      <c r="R120" s="17" t="str">
        <f t="shared" si="24"/>
        <v/>
      </c>
      <c r="S120" s="39" t="str">
        <f t="shared" ca="1" si="16"/>
        <v/>
      </c>
      <c r="T120" s="39" t="str">
        <f t="shared" ca="1" si="17"/>
        <v/>
      </c>
      <c r="U120" s="15" t="str">
        <f t="shared" ca="1" si="25"/>
        <v/>
      </c>
      <c r="V120" s="40" t="str">
        <f t="shared" ca="1" si="26"/>
        <v/>
      </c>
    </row>
    <row r="121" spans="1:22" x14ac:dyDescent="0.55000000000000004">
      <c r="A121" s="5" t="str">
        <f>IF('Data Validation'!$K$2&lt;&gt;TRUE,"",'Data Validation'!A121)</f>
        <v/>
      </c>
      <c r="B121" s="5" t="str">
        <f>IF('Data Validation'!$K$2&lt;&gt;TRUE,"",'Data Validation'!C121)</f>
        <v/>
      </c>
      <c r="C121" s="5" t="str">
        <f>IF('Data Validation'!$K$2&lt;&gt;TRUE,"",'Data Validation'!E121)</f>
        <v/>
      </c>
      <c r="D121" s="5" t="str">
        <f>IF('Data Validation'!$K$2&lt;&gt;TRUE,"",'Data Validation'!G121)</f>
        <v/>
      </c>
      <c r="E121" s="5" t="str">
        <f>IF($C121&lt;&gt;"M5","",Price!F121)</f>
        <v/>
      </c>
      <c r="F121" s="5" t="str">
        <f>IF($C121&lt;&gt;"M5","",Price!G121)</f>
        <v/>
      </c>
      <c r="G121" s="65" t="str">
        <f>IF($C121&lt;&gt;"M5","",SSA!E121)</f>
        <v/>
      </c>
      <c r="H121" s="65" t="str">
        <f>IF($C121&lt;&gt;"M5","",SSA!F121)</f>
        <v/>
      </c>
      <c r="I121" s="5" t="str">
        <f t="shared" si="14"/>
        <v/>
      </c>
      <c r="J121" s="5" t="str">
        <f t="shared" si="18"/>
        <v/>
      </c>
      <c r="K121" s="5" t="str">
        <f t="shared" si="19"/>
        <v/>
      </c>
      <c r="L121" s="5" t="str">
        <f t="shared" si="20"/>
        <v/>
      </c>
      <c r="M121" s="5" t="str">
        <f t="shared" si="27"/>
        <v/>
      </c>
      <c r="N121" s="15" t="str">
        <f t="shared" si="15"/>
        <v/>
      </c>
      <c r="O121" s="15" t="str">
        <f t="shared" si="21"/>
        <v/>
      </c>
      <c r="P121" s="15" t="str">
        <f t="shared" si="22"/>
        <v/>
      </c>
      <c r="Q121" s="16" t="str">
        <f t="shared" si="23"/>
        <v/>
      </c>
      <c r="R121" s="17" t="str">
        <f t="shared" si="24"/>
        <v/>
      </c>
      <c r="S121" s="39" t="str">
        <f t="shared" ca="1" si="16"/>
        <v/>
      </c>
      <c r="T121" s="39" t="str">
        <f t="shared" ca="1" si="17"/>
        <v/>
      </c>
      <c r="U121" s="15" t="str">
        <f t="shared" ca="1" si="25"/>
        <v/>
      </c>
      <c r="V121" s="40" t="str">
        <f t="shared" ca="1" si="26"/>
        <v/>
      </c>
    </row>
    <row r="122" spans="1:22" x14ac:dyDescent="0.55000000000000004">
      <c r="A122" s="5" t="str">
        <f>IF('Data Validation'!$K$2&lt;&gt;TRUE,"",'Data Validation'!A122)</f>
        <v/>
      </c>
      <c r="B122" s="5" t="str">
        <f>IF('Data Validation'!$K$2&lt;&gt;TRUE,"",'Data Validation'!C122)</f>
        <v/>
      </c>
      <c r="C122" s="5" t="str">
        <f>IF('Data Validation'!$K$2&lt;&gt;TRUE,"",'Data Validation'!E122)</f>
        <v/>
      </c>
      <c r="D122" s="5" t="str">
        <f>IF('Data Validation'!$K$2&lt;&gt;TRUE,"",'Data Validation'!G122)</f>
        <v/>
      </c>
      <c r="E122" s="5" t="str">
        <f>IF($C122&lt;&gt;"M5","",Price!F122)</f>
        <v/>
      </c>
      <c r="F122" s="5" t="str">
        <f>IF($C122&lt;&gt;"M5","",Price!G122)</f>
        <v/>
      </c>
      <c r="G122" s="65" t="str">
        <f>IF($C122&lt;&gt;"M5","",SSA!E122)</f>
        <v/>
      </c>
      <c r="H122" s="65" t="str">
        <f>IF($C122&lt;&gt;"M5","",SSA!F122)</f>
        <v/>
      </c>
      <c r="I122" s="5" t="str">
        <f t="shared" si="14"/>
        <v/>
      </c>
      <c r="J122" s="5" t="str">
        <f t="shared" si="18"/>
        <v/>
      </c>
      <c r="K122" s="5" t="str">
        <f t="shared" si="19"/>
        <v/>
      </c>
      <c r="L122" s="5" t="str">
        <f t="shared" si="20"/>
        <v/>
      </c>
      <c r="M122" s="5" t="str">
        <f t="shared" si="27"/>
        <v/>
      </c>
      <c r="N122" s="15" t="str">
        <f t="shared" si="15"/>
        <v/>
      </c>
      <c r="O122" s="15" t="str">
        <f t="shared" si="21"/>
        <v/>
      </c>
      <c r="P122" s="15" t="str">
        <f t="shared" si="22"/>
        <v/>
      </c>
      <c r="Q122" s="16" t="str">
        <f t="shared" si="23"/>
        <v/>
      </c>
      <c r="R122" s="17" t="str">
        <f t="shared" si="24"/>
        <v/>
      </c>
      <c r="S122" s="39" t="str">
        <f t="shared" ca="1" si="16"/>
        <v/>
      </c>
      <c r="T122" s="39" t="str">
        <f t="shared" ca="1" si="17"/>
        <v/>
      </c>
      <c r="U122" s="15" t="str">
        <f t="shared" ca="1" si="25"/>
        <v/>
      </c>
      <c r="V122" s="40" t="str">
        <f t="shared" ca="1" si="26"/>
        <v/>
      </c>
    </row>
    <row r="123" spans="1:22" x14ac:dyDescent="0.55000000000000004">
      <c r="A123" s="5" t="str">
        <f>IF('Data Validation'!$K$2&lt;&gt;TRUE,"",'Data Validation'!A123)</f>
        <v/>
      </c>
      <c r="B123" s="5" t="str">
        <f>IF('Data Validation'!$K$2&lt;&gt;TRUE,"",'Data Validation'!C123)</f>
        <v/>
      </c>
      <c r="C123" s="5" t="str">
        <f>IF('Data Validation'!$K$2&lt;&gt;TRUE,"",'Data Validation'!E123)</f>
        <v/>
      </c>
      <c r="D123" s="5" t="str">
        <f>IF('Data Validation'!$K$2&lt;&gt;TRUE,"",'Data Validation'!G123)</f>
        <v/>
      </c>
      <c r="E123" s="5" t="str">
        <f>IF($C123&lt;&gt;"M5","",Price!F123)</f>
        <v/>
      </c>
      <c r="F123" s="5" t="str">
        <f>IF($C123&lt;&gt;"M5","",Price!G123)</f>
        <v/>
      </c>
      <c r="G123" s="65" t="str">
        <f>IF($C123&lt;&gt;"M5","",SSA!E123)</f>
        <v/>
      </c>
      <c r="H123" s="65" t="str">
        <f>IF($C123&lt;&gt;"M5","",SSA!F123)</f>
        <v/>
      </c>
      <c r="I123" s="5" t="str">
        <f t="shared" si="14"/>
        <v/>
      </c>
      <c r="J123" s="5" t="str">
        <f t="shared" si="18"/>
        <v/>
      </c>
      <c r="K123" s="5" t="str">
        <f t="shared" si="19"/>
        <v/>
      </c>
      <c r="L123" s="5" t="str">
        <f t="shared" si="20"/>
        <v/>
      </c>
      <c r="M123" s="5" t="str">
        <f t="shared" si="27"/>
        <v/>
      </c>
      <c r="N123" s="15" t="str">
        <f t="shared" si="15"/>
        <v/>
      </c>
      <c r="O123" s="15" t="str">
        <f t="shared" si="21"/>
        <v/>
      </c>
      <c r="P123" s="15" t="str">
        <f t="shared" si="22"/>
        <v/>
      </c>
      <c r="Q123" s="16" t="str">
        <f t="shared" si="23"/>
        <v/>
      </c>
      <c r="R123" s="17" t="str">
        <f t="shared" si="24"/>
        <v/>
      </c>
      <c r="S123" s="39" t="str">
        <f t="shared" ca="1" si="16"/>
        <v/>
      </c>
      <c r="T123" s="39" t="str">
        <f t="shared" ca="1" si="17"/>
        <v/>
      </c>
      <c r="U123" s="15" t="str">
        <f t="shared" ca="1" si="25"/>
        <v/>
      </c>
      <c r="V123" s="40" t="str">
        <f t="shared" ca="1" si="26"/>
        <v/>
      </c>
    </row>
    <row r="124" spans="1:22" x14ac:dyDescent="0.55000000000000004">
      <c r="A124" s="5" t="str">
        <f>IF('Data Validation'!$K$2&lt;&gt;TRUE,"",'Data Validation'!A124)</f>
        <v/>
      </c>
      <c r="B124" s="5" t="str">
        <f>IF('Data Validation'!$K$2&lt;&gt;TRUE,"",'Data Validation'!C124)</f>
        <v/>
      </c>
      <c r="C124" s="5" t="str">
        <f>IF('Data Validation'!$K$2&lt;&gt;TRUE,"",'Data Validation'!E124)</f>
        <v/>
      </c>
      <c r="D124" s="5" t="str">
        <f>IF('Data Validation'!$K$2&lt;&gt;TRUE,"",'Data Validation'!G124)</f>
        <v/>
      </c>
      <c r="E124" s="5" t="str">
        <f>IF($C124&lt;&gt;"M5","",Price!F124)</f>
        <v/>
      </c>
      <c r="F124" s="5" t="str">
        <f>IF($C124&lt;&gt;"M5","",Price!G124)</f>
        <v/>
      </c>
      <c r="G124" s="65" t="str">
        <f>IF($C124&lt;&gt;"M5","",SSA!E124)</f>
        <v/>
      </c>
      <c r="H124" s="65" t="str">
        <f>IF($C124&lt;&gt;"M5","",SSA!F124)</f>
        <v/>
      </c>
      <c r="I124" s="5" t="str">
        <f t="shared" si="14"/>
        <v/>
      </c>
      <c r="J124" s="5" t="str">
        <f t="shared" si="18"/>
        <v/>
      </c>
      <c r="K124" s="5" t="str">
        <f t="shared" si="19"/>
        <v/>
      </c>
      <c r="L124" s="5" t="str">
        <f t="shared" si="20"/>
        <v/>
      </c>
      <c r="M124" s="5" t="str">
        <f t="shared" si="27"/>
        <v/>
      </c>
      <c r="N124" s="15" t="str">
        <f t="shared" si="15"/>
        <v/>
      </c>
      <c r="O124" s="15" t="str">
        <f t="shared" si="21"/>
        <v/>
      </c>
      <c r="P124" s="15" t="str">
        <f t="shared" si="22"/>
        <v/>
      </c>
      <c r="Q124" s="16" t="str">
        <f t="shared" si="23"/>
        <v/>
      </c>
      <c r="R124" s="17" t="str">
        <f t="shared" si="24"/>
        <v/>
      </c>
      <c r="S124" s="39" t="str">
        <f t="shared" ca="1" si="16"/>
        <v/>
      </c>
      <c r="T124" s="39" t="str">
        <f t="shared" ca="1" si="17"/>
        <v/>
      </c>
      <c r="U124" s="15" t="str">
        <f t="shared" ca="1" si="25"/>
        <v/>
      </c>
      <c r="V124" s="40" t="str">
        <f t="shared" ca="1" si="26"/>
        <v/>
      </c>
    </row>
    <row r="125" spans="1:22" x14ac:dyDescent="0.55000000000000004">
      <c r="A125" s="5" t="str">
        <f>IF('Data Validation'!$K$2&lt;&gt;TRUE,"",'Data Validation'!A125)</f>
        <v/>
      </c>
      <c r="B125" s="5" t="str">
        <f>IF('Data Validation'!$K$2&lt;&gt;TRUE,"",'Data Validation'!C125)</f>
        <v/>
      </c>
      <c r="C125" s="5" t="str">
        <f>IF('Data Validation'!$K$2&lt;&gt;TRUE,"",'Data Validation'!E125)</f>
        <v/>
      </c>
      <c r="D125" s="5" t="str">
        <f>IF('Data Validation'!$K$2&lt;&gt;TRUE,"",'Data Validation'!G125)</f>
        <v/>
      </c>
      <c r="E125" s="5" t="str">
        <f>IF($C125&lt;&gt;"M5","",Price!F125)</f>
        <v/>
      </c>
      <c r="F125" s="5" t="str">
        <f>IF($C125&lt;&gt;"M5","",Price!G125)</f>
        <v/>
      </c>
      <c r="G125" s="65" t="str">
        <f>IF($C125&lt;&gt;"M5","",SSA!E125)</f>
        <v/>
      </c>
      <c r="H125" s="65" t="str">
        <f>IF($C125&lt;&gt;"M5","",SSA!F125)</f>
        <v/>
      </c>
      <c r="I125" s="5" t="str">
        <f t="shared" si="14"/>
        <v/>
      </c>
      <c r="J125" s="5" t="str">
        <f t="shared" si="18"/>
        <v/>
      </c>
      <c r="K125" s="5" t="str">
        <f t="shared" si="19"/>
        <v/>
      </c>
      <c r="L125" s="5" t="str">
        <f t="shared" si="20"/>
        <v/>
      </c>
      <c r="M125" s="5" t="str">
        <f t="shared" si="27"/>
        <v/>
      </c>
      <c r="N125" s="15" t="str">
        <f t="shared" si="15"/>
        <v/>
      </c>
      <c r="O125" s="15" t="str">
        <f t="shared" si="21"/>
        <v/>
      </c>
      <c r="P125" s="15" t="str">
        <f t="shared" si="22"/>
        <v/>
      </c>
      <c r="Q125" s="16" t="str">
        <f t="shared" si="23"/>
        <v/>
      </c>
      <c r="R125" s="17" t="str">
        <f t="shared" si="24"/>
        <v/>
      </c>
      <c r="S125" s="39" t="str">
        <f t="shared" ca="1" si="16"/>
        <v/>
      </c>
      <c r="T125" s="39" t="str">
        <f t="shared" ca="1" si="17"/>
        <v/>
      </c>
      <c r="U125" s="15" t="str">
        <f t="shared" ca="1" si="25"/>
        <v/>
      </c>
      <c r="V125" s="40" t="str">
        <f t="shared" ca="1" si="26"/>
        <v/>
      </c>
    </row>
    <row r="126" spans="1:22" x14ac:dyDescent="0.55000000000000004">
      <c r="A126" s="5" t="str">
        <f>IF('Data Validation'!$K$2&lt;&gt;TRUE,"",'Data Validation'!A126)</f>
        <v/>
      </c>
      <c r="B126" s="5" t="str">
        <f>IF('Data Validation'!$K$2&lt;&gt;TRUE,"",'Data Validation'!C126)</f>
        <v/>
      </c>
      <c r="C126" s="5" t="str">
        <f>IF('Data Validation'!$K$2&lt;&gt;TRUE,"",'Data Validation'!E126)</f>
        <v/>
      </c>
      <c r="D126" s="5" t="str">
        <f>IF('Data Validation'!$K$2&lt;&gt;TRUE,"",'Data Validation'!G126)</f>
        <v/>
      </c>
      <c r="E126" s="5" t="str">
        <f>IF($C126&lt;&gt;"M5","",Price!F126)</f>
        <v/>
      </c>
      <c r="F126" s="5" t="str">
        <f>IF($C126&lt;&gt;"M5","",Price!G126)</f>
        <v/>
      </c>
      <c r="G126" s="65" t="str">
        <f>IF($C126&lt;&gt;"M5","",SSA!E126)</f>
        <v/>
      </c>
      <c r="H126" s="65" t="str">
        <f>IF($C126&lt;&gt;"M5","",SSA!F126)</f>
        <v/>
      </c>
      <c r="I126" s="5" t="str">
        <f t="shared" si="14"/>
        <v/>
      </c>
      <c r="J126" s="5" t="str">
        <f t="shared" si="18"/>
        <v/>
      </c>
      <c r="K126" s="5" t="str">
        <f t="shared" si="19"/>
        <v/>
      </c>
      <c r="L126" s="5" t="str">
        <f t="shared" si="20"/>
        <v/>
      </c>
      <c r="M126" s="5" t="str">
        <f t="shared" si="27"/>
        <v/>
      </c>
      <c r="N126" s="15" t="str">
        <f t="shared" si="15"/>
        <v/>
      </c>
      <c r="O126" s="15" t="str">
        <f t="shared" si="21"/>
        <v/>
      </c>
      <c r="P126" s="15" t="str">
        <f t="shared" si="22"/>
        <v/>
      </c>
      <c r="Q126" s="16" t="str">
        <f t="shared" si="23"/>
        <v/>
      </c>
      <c r="R126" s="17" t="str">
        <f t="shared" si="24"/>
        <v/>
      </c>
      <c r="S126" s="39" t="str">
        <f t="shared" ca="1" si="16"/>
        <v/>
      </c>
      <c r="T126" s="39" t="str">
        <f t="shared" ca="1" si="17"/>
        <v/>
      </c>
      <c r="U126" s="15" t="str">
        <f t="shared" ca="1" si="25"/>
        <v/>
      </c>
      <c r="V126" s="40" t="str">
        <f t="shared" ca="1" si="26"/>
        <v/>
      </c>
    </row>
    <row r="127" spans="1:22" x14ac:dyDescent="0.55000000000000004">
      <c r="A127" s="5" t="str">
        <f>IF('Data Validation'!$K$2&lt;&gt;TRUE,"",'Data Validation'!A127)</f>
        <v/>
      </c>
      <c r="B127" s="5" t="str">
        <f>IF('Data Validation'!$K$2&lt;&gt;TRUE,"",'Data Validation'!C127)</f>
        <v/>
      </c>
      <c r="C127" s="5" t="str">
        <f>IF('Data Validation'!$K$2&lt;&gt;TRUE,"",'Data Validation'!E127)</f>
        <v/>
      </c>
      <c r="D127" s="5" t="str">
        <f>IF('Data Validation'!$K$2&lt;&gt;TRUE,"",'Data Validation'!G127)</f>
        <v/>
      </c>
      <c r="E127" s="5" t="str">
        <f>IF($C127&lt;&gt;"M5","",Price!F127)</f>
        <v/>
      </c>
      <c r="F127" s="5" t="str">
        <f>IF($C127&lt;&gt;"M5","",Price!G127)</f>
        <v/>
      </c>
      <c r="G127" s="65" t="str">
        <f>IF($C127&lt;&gt;"M5","",SSA!E127)</f>
        <v/>
      </c>
      <c r="H127" s="65" t="str">
        <f>IF($C127&lt;&gt;"M5","",SSA!F127)</f>
        <v/>
      </c>
      <c r="I127" s="5" t="str">
        <f t="shared" si="14"/>
        <v/>
      </c>
      <c r="J127" s="5" t="str">
        <f t="shared" si="18"/>
        <v/>
      </c>
      <c r="K127" s="5" t="str">
        <f t="shared" si="19"/>
        <v/>
      </c>
      <c r="L127" s="5" t="str">
        <f t="shared" si="20"/>
        <v/>
      </c>
      <c r="M127" s="5" t="str">
        <f t="shared" si="27"/>
        <v/>
      </c>
      <c r="N127" s="15" t="str">
        <f t="shared" si="15"/>
        <v/>
      </c>
      <c r="O127" s="15" t="str">
        <f t="shared" si="21"/>
        <v/>
      </c>
      <c r="P127" s="15" t="str">
        <f t="shared" si="22"/>
        <v/>
      </c>
      <c r="Q127" s="16" t="str">
        <f t="shared" si="23"/>
        <v/>
      </c>
      <c r="R127" s="17" t="str">
        <f t="shared" si="24"/>
        <v/>
      </c>
      <c r="S127" s="39" t="str">
        <f t="shared" ca="1" si="16"/>
        <v/>
      </c>
      <c r="T127" s="39" t="str">
        <f t="shared" ca="1" si="17"/>
        <v/>
      </c>
      <c r="U127" s="15" t="str">
        <f t="shared" ca="1" si="25"/>
        <v/>
      </c>
      <c r="V127" s="40" t="str">
        <f t="shared" ca="1" si="26"/>
        <v/>
      </c>
    </row>
    <row r="128" spans="1:22" x14ac:dyDescent="0.55000000000000004">
      <c r="A128" s="5" t="str">
        <f>IF('Data Validation'!$K$2&lt;&gt;TRUE,"",'Data Validation'!A128)</f>
        <v/>
      </c>
      <c r="B128" s="5" t="str">
        <f>IF('Data Validation'!$K$2&lt;&gt;TRUE,"",'Data Validation'!C128)</f>
        <v/>
      </c>
      <c r="C128" s="5" t="str">
        <f>IF('Data Validation'!$K$2&lt;&gt;TRUE,"",'Data Validation'!E128)</f>
        <v/>
      </c>
      <c r="D128" s="5" t="str">
        <f>IF('Data Validation'!$K$2&lt;&gt;TRUE,"",'Data Validation'!G128)</f>
        <v/>
      </c>
      <c r="E128" s="5" t="str">
        <f>IF($C128&lt;&gt;"M5","",Price!F128)</f>
        <v/>
      </c>
      <c r="F128" s="5" t="str">
        <f>IF($C128&lt;&gt;"M5","",Price!G128)</f>
        <v/>
      </c>
      <c r="G128" s="65" t="str">
        <f>IF($C128&lt;&gt;"M5","",SSA!E128)</f>
        <v/>
      </c>
      <c r="H128" s="65" t="str">
        <f>IF($C128&lt;&gt;"M5","",SSA!F128)</f>
        <v/>
      </c>
      <c r="I128" s="5" t="str">
        <f t="shared" si="14"/>
        <v/>
      </c>
      <c r="J128" s="5" t="str">
        <f t="shared" si="18"/>
        <v/>
      </c>
      <c r="K128" s="5" t="str">
        <f t="shared" si="19"/>
        <v/>
      </c>
      <c r="L128" s="5" t="str">
        <f t="shared" si="20"/>
        <v/>
      </c>
      <c r="M128" s="5" t="str">
        <f t="shared" si="27"/>
        <v/>
      </c>
      <c r="N128" s="15" t="str">
        <f t="shared" si="15"/>
        <v/>
      </c>
      <c r="O128" s="15" t="str">
        <f t="shared" si="21"/>
        <v/>
      </c>
      <c r="P128" s="15" t="str">
        <f t="shared" si="22"/>
        <v/>
      </c>
      <c r="Q128" s="16" t="str">
        <f t="shared" si="23"/>
        <v/>
      </c>
      <c r="R128" s="17" t="str">
        <f t="shared" si="24"/>
        <v/>
      </c>
      <c r="S128" s="39" t="str">
        <f t="shared" ca="1" si="16"/>
        <v/>
      </c>
      <c r="T128" s="39" t="str">
        <f t="shared" ca="1" si="17"/>
        <v/>
      </c>
      <c r="U128" s="15" t="str">
        <f t="shared" ca="1" si="25"/>
        <v/>
      </c>
      <c r="V128" s="40" t="str">
        <f t="shared" ca="1" si="26"/>
        <v/>
      </c>
    </row>
    <row r="129" spans="1:22" x14ac:dyDescent="0.55000000000000004">
      <c r="A129" s="5" t="str">
        <f>IF('Data Validation'!$K$2&lt;&gt;TRUE,"",'Data Validation'!A129)</f>
        <v/>
      </c>
      <c r="B129" s="5" t="str">
        <f>IF('Data Validation'!$K$2&lt;&gt;TRUE,"",'Data Validation'!C129)</f>
        <v/>
      </c>
      <c r="C129" s="5" t="str">
        <f>IF('Data Validation'!$K$2&lt;&gt;TRUE,"",'Data Validation'!E129)</f>
        <v/>
      </c>
      <c r="D129" s="5" t="str">
        <f>IF('Data Validation'!$K$2&lt;&gt;TRUE,"",'Data Validation'!G129)</f>
        <v/>
      </c>
      <c r="E129" s="5" t="str">
        <f>IF($C129&lt;&gt;"M5","",Price!F129)</f>
        <v/>
      </c>
      <c r="F129" s="5" t="str">
        <f>IF($C129&lt;&gt;"M5","",Price!G129)</f>
        <v/>
      </c>
      <c r="G129" s="65" t="str">
        <f>IF($C129&lt;&gt;"M5","",SSA!E129)</f>
        <v/>
      </c>
      <c r="H129" s="65" t="str">
        <f>IF($C129&lt;&gt;"M5","",SSA!F129)</f>
        <v/>
      </c>
      <c r="I129" s="5" t="str">
        <f t="shared" si="14"/>
        <v/>
      </c>
      <c r="J129" s="5" t="str">
        <f t="shared" si="18"/>
        <v/>
      </c>
      <c r="K129" s="5" t="str">
        <f t="shared" si="19"/>
        <v/>
      </c>
      <c r="L129" s="5" t="str">
        <f t="shared" si="20"/>
        <v/>
      </c>
      <c r="M129" s="5" t="str">
        <f t="shared" si="27"/>
        <v/>
      </c>
      <c r="N129" s="15" t="str">
        <f t="shared" si="15"/>
        <v/>
      </c>
      <c r="O129" s="15" t="str">
        <f t="shared" si="21"/>
        <v/>
      </c>
      <c r="P129" s="15" t="str">
        <f t="shared" si="22"/>
        <v/>
      </c>
      <c r="Q129" s="16" t="str">
        <f t="shared" si="23"/>
        <v/>
      </c>
      <c r="R129" s="17" t="str">
        <f t="shared" si="24"/>
        <v/>
      </c>
      <c r="S129" s="39" t="str">
        <f t="shared" ca="1" si="16"/>
        <v/>
      </c>
      <c r="T129" s="39" t="str">
        <f t="shared" ca="1" si="17"/>
        <v/>
      </c>
      <c r="U129" s="15" t="str">
        <f t="shared" ca="1" si="25"/>
        <v/>
      </c>
      <c r="V129" s="40" t="str">
        <f t="shared" ca="1" si="26"/>
        <v/>
      </c>
    </row>
    <row r="130" spans="1:22" x14ac:dyDescent="0.55000000000000004">
      <c r="A130" s="5" t="str">
        <f>IF('Data Validation'!$K$2&lt;&gt;TRUE,"",'Data Validation'!A130)</f>
        <v/>
      </c>
      <c r="B130" s="5" t="str">
        <f>IF('Data Validation'!$K$2&lt;&gt;TRUE,"",'Data Validation'!C130)</f>
        <v/>
      </c>
      <c r="C130" s="5" t="str">
        <f>IF('Data Validation'!$K$2&lt;&gt;TRUE,"",'Data Validation'!E130)</f>
        <v/>
      </c>
      <c r="D130" s="5" t="str">
        <f>IF('Data Validation'!$K$2&lt;&gt;TRUE,"",'Data Validation'!G130)</f>
        <v/>
      </c>
      <c r="E130" s="5" t="str">
        <f>IF($C130&lt;&gt;"M5","",Price!F130)</f>
        <v/>
      </c>
      <c r="F130" s="5" t="str">
        <f>IF($C130&lt;&gt;"M5","",Price!G130)</f>
        <v/>
      </c>
      <c r="G130" s="65" t="str">
        <f>IF($C130&lt;&gt;"M5","",SSA!E130)</f>
        <v/>
      </c>
      <c r="H130" s="65" t="str">
        <f>IF($C130&lt;&gt;"M5","",SSA!F130)</f>
        <v/>
      </c>
      <c r="I130" s="5" t="str">
        <f t="shared" si="14"/>
        <v/>
      </c>
      <c r="J130" s="5" t="str">
        <f t="shared" si="18"/>
        <v/>
      </c>
      <c r="K130" s="5" t="str">
        <f t="shared" si="19"/>
        <v/>
      </c>
      <c r="L130" s="5" t="str">
        <f t="shared" si="20"/>
        <v/>
      </c>
      <c r="M130" s="5" t="str">
        <f t="shared" si="27"/>
        <v/>
      </c>
      <c r="N130" s="15" t="str">
        <f t="shared" si="15"/>
        <v/>
      </c>
      <c r="O130" s="15" t="str">
        <f t="shared" si="21"/>
        <v/>
      </c>
      <c r="P130" s="15" t="str">
        <f t="shared" si="22"/>
        <v/>
      </c>
      <c r="Q130" s="16" t="str">
        <f t="shared" si="23"/>
        <v/>
      </c>
      <c r="R130" s="17" t="str">
        <f t="shared" si="24"/>
        <v/>
      </c>
      <c r="S130" s="39" t="str">
        <f t="shared" ca="1" si="16"/>
        <v/>
      </c>
      <c r="T130" s="39" t="str">
        <f t="shared" ca="1" si="17"/>
        <v/>
      </c>
      <c r="U130" s="15" t="str">
        <f t="shared" ca="1" si="25"/>
        <v/>
      </c>
      <c r="V130" s="40" t="str">
        <f t="shared" ca="1" si="26"/>
        <v/>
      </c>
    </row>
    <row r="131" spans="1:22" x14ac:dyDescent="0.55000000000000004">
      <c r="A131" s="5" t="str">
        <f>IF('Data Validation'!$K$2&lt;&gt;TRUE,"",'Data Validation'!A131)</f>
        <v/>
      </c>
      <c r="B131" s="5" t="str">
        <f>IF('Data Validation'!$K$2&lt;&gt;TRUE,"",'Data Validation'!C131)</f>
        <v/>
      </c>
      <c r="C131" s="5" t="str">
        <f>IF('Data Validation'!$K$2&lt;&gt;TRUE,"",'Data Validation'!E131)</f>
        <v/>
      </c>
      <c r="D131" s="5" t="str">
        <f>IF('Data Validation'!$K$2&lt;&gt;TRUE,"",'Data Validation'!G131)</f>
        <v/>
      </c>
      <c r="E131" s="5" t="str">
        <f>IF($C131&lt;&gt;"M5","",Price!F131)</f>
        <v/>
      </c>
      <c r="F131" s="5" t="str">
        <f>IF($C131&lt;&gt;"M5","",Price!G131)</f>
        <v/>
      </c>
      <c r="G131" s="65" t="str">
        <f>IF($C131&lt;&gt;"M5","",SSA!E131)</f>
        <v/>
      </c>
      <c r="H131" s="65" t="str">
        <f>IF($C131&lt;&gt;"M5","",SSA!F131)</f>
        <v/>
      </c>
      <c r="I131" s="5" t="str">
        <f t="shared" ref="I131:I194" si="28">IFERROR(E131-F131,"")</f>
        <v/>
      </c>
      <c r="J131" s="5" t="str">
        <f t="shared" si="18"/>
        <v/>
      </c>
      <c r="K131" s="5" t="str">
        <f t="shared" si="19"/>
        <v/>
      </c>
      <c r="L131" s="5" t="str">
        <f t="shared" si="20"/>
        <v/>
      </c>
      <c r="M131" s="5" t="str">
        <f t="shared" si="27"/>
        <v/>
      </c>
      <c r="N131" s="15" t="str">
        <f t="shared" ref="N131:N194" si="29">IFERROR(G131-H131,"")</f>
        <v/>
      </c>
      <c r="O131" s="15" t="str">
        <f t="shared" si="21"/>
        <v/>
      </c>
      <c r="P131" s="15" t="str">
        <f t="shared" si="22"/>
        <v/>
      </c>
      <c r="Q131" s="16" t="str">
        <f t="shared" si="23"/>
        <v/>
      </c>
      <c r="R131" s="17" t="str">
        <f t="shared" si="24"/>
        <v/>
      </c>
      <c r="S131" s="39" t="str">
        <f t="shared" ref="S131:S194" ca="1" si="30">IF(ROW()-1&lt;18,"",IFERROR(1/(1/COUNTIF(OFFSET(Q131,-MIN(ROW()-2,17),0,18),"crossover")),""))</f>
        <v/>
      </c>
      <c r="T131" s="39" t="str">
        <f t="shared" ref="T131:T194" ca="1" si="31">IF(ROW()-1&lt;18,"",IFERROR(1/(1/COUNTIF(OFFSET(R131,-MIN(ROW()-2,17),0,18),"crossunder")),""))</f>
        <v/>
      </c>
      <c r="U131" s="15" t="str">
        <f t="shared" ca="1" si="25"/>
        <v/>
      </c>
      <c r="V131" s="40" t="str">
        <f t="shared" ca="1" si="26"/>
        <v/>
      </c>
    </row>
    <row r="132" spans="1:22" x14ac:dyDescent="0.55000000000000004">
      <c r="A132" s="5" t="str">
        <f>IF('Data Validation'!$K$2&lt;&gt;TRUE,"",'Data Validation'!A132)</f>
        <v/>
      </c>
      <c r="B132" s="5" t="str">
        <f>IF('Data Validation'!$K$2&lt;&gt;TRUE,"",'Data Validation'!C132)</f>
        <v/>
      </c>
      <c r="C132" s="5" t="str">
        <f>IF('Data Validation'!$K$2&lt;&gt;TRUE,"",'Data Validation'!E132)</f>
        <v/>
      </c>
      <c r="D132" s="5" t="str">
        <f>IF('Data Validation'!$K$2&lt;&gt;TRUE,"",'Data Validation'!G132)</f>
        <v/>
      </c>
      <c r="E132" s="5" t="str">
        <f>IF($C132&lt;&gt;"M5","",Price!F132)</f>
        <v/>
      </c>
      <c r="F132" s="5" t="str">
        <f>IF($C132&lt;&gt;"M5","",Price!G132)</f>
        <v/>
      </c>
      <c r="G132" s="65" t="str">
        <f>IF($C132&lt;&gt;"M5","",SSA!E132)</f>
        <v/>
      </c>
      <c r="H132" s="65" t="str">
        <f>IF($C132&lt;&gt;"M5","",SSA!F132)</f>
        <v/>
      </c>
      <c r="I132" s="5" t="str">
        <f t="shared" si="28"/>
        <v/>
      </c>
      <c r="J132" s="5" t="str">
        <f t="shared" ref="J132:J195" si="32">IFERROR(ABS(E132-D131),"")</f>
        <v/>
      </c>
      <c r="K132" s="5" t="str">
        <f t="shared" ref="K132:K195" si="33">IFERROR(ABS(F132-D131),"")</f>
        <v/>
      </c>
      <c r="L132" s="5" t="str">
        <f t="shared" ref="L132:L195" si="34">IF(MAX(I132:K132)=0,"",(MAX(I132:K132)))</f>
        <v/>
      </c>
      <c r="M132" s="5" t="str">
        <f t="shared" si="27"/>
        <v/>
      </c>
      <c r="N132" s="15" t="str">
        <f t="shared" si="29"/>
        <v/>
      </c>
      <c r="O132" s="15" t="str">
        <f t="shared" ref="O132:O195" si="35">IF(N132="","",IF(N132&gt;=0,1,-1))</f>
        <v/>
      </c>
      <c r="P132" s="15" t="str">
        <f t="shared" ref="P132:P195" si="36">IF(O132="","",IF(O132=O131,P131+O132,O132))</f>
        <v/>
      </c>
      <c r="Q132" s="16" t="str">
        <f t="shared" ref="Q132:Q195" si="37">IF(AND(G132&gt;H132,G131&lt;H131),"crossover","")</f>
        <v/>
      </c>
      <c r="R132" s="17" t="str">
        <f t="shared" ref="R132:R195" si="38">IF(AND(G132&lt;H132,G131&gt;H131),"crossunder","")</f>
        <v/>
      </c>
      <c r="S132" s="39" t="str">
        <f t="shared" ca="1" si="30"/>
        <v/>
      </c>
      <c r="T132" s="39" t="str">
        <f t="shared" ca="1" si="31"/>
        <v/>
      </c>
      <c r="U132" s="15" t="str">
        <f t="shared" ca="1" si="25"/>
        <v/>
      </c>
      <c r="V132" s="40" t="str">
        <f t="shared" ca="1" si="26"/>
        <v/>
      </c>
    </row>
    <row r="133" spans="1:22" x14ac:dyDescent="0.55000000000000004">
      <c r="A133" s="5" t="str">
        <f>IF('Data Validation'!$K$2&lt;&gt;TRUE,"",'Data Validation'!A133)</f>
        <v/>
      </c>
      <c r="B133" s="5" t="str">
        <f>IF('Data Validation'!$K$2&lt;&gt;TRUE,"",'Data Validation'!C133)</f>
        <v/>
      </c>
      <c r="C133" s="5" t="str">
        <f>IF('Data Validation'!$K$2&lt;&gt;TRUE,"",'Data Validation'!E133)</f>
        <v/>
      </c>
      <c r="D133" s="5" t="str">
        <f>IF('Data Validation'!$K$2&lt;&gt;TRUE,"",'Data Validation'!G133)</f>
        <v/>
      </c>
      <c r="E133" s="5" t="str">
        <f>IF($C133&lt;&gt;"M5","",Price!F133)</f>
        <v/>
      </c>
      <c r="F133" s="5" t="str">
        <f>IF($C133&lt;&gt;"M5","",Price!G133)</f>
        <v/>
      </c>
      <c r="G133" s="65" t="str">
        <f>IF($C133&lt;&gt;"M5","",SSA!E133)</f>
        <v/>
      </c>
      <c r="H133" s="65" t="str">
        <f>IF($C133&lt;&gt;"M5","",SSA!F133)</f>
        <v/>
      </c>
      <c r="I133" s="5" t="str">
        <f t="shared" si="28"/>
        <v/>
      </c>
      <c r="J133" s="5" t="str">
        <f t="shared" si="32"/>
        <v/>
      </c>
      <c r="K133" s="5" t="str">
        <f t="shared" si="33"/>
        <v/>
      </c>
      <c r="L133" s="5" t="str">
        <f t="shared" si="34"/>
        <v/>
      </c>
      <c r="M133" s="5" t="str">
        <f t="shared" si="27"/>
        <v/>
      </c>
      <c r="N133" s="15" t="str">
        <f t="shared" si="29"/>
        <v/>
      </c>
      <c r="O133" s="15" t="str">
        <f t="shared" si="35"/>
        <v/>
      </c>
      <c r="P133" s="15" t="str">
        <f t="shared" si="36"/>
        <v/>
      </c>
      <c r="Q133" s="16" t="str">
        <f t="shared" si="37"/>
        <v/>
      </c>
      <c r="R133" s="17" t="str">
        <f t="shared" si="38"/>
        <v/>
      </c>
      <c r="S133" s="39" t="str">
        <f t="shared" ca="1" si="30"/>
        <v/>
      </c>
      <c r="T133" s="39" t="str">
        <f t="shared" ca="1" si="31"/>
        <v/>
      </c>
      <c r="U133" s="15" t="str">
        <f t="shared" ca="1" si="25"/>
        <v/>
      </c>
      <c r="V133" s="40" t="str">
        <f t="shared" ca="1" si="26"/>
        <v/>
      </c>
    </row>
    <row r="134" spans="1:22" x14ac:dyDescent="0.55000000000000004">
      <c r="A134" s="5" t="str">
        <f>IF('Data Validation'!$K$2&lt;&gt;TRUE,"",'Data Validation'!A134)</f>
        <v/>
      </c>
      <c r="B134" s="5" t="str">
        <f>IF('Data Validation'!$K$2&lt;&gt;TRUE,"",'Data Validation'!C134)</f>
        <v/>
      </c>
      <c r="C134" s="5" t="str">
        <f>IF('Data Validation'!$K$2&lt;&gt;TRUE,"",'Data Validation'!E134)</f>
        <v/>
      </c>
      <c r="D134" s="5" t="str">
        <f>IF('Data Validation'!$K$2&lt;&gt;TRUE,"",'Data Validation'!G134)</f>
        <v/>
      </c>
      <c r="E134" s="5" t="str">
        <f>IF($C134&lt;&gt;"M5","",Price!F134)</f>
        <v/>
      </c>
      <c r="F134" s="5" t="str">
        <f>IF($C134&lt;&gt;"M5","",Price!G134)</f>
        <v/>
      </c>
      <c r="G134" s="65" t="str">
        <f>IF($C134&lt;&gt;"M5","",SSA!E134)</f>
        <v/>
      </c>
      <c r="H134" s="65" t="str">
        <f>IF($C134&lt;&gt;"M5","",SSA!F134)</f>
        <v/>
      </c>
      <c r="I134" s="5" t="str">
        <f t="shared" si="28"/>
        <v/>
      </c>
      <c r="J134" s="5" t="str">
        <f t="shared" si="32"/>
        <v/>
      </c>
      <c r="K134" s="5" t="str">
        <f t="shared" si="33"/>
        <v/>
      </c>
      <c r="L134" s="5" t="str">
        <f t="shared" si="34"/>
        <v/>
      </c>
      <c r="M134" s="5" t="str">
        <f t="shared" si="27"/>
        <v/>
      </c>
      <c r="N134" s="15" t="str">
        <f t="shared" si="29"/>
        <v/>
      </c>
      <c r="O134" s="15" t="str">
        <f t="shared" si="35"/>
        <v/>
      </c>
      <c r="P134" s="15" t="str">
        <f t="shared" si="36"/>
        <v/>
      </c>
      <c r="Q134" s="16" t="str">
        <f t="shared" si="37"/>
        <v/>
      </c>
      <c r="R134" s="17" t="str">
        <f t="shared" si="38"/>
        <v/>
      </c>
      <c r="S134" s="39" t="str">
        <f t="shared" ca="1" si="30"/>
        <v/>
      </c>
      <c r="T134" s="39" t="str">
        <f t="shared" ca="1" si="31"/>
        <v/>
      </c>
      <c r="U134" s="15" t="str">
        <f t="shared" ca="1" si="25"/>
        <v/>
      </c>
      <c r="V134" s="40" t="str">
        <f t="shared" ca="1" si="26"/>
        <v/>
      </c>
    </row>
    <row r="135" spans="1:22" x14ac:dyDescent="0.55000000000000004">
      <c r="A135" s="5" t="str">
        <f>IF('Data Validation'!$K$2&lt;&gt;TRUE,"",'Data Validation'!A135)</f>
        <v/>
      </c>
      <c r="B135" s="5" t="str">
        <f>IF('Data Validation'!$K$2&lt;&gt;TRUE,"",'Data Validation'!C135)</f>
        <v/>
      </c>
      <c r="C135" s="5" t="str">
        <f>IF('Data Validation'!$K$2&lt;&gt;TRUE,"",'Data Validation'!E135)</f>
        <v/>
      </c>
      <c r="D135" s="5" t="str">
        <f>IF('Data Validation'!$K$2&lt;&gt;TRUE,"",'Data Validation'!G135)</f>
        <v/>
      </c>
      <c r="E135" s="5" t="str">
        <f>IF($C135&lt;&gt;"M5","",Price!F135)</f>
        <v/>
      </c>
      <c r="F135" s="5" t="str">
        <f>IF($C135&lt;&gt;"M5","",Price!G135)</f>
        <v/>
      </c>
      <c r="G135" s="65" t="str">
        <f>IF($C135&lt;&gt;"M5","",SSA!E135)</f>
        <v/>
      </c>
      <c r="H135" s="65" t="str">
        <f>IF($C135&lt;&gt;"M5","",SSA!F135)</f>
        <v/>
      </c>
      <c r="I135" s="5" t="str">
        <f t="shared" si="28"/>
        <v/>
      </c>
      <c r="J135" s="5" t="str">
        <f t="shared" si="32"/>
        <v/>
      </c>
      <c r="K135" s="5" t="str">
        <f t="shared" si="33"/>
        <v/>
      </c>
      <c r="L135" s="5" t="str">
        <f t="shared" si="34"/>
        <v/>
      </c>
      <c r="M135" s="5" t="str">
        <f t="shared" si="27"/>
        <v/>
      </c>
      <c r="N135" s="15" t="str">
        <f t="shared" si="29"/>
        <v/>
      </c>
      <c r="O135" s="15" t="str">
        <f t="shared" si="35"/>
        <v/>
      </c>
      <c r="P135" s="15" t="str">
        <f t="shared" si="36"/>
        <v/>
      </c>
      <c r="Q135" s="16" t="str">
        <f t="shared" si="37"/>
        <v/>
      </c>
      <c r="R135" s="17" t="str">
        <f t="shared" si="38"/>
        <v/>
      </c>
      <c r="S135" s="39" t="str">
        <f t="shared" ca="1" si="30"/>
        <v/>
      </c>
      <c r="T135" s="39" t="str">
        <f t="shared" ca="1" si="31"/>
        <v/>
      </c>
      <c r="U135" s="15" t="str">
        <f t="shared" ca="1" si="25"/>
        <v/>
      </c>
      <c r="V135" s="40" t="str">
        <f t="shared" ca="1" si="26"/>
        <v/>
      </c>
    </row>
    <row r="136" spans="1:22" x14ac:dyDescent="0.55000000000000004">
      <c r="A136" s="5" t="str">
        <f>IF('Data Validation'!$K$2&lt;&gt;TRUE,"",'Data Validation'!A136)</f>
        <v/>
      </c>
      <c r="B136" s="5" t="str">
        <f>IF('Data Validation'!$K$2&lt;&gt;TRUE,"",'Data Validation'!C136)</f>
        <v/>
      </c>
      <c r="C136" s="5" t="str">
        <f>IF('Data Validation'!$K$2&lt;&gt;TRUE,"",'Data Validation'!E136)</f>
        <v/>
      </c>
      <c r="D136" s="5" t="str">
        <f>IF('Data Validation'!$K$2&lt;&gt;TRUE,"",'Data Validation'!G136)</f>
        <v/>
      </c>
      <c r="E136" s="5" t="str">
        <f>IF($C136&lt;&gt;"M5","",Price!F136)</f>
        <v/>
      </c>
      <c r="F136" s="5" t="str">
        <f>IF($C136&lt;&gt;"M5","",Price!G136)</f>
        <v/>
      </c>
      <c r="G136" s="65" t="str">
        <f>IF($C136&lt;&gt;"M5","",SSA!E136)</f>
        <v/>
      </c>
      <c r="H136" s="65" t="str">
        <f>IF($C136&lt;&gt;"M5","",SSA!F136)</f>
        <v/>
      </c>
      <c r="I136" s="5" t="str">
        <f t="shared" si="28"/>
        <v/>
      </c>
      <c r="J136" s="5" t="str">
        <f t="shared" si="32"/>
        <v/>
      </c>
      <c r="K136" s="5" t="str">
        <f t="shared" si="33"/>
        <v/>
      </c>
      <c r="L136" s="5" t="str">
        <f t="shared" si="34"/>
        <v/>
      </c>
      <c r="M136" s="5" t="str">
        <f t="shared" si="27"/>
        <v/>
      </c>
      <c r="N136" s="15" t="str">
        <f t="shared" si="29"/>
        <v/>
      </c>
      <c r="O136" s="15" t="str">
        <f t="shared" si="35"/>
        <v/>
      </c>
      <c r="P136" s="15" t="str">
        <f t="shared" si="36"/>
        <v/>
      </c>
      <c r="Q136" s="16" t="str">
        <f t="shared" si="37"/>
        <v/>
      </c>
      <c r="R136" s="17" t="str">
        <f t="shared" si="38"/>
        <v/>
      </c>
      <c r="S136" s="39" t="str">
        <f t="shared" ca="1" si="30"/>
        <v/>
      </c>
      <c r="T136" s="39" t="str">
        <f t="shared" ca="1" si="31"/>
        <v/>
      </c>
      <c r="U136" s="15" t="str">
        <f t="shared" ca="1" si="25"/>
        <v/>
      </c>
      <c r="V136" s="40" t="str">
        <f t="shared" ca="1" si="26"/>
        <v/>
      </c>
    </row>
    <row r="137" spans="1:22" x14ac:dyDescent="0.55000000000000004">
      <c r="A137" s="5" t="str">
        <f>IF('Data Validation'!$K$2&lt;&gt;TRUE,"",'Data Validation'!A137)</f>
        <v/>
      </c>
      <c r="B137" s="5" t="str">
        <f>IF('Data Validation'!$K$2&lt;&gt;TRUE,"",'Data Validation'!C137)</f>
        <v/>
      </c>
      <c r="C137" s="5" t="str">
        <f>IF('Data Validation'!$K$2&lt;&gt;TRUE,"",'Data Validation'!E137)</f>
        <v/>
      </c>
      <c r="D137" s="5" t="str">
        <f>IF('Data Validation'!$K$2&lt;&gt;TRUE,"",'Data Validation'!G137)</f>
        <v/>
      </c>
      <c r="E137" s="5" t="str">
        <f>IF($C137&lt;&gt;"M5","",Price!F137)</f>
        <v/>
      </c>
      <c r="F137" s="5" t="str">
        <f>IF($C137&lt;&gt;"M5","",Price!G137)</f>
        <v/>
      </c>
      <c r="G137" s="65" t="str">
        <f>IF($C137&lt;&gt;"M5","",SSA!E137)</f>
        <v/>
      </c>
      <c r="H137" s="65" t="str">
        <f>IF($C137&lt;&gt;"M5","",SSA!F137)</f>
        <v/>
      </c>
      <c r="I137" s="5" t="str">
        <f t="shared" si="28"/>
        <v/>
      </c>
      <c r="J137" s="5" t="str">
        <f t="shared" si="32"/>
        <v/>
      </c>
      <c r="K137" s="5" t="str">
        <f t="shared" si="33"/>
        <v/>
      </c>
      <c r="L137" s="5" t="str">
        <f t="shared" si="34"/>
        <v/>
      </c>
      <c r="M137" s="5" t="str">
        <f t="shared" si="27"/>
        <v/>
      </c>
      <c r="N137" s="15" t="str">
        <f t="shared" si="29"/>
        <v/>
      </c>
      <c r="O137" s="15" t="str">
        <f t="shared" si="35"/>
        <v/>
      </c>
      <c r="P137" s="15" t="str">
        <f t="shared" si="36"/>
        <v/>
      </c>
      <c r="Q137" s="16" t="str">
        <f t="shared" si="37"/>
        <v/>
      </c>
      <c r="R137" s="17" t="str">
        <f t="shared" si="38"/>
        <v/>
      </c>
      <c r="S137" s="39" t="str">
        <f t="shared" ca="1" si="30"/>
        <v/>
      </c>
      <c r="T137" s="39" t="str">
        <f t="shared" ca="1" si="31"/>
        <v/>
      </c>
      <c r="U137" s="15" t="str">
        <f t="shared" ca="1" si="25"/>
        <v/>
      </c>
      <c r="V137" s="40" t="str">
        <f t="shared" ca="1" si="26"/>
        <v/>
      </c>
    </row>
    <row r="138" spans="1:22" x14ac:dyDescent="0.55000000000000004">
      <c r="A138" s="5" t="str">
        <f>IF('Data Validation'!$K$2&lt;&gt;TRUE,"",'Data Validation'!A138)</f>
        <v/>
      </c>
      <c r="B138" s="5" t="str">
        <f>IF('Data Validation'!$K$2&lt;&gt;TRUE,"",'Data Validation'!C138)</f>
        <v/>
      </c>
      <c r="C138" s="5" t="str">
        <f>IF('Data Validation'!$K$2&lt;&gt;TRUE,"",'Data Validation'!E138)</f>
        <v/>
      </c>
      <c r="D138" s="5" t="str">
        <f>IF('Data Validation'!$K$2&lt;&gt;TRUE,"",'Data Validation'!G138)</f>
        <v/>
      </c>
      <c r="E138" s="5" t="str">
        <f>IF($C138&lt;&gt;"M5","",Price!F138)</f>
        <v/>
      </c>
      <c r="F138" s="5" t="str">
        <f>IF($C138&lt;&gt;"M5","",Price!G138)</f>
        <v/>
      </c>
      <c r="G138" s="65" t="str">
        <f>IF($C138&lt;&gt;"M5","",SSA!E138)</f>
        <v/>
      </c>
      <c r="H138" s="65" t="str">
        <f>IF($C138&lt;&gt;"M5","",SSA!F138)</f>
        <v/>
      </c>
      <c r="I138" s="5" t="str">
        <f t="shared" si="28"/>
        <v/>
      </c>
      <c r="J138" s="5" t="str">
        <f t="shared" si="32"/>
        <v/>
      </c>
      <c r="K138" s="5" t="str">
        <f t="shared" si="33"/>
        <v/>
      </c>
      <c r="L138" s="5" t="str">
        <f t="shared" si="34"/>
        <v/>
      </c>
      <c r="M138" s="5" t="str">
        <f t="shared" si="27"/>
        <v/>
      </c>
      <c r="N138" s="15" t="str">
        <f t="shared" si="29"/>
        <v/>
      </c>
      <c r="O138" s="15" t="str">
        <f t="shared" si="35"/>
        <v/>
      </c>
      <c r="P138" s="15" t="str">
        <f t="shared" si="36"/>
        <v/>
      </c>
      <c r="Q138" s="16" t="str">
        <f t="shared" si="37"/>
        <v/>
      </c>
      <c r="R138" s="17" t="str">
        <f t="shared" si="38"/>
        <v/>
      </c>
      <c r="S138" s="39" t="str">
        <f t="shared" ca="1" si="30"/>
        <v/>
      </c>
      <c r="T138" s="39" t="str">
        <f t="shared" ca="1" si="31"/>
        <v/>
      </c>
      <c r="U138" s="15" t="str">
        <f t="shared" ca="1" si="25"/>
        <v/>
      </c>
      <c r="V138" s="40" t="str">
        <f t="shared" ca="1" si="26"/>
        <v/>
      </c>
    </row>
    <row r="139" spans="1:22" x14ac:dyDescent="0.55000000000000004">
      <c r="A139" s="5" t="str">
        <f>IF('Data Validation'!$K$2&lt;&gt;TRUE,"",'Data Validation'!A139)</f>
        <v/>
      </c>
      <c r="B139" s="5" t="str">
        <f>IF('Data Validation'!$K$2&lt;&gt;TRUE,"",'Data Validation'!C139)</f>
        <v/>
      </c>
      <c r="C139" s="5" t="str">
        <f>IF('Data Validation'!$K$2&lt;&gt;TRUE,"",'Data Validation'!E139)</f>
        <v/>
      </c>
      <c r="D139" s="5" t="str">
        <f>IF('Data Validation'!$K$2&lt;&gt;TRUE,"",'Data Validation'!G139)</f>
        <v/>
      </c>
      <c r="E139" s="5" t="str">
        <f>IF($C139&lt;&gt;"M5","",Price!F139)</f>
        <v/>
      </c>
      <c r="F139" s="5" t="str">
        <f>IF($C139&lt;&gt;"M5","",Price!G139)</f>
        <v/>
      </c>
      <c r="G139" s="65" t="str">
        <f>IF($C139&lt;&gt;"M5","",SSA!E139)</f>
        <v/>
      </c>
      <c r="H139" s="65" t="str">
        <f>IF($C139&lt;&gt;"M5","",SSA!F139)</f>
        <v/>
      </c>
      <c r="I139" s="5" t="str">
        <f t="shared" si="28"/>
        <v/>
      </c>
      <c r="J139" s="5" t="str">
        <f t="shared" si="32"/>
        <v/>
      </c>
      <c r="K139" s="5" t="str">
        <f t="shared" si="33"/>
        <v/>
      </c>
      <c r="L139" s="5" t="str">
        <f t="shared" si="34"/>
        <v/>
      </c>
      <c r="M139" s="5" t="str">
        <f t="shared" si="27"/>
        <v/>
      </c>
      <c r="N139" s="15" t="str">
        <f t="shared" si="29"/>
        <v/>
      </c>
      <c r="O139" s="15" t="str">
        <f t="shared" si="35"/>
        <v/>
      </c>
      <c r="P139" s="15" t="str">
        <f t="shared" si="36"/>
        <v/>
      </c>
      <c r="Q139" s="16" t="str">
        <f t="shared" si="37"/>
        <v/>
      </c>
      <c r="R139" s="17" t="str">
        <f t="shared" si="38"/>
        <v/>
      </c>
      <c r="S139" s="39" t="str">
        <f t="shared" ca="1" si="30"/>
        <v/>
      </c>
      <c r="T139" s="39" t="str">
        <f t="shared" ca="1" si="31"/>
        <v/>
      </c>
      <c r="U139" s="15" t="str">
        <f t="shared" ca="1" si="25"/>
        <v/>
      </c>
      <c r="V139" s="40" t="str">
        <f t="shared" ca="1" si="26"/>
        <v/>
      </c>
    </row>
    <row r="140" spans="1:22" x14ac:dyDescent="0.55000000000000004">
      <c r="A140" s="5" t="str">
        <f>IF('Data Validation'!$K$2&lt;&gt;TRUE,"",'Data Validation'!A140)</f>
        <v/>
      </c>
      <c r="B140" s="5" t="str">
        <f>IF('Data Validation'!$K$2&lt;&gt;TRUE,"",'Data Validation'!C140)</f>
        <v/>
      </c>
      <c r="C140" s="5" t="str">
        <f>IF('Data Validation'!$K$2&lt;&gt;TRUE,"",'Data Validation'!E140)</f>
        <v/>
      </c>
      <c r="D140" s="5" t="str">
        <f>IF('Data Validation'!$K$2&lt;&gt;TRUE,"",'Data Validation'!G140)</f>
        <v/>
      </c>
      <c r="E140" s="5" t="str">
        <f>IF($C140&lt;&gt;"M5","",Price!F140)</f>
        <v/>
      </c>
      <c r="F140" s="5" t="str">
        <f>IF($C140&lt;&gt;"M5","",Price!G140)</f>
        <v/>
      </c>
      <c r="G140" s="65" t="str">
        <f>IF($C140&lt;&gt;"M5","",SSA!E140)</f>
        <v/>
      </c>
      <c r="H140" s="65" t="str">
        <f>IF($C140&lt;&gt;"M5","",SSA!F140)</f>
        <v/>
      </c>
      <c r="I140" s="5" t="str">
        <f t="shared" si="28"/>
        <v/>
      </c>
      <c r="J140" s="5" t="str">
        <f t="shared" si="32"/>
        <v/>
      </c>
      <c r="K140" s="5" t="str">
        <f t="shared" si="33"/>
        <v/>
      </c>
      <c r="L140" s="5" t="str">
        <f t="shared" si="34"/>
        <v/>
      </c>
      <c r="M140" s="5" t="str">
        <f t="shared" si="27"/>
        <v/>
      </c>
      <c r="N140" s="15" t="str">
        <f t="shared" si="29"/>
        <v/>
      </c>
      <c r="O140" s="15" t="str">
        <f t="shared" si="35"/>
        <v/>
      </c>
      <c r="P140" s="15" t="str">
        <f t="shared" si="36"/>
        <v/>
      </c>
      <c r="Q140" s="16" t="str">
        <f t="shared" si="37"/>
        <v/>
      </c>
      <c r="R140" s="17" t="str">
        <f t="shared" si="38"/>
        <v/>
      </c>
      <c r="S140" s="39" t="str">
        <f t="shared" ca="1" si="30"/>
        <v/>
      </c>
      <c r="T140" s="39" t="str">
        <f t="shared" ca="1" si="31"/>
        <v/>
      </c>
      <c r="U140" s="15" t="str">
        <f t="shared" ca="1" si="25"/>
        <v/>
      </c>
      <c r="V140" s="40" t="str">
        <f t="shared" ca="1" si="26"/>
        <v/>
      </c>
    </row>
    <row r="141" spans="1:22" x14ac:dyDescent="0.55000000000000004">
      <c r="A141" s="5" t="str">
        <f>IF('Data Validation'!$K$2&lt;&gt;TRUE,"",'Data Validation'!A141)</f>
        <v/>
      </c>
      <c r="B141" s="5" t="str">
        <f>IF('Data Validation'!$K$2&lt;&gt;TRUE,"",'Data Validation'!C141)</f>
        <v/>
      </c>
      <c r="C141" s="5" t="str">
        <f>IF('Data Validation'!$K$2&lt;&gt;TRUE,"",'Data Validation'!E141)</f>
        <v/>
      </c>
      <c r="D141" s="5" t="str">
        <f>IF('Data Validation'!$K$2&lt;&gt;TRUE,"",'Data Validation'!G141)</f>
        <v/>
      </c>
      <c r="E141" s="5" t="str">
        <f>IF($C141&lt;&gt;"M5","",Price!F141)</f>
        <v/>
      </c>
      <c r="F141" s="5" t="str">
        <f>IF($C141&lt;&gt;"M5","",Price!G141)</f>
        <v/>
      </c>
      <c r="G141" s="65" t="str">
        <f>IF($C141&lt;&gt;"M5","",SSA!E141)</f>
        <v/>
      </c>
      <c r="H141" s="65" t="str">
        <f>IF($C141&lt;&gt;"M5","",SSA!F141)</f>
        <v/>
      </c>
      <c r="I141" s="5" t="str">
        <f t="shared" si="28"/>
        <v/>
      </c>
      <c r="J141" s="5" t="str">
        <f t="shared" si="32"/>
        <v/>
      </c>
      <c r="K141" s="5" t="str">
        <f t="shared" si="33"/>
        <v/>
      </c>
      <c r="L141" s="5" t="str">
        <f t="shared" si="34"/>
        <v/>
      </c>
      <c r="M141" s="5" t="str">
        <f t="shared" si="27"/>
        <v/>
      </c>
      <c r="N141" s="15" t="str">
        <f t="shared" si="29"/>
        <v/>
      </c>
      <c r="O141" s="15" t="str">
        <f t="shared" si="35"/>
        <v/>
      </c>
      <c r="P141" s="15" t="str">
        <f t="shared" si="36"/>
        <v/>
      </c>
      <c r="Q141" s="16" t="str">
        <f t="shared" si="37"/>
        <v/>
      </c>
      <c r="R141" s="17" t="str">
        <f t="shared" si="38"/>
        <v/>
      </c>
      <c r="S141" s="39" t="str">
        <f t="shared" ca="1" si="30"/>
        <v/>
      </c>
      <c r="T141" s="39" t="str">
        <f t="shared" ca="1" si="31"/>
        <v/>
      </c>
      <c r="U141" s="15" t="str">
        <f t="shared" ca="1" si="25"/>
        <v/>
      </c>
      <c r="V141" s="40" t="str">
        <f t="shared" ca="1" si="26"/>
        <v/>
      </c>
    </row>
    <row r="142" spans="1:22" x14ac:dyDescent="0.55000000000000004">
      <c r="A142" s="5" t="str">
        <f>IF('Data Validation'!$K$2&lt;&gt;TRUE,"",'Data Validation'!A142)</f>
        <v/>
      </c>
      <c r="B142" s="5" t="str">
        <f>IF('Data Validation'!$K$2&lt;&gt;TRUE,"",'Data Validation'!C142)</f>
        <v/>
      </c>
      <c r="C142" s="5" t="str">
        <f>IF('Data Validation'!$K$2&lt;&gt;TRUE,"",'Data Validation'!E142)</f>
        <v/>
      </c>
      <c r="D142" s="5" t="str">
        <f>IF('Data Validation'!$K$2&lt;&gt;TRUE,"",'Data Validation'!G142)</f>
        <v/>
      </c>
      <c r="E142" s="5" t="str">
        <f>IF($C142&lt;&gt;"M5","",Price!F142)</f>
        <v/>
      </c>
      <c r="F142" s="5" t="str">
        <f>IF($C142&lt;&gt;"M5","",Price!G142)</f>
        <v/>
      </c>
      <c r="G142" s="65" t="str">
        <f>IF($C142&lt;&gt;"M5","",SSA!E142)</f>
        <v/>
      </c>
      <c r="H142" s="65" t="str">
        <f>IF($C142&lt;&gt;"M5","",SSA!F142)</f>
        <v/>
      </c>
      <c r="I142" s="5" t="str">
        <f t="shared" si="28"/>
        <v/>
      </c>
      <c r="J142" s="5" t="str">
        <f t="shared" si="32"/>
        <v/>
      </c>
      <c r="K142" s="5" t="str">
        <f t="shared" si="33"/>
        <v/>
      </c>
      <c r="L142" s="5" t="str">
        <f t="shared" si="34"/>
        <v/>
      </c>
      <c r="M142" s="5" t="str">
        <f t="shared" si="27"/>
        <v/>
      </c>
      <c r="N142" s="15" t="str">
        <f t="shared" si="29"/>
        <v/>
      </c>
      <c r="O142" s="15" t="str">
        <f t="shared" si="35"/>
        <v/>
      </c>
      <c r="P142" s="15" t="str">
        <f t="shared" si="36"/>
        <v/>
      </c>
      <c r="Q142" s="16" t="str">
        <f t="shared" si="37"/>
        <v/>
      </c>
      <c r="R142" s="17" t="str">
        <f t="shared" si="38"/>
        <v/>
      </c>
      <c r="S142" s="39" t="str">
        <f t="shared" ca="1" si="30"/>
        <v/>
      </c>
      <c r="T142" s="39" t="str">
        <f t="shared" ca="1" si="31"/>
        <v/>
      </c>
      <c r="U142" s="15" t="str">
        <f t="shared" ca="1" si="25"/>
        <v/>
      </c>
      <c r="V142" s="40" t="str">
        <f t="shared" ca="1" si="26"/>
        <v/>
      </c>
    </row>
    <row r="143" spans="1:22" x14ac:dyDescent="0.55000000000000004">
      <c r="A143" s="5" t="str">
        <f>IF('Data Validation'!$K$2&lt;&gt;TRUE,"",'Data Validation'!A143)</f>
        <v/>
      </c>
      <c r="B143" s="5" t="str">
        <f>IF('Data Validation'!$K$2&lt;&gt;TRUE,"",'Data Validation'!C143)</f>
        <v/>
      </c>
      <c r="C143" s="5" t="str">
        <f>IF('Data Validation'!$K$2&lt;&gt;TRUE,"",'Data Validation'!E143)</f>
        <v/>
      </c>
      <c r="D143" s="5" t="str">
        <f>IF('Data Validation'!$K$2&lt;&gt;TRUE,"",'Data Validation'!G143)</f>
        <v/>
      </c>
      <c r="E143" s="5" t="str">
        <f>IF($C143&lt;&gt;"M5","",Price!F143)</f>
        <v/>
      </c>
      <c r="F143" s="5" t="str">
        <f>IF($C143&lt;&gt;"M5","",Price!G143)</f>
        <v/>
      </c>
      <c r="G143" s="65" t="str">
        <f>IF($C143&lt;&gt;"M5","",SSA!E143)</f>
        <v/>
      </c>
      <c r="H143" s="65" t="str">
        <f>IF($C143&lt;&gt;"M5","",SSA!F143)</f>
        <v/>
      </c>
      <c r="I143" s="5" t="str">
        <f t="shared" si="28"/>
        <v/>
      </c>
      <c r="J143" s="5" t="str">
        <f t="shared" si="32"/>
        <v/>
      </c>
      <c r="K143" s="5" t="str">
        <f t="shared" si="33"/>
        <v/>
      </c>
      <c r="L143" s="5" t="str">
        <f t="shared" si="34"/>
        <v/>
      </c>
      <c r="M143" s="5" t="str">
        <f t="shared" si="27"/>
        <v/>
      </c>
      <c r="N143" s="15" t="str">
        <f t="shared" si="29"/>
        <v/>
      </c>
      <c r="O143" s="15" t="str">
        <f t="shared" si="35"/>
        <v/>
      </c>
      <c r="P143" s="15" t="str">
        <f t="shared" si="36"/>
        <v/>
      </c>
      <c r="Q143" s="16" t="str">
        <f t="shared" si="37"/>
        <v/>
      </c>
      <c r="R143" s="17" t="str">
        <f t="shared" si="38"/>
        <v/>
      </c>
      <c r="S143" s="39" t="str">
        <f t="shared" ca="1" si="30"/>
        <v/>
      </c>
      <c r="T143" s="39" t="str">
        <f t="shared" ca="1" si="31"/>
        <v/>
      </c>
      <c r="U143" s="15" t="str">
        <f t="shared" ca="1" si="25"/>
        <v/>
      </c>
      <c r="V143" s="40" t="str">
        <f t="shared" ca="1" si="26"/>
        <v/>
      </c>
    </row>
    <row r="144" spans="1:22" x14ac:dyDescent="0.55000000000000004">
      <c r="A144" s="5" t="str">
        <f>IF('Data Validation'!$K$2&lt;&gt;TRUE,"",'Data Validation'!A144)</f>
        <v/>
      </c>
      <c r="B144" s="5" t="str">
        <f>IF('Data Validation'!$K$2&lt;&gt;TRUE,"",'Data Validation'!C144)</f>
        <v/>
      </c>
      <c r="C144" s="5" t="str">
        <f>IF('Data Validation'!$K$2&lt;&gt;TRUE,"",'Data Validation'!E144)</f>
        <v/>
      </c>
      <c r="D144" s="5" t="str">
        <f>IF('Data Validation'!$K$2&lt;&gt;TRUE,"",'Data Validation'!G144)</f>
        <v/>
      </c>
      <c r="E144" s="5" t="str">
        <f>IF($C144&lt;&gt;"M5","",Price!F144)</f>
        <v/>
      </c>
      <c r="F144" s="5" t="str">
        <f>IF($C144&lt;&gt;"M5","",Price!G144)</f>
        <v/>
      </c>
      <c r="G144" s="65" t="str">
        <f>IF($C144&lt;&gt;"M5","",SSA!E144)</f>
        <v/>
      </c>
      <c r="H144" s="65" t="str">
        <f>IF($C144&lt;&gt;"M5","",SSA!F144)</f>
        <v/>
      </c>
      <c r="I144" s="5" t="str">
        <f t="shared" si="28"/>
        <v/>
      </c>
      <c r="J144" s="5" t="str">
        <f t="shared" si="32"/>
        <v/>
      </c>
      <c r="K144" s="5" t="str">
        <f t="shared" si="33"/>
        <v/>
      </c>
      <c r="L144" s="5" t="str">
        <f t="shared" si="34"/>
        <v/>
      </c>
      <c r="M144" s="5" t="str">
        <f t="shared" si="27"/>
        <v/>
      </c>
      <c r="N144" s="15" t="str">
        <f t="shared" si="29"/>
        <v/>
      </c>
      <c r="O144" s="15" t="str">
        <f t="shared" si="35"/>
        <v/>
      </c>
      <c r="P144" s="15" t="str">
        <f t="shared" si="36"/>
        <v/>
      </c>
      <c r="Q144" s="16" t="str">
        <f t="shared" si="37"/>
        <v/>
      </c>
      <c r="R144" s="17" t="str">
        <f t="shared" si="38"/>
        <v/>
      </c>
      <c r="S144" s="39" t="str">
        <f t="shared" ca="1" si="30"/>
        <v/>
      </c>
      <c r="T144" s="39" t="str">
        <f t="shared" ca="1" si="31"/>
        <v/>
      </c>
      <c r="U144" s="15" t="str">
        <f t="shared" ca="1" si="25"/>
        <v/>
      </c>
      <c r="V144" s="40" t="str">
        <f t="shared" ca="1" si="26"/>
        <v/>
      </c>
    </row>
    <row r="145" spans="1:22" x14ac:dyDescent="0.55000000000000004">
      <c r="A145" s="5" t="str">
        <f>IF('Data Validation'!$K$2&lt;&gt;TRUE,"",'Data Validation'!A145)</f>
        <v/>
      </c>
      <c r="B145" s="5" t="str">
        <f>IF('Data Validation'!$K$2&lt;&gt;TRUE,"",'Data Validation'!C145)</f>
        <v/>
      </c>
      <c r="C145" s="5" t="str">
        <f>IF('Data Validation'!$K$2&lt;&gt;TRUE,"",'Data Validation'!E145)</f>
        <v/>
      </c>
      <c r="D145" s="5" t="str">
        <f>IF('Data Validation'!$K$2&lt;&gt;TRUE,"",'Data Validation'!G145)</f>
        <v/>
      </c>
      <c r="E145" s="5" t="str">
        <f>IF($C145&lt;&gt;"M5","",Price!F145)</f>
        <v/>
      </c>
      <c r="F145" s="5" t="str">
        <f>IF($C145&lt;&gt;"M5","",Price!G145)</f>
        <v/>
      </c>
      <c r="G145" s="65" t="str">
        <f>IF($C145&lt;&gt;"M5","",SSA!E145)</f>
        <v/>
      </c>
      <c r="H145" s="65" t="str">
        <f>IF($C145&lt;&gt;"M5","",SSA!F145)</f>
        <v/>
      </c>
      <c r="I145" s="5" t="str">
        <f t="shared" si="28"/>
        <v/>
      </c>
      <c r="J145" s="5" t="str">
        <f t="shared" si="32"/>
        <v/>
      </c>
      <c r="K145" s="5" t="str">
        <f t="shared" si="33"/>
        <v/>
      </c>
      <c r="L145" s="5" t="str">
        <f t="shared" si="34"/>
        <v/>
      </c>
      <c r="M145" s="5" t="str">
        <f t="shared" si="27"/>
        <v/>
      </c>
      <c r="N145" s="15" t="str">
        <f t="shared" si="29"/>
        <v/>
      </c>
      <c r="O145" s="15" t="str">
        <f t="shared" si="35"/>
        <v/>
      </c>
      <c r="P145" s="15" t="str">
        <f t="shared" si="36"/>
        <v/>
      </c>
      <c r="Q145" s="16" t="str">
        <f t="shared" si="37"/>
        <v/>
      </c>
      <c r="R145" s="17" t="str">
        <f t="shared" si="38"/>
        <v/>
      </c>
      <c r="S145" s="39" t="str">
        <f t="shared" ca="1" si="30"/>
        <v/>
      </c>
      <c r="T145" s="39" t="str">
        <f t="shared" ca="1" si="31"/>
        <v/>
      </c>
      <c r="U145" s="15" t="str">
        <f t="shared" ca="1" si="25"/>
        <v/>
      </c>
      <c r="V145" s="40" t="str">
        <f t="shared" ca="1" si="26"/>
        <v/>
      </c>
    </row>
    <row r="146" spans="1:22" x14ac:dyDescent="0.55000000000000004">
      <c r="A146" s="5" t="str">
        <f>IF('Data Validation'!$K$2&lt;&gt;TRUE,"",'Data Validation'!A146)</f>
        <v/>
      </c>
      <c r="B146" s="5" t="str">
        <f>IF('Data Validation'!$K$2&lt;&gt;TRUE,"",'Data Validation'!C146)</f>
        <v/>
      </c>
      <c r="C146" s="5" t="str">
        <f>IF('Data Validation'!$K$2&lt;&gt;TRUE,"",'Data Validation'!E146)</f>
        <v/>
      </c>
      <c r="D146" s="5" t="str">
        <f>IF('Data Validation'!$K$2&lt;&gt;TRUE,"",'Data Validation'!G146)</f>
        <v/>
      </c>
      <c r="E146" s="5" t="str">
        <f>IF($C146&lt;&gt;"M5","",Price!F146)</f>
        <v/>
      </c>
      <c r="F146" s="5" t="str">
        <f>IF($C146&lt;&gt;"M5","",Price!G146)</f>
        <v/>
      </c>
      <c r="G146" s="65" t="str">
        <f>IF($C146&lt;&gt;"M5","",SSA!E146)</f>
        <v/>
      </c>
      <c r="H146" s="65" t="str">
        <f>IF($C146&lt;&gt;"M5","",SSA!F146)</f>
        <v/>
      </c>
      <c r="I146" s="5" t="str">
        <f t="shared" si="28"/>
        <v/>
      </c>
      <c r="J146" s="5" t="str">
        <f t="shared" si="32"/>
        <v/>
      </c>
      <c r="K146" s="5" t="str">
        <f t="shared" si="33"/>
        <v/>
      </c>
      <c r="L146" s="5" t="str">
        <f t="shared" si="34"/>
        <v/>
      </c>
      <c r="M146" s="5" t="str">
        <f t="shared" si="27"/>
        <v/>
      </c>
      <c r="N146" s="15" t="str">
        <f t="shared" si="29"/>
        <v/>
      </c>
      <c r="O146" s="15" t="str">
        <f t="shared" si="35"/>
        <v/>
      </c>
      <c r="P146" s="15" t="str">
        <f t="shared" si="36"/>
        <v/>
      </c>
      <c r="Q146" s="16" t="str">
        <f t="shared" si="37"/>
        <v/>
      </c>
      <c r="R146" s="17" t="str">
        <f t="shared" si="38"/>
        <v/>
      </c>
      <c r="S146" s="39" t="str">
        <f t="shared" ca="1" si="30"/>
        <v/>
      </c>
      <c r="T146" s="39" t="str">
        <f t="shared" ca="1" si="31"/>
        <v/>
      </c>
      <c r="U146" s="15" t="str">
        <f t="shared" ca="1" si="25"/>
        <v/>
      </c>
      <c r="V146" s="40" t="str">
        <f t="shared" ca="1" si="26"/>
        <v/>
      </c>
    </row>
    <row r="147" spans="1:22" x14ac:dyDescent="0.55000000000000004">
      <c r="A147" s="5" t="str">
        <f>IF('Data Validation'!$K$2&lt;&gt;TRUE,"",'Data Validation'!A147)</f>
        <v/>
      </c>
      <c r="B147" s="5" t="str">
        <f>IF('Data Validation'!$K$2&lt;&gt;TRUE,"",'Data Validation'!C147)</f>
        <v/>
      </c>
      <c r="C147" s="5" t="str">
        <f>IF('Data Validation'!$K$2&lt;&gt;TRUE,"",'Data Validation'!E147)</f>
        <v/>
      </c>
      <c r="D147" s="5" t="str">
        <f>IF('Data Validation'!$K$2&lt;&gt;TRUE,"",'Data Validation'!G147)</f>
        <v/>
      </c>
      <c r="E147" s="5" t="str">
        <f>IF($C147&lt;&gt;"M5","",Price!F147)</f>
        <v/>
      </c>
      <c r="F147" s="5" t="str">
        <f>IF($C147&lt;&gt;"M5","",Price!G147)</f>
        <v/>
      </c>
      <c r="G147" s="65" t="str">
        <f>IF($C147&lt;&gt;"M5","",SSA!E147)</f>
        <v/>
      </c>
      <c r="H147" s="65" t="str">
        <f>IF($C147&lt;&gt;"M5","",SSA!F147)</f>
        <v/>
      </c>
      <c r="I147" s="5" t="str">
        <f t="shared" si="28"/>
        <v/>
      </c>
      <c r="J147" s="5" t="str">
        <f t="shared" si="32"/>
        <v/>
      </c>
      <c r="K147" s="5" t="str">
        <f t="shared" si="33"/>
        <v/>
      </c>
      <c r="L147" s="5" t="str">
        <f t="shared" si="34"/>
        <v/>
      </c>
      <c r="M147" s="5" t="str">
        <f t="shared" si="27"/>
        <v/>
      </c>
      <c r="N147" s="15" t="str">
        <f t="shared" si="29"/>
        <v/>
      </c>
      <c r="O147" s="15" t="str">
        <f t="shared" si="35"/>
        <v/>
      </c>
      <c r="P147" s="15" t="str">
        <f t="shared" si="36"/>
        <v/>
      </c>
      <c r="Q147" s="16" t="str">
        <f t="shared" si="37"/>
        <v/>
      </c>
      <c r="R147" s="17" t="str">
        <f t="shared" si="38"/>
        <v/>
      </c>
      <c r="S147" s="39" t="str">
        <f t="shared" ca="1" si="30"/>
        <v/>
      </c>
      <c r="T147" s="39" t="str">
        <f t="shared" ca="1" si="31"/>
        <v/>
      </c>
      <c r="U147" s="15" t="str">
        <f t="shared" ca="1" si="25"/>
        <v/>
      </c>
      <c r="V147" s="40" t="str">
        <f t="shared" ca="1" si="26"/>
        <v/>
      </c>
    </row>
    <row r="148" spans="1:22" x14ac:dyDescent="0.55000000000000004">
      <c r="A148" s="5" t="str">
        <f>IF('Data Validation'!$K$2&lt;&gt;TRUE,"",'Data Validation'!A148)</f>
        <v/>
      </c>
      <c r="B148" s="5" t="str">
        <f>IF('Data Validation'!$K$2&lt;&gt;TRUE,"",'Data Validation'!C148)</f>
        <v/>
      </c>
      <c r="C148" s="5" t="str">
        <f>IF('Data Validation'!$K$2&lt;&gt;TRUE,"",'Data Validation'!E148)</f>
        <v/>
      </c>
      <c r="D148" s="5" t="str">
        <f>IF('Data Validation'!$K$2&lt;&gt;TRUE,"",'Data Validation'!G148)</f>
        <v/>
      </c>
      <c r="E148" s="5" t="str">
        <f>IF($C148&lt;&gt;"M5","",Price!F148)</f>
        <v/>
      </c>
      <c r="F148" s="5" t="str">
        <f>IF($C148&lt;&gt;"M5","",Price!G148)</f>
        <v/>
      </c>
      <c r="G148" s="65" t="str">
        <f>IF($C148&lt;&gt;"M5","",SSA!E148)</f>
        <v/>
      </c>
      <c r="H148" s="65" t="str">
        <f>IF($C148&lt;&gt;"M5","",SSA!F148)</f>
        <v/>
      </c>
      <c r="I148" s="5" t="str">
        <f t="shared" si="28"/>
        <v/>
      </c>
      <c r="J148" s="5" t="str">
        <f t="shared" si="32"/>
        <v/>
      </c>
      <c r="K148" s="5" t="str">
        <f t="shared" si="33"/>
        <v/>
      </c>
      <c r="L148" s="5" t="str">
        <f t="shared" si="34"/>
        <v/>
      </c>
      <c r="M148" s="5" t="str">
        <f t="shared" si="27"/>
        <v/>
      </c>
      <c r="N148" s="15" t="str">
        <f t="shared" si="29"/>
        <v/>
      </c>
      <c r="O148" s="15" t="str">
        <f t="shared" si="35"/>
        <v/>
      </c>
      <c r="P148" s="15" t="str">
        <f t="shared" si="36"/>
        <v/>
      </c>
      <c r="Q148" s="16" t="str">
        <f t="shared" si="37"/>
        <v/>
      </c>
      <c r="R148" s="17" t="str">
        <f t="shared" si="38"/>
        <v/>
      </c>
      <c r="S148" s="39" t="str">
        <f t="shared" ca="1" si="30"/>
        <v/>
      </c>
      <c r="T148" s="39" t="str">
        <f t="shared" ca="1" si="31"/>
        <v/>
      </c>
      <c r="U148" s="15" t="str">
        <f t="shared" ref="U148:U211" ca="1" si="39">IFERROR(S148+T148,"")</f>
        <v/>
      </c>
      <c r="V148" s="40" t="str">
        <f t="shared" ref="V148:V211" ca="1" si="40">IF(U148="","",IF(U148&gt;=3,"Range Trade",""))</f>
        <v/>
      </c>
    </row>
    <row r="149" spans="1:22" x14ac:dyDescent="0.55000000000000004">
      <c r="A149" s="5" t="str">
        <f>IF('Data Validation'!$K$2&lt;&gt;TRUE,"",'Data Validation'!A149)</f>
        <v/>
      </c>
      <c r="B149" s="5" t="str">
        <f>IF('Data Validation'!$K$2&lt;&gt;TRUE,"",'Data Validation'!C149)</f>
        <v/>
      </c>
      <c r="C149" s="5" t="str">
        <f>IF('Data Validation'!$K$2&lt;&gt;TRUE,"",'Data Validation'!E149)</f>
        <v/>
      </c>
      <c r="D149" s="5" t="str">
        <f>IF('Data Validation'!$K$2&lt;&gt;TRUE,"",'Data Validation'!G149)</f>
        <v/>
      </c>
      <c r="E149" s="5" t="str">
        <f>IF($C149&lt;&gt;"M5","",Price!F149)</f>
        <v/>
      </c>
      <c r="F149" s="5" t="str">
        <f>IF($C149&lt;&gt;"M5","",Price!G149)</f>
        <v/>
      </c>
      <c r="G149" s="65" t="str">
        <f>IF($C149&lt;&gt;"M5","",SSA!E149)</f>
        <v/>
      </c>
      <c r="H149" s="65" t="str">
        <f>IF($C149&lt;&gt;"M5","",SSA!F149)</f>
        <v/>
      </c>
      <c r="I149" s="5" t="str">
        <f t="shared" si="28"/>
        <v/>
      </c>
      <c r="J149" s="5" t="str">
        <f t="shared" si="32"/>
        <v/>
      </c>
      <c r="K149" s="5" t="str">
        <f t="shared" si="33"/>
        <v/>
      </c>
      <c r="L149" s="5" t="str">
        <f t="shared" si="34"/>
        <v/>
      </c>
      <c r="M149" s="5" t="str">
        <f t="shared" ref="M149:M212" si="41">IFERROR(AVERAGE(L132:L149),"")</f>
        <v/>
      </c>
      <c r="N149" s="15" t="str">
        <f t="shared" si="29"/>
        <v/>
      </c>
      <c r="O149" s="15" t="str">
        <f t="shared" si="35"/>
        <v/>
      </c>
      <c r="P149" s="15" t="str">
        <f t="shared" si="36"/>
        <v/>
      </c>
      <c r="Q149" s="16" t="str">
        <f t="shared" si="37"/>
        <v/>
      </c>
      <c r="R149" s="17" t="str">
        <f t="shared" si="38"/>
        <v/>
      </c>
      <c r="S149" s="39" t="str">
        <f t="shared" ca="1" si="30"/>
        <v/>
      </c>
      <c r="T149" s="39" t="str">
        <f t="shared" ca="1" si="31"/>
        <v/>
      </c>
      <c r="U149" s="15" t="str">
        <f t="shared" ca="1" si="39"/>
        <v/>
      </c>
      <c r="V149" s="40" t="str">
        <f t="shared" ca="1" si="40"/>
        <v/>
      </c>
    </row>
    <row r="150" spans="1:22" x14ac:dyDescent="0.55000000000000004">
      <c r="A150" s="5" t="str">
        <f>IF('Data Validation'!$K$2&lt;&gt;TRUE,"",'Data Validation'!A150)</f>
        <v/>
      </c>
      <c r="B150" s="5" t="str">
        <f>IF('Data Validation'!$K$2&lt;&gt;TRUE,"",'Data Validation'!C150)</f>
        <v/>
      </c>
      <c r="C150" s="5" t="str">
        <f>IF('Data Validation'!$K$2&lt;&gt;TRUE,"",'Data Validation'!E150)</f>
        <v/>
      </c>
      <c r="D150" s="5" t="str">
        <f>IF('Data Validation'!$K$2&lt;&gt;TRUE,"",'Data Validation'!G150)</f>
        <v/>
      </c>
      <c r="E150" s="5" t="str">
        <f>IF($C150&lt;&gt;"M5","",Price!F150)</f>
        <v/>
      </c>
      <c r="F150" s="5" t="str">
        <f>IF($C150&lt;&gt;"M5","",Price!G150)</f>
        <v/>
      </c>
      <c r="G150" s="65" t="str">
        <f>IF($C150&lt;&gt;"M5","",SSA!E150)</f>
        <v/>
      </c>
      <c r="H150" s="65" t="str">
        <f>IF($C150&lt;&gt;"M5","",SSA!F150)</f>
        <v/>
      </c>
      <c r="I150" s="5" t="str">
        <f t="shared" si="28"/>
        <v/>
      </c>
      <c r="J150" s="5" t="str">
        <f t="shared" si="32"/>
        <v/>
      </c>
      <c r="K150" s="5" t="str">
        <f t="shared" si="33"/>
        <v/>
      </c>
      <c r="L150" s="5" t="str">
        <f t="shared" si="34"/>
        <v/>
      </c>
      <c r="M150" s="5" t="str">
        <f t="shared" si="41"/>
        <v/>
      </c>
      <c r="N150" s="15" t="str">
        <f t="shared" si="29"/>
        <v/>
      </c>
      <c r="O150" s="15" t="str">
        <f t="shared" si="35"/>
        <v/>
      </c>
      <c r="P150" s="15" t="str">
        <f t="shared" si="36"/>
        <v/>
      </c>
      <c r="Q150" s="16" t="str">
        <f t="shared" si="37"/>
        <v/>
      </c>
      <c r="R150" s="17" t="str">
        <f t="shared" si="38"/>
        <v/>
      </c>
      <c r="S150" s="39" t="str">
        <f t="shared" ca="1" si="30"/>
        <v/>
      </c>
      <c r="T150" s="39" t="str">
        <f t="shared" ca="1" si="31"/>
        <v/>
      </c>
      <c r="U150" s="15" t="str">
        <f t="shared" ca="1" si="39"/>
        <v/>
      </c>
      <c r="V150" s="40" t="str">
        <f t="shared" ca="1" si="40"/>
        <v/>
      </c>
    </row>
    <row r="151" spans="1:22" x14ac:dyDescent="0.55000000000000004">
      <c r="A151" s="5" t="str">
        <f>IF('Data Validation'!$K$2&lt;&gt;TRUE,"",'Data Validation'!A151)</f>
        <v/>
      </c>
      <c r="B151" s="5" t="str">
        <f>IF('Data Validation'!$K$2&lt;&gt;TRUE,"",'Data Validation'!C151)</f>
        <v/>
      </c>
      <c r="C151" s="5" t="str">
        <f>IF('Data Validation'!$K$2&lt;&gt;TRUE,"",'Data Validation'!E151)</f>
        <v/>
      </c>
      <c r="D151" s="5" t="str">
        <f>IF('Data Validation'!$K$2&lt;&gt;TRUE,"",'Data Validation'!G151)</f>
        <v/>
      </c>
      <c r="E151" s="5" t="str">
        <f>IF($C151&lt;&gt;"M5","",Price!F151)</f>
        <v/>
      </c>
      <c r="F151" s="5" t="str">
        <f>IF($C151&lt;&gt;"M5","",Price!G151)</f>
        <v/>
      </c>
      <c r="G151" s="65" t="str">
        <f>IF($C151&lt;&gt;"M5","",SSA!E151)</f>
        <v/>
      </c>
      <c r="H151" s="65" t="str">
        <f>IF($C151&lt;&gt;"M5","",SSA!F151)</f>
        <v/>
      </c>
      <c r="I151" s="5" t="str">
        <f t="shared" si="28"/>
        <v/>
      </c>
      <c r="J151" s="5" t="str">
        <f t="shared" si="32"/>
        <v/>
      </c>
      <c r="K151" s="5" t="str">
        <f t="shared" si="33"/>
        <v/>
      </c>
      <c r="L151" s="5" t="str">
        <f t="shared" si="34"/>
        <v/>
      </c>
      <c r="M151" s="5" t="str">
        <f t="shared" si="41"/>
        <v/>
      </c>
      <c r="N151" s="15" t="str">
        <f t="shared" si="29"/>
        <v/>
      </c>
      <c r="O151" s="15" t="str">
        <f t="shared" si="35"/>
        <v/>
      </c>
      <c r="P151" s="15" t="str">
        <f t="shared" si="36"/>
        <v/>
      </c>
      <c r="Q151" s="16" t="str">
        <f t="shared" si="37"/>
        <v/>
      </c>
      <c r="R151" s="17" t="str">
        <f t="shared" si="38"/>
        <v/>
      </c>
      <c r="S151" s="39" t="str">
        <f t="shared" ca="1" si="30"/>
        <v/>
      </c>
      <c r="T151" s="39" t="str">
        <f t="shared" ca="1" si="31"/>
        <v/>
      </c>
      <c r="U151" s="15" t="str">
        <f t="shared" ca="1" si="39"/>
        <v/>
      </c>
      <c r="V151" s="40" t="str">
        <f t="shared" ca="1" si="40"/>
        <v/>
      </c>
    </row>
    <row r="152" spans="1:22" x14ac:dyDescent="0.55000000000000004">
      <c r="A152" s="5" t="str">
        <f>IF('Data Validation'!$K$2&lt;&gt;TRUE,"",'Data Validation'!A152)</f>
        <v/>
      </c>
      <c r="B152" s="5" t="str">
        <f>IF('Data Validation'!$K$2&lt;&gt;TRUE,"",'Data Validation'!C152)</f>
        <v/>
      </c>
      <c r="C152" s="5" t="str">
        <f>IF('Data Validation'!$K$2&lt;&gt;TRUE,"",'Data Validation'!E152)</f>
        <v/>
      </c>
      <c r="D152" s="5" t="str">
        <f>IF('Data Validation'!$K$2&lt;&gt;TRUE,"",'Data Validation'!G152)</f>
        <v/>
      </c>
      <c r="E152" s="5" t="str">
        <f>IF($C152&lt;&gt;"M5","",Price!F152)</f>
        <v/>
      </c>
      <c r="F152" s="5" t="str">
        <f>IF($C152&lt;&gt;"M5","",Price!G152)</f>
        <v/>
      </c>
      <c r="G152" s="65" t="str">
        <f>IF($C152&lt;&gt;"M5","",SSA!E152)</f>
        <v/>
      </c>
      <c r="H152" s="65" t="str">
        <f>IF($C152&lt;&gt;"M5","",SSA!F152)</f>
        <v/>
      </c>
      <c r="I152" s="5" t="str">
        <f t="shared" si="28"/>
        <v/>
      </c>
      <c r="J152" s="5" t="str">
        <f t="shared" si="32"/>
        <v/>
      </c>
      <c r="K152" s="5" t="str">
        <f t="shared" si="33"/>
        <v/>
      </c>
      <c r="L152" s="5" t="str">
        <f t="shared" si="34"/>
        <v/>
      </c>
      <c r="M152" s="5" t="str">
        <f t="shared" si="41"/>
        <v/>
      </c>
      <c r="N152" s="15" t="str">
        <f t="shared" si="29"/>
        <v/>
      </c>
      <c r="O152" s="15" t="str">
        <f t="shared" si="35"/>
        <v/>
      </c>
      <c r="P152" s="15" t="str">
        <f t="shared" si="36"/>
        <v/>
      </c>
      <c r="Q152" s="16" t="str">
        <f t="shared" si="37"/>
        <v/>
      </c>
      <c r="R152" s="17" t="str">
        <f t="shared" si="38"/>
        <v/>
      </c>
      <c r="S152" s="39" t="str">
        <f t="shared" ca="1" si="30"/>
        <v/>
      </c>
      <c r="T152" s="39" t="str">
        <f t="shared" ca="1" si="31"/>
        <v/>
      </c>
      <c r="U152" s="15" t="str">
        <f t="shared" ca="1" si="39"/>
        <v/>
      </c>
      <c r="V152" s="40" t="str">
        <f t="shared" ca="1" si="40"/>
        <v/>
      </c>
    </row>
    <row r="153" spans="1:22" x14ac:dyDescent="0.55000000000000004">
      <c r="A153" s="5" t="str">
        <f>IF('Data Validation'!$K$2&lt;&gt;TRUE,"",'Data Validation'!A153)</f>
        <v/>
      </c>
      <c r="B153" s="5" t="str">
        <f>IF('Data Validation'!$K$2&lt;&gt;TRUE,"",'Data Validation'!C153)</f>
        <v/>
      </c>
      <c r="C153" s="5" t="str">
        <f>IF('Data Validation'!$K$2&lt;&gt;TRUE,"",'Data Validation'!E153)</f>
        <v/>
      </c>
      <c r="D153" s="5" t="str">
        <f>IF('Data Validation'!$K$2&lt;&gt;TRUE,"",'Data Validation'!G153)</f>
        <v/>
      </c>
      <c r="E153" s="5" t="str">
        <f>IF($C153&lt;&gt;"M5","",Price!F153)</f>
        <v/>
      </c>
      <c r="F153" s="5" t="str">
        <f>IF($C153&lt;&gt;"M5","",Price!G153)</f>
        <v/>
      </c>
      <c r="G153" s="65" t="str">
        <f>IF($C153&lt;&gt;"M5","",SSA!E153)</f>
        <v/>
      </c>
      <c r="H153" s="65" t="str">
        <f>IF($C153&lt;&gt;"M5","",SSA!F153)</f>
        <v/>
      </c>
      <c r="I153" s="5" t="str">
        <f t="shared" si="28"/>
        <v/>
      </c>
      <c r="J153" s="5" t="str">
        <f t="shared" si="32"/>
        <v/>
      </c>
      <c r="K153" s="5" t="str">
        <f t="shared" si="33"/>
        <v/>
      </c>
      <c r="L153" s="5" t="str">
        <f t="shared" si="34"/>
        <v/>
      </c>
      <c r="M153" s="5" t="str">
        <f t="shared" si="41"/>
        <v/>
      </c>
      <c r="N153" s="15" t="str">
        <f>IFERROR(G153-H153,"")</f>
        <v/>
      </c>
      <c r="O153" s="15" t="str">
        <f t="shared" si="35"/>
        <v/>
      </c>
      <c r="P153" s="15" t="str">
        <f t="shared" si="36"/>
        <v/>
      </c>
      <c r="Q153" s="16" t="str">
        <f t="shared" si="37"/>
        <v/>
      </c>
      <c r="R153" s="17" t="str">
        <f t="shared" si="38"/>
        <v/>
      </c>
      <c r="S153" s="39" t="str">
        <f t="shared" ca="1" si="30"/>
        <v/>
      </c>
      <c r="T153" s="39" t="str">
        <f t="shared" ca="1" si="31"/>
        <v/>
      </c>
      <c r="U153" s="15" t="str">
        <f t="shared" ca="1" si="39"/>
        <v/>
      </c>
      <c r="V153" s="40" t="str">
        <f t="shared" ca="1" si="40"/>
        <v/>
      </c>
    </row>
    <row r="154" spans="1:22" x14ac:dyDescent="0.55000000000000004">
      <c r="A154" s="5" t="str">
        <f>IF('Data Validation'!$K$2&lt;&gt;TRUE,"",'Data Validation'!A154)</f>
        <v/>
      </c>
      <c r="B154" s="5" t="str">
        <f>IF('Data Validation'!$K$2&lt;&gt;TRUE,"",'Data Validation'!C154)</f>
        <v/>
      </c>
      <c r="C154" s="5" t="str">
        <f>IF('Data Validation'!$K$2&lt;&gt;TRUE,"",'Data Validation'!E154)</f>
        <v/>
      </c>
      <c r="D154" s="5" t="str">
        <f>IF('Data Validation'!$K$2&lt;&gt;TRUE,"",'Data Validation'!G154)</f>
        <v/>
      </c>
      <c r="E154" s="5" t="str">
        <f>IF($C154&lt;&gt;"M5","",Price!F154)</f>
        <v/>
      </c>
      <c r="F154" s="5" t="str">
        <f>IF($C154&lt;&gt;"M5","",Price!G154)</f>
        <v/>
      </c>
      <c r="G154" s="65" t="str">
        <f>IF($C154&lt;&gt;"M5","",SSA!E154)</f>
        <v/>
      </c>
      <c r="H154" s="65" t="str">
        <f>IF($C154&lt;&gt;"M5","",SSA!F154)</f>
        <v/>
      </c>
      <c r="I154" s="5" t="str">
        <f t="shared" si="28"/>
        <v/>
      </c>
      <c r="J154" s="5" t="str">
        <f t="shared" si="32"/>
        <v/>
      </c>
      <c r="K154" s="5" t="str">
        <f t="shared" si="33"/>
        <v/>
      </c>
      <c r="L154" s="5" t="str">
        <f t="shared" si="34"/>
        <v/>
      </c>
      <c r="M154" s="5" t="str">
        <f t="shared" si="41"/>
        <v/>
      </c>
      <c r="N154" s="15" t="str">
        <f t="shared" si="29"/>
        <v/>
      </c>
      <c r="O154" s="15" t="str">
        <f t="shared" si="35"/>
        <v/>
      </c>
      <c r="P154" s="15" t="str">
        <f t="shared" si="36"/>
        <v/>
      </c>
      <c r="Q154" s="16" t="str">
        <f t="shared" si="37"/>
        <v/>
      </c>
      <c r="R154" s="17" t="str">
        <f t="shared" si="38"/>
        <v/>
      </c>
      <c r="S154" s="39" t="str">
        <f t="shared" ca="1" si="30"/>
        <v/>
      </c>
      <c r="T154" s="39" t="str">
        <f t="shared" ca="1" si="31"/>
        <v/>
      </c>
      <c r="U154" s="15" t="str">
        <f t="shared" ca="1" si="39"/>
        <v/>
      </c>
      <c r="V154" s="40" t="str">
        <f t="shared" ca="1" si="40"/>
        <v/>
      </c>
    </row>
    <row r="155" spans="1:22" x14ac:dyDescent="0.55000000000000004">
      <c r="A155" s="5" t="str">
        <f>IF('Data Validation'!$K$2&lt;&gt;TRUE,"",'Data Validation'!A155)</f>
        <v/>
      </c>
      <c r="B155" s="5" t="str">
        <f>IF('Data Validation'!$K$2&lt;&gt;TRUE,"",'Data Validation'!C155)</f>
        <v/>
      </c>
      <c r="C155" s="5" t="str">
        <f>IF('Data Validation'!$K$2&lt;&gt;TRUE,"",'Data Validation'!E155)</f>
        <v/>
      </c>
      <c r="D155" s="5" t="str">
        <f>IF('Data Validation'!$K$2&lt;&gt;TRUE,"",'Data Validation'!G155)</f>
        <v/>
      </c>
      <c r="E155" s="5" t="str">
        <f>IF($C155&lt;&gt;"M5","",Price!F155)</f>
        <v/>
      </c>
      <c r="F155" s="5" t="str">
        <f>IF($C155&lt;&gt;"M5","",Price!G155)</f>
        <v/>
      </c>
      <c r="G155" s="65" t="str">
        <f>IF($C155&lt;&gt;"M5","",SSA!E155)</f>
        <v/>
      </c>
      <c r="H155" s="65" t="str">
        <f>IF($C155&lt;&gt;"M5","",SSA!F155)</f>
        <v/>
      </c>
      <c r="I155" s="5" t="str">
        <f t="shared" si="28"/>
        <v/>
      </c>
      <c r="J155" s="5" t="str">
        <f t="shared" si="32"/>
        <v/>
      </c>
      <c r="K155" s="5" t="str">
        <f t="shared" si="33"/>
        <v/>
      </c>
      <c r="L155" s="5" t="str">
        <f t="shared" si="34"/>
        <v/>
      </c>
      <c r="M155" s="5" t="str">
        <f t="shared" si="41"/>
        <v/>
      </c>
      <c r="N155" s="15" t="str">
        <f t="shared" si="29"/>
        <v/>
      </c>
      <c r="O155" s="15" t="str">
        <f t="shared" si="35"/>
        <v/>
      </c>
      <c r="P155" s="15" t="str">
        <f t="shared" si="36"/>
        <v/>
      </c>
      <c r="Q155" s="16" t="str">
        <f t="shared" si="37"/>
        <v/>
      </c>
      <c r="R155" s="17" t="str">
        <f t="shared" si="38"/>
        <v/>
      </c>
      <c r="S155" s="39" t="str">
        <f t="shared" ca="1" si="30"/>
        <v/>
      </c>
      <c r="T155" s="39" t="str">
        <f t="shared" ca="1" si="31"/>
        <v/>
      </c>
      <c r="U155" s="15" t="str">
        <f t="shared" ca="1" si="39"/>
        <v/>
      </c>
      <c r="V155" s="40" t="str">
        <f t="shared" ca="1" si="40"/>
        <v/>
      </c>
    </row>
    <row r="156" spans="1:22" x14ac:dyDescent="0.55000000000000004">
      <c r="A156" s="5" t="str">
        <f>IF('Data Validation'!$K$2&lt;&gt;TRUE,"",'Data Validation'!A156)</f>
        <v/>
      </c>
      <c r="B156" s="5" t="str">
        <f>IF('Data Validation'!$K$2&lt;&gt;TRUE,"",'Data Validation'!C156)</f>
        <v/>
      </c>
      <c r="C156" s="5" t="str">
        <f>IF('Data Validation'!$K$2&lt;&gt;TRUE,"",'Data Validation'!E156)</f>
        <v/>
      </c>
      <c r="D156" s="5" t="str">
        <f>IF('Data Validation'!$K$2&lt;&gt;TRUE,"",'Data Validation'!G156)</f>
        <v/>
      </c>
      <c r="E156" s="5" t="str">
        <f>IF($C156&lt;&gt;"M5","",Price!F156)</f>
        <v/>
      </c>
      <c r="F156" s="5" t="str">
        <f>IF($C156&lt;&gt;"M5","",Price!G156)</f>
        <v/>
      </c>
      <c r="G156" s="65" t="str">
        <f>IF($C156&lt;&gt;"M5","",SSA!E156)</f>
        <v/>
      </c>
      <c r="H156" s="65" t="str">
        <f>IF($C156&lt;&gt;"M5","",SSA!F156)</f>
        <v/>
      </c>
      <c r="I156" s="5" t="str">
        <f t="shared" si="28"/>
        <v/>
      </c>
      <c r="J156" s="5" t="str">
        <f t="shared" si="32"/>
        <v/>
      </c>
      <c r="K156" s="5" t="str">
        <f t="shared" si="33"/>
        <v/>
      </c>
      <c r="L156" s="5" t="str">
        <f t="shared" si="34"/>
        <v/>
      </c>
      <c r="M156" s="5" t="str">
        <f t="shared" si="41"/>
        <v/>
      </c>
      <c r="N156" s="15" t="str">
        <f t="shared" si="29"/>
        <v/>
      </c>
      <c r="O156" s="15" t="str">
        <f t="shared" si="35"/>
        <v/>
      </c>
      <c r="P156" s="15" t="str">
        <f t="shared" si="36"/>
        <v/>
      </c>
      <c r="Q156" s="16" t="str">
        <f t="shared" si="37"/>
        <v/>
      </c>
      <c r="R156" s="17" t="str">
        <f t="shared" si="38"/>
        <v/>
      </c>
      <c r="S156" s="39" t="str">
        <f t="shared" ca="1" si="30"/>
        <v/>
      </c>
      <c r="T156" s="39" t="str">
        <f t="shared" ca="1" si="31"/>
        <v/>
      </c>
      <c r="U156" s="15" t="str">
        <f t="shared" ca="1" si="39"/>
        <v/>
      </c>
      <c r="V156" s="40" t="str">
        <f t="shared" ca="1" si="40"/>
        <v/>
      </c>
    </row>
    <row r="157" spans="1:22" x14ac:dyDescent="0.55000000000000004">
      <c r="A157" s="5" t="str">
        <f>IF('Data Validation'!$K$2&lt;&gt;TRUE,"",'Data Validation'!A157)</f>
        <v/>
      </c>
      <c r="B157" s="5" t="str">
        <f>IF('Data Validation'!$K$2&lt;&gt;TRUE,"",'Data Validation'!C157)</f>
        <v/>
      </c>
      <c r="C157" s="5" t="str">
        <f>IF('Data Validation'!$K$2&lt;&gt;TRUE,"",'Data Validation'!E157)</f>
        <v/>
      </c>
      <c r="D157" s="5" t="str">
        <f>IF('Data Validation'!$K$2&lt;&gt;TRUE,"",'Data Validation'!G157)</f>
        <v/>
      </c>
      <c r="E157" s="5" t="str">
        <f>IF($C157&lt;&gt;"M5","",Price!F157)</f>
        <v/>
      </c>
      <c r="F157" s="5" t="str">
        <f>IF($C157&lt;&gt;"M5","",Price!G157)</f>
        <v/>
      </c>
      <c r="G157" s="65" t="str">
        <f>IF($C157&lt;&gt;"M5","",SSA!E157)</f>
        <v/>
      </c>
      <c r="H157" s="65" t="str">
        <f>IF($C157&lt;&gt;"M5","",SSA!F157)</f>
        <v/>
      </c>
      <c r="I157" s="5" t="str">
        <f t="shared" si="28"/>
        <v/>
      </c>
      <c r="J157" s="5" t="str">
        <f t="shared" si="32"/>
        <v/>
      </c>
      <c r="K157" s="5" t="str">
        <f t="shared" si="33"/>
        <v/>
      </c>
      <c r="L157" s="5" t="str">
        <f t="shared" si="34"/>
        <v/>
      </c>
      <c r="M157" s="5" t="str">
        <f t="shared" si="41"/>
        <v/>
      </c>
      <c r="N157" s="15" t="str">
        <f t="shared" si="29"/>
        <v/>
      </c>
      <c r="O157" s="15" t="str">
        <f t="shared" si="35"/>
        <v/>
      </c>
      <c r="P157" s="15" t="str">
        <f t="shared" si="36"/>
        <v/>
      </c>
      <c r="Q157" s="16" t="str">
        <f t="shared" si="37"/>
        <v/>
      </c>
      <c r="R157" s="17" t="str">
        <f t="shared" si="38"/>
        <v/>
      </c>
      <c r="S157" s="39" t="str">
        <f t="shared" ca="1" si="30"/>
        <v/>
      </c>
      <c r="T157" s="39" t="str">
        <f t="shared" ca="1" si="31"/>
        <v/>
      </c>
      <c r="U157" s="15" t="str">
        <f t="shared" ca="1" si="39"/>
        <v/>
      </c>
      <c r="V157" s="40" t="str">
        <f t="shared" ca="1" si="40"/>
        <v/>
      </c>
    </row>
    <row r="158" spans="1:22" x14ac:dyDescent="0.55000000000000004">
      <c r="A158" s="5" t="str">
        <f>IF('Data Validation'!$K$2&lt;&gt;TRUE,"",'Data Validation'!A158)</f>
        <v/>
      </c>
      <c r="B158" s="5" t="str">
        <f>IF('Data Validation'!$K$2&lt;&gt;TRUE,"",'Data Validation'!C158)</f>
        <v/>
      </c>
      <c r="C158" s="5" t="str">
        <f>IF('Data Validation'!$K$2&lt;&gt;TRUE,"",'Data Validation'!E158)</f>
        <v/>
      </c>
      <c r="D158" s="5" t="str">
        <f>IF('Data Validation'!$K$2&lt;&gt;TRUE,"",'Data Validation'!G158)</f>
        <v/>
      </c>
      <c r="E158" s="5" t="str">
        <f>IF($C158&lt;&gt;"M5","",Price!F158)</f>
        <v/>
      </c>
      <c r="F158" s="5" t="str">
        <f>IF($C158&lt;&gt;"M5","",Price!G158)</f>
        <v/>
      </c>
      <c r="G158" s="65" t="str">
        <f>IF($C158&lt;&gt;"M5","",SSA!E158)</f>
        <v/>
      </c>
      <c r="H158" s="65" t="str">
        <f>IF($C158&lt;&gt;"M5","",SSA!F158)</f>
        <v/>
      </c>
      <c r="I158" s="5" t="str">
        <f t="shared" si="28"/>
        <v/>
      </c>
      <c r="J158" s="5" t="str">
        <f t="shared" si="32"/>
        <v/>
      </c>
      <c r="K158" s="5" t="str">
        <f t="shared" si="33"/>
        <v/>
      </c>
      <c r="L158" s="5" t="str">
        <f t="shared" si="34"/>
        <v/>
      </c>
      <c r="M158" s="5" t="str">
        <f t="shared" si="41"/>
        <v/>
      </c>
      <c r="N158" s="15" t="str">
        <f t="shared" si="29"/>
        <v/>
      </c>
      <c r="O158" s="15" t="str">
        <f t="shared" si="35"/>
        <v/>
      </c>
      <c r="P158" s="15" t="str">
        <f t="shared" si="36"/>
        <v/>
      </c>
      <c r="Q158" s="16" t="str">
        <f t="shared" si="37"/>
        <v/>
      </c>
      <c r="R158" s="17" t="str">
        <f t="shared" si="38"/>
        <v/>
      </c>
      <c r="S158" s="39" t="str">
        <f t="shared" ca="1" si="30"/>
        <v/>
      </c>
      <c r="T158" s="39" t="str">
        <f t="shared" ca="1" si="31"/>
        <v/>
      </c>
      <c r="U158" s="15" t="str">
        <f t="shared" ca="1" si="39"/>
        <v/>
      </c>
      <c r="V158" s="40" t="str">
        <f t="shared" ca="1" si="40"/>
        <v/>
      </c>
    </row>
    <row r="159" spans="1:22" x14ac:dyDescent="0.55000000000000004">
      <c r="A159" s="5" t="str">
        <f>IF('Data Validation'!$K$2&lt;&gt;TRUE,"",'Data Validation'!A159)</f>
        <v/>
      </c>
      <c r="B159" s="5" t="str">
        <f>IF('Data Validation'!$K$2&lt;&gt;TRUE,"",'Data Validation'!C159)</f>
        <v/>
      </c>
      <c r="C159" s="5" t="str">
        <f>IF('Data Validation'!$K$2&lt;&gt;TRUE,"",'Data Validation'!E159)</f>
        <v/>
      </c>
      <c r="D159" s="5" t="str">
        <f>IF('Data Validation'!$K$2&lt;&gt;TRUE,"",'Data Validation'!G159)</f>
        <v/>
      </c>
      <c r="E159" s="5" t="str">
        <f>IF($C159&lt;&gt;"M5","",Price!F159)</f>
        <v/>
      </c>
      <c r="F159" s="5" t="str">
        <f>IF($C159&lt;&gt;"M5","",Price!G159)</f>
        <v/>
      </c>
      <c r="G159" s="65" t="str">
        <f>IF($C159&lt;&gt;"M5","",SSA!E159)</f>
        <v/>
      </c>
      <c r="H159" s="65" t="str">
        <f>IF($C159&lt;&gt;"M5","",SSA!F159)</f>
        <v/>
      </c>
      <c r="I159" s="5" t="str">
        <f t="shared" si="28"/>
        <v/>
      </c>
      <c r="J159" s="5" t="str">
        <f t="shared" si="32"/>
        <v/>
      </c>
      <c r="K159" s="5" t="str">
        <f t="shared" si="33"/>
        <v/>
      </c>
      <c r="L159" s="5" t="str">
        <f t="shared" si="34"/>
        <v/>
      </c>
      <c r="M159" s="5" t="str">
        <f t="shared" si="41"/>
        <v/>
      </c>
      <c r="N159" s="15" t="str">
        <f t="shared" si="29"/>
        <v/>
      </c>
      <c r="O159" s="15" t="str">
        <f t="shared" si="35"/>
        <v/>
      </c>
      <c r="P159" s="15" t="str">
        <f t="shared" si="36"/>
        <v/>
      </c>
      <c r="Q159" s="16" t="str">
        <f t="shared" si="37"/>
        <v/>
      </c>
      <c r="R159" s="17" t="str">
        <f t="shared" si="38"/>
        <v/>
      </c>
      <c r="S159" s="39" t="str">
        <f t="shared" ca="1" si="30"/>
        <v/>
      </c>
      <c r="T159" s="39" t="str">
        <f t="shared" ca="1" si="31"/>
        <v/>
      </c>
      <c r="U159" s="15" t="str">
        <f t="shared" ca="1" si="39"/>
        <v/>
      </c>
      <c r="V159" s="40" t="str">
        <f t="shared" ca="1" si="40"/>
        <v/>
      </c>
    </row>
    <row r="160" spans="1:22" x14ac:dyDescent="0.55000000000000004">
      <c r="A160" s="5" t="str">
        <f>IF('Data Validation'!$K$2&lt;&gt;TRUE,"",'Data Validation'!A160)</f>
        <v/>
      </c>
      <c r="B160" s="5" t="str">
        <f>IF('Data Validation'!$K$2&lt;&gt;TRUE,"",'Data Validation'!C160)</f>
        <v/>
      </c>
      <c r="C160" s="5" t="str">
        <f>IF('Data Validation'!$K$2&lt;&gt;TRUE,"",'Data Validation'!E160)</f>
        <v/>
      </c>
      <c r="D160" s="5" t="str">
        <f>IF('Data Validation'!$K$2&lt;&gt;TRUE,"",'Data Validation'!G160)</f>
        <v/>
      </c>
      <c r="E160" s="5" t="str">
        <f>IF($C160&lt;&gt;"M5","",Price!F160)</f>
        <v/>
      </c>
      <c r="F160" s="5" t="str">
        <f>IF($C160&lt;&gt;"M5","",Price!G160)</f>
        <v/>
      </c>
      <c r="G160" s="65" t="str">
        <f>IF($C160&lt;&gt;"M5","",SSA!E160)</f>
        <v/>
      </c>
      <c r="H160" s="65" t="str">
        <f>IF($C160&lt;&gt;"M5","",SSA!F160)</f>
        <v/>
      </c>
      <c r="I160" s="5" t="str">
        <f t="shared" si="28"/>
        <v/>
      </c>
      <c r="J160" s="5" t="str">
        <f t="shared" si="32"/>
        <v/>
      </c>
      <c r="K160" s="5" t="str">
        <f t="shared" si="33"/>
        <v/>
      </c>
      <c r="L160" s="5" t="str">
        <f t="shared" si="34"/>
        <v/>
      </c>
      <c r="M160" s="5" t="str">
        <f t="shared" si="41"/>
        <v/>
      </c>
      <c r="N160" s="15" t="str">
        <f t="shared" si="29"/>
        <v/>
      </c>
      <c r="O160" s="15" t="str">
        <f t="shared" si="35"/>
        <v/>
      </c>
      <c r="P160" s="15" t="str">
        <f t="shared" si="36"/>
        <v/>
      </c>
      <c r="Q160" s="16" t="str">
        <f t="shared" si="37"/>
        <v/>
      </c>
      <c r="R160" s="17" t="str">
        <f t="shared" si="38"/>
        <v/>
      </c>
      <c r="S160" s="39" t="str">
        <f t="shared" ca="1" si="30"/>
        <v/>
      </c>
      <c r="T160" s="39" t="str">
        <f t="shared" ca="1" si="31"/>
        <v/>
      </c>
      <c r="U160" s="15" t="str">
        <f t="shared" ca="1" si="39"/>
        <v/>
      </c>
      <c r="V160" s="40" t="str">
        <f t="shared" ca="1" si="40"/>
        <v/>
      </c>
    </row>
    <row r="161" spans="1:22" x14ac:dyDescent="0.55000000000000004">
      <c r="A161" s="5" t="str">
        <f>IF('Data Validation'!$K$2&lt;&gt;TRUE,"",'Data Validation'!A161)</f>
        <v/>
      </c>
      <c r="B161" s="5" t="str">
        <f>IF('Data Validation'!$K$2&lt;&gt;TRUE,"",'Data Validation'!C161)</f>
        <v/>
      </c>
      <c r="C161" s="5" t="str">
        <f>IF('Data Validation'!$K$2&lt;&gt;TRUE,"",'Data Validation'!E161)</f>
        <v/>
      </c>
      <c r="D161" s="5" t="str">
        <f>IF('Data Validation'!$K$2&lt;&gt;TRUE,"",'Data Validation'!G161)</f>
        <v/>
      </c>
      <c r="E161" s="5" t="str">
        <f>IF($C161&lt;&gt;"M5","",Price!F161)</f>
        <v/>
      </c>
      <c r="F161" s="5" t="str">
        <f>IF($C161&lt;&gt;"M5","",Price!G161)</f>
        <v/>
      </c>
      <c r="G161" s="65" t="str">
        <f>IF($C161&lt;&gt;"M5","",SSA!E161)</f>
        <v/>
      </c>
      <c r="H161" s="65" t="str">
        <f>IF($C161&lt;&gt;"M5","",SSA!F161)</f>
        <v/>
      </c>
      <c r="I161" s="5" t="str">
        <f t="shared" si="28"/>
        <v/>
      </c>
      <c r="J161" s="5" t="str">
        <f t="shared" si="32"/>
        <v/>
      </c>
      <c r="K161" s="5" t="str">
        <f t="shared" si="33"/>
        <v/>
      </c>
      <c r="L161" s="5" t="str">
        <f t="shared" si="34"/>
        <v/>
      </c>
      <c r="M161" s="5" t="str">
        <f t="shared" si="41"/>
        <v/>
      </c>
      <c r="N161" s="15" t="str">
        <f t="shared" si="29"/>
        <v/>
      </c>
      <c r="O161" s="15" t="str">
        <f t="shared" si="35"/>
        <v/>
      </c>
      <c r="P161" s="15" t="str">
        <f t="shared" si="36"/>
        <v/>
      </c>
      <c r="Q161" s="16" t="str">
        <f t="shared" si="37"/>
        <v/>
      </c>
      <c r="R161" s="17" t="str">
        <f t="shared" si="38"/>
        <v/>
      </c>
      <c r="S161" s="39" t="str">
        <f t="shared" ca="1" si="30"/>
        <v/>
      </c>
      <c r="T161" s="39" t="str">
        <f t="shared" ca="1" si="31"/>
        <v/>
      </c>
      <c r="U161" s="15" t="str">
        <f t="shared" ca="1" si="39"/>
        <v/>
      </c>
      <c r="V161" s="40" t="str">
        <f t="shared" ca="1" si="40"/>
        <v/>
      </c>
    </row>
    <row r="162" spans="1:22" x14ac:dyDescent="0.55000000000000004">
      <c r="A162" s="5" t="str">
        <f>IF('Data Validation'!$K$2&lt;&gt;TRUE,"",'Data Validation'!A162)</f>
        <v/>
      </c>
      <c r="B162" s="5" t="str">
        <f>IF('Data Validation'!$K$2&lt;&gt;TRUE,"",'Data Validation'!C162)</f>
        <v/>
      </c>
      <c r="C162" s="5" t="str">
        <f>IF('Data Validation'!$K$2&lt;&gt;TRUE,"",'Data Validation'!E162)</f>
        <v/>
      </c>
      <c r="D162" s="5" t="str">
        <f>IF('Data Validation'!$K$2&lt;&gt;TRUE,"",'Data Validation'!G162)</f>
        <v/>
      </c>
      <c r="E162" s="5" t="str">
        <f>IF($C162&lt;&gt;"M5","",Price!F162)</f>
        <v/>
      </c>
      <c r="F162" s="5" t="str">
        <f>IF($C162&lt;&gt;"M5","",Price!G162)</f>
        <v/>
      </c>
      <c r="G162" s="65" t="str">
        <f>IF($C162&lt;&gt;"M5","",SSA!E162)</f>
        <v/>
      </c>
      <c r="H162" s="65" t="str">
        <f>IF($C162&lt;&gt;"M5","",SSA!F162)</f>
        <v/>
      </c>
      <c r="I162" s="5" t="str">
        <f t="shared" si="28"/>
        <v/>
      </c>
      <c r="J162" s="5" t="str">
        <f t="shared" si="32"/>
        <v/>
      </c>
      <c r="K162" s="5" t="str">
        <f t="shared" si="33"/>
        <v/>
      </c>
      <c r="L162" s="5" t="str">
        <f t="shared" si="34"/>
        <v/>
      </c>
      <c r="M162" s="5" t="str">
        <f t="shared" si="41"/>
        <v/>
      </c>
      <c r="N162" s="15" t="str">
        <f t="shared" si="29"/>
        <v/>
      </c>
      <c r="O162" s="15" t="str">
        <f t="shared" si="35"/>
        <v/>
      </c>
      <c r="P162" s="15" t="str">
        <f t="shared" si="36"/>
        <v/>
      </c>
      <c r="Q162" s="16" t="str">
        <f t="shared" si="37"/>
        <v/>
      </c>
      <c r="R162" s="17" t="str">
        <f t="shared" si="38"/>
        <v/>
      </c>
      <c r="S162" s="39" t="str">
        <f t="shared" ca="1" si="30"/>
        <v/>
      </c>
      <c r="T162" s="39" t="str">
        <f t="shared" ca="1" si="31"/>
        <v/>
      </c>
      <c r="U162" s="15" t="str">
        <f t="shared" ca="1" si="39"/>
        <v/>
      </c>
      <c r="V162" s="40" t="str">
        <f t="shared" ca="1" si="40"/>
        <v/>
      </c>
    </row>
    <row r="163" spans="1:22" x14ac:dyDescent="0.55000000000000004">
      <c r="A163" s="5" t="str">
        <f>IF('Data Validation'!$K$2&lt;&gt;TRUE,"",'Data Validation'!A163)</f>
        <v/>
      </c>
      <c r="B163" s="5" t="str">
        <f>IF('Data Validation'!$K$2&lt;&gt;TRUE,"",'Data Validation'!C163)</f>
        <v/>
      </c>
      <c r="C163" s="5" t="str">
        <f>IF('Data Validation'!$K$2&lt;&gt;TRUE,"",'Data Validation'!E163)</f>
        <v/>
      </c>
      <c r="D163" s="5" t="str">
        <f>IF('Data Validation'!$K$2&lt;&gt;TRUE,"",'Data Validation'!G163)</f>
        <v/>
      </c>
      <c r="E163" s="5" t="str">
        <f>IF($C163&lt;&gt;"M5","",Price!F163)</f>
        <v/>
      </c>
      <c r="F163" s="5" t="str">
        <f>IF($C163&lt;&gt;"M5","",Price!G163)</f>
        <v/>
      </c>
      <c r="G163" s="65" t="str">
        <f>IF($C163&lt;&gt;"M5","",SSA!E163)</f>
        <v/>
      </c>
      <c r="H163" s="65" t="str">
        <f>IF($C163&lt;&gt;"M5","",SSA!F163)</f>
        <v/>
      </c>
      <c r="I163" s="5" t="str">
        <f t="shared" si="28"/>
        <v/>
      </c>
      <c r="J163" s="5" t="str">
        <f t="shared" si="32"/>
        <v/>
      </c>
      <c r="K163" s="5" t="str">
        <f t="shared" si="33"/>
        <v/>
      </c>
      <c r="L163" s="5" t="str">
        <f t="shared" si="34"/>
        <v/>
      </c>
      <c r="M163" s="5" t="str">
        <f t="shared" si="41"/>
        <v/>
      </c>
      <c r="N163" s="15" t="str">
        <f t="shared" si="29"/>
        <v/>
      </c>
      <c r="O163" s="15" t="str">
        <f t="shared" si="35"/>
        <v/>
      </c>
      <c r="P163" s="15" t="str">
        <f t="shared" si="36"/>
        <v/>
      </c>
      <c r="Q163" s="16" t="str">
        <f t="shared" si="37"/>
        <v/>
      </c>
      <c r="R163" s="17" t="str">
        <f t="shared" si="38"/>
        <v/>
      </c>
      <c r="S163" s="39" t="str">
        <f t="shared" ca="1" si="30"/>
        <v/>
      </c>
      <c r="T163" s="39" t="str">
        <f t="shared" ca="1" si="31"/>
        <v/>
      </c>
      <c r="U163" s="15" t="str">
        <f t="shared" ca="1" si="39"/>
        <v/>
      </c>
      <c r="V163" s="40" t="str">
        <f t="shared" ca="1" si="40"/>
        <v/>
      </c>
    </row>
    <row r="164" spans="1:22" x14ac:dyDescent="0.55000000000000004">
      <c r="A164" s="5" t="str">
        <f>IF('Data Validation'!$K$2&lt;&gt;TRUE,"",'Data Validation'!A164)</f>
        <v/>
      </c>
      <c r="B164" s="5" t="str">
        <f>IF('Data Validation'!$K$2&lt;&gt;TRUE,"",'Data Validation'!C164)</f>
        <v/>
      </c>
      <c r="C164" s="5" t="str">
        <f>IF('Data Validation'!$K$2&lt;&gt;TRUE,"",'Data Validation'!E164)</f>
        <v/>
      </c>
      <c r="D164" s="5" t="str">
        <f>IF('Data Validation'!$K$2&lt;&gt;TRUE,"",'Data Validation'!G164)</f>
        <v/>
      </c>
      <c r="E164" s="5" t="str">
        <f>IF($C164&lt;&gt;"M5","",Price!F164)</f>
        <v/>
      </c>
      <c r="F164" s="5" t="str">
        <f>IF($C164&lt;&gt;"M5","",Price!G164)</f>
        <v/>
      </c>
      <c r="G164" s="65" t="str">
        <f>IF($C164&lt;&gt;"M5","",SSA!E164)</f>
        <v/>
      </c>
      <c r="H164" s="65" t="str">
        <f>IF($C164&lt;&gt;"M5","",SSA!F164)</f>
        <v/>
      </c>
      <c r="I164" s="5" t="str">
        <f t="shared" si="28"/>
        <v/>
      </c>
      <c r="J164" s="5" t="str">
        <f t="shared" si="32"/>
        <v/>
      </c>
      <c r="K164" s="5" t="str">
        <f t="shared" si="33"/>
        <v/>
      </c>
      <c r="L164" s="5" t="str">
        <f t="shared" si="34"/>
        <v/>
      </c>
      <c r="M164" s="5" t="str">
        <f t="shared" si="41"/>
        <v/>
      </c>
      <c r="N164" s="15" t="str">
        <f t="shared" si="29"/>
        <v/>
      </c>
      <c r="O164" s="15" t="str">
        <f t="shared" si="35"/>
        <v/>
      </c>
      <c r="P164" s="15" t="str">
        <f t="shared" si="36"/>
        <v/>
      </c>
      <c r="Q164" s="16" t="str">
        <f t="shared" si="37"/>
        <v/>
      </c>
      <c r="R164" s="17" t="str">
        <f t="shared" si="38"/>
        <v/>
      </c>
      <c r="S164" s="39" t="str">
        <f t="shared" ca="1" si="30"/>
        <v/>
      </c>
      <c r="T164" s="39" t="str">
        <f t="shared" ca="1" si="31"/>
        <v/>
      </c>
      <c r="U164" s="15" t="str">
        <f t="shared" ca="1" si="39"/>
        <v/>
      </c>
      <c r="V164" s="40" t="str">
        <f t="shared" ca="1" si="40"/>
        <v/>
      </c>
    </row>
    <row r="165" spans="1:22" x14ac:dyDescent="0.55000000000000004">
      <c r="A165" s="5" t="str">
        <f>IF('Data Validation'!$K$2&lt;&gt;TRUE,"",'Data Validation'!A165)</f>
        <v/>
      </c>
      <c r="B165" s="5" t="str">
        <f>IF('Data Validation'!$K$2&lt;&gt;TRUE,"",'Data Validation'!C165)</f>
        <v/>
      </c>
      <c r="C165" s="5" t="str">
        <f>IF('Data Validation'!$K$2&lt;&gt;TRUE,"",'Data Validation'!E165)</f>
        <v/>
      </c>
      <c r="D165" s="5" t="str">
        <f>IF('Data Validation'!$K$2&lt;&gt;TRUE,"",'Data Validation'!G165)</f>
        <v/>
      </c>
      <c r="E165" s="5" t="str">
        <f>IF($C165&lt;&gt;"M5","",Price!F165)</f>
        <v/>
      </c>
      <c r="F165" s="5" t="str">
        <f>IF($C165&lt;&gt;"M5","",Price!G165)</f>
        <v/>
      </c>
      <c r="G165" s="65" t="str">
        <f>IF($C165&lt;&gt;"M5","",SSA!E165)</f>
        <v/>
      </c>
      <c r="H165" s="65" t="str">
        <f>IF($C165&lt;&gt;"M5","",SSA!F165)</f>
        <v/>
      </c>
      <c r="I165" s="5" t="str">
        <f t="shared" si="28"/>
        <v/>
      </c>
      <c r="J165" s="5" t="str">
        <f t="shared" si="32"/>
        <v/>
      </c>
      <c r="K165" s="5" t="str">
        <f t="shared" si="33"/>
        <v/>
      </c>
      <c r="L165" s="5" t="str">
        <f t="shared" si="34"/>
        <v/>
      </c>
      <c r="M165" s="5" t="str">
        <f t="shared" si="41"/>
        <v/>
      </c>
      <c r="N165" s="15" t="str">
        <f t="shared" si="29"/>
        <v/>
      </c>
      <c r="O165" s="15" t="str">
        <f t="shared" si="35"/>
        <v/>
      </c>
      <c r="P165" s="15" t="str">
        <f t="shared" si="36"/>
        <v/>
      </c>
      <c r="Q165" s="16" t="str">
        <f t="shared" si="37"/>
        <v/>
      </c>
      <c r="R165" s="17" t="str">
        <f t="shared" si="38"/>
        <v/>
      </c>
      <c r="S165" s="39" t="str">
        <f t="shared" ca="1" si="30"/>
        <v/>
      </c>
      <c r="T165" s="39" t="str">
        <f t="shared" ca="1" si="31"/>
        <v/>
      </c>
      <c r="U165" s="15" t="str">
        <f t="shared" ca="1" si="39"/>
        <v/>
      </c>
      <c r="V165" s="40" t="str">
        <f t="shared" ca="1" si="40"/>
        <v/>
      </c>
    </row>
    <row r="166" spans="1:22" x14ac:dyDescent="0.55000000000000004">
      <c r="A166" s="5" t="str">
        <f>IF('Data Validation'!$K$2&lt;&gt;TRUE,"",'Data Validation'!A166)</f>
        <v/>
      </c>
      <c r="B166" s="5" t="str">
        <f>IF('Data Validation'!$K$2&lt;&gt;TRUE,"",'Data Validation'!C166)</f>
        <v/>
      </c>
      <c r="C166" s="5" t="str">
        <f>IF('Data Validation'!$K$2&lt;&gt;TRUE,"",'Data Validation'!E166)</f>
        <v/>
      </c>
      <c r="D166" s="5" t="str">
        <f>IF('Data Validation'!$K$2&lt;&gt;TRUE,"",'Data Validation'!G166)</f>
        <v/>
      </c>
      <c r="E166" s="5" t="str">
        <f>IF($C166&lt;&gt;"M5","",Price!F166)</f>
        <v/>
      </c>
      <c r="F166" s="5" t="str">
        <f>IF($C166&lt;&gt;"M5","",Price!G166)</f>
        <v/>
      </c>
      <c r="G166" s="65" t="str">
        <f>IF($C166&lt;&gt;"M5","",SSA!E166)</f>
        <v/>
      </c>
      <c r="H166" s="65" t="str">
        <f>IF($C166&lt;&gt;"M5","",SSA!F166)</f>
        <v/>
      </c>
      <c r="I166" s="5" t="str">
        <f t="shared" si="28"/>
        <v/>
      </c>
      <c r="J166" s="5" t="str">
        <f t="shared" si="32"/>
        <v/>
      </c>
      <c r="K166" s="5" t="str">
        <f t="shared" si="33"/>
        <v/>
      </c>
      <c r="L166" s="5" t="str">
        <f t="shared" si="34"/>
        <v/>
      </c>
      <c r="M166" s="5" t="str">
        <f t="shared" si="41"/>
        <v/>
      </c>
      <c r="N166" s="15" t="str">
        <f t="shared" si="29"/>
        <v/>
      </c>
      <c r="O166" s="15" t="str">
        <f t="shared" si="35"/>
        <v/>
      </c>
      <c r="P166" s="15" t="str">
        <f t="shared" si="36"/>
        <v/>
      </c>
      <c r="Q166" s="16" t="str">
        <f t="shared" si="37"/>
        <v/>
      </c>
      <c r="R166" s="17" t="str">
        <f t="shared" si="38"/>
        <v/>
      </c>
      <c r="S166" s="39" t="str">
        <f t="shared" ca="1" si="30"/>
        <v/>
      </c>
      <c r="T166" s="39" t="str">
        <f t="shared" ca="1" si="31"/>
        <v/>
      </c>
      <c r="U166" s="15" t="str">
        <f t="shared" ca="1" si="39"/>
        <v/>
      </c>
      <c r="V166" s="40" t="str">
        <f t="shared" ca="1" si="40"/>
        <v/>
      </c>
    </row>
    <row r="167" spans="1:22" x14ac:dyDescent="0.55000000000000004">
      <c r="A167" s="5" t="str">
        <f>IF('Data Validation'!$K$2&lt;&gt;TRUE,"",'Data Validation'!A167)</f>
        <v/>
      </c>
      <c r="B167" s="5" t="str">
        <f>IF('Data Validation'!$K$2&lt;&gt;TRUE,"",'Data Validation'!C167)</f>
        <v/>
      </c>
      <c r="C167" s="5" t="str">
        <f>IF('Data Validation'!$K$2&lt;&gt;TRUE,"",'Data Validation'!E167)</f>
        <v/>
      </c>
      <c r="D167" s="5" t="str">
        <f>IF('Data Validation'!$K$2&lt;&gt;TRUE,"",'Data Validation'!G167)</f>
        <v/>
      </c>
      <c r="E167" s="5" t="str">
        <f>IF($C167&lt;&gt;"M5","",Price!F167)</f>
        <v/>
      </c>
      <c r="F167" s="5" t="str">
        <f>IF($C167&lt;&gt;"M5","",Price!G167)</f>
        <v/>
      </c>
      <c r="G167" s="65" t="str">
        <f>IF($C167&lt;&gt;"M5","",SSA!E167)</f>
        <v/>
      </c>
      <c r="H167" s="65" t="str">
        <f>IF($C167&lt;&gt;"M5","",SSA!F167)</f>
        <v/>
      </c>
      <c r="I167" s="5" t="str">
        <f t="shared" si="28"/>
        <v/>
      </c>
      <c r="J167" s="5" t="str">
        <f t="shared" si="32"/>
        <v/>
      </c>
      <c r="K167" s="5" t="str">
        <f t="shared" si="33"/>
        <v/>
      </c>
      <c r="L167" s="5" t="str">
        <f t="shared" si="34"/>
        <v/>
      </c>
      <c r="M167" s="5" t="str">
        <f t="shared" si="41"/>
        <v/>
      </c>
      <c r="N167" s="15" t="str">
        <f t="shared" si="29"/>
        <v/>
      </c>
      <c r="O167" s="15" t="str">
        <f t="shared" si="35"/>
        <v/>
      </c>
      <c r="P167" s="15" t="str">
        <f t="shared" si="36"/>
        <v/>
      </c>
      <c r="Q167" s="16" t="str">
        <f t="shared" si="37"/>
        <v/>
      </c>
      <c r="R167" s="17" t="str">
        <f t="shared" si="38"/>
        <v/>
      </c>
      <c r="S167" s="39" t="str">
        <f t="shared" ca="1" si="30"/>
        <v/>
      </c>
      <c r="T167" s="39" t="str">
        <f t="shared" ca="1" si="31"/>
        <v/>
      </c>
      <c r="U167" s="15" t="str">
        <f t="shared" ca="1" si="39"/>
        <v/>
      </c>
      <c r="V167" s="40" t="str">
        <f t="shared" ca="1" si="40"/>
        <v/>
      </c>
    </row>
    <row r="168" spans="1:22" x14ac:dyDescent="0.55000000000000004">
      <c r="A168" s="5" t="str">
        <f>IF('Data Validation'!$K$2&lt;&gt;TRUE,"",'Data Validation'!A168)</f>
        <v/>
      </c>
      <c r="B168" s="5" t="str">
        <f>IF('Data Validation'!$K$2&lt;&gt;TRUE,"",'Data Validation'!C168)</f>
        <v/>
      </c>
      <c r="C168" s="5" t="str">
        <f>IF('Data Validation'!$K$2&lt;&gt;TRUE,"",'Data Validation'!E168)</f>
        <v/>
      </c>
      <c r="D168" s="5" t="str">
        <f>IF('Data Validation'!$K$2&lt;&gt;TRUE,"",'Data Validation'!G168)</f>
        <v/>
      </c>
      <c r="E168" s="5" t="str">
        <f>IF($C168&lt;&gt;"M5","",Price!F168)</f>
        <v/>
      </c>
      <c r="F168" s="5" t="str">
        <f>IF($C168&lt;&gt;"M5","",Price!G168)</f>
        <v/>
      </c>
      <c r="G168" s="65" t="str">
        <f>IF($C168&lt;&gt;"M5","",SSA!E168)</f>
        <v/>
      </c>
      <c r="H168" s="65" t="str">
        <f>IF($C168&lt;&gt;"M5","",SSA!F168)</f>
        <v/>
      </c>
      <c r="I168" s="5" t="str">
        <f t="shared" si="28"/>
        <v/>
      </c>
      <c r="J168" s="5" t="str">
        <f t="shared" si="32"/>
        <v/>
      </c>
      <c r="K168" s="5" t="str">
        <f t="shared" si="33"/>
        <v/>
      </c>
      <c r="L168" s="5" t="str">
        <f t="shared" si="34"/>
        <v/>
      </c>
      <c r="M168" s="5" t="str">
        <f t="shared" si="41"/>
        <v/>
      </c>
      <c r="N168" s="15" t="str">
        <f t="shared" si="29"/>
        <v/>
      </c>
      <c r="O168" s="15" t="str">
        <f t="shared" si="35"/>
        <v/>
      </c>
      <c r="P168" s="15" t="str">
        <f t="shared" si="36"/>
        <v/>
      </c>
      <c r="Q168" s="16" t="str">
        <f t="shared" si="37"/>
        <v/>
      </c>
      <c r="R168" s="17" t="str">
        <f t="shared" si="38"/>
        <v/>
      </c>
      <c r="S168" s="39" t="str">
        <f t="shared" ca="1" si="30"/>
        <v/>
      </c>
      <c r="T168" s="39" t="str">
        <f t="shared" ca="1" si="31"/>
        <v/>
      </c>
      <c r="U168" s="15" t="str">
        <f t="shared" ca="1" si="39"/>
        <v/>
      </c>
      <c r="V168" s="40" t="str">
        <f t="shared" ca="1" si="40"/>
        <v/>
      </c>
    </row>
    <row r="169" spans="1:22" x14ac:dyDescent="0.55000000000000004">
      <c r="A169" s="5" t="str">
        <f>IF('Data Validation'!$K$2&lt;&gt;TRUE,"",'Data Validation'!A169)</f>
        <v/>
      </c>
      <c r="B169" s="5" t="str">
        <f>IF('Data Validation'!$K$2&lt;&gt;TRUE,"",'Data Validation'!C169)</f>
        <v/>
      </c>
      <c r="C169" s="5" t="str">
        <f>IF('Data Validation'!$K$2&lt;&gt;TRUE,"",'Data Validation'!E169)</f>
        <v/>
      </c>
      <c r="D169" s="5" t="str">
        <f>IF('Data Validation'!$K$2&lt;&gt;TRUE,"",'Data Validation'!G169)</f>
        <v/>
      </c>
      <c r="E169" s="5" t="str">
        <f>IF($C169&lt;&gt;"M5","",Price!F169)</f>
        <v/>
      </c>
      <c r="F169" s="5" t="str">
        <f>IF($C169&lt;&gt;"M5","",Price!G169)</f>
        <v/>
      </c>
      <c r="G169" s="65" t="str">
        <f>IF($C169&lt;&gt;"M5","",SSA!E169)</f>
        <v/>
      </c>
      <c r="H169" s="65" t="str">
        <f>IF($C169&lt;&gt;"M5","",SSA!F169)</f>
        <v/>
      </c>
      <c r="I169" s="5" t="str">
        <f t="shared" si="28"/>
        <v/>
      </c>
      <c r="J169" s="5" t="str">
        <f t="shared" si="32"/>
        <v/>
      </c>
      <c r="K169" s="5" t="str">
        <f t="shared" si="33"/>
        <v/>
      </c>
      <c r="L169" s="5" t="str">
        <f t="shared" si="34"/>
        <v/>
      </c>
      <c r="M169" s="5" t="str">
        <f t="shared" si="41"/>
        <v/>
      </c>
      <c r="N169" s="15" t="str">
        <f t="shared" si="29"/>
        <v/>
      </c>
      <c r="O169" s="15" t="str">
        <f t="shared" si="35"/>
        <v/>
      </c>
      <c r="P169" s="15" t="str">
        <f t="shared" si="36"/>
        <v/>
      </c>
      <c r="Q169" s="16" t="str">
        <f t="shared" si="37"/>
        <v/>
      </c>
      <c r="R169" s="17" t="str">
        <f t="shared" si="38"/>
        <v/>
      </c>
      <c r="S169" s="39" t="str">
        <f t="shared" ca="1" si="30"/>
        <v/>
      </c>
      <c r="T169" s="39" t="str">
        <f t="shared" ca="1" si="31"/>
        <v/>
      </c>
      <c r="U169" s="15" t="str">
        <f t="shared" ca="1" si="39"/>
        <v/>
      </c>
      <c r="V169" s="40" t="str">
        <f t="shared" ca="1" si="40"/>
        <v/>
      </c>
    </row>
    <row r="170" spans="1:22" x14ac:dyDescent="0.55000000000000004">
      <c r="A170" s="5" t="str">
        <f>IF('Data Validation'!$K$2&lt;&gt;TRUE,"",'Data Validation'!A170)</f>
        <v/>
      </c>
      <c r="B170" s="5" t="str">
        <f>IF('Data Validation'!$K$2&lt;&gt;TRUE,"",'Data Validation'!C170)</f>
        <v/>
      </c>
      <c r="C170" s="5" t="str">
        <f>IF('Data Validation'!$K$2&lt;&gt;TRUE,"",'Data Validation'!E170)</f>
        <v/>
      </c>
      <c r="D170" s="5" t="str">
        <f>IF('Data Validation'!$K$2&lt;&gt;TRUE,"",'Data Validation'!G170)</f>
        <v/>
      </c>
      <c r="E170" s="5" t="str">
        <f>IF($C170&lt;&gt;"M5","",Price!F170)</f>
        <v/>
      </c>
      <c r="F170" s="5" t="str">
        <f>IF($C170&lt;&gt;"M5","",Price!G170)</f>
        <v/>
      </c>
      <c r="G170" s="65" t="str">
        <f>IF($C170&lt;&gt;"M5","",SSA!E170)</f>
        <v/>
      </c>
      <c r="H170" s="65" t="str">
        <f>IF($C170&lt;&gt;"M5","",SSA!F170)</f>
        <v/>
      </c>
      <c r="I170" s="5" t="str">
        <f t="shared" si="28"/>
        <v/>
      </c>
      <c r="J170" s="5" t="str">
        <f t="shared" si="32"/>
        <v/>
      </c>
      <c r="K170" s="5" t="str">
        <f t="shared" si="33"/>
        <v/>
      </c>
      <c r="L170" s="5" t="str">
        <f t="shared" si="34"/>
        <v/>
      </c>
      <c r="M170" s="5" t="str">
        <f t="shared" si="41"/>
        <v/>
      </c>
      <c r="N170" s="15" t="str">
        <f t="shared" si="29"/>
        <v/>
      </c>
      <c r="O170" s="15" t="str">
        <f t="shared" si="35"/>
        <v/>
      </c>
      <c r="P170" s="15" t="str">
        <f t="shared" si="36"/>
        <v/>
      </c>
      <c r="Q170" s="16" t="str">
        <f t="shared" si="37"/>
        <v/>
      </c>
      <c r="R170" s="17" t="str">
        <f t="shared" si="38"/>
        <v/>
      </c>
      <c r="S170" s="39" t="str">
        <f t="shared" ca="1" si="30"/>
        <v/>
      </c>
      <c r="T170" s="39" t="str">
        <f t="shared" ca="1" si="31"/>
        <v/>
      </c>
      <c r="U170" s="15" t="str">
        <f t="shared" ca="1" si="39"/>
        <v/>
      </c>
      <c r="V170" s="40" t="str">
        <f t="shared" ca="1" si="40"/>
        <v/>
      </c>
    </row>
    <row r="171" spans="1:22" x14ac:dyDescent="0.55000000000000004">
      <c r="A171" s="5" t="str">
        <f>IF('Data Validation'!$K$2&lt;&gt;TRUE,"",'Data Validation'!A171)</f>
        <v/>
      </c>
      <c r="B171" s="5" t="str">
        <f>IF('Data Validation'!$K$2&lt;&gt;TRUE,"",'Data Validation'!C171)</f>
        <v/>
      </c>
      <c r="C171" s="5" t="str">
        <f>IF('Data Validation'!$K$2&lt;&gt;TRUE,"",'Data Validation'!E171)</f>
        <v/>
      </c>
      <c r="D171" s="5" t="str">
        <f>IF('Data Validation'!$K$2&lt;&gt;TRUE,"",'Data Validation'!G171)</f>
        <v/>
      </c>
      <c r="E171" s="5" t="str">
        <f>IF($C171&lt;&gt;"M5","",Price!F171)</f>
        <v/>
      </c>
      <c r="F171" s="5" t="str">
        <f>IF($C171&lt;&gt;"M5","",Price!G171)</f>
        <v/>
      </c>
      <c r="G171" s="65" t="str">
        <f>IF($C171&lt;&gt;"M5","",SSA!E171)</f>
        <v/>
      </c>
      <c r="H171" s="65" t="str">
        <f>IF($C171&lt;&gt;"M5","",SSA!F171)</f>
        <v/>
      </c>
      <c r="I171" s="5" t="str">
        <f t="shared" si="28"/>
        <v/>
      </c>
      <c r="J171" s="5" t="str">
        <f t="shared" si="32"/>
        <v/>
      </c>
      <c r="K171" s="5" t="str">
        <f t="shared" si="33"/>
        <v/>
      </c>
      <c r="L171" s="5" t="str">
        <f t="shared" si="34"/>
        <v/>
      </c>
      <c r="M171" s="5" t="str">
        <f t="shared" si="41"/>
        <v/>
      </c>
      <c r="N171" s="15" t="str">
        <f t="shared" si="29"/>
        <v/>
      </c>
      <c r="O171" s="15" t="str">
        <f t="shared" si="35"/>
        <v/>
      </c>
      <c r="P171" s="15" t="str">
        <f t="shared" si="36"/>
        <v/>
      </c>
      <c r="Q171" s="16" t="str">
        <f t="shared" si="37"/>
        <v/>
      </c>
      <c r="R171" s="17" t="str">
        <f t="shared" si="38"/>
        <v/>
      </c>
      <c r="S171" s="39" t="str">
        <f t="shared" ca="1" si="30"/>
        <v/>
      </c>
      <c r="T171" s="39" t="str">
        <f t="shared" ca="1" si="31"/>
        <v/>
      </c>
      <c r="U171" s="15" t="str">
        <f t="shared" ca="1" si="39"/>
        <v/>
      </c>
      <c r="V171" s="40" t="str">
        <f t="shared" ca="1" si="40"/>
        <v/>
      </c>
    </row>
    <row r="172" spans="1:22" x14ac:dyDescent="0.55000000000000004">
      <c r="A172" s="5" t="str">
        <f>IF('Data Validation'!$K$2&lt;&gt;TRUE,"",'Data Validation'!A172)</f>
        <v/>
      </c>
      <c r="B172" s="5" t="str">
        <f>IF('Data Validation'!$K$2&lt;&gt;TRUE,"",'Data Validation'!C172)</f>
        <v/>
      </c>
      <c r="C172" s="5" t="str">
        <f>IF('Data Validation'!$K$2&lt;&gt;TRUE,"",'Data Validation'!E172)</f>
        <v/>
      </c>
      <c r="D172" s="5" t="str">
        <f>IF('Data Validation'!$K$2&lt;&gt;TRUE,"",'Data Validation'!G172)</f>
        <v/>
      </c>
      <c r="E172" s="5" t="str">
        <f>IF($C172&lt;&gt;"M5","",Price!F172)</f>
        <v/>
      </c>
      <c r="F172" s="5" t="str">
        <f>IF($C172&lt;&gt;"M5","",Price!G172)</f>
        <v/>
      </c>
      <c r="G172" s="65" t="str">
        <f>IF($C172&lt;&gt;"M5","",SSA!E172)</f>
        <v/>
      </c>
      <c r="H172" s="65" t="str">
        <f>IF($C172&lt;&gt;"M5","",SSA!F172)</f>
        <v/>
      </c>
      <c r="I172" s="5" t="str">
        <f t="shared" si="28"/>
        <v/>
      </c>
      <c r="J172" s="5" t="str">
        <f t="shared" si="32"/>
        <v/>
      </c>
      <c r="K172" s="5" t="str">
        <f t="shared" si="33"/>
        <v/>
      </c>
      <c r="L172" s="5" t="str">
        <f t="shared" si="34"/>
        <v/>
      </c>
      <c r="M172" s="5" t="str">
        <f t="shared" si="41"/>
        <v/>
      </c>
      <c r="N172" s="15" t="str">
        <f t="shared" si="29"/>
        <v/>
      </c>
      <c r="O172" s="15" t="str">
        <f t="shared" si="35"/>
        <v/>
      </c>
      <c r="P172" s="15" t="str">
        <f t="shared" si="36"/>
        <v/>
      </c>
      <c r="Q172" s="16" t="str">
        <f t="shared" si="37"/>
        <v/>
      </c>
      <c r="R172" s="17" t="str">
        <f t="shared" si="38"/>
        <v/>
      </c>
      <c r="S172" s="39" t="str">
        <f t="shared" ca="1" si="30"/>
        <v/>
      </c>
      <c r="T172" s="39" t="str">
        <f t="shared" ca="1" si="31"/>
        <v/>
      </c>
      <c r="U172" s="15" t="str">
        <f t="shared" ca="1" si="39"/>
        <v/>
      </c>
      <c r="V172" s="40" t="str">
        <f t="shared" ca="1" si="40"/>
        <v/>
      </c>
    </row>
    <row r="173" spans="1:22" x14ac:dyDescent="0.55000000000000004">
      <c r="A173" s="5" t="str">
        <f>IF('Data Validation'!$K$2&lt;&gt;TRUE,"",'Data Validation'!A173)</f>
        <v/>
      </c>
      <c r="B173" s="5" t="str">
        <f>IF('Data Validation'!$K$2&lt;&gt;TRUE,"",'Data Validation'!C173)</f>
        <v/>
      </c>
      <c r="C173" s="5" t="str">
        <f>IF('Data Validation'!$K$2&lt;&gt;TRUE,"",'Data Validation'!E173)</f>
        <v/>
      </c>
      <c r="D173" s="5" t="str">
        <f>IF('Data Validation'!$K$2&lt;&gt;TRUE,"",'Data Validation'!G173)</f>
        <v/>
      </c>
      <c r="E173" s="5" t="str">
        <f>IF($C173&lt;&gt;"M5","",Price!F173)</f>
        <v/>
      </c>
      <c r="F173" s="5" t="str">
        <f>IF($C173&lt;&gt;"M5","",Price!G173)</f>
        <v/>
      </c>
      <c r="G173" s="65" t="str">
        <f>IF($C173&lt;&gt;"M5","",SSA!E173)</f>
        <v/>
      </c>
      <c r="H173" s="65" t="str">
        <f>IF($C173&lt;&gt;"M5","",SSA!F173)</f>
        <v/>
      </c>
      <c r="I173" s="5" t="str">
        <f t="shared" si="28"/>
        <v/>
      </c>
      <c r="J173" s="5" t="str">
        <f t="shared" si="32"/>
        <v/>
      </c>
      <c r="K173" s="5" t="str">
        <f t="shared" si="33"/>
        <v/>
      </c>
      <c r="L173" s="5" t="str">
        <f t="shared" si="34"/>
        <v/>
      </c>
      <c r="M173" s="5" t="str">
        <f t="shared" si="41"/>
        <v/>
      </c>
      <c r="N173" s="15" t="str">
        <f t="shared" si="29"/>
        <v/>
      </c>
      <c r="O173" s="15" t="str">
        <f t="shared" si="35"/>
        <v/>
      </c>
      <c r="P173" s="15" t="str">
        <f t="shared" si="36"/>
        <v/>
      </c>
      <c r="Q173" s="16" t="str">
        <f t="shared" si="37"/>
        <v/>
      </c>
      <c r="R173" s="17" t="str">
        <f t="shared" si="38"/>
        <v/>
      </c>
      <c r="S173" s="39" t="str">
        <f t="shared" ca="1" si="30"/>
        <v/>
      </c>
      <c r="T173" s="39" t="str">
        <f t="shared" ca="1" si="31"/>
        <v/>
      </c>
      <c r="U173" s="15" t="str">
        <f t="shared" ca="1" si="39"/>
        <v/>
      </c>
      <c r="V173" s="40" t="str">
        <f t="shared" ca="1" si="40"/>
        <v/>
      </c>
    </row>
    <row r="174" spans="1:22" x14ac:dyDescent="0.55000000000000004">
      <c r="A174" s="5" t="str">
        <f>IF('Data Validation'!$K$2&lt;&gt;TRUE,"",'Data Validation'!A174)</f>
        <v/>
      </c>
      <c r="B174" s="5" t="str">
        <f>IF('Data Validation'!$K$2&lt;&gt;TRUE,"",'Data Validation'!C174)</f>
        <v/>
      </c>
      <c r="C174" s="5" t="str">
        <f>IF('Data Validation'!$K$2&lt;&gt;TRUE,"",'Data Validation'!E174)</f>
        <v/>
      </c>
      <c r="D174" s="5" t="str">
        <f>IF('Data Validation'!$K$2&lt;&gt;TRUE,"",'Data Validation'!G174)</f>
        <v/>
      </c>
      <c r="E174" s="5" t="str">
        <f>IF($C174&lt;&gt;"M5","",Price!F174)</f>
        <v/>
      </c>
      <c r="F174" s="5" t="str">
        <f>IF($C174&lt;&gt;"M5","",Price!G174)</f>
        <v/>
      </c>
      <c r="G174" s="65" t="str">
        <f>IF($C174&lt;&gt;"M5","",SSA!E174)</f>
        <v/>
      </c>
      <c r="H174" s="65" t="str">
        <f>IF($C174&lt;&gt;"M5","",SSA!F174)</f>
        <v/>
      </c>
      <c r="I174" s="5" t="str">
        <f t="shared" si="28"/>
        <v/>
      </c>
      <c r="J174" s="5" t="str">
        <f t="shared" si="32"/>
        <v/>
      </c>
      <c r="K174" s="5" t="str">
        <f t="shared" si="33"/>
        <v/>
      </c>
      <c r="L174" s="5" t="str">
        <f t="shared" si="34"/>
        <v/>
      </c>
      <c r="M174" s="5" t="str">
        <f t="shared" si="41"/>
        <v/>
      </c>
      <c r="N174" s="15" t="str">
        <f t="shared" si="29"/>
        <v/>
      </c>
      <c r="O174" s="15" t="str">
        <f t="shared" si="35"/>
        <v/>
      </c>
      <c r="P174" s="15" t="str">
        <f t="shared" si="36"/>
        <v/>
      </c>
      <c r="Q174" s="16" t="str">
        <f t="shared" si="37"/>
        <v/>
      </c>
      <c r="R174" s="17" t="str">
        <f t="shared" si="38"/>
        <v/>
      </c>
      <c r="S174" s="39" t="str">
        <f t="shared" ca="1" si="30"/>
        <v/>
      </c>
      <c r="T174" s="39" t="str">
        <f t="shared" ca="1" si="31"/>
        <v/>
      </c>
      <c r="U174" s="15" t="str">
        <f t="shared" ca="1" si="39"/>
        <v/>
      </c>
      <c r="V174" s="40" t="str">
        <f t="shared" ca="1" si="40"/>
        <v/>
      </c>
    </row>
    <row r="175" spans="1:22" x14ac:dyDescent="0.55000000000000004">
      <c r="A175" s="5" t="str">
        <f>IF('Data Validation'!$K$2&lt;&gt;TRUE,"",'Data Validation'!A175)</f>
        <v/>
      </c>
      <c r="B175" s="5" t="str">
        <f>IF('Data Validation'!$K$2&lt;&gt;TRUE,"",'Data Validation'!C175)</f>
        <v/>
      </c>
      <c r="C175" s="5" t="str">
        <f>IF('Data Validation'!$K$2&lt;&gt;TRUE,"",'Data Validation'!E175)</f>
        <v/>
      </c>
      <c r="D175" s="5" t="str">
        <f>IF('Data Validation'!$K$2&lt;&gt;TRUE,"",'Data Validation'!G175)</f>
        <v/>
      </c>
      <c r="E175" s="5" t="str">
        <f>IF($C175&lt;&gt;"M5","",Price!F175)</f>
        <v/>
      </c>
      <c r="F175" s="5" t="str">
        <f>IF($C175&lt;&gt;"M5","",Price!G175)</f>
        <v/>
      </c>
      <c r="G175" s="65" t="str">
        <f>IF($C175&lt;&gt;"M5","",SSA!E175)</f>
        <v/>
      </c>
      <c r="H175" s="65" t="str">
        <f>IF($C175&lt;&gt;"M5","",SSA!F175)</f>
        <v/>
      </c>
      <c r="I175" s="5" t="str">
        <f t="shared" si="28"/>
        <v/>
      </c>
      <c r="J175" s="5" t="str">
        <f t="shared" si="32"/>
        <v/>
      </c>
      <c r="K175" s="5" t="str">
        <f t="shared" si="33"/>
        <v/>
      </c>
      <c r="L175" s="5" t="str">
        <f t="shared" si="34"/>
        <v/>
      </c>
      <c r="M175" s="5" t="str">
        <f t="shared" si="41"/>
        <v/>
      </c>
      <c r="N175" s="15" t="str">
        <f t="shared" si="29"/>
        <v/>
      </c>
      <c r="O175" s="15" t="str">
        <f t="shared" si="35"/>
        <v/>
      </c>
      <c r="P175" s="15" t="str">
        <f t="shared" si="36"/>
        <v/>
      </c>
      <c r="Q175" s="16" t="str">
        <f t="shared" si="37"/>
        <v/>
      </c>
      <c r="R175" s="17" t="str">
        <f t="shared" si="38"/>
        <v/>
      </c>
      <c r="S175" s="39" t="str">
        <f t="shared" ca="1" si="30"/>
        <v/>
      </c>
      <c r="T175" s="39" t="str">
        <f t="shared" ca="1" si="31"/>
        <v/>
      </c>
      <c r="U175" s="15" t="str">
        <f t="shared" ca="1" si="39"/>
        <v/>
      </c>
      <c r="V175" s="40" t="str">
        <f t="shared" ca="1" si="40"/>
        <v/>
      </c>
    </row>
    <row r="176" spans="1:22" x14ac:dyDescent="0.55000000000000004">
      <c r="A176" s="5" t="str">
        <f>IF('Data Validation'!$K$2&lt;&gt;TRUE,"",'Data Validation'!A176)</f>
        <v/>
      </c>
      <c r="B176" s="5" t="str">
        <f>IF('Data Validation'!$K$2&lt;&gt;TRUE,"",'Data Validation'!C176)</f>
        <v/>
      </c>
      <c r="C176" s="5" t="str">
        <f>IF('Data Validation'!$K$2&lt;&gt;TRUE,"",'Data Validation'!E176)</f>
        <v/>
      </c>
      <c r="D176" s="5" t="str">
        <f>IF('Data Validation'!$K$2&lt;&gt;TRUE,"",'Data Validation'!G176)</f>
        <v/>
      </c>
      <c r="E176" s="5" t="str">
        <f>IF($C176&lt;&gt;"M5","",Price!F176)</f>
        <v/>
      </c>
      <c r="F176" s="5" t="str">
        <f>IF($C176&lt;&gt;"M5","",Price!G176)</f>
        <v/>
      </c>
      <c r="G176" s="65" t="str">
        <f>IF($C176&lt;&gt;"M5","",SSA!E176)</f>
        <v/>
      </c>
      <c r="H176" s="65" t="str">
        <f>IF($C176&lt;&gt;"M5","",SSA!F176)</f>
        <v/>
      </c>
      <c r="I176" s="5" t="str">
        <f t="shared" si="28"/>
        <v/>
      </c>
      <c r="J176" s="5" t="str">
        <f t="shared" si="32"/>
        <v/>
      </c>
      <c r="K176" s="5" t="str">
        <f t="shared" si="33"/>
        <v/>
      </c>
      <c r="L176" s="5" t="str">
        <f t="shared" si="34"/>
        <v/>
      </c>
      <c r="M176" s="5" t="str">
        <f t="shared" si="41"/>
        <v/>
      </c>
      <c r="N176" s="15" t="str">
        <f t="shared" si="29"/>
        <v/>
      </c>
      <c r="O176" s="15" t="str">
        <f t="shared" si="35"/>
        <v/>
      </c>
      <c r="P176" s="15" t="str">
        <f t="shared" si="36"/>
        <v/>
      </c>
      <c r="Q176" s="16" t="str">
        <f t="shared" si="37"/>
        <v/>
      </c>
      <c r="R176" s="17" t="str">
        <f t="shared" si="38"/>
        <v/>
      </c>
      <c r="S176" s="39" t="str">
        <f t="shared" ca="1" si="30"/>
        <v/>
      </c>
      <c r="T176" s="39" t="str">
        <f t="shared" ca="1" si="31"/>
        <v/>
      </c>
      <c r="U176" s="15" t="str">
        <f t="shared" ca="1" si="39"/>
        <v/>
      </c>
      <c r="V176" s="40" t="str">
        <f t="shared" ca="1" si="40"/>
        <v/>
      </c>
    </row>
    <row r="177" spans="1:22" x14ac:dyDescent="0.55000000000000004">
      <c r="A177" s="5" t="str">
        <f>IF('Data Validation'!$K$2&lt;&gt;TRUE,"",'Data Validation'!A177)</f>
        <v/>
      </c>
      <c r="B177" s="5" t="str">
        <f>IF('Data Validation'!$K$2&lt;&gt;TRUE,"",'Data Validation'!C177)</f>
        <v/>
      </c>
      <c r="C177" s="5" t="str">
        <f>IF('Data Validation'!$K$2&lt;&gt;TRUE,"",'Data Validation'!E177)</f>
        <v/>
      </c>
      <c r="D177" s="5" t="str">
        <f>IF('Data Validation'!$K$2&lt;&gt;TRUE,"",'Data Validation'!G177)</f>
        <v/>
      </c>
      <c r="E177" s="5" t="str">
        <f>IF($C177&lt;&gt;"M5","",Price!F177)</f>
        <v/>
      </c>
      <c r="F177" s="5" t="str">
        <f>IF($C177&lt;&gt;"M5","",Price!G177)</f>
        <v/>
      </c>
      <c r="G177" s="65" t="str">
        <f>IF($C177&lt;&gt;"M5","",SSA!E177)</f>
        <v/>
      </c>
      <c r="H177" s="65" t="str">
        <f>IF($C177&lt;&gt;"M5","",SSA!F177)</f>
        <v/>
      </c>
      <c r="I177" s="5" t="str">
        <f t="shared" si="28"/>
        <v/>
      </c>
      <c r="J177" s="5" t="str">
        <f t="shared" si="32"/>
        <v/>
      </c>
      <c r="K177" s="5" t="str">
        <f t="shared" si="33"/>
        <v/>
      </c>
      <c r="L177" s="5" t="str">
        <f t="shared" si="34"/>
        <v/>
      </c>
      <c r="M177" s="5" t="str">
        <f t="shared" si="41"/>
        <v/>
      </c>
      <c r="N177" s="15" t="str">
        <f t="shared" si="29"/>
        <v/>
      </c>
      <c r="O177" s="15" t="str">
        <f t="shared" si="35"/>
        <v/>
      </c>
      <c r="P177" s="15" t="str">
        <f t="shared" si="36"/>
        <v/>
      </c>
      <c r="Q177" s="16" t="str">
        <f t="shared" si="37"/>
        <v/>
      </c>
      <c r="R177" s="17" t="str">
        <f t="shared" si="38"/>
        <v/>
      </c>
      <c r="S177" s="39" t="str">
        <f t="shared" ca="1" si="30"/>
        <v/>
      </c>
      <c r="T177" s="39" t="str">
        <f t="shared" ca="1" si="31"/>
        <v/>
      </c>
      <c r="U177" s="15" t="str">
        <f t="shared" ca="1" si="39"/>
        <v/>
      </c>
      <c r="V177" s="40" t="str">
        <f t="shared" ca="1" si="40"/>
        <v/>
      </c>
    </row>
    <row r="178" spans="1:22" x14ac:dyDescent="0.55000000000000004">
      <c r="A178" s="5" t="str">
        <f>IF('Data Validation'!$K$2&lt;&gt;TRUE,"",'Data Validation'!A178)</f>
        <v/>
      </c>
      <c r="B178" s="5" t="str">
        <f>IF('Data Validation'!$K$2&lt;&gt;TRUE,"",'Data Validation'!C178)</f>
        <v/>
      </c>
      <c r="C178" s="5" t="str">
        <f>IF('Data Validation'!$K$2&lt;&gt;TRUE,"",'Data Validation'!E178)</f>
        <v/>
      </c>
      <c r="D178" s="5" t="str">
        <f>IF('Data Validation'!$K$2&lt;&gt;TRUE,"",'Data Validation'!G178)</f>
        <v/>
      </c>
      <c r="E178" s="5" t="str">
        <f>IF($C178&lt;&gt;"M5","",Price!F178)</f>
        <v/>
      </c>
      <c r="F178" s="5" t="str">
        <f>IF($C178&lt;&gt;"M5","",Price!G178)</f>
        <v/>
      </c>
      <c r="G178" s="65" t="str">
        <f>IF($C178&lt;&gt;"M5","",SSA!E178)</f>
        <v/>
      </c>
      <c r="H178" s="65" t="str">
        <f>IF($C178&lt;&gt;"M5","",SSA!F178)</f>
        <v/>
      </c>
      <c r="I178" s="5" t="str">
        <f t="shared" si="28"/>
        <v/>
      </c>
      <c r="J178" s="5" t="str">
        <f t="shared" si="32"/>
        <v/>
      </c>
      <c r="K178" s="5" t="str">
        <f t="shared" si="33"/>
        <v/>
      </c>
      <c r="L178" s="5" t="str">
        <f t="shared" si="34"/>
        <v/>
      </c>
      <c r="M178" s="5" t="str">
        <f t="shared" si="41"/>
        <v/>
      </c>
      <c r="N178" s="15" t="str">
        <f t="shared" si="29"/>
        <v/>
      </c>
      <c r="O178" s="15" t="str">
        <f t="shared" si="35"/>
        <v/>
      </c>
      <c r="P178" s="15" t="str">
        <f t="shared" si="36"/>
        <v/>
      </c>
      <c r="Q178" s="16" t="str">
        <f t="shared" si="37"/>
        <v/>
      </c>
      <c r="R178" s="17" t="str">
        <f t="shared" si="38"/>
        <v/>
      </c>
      <c r="S178" s="39" t="str">
        <f t="shared" ca="1" si="30"/>
        <v/>
      </c>
      <c r="T178" s="39" t="str">
        <f t="shared" ca="1" si="31"/>
        <v/>
      </c>
      <c r="U178" s="15" t="str">
        <f t="shared" ca="1" si="39"/>
        <v/>
      </c>
      <c r="V178" s="40" t="str">
        <f t="shared" ca="1" si="40"/>
        <v/>
      </c>
    </row>
    <row r="179" spans="1:22" x14ac:dyDescent="0.55000000000000004">
      <c r="A179" s="5" t="str">
        <f>IF('Data Validation'!$K$2&lt;&gt;TRUE,"",'Data Validation'!A179)</f>
        <v/>
      </c>
      <c r="B179" s="5" t="str">
        <f>IF('Data Validation'!$K$2&lt;&gt;TRUE,"",'Data Validation'!C179)</f>
        <v/>
      </c>
      <c r="C179" s="5" t="str">
        <f>IF('Data Validation'!$K$2&lt;&gt;TRUE,"",'Data Validation'!E179)</f>
        <v/>
      </c>
      <c r="D179" s="5" t="str">
        <f>IF('Data Validation'!$K$2&lt;&gt;TRUE,"",'Data Validation'!G179)</f>
        <v/>
      </c>
      <c r="E179" s="5" t="str">
        <f>IF($C179&lt;&gt;"M5","",Price!F179)</f>
        <v/>
      </c>
      <c r="F179" s="5" t="str">
        <f>IF($C179&lt;&gt;"M5","",Price!G179)</f>
        <v/>
      </c>
      <c r="G179" s="65" t="str">
        <f>IF($C179&lt;&gt;"M5","",SSA!E179)</f>
        <v/>
      </c>
      <c r="H179" s="65" t="str">
        <f>IF($C179&lt;&gt;"M5","",SSA!F179)</f>
        <v/>
      </c>
      <c r="I179" s="5" t="str">
        <f t="shared" si="28"/>
        <v/>
      </c>
      <c r="J179" s="5" t="str">
        <f t="shared" si="32"/>
        <v/>
      </c>
      <c r="K179" s="5" t="str">
        <f t="shared" si="33"/>
        <v/>
      </c>
      <c r="L179" s="5" t="str">
        <f t="shared" si="34"/>
        <v/>
      </c>
      <c r="M179" s="5" t="str">
        <f t="shared" si="41"/>
        <v/>
      </c>
      <c r="N179" s="15" t="str">
        <f t="shared" si="29"/>
        <v/>
      </c>
      <c r="O179" s="15" t="str">
        <f t="shared" si="35"/>
        <v/>
      </c>
      <c r="P179" s="15" t="str">
        <f t="shared" si="36"/>
        <v/>
      </c>
      <c r="Q179" s="16" t="str">
        <f t="shared" si="37"/>
        <v/>
      </c>
      <c r="R179" s="17" t="str">
        <f t="shared" si="38"/>
        <v/>
      </c>
      <c r="S179" s="39" t="str">
        <f t="shared" ca="1" si="30"/>
        <v/>
      </c>
      <c r="T179" s="39" t="str">
        <f t="shared" ca="1" si="31"/>
        <v/>
      </c>
      <c r="U179" s="15" t="str">
        <f t="shared" ca="1" si="39"/>
        <v/>
      </c>
      <c r="V179" s="40" t="str">
        <f t="shared" ca="1" si="40"/>
        <v/>
      </c>
    </row>
    <row r="180" spans="1:22" x14ac:dyDescent="0.55000000000000004">
      <c r="A180" s="5" t="str">
        <f>IF('Data Validation'!$K$2&lt;&gt;TRUE,"",'Data Validation'!A180)</f>
        <v/>
      </c>
      <c r="B180" s="5" t="str">
        <f>IF('Data Validation'!$K$2&lt;&gt;TRUE,"",'Data Validation'!C180)</f>
        <v/>
      </c>
      <c r="C180" s="5" t="str">
        <f>IF('Data Validation'!$K$2&lt;&gt;TRUE,"",'Data Validation'!E180)</f>
        <v/>
      </c>
      <c r="D180" s="5" t="str">
        <f>IF('Data Validation'!$K$2&lt;&gt;TRUE,"",'Data Validation'!G180)</f>
        <v/>
      </c>
      <c r="E180" s="5" t="str">
        <f>IF($C180&lt;&gt;"M5","",Price!F180)</f>
        <v/>
      </c>
      <c r="F180" s="5" t="str">
        <f>IF($C180&lt;&gt;"M5","",Price!G180)</f>
        <v/>
      </c>
      <c r="G180" s="65" t="str">
        <f>IF($C180&lt;&gt;"M5","",SSA!E180)</f>
        <v/>
      </c>
      <c r="H180" s="65" t="str">
        <f>IF($C180&lt;&gt;"M5","",SSA!F180)</f>
        <v/>
      </c>
      <c r="I180" s="5" t="str">
        <f t="shared" si="28"/>
        <v/>
      </c>
      <c r="J180" s="5" t="str">
        <f t="shared" si="32"/>
        <v/>
      </c>
      <c r="K180" s="5" t="str">
        <f t="shared" si="33"/>
        <v/>
      </c>
      <c r="L180" s="5" t="str">
        <f t="shared" si="34"/>
        <v/>
      </c>
      <c r="M180" s="5" t="str">
        <f t="shared" si="41"/>
        <v/>
      </c>
      <c r="N180" s="15" t="str">
        <f t="shared" si="29"/>
        <v/>
      </c>
      <c r="O180" s="15" t="str">
        <f t="shared" si="35"/>
        <v/>
      </c>
      <c r="P180" s="15" t="str">
        <f t="shared" si="36"/>
        <v/>
      </c>
      <c r="Q180" s="16" t="str">
        <f t="shared" si="37"/>
        <v/>
      </c>
      <c r="R180" s="17" t="str">
        <f t="shared" si="38"/>
        <v/>
      </c>
      <c r="S180" s="39" t="str">
        <f t="shared" ca="1" si="30"/>
        <v/>
      </c>
      <c r="T180" s="39" t="str">
        <f t="shared" ca="1" si="31"/>
        <v/>
      </c>
      <c r="U180" s="15" t="str">
        <f t="shared" ca="1" si="39"/>
        <v/>
      </c>
      <c r="V180" s="40" t="str">
        <f t="shared" ca="1" si="40"/>
        <v/>
      </c>
    </row>
    <row r="181" spans="1:22" x14ac:dyDescent="0.55000000000000004">
      <c r="A181" s="5" t="str">
        <f>IF('Data Validation'!$K$2&lt;&gt;TRUE,"",'Data Validation'!A181)</f>
        <v/>
      </c>
      <c r="B181" s="5" t="str">
        <f>IF('Data Validation'!$K$2&lt;&gt;TRUE,"",'Data Validation'!C181)</f>
        <v/>
      </c>
      <c r="C181" s="5" t="str">
        <f>IF('Data Validation'!$K$2&lt;&gt;TRUE,"",'Data Validation'!E181)</f>
        <v/>
      </c>
      <c r="D181" s="5" t="str">
        <f>IF('Data Validation'!$K$2&lt;&gt;TRUE,"",'Data Validation'!G181)</f>
        <v/>
      </c>
      <c r="E181" s="5" t="str">
        <f>IF($C181&lt;&gt;"M5","",Price!F181)</f>
        <v/>
      </c>
      <c r="F181" s="5" t="str">
        <f>IF($C181&lt;&gt;"M5","",Price!G181)</f>
        <v/>
      </c>
      <c r="G181" s="65" t="str">
        <f>IF($C181&lt;&gt;"M5","",SSA!E181)</f>
        <v/>
      </c>
      <c r="H181" s="65" t="str">
        <f>IF($C181&lt;&gt;"M5","",SSA!F181)</f>
        <v/>
      </c>
      <c r="I181" s="5" t="str">
        <f t="shared" si="28"/>
        <v/>
      </c>
      <c r="J181" s="5" t="str">
        <f t="shared" si="32"/>
        <v/>
      </c>
      <c r="K181" s="5" t="str">
        <f t="shared" si="33"/>
        <v/>
      </c>
      <c r="L181" s="5" t="str">
        <f t="shared" si="34"/>
        <v/>
      </c>
      <c r="M181" s="5" t="str">
        <f t="shared" si="41"/>
        <v/>
      </c>
      <c r="N181" s="15" t="str">
        <f t="shared" si="29"/>
        <v/>
      </c>
      <c r="O181" s="15" t="str">
        <f t="shared" si="35"/>
        <v/>
      </c>
      <c r="P181" s="15" t="str">
        <f t="shared" si="36"/>
        <v/>
      </c>
      <c r="Q181" s="16" t="str">
        <f t="shared" si="37"/>
        <v/>
      </c>
      <c r="R181" s="17" t="str">
        <f t="shared" si="38"/>
        <v/>
      </c>
      <c r="S181" s="39" t="str">
        <f t="shared" ca="1" si="30"/>
        <v/>
      </c>
      <c r="T181" s="39" t="str">
        <f t="shared" ca="1" si="31"/>
        <v/>
      </c>
      <c r="U181" s="15" t="str">
        <f t="shared" ca="1" si="39"/>
        <v/>
      </c>
      <c r="V181" s="40" t="str">
        <f t="shared" ca="1" si="40"/>
        <v/>
      </c>
    </row>
    <row r="182" spans="1:22" x14ac:dyDescent="0.55000000000000004">
      <c r="A182" s="5" t="str">
        <f>IF('Data Validation'!$K$2&lt;&gt;TRUE,"",'Data Validation'!A182)</f>
        <v/>
      </c>
      <c r="B182" s="5" t="str">
        <f>IF('Data Validation'!$K$2&lt;&gt;TRUE,"",'Data Validation'!C182)</f>
        <v/>
      </c>
      <c r="C182" s="5" t="str">
        <f>IF('Data Validation'!$K$2&lt;&gt;TRUE,"",'Data Validation'!E182)</f>
        <v/>
      </c>
      <c r="D182" s="5" t="str">
        <f>IF('Data Validation'!$K$2&lt;&gt;TRUE,"",'Data Validation'!G182)</f>
        <v/>
      </c>
      <c r="E182" s="5" t="str">
        <f>IF($C182&lt;&gt;"M5","",Price!F182)</f>
        <v/>
      </c>
      <c r="F182" s="5" t="str">
        <f>IF($C182&lt;&gt;"M5","",Price!G182)</f>
        <v/>
      </c>
      <c r="G182" s="65" t="str">
        <f>IF($C182&lt;&gt;"M5","",SSA!E182)</f>
        <v/>
      </c>
      <c r="H182" s="65" t="str">
        <f>IF($C182&lt;&gt;"M5","",SSA!F182)</f>
        <v/>
      </c>
      <c r="I182" s="5" t="str">
        <f t="shared" si="28"/>
        <v/>
      </c>
      <c r="J182" s="5" t="str">
        <f t="shared" si="32"/>
        <v/>
      </c>
      <c r="K182" s="5" t="str">
        <f t="shared" si="33"/>
        <v/>
      </c>
      <c r="L182" s="5" t="str">
        <f t="shared" si="34"/>
        <v/>
      </c>
      <c r="M182" s="5" t="str">
        <f t="shared" si="41"/>
        <v/>
      </c>
      <c r="N182" s="15" t="str">
        <f t="shared" si="29"/>
        <v/>
      </c>
      <c r="O182" s="15" t="str">
        <f t="shared" si="35"/>
        <v/>
      </c>
      <c r="P182" s="15" t="str">
        <f t="shared" si="36"/>
        <v/>
      </c>
      <c r="Q182" s="16" t="str">
        <f t="shared" si="37"/>
        <v/>
      </c>
      <c r="R182" s="17" t="str">
        <f t="shared" si="38"/>
        <v/>
      </c>
      <c r="S182" s="39" t="str">
        <f t="shared" ca="1" si="30"/>
        <v/>
      </c>
      <c r="T182" s="39" t="str">
        <f t="shared" ca="1" si="31"/>
        <v/>
      </c>
      <c r="U182" s="15" t="str">
        <f t="shared" ca="1" si="39"/>
        <v/>
      </c>
      <c r="V182" s="40" t="str">
        <f t="shared" ca="1" si="40"/>
        <v/>
      </c>
    </row>
    <row r="183" spans="1:22" x14ac:dyDescent="0.55000000000000004">
      <c r="A183" s="5" t="str">
        <f>IF('Data Validation'!$K$2&lt;&gt;TRUE,"",'Data Validation'!A183)</f>
        <v/>
      </c>
      <c r="B183" s="5" t="str">
        <f>IF('Data Validation'!$K$2&lt;&gt;TRUE,"",'Data Validation'!C183)</f>
        <v/>
      </c>
      <c r="C183" s="5" t="str">
        <f>IF('Data Validation'!$K$2&lt;&gt;TRUE,"",'Data Validation'!E183)</f>
        <v/>
      </c>
      <c r="D183" s="5" t="str">
        <f>IF('Data Validation'!$K$2&lt;&gt;TRUE,"",'Data Validation'!G183)</f>
        <v/>
      </c>
      <c r="E183" s="5" t="str">
        <f>IF($C183&lt;&gt;"M5","",Price!F183)</f>
        <v/>
      </c>
      <c r="F183" s="5" t="str">
        <f>IF($C183&lt;&gt;"M5","",Price!G183)</f>
        <v/>
      </c>
      <c r="G183" s="65" t="str">
        <f>IF($C183&lt;&gt;"M5","",SSA!E183)</f>
        <v/>
      </c>
      <c r="H183" s="65" t="str">
        <f>IF($C183&lt;&gt;"M5","",SSA!F183)</f>
        <v/>
      </c>
      <c r="I183" s="5" t="str">
        <f t="shared" si="28"/>
        <v/>
      </c>
      <c r="J183" s="5" t="str">
        <f t="shared" si="32"/>
        <v/>
      </c>
      <c r="K183" s="5" t="str">
        <f t="shared" si="33"/>
        <v/>
      </c>
      <c r="L183" s="5" t="str">
        <f t="shared" si="34"/>
        <v/>
      </c>
      <c r="M183" s="5" t="str">
        <f t="shared" si="41"/>
        <v/>
      </c>
      <c r="N183" s="15" t="str">
        <f t="shared" si="29"/>
        <v/>
      </c>
      <c r="O183" s="15" t="str">
        <f t="shared" si="35"/>
        <v/>
      </c>
      <c r="P183" s="15" t="str">
        <f t="shared" si="36"/>
        <v/>
      </c>
      <c r="Q183" s="16" t="str">
        <f t="shared" si="37"/>
        <v/>
      </c>
      <c r="R183" s="17" t="str">
        <f t="shared" si="38"/>
        <v/>
      </c>
      <c r="S183" s="39" t="str">
        <f t="shared" ca="1" si="30"/>
        <v/>
      </c>
      <c r="T183" s="39" t="str">
        <f t="shared" ca="1" si="31"/>
        <v/>
      </c>
      <c r="U183" s="15" t="str">
        <f t="shared" ca="1" si="39"/>
        <v/>
      </c>
      <c r="V183" s="40" t="str">
        <f t="shared" ca="1" si="40"/>
        <v/>
      </c>
    </row>
    <row r="184" spans="1:22" x14ac:dyDescent="0.55000000000000004">
      <c r="A184" s="5" t="str">
        <f>IF('Data Validation'!$K$2&lt;&gt;TRUE,"",'Data Validation'!A184)</f>
        <v/>
      </c>
      <c r="B184" s="5" t="str">
        <f>IF('Data Validation'!$K$2&lt;&gt;TRUE,"",'Data Validation'!C184)</f>
        <v/>
      </c>
      <c r="C184" s="5" t="str">
        <f>IF('Data Validation'!$K$2&lt;&gt;TRUE,"",'Data Validation'!E184)</f>
        <v/>
      </c>
      <c r="D184" s="5" t="str">
        <f>IF('Data Validation'!$K$2&lt;&gt;TRUE,"",'Data Validation'!G184)</f>
        <v/>
      </c>
      <c r="E184" s="5" t="str">
        <f>IF($C184&lt;&gt;"M5","",Price!F184)</f>
        <v/>
      </c>
      <c r="F184" s="5" t="str">
        <f>IF($C184&lt;&gt;"M5","",Price!G184)</f>
        <v/>
      </c>
      <c r="G184" s="65" t="str">
        <f>IF($C184&lt;&gt;"M5","",SSA!E184)</f>
        <v/>
      </c>
      <c r="H184" s="65" t="str">
        <f>IF($C184&lt;&gt;"M5","",SSA!F184)</f>
        <v/>
      </c>
      <c r="I184" s="5" t="str">
        <f t="shared" si="28"/>
        <v/>
      </c>
      <c r="J184" s="5" t="str">
        <f t="shared" si="32"/>
        <v/>
      </c>
      <c r="K184" s="5" t="str">
        <f t="shared" si="33"/>
        <v/>
      </c>
      <c r="L184" s="5" t="str">
        <f t="shared" si="34"/>
        <v/>
      </c>
      <c r="M184" s="5" t="str">
        <f t="shared" si="41"/>
        <v/>
      </c>
      <c r="N184" s="15" t="str">
        <f t="shared" si="29"/>
        <v/>
      </c>
      <c r="O184" s="15" t="str">
        <f t="shared" si="35"/>
        <v/>
      </c>
      <c r="P184" s="15" t="str">
        <f t="shared" si="36"/>
        <v/>
      </c>
      <c r="Q184" s="16" t="str">
        <f t="shared" si="37"/>
        <v/>
      </c>
      <c r="R184" s="17" t="str">
        <f t="shared" si="38"/>
        <v/>
      </c>
      <c r="S184" s="39" t="str">
        <f t="shared" ca="1" si="30"/>
        <v/>
      </c>
      <c r="T184" s="39" t="str">
        <f t="shared" ca="1" si="31"/>
        <v/>
      </c>
      <c r="U184" s="15" t="str">
        <f t="shared" ca="1" si="39"/>
        <v/>
      </c>
      <c r="V184" s="40" t="str">
        <f t="shared" ca="1" si="40"/>
        <v/>
      </c>
    </row>
    <row r="185" spans="1:22" x14ac:dyDescent="0.55000000000000004">
      <c r="A185" s="5" t="str">
        <f>IF('Data Validation'!$K$2&lt;&gt;TRUE,"",'Data Validation'!A185)</f>
        <v/>
      </c>
      <c r="B185" s="5" t="str">
        <f>IF('Data Validation'!$K$2&lt;&gt;TRUE,"",'Data Validation'!C185)</f>
        <v/>
      </c>
      <c r="C185" s="5" t="str">
        <f>IF('Data Validation'!$K$2&lt;&gt;TRUE,"",'Data Validation'!E185)</f>
        <v/>
      </c>
      <c r="D185" s="5" t="str">
        <f>IF('Data Validation'!$K$2&lt;&gt;TRUE,"",'Data Validation'!G185)</f>
        <v/>
      </c>
      <c r="E185" s="5" t="str">
        <f>IF($C185&lt;&gt;"M5","",Price!F185)</f>
        <v/>
      </c>
      <c r="F185" s="5" t="str">
        <f>IF($C185&lt;&gt;"M5","",Price!G185)</f>
        <v/>
      </c>
      <c r="G185" s="65" t="str">
        <f>IF($C185&lt;&gt;"M5","",SSA!E185)</f>
        <v/>
      </c>
      <c r="H185" s="65" t="str">
        <f>IF($C185&lt;&gt;"M5","",SSA!F185)</f>
        <v/>
      </c>
      <c r="I185" s="5" t="str">
        <f t="shared" si="28"/>
        <v/>
      </c>
      <c r="J185" s="5" t="str">
        <f t="shared" si="32"/>
        <v/>
      </c>
      <c r="K185" s="5" t="str">
        <f t="shared" si="33"/>
        <v/>
      </c>
      <c r="L185" s="5" t="str">
        <f t="shared" si="34"/>
        <v/>
      </c>
      <c r="M185" s="5" t="str">
        <f t="shared" si="41"/>
        <v/>
      </c>
      <c r="N185" s="15" t="str">
        <f t="shared" si="29"/>
        <v/>
      </c>
      <c r="O185" s="15" t="str">
        <f t="shared" si="35"/>
        <v/>
      </c>
      <c r="P185" s="15" t="str">
        <f t="shared" si="36"/>
        <v/>
      </c>
      <c r="Q185" s="16" t="str">
        <f t="shared" si="37"/>
        <v/>
      </c>
      <c r="R185" s="17" t="str">
        <f t="shared" si="38"/>
        <v/>
      </c>
      <c r="S185" s="39" t="str">
        <f t="shared" ca="1" si="30"/>
        <v/>
      </c>
      <c r="T185" s="39" t="str">
        <f t="shared" ca="1" si="31"/>
        <v/>
      </c>
      <c r="U185" s="15" t="str">
        <f t="shared" ca="1" si="39"/>
        <v/>
      </c>
      <c r="V185" s="40" t="str">
        <f t="shared" ca="1" si="40"/>
        <v/>
      </c>
    </row>
    <row r="186" spans="1:22" s="10" customFormat="1" x14ac:dyDescent="0.55000000000000004">
      <c r="A186" s="5" t="str">
        <f>IF('Data Validation'!$K$2&lt;&gt;TRUE,"",'Data Validation'!A186)</f>
        <v/>
      </c>
      <c r="B186" s="5" t="str">
        <f>IF('Data Validation'!$K$2&lt;&gt;TRUE,"",'Data Validation'!C186)</f>
        <v/>
      </c>
      <c r="C186" s="5" t="str">
        <f>IF('Data Validation'!$K$2&lt;&gt;TRUE,"",'Data Validation'!E186)</f>
        <v/>
      </c>
      <c r="D186" s="5" t="str">
        <f>IF('Data Validation'!$K$2&lt;&gt;TRUE,"",'Data Validation'!G186)</f>
        <v/>
      </c>
      <c r="E186" s="5" t="str">
        <f>IF($C186&lt;&gt;"M5","",Price!F186)</f>
        <v/>
      </c>
      <c r="F186" s="5" t="str">
        <f>IF($C186&lt;&gt;"M5","",Price!G186)</f>
        <v/>
      </c>
      <c r="G186" s="65" t="str">
        <f>IF($C186&lt;&gt;"M5","",SSA!E186)</f>
        <v/>
      </c>
      <c r="H186" s="65" t="str">
        <f>IF($C186&lt;&gt;"M5","",SSA!F186)</f>
        <v/>
      </c>
      <c r="I186" s="5" t="str">
        <f t="shared" si="28"/>
        <v/>
      </c>
      <c r="J186" s="5" t="str">
        <f t="shared" si="32"/>
        <v/>
      </c>
      <c r="K186" s="5" t="str">
        <f t="shared" si="33"/>
        <v/>
      </c>
      <c r="L186" s="5" t="str">
        <f t="shared" si="34"/>
        <v/>
      </c>
      <c r="M186" s="5" t="str">
        <f t="shared" si="41"/>
        <v/>
      </c>
      <c r="N186" s="15" t="str">
        <f t="shared" si="29"/>
        <v/>
      </c>
      <c r="O186" s="15" t="str">
        <f t="shared" si="35"/>
        <v/>
      </c>
      <c r="P186" s="15" t="str">
        <f t="shared" si="36"/>
        <v/>
      </c>
      <c r="Q186" s="16" t="str">
        <f t="shared" si="37"/>
        <v/>
      </c>
      <c r="R186" s="17" t="str">
        <f t="shared" si="38"/>
        <v/>
      </c>
      <c r="S186" s="39" t="str">
        <f t="shared" ca="1" si="30"/>
        <v/>
      </c>
      <c r="T186" s="39" t="str">
        <f t="shared" ca="1" si="31"/>
        <v/>
      </c>
      <c r="U186" s="15" t="str">
        <f t="shared" ca="1" si="39"/>
        <v/>
      </c>
      <c r="V186" s="40" t="str">
        <f t="shared" ca="1" si="40"/>
        <v/>
      </c>
    </row>
    <row r="187" spans="1:22" x14ac:dyDescent="0.55000000000000004">
      <c r="A187" s="5" t="str">
        <f>IF('Data Validation'!$K$2&lt;&gt;TRUE,"",'Data Validation'!A187)</f>
        <v/>
      </c>
      <c r="B187" s="5" t="str">
        <f>IF('Data Validation'!$K$2&lt;&gt;TRUE,"",'Data Validation'!C187)</f>
        <v/>
      </c>
      <c r="C187" s="5" t="str">
        <f>IF('Data Validation'!$K$2&lt;&gt;TRUE,"",'Data Validation'!E187)</f>
        <v/>
      </c>
      <c r="D187" s="5" t="str">
        <f>IF('Data Validation'!$K$2&lt;&gt;TRUE,"",'Data Validation'!G187)</f>
        <v/>
      </c>
      <c r="E187" s="5" t="str">
        <f>IF($C187&lt;&gt;"M5","",Price!F187)</f>
        <v/>
      </c>
      <c r="F187" s="5" t="str">
        <f>IF($C187&lt;&gt;"M5","",Price!G187)</f>
        <v/>
      </c>
      <c r="G187" s="65" t="str">
        <f>IF($C187&lt;&gt;"M5","",SSA!E187)</f>
        <v/>
      </c>
      <c r="H187" s="65" t="str">
        <f>IF($C187&lt;&gt;"M5","",SSA!F187)</f>
        <v/>
      </c>
      <c r="I187" s="5" t="str">
        <f t="shared" si="28"/>
        <v/>
      </c>
      <c r="J187" s="5" t="str">
        <f t="shared" si="32"/>
        <v/>
      </c>
      <c r="K187" s="5" t="str">
        <f t="shared" si="33"/>
        <v/>
      </c>
      <c r="L187" s="5" t="str">
        <f t="shared" si="34"/>
        <v/>
      </c>
      <c r="M187" s="5" t="str">
        <f t="shared" si="41"/>
        <v/>
      </c>
      <c r="N187" s="15" t="str">
        <f t="shared" si="29"/>
        <v/>
      </c>
      <c r="O187" s="15" t="str">
        <f t="shared" si="35"/>
        <v/>
      </c>
      <c r="P187" s="15" t="str">
        <f t="shared" si="36"/>
        <v/>
      </c>
      <c r="Q187" s="16" t="str">
        <f t="shared" si="37"/>
        <v/>
      </c>
      <c r="R187" s="17" t="str">
        <f t="shared" si="38"/>
        <v/>
      </c>
      <c r="S187" s="39" t="str">
        <f t="shared" ca="1" si="30"/>
        <v/>
      </c>
      <c r="T187" s="39" t="str">
        <f t="shared" ca="1" si="31"/>
        <v/>
      </c>
      <c r="U187" s="15" t="str">
        <f t="shared" ca="1" si="39"/>
        <v/>
      </c>
      <c r="V187" s="40" t="str">
        <f t="shared" ca="1" si="40"/>
        <v/>
      </c>
    </row>
    <row r="188" spans="1:22" x14ac:dyDescent="0.55000000000000004">
      <c r="A188" s="5" t="str">
        <f>IF('Data Validation'!$K$2&lt;&gt;TRUE,"",'Data Validation'!A188)</f>
        <v/>
      </c>
      <c r="B188" s="5" t="str">
        <f>IF('Data Validation'!$K$2&lt;&gt;TRUE,"",'Data Validation'!C188)</f>
        <v/>
      </c>
      <c r="C188" s="5" t="str">
        <f>IF('Data Validation'!$K$2&lt;&gt;TRUE,"",'Data Validation'!E188)</f>
        <v/>
      </c>
      <c r="D188" s="5" t="str">
        <f>IF('Data Validation'!$K$2&lt;&gt;TRUE,"",'Data Validation'!G188)</f>
        <v/>
      </c>
      <c r="E188" s="5" t="str">
        <f>IF($C188&lt;&gt;"M5","",Price!F188)</f>
        <v/>
      </c>
      <c r="F188" s="5" t="str">
        <f>IF($C188&lt;&gt;"M5","",Price!G188)</f>
        <v/>
      </c>
      <c r="G188" s="65" t="str">
        <f>IF($C188&lt;&gt;"M5","",SSA!E188)</f>
        <v/>
      </c>
      <c r="H188" s="65" t="str">
        <f>IF($C188&lt;&gt;"M5","",SSA!F188)</f>
        <v/>
      </c>
      <c r="I188" s="5" t="str">
        <f t="shared" si="28"/>
        <v/>
      </c>
      <c r="J188" s="5" t="str">
        <f t="shared" si="32"/>
        <v/>
      </c>
      <c r="K188" s="5" t="str">
        <f t="shared" si="33"/>
        <v/>
      </c>
      <c r="L188" s="5" t="str">
        <f t="shared" si="34"/>
        <v/>
      </c>
      <c r="M188" s="5" t="str">
        <f t="shared" si="41"/>
        <v/>
      </c>
      <c r="N188" s="15" t="str">
        <f t="shared" si="29"/>
        <v/>
      </c>
      <c r="O188" s="15" t="str">
        <f t="shared" si="35"/>
        <v/>
      </c>
      <c r="P188" s="15" t="str">
        <f t="shared" si="36"/>
        <v/>
      </c>
      <c r="Q188" s="16" t="str">
        <f t="shared" si="37"/>
        <v/>
      </c>
      <c r="R188" s="17" t="str">
        <f t="shared" si="38"/>
        <v/>
      </c>
      <c r="S188" s="39" t="str">
        <f t="shared" ca="1" si="30"/>
        <v/>
      </c>
      <c r="T188" s="39" t="str">
        <f t="shared" ca="1" si="31"/>
        <v/>
      </c>
      <c r="U188" s="15" t="str">
        <f t="shared" ca="1" si="39"/>
        <v/>
      </c>
      <c r="V188" s="40" t="str">
        <f t="shared" ca="1" si="40"/>
        <v/>
      </c>
    </row>
    <row r="189" spans="1:22" x14ac:dyDescent="0.55000000000000004">
      <c r="A189" s="5" t="str">
        <f>IF('Data Validation'!$K$2&lt;&gt;TRUE,"",'Data Validation'!A189)</f>
        <v/>
      </c>
      <c r="B189" s="5" t="str">
        <f>IF('Data Validation'!$K$2&lt;&gt;TRUE,"",'Data Validation'!C189)</f>
        <v/>
      </c>
      <c r="C189" s="5" t="str">
        <f>IF('Data Validation'!$K$2&lt;&gt;TRUE,"",'Data Validation'!E189)</f>
        <v/>
      </c>
      <c r="D189" s="5" t="str">
        <f>IF('Data Validation'!$K$2&lt;&gt;TRUE,"",'Data Validation'!G189)</f>
        <v/>
      </c>
      <c r="E189" s="5" t="str">
        <f>IF($C189&lt;&gt;"M5","",Price!F189)</f>
        <v/>
      </c>
      <c r="F189" s="5" t="str">
        <f>IF($C189&lt;&gt;"M5","",Price!G189)</f>
        <v/>
      </c>
      <c r="G189" s="65" t="str">
        <f>IF($C189&lt;&gt;"M5","",SSA!E189)</f>
        <v/>
      </c>
      <c r="H189" s="65" t="str">
        <f>IF($C189&lt;&gt;"M5","",SSA!F189)</f>
        <v/>
      </c>
      <c r="I189" s="5" t="str">
        <f t="shared" si="28"/>
        <v/>
      </c>
      <c r="J189" s="5" t="str">
        <f t="shared" si="32"/>
        <v/>
      </c>
      <c r="K189" s="5" t="str">
        <f t="shared" si="33"/>
        <v/>
      </c>
      <c r="L189" s="5" t="str">
        <f t="shared" si="34"/>
        <v/>
      </c>
      <c r="M189" s="5" t="str">
        <f t="shared" si="41"/>
        <v/>
      </c>
      <c r="N189" s="15" t="str">
        <f t="shared" si="29"/>
        <v/>
      </c>
      <c r="O189" s="15" t="str">
        <f t="shared" si="35"/>
        <v/>
      </c>
      <c r="P189" s="15" t="str">
        <f t="shared" si="36"/>
        <v/>
      </c>
      <c r="Q189" s="16" t="str">
        <f t="shared" si="37"/>
        <v/>
      </c>
      <c r="R189" s="17" t="str">
        <f t="shared" si="38"/>
        <v/>
      </c>
      <c r="S189" s="39" t="str">
        <f t="shared" ca="1" si="30"/>
        <v/>
      </c>
      <c r="T189" s="39" t="str">
        <f t="shared" ca="1" si="31"/>
        <v/>
      </c>
      <c r="U189" s="15" t="str">
        <f t="shared" ca="1" si="39"/>
        <v/>
      </c>
      <c r="V189" s="40" t="str">
        <f t="shared" ca="1" si="40"/>
        <v/>
      </c>
    </row>
    <row r="190" spans="1:22" x14ac:dyDescent="0.55000000000000004">
      <c r="A190" s="5" t="str">
        <f>IF('Data Validation'!$K$2&lt;&gt;TRUE,"",'Data Validation'!A190)</f>
        <v/>
      </c>
      <c r="B190" s="5" t="str">
        <f>IF('Data Validation'!$K$2&lt;&gt;TRUE,"",'Data Validation'!C190)</f>
        <v/>
      </c>
      <c r="C190" s="5" t="str">
        <f>IF('Data Validation'!$K$2&lt;&gt;TRUE,"",'Data Validation'!E190)</f>
        <v/>
      </c>
      <c r="D190" s="5" t="str">
        <f>IF('Data Validation'!$K$2&lt;&gt;TRUE,"",'Data Validation'!G190)</f>
        <v/>
      </c>
      <c r="E190" s="5" t="str">
        <f>IF($C190&lt;&gt;"M5","",Price!F190)</f>
        <v/>
      </c>
      <c r="F190" s="5" t="str">
        <f>IF($C190&lt;&gt;"M5","",Price!G190)</f>
        <v/>
      </c>
      <c r="G190" s="65" t="str">
        <f>IF($C190&lt;&gt;"M5","",SSA!E190)</f>
        <v/>
      </c>
      <c r="H190" s="65" t="str">
        <f>IF($C190&lt;&gt;"M5","",SSA!F190)</f>
        <v/>
      </c>
      <c r="I190" s="5" t="str">
        <f t="shared" si="28"/>
        <v/>
      </c>
      <c r="J190" s="5" t="str">
        <f t="shared" si="32"/>
        <v/>
      </c>
      <c r="K190" s="5" t="str">
        <f t="shared" si="33"/>
        <v/>
      </c>
      <c r="L190" s="5" t="str">
        <f t="shared" si="34"/>
        <v/>
      </c>
      <c r="M190" s="5" t="str">
        <f t="shared" si="41"/>
        <v/>
      </c>
      <c r="N190" s="15" t="str">
        <f t="shared" si="29"/>
        <v/>
      </c>
      <c r="O190" s="15" t="str">
        <f t="shared" si="35"/>
        <v/>
      </c>
      <c r="P190" s="15" t="str">
        <f t="shared" si="36"/>
        <v/>
      </c>
      <c r="Q190" s="16" t="str">
        <f t="shared" si="37"/>
        <v/>
      </c>
      <c r="R190" s="17" t="str">
        <f t="shared" si="38"/>
        <v/>
      </c>
      <c r="S190" s="39" t="str">
        <f t="shared" ca="1" si="30"/>
        <v/>
      </c>
      <c r="T190" s="39" t="str">
        <f t="shared" ca="1" si="31"/>
        <v/>
      </c>
      <c r="U190" s="15" t="str">
        <f t="shared" ca="1" si="39"/>
        <v/>
      </c>
      <c r="V190" s="40" t="str">
        <f t="shared" ca="1" si="40"/>
        <v/>
      </c>
    </row>
    <row r="191" spans="1:22" x14ac:dyDescent="0.55000000000000004">
      <c r="A191" s="5" t="str">
        <f>IF('Data Validation'!$K$2&lt;&gt;TRUE,"",'Data Validation'!A191)</f>
        <v/>
      </c>
      <c r="B191" s="5" t="str">
        <f>IF('Data Validation'!$K$2&lt;&gt;TRUE,"",'Data Validation'!C191)</f>
        <v/>
      </c>
      <c r="C191" s="5" t="str">
        <f>IF('Data Validation'!$K$2&lt;&gt;TRUE,"",'Data Validation'!E191)</f>
        <v/>
      </c>
      <c r="D191" s="5" t="str">
        <f>IF('Data Validation'!$K$2&lt;&gt;TRUE,"",'Data Validation'!G191)</f>
        <v/>
      </c>
      <c r="E191" s="5" t="str">
        <f>IF($C191&lt;&gt;"M5","",Price!F191)</f>
        <v/>
      </c>
      <c r="F191" s="5" t="str">
        <f>IF($C191&lt;&gt;"M5","",Price!G191)</f>
        <v/>
      </c>
      <c r="G191" s="65" t="str">
        <f>IF($C191&lt;&gt;"M5","",SSA!E191)</f>
        <v/>
      </c>
      <c r="H191" s="65" t="str">
        <f>IF($C191&lt;&gt;"M5","",SSA!F191)</f>
        <v/>
      </c>
      <c r="I191" s="5" t="str">
        <f t="shared" si="28"/>
        <v/>
      </c>
      <c r="J191" s="5" t="str">
        <f t="shared" si="32"/>
        <v/>
      </c>
      <c r="K191" s="5" t="str">
        <f t="shared" si="33"/>
        <v/>
      </c>
      <c r="L191" s="5" t="str">
        <f t="shared" si="34"/>
        <v/>
      </c>
      <c r="M191" s="5" t="str">
        <f t="shared" si="41"/>
        <v/>
      </c>
      <c r="N191" s="15" t="str">
        <f t="shared" si="29"/>
        <v/>
      </c>
      <c r="O191" s="15" t="str">
        <f t="shared" si="35"/>
        <v/>
      </c>
      <c r="P191" s="15" t="str">
        <f t="shared" si="36"/>
        <v/>
      </c>
      <c r="Q191" s="16" t="str">
        <f t="shared" si="37"/>
        <v/>
      </c>
      <c r="R191" s="17" t="str">
        <f t="shared" si="38"/>
        <v/>
      </c>
      <c r="S191" s="39" t="str">
        <f t="shared" ca="1" si="30"/>
        <v/>
      </c>
      <c r="T191" s="39" t="str">
        <f t="shared" ca="1" si="31"/>
        <v/>
      </c>
      <c r="U191" s="15" t="str">
        <f t="shared" ca="1" si="39"/>
        <v/>
      </c>
      <c r="V191" s="40" t="str">
        <f t="shared" ca="1" si="40"/>
        <v/>
      </c>
    </row>
    <row r="192" spans="1:22" x14ac:dyDescent="0.55000000000000004">
      <c r="A192" s="5" t="str">
        <f>IF('Data Validation'!$K$2&lt;&gt;TRUE,"",'Data Validation'!A192)</f>
        <v/>
      </c>
      <c r="B192" s="5" t="str">
        <f>IF('Data Validation'!$K$2&lt;&gt;TRUE,"",'Data Validation'!C192)</f>
        <v/>
      </c>
      <c r="C192" s="5" t="str">
        <f>IF('Data Validation'!$K$2&lt;&gt;TRUE,"",'Data Validation'!E192)</f>
        <v/>
      </c>
      <c r="D192" s="5" t="str">
        <f>IF('Data Validation'!$K$2&lt;&gt;TRUE,"",'Data Validation'!G192)</f>
        <v/>
      </c>
      <c r="E192" s="5" t="str">
        <f>IF($C192&lt;&gt;"M5","",Price!F192)</f>
        <v/>
      </c>
      <c r="F192" s="5" t="str">
        <f>IF($C192&lt;&gt;"M5","",Price!G192)</f>
        <v/>
      </c>
      <c r="G192" s="65" t="str">
        <f>IF($C192&lt;&gt;"M5","",SSA!E192)</f>
        <v/>
      </c>
      <c r="H192" s="65" t="str">
        <f>IF($C192&lt;&gt;"M5","",SSA!F192)</f>
        <v/>
      </c>
      <c r="I192" s="5" t="str">
        <f t="shared" si="28"/>
        <v/>
      </c>
      <c r="J192" s="5" t="str">
        <f t="shared" si="32"/>
        <v/>
      </c>
      <c r="K192" s="5" t="str">
        <f t="shared" si="33"/>
        <v/>
      </c>
      <c r="L192" s="5" t="str">
        <f t="shared" si="34"/>
        <v/>
      </c>
      <c r="M192" s="5" t="str">
        <f t="shared" si="41"/>
        <v/>
      </c>
      <c r="N192" s="15" t="str">
        <f t="shared" si="29"/>
        <v/>
      </c>
      <c r="O192" s="15" t="str">
        <f t="shared" si="35"/>
        <v/>
      </c>
      <c r="P192" s="15" t="str">
        <f t="shared" si="36"/>
        <v/>
      </c>
      <c r="Q192" s="16" t="str">
        <f t="shared" si="37"/>
        <v/>
      </c>
      <c r="R192" s="17" t="str">
        <f t="shared" si="38"/>
        <v/>
      </c>
      <c r="S192" s="39" t="str">
        <f t="shared" ca="1" si="30"/>
        <v/>
      </c>
      <c r="T192" s="39" t="str">
        <f t="shared" ca="1" si="31"/>
        <v/>
      </c>
      <c r="U192" s="15" t="str">
        <f t="shared" ca="1" si="39"/>
        <v/>
      </c>
      <c r="V192" s="40" t="str">
        <f t="shared" ca="1" si="40"/>
        <v/>
      </c>
    </row>
    <row r="193" spans="1:22" x14ac:dyDescent="0.55000000000000004">
      <c r="A193" s="5" t="str">
        <f>IF('Data Validation'!$K$2&lt;&gt;TRUE,"",'Data Validation'!A193)</f>
        <v/>
      </c>
      <c r="B193" s="5" t="str">
        <f>IF('Data Validation'!$K$2&lt;&gt;TRUE,"",'Data Validation'!C193)</f>
        <v/>
      </c>
      <c r="C193" s="5" t="str">
        <f>IF('Data Validation'!$K$2&lt;&gt;TRUE,"",'Data Validation'!E193)</f>
        <v/>
      </c>
      <c r="D193" s="5" t="str">
        <f>IF('Data Validation'!$K$2&lt;&gt;TRUE,"",'Data Validation'!G193)</f>
        <v/>
      </c>
      <c r="E193" s="5" t="str">
        <f>IF($C193&lt;&gt;"M5","",Price!F193)</f>
        <v/>
      </c>
      <c r="F193" s="5" t="str">
        <f>IF($C193&lt;&gt;"M5","",Price!G193)</f>
        <v/>
      </c>
      <c r="G193" s="65" t="str">
        <f>IF($C193&lt;&gt;"M5","",SSA!E193)</f>
        <v/>
      </c>
      <c r="H193" s="65" t="str">
        <f>IF($C193&lt;&gt;"M5","",SSA!F193)</f>
        <v/>
      </c>
      <c r="I193" s="5" t="str">
        <f t="shared" si="28"/>
        <v/>
      </c>
      <c r="J193" s="5" t="str">
        <f t="shared" si="32"/>
        <v/>
      </c>
      <c r="K193" s="5" t="str">
        <f t="shared" si="33"/>
        <v/>
      </c>
      <c r="L193" s="5" t="str">
        <f t="shared" si="34"/>
        <v/>
      </c>
      <c r="M193" s="5" t="str">
        <f t="shared" si="41"/>
        <v/>
      </c>
      <c r="N193" s="15" t="str">
        <f t="shared" si="29"/>
        <v/>
      </c>
      <c r="O193" s="15" t="str">
        <f t="shared" si="35"/>
        <v/>
      </c>
      <c r="P193" s="15" t="str">
        <f t="shared" si="36"/>
        <v/>
      </c>
      <c r="Q193" s="16" t="str">
        <f t="shared" si="37"/>
        <v/>
      </c>
      <c r="R193" s="17" t="str">
        <f t="shared" si="38"/>
        <v/>
      </c>
      <c r="S193" s="39" t="str">
        <f t="shared" ca="1" si="30"/>
        <v/>
      </c>
      <c r="T193" s="39" t="str">
        <f t="shared" ca="1" si="31"/>
        <v/>
      </c>
      <c r="U193" s="15" t="str">
        <f t="shared" ca="1" si="39"/>
        <v/>
      </c>
      <c r="V193" s="40" t="str">
        <f t="shared" ca="1" si="40"/>
        <v/>
      </c>
    </row>
    <row r="194" spans="1:22" x14ac:dyDescent="0.55000000000000004">
      <c r="A194" s="5" t="str">
        <f>IF('Data Validation'!$K$2&lt;&gt;TRUE,"",'Data Validation'!A194)</f>
        <v/>
      </c>
      <c r="B194" s="5" t="str">
        <f>IF('Data Validation'!$K$2&lt;&gt;TRUE,"",'Data Validation'!C194)</f>
        <v/>
      </c>
      <c r="C194" s="5" t="str">
        <f>IF('Data Validation'!$K$2&lt;&gt;TRUE,"",'Data Validation'!E194)</f>
        <v/>
      </c>
      <c r="D194" s="5" t="str">
        <f>IF('Data Validation'!$K$2&lt;&gt;TRUE,"",'Data Validation'!G194)</f>
        <v/>
      </c>
      <c r="E194" s="5" t="str">
        <f>IF($C194&lt;&gt;"M5","",Price!F194)</f>
        <v/>
      </c>
      <c r="F194" s="5" t="str">
        <f>IF($C194&lt;&gt;"M5","",Price!G194)</f>
        <v/>
      </c>
      <c r="G194" s="65" t="str">
        <f>IF($C194&lt;&gt;"M5","",SSA!E194)</f>
        <v/>
      </c>
      <c r="H194" s="65" t="str">
        <f>IF($C194&lt;&gt;"M5","",SSA!F194)</f>
        <v/>
      </c>
      <c r="I194" s="5" t="str">
        <f t="shared" si="28"/>
        <v/>
      </c>
      <c r="J194" s="5" t="str">
        <f t="shared" si="32"/>
        <v/>
      </c>
      <c r="K194" s="5" t="str">
        <f t="shared" si="33"/>
        <v/>
      </c>
      <c r="L194" s="5" t="str">
        <f t="shared" si="34"/>
        <v/>
      </c>
      <c r="M194" s="5" t="str">
        <f t="shared" si="41"/>
        <v/>
      </c>
      <c r="N194" s="15" t="str">
        <f t="shared" si="29"/>
        <v/>
      </c>
      <c r="O194" s="15" t="str">
        <f t="shared" si="35"/>
        <v/>
      </c>
      <c r="P194" s="15" t="str">
        <f t="shared" si="36"/>
        <v/>
      </c>
      <c r="Q194" s="16" t="str">
        <f t="shared" si="37"/>
        <v/>
      </c>
      <c r="R194" s="17" t="str">
        <f t="shared" si="38"/>
        <v/>
      </c>
      <c r="S194" s="39" t="str">
        <f t="shared" ca="1" si="30"/>
        <v/>
      </c>
      <c r="T194" s="39" t="str">
        <f t="shared" ca="1" si="31"/>
        <v/>
      </c>
      <c r="U194" s="15" t="str">
        <f t="shared" ca="1" si="39"/>
        <v/>
      </c>
      <c r="V194" s="40" t="str">
        <f t="shared" ca="1" si="40"/>
        <v/>
      </c>
    </row>
    <row r="195" spans="1:22" x14ac:dyDescent="0.55000000000000004">
      <c r="A195" s="5" t="str">
        <f>IF('Data Validation'!$K$2&lt;&gt;TRUE,"",'Data Validation'!A195)</f>
        <v/>
      </c>
      <c r="B195" s="5" t="str">
        <f>IF('Data Validation'!$K$2&lt;&gt;TRUE,"",'Data Validation'!C195)</f>
        <v/>
      </c>
      <c r="C195" s="5" t="str">
        <f>IF('Data Validation'!$K$2&lt;&gt;TRUE,"",'Data Validation'!E195)</f>
        <v/>
      </c>
      <c r="D195" s="5" t="str">
        <f>IF('Data Validation'!$K$2&lt;&gt;TRUE,"",'Data Validation'!G195)</f>
        <v/>
      </c>
      <c r="E195" s="5" t="str">
        <f>IF($C195&lt;&gt;"M5","",Price!F195)</f>
        <v/>
      </c>
      <c r="F195" s="5" t="str">
        <f>IF($C195&lt;&gt;"M5","",Price!G195)</f>
        <v/>
      </c>
      <c r="G195" s="65" t="str">
        <f>IF($C195&lt;&gt;"M5","",SSA!E195)</f>
        <v/>
      </c>
      <c r="H195" s="65" t="str">
        <f>IF($C195&lt;&gt;"M5","",SSA!F195)</f>
        <v/>
      </c>
      <c r="I195" s="5" t="str">
        <f t="shared" ref="I195:I258" si="42">IFERROR(E195-F195,"")</f>
        <v/>
      </c>
      <c r="J195" s="5" t="str">
        <f t="shared" si="32"/>
        <v/>
      </c>
      <c r="K195" s="5" t="str">
        <f t="shared" si="33"/>
        <v/>
      </c>
      <c r="L195" s="5" t="str">
        <f t="shared" si="34"/>
        <v/>
      </c>
      <c r="M195" s="5" t="str">
        <f t="shared" si="41"/>
        <v/>
      </c>
      <c r="N195" s="15" t="str">
        <f t="shared" ref="N195:N258" si="43">IFERROR(G195-H195,"")</f>
        <v/>
      </c>
      <c r="O195" s="15" t="str">
        <f t="shared" si="35"/>
        <v/>
      </c>
      <c r="P195" s="15" t="str">
        <f t="shared" si="36"/>
        <v/>
      </c>
      <c r="Q195" s="16" t="str">
        <f t="shared" si="37"/>
        <v/>
      </c>
      <c r="R195" s="17" t="str">
        <f t="shared" si="38"/>
        <v/>
      </c>
      <c r="S195" s="39" t="str">
        <f t="shared" ref="S195:S258" ca="1" si="44">IF(ROW()-1&lt;18,"",IFERROR(1/(1/COUNTIF(OFFSET(Q195,-MIN(ROW()-2,17),0,18),"crossover")),""))</f>
        <v/>
      </c>
      <c r="T195" s="39" t="str">
        <f t="shared" ref="T195:T258" ca="1" si="45">IF(ROW()-1&lt;18,"",IFERROR(1/(1/COUNTIF(OFFSET(R195,-MIN(ROW()-2,17),0,18),"crossunder")),""))</f>
        <v/>
      </c>
      <c r="U195" s="15" t="str">
        <f t="shared" ca="1" si="39"/>
        <v/>
      </c>
      <c r="V195" s="40" t="str">
        <f t="shared" ca="1" si="40"/>
        <v/>
      </c>
    </row>
    <row r="196" spans="1:22" x14ac:dyDescent="0.55000000000000004">
      <c r="A196" s="5" t="str">
        <f>IF('Data Validation'!$K$2&lt;&gt;TRUE,"",'Data Validation'!A196)</f>
        <v/>
      </c>
      <c r="B196" s="5" t="str">
        <f>IF('Data Validation'!$K$2&lt;&gt;TRUE,"",'Data Validation'!C196)</f>
        <v/>
      </c>
      <c r="C196" s="5" t="str">
        <f>IF('Data Validation'!$K$2&lt;&gt;TRUE,"",'Data Validation'!E196)</f>
        <v/>
      </c>
      <c r="D196" s="5" t="str">
        <f>IF('Data Validation'!$K$2&lt;&gt;TRUE,"",'Data Validation'!G196)</f>
        <v/>
      </c>
      <c r="E196" s="5" t="str">
        <f>IF($C196&lt;&gt;"M5","",Price!F196)</f>
        <v/>
      </c>
      <c r="F196" s="5" t="str">
        <f>IF($C196&lt;&gt;"M5","",Price!G196)</f>
        <v/>
      </c>
      <c r="G196" s="65" t="str">
        <f>IF($C196&lt;&gt;"M5","",SSA!E196)</f>
        <v/>
      </c>
      <c r="H196" s="65" t="str">
        <f>IF($C196&lt;&gt;"M5","",SSA!F196)</f>
        <v/>
      </c>
      <c r="I196" s="5" t="str">
        <f t="shared" si="42"/>
        <v/>
      </c>
      <c r="J196" s="5" t="str">
        <f t="shared" ref="J196:J259" si="46">IFERROR(ABS(E196-D195),"")</f>
        <v/>
      </c>
      <c r="K196" s="5" t="str">
        <f t="shared" ref="K196:K259" si="47">IFERROR(ABS(F196-D195),"")</f>
        <v/>
      </c>
      <c r="L196" s="5" t="str">
        <f t="shared" ref="L196:L259" si="48">IF(MAX(I196:K196)=0,"",(MAX(I196:K196)))</f>
        <v/>
      </c>
      <c r="M196" s="5" t="str">
        <f t="shared" si="41"/>
        <v/>
      </c>
      <c r="N196" s="15" t="str">
        <f t="shared" si="43"/>
        <v/>
      </c>
      <c r="O196" s="15" t="str">
        <f t="shared" ref="O196:O259" si="49">IF(N196="","",IF(N196&gt;=0,1,-1))</f>
        <v/>
      </c>
      <c r="P196" s="15" t="str">
        <f t="shared" ref="P196:P259" si="50">IF(O196="","",IF(O196=O195,P195+O196,O196))</f>
        <v/>
      </c>
      <c r="Q196" s="16" t="str">
        <f t="shared" ref="Q196:Q259" si="51">IF(AND(G196&gt;H196,G195&lt;H195),"crossover","")</f>
        <v/>
      </c>
      <c r="R196" s="17" t="str">
        <f t="shared" ref="R196:R259" si="52">IF(AND(G196&lt;H196,G195&gt;H195),"crossunder","")</f>
        <v/>
      </c>
      <c r="S196" s="39" t="str">
        <f t="shared" ca="1" si="44"/>
        <v/>
      </c>
      <c r="T196" s="39" t="str">
        <f t="shared" ca="1" si="45"/>
        <v/>
      </c>
      <c r="U196" s="15" t="str">
        <f t="shared" ca="1" si="39"/>
        <v/>
      </c>
      <c r="V196" s="40" t="str">
        <f t="shared" ca="1" si="40"/>
        <v/>
      </c>
    </row>
    <row r="197" spans="1:22" x14ac:dyDescent="0.55000000000000004">
      <c r="A197" s="5" t="str">
        <f>IF('Data Validation'!$K$2&lt;&gt;TRUE,"",'Data Validation'!A197)</f>
        <v/>
      </c>
      <c r="B197" s="5" t="str">
        <f>IF('Data Validation'!$K$2&lt;&gt;TRUE,"",'Data Validation'!C197)</f>
        <v/>
      </c>
      <c r="C197" s="5" t="str">
        <f>IF('Data Validation'!$K$2&lt;&gt;TRUE,"",'Data Validation'!E197)</f>
        <v/>
      </c>
      <c r="D197" s="5" t="str">
        <f>IF('Data Validation'!$K$2&lt;&gt;TRUE,"",'Data Validation'!G197)</f>
        <v/>
      </c>
      <c r="E197" s="5" t="str">
        <f>IF($C197&lt;&gt;"M5","",Price!F197)</f>
        <v/>
      </c>
      <c r="F197" s="5" t="str">
        <f>IF($C197&lt;&gt;"M5","",Price!G197)</f>
        <v/>
      </c>
      <c r="G197" s="65" t="str">
        <f>IF($C197&lt;&gt;"M5","",SSA!E197)</f>
        <v/>
      </c>
      <c r="H197" s="65" t="str">
        <f>IF($C197&lt;&gt;"M5","",SSA!F197)</f>
        <v/>
      </c>
      <c r="I197" s="5" t="str">
        <f t="shared" si="42"/>
        <v/>
      </c>
      <c r="J197" s="5" t="str">
        <f t="shared" si="46"/>
        <v/>
      </c>
      <c r="K197" s="5" t="str">
        <f t="shared" si="47"/>
        <v/>
      </c>
      <c r="L197" s="5" t="str">
        <f t="shared" si="48"/>
        <v/>
      </c>
      <c r="M197" s="5" t="str">
        <f t="shared" si="41"/>
        <v/>
      </c>
      <c r="N197" s="15" t="str">
        <f t="shared" si="43"/>
        <v/>
      </c>
      <c r="O197" s="15" t="str">
        <f t="shared" si="49"/>
        <v/>
      </c>
      <c r="P197" s="15" t="str">
        <f t="shared" si="50"/>
        <v/>
      </c>
      <c r="Q197" s="16" t="str">
        <f t="shared" si="51"/>
        <v/>
      </c>
      <c r="R197" s="17" t="str">
        <f t="shared" si="52"/>
        <v/>
      </c>
      <c r="S197" s="39" t="str">
        <f t="shared" ca="1" si="44"/>
        <v/>
      </c>
      <c r="T197" s="39" t="str">
        <f t="shared" ca="1" si="45"/>
        <v/>
      </c>
      <c r="U197" s="15" t="str">
        <f t="shared" ca="1" si="39"/>
        <v/>
      </c>
      <c r="V197" s="40" t="str">
        <f t="shared" ca="1" si="40"/>
        <v/>
      </c>
    </row>
    <row r="198" spans="1:22" x14ac:dyDescent="0.55000000000000004">
      <c r="A198" s="5" t="str">
        <f>IF('Data Validation'!$K$2&lt;&gt;TRUE,"",'Data Validation'!A198)</f>
        <v/>
      </c>
      <c r="B198" s="5" t="str">
        <f>IF('Data Validation'!$K$2&lt;&gt;TRUE,"",'Data Validation'!C198)</f>
        <v/>
      </c>
      <c r="C198" s="5" t="str">
        <f>IF('Data Validation'!$K$2&lt;&gt;TRUE,"",'Data Validation'!E198)</f>
        <v/>
      </c>
      <c r="D198" s="5" t="str">
        <f>IF('Data Validation'!$K$2&lt;&gt;TRUE,"",'Data Validation'!G198)</f>
        <v/>
      </c>
      <c r="E198" s="5" t="str">
        <f>IF($C198&lt;&gt;"M5","",Price!F198)</f>
        <v/>
      </c>
      <c r="F198" s="5" t="str">
        <f>IF($C198&lt;&gt;"M5","",Price!G198)</f>
        <v/>
      </c>
      <c r="G198" s="65" t="str">
        <f>IF($C198&lt;&gt;"M5","",SSA!E198)</f>
        <v/>
      </c>
      <c r="H198" s="65" t="str">
        <f>IF($C198&lt;&gt;"M5","",SSA!F198)</f>
        <v/>
      </c>
      <c r="I198" s="5" t="str">
        <f t="shared" si="42"/>
        <v/>
      </c>
      <c r="J198" s="5" t="str">
        <f t="shared" si="46"/>
        <v/>
      </c>
      <c r="K198" s="5" t="str">
        <f t="shared" si="47"/>
        <v/>
      </c>
      <c r="L198" s="5" t="str">
        <f t="shared" si="48"/>
        <v/>
      </c>
      <c r="M198" s="5" t="str">
        <f t="shared" si="41"/>
        <v/>
      </c>
      <c r="N198" s="15" t="str">
        <f t="shared" si="43"/>
        <v/>
      </c>
      <c r="O198" s="15" t="str">
        <f t="shared" si="49"/>
        <v/>
      </c>
      <c r="P198" s="15" t="str">
        <f t="shared" si="50"/>
        <v/>
      </c>
      <c r="Q198" s="16" t="str">
        <f t="shared" si="51"/>
        <v/>
      </c>
      <c r="R198" s="17" t="str">
        <f t="shared" si="52"/>
        <v/>
      </c>
      <c r="S198" s="39" t="str">
        <f t="shared" ca="1" si="44"/>
        <v/>
      </c>
      <c r="T198" s="39" t="str">
        <f t="shared" ca="1" si="45"/>
        <v/>
      </c>
      <c r="U198" s="15" t="str">
        <f t="shared" ca="1" si="39"/>
        <v/>
      </c>
      <c r="V198" s="40" t="str">
        <f t="shared" ca="1" si="40"/>
        <v/>
      </c>
    </row>
    <row r="199" spans="1:22" x14ac:dyDescent="0.55000000000000004">
      <c r="A199" s="5" t="str">
        <f>IF('Data Validation'!$K$2&lt;&gt;TRUE,"",'Data Validation'!A199)</f>
        <v/>
      </c>
      <c r="B199" s="5" t="str">
        <f>IF('Data Validation'!$K$2&lt;&gt;TRUE,"",'Data Validation'!C199)</f>
        <v/>
      </c>
      <c r="C199" s="5" t="str">
        <f>IF('Data Validation'!$K$2&lt;&gt;TRUE,"",'Data Validation'!E199)</f>
        <v/>
      </c>
      <c r="D199" s="5" t="str">
        <f>IF('Data Validation'!$K$2&lt;&gt;TRUE,"",'Data Validation'!G199)</f>
        <v/>
      </c>
      <c r="E199" s="5" t="str">
        <f>IF($C199&lt;&gt;"M5","",Price!F199)</f>
        <v/>
      </c>
      <c r="F199" s="5" t="str">
        <f>IF($C199&lt;&gt;"M5","",Price!G199)</f>
        <v/>
      </c>
      <c r="G199" s="65" t="str">
        <f>IF($C199&lt;&gt;"M5","",SSA!E199)</f>
        <v/>
      </c>
      <c r="H199" s="65" t="str">
        <f>IF($C199&lt;&gt;"M5","",SSA!F199)</f>
        <v/>
      </c>
      <c r="I199" s="5" t="str">
        <f t="shared" si="42"/>
        <v/>
      </c>
      <c r="J199" s="5" t="str">
        <f t="shared" si="46"/>
        <v/>
      </c>
      <c r="K199" s="5" t="str">
        <f t="shared" si="47"/>
        <v/>
      </c>
      <c r="L199" s="5" t="str">
        <f t="shared" si="48"/>
        <v/>
      </c>
      <c r="M199" s="5" t="str">
        <f t="shared" si="41"/>
        <v/>
      </c>
      <c r="N199" s="15" t="str">
        <f t="shared" si="43"/>
        <v/>
      </c>
      <c r="O199" s="15" t="str">
        <f t="shared" si="49"/>
        <v/>
      </c>
      <c r="P199" s="15" t="str">
        <f t="shared" si="50"/>
        <v/>
      </c>
      <c r="Q199" s="16" t="str">
        <f t="shared" si="51"/>
        <v/>
      </c>
      <c r="R199" s="17" t="str">
        <f t="shared" si="52"/>
        <v/>
      </c>
      <c r="S199" s="39" t="str">
        <f t="shared" ca="1" si="44"/>
        <v/>
      </c>
      <c r="T199" s="39" t="str">
        <f t="shared" ca="1" si="45"/>
        <v/>
      </c>
      <c r="U199" s="15" t="str">
        <f t="shared" ca="1" si="39"/>
        <v/>
      </c>
      <c r="V199" s="40" t="str">
        <f t="shared" ca="1" si="40"/>
        <v/>
      </c>
    </row>
    <row r="200" spans="1:22" x14ac:dyDescent="0.55000000000000004">
      <c r="A200" s="5" t="str">
        <f>IF('Data Validation'!$K$2&lt;&gt;TRUE,"",'Data Validation'!A200)</f>
        <v/>
      </c>
      <c r="B200" s="5" t="str">
        <f>IF('Data Validation'!$K$2&lt;&gt;TRUE,"",'Data Validation'!C200)</f>
        <v/>
      </c>
      <c r="C200" s="5" t="str">
        <f>IF('Data Validation'!$K$2&lt;&gt;TRUE,"",'Data Validation'!E200)</f>
        <v/>
      </c>
      <c r="D200" s="5" t="str">
        <f>IF('Data Validation'!$K$2&lt;&gt;TRUE,"",'Data Validation'!G200)</f>
        <v/>
      </c>
      <c r="E200" s="5" t="str">
        <f>IF($C200&lt;&gt;"M5","",Price!F200)</f>
        <v/>
      </c>
      <c r="F200" s="5" t="str">
        <f>IF($C200&lt;&gt;"M5","",Price!G200)</f>
        <v/>
      </c>
      <c r="G200" s="65" t="str">
        <f>IF($C200&lt;&gt;"M5","",SSA!E200)</f>
        <v/>
      </c>
      <c r="H200" s="65" t="str">
        <f>IF($C200&lt;&gt;"M5","",SSA!F200)</f>
        <v/>
      </c>
      <c r="I200" s="5" t="str">
        <f t="shared" si="42"/>
        <v/>
      </c>
      <c r="J200" s="5" t="str">
        <f t="shared" si="46"/>
        <v/>
      </c>
      <c r="K200" s="5" t="str">
        <f t="shared" si="47"/>
        <v/>
      </c>
      <c r="L200" s="5" t="str">
        <f t="shared" si="48"/>
        <v/>
      </c>
      <c r="M200" s="5" t="str">
        <f t="shared" si="41"/>
        <v/>
      </c>
      <c r="N200" s="15" t="str">
        <f t="shared" si="43"/>
        <v/>
      </c>
      <c r="O200" s="15" t="str">
        <f t="shared" si="49"/>
        <v/>
      </c>
      <c r="P200" s="15" t="str">
        <f t="shared" si="50"/>
        <v/>
      </c>
      <c r="Q200" s="16" t="str">
        <f t="shared" si="51"/>
        <v/>
      </c>
      <c r="R200" s="17" t="str">
        <f t="shared" si="52"/>
        <v/>
      </c>
      <c r="S200" s="39" t="str">
        <f t="shared" ca="1" si="44"/>
        <v/>
      </c>
      <c r="T200" s="39" t="str">
        <f t="shared" ca="1" si="45"/>
        <v/>
      </c>
      <c r="U200" s="15" t="str">
        <f t="shared" ca="1" si="39"/>
        <v/>
      </c>
      <c r="V200" s="40" t="str">
        <f t="shared" ca="1" si="40"/>
        <v/>
      </c>
    </row>
    <row r="201" spans="1:22" x14ac:dyDescent="0.55000000000000004">
      <c r="A201" s="5" t="str">
        <f>IF('Data Validation'!$K$2&lt;&gt;TRUE,"",'Data Validation'!A201)</f>
        <v/>
      </c>
      <c r="B201" s="5" t="str">
        <f>IF('Data Validation'!$K$2&lt;&gt;TRUE,"",'Data Validation'!C201)</f>
        <v/>
      </c>
      <c r="C201" s="5" t="str">
        <f>IF('Data Validation'!$K$2&lt;&gt;TRUE,"",'Data Validation'!E201)</f>
        <v/>
      </c>
      <c r="D201" s="5" t="str">
        <f>IF('Data Validation'!$K$2&lt;&gt;TRUE,"",'Data Validation'!G201)</f>
        <v/>
      </c>
      <c r="E201" s="5" t="str">
        <f>IF($C201&lt;&gt;"M5","",Price!F201)</f>
        <v/>
      </c>
      <c r="F201" s="5" t="str">
        <f>IF($C201&lt;&gt;"M5","",Price!G201)</f>
        <v/>
      </c>
      <c r="G201" s="65" t="str">
        <f>IF($C201&lt;&gt;"M5","",SSA!E201)</f>
        <v/>
      </c>
      <c r="H201" s="65" t="str">
        <f>IF($C201&lt;&gt;"M5","",SSA!F201)</f>
        <v/>
      </c>
      <c r="I201" s="5" t="str">
        <f t="shared" si="42"/>
        <v/>
      </c>
      <c r="J201" s="5" t="str">
        <f t="shared" si="46"/>
        <v/>
      </c>
      <c r="K201" s="5" t="str">
        <f t="shared" si="47"/>
        <v/>
      </c>
      <c r="L201" s="5" t="str">
        <f t="shared" si="48"/>
        <v/>
      </c>
      <c r="M201" s="5" t="str">
        <f t="shared" si="41"/>
        <v/>
      </c>
      <c r="N201" s="15" t="str">
        <f t="shared" si="43"/>
        <v/>
      </c>
      <c r="O201" s="15" t="str">
        <f t="shared" si="49"/>
        <v/>
      </c>
      <c r="P201" s="15" t="str">
        <f t="shared" si="50"/>
        <v/>
      </c>
      <c r="Q201" s="16" t="str">
        <f t="shared" si="51"/>
        <v/>
      </c>
      <c r="R201" s="17" t="str">
        <f t="shared" si="52"/>
        <v/>
      </c>
      <c r="S201" s="39" t="str">
        <f t="shared" ca="1" si="44"/>
        <v/>
      </c>
      <c r="T201" s="39" t="str">
        <f t="shared" ca="1" si="45"/>
        <v/>
      </c>
      <c r="U201" s="15" t="str">
        <f t="shared" ca="1" si="39"/>
        <v/>
      </c>
      <c r="V201" s="40" t="str">
        <f t="shared" ca="1" si="40"/>
        <v/>
      </c>
    </row>
    <row r="202" spans="1:22" x14ac:dyDescent="0.55000000000000004">
      <c r="A202" s="5" t="str">
        <f>IF('Data Validation'!$K$2&lt;&gt;TRUE,"",'Data Validation'!A202)</f>
        <v/>
      </c>
      <c r="B202" s="5" t="str">
        <f>IF('Data Validation'!$K$2&lt;&gt;TRUE,"",'Data Validation'!C202)</f>
        <v/>
      </c>
      <c r="C202" s="5" t="str">
        <f>IF('Data Validation'!$K$2&lt;&gt;TRUE,"",'Data Validation'!E202)</f>
        <v/>
      </c>
      <c r="D202" s="5" t="str">
        <f>IF('Data Validation'!$K$2&lt;&gt;TRUE,"",'Data Validation'!G202)</f>
        <v/>
      </c>
      <c r="E202" s="5" t="str">
        <f>IF($C202&lt;&gt;"M5","",Price!F202)</f>
        <v/>
      </c>
      <c r="F202" s="5" t="str">
        <f>IF($C202&lt;&gt;"M5","",Price!G202)</f>
        <v/>
      </c>
      <c r="G202" s="65" t="str">
        <f>IF($C202&lt;&gt;"M5","",SSA!E202)</f>
        <v/>
      </c>
      <c r="H202" s="65" t="str">
        <f>IF($C202&lt;&gt;"M5","",SSA!F202)</f>
        <v/>
      </c>
      <c r="I202" s="5" t="str">
        <f t="shared" si="42"/>
        <v/>
      </c>
      <c r="J202" s="5" t="str">
        <f t="shared" si="46"/>
        <v/>
      </c>
      <c r="K202" s="5" t="str">
        <f t="shared" si="47"/>
        <v/>
      </c>
      <c r="L202" s="5" t="str">
        <f t="shared" si="48"/>
        <v/>
      </c>
      <c r="M202" s="5" t="str">
        <f t="shared" si="41"/>
        <v/>
      </c>
      <c r="N202" s="15" t="str">
        <f t="shared" si="43"/>
        <v/>
      </c>
      <c r="O202" s="15" t="str">
        <f t="shared" si="49"/>
        <v/>
      </c>
      <c r="P202" s="15" t="str">
        <f t="shared" si="50"/>
        <v/>
      </c>
      <c r="Q202" s="16" t="str">
        <f t="shared" si="51"/>
        <v/>
      </c>
      <c r="R202" s="17" t="str">
        <f t="shared" si="52"/>
        <v/>
      </c>
      <c r="S202" s="39" t="str">
        <f t="shared" ca="1" si="44"/>
        <v/>
      </c>
      <c r="T202" s="39" t="str">
        <f t="shared" ca="1" si="45"/>
        <v/>
      </c>
      <c r="U202" s="15" t="str">
        <f t="shared" ca="1" si="39"/>
        <v/>
      </c>
      <c r="V202" s="40" t="str">
        <f t="shared" ca="1" si="40"/>
        <v/>
      </c>
    </row>
    <row r="203" spans="1:22" x14ac:dyDescent="0.55000000000000004">
      <c r="A203" s="5" t="str">
        <f>IF('Data Validation'!$K$2&lt;&gt;TRUE,"",'Data Validation'!A203)</f>
        <v/>
      </c>
      <c r="B203" s="5" t="str">
        <f>IF('Data Validation'!$K$2&lt;&gt;TRUE,"",'Data Validation'!C203)</f>
        <v/>
      </c>
      <c r="C203" s="5" t="str">
        <f>IF('Data Validation'!$K$2&lt;&gt;TRUE,"",'Data Validation'!E203)</f>
        <v/>
      </c>
      <c r="D203" s="5" t="str">
        <f>IF('Data Validation'!$K$2&lt;&gt;TRUE,"",'Data Validation'!G203)</f>
        <v/>
      </c>
      <c r="E203" s="5" t="str">
        <f>IF($C203&lt;&gt;"M5","",Price!F203)</f>
        <v/>
      </c>
      <c r="F203" s="5" t="str">
        <f>IF($C203&lt;&gt;"M5","",Price!G203)</f>
        <v/>
      </c>
      <c r="G203" s="65" t="str">
        <f>IF($C203&lt;&gt;"M5","",SSA!E203)</f>
        <v/>
      </c>
      <c r="H203" s="65" t="str">
        <f>IF($C203&lt;&gt;"M5","",SSA!F203)</f>
        <v/>
      </c>
      <c r="I203" s="5" t="str">
        <f t="shared" si="42"/>
        <v/>
      </c>
      <c r="J203" s="5" t="str">
        <f t="shared" si="46"/>
        <v/>
      </c>
      <c r="K203" s="5" t="str">
        <f t="shared" si="47"/>
        <v/>
      </c>
      <c r="L203" s="5" t="str">
        <f t="shared" si="48"/>
        <v/>
      </c>
      <c r="M203" s="5" t="str">
        <f t="shared" si="41"/>
        <v/>
      </c>
      <c r="N203" s="15" t="str">
        <f t="shared" si="43"/>
        <v/>
      </c>
      <c r="O203" s="15" t="str">
        <f t="shared" si="49"/>
        <v/>
      </c>
      <c r="P203" s="15" t="str">
        <f t="shared" si="50"/>
        <v/>
      </c>
      <c r="Q203" s="16" t="str">
        <f t="shared" si="51"/>
        <v/>
      </c>
      <c r="R203" s="17" t="str">
        <f t="shared" si="52"/>
        <v/>
      </c>
      <c r="S203" s="39" t="str">
        <f t="shared" ca="1" si="44"/>
        <v/>
      </c>
      <c r="T203" s="39" t="str">
        <f t="shared" ca="1" si="45"/>
        <v/>
      </c>
      <c r="U203" s="15" t="str">
        <f t="shared" ca="1" si="39"/>
        <v/>
      </c>
      <c r="V203" s="40" t="str">
        <f t="shared" ca="1" si="40"/>
        <v/>
      </c>
    </row>
    <row r="204" spans="1:22" x14ac:dyDescent="0.55000000000000004">
      <c r="A204" s="5" t="str">
        <f>IF('Data Validation'!$K$2&lt;&gt;TRUE,"",'Data Validation'!A204)</f>
        <v/>
      </c>
      <c r="B204" s="5" t="str">
        <f>IF('Data Validation'!$K$2&lt;&gt;TRUE,"",'Data Validation'!C204)</f>
        <v/>
      </c>
      <c r="C204" s="5" t="str">
        <f>IF('Data Validation'!$K$2&lt;&gt;TRUE,"",'Data Validation'!E204)</f>
        <v/>
      </c>
      <c r="D204" s="5" t="str">
        <f>IF('Data Validation'!$K$2&lt;&gt;TRUE,"",'Data Validation'!G204)</f>
        <v/>
      </c>
      <c r="E204" s="5" t="str">
        <f>IF($C204&lt;&gt;"M5","",Price!F204)</f>
        <v/>
      </c>
      <c r="F204" s="5" t="str">
        <f>IF($C204&lt;&gt;"M5","",Price!G204)</f>
        <v/>
      </c>
      <c r="G204" s="65" t="str">
        <f>IF($C204&lt;&gt;"M5","",SSA!E204)</f>
        <v/>
      </c>
      <c r="H204" s="65" t="str">
        <f>IF($C204&lt;&gt;"M5","",SSA!F204)</f>
        <v/>
      </c>
      <c r="I204" s="5" t="str">
        <f t="shared" si="42"/>
        <v/>
      </c>
      <c r="J204" s="5" t="str">
        <f t="shared" si="46"/>
        <v/>
      </c>
      <c r="K204" s="5" t="str">
        <f t="shared" si="47"/>
        <v/>
      </c>
      <c r="L204" s="5" t="str">
        <f t="shared" si="48"/>
        <v/>
      </c>
      <c r="M204" s="5" t="str">
        <f t="shared" si="41"/>
        <v/>
      </c>
      <c r="N204" s="15" t="str">
        <f t="shared" si="43"/>
        <v/>
      </c>
      <c r="O204" s="15" t="str">
        <f t="shared" si="49"/>
        <v/>
      </c>
      <c r="P204" s="15" t="str">
        <f t="shared" si="50"/>
        <v/>
      </c>
      <c r="Q204" s="16" t="str">
        <f t="shared" si="51"/>
        <v/>
      </c>
      <c r="R204" s="17" t="str">
        <f t="shared" si="52"/>
        <v/>
      </c>
      <c r="S204" s="39" t="str">
        <f t="shared" ca="1" si="44"/>
        <v/>
      </c>
      <c r="T204" s="39" t="str">
        <f t="shared" ca="1" si="45"/>
        <v/>
      </c>
      <c r="U204" s="15" t="str">
        <f t="shared" ca="1" si="39"/>
        <v/>
      </c>
      <c r="V204" s="40" t="str">
        <f t="shared" ca="1" si="40"/>
        <v/>
      </c>
    </row>
    <row r="205" spans="1:22" x14ac:dyDescent="0.55000000000000004">
      <c r="A205" s="5" t="str">
        <f>IF('Data Validation'!$K$2&lt;&gt;TRUE,"",'Data Validation'!A205)</f>
        <v/>
      </c>
      <c r="B205" s="5" t="str">
        <f>IF('Data Validation'!$K$2&lt;&gt;TRUE,"",'Data Validation'!C205)</f>
        <v/>
      </c>
      <c r="C205" s="5" t="str">
        <f>IF('Data Validation'!$K$2&lt;&gt;TRUE,"",'Data Validation'!E205)</f>
        <v/>
      </c>
      <c r="D205" s="5" t="str">
        <f>IF('Data Validation'!$K$2&lt;&gt;TRUE,"",'Data Validation'!G205)</f>
        <v/>
      </c>
      <c r="E205" s="5" t="str">
        <f>IF($C205&lt;&gt;"M5","",Price!F205)</f>
        <v/>
      </c>
      <c r="F205" s="5" t="str">
        <f>IF($C205&lt;&gt;"M5","",Price!G205)</f>
        <v/>
      </c>
      <c r="G205" s="65" t="str">
        <f>IF($C205&lt;&gt;"M5","",SSA!E205)</f>
        <v/>
      </c>
      <c r="H205" s="65" t="str">
        <f>IF($C205&lt;&gt;"M5","",SSA!F205)</f>
        <v/>
      </c>
      <c r="I205" s="5" t="str">
        <f t="shared" si="42"/>
        <v/>
      </c>
      <c r="J205" s="5" t="str">
        <f t="shared" si="46"/>
        <v/>
      </c>
      <c r="K205" s="5" t="str">
        <f t="shared" si="47"/>
        <v/>
      </c>
      <c r="L205" s="5" t="str">
        <f t="shared" si="48"/>
        <v/>
      </c>
      <c r="M205" s="5" t="str">
        <f t="shared" si="41"/>
        <v/>
      </c>
      <c r="N205" s="15" t="str">
        <f t="shared" si="43"/>
        <v/>
      </c>
      <c r="O205" s="15" t="str">
        <f t="shared" si="49"/>
        <v/>
      </c>
      <c r="P205" s="15" t="str">
        <f t="shared" si="50"/>
        <v/>
      </c>
      <c r="Q205" s="16" t="str">
        <f t="shared" si="51"/>
        <v/>
      </c>
      <c r="R205" s="17" t="str">
        <f t="shared" si="52"/>
        <v/>
      </c>
      <c r="S205" s="39" t="str">
        <f t="shared" ca="1" si="44"/>
        <v/>
      </c>
      <c r="T205" s="39" t="str">
        <f t="shared" ca="1" si="45"/>
        <v/>
      </c>
      <c r="U205" s="15" t="str">
        <f t="shared" ca="1" si="39"/>
        <v/>
      </c>
      <c r="V205" s="40" t="str">
        <f t="shared" ca="1" si="40"/>
        <v/>
      </c>
    </row>
    <row r="206" spans="1:22" x14ac:dyDescent="0.55000000000000004">
      <c r="A206" s="5" t="str">
        <f>IF('Data Validation'!$K$2&lt;&gt;TRUE,"",'Data Validation'!A206)</f>
        <v/>
      </c>
      <c r="B206" s="5" t="str">
        <f>IF('Data Validation'!$K$2&lt;&gt;TRUE,"",'Data Validation'!C206)</f>
        <v/>
      </c>
      <c r="C206" s="5" t="str">
        <f>IF('Data Validation'!$K$2&lt;&gt;TRUE,"",'Data Validation'!E206)</f>
        <v/>
      </c>
      <c r="D206" s="5" t="str">
        <f>IF('Data Validation'!$K$2&lt;&gt;TRUE,"",'Data Validation'!G206)</f>
        <v/>
      </c>
      <c r="E206" s="5" t="str">
        <f>IF($C206&lt;&gt;"M5","",Price!F206)</f>
        <v/>
      </c>
      <c r="F206" s="5" t="str">
        <f>IF($C206&lt;&gt;"M5","",Price!G206)</f>
        <v/>
      </c>
      <c r="G206" s="65" t="str">
        <f>IF($C206&lt;&gt;"M5","",SSA!E206)</f>
        <v/>
      </c>
      <c r="H206" s="65" t="str">
        <f>IF($C206&lt;&gt;"M5","",SSA!F206)</f>
        <v/>
      </c>
      <c r="I206" s="5" t="str">
        <f t="shared" si="42"/>
        <v/>
      </c>
      <c r="J206" s="5" t="str">
        <f t="shared" si="46"/>
        <v/>
      </c>
      <c r="K206" s="5" t="str">
        <f t="shared" si="47"/>
        <v/>
      </c>
      <c r="L206" s="5" t="str">
        <f t="shared" si="48"/>
        <v/>
      </c>
      <c r="M206" s="5" t="str">
        <f t="shared" si="41"/>
        <v/>
      </c>
      <c r="N206" s="15" t="str">
        <f t="shared" si="43"/>
        <v/>
      </c>
      <c r="O206" s="15" t="str">
        <f t="shared" si="49"/>
        <v/>
      </c>
      <c r="P206" s="15" t="str">
        <f t="shared" si="50"/>
        <v/>
      </c>
      <c r="Q206" s="16" t="str">
        <f t="shared" si="51"/>
        <v/>
      </c>
      <c r="R206" s="17" t="str">
        <f t="shared" si="52"/>
        <v/>
      </c>
      <c r="S206" s="39" t="str">
        <f t="shared" ca="1" si="44"/>
        <v/>
      </c>
      <c r="T206" s="39" t="str">
        <f t="shared" ca="1" si="45"/>
        <v/>
      </c>
      <c r="U206" s="15" t="str">
        <f t="shared" ca="1" si="39"/>
        <v/>
      </c>
      <c r="V206" s="40" t="str">
        <f t="shared" ca="1" si="40"/>
        <v/>
      </c>
    </row>
    <row r="207" spans="1:22" x14ac:dyDescent="0.55000000000000004">
      <c r="A207" s="5" t="str">
        <f>IF('Data Validation'!$K$2&lt;&gt;TRUE,"",'Data Validation'!A207)</f>
        <v/>
      </c>
      <c r="B207" s="5" t="str">
        <f>IF('Data Validation'!$K$2&lt;&gt;TRUE,"",'Data Validation'!C207)</f>
        <v/>
      </c>
      <c r="C207" s="5" t="str">
        <f>IF('Data Validation'!$K$2&lt;&gt;TRUE,"",'Data Validation'!E207)</f>
        <v/>
      </c>
      <c r="D207" s="5" t="str">
        <f>IF('Data Validation'!$K$2&lt;&gt;TRUE,"",'Data Validation'!G207)</f>
        <v/>
      </c>
      <c r="E207" s="5" t="str">
        <f>IF($C207&lt;&gt;"M5","",Price!F207)</f>
        <v/>
      </c>
      <c r="F207" s="5" t="str">
        <f>IF($C207&lt;&gt;"M5","",Price!G207)</f>
        <v/>
      </c>
      <c r="G207" s="65" t="str">
        <f>IF($C207&lt;&gt;"M5","",SSA!E207)</f>
        <v/>
      </c>
      <c r="H207" s="65" t="str">
        <f>IF($C207&lt;&gt;"M5","",SSA!F207)</f>
        <v/>
      </c>
      <c r="I207" s="5" t="str">
        <f t="shared" si="42"/>
        <v/>
      </c>
      <c r="J207" s="5" t="str">
        <f t="shared" si="46"/>
        <v/>
      </c>
      <c r="K207" s="5" t="str">
        <f t="shared" si="47"/>
        <v/>
      </c>
      <c r="L207" s="5" t="str">
        <f t="shared" si="48"/>
        <v/>
      </c>
      <c r="M207" s="5" t="str">
        <f t="shared" si="41"/>
        <v/>
      </c>
      <c r="N207" s="15" t="str">
        <f t="shared" si="43"/>
        <v/>
      </c>
      <c r="O207" s="15" t="str">
        <f t="shared" si="49"/>
        <v/>
      </c>
      <c r="P207" s="15" t="str">
        <f t="shared" si="50"/>
        <v/>
      </c>
      <c r="Q207" s="16" t="str">
        <f t="shared" si="51"/>
        <v/>
      </c>
      <c r="R207" s="17" t="str">
        <f t="shared" si="52"/>
        <v/>
      </c>
      <c r="S207" s="39" t="str">
        <f t="shared" ca="1" si="44"/>
        <v/>
      </c>
      <c r="T207" s="39" t="str">
        <f t="shared" ca="1" si="45"/>
        <v/>
      </c>
      <c r="U207" s="15" t="str">
        <f t="shared" ca="1" si="39"/>
        <v/>
      </c>
      <c r="V207" s="40" t="str">
        <f t="shared" ca="1" si="40"/>
        <v/>
      </c>
    </row>
    <row r="208" spans="1:22" x14ac:dyDescent="0.55000000000000004">
      <c r="A208" s="5" t="str">
        <f>IF('Data Validation'!$K$2&lt;&gt;TRUE,"",'Data Validation'!A208)</f>
        <v/>
      </c>
      <c r="B208" s="5" t="str">
        <f>IF('Data Validation'!$K$2&lt;&gt;TRUE,"",'Data Validation'!C208)</f>
        <v/>
      </c>
      <c r="C208" s="5" t="str">
        <f>IF('Data Validation'!$K$2&lt;&gt;TRUE,"",'Data Validation'!E208)</f>
        <v/>
      </c>
      <c r="D208" s="5" t="str">
        <f>IF('Data Validation'!$K$2&lt;&gt;TRUE,"",'Data Validation'!G208)</f>
        <v/>
      </c>
      <c r="E208" s="5" t="str">
        <f>IF($C208&lt;&gt;"M5","",Price!F208)</f>
        <v/>
      </c>
      <c r="F208" s="5" t="str">
        <f>IF($C208&lt;&gt;"M5","",Price!G208)</f>
        <v/>
      </c>
      <c r="G208" s="65" t="str">
        <f>IF($C208&lt;&gt;"M5","",SSA!E208)</f>
        <v/>
      </c>
      <c r="H208" s="65" t="str">
        <f>IF($C208&lt;&gt;"M5","",SSA!F208)</f>
        <v/>
      </c>
      <c r="I208" s="5" t="str">
        <f t="shared" si="42"/>
        <v/>
      </c>
      <c r="J208" s="5" t="str">
        <f t="shared" si="46"/>
        <v/>
      </c>
      <c r="K208" s="5" t="str">
        <f t="shared" si="47"/>
        <v/>
      </c>
      <c r="L208" s="5" t="str">
        <f t="shared" si="48"/>
        <v/>
      </c>
      <c r="M208" s="5" t="str">
        <f t="shared" si="41"/>
        <v/>
      </c>
      <c r="N208" s="15" t="str">
        <f t="shared" si="43"/>
        <v/>
      </c>
      <c r="O208" s="15" t="str">
        <f t="shared" si="49"/>
        <v/>
      </c>
      <c r="P208" s="15" t="str">
        <f t="shared" si="50"/>
        <v/>
      </c>
      <c r="Q208" s="16" t="str">
        <f t="shared" si="51"/>
        <v/>
      </c>
      <c r="R208" s="17" t="str">
        <f t="shared" si="52"/>
        <v/>
      </c>
      <c r="S208" s="39" t="str">
        <f t="shared" ca="1" si="44"/>
        <v/>
      </c>
      <c r="T208" s="39" t="str">
        <f t="shared" ca="1" si="45"/>
        <v/>
      </c>
      <c r="U208" s="15" t="str">
        <f t="shared" ca="1" si="39"/>
        <v/>
      </c>
      <c r="V208" s="40" t="str">
        <f t="shared" ca="1" si="40"/>
        <v/>
      </c>
    </row>
    <row r="209" spans="1:22" x14ac:dyDescent="0.55000000000000004">
      <c r="A209" s="5" t="str">
        <f>IF('Data Validation'!$K$2&lt;&gt;TRUE,"",'Data Validation'!A209)</f>
        <v/>
      </c>
      <c r="B209" s="5" t="str">
        <f>IF('Data Validation'!$K$2&lt;&gt;TRUE,"",'Data Validation'!C209)</f>
        <v/>
      </c>
      <c r="C209" s="5" t="str">
        <f>IF('Data Validation'!$K$2&lt;&gt;TRUE,"",'Data Validation'!E209)</f>
        <v/>
      </c>
      <c r="D209" s="5" t="str">
        <f>IF('Data Validation'!$K$2&lt;&gt;TRUE,"",'Data Validation'!G209)</f>
        <v/>
      </c>
      <c r="E209" s="5" t="str">
        <f>IF($C209&lt;&gt;"M5","",Price!F209)</f>
        <v/>
      </c>
      <c r="F209" s="5" t="str">
        <f>IF($C209&lt;&gt;"M5","",Price!G209)</f>
        <v/>
      </c>
      <c r="G209" s="65" t="str">
        <f>IF($C209&lt;&gt;"M5","",SSA!E209)</f>
        <v/>
      </c>
      <c r="H209" s="65" t="str">
        <f>IF($C209&lt;&gt;"M5","",SSA!F209)</f>
        <v/>
      </c>
      <c r="I209" s="5" t="str">
        <f t="shared" si="42"/>
        <v/>
      </c>
      <c r="J209" s="5" t="str">
        <f t="shared" si="46"/>
        <v/>
      </c>
      <c r="K209" s="5" t="str">
        <f t="shared" si="47"/>
        <v/>
      </c>
      <c r="L209" s="5" t="str">
        <f t="shared" si="48"/>
        <v/>
      </c>
      <c r="M209" s="5" t="str">
        <f t="shared" si="41"/>
        <v/>
      </c>
      <c r="N209" s="15" t="str">
        <f t="shared" si="43"/>
        <v/>
      </c>
      <c r="O209" s="15" t="str">
        <f t="shared" si="49"/>
        <v/>
      </c>
      <c r="P209" s="15" t="str">
        <f t="shared" si="50"/>
        <v/>
      </c>
      <c r="Q209" s="16" t="str">
        <f t="shared" si="51"/>
        <v/>
      </c>
      <c r="R209" s="17" t="str">
        <f t="shared" si="52"/>
        <v/>
      </c>
      <c r="S209" s="39" t="str">
        <f t="shared" ca="1" si="44"/>
        <v/>
      </c>
      <c r="T209" s="39" t="str">
        <f t="shared" ca="1" si="45"/>
        <v/>
      </c>
      <c r="U209" s="15" t="str">
        <f t="shared" ca="1" si="39"/>
        <v/>
      </c>
      <c r="V209" s="40" t="str">
        <f t="shared" ca="1" si="40"/>
        <v/>
      </c>
    </row>
    <row r="210" spans="1:22" x14ac:dyDescent="0.55000000000000004">
      <c r="A210" s="5" t="str">
        <f>IF('Data Validation'!$K$2&lt;&gt;TRUE,"",'Data Validation'!A210)</f>
        <v/>
      </c>
      <c r="B210" s="5" t="str">
        <f>IF('Data Validation'!$K$2&lt;&gt;TRUE,"",'Data Validation'!C210)</f>
        <v/>
      </c>
      <c r="C210" s="5" t="str">
        <f>IF('Data Validation'!$K$2&lt;&gt;TRUE,"",'Data Validation'!E210)</f>
        <v/>
      </c>
      <c r="D210" s="5" t="str">
        <f>IF('Data Validation'!$K$2&lt;&gt;TRUE,"",'Data Validation'!G210)</f>
        <v/>
      </c>
      <c r="E210" s="5" t="str">
        <f>IF($C210&lt;&gt;"M5","",Price!F210)</f>
        <v/>
      </c>
      <c r="F210" s="5" t="str">
        <f>IF($C210&lt;&gt;"M5","",Price!G210)</f>
        <v/>
      </c>
      <c r="G210" s="65" t="str">
        <f>IF($C210&lt;&gt;"M5","",SSA!E210)</f>
        <v/>
      </c>
      <c r="H210" s="65" t="str">
        <f>IF($C210&lt;&gt;"M5","",SSA!F210)</f>
        <v/>
      </c>
      <c r="I210" s="5" t="str">
        <f t="shared" si="42"/>
        <v/>
      </c>
      <c r="J210" s="5" t="str">
        <f t="shared" si="46"/>
        <v/>
      </c>
      <c r="K210" s="5" t="str">
        <f t="shared" si="47"/>
        <v/>
      </c>
      <c r="L210" s="5" t="str">
        <f t="shared" si="48"/>
        <v/>
      </c>
      <c r="M210" s="5" t="str">
        <f t="shared" si="41"/>
        <v/>
      </c>
      <c r="N210" s="15" t="str">
        <f t="shared" si="43"/>
        <v/>
      </c>
      <c r="O210" s="15" t="str">
        <f t="shared" si="49"/>
        <v/>
      </c>
      <c r="P210" s="15" t="str">
        <f t="shared" si="50"/>
        <v/>
      </c>
      <c r="Q210" s="16" t="str">
        <f t="shared" si="51"/>
        <v/>
      </c>
      <c r="R210" s="17" t="str">
        <f t="shared" si="52"/>
        <v/>
      </c>
      <c r="S210" s="39" t="str">
        <f t="shared" ca="1" si="44"/>
        <v/>
      </c>
      <c r="T210" s="39" t="str">
        <f t="shared" ca="1" si="45"/>
        <v/>
      </c>
      <c r="U210" s="15" t="str">
        <f t="shared" ca="1" si="39"/>
        <v/>
      </c>
      <c r="V210" s="40" t="str">
        <f t="shared" ca="1" si="40"/>
        <v/>
      </c>
    </row>
    <row r="211" spans="1:22" x14ac:dyDescent="0.55000000000000004">
      <c r="A211" s="5" t="str">
        <f>IF('Data Validation'!$K$2&lt;&gt;TRUE,"",'Data Validation'!A211)</f>
        <v/>
      </c>
      <c r="B211" s="5" t="str">
        <f>IF('Data Validation'!$K$2&lt;&gt;TRUE,"",'Data Validation'!C211)</f>
        <v/>
      </c>
      <c r="C211" s="5" t="str">
        <f>IF('Data Validation'!$K$2&lt;&gt;TRUE,"",'Data Validation'!E211)</f>
        <v/>
      </c>
      <c r="D211" s="5" t="str">
        <f>IF('Data Validation'!$K$2&lt;&gt;TRUE,"",'Data Validation'!G211)</f>
        <v/>
      </c>
      <c r="E211" s="5" t="str">
        <f>IF($C211&lt;&gt;"M5","",Price!F211)</f>
        <v/>
      </c>
      <c r="F211" s="5" t="str">
        <f>IF($C211&lt;&gt;"M5","",Price!G211)</f>
        <v/>
      </c>
      <c r="G211" s="65" t="str">
        <f>IF($C211&lt;&gt;"M5","",SSA!E211)</f>
        <v/>
      </c>
      <c r="H211" s="65" t="str">
        <f>IF($C211&lt;&gt;"M5","",SSA!F211)</f>
        <v/>
      </c>
      <c r="I211" s="5" t="str">
        <f t="shared" si="42"/>
        <v/>
      </c>
      <c r="J211" s="5" t="str">
        <f t="shared" si="46"/>
        <v/>
      </c>
      <c r="K211" s="5" t="str">
        <f t="shared" si="47"/>
        <v/>
      </c>
      <c r="L211" s="5" t="str">
        <f t="shared" si="48"/>
        <v/>
      </c>
      <c r="M211" s="5" t="str">
        <f t="shared" si="41"/>
        <v/>
      </c>
      <c r="N211" s="15" t="str">
        <f t="shared" si="43"/>
        <v/>
      </c>
      <c r="O211" s="15" t="str">
        <f t="shared" si="49"/>
        <v/>
      </c>
      <c r="P211" s="15" t="str">
        <f t="shared" si="50"/>
        <v/>
      </c>
      <c r="Q211" s="16" t="str">
        <f t="shared" si="51"/>
        <v/>
      </c>
      <c r="R211" s="17" t="str">
        <f t="shared" si="52"/>
        <v/>
      </c>
      <c r="S211" s="39" t="str">
        <f t="shared" ca="1" si="44"/>
        <v/>
      </c>
      <c r="T211" s="39" t="str">
        <f t="shared" ca="1" si="45"/>
        <v/>
      </c>
      <c r="U211" s="15" t="str">
        <f t="shared" ca="1" si="39"/>
        <v/>
      </c>
      <c r="V211" s="40" t="str">
        <f t="shared" ca="1" si="40"/>
        <v/>
      </c>
    </row>
    <row r="212" spans="1:22" x14ac:dyDescent="0.55000000000000004">
      <c r="A212" s="5" t="str">
        <f>IF('Data Validation'!$K$2&lt;&gt;TRUE,"",'Data Validation'!A212)</f>
        <v/>
      </c>
      <c r="B212" s="5" t="str">
        <f>IF('Data Validation'!$K$2&lt;&gt;TRUE,"",'Data Validation'!C212)</f>
        <v/>
      </c>
      <c r="C212" s="5" t="str">
        <f>IF('Data Validation'!$K$2&lt;&gt;TRUE,"",'Data Validation'!E212)</f>
        <v/>
      </c>
      <c r="D212" s="5" t="str">
        <f>IF('Data Validation'!$K$2&lt;&gt;TRUE,"",'Data Validation'!G212)</f>
        <v/>
      </c>
      <c r="E212" s="5" t="str">
        <f>IF($C212&lt;&gt;"M5","",Price!F212)</f>
        <v/>
      </c>
      <c r="F212" s="5" t="str">
        <f>IF($C212&lt;&gt;"M5","",Price!G212)</f>
        <v/>
      </c>
      <c r="G212" s="65" t="str">
        <f>IF($C212&lt;&gt;"M5","",SSA!E212)</f>
        <v/>
      </c>
      <c r="H212" s="65" t="str">
        <f>IF($C212&lt;&gt;"M5","",SSA!F212)</f>
        <v/>
      </c>
      <c r="I212" s="5" t="str">
        <f t="shared" si="42"/>
        <v/>
      </c>
      <c r="J212" s="5" t="str">
        <f t="shared" si="46"/>
        <v/>
      </c>
      <c r="K212" s="5" t="str">
        <f t="shared" si="47"/>
        <v/>
      </c>
      <c r="L212" s="5" t="str">
        <f t="shared" si="48"/>
        <v/>
      </c>
      <c r="M212" s="5" t="str">
        <f t="shared" si="41"/>
        <v/>
      </c>
      <c r="N212" s="15" t="str">
        <f t="shared" si="43"/>
        <v/>
      </c>
      <c r="O212" s="15" t="str">
        <f t="shared" si="49"/>
        <v/>
      </c>
      <c r="P212" s="15" t="str">
        <f t="shared" si="50"/>
        <v/>
      </c>
      <c r="Q212" s="16" t="str">
        <f t="shared" si="51"/>
        <v/>
      </c>
      <c r="R212" s="17" t="str">
        <f t="shared" si="52"/>
        <v/>
      </c>
      <c r="S212" s="39" t="str">
        <f t="shared" ca="1" si="44"/>
        <v/>
      </c>
      <c r="T212" s="39" t="str">
        <f t="shared" ca="1" si="45"/>
        <v/>
      </c>
      <c r="U212" s="15" t="str">
        <f t="shared" ref="U212:U275" ca="1" si="53">IFERROR(S212+T212,"")</f>
        <v/>
      </c>
      <c r="V212" s="40" t="str">
        <f t="shared" ref="V212:V275" ca="1" si="54">IF(U212="","",IF(U212&gt;=3,"Range Trade",""))</f>
        <v/>
      </c>
    </row>
    <row r="213" spans="1:22" x14ac:dyDescent="0.55000000000000004">
      <c r="A213" s="5" t="str">
        <f>IF('Data Validation'!$K$2&lt;&gt;TRUE,"",'Data Validation'!A213)</f>
        <v/>
      </c>
      <c r="B213" s="5" t="str">
        <f>IF('Data Validation'!$K$2&lt;&gt;TRUE,"",'Data Validation'!C213)</f>
        <v/>
      </c>
      <c r="C213" s="5" t="str">
        <f>IF('Data Validation'!$K$2&lt;&gt;TRUE,"",'Data Validation'!E213)</f>
        <v/>
      </c>
      <c r="D213" s="5" t="str">
        <f>IF('Data Validation'!$K$2&lt;&gt;TRUE,"",'Data Validation'!G213)</f>
        <v/>
      </c>
      <c r="E213" s="5" t="str">
        <f>IF($C213&lt;&gt;"M5","",Price!F213)</f>
        <v/>
      </c>
      <c r="F213" s="5" t="str">
        <f>IF($C213&lt;&gt;"M5","",Price!G213)</f>
        <v/>
      </c>
      <c r="G213" s="65" t="str">
        <f>IF($C213&lt;&gt;"M5","",SSA!E213)</f>
        <v/>
      </c>
      <c r="H213" s="65" t="str">
        <f>IF($C213&lt;&gt;"M5","",SSA!F213)</f>
        <v/>
      </c>
      <c r="I213" s="5" t="str">
        <f t="shared" si="42"/>
        <v/>
      </c>
      <c r="J213" s="5" t="str">
        <f t="shared" si="46"/>
        <v/>
      </c>
      <c r="K213" s="5" t="str">
        <f t="shared" si="47"/>
        <v/>
      </c>
      <c r="L213" s="5" t="str">
        <f t="shared" si="48"/>
        <v/>
      </c>
      <c r="M213" s="5" t="str">
        <f t="shared" ref="M213:M276" si="55">IFERROR(AVERAGE(L196:L213),"")</f>
        <v/>
      </c>
      <c r="N213" s="15" t="str">
        <f t="shared" si="43"/>
        <v/>
      </c>
      <c r="O213" s="15" t="str">
        <f t="shared" si="49"/>
        <v/>
      </c>
      <c r="P213" s="15" t="str">
        <f t="shared" si="50"/>
        <v/>
      </c>
      <c r="Q213" s="16" t="str">
        <f t="shared" si="51"/>
        <v/>
      </c>
      <c r="R213" s="17" t="str">
        <f t="shared" si="52"/>
        <v/>
      </c>
      <c r="S213" s="39" t="str">
        <f t="shared" ca="1" si="44"/>
        <v/>
      </c>
      <c r="T213" s="39" t="str">
        <f t="shared" ca="1" si="45"/>
        <v/>
      </c>
      <c r="U213" s="15" t="str">
        <f t="shared" ca="1" si="53"/>
        <v/>
      </c>
      <c r="V213" s="40" t="str">
        <f t="shared" ca="1" si="54"/>
        <v/>
      </c>
    </row>
    <row r="214" spans="1:22" x14ac:dyDescent="0.55000000000000004">
      <c r="A214" s="5" t="str">
        <f>IF('Data Validation'!$K$2&lt;&gt;TRUE,"",'Data Validation'!A214)</f>
        <v/>
      </c>
      <c r="B214" s="5" t="str">
        <f>IF('Data Validation'!$K$2&lt;&gt;TRUE,"",'Data Validation'!C214)</f>
        <v/>
      </c>
      <c r="C214" s="5" t="str">
        <f>IF('Data Validation'!$K$2&lt;&gt;TRUE,"",'Data Validation'!E214)</f>
        <v/>
      </c>
      <c r="D214" s="5" t="str">
        <f>IF('Data Validation'!$K$2&lt;&gt;TRUE,"",'Data Validation'!G214)</f>
        <v/>
      </c>
      <c r="E214" s="5" t="str">
        <f>IF($C214&lt;&gt;"M5","",Price!F214)</f>
        <v/>
      </c>
      <c r="F214" s="5" t="str">
        <f>IF($C214&lt;&gt;"M5","",Price!G214)</f>
        <v/>
      </c>
      <c r="G214" s="65" t="str">
        <f>IF($C214&lt;&gt;"M5","",SSA!E214)</f>
        <v/>
      </c>
      <c r="H214" s="65" t="str">
        <f>IF($C214&lt;&gt;"M5","",SSA!F214)</f>
        <v/>
      </c>
      <c r="I214" s="5" t="str">
        <f t="shared" si="42"/>
        <v/>
      </c>
      <c r="J214" s="5" t="str">
        <f t="shared" si="46"/>
        <v/>
      </c>
      <c r="K214" s="5" t="str">
        <f t="shared" si="47"/>
        <v/>
      </c>
      <c r="L214" s="5" t="str">
        <f t="shared" si="48"/>
        <v/>
      </c>
      <c r="M214" s="5" t="str">
        <f t="shared" si="55"/>
        <v/>
      </c>
      <c r="N214" s="15" t="str">
        <f t="shared" si="43"/>
        <v/>
      </c>
      <c r="O214" s="15" t="str">
        <f t="shared" si="49"/>
        <v/>
      </c>
      <c r="P214" s="15" t="str">
        <f t="shared" si="50"/>
        <v/>
      </c>
      <c r="Q214" s="16" t="str">
        <f t="shared" si="51"/>
        <v/>
      </c>
      <c r="R214" s="17" t="str">
        <f t="shared" si="52"/>
        <v/>
      </c>
      <c r="S214" s="39" t="str">
        <f t="shared" ca="1" si="44"/>
        <v/>
      </c>
      <c r="T214" s="39" t="str">
        <f t="shared" ca="1" si="45"/>
        <v/>
      </c>
      <c r="U214" s="15" t="str">
        <f t="shared" ca="1" si="53"/>
        <v/>
      </c>
      <c r="V214" s="40" t="str">
        <f t="shared" ca="1" si="54"/>
        <v/>
      </c>
    </row>
    <row r="215" spans="1:22" x14ac:dyDescent="0.55000000000000004">
      <c r="A215" s="5" t="str">
        <f>IF('Data Validation'!$K$2&lt;&gt;TRUE,"",'Data Validation'!A215)</f>
        <v/>
      </c>
      <c r="B215" s="5" t="str">
        <f>IF('Data Validation'!$K$2&lt;&gt;TRUE,"",'Data Validation'!C215)</f>
        <v/>
      </c>
      <c r="C215" s="5" t="str">
        <f>IF('Data Validation'!$K$2&lt;&gt;TRUE,"",'Data Validation'!E215)</f>
        <v/>
      </c>
      <c r="D215" s="5" t="str">
        <f>IF('Data Validation'!$K$2&lt;&gt;TRUE,"",'Data Validation'!G215)</f>
        <v/>
      </c>
      <c r="E215" s="5" t="str">
        <f>IF($C215&lt;&gt;"M5","",Price!F215)</f>
        <v/>
      </c>
      <c r="F215" s="5" t="str">
        <f>IF($C215&lt;&gt;"M5","",Price!G215)</f>
        <v/>
      </c>
      <c r="G215" s="65" t="str">
        <f>IF($C215&lt;&gt;"M5","",SSA!E215)</f>
        <v/>
      </c>
      <c r="H215" s="65" t="str">
        <f>IF($C215&lt;&gt;"M5","",SSA!F215)</f>
        <v/>
      </c>
      <c r="I215" s="5" t="str">
        <f t="shared" si="42"/>
        <v/>
      </c>
      <c r="J215" s="5" t="str">
        <f t="shared" si="46"/>
        <v/>
      </c>
      <c r="K215" s="5" t="str">
        <f t="shared" si="47"/>
        <v/>
      </c>
      <c r="L215" s="5" t="str">
        <f t="shared" si="48"/>
        <v/>
      </c>
      <c r="M215" s="5" t="str">
        <f t="shared" si="55"/>
        <v/>
      </c>
      <c r="N215" s="15" t="str">
        <f t="shared" si="43"/>
        <v/>
      </c>
      <c r="O215" s="15" t="str">
        <f t="shared" si="49"/>
        <v/>
      </c>
      <c r="P215" s="15" t="str">
        <f t="shared" si="50"/>
        <v/>
      </c>
      <c r="Q215" s="16" t="str">
        <f t="shared" si="51"/>
        <v/>
      </c>
      <c r="R215" s="17" t="str">
        <f t="shared" si="52"/>
        <v/>
      </c>
      <c r="S215" s="39" t="str">
        <f t="shared" ca="1" si="44"/>
        <v/>
      </c>
      <c r="T215" s="39" t="str">
        <f t="shared" ca="1" si="45"/>
        <v/>
      </c>
      <c r="U215" s="15" t="str">
        <f t="shared" ca="1" si="53"/>
        <v/>
      </c>
      <c r="V215" s="40" t="str">
        <f t="shared" ca="1" si="54"/>
        <v/>
      </c>
    </row>
    <row r="216" spans="1:22" x14ac:dyDescent="0.55000000000000004">
      <c r="A216" s="5" t="str">
        <f>IF('Data Validation'!$K$2&lt;&gt;TRUE,"",'Data Validation'!A216)</f>
        <v/>
      </c>
      <c r="B216" s="5" t="str">
        <f>IF('Data Validation'!$K$2&lt;&gt;TRUE,"",'Data Validation'!C216)</f>
        <v/>
      </c>
      <c r="C216" s="5" t="str">
        <f>IF('Data Validation'!$K$2&lt;&gt;TRUE,"",'Data Validation'!E216)</f>
        <v/>
      </c>
      <c r="D216" s="5" t="str">
        <f>IF('Data Validation'!$K$2&lt;&gt;TRUE,"",'Data Validation'!G216)</f>
        <v/>
      </c>
      <c r="E216" s="5" t="str">
        <f>IF($C216&lt;&gt;"M5","",Price!F216)</f>
        <v/>
      </c>
      <c r="F216" s="5" t="str">
        <f>IF($C216&lt;&gt;"M5","",Price!G216)</f>
        <v/>
      </c>
      <c r="G216" s="65" t="str">
        <f>IF($C216&lt;&gt;"M5","",SSA!E216)</f>
        <v/>
      </c>
      <c r="H216" s="65" t="str">
        <f>IF($C216&lt;&gt;"M5","",SSA!F216)</f>
        <v/>
      </c>
      <c r="I216" s="5" t="str">
        <f t="shared" si="42"/>
        <v/>
      </c>
      <c r="J216" s="5" t="str">
        <f t="shared" si="46"/>
        <v/>
      </c>
      <c r="K216" s="5" t="str">
        <f t="shared" si="47"/>
        <v/>
      </c>
      <c r="L216" s="5" t="str">
        <f t="shared" si="48"/>
        <v/>
      </c>
      <c r="M216" s="5" t="str">
        <f t="shared" si="55"/>
        <v/>
      </c>
      <c r="N216" s="15" t="str">
        <f t="shared" si="43"/>
        <v/>
      </c>
      <c r="O216" s="15" t="str">
        <f t="shared" si="49"/>
        <v/>
      </c>
      <c r="P216" s="15" t="str">
        <f t="shared" si="50"/>
        <v/>
      </c>
      <c r="Q216" s="16" t="str">
        <f t="shared" si="51"/>
        <v/>
      </c>
      <c r="R216" s="17" t="str">
        <f t="shared" si="52"/>
        <v/>
      </c>
      <c r="S216" s="39" t="str">
        <f t="shared" ca="1" si="44"/>
        <v/>
      </c>
      <c r="T216" s="39" t="str">
        <f t="shared" ca="1" si="45"/>
        <v/>
      </c>
      <c r="U216" s="15" t="str">
        <f t="shared" ca="1" si="53"/>
        <v/>
      </c>
      <c r="V216" s="40" t="str">
        <f t="shared" ca="1" si="54"/>
        <v/>
      </c>
    </row>
    <row r="217" spans="1:22" x14ac:dyDescent="0.55000000000000004">
      <c r="A217" s="5" t="str">
        <f>IF('Data Validation'!$K$2&lt;&gt;TRUE,"",'Data Validation'!A217)</f>
        <v/>
      </c>
      <c r="B217" s="5" t="str">
        <f>IF('Data Validation'!$K$2&lt;&gt;TRUE,"",'Data Validation'!C217)</f>
        <v/>
      </c>
      <c r="C217" s="5" t="str">
        <f>IF('Data Validation'!$K$2&lt;&gt;TRUE,"",'Data Validation'!E217)</f>
        <v/>
      </c>
      <c r="D217" s="5" t="str">
        <f>IF('Data Validation'!$K$2&lt;&gt;TRUE,"",'Data Validation'!G217)</f>
        <v/>
      </c>
      <c r="E217" s="5" t="str">
        <f>IF($C217&lt;&gt;"M5","",Price!F217)</f>
        <v/>
      </c>
      <c r="F217" s="5" t="str">
        <f>IF($C217&lt;&gt;"M5","",Price!G217)</f>
        <v/>
      </c>
      <c r="G217" s="65" t="str">
        <f>IF($C217&lt;&gt;"M5","",SSA!E217)</f>
        <v/>
      </c>
      <c r="H217" s="65" t="str">
        <f>IF($C217&lt;&gt;"M5","",SSA!F217)</f>
        <v/>
      </c>
      <c r="I217" s="5" t="str">
        <f t="shared" si="42"/>
        <v/>
      </c>
      <c r="J217" s="5" t="str">
        <f t="shared" si="46"/>
        <v/>
      </c>
      <c r="K217" s="5" t="str">
        <f t="shared" si="47"/>
        <v/>
      </c>
      <c r="L217" s="5" t="str">
        <f t="shared" si="48"/>
        <v/>
      </c>
      <c r="M217" s="5" t="str">
        <f t="shared" si="55"/>
        <v/>
      </c>
      <c r="N217" s="15" t="str">
        <f t="shared" si="43"/>
        <v/>
      </c>
      <c r="O217" s="15" t="str">
        <f t="shared" si="49"/>
        <v/>
      </c>
      <c r="P217" s="15" t="str">
        <f t="shared" si="50"/>
        <v/>
      </c>
      <c r="Q217" s="16" t="str">
        <f t="shared" si="51"/>
        <v/>
      </c>
      <c r="R217" s="17" t="str">
        <f t="shared" si="52"/>
        <v/>
      </c>
      <c r="S217" s="39" t="str">
        <f t="shared" ca="1" si="44"/>
        <v/>
      </c>
      <c r="T217" s="39" t="str">
        <f t="shared" ca="1" si="45"/>
        <v/>
      </c>
      <c r="U217" s="15" t="str">
        <f t="shared" ca="1" si="53"/>
        <v/>
      </c>
      <c r="V217" s="40" t="str">
        <f t="shared" ca="1" si="54"/>
        <v/>
      </c>
    </row>
    <row r="218" spans="1:22" x14ac:dyDescent="0.55000000000000004">
      <c r="A218" s="5" t="str">
        <f>IF('Data Validation'!$K$2&lt;&gt;TRUE,"",'Data Validation'!A218)</f>
        <v/>
      </c>
      <c r="B218" s="5" t="str">
        <f>IF('Data Validation'!$K$2&lt;&gt;TRUE,"",'Data Validation'!C218)</f>
        <v/>
      </c>
      <c r="C218" s="5" t="str">
        <f>IF('Data Validation'!$K$2&lt;&gt;TRUE,"",'Data Validation'!E218)</f>
        <v/>
      </c>
      <c r="D218" s="5" t="str">
        <f>IF('Data Validation'!$K$2&lt;&gt;TRUE,"",'Data Validation'!G218)</f>
        <v/>
      </c>
      <c r="E218" s="5" t="str">
        <f>IF($C218&lt;&gt;"M5","",Price!F218)</f>
        <v/>
      </c>
      <c r="F218" s="5" t="str">
        <f>IF($C218&lt;&gt;"M5","",Price!G218)</f>
        <v/>
      </c>
      <c r="G218" s="65" t="str">
        <f>IF($C218&lt;&gt;"M5","",SSA!E218)</f>
        <v/>
      </c>
      <c r="H218" s="65" t="str">
        <f>IF($C218&lt;&gt;"M5","",SSA!F218)</f>
        <v/>
      </c>
      <c r="I218" s="5" t="str">
        <f t="shared" si="42"/>
        <v/>
      </c>
      <c r="J218" s="5" t="str">
        <f t="shared" si="46"/>
        <v/>
      </c>
      <c r="K218" s="5" t="str">
        <f t="shared" si="47"/>
        <v/>
      </c>
      <c r="L218" s="5" t="str">
        <f t="shared" si="48"/>
        <v/>
      </c>
      <c r="M218" s="5" t="str">
        <f t="shared" si="55"/>
        <v/>
      </c>
      <c r="N218" s="15" t="str">
        <f t="shared" si="43"/>
        <v/>
      </c>
      <c r="O218" s="15" t="str">
        <f t="shared" si="49"/>
        <v/>
      </c>
      <c r="P218" s="15" t="str">
        <f t="shared" si="50"/>
        <v/>
      </c>
      <c r="Q218" s="16" t="str">
        <f t="shared" si="51"/>
        <v/>
      </c>
      <c r="R218" s="17" t="str">
        <f t="shared" si="52"/>
        <v/>
      </c>
      <c r="S218" s="39" t="str">
        <f t="shared" ca="1" si="44"/>
        <v/>
      </c>
      <c r="T218" s="39" t="str">
        <f t="shared" ca="1" si="45"/>
        <v/>
      </c>
      <c r="U218" s="15" t="str">
        <f t="shared" ca="1" si="53"/>
        <v/>
      </c>
      <c r="V218" s="40" t="str">
        <f t="shared" ca="1" si="54"/>
        <v/>
      </c>
    </row>
    <row r="219" spans="1:22" x14ac:dyDescent="0.55000000000000004">
      <c r="A219" s="5" t="str">
        <f>IF('Data Validation'!$K$2&lt;&gt;TRUE,"",'Data Validation'!A219)</f>
        <v/>
      </c>
      <c r="B219" s="5" t="str">
        <f>IF('Data Validation'!$K$2&lt;&gt;TRUE,"",'Data Validation'!C219)</f>
        <v/>
      </c>
      <c r="C219" s="5" t="str">
        <f>IF('Data Validation'!$K$2&lt;&gt;TRUE,"",'Data Validation'!E219)</f>
        <v/>
      </c>
      <c r="D219" s="5" t="str">
        <f>IF('Data Validation'!$K$2&lt;&gt;TRUE,"",'Data Validation'!G219)</f>
        <v/>
      </c>
      <c r="E219" s="5" t="str">
        <f>IF($C219&lt;&gt;"M5","",Price!F219)</f>
        <v/>
      </c>
      <c r="F219" s="5" t="str">
        <f>IF($C219&lt;&gt;"M5","",Price!G219)</f>
        <v/>
      </c>
      <c r="G219" s="65" t="str">
        <f>IF($C219&lt;&gt;"M5","",SSA!E219)</f>
        <v/>
      </c>
      <c r="H219" s="65" t="str">
        <f>IF($C219&lt;&gt;"M5","",SSA!F219)</f>
        <v/>
      </c>
      <c r="I219" s="5" t="str">
        <f t="shared" si="42"/>
        <v/>
      </c>
      <c r="J219" s="5" t="str">
        <f t="shared" si="46"/>
        <v/>
      </c>
      <c r="K219" s="5" t="str">
        <f t="shared" si="47"/>
        <v/>
      </c>
      <c r="L219" s="5" t="str">
        <f t="shared" si="48"/>
        <v/>
      </c>
      <c r="M219" s="5" t="str">
        <f t="shared" si="55"/>
        <v/>
      </c>
      <c r="N219" s="15" t="str">
        <f t="shared" si="43"/>
        <v/>
      </c>
      <c r="O219" s="15" t="str">
        <f t="shared" si="49"/>
        <v/>
      </c>
      <c r="P219" s="15" t="str">
        <f t="shared" si="50"/>
        <v/>
      </c>
      <c r="Q219" s="16" t="str">
        <f t="shared" si="51"/>
        <v/>
      </c>
      <c r="R219" s="17" t="str">
        <f t="shared" si="52"/>
        <v/>
      </c>
      <c r="S219" s="39" t="str">
        <f t="shared" ca="1" si="44"/>
        <v/>
      </c>
      <c r="T219" s="39" t="str">
        <f t="shared" ca="1" si="45"/>
        <v/>
      </c>
      <c r="U219" s="15" t="str">
        <f t="shared" ca="1" si="53"/>
        <v/>
      </c>
      <c r="V219" s="40" t="str">
        <f t="shared" ca="1" si="54"/>
        <v/>
      </c>
    </row>
    <row r="220" spans="1:22" x14ac:dyDescent="0.55000000000000004">
      <c r="A220" s="5" t="str">
        <f>IF('Data Validation'!$K$2&lt;&gt;TRUE,"",'Data Validation'!A220)</f>
        <v/>
      </c>
      <c r="B220" s="5" t="str">
        <f>IF('Data Validation'!$K$2&lt;&gt;TRUE,"",'Data Validation'!C220)</f>
        <v/>
      </c>
      <c r="C220" s="5" t="str">
        <f>IF('Data Validation'!$K$2&lt;&gt;TRUE,"",'Data Validation'!E220)</f>
        <v/>
      </c>
      <c r="D220" s="5" t="str">
        <f>IF('Data Validation'!$K$2&lt;&gt;TRUE,"",'Data Validation'!G220)</f>
        <v/>
      </c>
      <c r="E220" s="5" t="str">
        <f>IF($C220&lt;&gt;"M5","",Price!F220)</f>
        <v/>
      </c>
      <c r="F220" s="5" t="str">
        <f>IF($C220&lt;&gt;"M5","",Price!G220)</f>
        <v/>
      </c>
      <c r="G220" s="65" t="str">
        <f>IF($C220&lt;&gt;"M5","",SSA!E220)</f>
        <v/>
      </c>
      <c r="H220" s="65" t="str">
        <f>IF($C220&lt;&gt;"M5","",SSA!F220)</f>
        <v/>
      </c>
      <c r="I220" s="5" t="str">
        <f t="shared" si="42"/>
        <v/>
      </c>
      <c r="J220" s="5" t="str">
        <f t="shared" si="46"/>
        <v/>
      </c>
      <c r="K220" s="5" t="str">
        <f t="shared" si="47"/>
        <v/>
      </c>
      <c r="L220" s="5" t="str">
        <f t="shared" si="48"/>
        <v/>
      </c>
      <c r="M220" s="5" t="str">
        <f t="shared" si="55"/>
        <v/>
      </c>
      <c r="N220" s="15" t="str">
        <f t="shared" si="43"/>
        <v/>
      </c>
      <c r="O220" s="15" t="str">
        <f t="shared" si="49"/>
        <v/>
      </c>
      <c r="P220" s="15" t="str">
        <f t="shared" si="50"/>
        <v/>
      </c>
      <c r="Q220" s="16" t="str">
        <f t="shared" si="51"/>
        <v/>
      </c>
      <c r="R220" s="17" t="str">
        <f t="shared" si="52"/>
        <v/>
      </c>
      <c r="S220" s="39" t="str">
        <f t="shared" ca="1" si="44"/>
        <v/>
      </c>
      <c r="T220" s="39" t="str">
        <f t="shared" ca="1" si="45"/>
        <v/>
      </c>
      <c r="U220" s="15" t="str">
        <f t="shared" ca="1" si="53"/>
        <v/>
      </c>
      <c r="V220" s="40" t="str">
        <f t="shared" ca="1" si="54"/>
        <v/>
      </c>
    </row>
    <row r="221" spans="1:22" x14ac:dyDescent="0.55000000000000004">
      <c r="A221" s="5" t="str">
        <f>IF('Data Validation'!$K$2&lt;&gt;TRUE,"",'Data Validation'!A221)</f>
        <v/>
      </c>
      <c r="B221" s="5" t="str">
        <f>IF('Data Validation'!$K$2&lt;&gt;TRUE,"",'Data Validation'!C221)</f>
        <v/>
      </c>
      <c r="C221" s="5" t="str">
        <f>IF('Data Validation'!$K$2&lt;&gt;TRUE,"",'Data Validation'!E221)</f>
        <v/>
      </c>
      <c r="D221" s="5" t="str">
        <f>IF('Data Validation'!$K$2&lt;&gt;TRUE,"",'Data Validation'!G221)</f>
        <v/>
      </c>
      <c r="E221" s="5" t="str">
        <f>IF($C221&lt;&gt;"M5","",Price!F221)</f>
        <v/>
      </c>
      <c r="F221" s="5" t="str">
        <f>IF($C221&lt;&gt;"M5","",Price!G221)</f>
        <v/>
      </c>
      <c r="G221" s="65" t="str">
        <f>IF($C221&lt;&gt;"M5","",SSA!E221)</f>
        <v/>
      </c>
      <c r="H221" s="65" t="str">
        <f>IF($C221&lt;&gt;"M5","",SSA!F221)</f>
        <v/>
      </c>
      <c r="I221" s="5" t="str">
        <f t="shared" si="42"/>
        <v/>
      </c>
      <c r="J221" s="5" t="str">
        <f t="shared" si="46"/>
        <v/>
      </c>
      <c r="K221" s="5" t="str">
        <f t="shared" si="47"/>
        <v/>
      </c>
      <c r="L221" s="5" t="str">
        <f t="shared" si="48"/>
        <v/>
      </c>
      <c r="M221" s="5" t="str">
        <f t="shared" si="55"/>
        <v/>
      </c>
      <c r="N221" s="15" t="str">
        <f t="shared" si="43"/>
        <v/>
      </c>
      <c r="O221" s="15" t="str">
        <f t="shared" si="49"/>
        <v/>
      </c>
      <c r="P221" s="15" t="str">
        <f t="shared" si="50"/>
        <v/>
      </c>
      <c r="Q221" s="16" t="str">
        <f t="shared" si="51"/>
        <v/>
      </c>
      <c r="R221" s="17" t="str">
        <f t="shared" si="52"/>
        <v/>
      </c>
      <c r="S221" s="39" t="str">
        <f t="shared" ca="1" si="44"/>
        <v/>
      </c>
      <c r="T221" s="39" t="str">
        <f t="shared" ca="1" si="45"/>
        <v/>
      </c>
      <c r="U221" s="15" t="str">
        <f t="shared" ca="1" si="53"/>
        <v/>
      </c>
      <c r="V221" s="40" t="str">
        <f t="shared" ca="1" si="54"/>
        <v/>
      </c>
    </row>
    <row r="222" spans="1:22" x14ac:dyDescent="0.55000000000000004">
      <c r="A222" s="5" t="str">
        <f>IF('Data Validation'!$K$2&lt;&gt;TRUE,"",'Data Validation'!A222)</f>
        <v/>
      </c>
      <c r="B222" s="5" t="str">
        <f>IF('Data Validation'!$K$2&lt;&gt;TRUE,"",'Data Validation'!C222)</f>
        <v/>
      </c>
      <c r="C222" s="5" t="str">
        <f>IF('Data Validation'!$K$2&lt;&gt;TRUE,"",'Data Validation'!E222)</f>
        <v/>
      </c>
      <c r="D222" s="5" t="str">
        <f>IF('Data Validation'!$K$2&lt;&gt;TRUE,"",'Data Validation'!G222)</f>
        <v/>
      </c>
      <c r="E222" s="5" t="str">
        <f>IF($C222&lt;&gt;"M5","",Price!F222)</f>
        <v/>
      </c>
      <c r="F222" s="5" t="str">
        <f>IF($C222&lt;&gt;"M5","",Price!G222)</f>
        <v/>
      </c>
      <c r="G222" s="65" t="str">
        <f>IF($C222&lt;&gt;"M5","",SSA!E222)</f>
        <v/>
      </c>
      <c r="H222" s="65" t="str">
        <f>IF($C222&lt;&gt;"M5","",SSA!F222)</f>
        <v/>
      </c>
      <c r="I222" s="5" t="str">
        <f t="shared" si="42"/>
        <v/>
      </c>
      <c r="J222" s="5" t="str">
        <f t="shared" si="46"/>
        <v/>
      </c>
      <c r="K222" s="5" t="str">
        <f t="shared" si="47"/>
        <v/>
      </c>
      <c r="L222" s="5" t="str">
        <f t="shared" si="48"/>
        <v/>
      </c>
      <c r="M222" s="5" t="str">
        <f t="shared" si="55"/>
        <v/>
      </c>
      <c r="N222" s="15" t="str">
        <f t="shared" si="43"/>
        <v/>
      </c>
      <c r="O222" s="15" t="str">
        <f t="shared" si="49"/>
        <v/>
      </c>
      <c r="P222" s="15" t="str">
        <f t="shared" si="50"/>
        <v/>
      </c>
      <c r="Q222" s="16" t="str">
        <f t="shared" si="51"/>
        <v/>
      </c>
      <c r="R222" s="17" t="str">
        <f t="shared" si="52"/>
        <v/>
      </c>
      <c r="S222" s="39" t="str">
        <f t="shared" ca="1" si="44"/>
        <v/>
      </c>
      <c r="T222" s="39" t="str">
        <f t="shared" ca="1" si="45"/>
        <v/>
      </c>
      <c r="U222" s="15" t="str">
        <f t="shared" ca="1" si="53"/>
        <v/>
      </c>
      <c r="V222" s="40" t="str">
        <f t="shared" ca="1" si="54"/>
        <v/>
      </c>
    </row>
    <row r="223" spans="1:22" x14ac:dyDescent="0.55000000000000004">
      <c r="A223" s="5" t="str">
        <f>IF('Data Validation'!$K$2&lt;&gt;TRUE,"",'Data Validation'!A223)</f>
        <v/>
      </c>
      <c r="B223" s="5" t="str">
        <f>IF('Data Validation'!$K$2&lt;&gt;TRUE,"",'Data Validation'!C223)</f>
        <v/>
      </c>
      <c r="C223" s="5" t="str">
        <f>IF('Data Validation'!$K$2&lt;&gt;TRUE,"",'Data Validation'!E223)</f>
        <v/>
      </c>
      <c r="D223" s="5" t="str">
        <f>IF('Data Validation'!$K$2&lt;&gt;TRUE,"",'Data Validation'!G223)</f>
        <v/>
      </c>
      <c r="E223" s="5" t="str">
        <f>IF($C223&lt;&gt;"M5","",Price!F223)</f>
        <v/>
      </c>
      <c r="F223" s="5" t="str">
        <f>IF($C223&lt;&gt;"M5","",Price!G223)</f>
        <v/>
      </c>
      <c r="G223" s="65" t="str">
        <f>IF($C223&lt;&gt;"M5","",SSA!E223)</f>
        <v/>
      </c>
      <c r="H223" s="65" t="str">
        <f>IF($C223&lt;&gt;"M5","",SSA!F223)</f>
        <v/>
      </c>
      <c r="I223" s="5" t="str">
        <f t="shared" si="42"/>
        <v/>
      </c>
      <c r="J223" s="5" t="str">
        <f t="shared" si="46"/>
        <v/>
      </c>
      <c r="K223" s="5" t="str">
        <f t="shared" si="47"/>
        <v/>
      </c>
      <c r="L223" s="5" t="str">
        <f t="shared" si="48"/>
        <v/>
      </c>
      <c r="M223" s="5" t="str">
        <f t="shared" si="55"/>
        <v/>
      </c>
      <c r="N223" s="15" t="str">
        <f t="shared" si="43"/>
        <v/>
      </c>
      <c r="O223" s="15" t="str">
        <f t="shared" si="49"/>
        <v/>
      </c>
      <c r="P223" s="15" t="str">
        <f t="shared" si="50"/>
        <v/>
      </c>
      <c r="Q223" s="16" t="str">
        <f t="shared" si="51"/>
        <v/>
      </c>
      <c r="R223" s="17" t="str">
        <f t="shared" si="52"/>
        <v/>
      </c>
      <c r="S223" s="39" t="str">
        <f t="shared" ca="1" si="44"/>
        <v/>
      </c>
      <c r="T223" s="39" t="str">
        <f t="shared" ca="1" si="45"/>
        <v/>
      </c>
      <c r="U223" s="15" t="str">
        <f t="shared" ca="1" si="53"/>
        <v/>
      </c>
      <c r="V223" s="40" t="str">
        <f t="shared" ca="1" si="54"/>
        <v/>
      </c>
    </row>
    <row r="224" spans="1:22" x14ac:dyDescent="0.55000000000000004">
      <c r="A224" s="5" t="str">
        <f>IF('Data Validation'!$K$2&lt;&gt;TRUE,"",'Data Validation'!A224)</f>
        <v/>
      </c>
      <c r="B224" s="5" t="str">
        <f>IF('Data Validation'!$K$2&lt;&gt;TRUE,"",'Data Validation'!C224)</f>
        <v/>
      </c>
      <c r="C224" s="5" t="str">
        <f>IF('Data Validation'!$K$2&lt;&gt;TRUE,"",'Data Validation'!E224)</f>
        <v/>
      </c>
      <c r="D224" s="5" t="str">
        <f>IF('Data Validation'!$K$2&lt;&gt;TRUE,"",'Data Validation'!G224)</f>
        <v/>
      </c>
      <c r="E224" s="5" t="str">
        <f>IF($C224&lt;&gt;"M5","",Price!F224)</f>
        <v/>
      </c>
      <c r="F224" s="5" t="str">
        <f>IF($C224&lt;&gt;"M5","",Price!G224)</f>
        <v/>
      </c>
      <c r="G224" s="65" t="str">
        <f>IF($C224&lt;&gt;"M5","",SSA!E224)</f>
        <v/>
      </c>
      <c r="H224" s="65" t="str">
        <f>IF($C224&lt;&gt;"M5","",SSA!F224)</f>
        <v/>
      </c>
      <c r="I224" s="5" t="str">
        <f t="shared" si="42"/>
        <v/>
      </c>
      <c r="J224" s="5" t="str">
        <f t="shared" si="46"/>
        <v/>
      </c>
      <c r="K224" s="5" t="str">
        <f t="shared" si="47"/>
        <v/>
      </c>
      <c r="L224" s="5" t="str">
        <f t="shared" si="48"/>
        <v/>
      </c>
      <c r="M224" s="5" t="str">
        <f t="shared" si="55"/>
        <v/>
      </c>
      <c r="N224" s="15" t="str">
        <f t="shared" si="43"/>
        <v/>
      </c>
      <c r="O224" s="15" t="str">
        <f t="shared" si="49"/>
        <v/>
      </c>
      <c r="P224" s="15" t="str">
        <f t="shared" si="50"/>
        <v/>
      </c>
      <c r="Q224" s="16" t="str">
        <f t="shared" si="51"/>
        <v/>
      </c>
      <c r="R224" s="17" t="str">
        <f t="shared" si="52"/>
        <v/>
      </c>
      <c r="S224" s="39" t="str">
        <f t="shared" ca="1" si="44"/>
        <v/>
      </c>
      <c r="T224" s="39" t="str">
        <f t="shared" ca="1" si="45"/>
        <v/>
      </c>
      <c r="U224" s="15" t="str">
        <f t="shared" ca="1" si="53"/>
        <v/>
      </c>
      <c r="V224" s="40" t="str">
        <f t="shared" ca="1" si="54"/>
        <v/>
      </c>
    </row>
    <row r="225" spans="1:22" x14ac:dyDescent="0.55000000000000004">
      <c r="A225" s="5" t="str">
        <f>IF('Data Validation'!$K$2&lt;&gt;TRUE,"",'Data Validation'!A225)</f>
        <v/>
      </c>
      <c r="B225" s="5" t="str">
        <f>IF('Data Validation'!$K$2&lt;&gt;TRUE,"",'Data Validation'!C225)</f>
        <v/>
      </c>
      <c r="C225" s="5" t="str">
        <f>IF('Data Validation'!$K$2&lt;&gt;TRUE,"",'Data Validation'!E225)</f>
        <v/>
      </c>
      <c r="D225" s="5" t="str">
        <f>IF('Data Validation'!$K$2&lt;&gt;TRUE,"",'Data Validation'!G225)</f>
        <v/>
      </c>
      <c r="E225" s="5" t="str">
        <f>IF($C225&lt;&gt;"M5","",Price!F225)</f>
        <v/>
      </c>
      <c r="F225" s="5" t="str">
        <f>IF($C225&lt;&gt;"M5","",Price!G225)</f>
        <v/>
      </c>
      <c r="G225" s="65" t="str">
        <f>IF($C225&lt;&gt;"M5","",SSA!E225)</f>
        <v/>
      </c>
      <c r="H225" s="65" t="str">
        <f>IF($C225&lt;&gt;"M5","",SSA!F225)</f>
        <v/>
      </c>
      <c r="I225" s="5" t="str">
        <f t="shared" si="42"/>
        <v/>
      </c>
      <c r="J225" s="5" t="str">
        <f t="shared" si="46"/>
        <v/>
      </c>
      <c r="K225" s="5" t="str">
        <f t="shared" si="47"/>
        <v/>
      </c>
      <c r="L225" s="5" t="str">
        <f t="shared" si="48"/>
        <v/>
      </c>
      <c r="M225" s="5" t="str">
        <f t="shared" si="55"/>
        <v/>
      </c>
      <c r="N225" s="15" t="str">
        <f t="shared" si="43"/>
        <v/>
      </c>
      <c r="O225" s="15" t="str">
        <f t="shared" si="49"/>
        <v/>
      </c>
      <c r="P225" s="15" t="str">
        <f t="shared" si="50"/>
        <v/>
      </c>
      <c r="Q225" s="16" t="str">
        <f t="shared" si="51"/>
        <v/>
      </c>
      <c r="R225" s="17" t="str">
        <f t="shared" si="52"/>
        <v/>
      </c>
      <c r="S225" s="39" t="str">
        <f t="shared" ca="1" si="44"/>
        <v/>
      </c>
      <c r="T225" s="39" t="str">
        <f t="shared" ca="1" si="45"/>
        <v/>
      </c>
      <c r="U225" s="15" t="str">
        <f t="shared" ca="1" si="53"/>
        <v/>
      </c>
      <c r="V225" s="40" t="str">
        <f t="shared" ca="1" si="54"/>
        <v/>
      </c>
    </row>
    <row r="226" spans="1:22" x14ac:dyDescent="0.55000000000000004">
      <c r="A226" s="5" t="str">
        <f>IF('Data Validation'!$K$2&lt;&gt;TRUE,"",'Data Validation'!A226)</f>
        <v/>
      </c>
      <c r="B226" s="5" t="str">
        <f>IF('Data Validation'!$K$2&lt;&gt;TRUE,"",'Data Validation'!C226)</f>
        <v/>
      </c>
      <c r="C226" s="5" t="str">
        <f>IF('Data Validation'!$K$2&lt;&gt;TRUE,"",'Data Validation'!E226)</f>
        <v/>
      </c>
      <c r="D226" s="5" t="str">
        <f>IF('Data Validation'!$K$2&lt;&gt;TRUE,"",'Data Validation'!G226)</f>
        <v/>
      </c>
      <c r="E226" s="5" t="str">
        <f>IF($C226&lt;&gt;"M5","",Price!F226)</f>
        <v/>
      </c>
      <c r="F226" s="5" t="str">
        <f>IF($C226&lt;&gt;"M5","",Price!G226)</f>
        <v/>
      </c>
      <c r="G226" s="65" t="str">
        <f>IF($C226&lt;&gt;"M5","",SSA!E226)</f>
        <v/>
      </c>
      <c r="H226" s="65" t="str">
        <f>IF($C226&lt;&gt;"M5","",SSA!F226)</f>
        <v/>
      </c>
      <c r="I226" s="5" t="str">
        <f t="shared" si="42"/>
        <v/>
      </c>
      <c r="J226" s="5" t="str">
        <f t="shared" si="46"/>
        <v/>
      </c>
      <c r="K226" s="5" t="str">
        <f t="shared" si="47"/>
        <v/>
      </c>
      <c r="L226" s="5" t="str">
        <f t="shared" si="48"/>
        <v/>
      </c>
      <c r="M226" s="5" t="str">
        <f t="shared" si="55"/>
        <v/>
      </c>
      <c r="N226" s="15" t="str">
        <f t="shared" si="43"/>
        <v/>
      </c>
      <c r="O226" s="15" t="str">
        <f t="shared" si="49"/>
        <v/>
      </c>
      <c r="P226" s="15" t="str">
        <f t="shared" si="50"/>
        <v/>
      </c>
      <c r="Q226" s="16" t="str">
        <f t="shared" si="51"/>
        <v/>
      </c>
      <c r="R226" s="17" t="str">
        <f t="shared" si="52"/>
        <v/>
      </c>
      <c r="S226" s="39" t="str">
        <f t="shared" ca="1" si="44"/>
        <v/>
      </c>
      <c r="T226" s="39" t="str">
        <f t="shared" ca="1" si="45"/>
        <v/>
      </c>
      <c r="U226" s="15" t="str">
        <f t="shared" ca="1" si="53"/>
        <v/>
      </c>
      <c r="V226" s="40" t="str">
        <f t="shared" ca="1" si="54"/>
        <v/>
      </c>
    </row>
    <row r="227" spans="1:22" x14ac:dyDescent="0.55000000000000004">
      <c r="A227" s="5" t="str">
        <f>IF('Data Validation'!$K$2&lt;&gt;TRUE,"",'Data Validation'!A227)</f>
        <v/>
      </c>
      <c r="B227" s="5" t="str">
        <f>IF('Data Validation'!$K$2&lt;&gt;TRUE,"",'Data Validation'!C227)</f>
        <v/>
      </c>
      <c r="C227" s="5" t="str">
        <f>IF('Data Validation'!$K$2&lt;&gt;TRUE,"",'Data Validation'!E227)</f>
        <v/>
      </c>
      <c r="D227" s="5" t="str">
        <f>IF('Data Validation'!$K$2&lt;&gt;TRUE,"",'Data Validation'!G227)</f>
        <v/>
      </c>
      <c r="E227" s="5" t="str">
        <f>IF($C227&lt;&gt;"M5","",Price!F227)</f>
        <v/>
      </c>
      <c r="F227" s="5" t="str">
        <f>IF($C227&lt;&gt;"M5","",Price!G227)</f>
        <v/>
      </c>
      <c r="G227" s="65" t="str">
        <f>IF($C227&lt;&gt;"M5","",SSA!E227)</f>
        <v/>
      </c>
      <c r="H227" s="65" t="str">
        <f>IF($C227&lt;&gt;"M5","",SSA!F227)</f>
        <v/>
      </c>
      <c r="I227" s="5" t="str">
        <f t="shared" si="42"/>
        <v/>
      </c>
      <c r="J227" s="5" t="str">
        <f t="shared" si="46"/>
        <v/>
      </c>
      <c r="K227" s="5" t="str">
        <f t="shared" si="47"/>
        <v/>
      </c>
      <c r="L227" s="5" t="str">
        <f t="shared" si="48"/>
        <v/>
      </c>
      <c r="M227" s="5" t="str">
        <f t="shared" si="55"/>
        <v/>
      </c>
      <c r="N227" s="15" t="str">
        <f t="shared" si="43"/>
        <v/>
      </c>
      <c r="O227" s="15" t="str">
        <f t="shared" si="49"/>
        <v/>
      </c>
      <c r="P227" s="15" t="str">
        <f t="shared" si="50"/>
        <v/>
      </c>
      <c r="Q227" s="16" t="str">
        <f t="shared" si="51"/>
        <v/>
      </c>
      <c r="R227" s="17" t="str">
        <f t="shared" si="52"/>
        <v/>
      </c>
      <c r="S227" s="39" t="str">
        <f t="shared" ca="1" si="44"/>
        <v/>
      </c>
      <c r="T227" s="39" t="str">
        <f t="shared" ca="1" si="45"/>
        <v/>
      </c>
      <c r="U227" s="15" t="str">
        <f t="shared" ca="1" si="53"/>
        <v/>
      </c>
      <c r="V227" s="40" t="str">
        <f t="shared" ca="1" si="54"/>
        <v/>
      </c>
    </row>
    <row r="228" spans="1:22" x14ac:dyDescent="0.55000000000000004">
      <c r="A228" s="5" t="str">
        <f>IF('Data Validation'!$K$2&lt;&gt;TRUE,"",'Data Validation'!A228)</f>
        <v/>
      </c>
      <c r="B228" s="5" t="str">
        <f>IF('Data Validation'!$K$2&lt;&gt;TRUE,"",'Data Validation'!C228)</f>
        <v/>
      </c>
      <c r="C228" s="5" t="str">
        <f>IF('Data Validation'!$K$2&lt;&gt;TRUE,"",'Data Validation'!E228)</f>
        <v/>
      </c>
      <c r="D228" s="5" t="str">
        <f>IF('Data Validation'!$K$2&lt;&gt;TRUE,"",'Data Validation'!G228)</f>
        <v/>
      </c>
      <c r="E228" s="5" t="str">
        <f>IF($C228&lt;&gt;"M5","",Price!F228)</f>
        <v/>
      </c>
      <c r="F228" s="5" t="str">
        <f>IF($C228&lt;&gt;"M5","",Price!G228)</f>
        <v/>
      </c>
      <c r="G228" s="65" t="str">
        <f>IF($C228&lt;&gt;"M5","",SSA!E228)</f>
        <v/>
      </c>
      <c r="H228" s="65" t="str">
        <f>IF($C228&lt;&gt;"M5","",SSA!F228)</f>
        <v/>
      </c>
      <c r="I228" s="5" t="str">
        <f t="shared" si="42"/>
        <v/>
      </c>
      <c r="J228" s="5" t="str">
        <f t="shared" si="46"/>
        <v/>
      </c>
      <c r="K228" s="5" t="str">
        <f t="shared" si="47"/>
        <v/>
      </c>
      <c r="L228" s="5" t="str">
        <f t="shared" si="48"/>
        <v/>
      </c>
      <c r="M228" s="5" t="str">
        <f t="shared" si="55"/>
        <v/>
      </c>
      <c r="N228" s="15" t="str">
        <f t="shared" si="43"/>
        <v/>
      </c>
      <c r="O228" s="15" t="str">
        <f t="shared" si="49"/>
        <v/>
      </c>
      <c r="P228" s="15" t="str">
        <f t="shared" si="50"/>
        <v/>
      </c>
      <c r="Q228" s="16" t="str">
        <f t="shared" si="51"/>
        <v/>
      </c>
      <c r="R228" s="17" t="str">
        <f t="shared" si="52"/>
        <v/>
      </c>
      <c r="S228" s="39" t="str">
        <f t="shared" ca="1" si="44"/>
        <v/>
      </c>
      <c r="T228" s="39" t="str">
        <f t="shared" ca="1" si="45"/>
        <v/>
      </c>
      <c r="U228" s="15" t="str">
        <f t="shared" ca="1" si="53"/>
        <v/>
      </c>
      <c r="V228" s="40" t="str">
        <f t="shared" ca="1" si="54"/>
        <v/>
      </c>
    </row>
    <row r="229" spans="1:22" x14ac:dyDescent="0.55000000000000004">
      <c r="A229" s="5" t="str">
        <f>IF('Data Validation'!$K$2&lt;&gt;TRUE,"",'Data Validation'!A229)</f>
        <v/>
      </c>
      <c r="B229" s="5" t="str">
        <f>IF('Data Validation'!$K$2&lt;&gt;TRUE,"",'Data Validation'!C229)</f>
        <v/>
      </c>
      <c r="C229" s="5" t="str">
        <f>IF('Data Validation'!$K$2&lt;&gt;TRUE,"",'Data Validation'!E229)</f>
        <v/>
      </c>
      <c r="D229" s="5" t="str">
        <f>IF('Data Validation'!$K$2&lt;&gt;TRUE,"",'Data Validation'!G229)</f>
        <v/>
      </c>
      <c r="E229" s="5" t="str">
        <f>IF($C229&lt;&gt;"M5","",Price!F229)</f>
        <v/>
      </c>
      <c r="F229" s="5" t="str">
        <f>IF($C229&lt;&gt;"M5","",Price!G229)</f>
        <v/>
      </c>
      <c r="G229" s="65" t="str">
        <f>IF($C229&lt;&gt;"M5","",SSA!E229)</f>
        <v/>
      </c>
      <c r="H229" s="65" t="str">
        <f>IF($C229&lt;&gt;"M5","",SSA!F229)</f>
        <v/>
      </c>
      <c r="I229" s="5" t="str">
        <f t="shared" si="42"/>
        <v/>
      </c>
      <c r="J229" s="5" t="str">
        <f t="shared" si="46"/>
        <v/>
      </c>
      <c r="K229" s="5" t="str">
        <f t="shared" si="47"/>
        <v/>
      </c>
      <c r="L229" s="5" t="str">
        <f t="shared" si="48"/>
        <v/>
      </c>
      <c r="M229" s="5" t="str">
        <f t="shared" si="55"/>
        <v/>
      </c>
      <c r="N229" s="15" t="str">
        <f t="shared" si="43"/>
        <v/>
      </c>
      <c r="O229" s="15" t="str">
        <f t="shared" si="49"/>
        <v/>
      </c>
      <c r="P229" s="15" t="str">
        <f t="shared" si="50"/>
        <v/>
      </c>
      <c r="Q229" s="16" t="str">
        <f t="shared" si="51"/>
        <v/>
      </c>
      <c r="R229" s="17" t="str">
        <f t="shared" si="52"/>
        <v/>
      </c>
      <c r="S229" s="39" t="str">
        <f t="shared" ca="1" si="44"/>
        <v/>
      </c>
      <c r="T229" s="39" t="str">
        <f t="shared" ca="1" si="45"/>
        <v/>
      </c>
      <c r="U229" s="15" t="str">
        <f t="shared" ca="1" si="53"/>
        <v/>
      </c>
      <c r="V229" s="40" t="str">
        <f t="shared" ca="1" si="54"/>
        <v/>
      </c>
    </row>
    <row r="230" spans="1:22" x14ac:dyDescent="0.55000000000000004">
      <c r="A230" s="5" t="str">
        <f>IF('Data Validation'!$K$2&lt;&gt;TRUE,"",'Data Validation'!A230)</f>
        <v/>
      </c>
      <c r="B230" s="5" t="str">
        <f>IF('Data Validation'!$K$2&lt;&gt;TRUE,"",'Data Validation'!C230)</f>
        <v/>
      </c>
      <c r="C230" s="5" t="str">
        <f>IF('Data Validation'!$K$2&lt;&gt;TRUE,"",'Data Validation'!E230)</f>
        <v/>
      </c>
      <c r="D230" s="5" t="str">
        <f>IF('Data Validation'!$K$2&lt;&gt;TRUE,"",'Data Validation'!G230)</f>
        <v/>
      </c>
      <c r="E230" s="5" t="str">
        <f>IF($C230&lt;&gt;"M5","",Price!F230)</f>
        <v/>
      </c>
      <c r="F230" s="5" t="str">
        <f>IF($C230&lt;&gt;"M5","",Price!G230)</f>
        <v/>
      </c>
      <c r="G230" s="65" t="str">
        <f>IF($C230&lt;&gt;"M5","",SSA!E230)</f>
        <v/>
      </c>
      <c r="H230" s="65" t="str">
        <f>IF($C230&lt;&gt;"M5","",SSA!F230)</f>
        <v/>
      </c>
      <c r="I230" s="5" t="str">
        <f t="shared" si="42"/>
        <v/>
      </c>
      <c r="J230" s="5" t="str">
        <f t="shared" si="46"/>
        <v/>
      </c>
      <c r="K230" s="5" t="str">
        <f t="shared" si="47"/>
        <v/>
      </c>
      <c r="L230" s="5" t="str">
        <f t="shared" si="48"/>
        <v/>
      </c>
      <c r="M230" s="5" t="str">
        <f t="shared" si="55"/>
        <v/>
      </c>
      <c r="N230" s="15" t="str">
        <f t="shared" si="43"/>
        <v/>
      </c>
      <c r="O230" s="15" t="str">
        <f t="shared" si="49"/>
        <v/>
      </c>
      <c r="P230" s="15" t="str">
        <f t="shared" si="50"/>
        <v/>
      </c>
      <c r="Q230" s="16" t="str">
        <f t="shared" si="51"/>
        <v/>
      </c>
      <c r="R230" s="17" t="str">
        <f t="shared" si="52"/>
        <v/>
      </c>
      <c r="S230" s="39" t="str">
        <f t="shared" ca="1" si="44"/>
        <v/>
      </c>
      <c r="T230" s="39" t="str">
        <f t="shared" ca="1" si="45"/>
        <v/>
      </c>
      <c r="U230" s="15" t="str">
        <f t="shared" ca="1" si="53"/>
        <v/>
      </c>
      <c r="V230" s="40" t="str">
        <f t="shared" ca="1" si="54"/>
        <v/>
      </c>
    </row>
    <row r="231" spans="1:22" x14ac:dyDescent="0.55000000000000004">
      <c r="A231" s="5" t="str">
        <f>IF('Data Validation'!$K$2&lt;&gt;TRUE,"",'Data Validation'!A231)</f>
        <v/>
      </c>
      <c r="B231" s="5" t="str">
        <f>IF('Data Validation'!$K$2&lt;&gt;TRUE,"",'Data Validation'!C231)</f>
        <v/>
      </c>
      <c r="C231" s="5" t="str">
        <f>IF('Data Validation'!$K$2&lt;&gt;TRUE,"",'Data Validation'!E231)</f>
        <v/>
      </c>
      <c r="D231" s="5" t="str">
        <f>IF('Data Validation'!$K$2&lt;&gt;TRUE,"",'Data Validation'!G231)</f>
        <v/>
      </c>
      <c r="E231" s="5" t="str">
        <f>IF($C231&lt;&gt;"M5","",Price!F231)</f>
        <v/>
      </c>
      <c r="F231" s="5" t="str">
        <f>IF($C231&lt;&gt;"M5","",Price!G231)</f>
        <v/>
      </c>
      <c r="G231" s="65" t="str">
        <f>IF($C231&lt;&gt;"M5","",SSA!E231)</f>
        <v/>
      </c>
      <c r="H231" s="65" t="str">
        <f>IF($C231&lt;&gt;"M5","",SSA!F231)</f>
        <v/>
      </c>
      <c r="I231" s="5" t="str">
        <f t="shared" si="42"/>
        <v/>
      </c>
      <c r="J231" s="5" t="str">
        <f t="shared" si="46"/>
        <v/>
      </c>
      <c r="K231" s="5" t="str">
        <f t="shared" si="47"/>
        <v/>
      </c>
      <c r="L231" s="5" t="str">
        <f t="shared" si="48"/>
        <v/>
      </c>
      <c r="M231" s="5" t="str">
        <f t="shared" si="55"/>
        <v/>
      </c>
      <c r="N231" s="15" t="str">
        <f t="shared" si="43"/>
        <v/>
      </c>
      <c r="O231" s="15" t="str">
        <f t="shared" si="49"/>
        <v/>
      </c>
      <c r="P231" s="15" t="str">
        <f t="shared" si="50"/>
        <v/>
      </c>
      <c r="Q231" s="16" t="str">
        <f t="shared" si="51"/>
        <v/>
      </c>
      <c r="R231" s="17" t="str">
        <f t="shared" si="52"/>
        <v/>
      </c>
      <c r="S231" s="39" t="str">
        <f t="shared" ca="1" si="44"/>
        <v/>
      </c>
      <c r="T231" s="39" t="str">
        <f t="shared" ca="1" si="45"/>
        <v/>
      </c>
      <c r="U231" s="15" t="str">
        <f t="shared" ca="1" si="53"/>
        <v/>
      </c>
      <c r="V231" s="40" t="str">
        <f t="shared" ca="1" si="54"/>
        <v/>
      </c>
    </row>
    <row r="232" spans="1:22" x14ac:dyDescent="0.55000000000000004">
      <c r="A232" s="5" t="str">
        <f>IF('Data Validation'!$K$2&lt;&gt;TRUE,"",'Data Validation'!A232)</f>
        <v/>
      </c>
      <c r="B232" s="5" t="str">
        <f>IF('Data Validation'!$K$2&lt;&gt;TRUE,"",'Data Validation'!C232)</f>
        <v/>
      </c>
      <c r="C232" s="5" t="str">
        <f>IF('Data Validation'!$K$2&lt;&gt;TRUE,"",'Data Validation'!E232)</f>
        <v/>
      </c>
      <c r="D232" s="5" t="str">
        <f>IF('Data Validation'!$K$2&lt;&gt;TRUE,"",'Data Validation'!G232)</f>
        <v/>
      </c>
      <c r="E232" s="5" t="str">
        <f>IF($C232&lt;&gt;"M5","",Price!F232)</f>
        <v/>
      </c>
      <c r="F232" s="5" t="str">
        <f>IF($C232&lt;&gt;"M5","",Price!G232)</f>
        <v/>
      </c>
      <c r="G232" s="65" t="str">
        <f>IF($C232&lt;&gt;"M5","",SSA!E232)</f>
        <v/>
      </c>
      <c r="H232" s="65" t="str">
        <f>IF($C232&lt;&gt;"M5","",SSA!F232)</f>
        <v/>
      </c>
      <c r="I232" s="5" t="str">
        <f t="shared" si="42"/>
        <v/>
      </c>
      <c r="J232" s="5" t="str">
        <f t="shared" si="46"/>
        <v/>
      </c>
      <c r="K232" s="5" t="str">
        <f t="shared" si="47"/>
        <v/>
      </c>
      <c r="L232" s="5" t="str">
        <f t="shared" si="48"/>
        <v/>
      </c>
      <c r="M232" s="5" t="str">
        <f t="shared" si="55"/>
        <v/>
      </c>
      <c r="N232" s="15" t="str">
        <f t="shared" si="43"/>
        <v/>
      </c>
      <c r="O232" s="15" t="str">
        <f t="shared" si="49"/>
        <v/>
      </c>
      <c r="P232" s="15" t="str">
        <f t="shared" si="50"/>
        <v/>
      </c>
      <c r="Q232" s="16" t="str">
        <f t="shared" si="51"/>
        <v/>
      </c>
      <c r="R232" s="17" t="str">
        <f t="shared" si="52"/>
        <v/>
      </c>
      <c r="S232" s="39" t="str">
        <f t="shared" ca="1" si="44"/>
        <v/>
      </c>
      <c r="T232" s="39" t="str">
        <f t="shared" ca="1" si="45"/>
        <v/>
      </c>
      <c r="U232" s="15" t="str">
        <f t="shared" ca="1" si="53"/>
        <v/>
      </c>
      <c r="V232" s="40" t="str">
        <f t="shared" ca="1" si="54"/>
        <v/>
      </c>
    </row>
    <row r="233" spans="1:22" x14ac:dyDescent="0.55000000000000004">
      <c r="A233" s="5" t="str">
        <f>IF('Data Validation'!$K$2&lt;&gt;TRUE,"",'Data Validation'!A233)</f>
        <v/>
      </c>
      <c r="B233" s="5" t="str">
        <f>IF('Data Validation'!$K$2&lt;&gt;TRUE,"",'Data Validation'!C233)</f>
        <v/>
      </c>
      <c r="C233" s="5" t="str">
        <f>IF('Data Validation'!$K$2&lt;&gt;TRUE,"",'Data Validation'!E233)</f>
        <v/>
      </c>
      <c r="D233" s="5" t="str">
        <f>IF('Data Validation'!$K$2&lt;&gt;TRUE,"",'Data Validation'!G233)</f>
        <v/>
      </c>
      <c r="E233" s="5" t="str">
        <f>IF($C233&lt;&gt;"M5","",Price!F233)</f>
        <v/>
      </c>
      <c r="F233" s="5" t="str">
        <f>IF($C233&lt;&gt;"M5","",Price!G233)</f>
        <v/>
      </c>
      <c r="G233" s="65" t="str">
        <f>IF($C233&lt;&gt;"M5","",SSA!E233)</f>
        <v/>
      </c>
      <c r="H233" s="65" t="str">
        <f>IF($C233&lt;&gt;"M5","",SSA!F233)</f>
        <v/>
      </c>
      <c r="I233" s="5" t="str">
        <f t="shared" si="42"/>
        <v/>
      </c>
      <c r="J233" s="5" t="str">
        <f t="shared" si="46"/>
        <v/>
      </c>
      <c r="K233" s="5" t="str">
        <f t="shared" si="47"/>
        <v/>
      </c>
      <c r="L233" s="5" t="str">
        <f t="shared" si="48"/>
        <v/>
      </c>
      <c r="M233" s="5" t="str">
        <f t="shared" si="55"/>
        <v/>
      </c>
      <c r="N233" s="15" t="str">
        <f t="shared" si="43"/>
        <v/>
      </c>
      <c r="O233" s="15" t="str">
        <f t="shared" si="49"/>
        <v/>
      </c>
      <c r="P233" s="15" t="str">
        <f t="shared" si="50"/>
        <v/>
      </c>
      <c r="Q233" s="16" t="str">
        <f t="shared" si="51"/>
        <v/>
      </c>
      <c r="R233" s="17" t="str">
        <f t="shared" si="52"/>
        <v/>
      </c>
      <c r="S233" s="39" t="str">
        <f t="shared" ca="1" si="44"/>
        <v/>
      </c>
      <c r="T233" s="39" t="str">
        <f t="shared" ca="1" si="45"/>
        <v/>
      </c>
      <c r="U233" s="15" t="str">
        <f t="shared" ca="1" si="53"/>
        <v/>
      </c>
      <c r="V233" s="40" t="str">
        <f t="shared" ca="1" si="54"/>
        <v/>
      </c>
    </row>
    <row r="234" spans="1:22" x14ac:dyDescent="0.55000000000000004">
      <c r="A234" s="5" t="str">
        <f>IF('Data Validation'!$K$2&lt;&gt;TRUE,"",'Data Validation'!A234)</f>
        <v/>
      </c>
      <c r="B234" s="5" t="str">
        <f>IF('Data Validation'!$K$2&lt;&gt;TRUE,"",'Data Validation'!C234)</f>
        <v/>
      </c>
      <c r="C234" s="5" t="str">
        <f>IF('Data Validation'!$K$2&lt;&gt;TRUE,"",'Data Validation'!E234)</f>
        <v/>
      </c>
      <c r="D234" s="5" t="str">
        <f>IF('Data Validation'!$K$2&lt;&gt;TRUE,"",'Data Validation'!G234)</f>
        <v/>
      </c>
      <c r="E234" s="5" t="str">
        <f>IF($C234&lt;&gt;"M5","",Price!F234)</f>
        <v/>
      </c>
      <c r="F234" s="5" t="str">
        <f>IF($C234&lt;&gt;"M5","",Price!G234)</f>
        <v/>
      </c>
      <c r="G234" s="65" t="str">
        <f>IF($C234&lt;&gt;"M5","",SSA!E234)</f>
        <v/>
      </c>
      <c r="H234" s="65" t="str">
        <f>IF($C234&lt;&gt;"M5","",SSA!F234)</f>
        <v/>
      </c>
      <c r="I234" s="5" t="str">
        <f t="shared" si="42"/>
        <v/>
      </c>
      <c r="J234" s="5" t="str">
        <f t="shared" si="46"/>
        <v/>
      </c>
      <c r="K234" s="5" t="str">
        <f t="shared" si="47"/>
        <v/>
      </c>
      <c r="L234" s="5" t="str">
        <f t="shared" si="48"/>
        <v/>
      </c>
      <c r="M234" s="5" t="str">
        <f t="shared" si="55"/>
        <v/>
      </c>
      <c r="N234" s="15" t="str">
        <f t="shared" si="43"/>
        <v/>
      </c>
      <c r="O234" s="15" t="str">
        <f t="shared" si="49"/>
        <v/>
      </c>
      <c r="P234" s="15" t="str">
        <f t="shared" si="50"/>
        <v/>
      </c>
      <c r="Q234" s="16" t="str">
        <f t="shared" si="51"/>
        <v/>
      </c>
      <c r="R234" s="17" t="str">
        <f t="shared" si="52"/>
        <v/>
      </c>
      <c r="S234" s="39" t="str">
        <f t="shared" ca="1" si="44"/>
        <v/>
      </c>
      <c r="T234" s="39" t="str">
        <f t="shared" ca="1" si="45"/>
        <v/>
      </c>
      <c r="U234" s="15" t="str">
        <f t="shared" ca="1" si="53"/>
        <v/>
      </c>
      <c r="V234" s="40" t="str">
        <f t="shared" ca="1" si="54"/>
        <v/>
      </c>
    </row>
    <row r="235" spans="1:22" x14ac:dyDescent="0.55000000000000004">
      <c r="A235" s="5" t="str">
        <f>IF('Data Validation'!$K$2&lt;&gt;TRUE,"",'Data Validation'!A235)</f>
        <v/>
      </c>
      <c r="B235" s="5" t="str">
        <f>IF('Data Validation'!$K$2&lt;&gt;TRUE,"",'Data Validation'!C235)</f>
        <v/>
      </c>
      <c r="C235" s="5" t="str">
        <f>IF('Data Validation'!$K$2&lt;&gt;TRUE,"",'Data Validation'!E235)</f>
        <v/>
      </c>
      <c r="D235" s="5" t="str">
        <f>IF('Data Validation'!$K$2&lt;&gt;TRUE,"",'Data Validation'!G235)</f>
        <v/>
      </c>
      <c r="E235" s="5" t="str">
        <f>IF($C235&lt;&gt;"M5","",Price!F235)</f>
        <v/>
      </c>
      <c r="F235" s="5" t="str">
        <f>IF($C235&lt;&gt;"M5","",Price!G235)</f>
        <v/>
      </c>
      <c r="G235" s="65" t="str">
        <f>IF($C235&lt;&gt;"M5","",SSA!E235)</f>
        <v/>
      </c>
      <c r="H235" s="65" t="str">
        <f>IF($C235&lt;&gt;"M5","",SSA!F235)</f>
        <v/>
      </c>
      <c r="I235" s="5" t="str">
        <f t="shared" si="42"/>
        <v/>
      </c>
      <c r="J235" s="5" t="str">
        <f t="shared" si="46"/>
        <v/>
      </c>
      <c r="K235" s="5" t="str">
        <f t="shared" si="47"/>
        <v/>
      </c>
      <c r="L235" s="5" t="str">
        <f t="shared" si="48"/>
        <v/>
      </c>
      <c r="M235" s="5" t="str">
        <f t="shared" si="55"/>
        <v/>
      </c>
      <c r="N235" s="15" t="str">
        <f t="shared" si="43"/>
        <v/>
      </c>
      <c r="O235" s="15" t="str">
        <f t="shared" si="49"/>
        <v/>
      </c>
      <c r="P235" s="15" t="str">
        <f t="shared" si="50"/>
        <v/>
      </c>
      <c r="Q235" s="16" t="str">
        <f t="shared" si="51"/>
        <v/>
      </c>
      <c r="R235" s="17" t="str">
        <f t="shared" si="52"/>
        <v/>
      </c>
      <c r="S235" s="39" t="str">
        <f t="shared" ca="1" si="44"/>
        <v/>
      </c>
      <c r="T235" s="39" t="str">
        <f t="shared" ca="1" si="45"/>
        <v/>
      </c>
      <c r="U235" s="15" t="str">
        <f t="shared" ca="1" si="53"/>
        <v/>
      </c>
      <c r="V235" s="40" t="str">
        <f t="shared" ca="1" si="54"/>
        <v/>
      </c>
    </row>
    <row r="236" spans="1:22" x14ac:dyDescent="0.55000000000000004">
      <c r="A236" s="5" t="str">
        <f>IF('Data Validation'!$K$2&lt;&gt;TRUE,"",'Data Validation'!A236)</f>
        <v/>
      </c>
      <c r="B236" s="5" t="str">
        <f>IF('Data Validation'!$K$2&lt;&gt;TRUE,"",'Data Validation'!C236)</f>
        <v/>
      </c>
      <c r="C236" s="5" t="str">
        <f>IF('Data Validation'!$K$2&lt;&gt;TRUE,"",'Data Validation'!E236)</f>
        <v/>
      </c>
      <c r="D236" s="5" t="str">
        <f>IF('Data Validation'!$K$2&lt;&gt;TRUE,"",'Data Validation'!G236)</f>
        <v/>
      </c>
      <c r="E236" s="5" t="str">
        <f>IF($C236&lt;&gt;"M5","",Price!F236)</f>
        <v/>
      </c>
      <c r="F236" s="5" t="str">
        <f>IF($C236&lt;&gt;"M5","",Price!G236)</f>
        <v/>
      </c>
      <c r="G236" s="65" t="str">
        <f>IF($C236&lt;&gt;"M5","",SSA!E236)</f>
        <v/>
      </c>
      <c r="H236" s="65" t="str">
        <f>IF($C236&lt;&gt;"M5","",SSA!F236)</f>
        <v/>
      </c>
      <c r="I236" s="5" t="str">
        <f t="shared" si="42"/>
        <v/>
      </c>
      <c r="J236" s="5" t="str">
        <f t="shared" si="46"/>
        <v/>
      </c>
      <c r="K236" s="5" t="str">
        <f t="shared" si="47"/>
        <v/>
      </c>
      <c r="L236" s="5" t="str">
        <f t="shared" si="48"/>
        <v/>
      </c>
      <c r="M236" s="5" t="str">
        <f t="shared" si="55"/>
        <v/>
      </c>
      <c r="N236" s="15" t="str">
        <f t="shared" si="43"/>
        <v/>
      </c>
      <c r="O236" s="15" t="str">
        <f t="shared" si="49"/>
        <v/>
      </c>
      <c r="P236" s="15" t="str">
        <f t="shared" si="50"/>
        <v/>
      </c>
      <c r="Q236" s="16" t="str">
        <f t="shared" si="51"/>
        <v/>
      </c>
      <c r="R236" s="17" t="str">
        <f t="shared" si="52"/>
        <v/>
      </c>
      <c r="S236" s="39" t="str">
        <f t="shared" ca="1" si="44"/>
        <v/>
      </c>
      <c r="T236" s="39" t="str">
        <f t="shared" ca="1" si="45"/>
        <v/>
      </c>
      <c r="U236" s="15" t="str">
        <f t="shared" ca="1" si="53"/>
        <v/>
      </c>
      <c r="V236" s="40" t="str">
        <f t="shared" ca="1" si="54"/>
        <v/>
      </c>
    </row>
    <row r="237" spans="1:22" x14ac:dyDescent="0.55000000000000004">
      <c r="A237" s="5" t="str">
        <f>IF('Data Validation'!$K$2&lt;&gt;TRUE,"",'Data Validation'!A237)</f>
        <v/>
      </c>
      <c r="B237" s="5" t="str">
        <f>IF('Data Validation'!$K$2&lt;&gt;TRUE,"",'Data Validation'!C237)</f>
        <v/>
      </c>
      <c r="C237" s="5" t="str">
        <f>IF('Data Validation'!$K$2&lt;&gt;TRUE,"",'Data Validation'!E237)</f>
        <v/>
      </c>
      <c r="D237" s="5" t="str">
        <f>IF('Data Validation'!$K$2&lt;&gt;TRUE,"",'Data Validation'!G237)</f>
        <v/>
      </c>
      <c r="E237" s="5" t="str">
        <f>IF($C237&lt;&gt;"M5","",Price!F237)</f>
        <v/>
      </c>
      <c r="F237" s="5" t="str">
        <f>IF($C237&lt;&gt;"M5","",Price!G237)</f>
        <v/>
      </c>
      <c r="G237" s="65" t="str">
        <f>IF($C237&lt;&gt;"M5","",SSA!E237)</f>
        <v/>
      </c>
      <c r="H237" s="65" t="str">
        <f>IF($C237&lt;&gt;"M5","",SSA!F237)</f>
        <v/>
      </c>
      <c r="I237" s="5" t="str">
        <f t="shared" si="42"/>
        <v/>
      </c>
      <c r="J237" s="5" t="str">
        <f t="shared" si="46"/>
        <v/>
      </c>
      <c r="K237" s="5" t="str">
        <f t="shared" si="47"/>
        <v/>
      </c>
      <c r="L237" s="5" t="str">
        <f t="shared" si="48"/>
        <v/>
      </c>
      <c r="M237" s="5" t="str">
        <f t="shared" si="55"/>
        <v/>
      </c>
      <c r="N237" s="15" t="str">
        <f t="shared" si="43"/>
        <v/>
      </c>
      <c r="O237" s="15" t="str">
        <f t="shared" si="49"/>
        <v/>
      </c>
      <c r="P237" s="15" t="str">
        <f t="shared" si="50"/>
        <v/>
      </c>
      <c r="Q237" s="16" t="str">
        <f t="shared" si="51"/>
        <v/>
      </c>
      <c r="R237" s="17" t="str">
        <f t="shared" si="52"/>
        <v/>
      </c>
      <c r="S237" s="39" t="str">
        <f t="shared" ca="1" si="44"/>
        <v/>
      </c>
      <c r="T237" s="39" t="str">
        <f t="shared" ca="1" si="45"/>
        <v/>
      </c>
      <c r="U237" s="15" t="str">
        <f t="shared" ca="1" si="53"/>
        <v/>
      </c>
      <c r="V237" s="40" t="str">
        <f t="shared" ca="1" si="54"/>
        <v/>
      </c>
    </row>
    <row r="238" spans="1:22" x14ac:dyDescent="0.55000000000000004">
      <c r="A238" s="5" t="str">
        <f>IF('Data Validation'!$K$2&lt;&gt;TRUE,"",'Data Validation'!A238)</f>
        <v/>
      </c>
      <c r="B238" s="5" t="str">
        <f>IF('Data Validation'!$K$2&lt;&gt;TRUE,"",'Data Validation'!C238)</f>
        <v/>
      </c>
      <c r="C238" s="5" t="str">
        <f>IF('Data Validation'!$K$2&lt;&gt;TRUE,"",'Data Validation'!E238)</f>
        <v/>
      </c>
      <c r="D238" s="5" t="str">
        <f>IF('Data Validation'!$K$2&lt;&gt;TRUE,"",'Data Validation'!G238)</f>
        <v/>
      </c>
      <c r="E238" s="5" t="str">
        <f>IF($C238&lt;&gt;"M5","",Price!F238)</f>
        <v/>
      </c>
      <c r="F238" s="5" t="str">
        <f>IF($C238&lt;&gt;"M5","",Price!G238)</f>
        <v/>
      </c>
      <c r="G238" s="65" t="str">
        <f>IF($C238&lt;&gt;"M5","",SSA!E238)</f>
        <v/>
      </c>
      <c r="H238" s="65" t="str">
        <f>IF($C238&lt;&gt;"M5","",SSA!F238)</f>
        <v/>
      </c>
      <c r="I238" s="5" t="str">
        <f t="shared" si="42"/>
        <v/>
      </c>
      <c r="J238" s="5" t="str">
        <f t="shared" si="46"/>
        <v/>
      </c>
      <c r="K238" s="5" t="str">
        <f t="shared" si="47"/>
        <v/>
      </c>
      <c r="L238" s="5" t="str">
        <f t="shared" si="48"/>
        <v/>
      </c>
      <c r="M238" s="5" t="str">
        <f t="shared" si="55"/>
        <v/>
      </c>
      <c r="N238" s="15" t="str">
        <f t="shared" si="43"/>
        <v/>
      </c>
      <c r="O238" s="15" t="str">
        <f t="shared" si="49"/>
        <v/>
      </c>
      <c r="P238" s="15" t="str">
        <f t="shared" si="50"/>
        <v/>
      </c>
      <c r="Q238" s="16" t="str">
        <f t="shared" si="51"/>
        <v/>
      </c>
      <c r="R238" s="17" t="str">
        <f t="shared" si="52"/>
        <v/>
      </c>
      <c r="S238" s="39" t="str">
        <f t="shared" ca="1" si="44"/>
        <v/>
      </c>
      <c r="T238" s="39" t="str">
        <f t="shared" ca="1" si="45"/>
        <v/>
      </c>
      <c r="U238" s="15" t="str">
        <f t="shared" ca="1" si="53"/>
        <v/>
      </c>
      <c r="V238" s="40" t="str">
        <f t="shared" ca="1" si="54"/>
        <v/>
      </c>
    </row>
    <row r="239" spans="1:22" x14ac:dyDescent="0.55000000000000004">
      <c r="A239" s="5" t="str">
        <f>IF('Data Validation'!$K$2&lt;&gt;TRUE,"",'Data Validation'!A239)</f>
        <v/>
      </c>
      <c r="B239" s="5" t="str">
        <f>IF('Data Validation'!$K$2&lt;&gt;TRUE,"",'Data Validation'!C239)</f>
        <v/>
      </c>
      <c r="C239" s="5" t="str">
        <f>IF('Data Validation'!$K$2&lt;&gt;TRUE,"",'Data Validation'!E239)</f>
        <v/>
      </c>
      <c r="D239" s="5" t="str">
        <f>IF('Data Validation'!$K$2&lt;&gt;TRUE,"",'Data Validation'!G239)</f>
        <v/>
      </c>
      <c r="E239" s="5" t="str">
        <f>IF($C239&lt;&gt;"M5","",Price!F239)</f>
        <v/>
      </c>
      <c r="F239" s="5" t="str">
        <f>IF($C239&lt;&gt;"M5","",Price!G239)</f>
        <v/>
      </c>
      <c r="G239" s="65" t="str">
        <f>IF($C239&lt;&gt;"M5","",SSA!E239)</f>
        <v/>
      </c>
      <c r="H239" s="65" t="str">
        <f>IF($C239&lt;&gt;"M5","",SSA!F239)</f>
        <v/>
      </c>
      <c r="I239" s="5" t="str">
        <f t="shared" si="42"/>
        <v/>
      </c>
      <c r="J239" s="5" t="str">
        <f t="shared" si="46"/>
        <v/>
      </c>
      <c r="K239" s="5" t="str">
        <f t="shared" si="47"/>
        <v/>
      </c>
      <c r="L239" s="5" t="str">
        <f t="shared" si="48"/>
        <v/>
      </c>
      <c r="M239" s="5" t="str">
        <f t="shared" si="55"/>
        <v/>
      </c>
      <c r="N239" s="15" t="str">
        <f t="shared" si="43"/>
        <v/>
      </c>
      <c r="O239" s="15" t="str">
        <f t="shared" si="49"/>
        <v/>
      </c>
      <c r="P239" s="15" t="str">
        <f t="shared" si="50"/>
        <v/>
      </c>
      <c r="Q239" s="16" t="str">
        <f t="shared" si="51"/>
        <v/>
      </c>
      <c r="R239" s="17" t="str">
        <f t="shared" si="52"/>
        <v/>
      </c>
      <c r="S239" s="39" t="str">
        <f t="shared" ca="1" si="44"/>
        <v/>
      </c>
      <c r="T239" s="39" t="str">
        <f t="shared" ca="1" si="45"/>
        <v/>
      </c>
      <c r="U239" s="15" t="str">
        <f t="shared" ca="1" si="53"/>
        <v/>
      </c>
      <c r="V239" s="40" t="str">
        <f t="shared" ca="1" si="54"/>
        <v/>
      </c>
    </row>
    <row r="240" spans="1:22" x14ac:dyDescent="0.55000000000000004">
      <c r="A240" s="5" t="str">
        <f>IF('Data Validation'!$K$2&lt;&gt;TRUE,"",'Data Validation'!A240)</f>
        <v/>
      </c>
      <c r="B240" s="5" t="str">
        <f>IF('Data Validation'!$K$2&lt;&gt;TRUE,"",'Data Validation'!C240)</f>
        <v/>
      </c>
      <c r="C240" s="5" t="str">
        <f>IF('Data Validation'!$K$2&lt;&gt;TRUE,"",'Data Validation'!E240)</f>
        <v/>
      </c>
      <c r="D240" s="5" t="str">
        <f>IF('Data Validation'!$K$2&lt;&gt;TRUE,"",'Data Validation'!G240)</f>
        <v/>
      </c>
      <c r="E240" s="5" t="str">
        <f>IF($C240&lt;&gt;"M5","",Price!F240)</f>
        <v/>
      </c>
      <c r="F240" s="5" t="str">
        <f>IF($C240&lt;&gt;"M5","",Price!G240)</f>
        <v/>
      </c>
      <c r="G240" s="65" t="str">
        <f>IF($C240&lt;&gt;"M5","",SSA!E240)</f>
        <v/>
      </c>
      <c r="H240" s="65" t="str">
        <f>IF($C240&lt;&gt;"M5","",SSA!F240)</f>
        <v/>
      </c>
      <c r="I240" s="5" t="str">
        <f t="shared" si="42"/>
        <v/>
      </c>
      <c r="J240" s="5" t="str">
        <f t="shared" si="46"/>
        <v/>
      </c>
      <c r="K240" s="5" t="str">
        <f t="shared" si="47"/>
        <v/>
      </c>
      <c r="L240" s="5" t="str">
        <f t="shared" si="48"/>
        <v/>
      </c>
      <c r="M240" s="5" t="str">
        <f t="shared" si="55"/>
        <v/>
      </c>
      <c r="N240" s="15" t="str">
        <f t="shared" si="43"/>
        <v/>
      </c>
      <c r="O240" s="15" t="str">
        <f t="shared" si="49"/>
        <v/>
      </c>
      <c r="P240" s="15" t="str">
        <f t="shared" si="50"/>
        <v/>
      </c>
      <c r="Q240" s="16" t="str">
        <f t="shared" si="51"/>
        <v/>
      </c>
      <c r="R240" s="17" t="str">
        <f t="shared" si="52"/>
        <v/>
      </c>
      <c r="S240" s="39" t="str">
        <f t="shared" ca="1" si="44"/>
        <v/>
      </c>
      <c r="T240" s="39" t="str">
        <f t="shared" ca="1" si="45"/>
        <v/>
      </c>
      <c r="U240" s="15" t="str">
        <f t="shared" ca="1" si="53"/>
        <v/>
      </c>
      <c r="V240" s="40" t="str">
        <f t="shared" ca="1" si="54"/>
        <v/>
      </c>
    </row>
    <row r="241" spans="1:22" s="10" customFormat="1" x14ac:dyDescent="0.55000000000000004">
      <c r="A241" s="5" t="str">
        <f>IF('Data Validation'!$K$2&lt;&gt;TRUE,"",'Data Validation'!A241)</f>
        <v/>
      </c>
      <c r="B241" s="5" t="str">
        <f>IF('Data Validation'!$K$2&lt;&gt;TRUE,"",'Data Validation'!C241)</f>
        <v/>
      </c>
      <c r="C241" s="5" t="str">
        <f>IF('Data Validation'!$K$2&lt;&gt;TRUE,"",'Data Validation'!E241)</f>
        <v/>
      </c>
      <c r="D241" s="5" t="str">
        <f>IF('Data Validation'!$K$2&lt;&gt;TRUE,"",'Data Validation'!G241)</f>
        <v/>
      </c>
      <c r="E241" s="5" t="str">
        <f>IF($C241&lt;&gt;"M5","",Price!F241)</f>
        <v/>
      </c>
      <c r="F241" s="5" t="str">
        <f>IF($C241&lt;&gt;"M5","",Price!G241)</f>
        <v/>
      </c>
      <c r="G241" s="65" t="str">
        <f>IF($C241&lt;&gt;"M5","",SSA!E241)</f>
        <v/>
      </c>
      <c r="H241" s="65" t="str">
        <f>IF($C241&lt;&gt;"M5","",SSA!F241)</f>
        <v/>
      </c>
      <c r="I241" s="5" t="str">
        <f t="shared" si="42"/>
        <v/>
      </c>
      <c r="J241" s="5" t="str">
        <f t="shared" si="46"/>
        <v/>
      </c>
      <c r="K241" s="5" t="str">
        <f t="shared" si="47"/>
        <v/>
      </c>
      <c r="L241" s="5" t="str">
        <f t="shared" si="48"/>
        <v/>
      </c>
      <c r="M241" s="5" t="str">
        <f t="shared" si="55"/>
        <v/>
      </c>
      <c r="N241" s="15" t="str">
        <f t="shared" si="43"/>
        <v/>
      </c>
      <c r="O241" s="15" t="str">
        <f t="shared" si="49"/>
        <v/>
      </c>
      <c r="P241" s="15" t="str">
        <f t="shared" si="50"/>
        <v/>
      </c>
      <c r="Q241" s="16" t="str">
        <f t="shared" si="51"/>
        <v/>
      </c>
      <c r="R241" s="17" t="str">
        <f t="shared" si="52"/>
        <v/>
      </c>
      <c r="S241" s="39" t="str">
        <f t="shared" ca="1" si="44"/>
        <v/>
      </c>
      <c r="T241" s="39" t="str">
        <f t="shared" ca="1" si="45"/>
        <v/>
      </c>
      <c r="U241" s="15" t="str">
        <f t="shared" ca="1" si="53"/>
        <v/>
      </c>
      <c r="V241" s="40" t="str">
        <f t="shared" ca="1" si="54"/>
        <v/>
      </c>
    </row>
    <row r="242" spans="1:22" x14ac:dyDescent="0.55000000000000004">
      <c r="A242" s="5" t="str">
        <f>IF('Data Validation'!$K$2&lt;&gt;TRUE,"",'Data Validation'!A242)</f>
        <v/>
      </c>
      <c r="B242" s="5" t="str">
        <f>IF('Data Validation'!$K$2&lt;&gt;TRUE,"",'Data Validation'!C242)</f>
        <v/>
      </c>
      <c r="C242" s="5" t="str">
        <f>IF('Data Validation'!$K$2&lt;&gt;TRUE,"",'Data Validation'!E242)</f>
        <v/>
      </c>
      <c r="D242" s="5" t="str">
        <f>IF('Data Validation'!$K$2&lt;&gt;TRUE,"",'Data Validation'!G242)</f>
        <v/>
      </c>
      <c r="E242" s="5" t="str">
        <f>IF($C242&lt;&gt;"M5","",Price!F242)</f>
        <v/>
      </c>
      <c r="F242" s="5" t="str">
        <f>IF($C242&lt;&gt;"M5","",Price!G242)</f>
        <v/>
      </c>
      <c r="G242" s="65" t="str">
        <f>IF($C242&lt;&gt;"M5","",SSA!E242)</f>
        <v/>
      </c>
      <c r="H242" s="65" t="str">
        <f>IF($C242&lt;&gt;"M5","",SSA!F242)</f>
        <v/>
      </c>
      <c r="I242" s="5" t="str">
        <f t="shared" si="42"/>
        <v/>
      </c>
      <c r="J242" s="5" t="str">
        <f t="shared" si="46"/>
        <v/>
      </c>
      <c r="K242" s="5" t="str">
        <f t="shared" si="47"/>
        <v/>
      </c>
      <c r="L242" s="5" t="str">
        <f t="shared" si="48"/>
        <v/>
      </c>
      <c r="M242" s="5" t="str">
        <f t="shared" si="55"/>
        <v/>
      </c>
      <c r="N242" s="15" t="str">
        <f t="shared" si="43"/>
        <v/>
      </c>
      <c r="O242" s="15" t="str">
        <f t="shared" si="49"/>
        <v/>
      </c>
      <c r="P242" s="15" t="str">
        <f t="shared" si="50"/>
        <v/>
      </c>
      <c r="Q242" s="16" t="str">
        <f t="shared" si="51"/>
        <v/>
      </c>
      <c r="R242" s="17" t="str">
        <f t="shared" si="52"/>
        <v/>
      </c>
      <c r="S242" s="39" t="str">
        <f t="shared" ca="1" si="44"/>
        <v/>
      </c>
      <c r="T242" s="39" t="str">
        <f t="shared" ca="1" si="45"/>
        <v/>
      </c>
      <c r="U242" s="15" t="str">
        <f t="shared" ca="1" si="53"/>
        <v/>
      </c>
      <c r="V242" s="40" t="str">
        <f t="shared" ca="1" si="54"/>
        <v/>
      </c>
    </row>
    <row r="243" spans="1:22" x14ac:dyDescent="0.55000000000000004">
      <c r="A243" s="5" t="str">
        <f>IF('Data Validation'!$K$2&lt;&gt;TRUE,"",'Data Validation'!A243)</f>
        <v/>
      </c>
      <c r="B243" s="5" t="str">
        <f>IF('Data Validation'!$K$2&lt;&gt;TRUE,"",'Data Validation'!C243)</f>
        <v/>
      </c>
      <c r="C243" s="5" t="str">
        <f>IF('Data Validation'!$K$2&lt;&gt;TRUE,"",'Data Validation'!E243)</f>
        <v/>
      </c>
      <c r="D243" s="5" t="str">
        <f>IF('Data Validation'!$K$2&lt;&gt;TRUE,"",'Data Validation'!G243)</f>
        <v/>
      </c>
      <c r="E243" s="5" t="str">
        <f>IF($C243&lt;&gt;"M5","",Price!F243)</f>
        <v/>
      </c>
      <c r="F243" s="5" t="str">
        <f>IF($C243&lt;&gt;"M5","",Price!G243)</f>
        <v/>
      </c>
      <c r="G243" s="65" t="str">
        <f>IF($C243&lt;&gt;"M5","",SSA!E243)</f>
        <v/>
      </c>
      <c r="H243" s="65" t="str">
        <f>IF($C243&lt;&gt;"M5","",SSA!F243)</f>
        <v/>
      </c>
      <c r="I243" s="5" t="str">
        <f t="shared" si="42"/>
        <v/>
      </c>
      <c r="J243" s="5" t="str">
        <f t="shared" si="46"/>
        <v/>
      </c>
      <c r="K243" s="5" t="str">
        <f t="shared" si="47"/>
        <v/>
      </c>
      <c r="L243" s="5" t="str">
        <f t="shared" si="48"/>
        <v/>
      </c>
      <c r="M243" s="5" t="str">
        <f t="shared" si="55"/>
        <v/>
      </c>
      <c r="N243" s="15" t="str">
        <f t="shared" si="43"/>
        <v/>
      </c>
      <c r="O243" s="15" t="str">
        <f t="shared" si="49"/>
        <v/>
      </c>
      <c r="P243" s="15" t="str">
        <f t="shared" si="50"/>
        <v/>
      </c>
      <c r="Q243" s="16" t="str">
        <f t="shared" si="51"/>
        <v/>
      </c>
      <c r="R243" s="17" t="str">
        <f t="shared" si="52"/>
        <v/>
      </c>
      <c r="S243" s="39" t="str">
        <f t="shared" ca="1" si="44"/>
        <v/>
      </c>
      <c r="T243" s="39" t="str">
        <f t="shared" ca="1" si="45"/>
        <v/>
      </c>
      <c r="U243" s="15" t="str">
        <f t="shared" ca="1" si="53"/>
        <v/>
      </c>
      <c r="V243" s="40" t="str">
        <f t="shared" ca="1" si="54"/>
        <v/>
      </c>
    </row>
    <row r="244" spans="1:22" x14ac:dyDescent="0.55000000000000004">
      <c r="A244" s="5" t="str">
        <f>IF('Data Validation'!$K$2&lt;&gt;TRUE,"",'Data Validation'!A244)</f>
        <v/>
      </c>
      <c r="B244" s="5" t="str">
        <f>IF('Data Validation'!$K$2&lt;&gt;TRUE,"",'Data Validation'!C244)</f>
        <v/>
      </c>
      <c r="C244" s="5" t="str">
        <f>IF('Data Validation'!$K$2&lt;&gt;TRUE,"",'Data Validation'!E244)</f>
        <v/>
      </c>
      <c r="D244" s="5" t="str">
        <f>IF('Data Validation'!$K$2&lt;&gt;TRUE,"",'Data Validation'!G244)</f>
        <v/>
      </c>
      <c r="E244" s="5" t="str">
        <f>IF($C244&lt;&gt;"M5","",Price!F244)</f>
        <v/>
      </c>
      <c r="F244" s="5" t="str">
        <f>IF($C244&lt;&gt;"M5","",Price!G244)</f>
        <v/>
      </c>
      <c r="G244" s="65" t="str">
        <f>IF($C244&lt;&gt;"M5","",SSA!E244)</f>
        <v/>
      </c>
      <c r="H244" s="65" t="str">
        <f>IF($C244&lt;&gt;"M5","",SSA!F244)</f>
        <v/>
      </c>
      <c r="I244" s="5" t="str">
        <f t="shared" si="42"/>
        <v/>
      </c>
      <c r="J244" s="5" t="str">
        <f t="shared" si="46"/>
        <v/>
      </c>
      <c r="K244" s="5" t="str">
        <f t="shared" si="47"/>
        <v/>
      </c>
      <c r="L244" s="5" t="str">
        <f t="shared" si="48"/>
        <v/>
      </c>
      <c r="M244" s="5" t="str">
        <f t="shared" si="55"/>
        <v/>
      </c>
      <c r="N244" s="15" t="str">
        <f t="shared" si="43"/>
        <v/>
      </c>
      <c r="O244" s="15" t="str">
        <f t="shared" si="49"/>
        <v/>
      </c>
      <c r="P244" s="15" t="str">
        <f t="shared" si="50"/>
        <v/>
      </c>
      <c r="Q244" s="16" t="str">
        <f t="shared" si="51"/>
        <v/>
      </c>
      <c r="R244" s="17" t="str">
        <f t="shared" si="52"/>
        <v/>
      </c>
      <c r="S244" s="39" t="str">
        <f t="shared" ca="1" si="44"/>
        <v/>
      </c>
      <c r="T244" s="39" t="str">
        <f t="shared" ca="1" si="45"/>
        <v/>
      </c>
      <c r="U244" s="15" t="str">
        <f t="shared" ca="1" si="53"/>
        <v/>
      </c>
      <c r="V244" s="40" t="str">
        <f t="shared" ca="1" si="54"/>
        <v/>
      </c>
    </row>
    <row r="245" spans="1:22" x14ac:dyDescent="0.55000000000000004">
      <c r="A245" s="5" t="str">
        <f>IF('Data Validation'!$K$2&lt;&gt;TRUE,"",'Data Validation'!A245)</f>
        <v/>
      </c>
      <c r="B245" s="5" t="str">
        <f>IF('Data Validation'!$K$2&lt;&gt;TRUE,"",'Data Validation'!C245)</f>
        <v/>
      </c>
      <c r="C245" s="5" t="str">
        <f>IF('Data Validation'!$K$2&lt;&gt;TRUE,"",'Data Validation'!E245)</f>
        <v/>
      </c>
      <c r="D245" s="5" t="str">
        <f>IF('Data Validation'!$K$2&lt;&gt;TRUE,"",'Data Validation'!G245)</f>
        <v/>
      </c>
      <c r="E245" s="5" t="str">
        <f>IF($C245&lt;&gt;"M5","",Price!F245)</f>
        <v/>
      </c>
      <c r="F245" s="5" t="str">
        <f>IF($C245&lt;&gt;"M5","",Price!G245)</f>
        <v/>
      </c>
      <c r="G245" s="65" t="str">
        <f>IF($C245&lt;&gt;"M5","",SSA!E245)</f>
        <v/>
      </c>
      <c r="H245" s="65" t="str">
        <f>IF($C245&lt;&gt;"M5","",SSA!F245)</f>
        <v/>
      </c>
      <c r="I245" s="5" t="str">
        <f t="shared" si="42"/>
        <v/>
      </c>
      <c r="J245" s="5" t="str">
        <f t="shared" si="46"/>
        <v/>
      </c>
      <c r="K245" s="5" t="str">
        <f t="shared" si="47"/>
        <v/>
      </c>
      <c r="L245" s="5" t="str">
        <f t="shared" si="48"/>
        <v/>
      </c>
      <c r="M245" s="5" t="str">
        <f t="shared" si="55"/>
        <v/>
      </c>
      <c r="N245" s="15" t="str">
        <f t="shared" si="43"/>
        <v/>
      </c>
      <c r="O245" s="15" t="str">
        <f t="shared" si="49"/>
        <v/>
      </c>
      <c r="P245" s="15" t="str">
        <f t="shared" si="50"/>
        <v/>
      </c>
      <c r="Q245" s="16" t="str">
        <f t="shared" si="51"/>
        <v/>
      </c>
      <c r="R245" s="17" t="str">
        <f t="shared" si="52"/>
        <v/>
      </c>
      <c r="S245" s="39" t="str">
        <f t="shared" ca="1" si="44"/>
        <v/>
      </c>
      <c r="T245" s="39" t="str">
        <f t="shared" ca="1" si="45"/>
        <v/>
      </c>
      <c r="U245" s="15" t="str">
        <f t="shared" ca="1" si="53"/>
        <v/>
      </c>
      <c r="V245" s="40" t="str">
        <f t="shared" ca="1" si="54"/>
        <v/>
      </c>
    </row>
    <row r="246" spans="1:22" x14ac:dyDescent="0.55000000000000004">
      <c r="A246" s="5" t="str">
        <f>IF('Data Validation'!$K$2&lt;&gt;TRUE,"",'Data Validation'!A246)</f>
        <v/>
      </c>
      <c r="B246" s="5" t="str">
        <f>IF('Data Validation'!$K$2&lt;&gt;TRUE,"",'Data Validation'!C246)</f>
        <v/>
      </c>
      <c r="C246" s="5" t="str">
        <f>IF('Data Validation'!$K$2&lt;&gt;TRUE,"",'Data Validation'!E246)</f>
        <v/>
      </c>
      <c r="D246" s="5" t="str">
        <f>IF('Data Validation'!$K$2&lt;&gt;TRUE,"",'Data Validation'!G246)</f>
        <v/>
      </c>
      <c r="E246" s="5" t="str">
        <f>IF($C246&lt;&gt;"M5","",Price!F246)</f>
        <v/>
      </c>
      <c r="F246" s="5" t="str">
        <f>IF($C246&lt;&gt;"M5","",Price!G246)</f>
        <v/>
      </c>
      <c r="G246" s="65" t="str">
        <f>IF($C246&lt;&gt;"M5","",SSA!E246)</f>
        <v/>
      </c>
      <c r="H246" s="65" t="str">
        <f>IF($C246&lt;&gt;"M5","",SSA!F246)</f>
        <v/>
      </c>
      <c r="I246" s="5" t="str">
        <f t="shared" si="42"/>
        <v/>
      </c>
      <c r="J246" s="5" t="str">
        <f t="shared" si="46"/>
        <v/>
      </c>
      <c r="K246" s="5" t="str">
        <f t="shared" si="47"/>
        <v/>
      </c>
      <c r="L246" s="5" t="str">
        <f t="shared" si="48"/>
        <v/>
      </c>
      <c r="M246" s="5" t="str">
        <f t="shared" si="55"/>
        <v/>
      </c>
      <c r="N246" s="15" t="str">
        <f t="shared" si="43"/>
        <v/>
      </c>
      <c r="O246" s="15" t="str">
        <f t="shared" si="49"/>
        <v/>
      </c>
      <c r="P246" s="15" t="str">
        <f t="shared" si="50"/>
        <v/>
      </c>
      <c r="Q246" s="16" t="str">
        <f t="shared" si="51"/>
        <v/>
      </c>
      <c r="R246" s="17" t="str">
        <f t="shared" si="52"/>
        <v/>
      </c>
      <c r="S246" s="39" t="str">
        <f t="shared" ca="1" si="44"/>
        <v/>
      </c>
      <c r="T246" s="39" t="str">
        <f t="shared" ca="1" si="45"/>
        <v/>
      </c>
      <c r="U246" s="15" t="str">
        <f t="shared" ca="1" si="53"/>
        <v/>
      </c>
      <c r="V246" s="40" t="str">
        <f t="shared" ca="1" si="54"/>
        <v/>
      </c>
    </row>
    <row r="247" spans="1:22" x14ac:dyDescent="0.55000000000000004">
      <c r="A247" s="5" t="str">
        <f>IF('Data Validation'!$K$2&lt;&gt;TRUE,"",'Data Validation'!A247)</f>
        <v/>
      </c>
      <c r="B247" s="5" t="str">
        <f>IF('Data Validation'!$K$2&lt;&gt;TRUE,"",'Data Validation'!C247)</f>
        <v/>
      </c>
      <c r="C247" s="5" t="str">
        <f>IF('Data Validation'!$K$2&lt;&gt;TRUE,"",'Data Validation'!E247)</f>
        <v/>
      </c>
      <c r="D247" s="5" t="str">
        <f>IF('Data Validation'!$K$2&lt;&gt;TRUE,"",'Data Validation'!G247)</f>
        <v/>
      </c>
      <c r="E247" s="5" t="str">
        <f>IF($C247&lt;&gt;"M5","",Price!F247)</f>
        <v/>
      </c>
      <c r="F247" s="5" t="str">
        <f>IF($C247&lt;&gt;"M5","",Price!G247)</f>
        <v/>
      </c>
      <c r="G247" s="65" t="str">
        <f>IF($C247&lt;&gt;"M5","",SSA!E247)</f>
        <v/>
      </c>
      <c r="H247" s="65" t="str">
        <f>IF($C247&lt;&gt;"M5","",SSA!F247)</f>
        <v/>
      </c>
      <c r="I247" s="5" t="str">
        <f t="shared" si="42"/>
        <v/>
      </c>
      <c r="J247" s="5" t="str">
        <f t="shared" si="46"/>
        <v/>
      </c>
      <c r="K247" s="5" t="str">
        <f t="shared" si="47"/>
        <v/>
      </c>
      <c r="L247" s="5" t="str">
        <f t="shared" si="48"/>
        <v/>
      </c>
      <c r="M247" s="5" t="str">
        <f t="shared" si="55"/>
        <v/>
      </c>
      <c r="N247" s="15" t="str">
        <f t="shared" si="43"/>
        <v/>
      </c>
      <c r="O247" s="15" t="str">
        <f t="shared" si="49"/>
        <v/>
      </c>
      <c r="P247" s="15" t="str">
        <f t="shared" si="50"/>
        <v/>
      </c>
      <c r="Q247" s="16" t="str">
        <f t="shared" si="51"/>
        <v/>
      </c>
      <c r="R247" s="17" t="str">
        <f t="shared" si="52"/>
        <v/>
      </c>
      <c r="S247" s="39" t="str">
        <f t="shared" ca="1" si="44"/>
        <v/>
      </c>
      <c r="T247" s="39" t="str">
        <f t="shared" ca="1" si="45"/>
        <v/>
      </c>
      <c r="U247" s="15" t="str">
        <f t="shared" ca="1" si="53"/>
        <v/>
      </c>
      <c r="V247" s="40" t="str">
        <f t="shared" ca="1" si="54"/>
        <v/>
      </c>
    </row>
    <row r="248" spans="1:22" x14ac:dyDescent="0.55000000000000004">
      <c r="A248" s="5" t="str">
        <f>IF('Data Validation'!$K$2&lt;&gt;TRUE,"",'Data Validation'!A248)</f>
        <v/>
      </c>
      <c r="B248" s="5" t="str">
        <f>IF('Data Validation'!$K$2&lt;&gt;TRUE,"",'Data Validation'!C248)</f>
        <v/>
      </c>
      <c r="C248" s="5" t="str">
        <f>IF('Data Validation'!$K$2&lt;&gt;TRUE,"",'Data Validation'!E248)</f>
        <v/>
      </c>
      <c r="D248" s="5" t="str">
        <f>IF('Data Validation'!$K$2&lt;&gt;TRUE,"",'Data Validation'!G248)</f>
        <v/>
      </c>
      <c r="E248" s="5" t="str">
        <f>IF($C248&lt;&gt;"M5","",Price!F248)</f>
        <v/>
      </c>
      <c r="F248" s="5" t="str">
        <f>IF($C248&lt;&gt;"M5","",Price!G248)</f>
        <v/>
      </c>
      <c r="G248" s="65" t="str">
        <f>IF($C248&lt;&gt;"M5","",SSA!E248)</f>
        <v/>
      </c>
      <c r="H248" s="65" t="str">
        <f>IF($C248&lt;&gt;"M5","",SSA!F248)</f>
        <v/>
      </c>
      <c r="I248" s="5" t="str">
        <f t="shared" si="42"/>
        <v/>
      </c>
      <c r="J248" s="5" t="str">
        <f t="shared" si="46"/>
        <v/>
      </c>
      <c r="K248" s="5" t="str">
        <f t="shared" si="47"/>
        <v/>
      </c>
      <c r="L248" s="5" t="str">
        <f t="shared" si="48"/>
        <v/>
      </c>
      <c r="M248" s="5" t="str">
        <f t="shared" si="55"/>
        <v/>
      </c>
      <c r="N248" s="15" t="str">
        <f t="shared" si="43"/>
        <v/>
      </c>
      <c r="O248" s="15" t="str">
        <f t="shared" si="49"/>
        <v/>
      </c>
      <c r="P248" s="15" t="str">
        <f t="shared" si="50"/>
        <v/>
      </c>
      <c r="Q248" s="16" t="str">
        <f t="shared" si="51"/>
        <v/>
      </c>
      <c r="R248" s="17" t="str">
        <f t="shared" si="52"/>
        <v/>
      </c>
      <c r="S248" s="39" t="str">
        <f t="shared" ca="1" si="44"/>
        <v/>
      </c>
      <c r="T248" s="39" t="str">
        <f t="shared" ca="1" si="45"/>
        <v/>
      </c>
      <c r="U248" s="15" t="str">
        <f t="shared" ca="1" si="53"/>
        <v/>
      </c>
      <c r="V248" s="40" t="str">
        <f t="shared" ca="1" si="54"/>
        <v/>
      </c>
    </row>
    <row r="249" spans="1:22" x14ac:dyDescent="0.55000000000000004">
      <c r="A249" s="5" t="str">
        <f>IF('Data Validation'!$K$2&lt;&gt;TRUE,"",'Data Validation'!A249)</f>
        <v/>
      </c>
      <c r="B249" s="5" t="str">
        <f>IF('Data Validation'!$K$2&lt;&gt;TRUE,"",'Data Validation'!C249)</f>
        <v/>
      </c>
      <c r="C249" s="5" t="str">
        <f>IF('Data Validation'!$K$2&lt;&gt;TRUE,"",'Data Validation'!E249)</f>
        <v/>
      </c>
      <c r="D249" s="5" t="str">
        <f>IF('Data Validation'!$K$2&lt;&gt;TRUE,"",'Data Validation'!G249)</f>
        <v/>
      </c>
      <c r="E249" s="5" t="str">
        <f>IF($C249&lt;&gt;"M5","",Price!F249)</f>
        <v/>
      </c>
      <c r="F249" s="5" t="str">
        <f>IF($C249&lt;&gt;"M5","",Price!G249)</f>
        <v/>
      </c>
      <c r="G249" s="65" t="str">
        <f>IF($C249&lt;&gt;"M5","",SSA!E249)</f>
        <v/>
      </c>
      <c r="H249" s="65" t="str">
        <f>IF($C249&lt;&gt;"M5","",SSA!F249)</f>
        <v/>
      </c>
      <c r="I249" s="5" t="str">
        <f t="shared" si="42"/>
        <v/>
      </c>
      <c r="J249" s="5" t="str">
        <f t="shared" si="46"/>
        <v/>
      </c>
      <c r="K249" s="5" t="str">
        <f t="shared" si="47"/>
        <v/>
      </c>
      <c r="L249" s="5" t="str">
        <f t="shared" si="48"/>
        <v/>
      </c>
      <c r="M249" s="5" t="str">
        <f t="shared" si="55"/>
        <v/>
      </c>
      <c r="N249" s="15" t="str">
        <f t="shared" si="43"/>
        <v/>
      </c>
      <c r="O249" s="15" t="str">
        <f t="shared" si="49"/>
        <v/>
      </c>
      <c r="P249" s="15" t="str">
        <f t="shared" si="50"/>
        <v/>
      </c>
      <c r="Q249" s="16" t="str">
        <f t="shared" si="51"/>
        <v/>
      </c>
      <c r="R249" s="17" t="str">
        <f t="shared" si="52"/>
        <v/>
      </c>
      <c r="S249" s="39" t="str">
        <f t="shared" ca="1" si="44"/>
        <v/>
      </c>
      <c r="T249" s="39" t="str">
        <f t="shared" ca="1" si="45"/>
        <v/>
      </c>
      <c r="U249" s="15" t="str">
        <f t="shared" ca="1" si="53"/>
        <v/>
      </c>
      <c r="V249" s="40" t="str">
        <f t="shared" ca="1" si="54"/>
        <v/>
      </c>
    </row>
    <row r="250" spans="1:22" x14ac:dyDescent="0.55000000000000004">
      <c r="A250" s="5" t="str">
        <f>IF('Data Validation'!$K$2&lt;&gt;TRUE,"",'Data Validation'!A250)</f>
        <v/>
      </c>
      <c r="B250" s="5" t="str">
        <f>IF('Data Validation'!$K$2&lt;&gt;TRUE,"",'Data Validation'!C250)</f>
        <v/>
      </c>
      <c r="C250" s="5" t="str">
        <f>IF('Data Validation'!$K$2&lt;&gt;TRUE,"",'Data Validation'!E250)</f>
        <v/>
      </c>
      <c r="D250" s="5" t="str">
        <f>IF('Data Validation'!$K$2&lt;&gt;TRUE,"",'Data Validation'!G250)</f>
        <v/>
      </c>
      <c r="E250" s="5" t="str">
        <f>IF($C250&lt;&gt;"M5","",Price!F250)</f>
        <v/>
      </c>
      <c r="F250" s="5" t="str">
        <f>IF($C250&lt;&gt;"M5","",Price!G250)</f>
        <v/>
      </c>
      <c r="G250" s="65" t="str">
        <f>IF($C250&lt;&gt;"M5","",SSA!E250)</f>
        <v/>
      </c>
      <c r="H250" s="65" t="str">
        <f>IF($C250&lt;&gt;"M5","",SSA!F250)</f>
        <v/>
      </c>
      <c r="I250" s="5" t="str">
        <f t="shared" si="42"/>
        <v/>
      </c>
      <c r="J250" s="5" t="str">
        <f t="shared" si="46"/>
        <v/>
      </c>
      <c r="K250" s="5" t="str">
        <f t="shared" si="47"/>
        <v/>
      </c>
      <c r="L250" s="5" t="str">
        <f t="shared" si="48"/>
        <v/>
      </c>
      <c r="M250" s="5" t="str">
        <f t="shared" si="55"/>
        <v/>
      </c>
      <c r="N250" s="15" t="str">
        <f t="shared" si="43"/>
        <v/>
      </c>
      <c r="O250" s="15" t="str">
        <f t="shared" si="49"/>
        <v/>
      </c>
      <c r="P250" s="15" t="str">
        <f t="shared" si="50"/>
        <v/>
      </c>
      <c r="Q250" s="16" t="str">
        <f t="shared" si="51"/>
        <v/>
      </c>
      <c r="R250" s="17" t="str">
        <f t="shared" si="52"/>
        <v/>
      </c>
      <c r="S250" s="39" t="str">
        <f t="shared" ca="1" si="44"/>
        <v/>
      </c>
      <c r="T250" s="39" t="str">
        <f t="shared" ca="1" si="45"/>
        <v/>
      </c>
      <c r="U250" s="15" t="str">
        <f t="shared" ca="1" si="53"/>
        <v/>
      </c>
      <c r="V250" s="40" t="str">
        <f t="shared" ca="1" si="54"/>
        <v/>
      </c>
    </row>
    <row r="251" spans="1:22" x14ac:dyDescent="0.55000000000000004">
      <c r="A251" s="5" t="str">
        <f>IF('Data Validation'!$K$2&lt;&gt;TRUE,"",'Data Validation'!A251)</f>
        <v/>
      </c>
      <c r="B251" s="5" t="str">
        <f>IF('Data Validation'!$K$2&lt;&gt;TRUE,"",'Data Validation'!C251)</f>
        <v/>
      </c>
      <c r="C251" s="5" t="str">
        <f>IF('Data Validation'!$K$2&lt;&gt;TRUE,"",'Data Validation'!E251)</f>
        <v/>
      </c>
      <c r="D251" s="5" t="str">
        <f>IF('Data Validation'!$K$2&lt;&gt;TRUE,"",'Data Validation'!G251)</f>
        <v/>
      </c>
      <c r="E251" s="5" t="str">
        <f>IF($C251&lt;&gt;"M5","",Price!F251)</f>
        <v/>
      </c>
      <c r="F251" s="5" t="str">
        <f>IF($C251&lt;&gt;"M5","",Price!G251)</f>
        <v/>
      </c>
      <c r="G251" s="65" t="str">
        <f>IF($C251&lt;&gt;"M5","",SSA!E251)</f>
        <v/>
      </c>
      <c r="H251" s="65" t="str">
        <f>IF($C251&lt;&gt;"M5","",SSA!F251)</f>
        <v/>
      </c>
      <c r="I251" s="5" t="str">
        <f t="shared" si="42"/>
        <v/>
      </c>
      <c r="J251" s="5" t="str">
        <f t="shared" si="46"/>
        <v/>
      </c>
      <c r="K251" s="5" t="str">
        <f t="shared" si="47"/>
        <v/>
      </c>
      <c r="L251" s="5" t="str">
        <f t="shared" si="48"/>
        <v/>
      </c>
      <c r="M251" s="5" t="str">
        <f t="shared" si="55"/>
        <v/>
      </c>
      <c r="N251" s="15" t="str">
        <f t="shared" si="43"/>
        <v/>
      </c>
      <c r="O251" s="15" t="str">
        <f t="shared" si="49"/>
        <v/>
      </c>
      <c r="P251" s="15" t="str">
        <f t="shared" si="50"/>
        <v/>
      </c>
      <c r="Q251" s="16" t="str">
        <f t="shared" si="51"/>
        <v/>
      </c>
      <c r="R251" s="17" t="str">
        <f t="shared" si="52"/>
        <v/>
      </c>
      <c r="S251" s="39" t="str">
        <f t="shared" ca="1" si="44"/>
        <v/>
      </c>
      <c r="T251" s="39" t="str">
        <f t="shared" ca="1" si="45"/>
        <v/>
      </c>
      <c r="U251" s="15" t="str">
        <f t="shared" ca="1" si="53"/>
        <v/>
      </c>
      <c r="V251" s="40" t="str">
        <f t="shared" ca="1" si="54"/>
        <v/>
      </c>
    </row>
    <row r="252" spans="1:22" x14ac:dyDescent="0.55000000000000004">
      <c r="A252" s="5" t="str">
        <f>IF('Data Validation'!$K$2&lt;&gt;TRUE,"",'Data Validation'!A252)</f>
        <v/>
      </c>
      <c r="B252" s="5" t="str">
        <f>IF('Data Validation'!$K$2&lt;&gt;TRUE,"",'Data Validation'!C252)</f>
        <v/>
      </c>
      <c r="C252" s="5" t="str">
        <f>IF('Data Validation'!$K$2&lt;&gt;TRUE,"",'Data Validation'!E252)</f>
        <v/>
      </c>
      <c r="D252" s="5" t="str">
        <f>IF('Data Validation'!$K$2&lt;&gt;TRUE,"",'Data Validation'!G252)</f>
        <v/>
      </c>
      <c r="E252" s="5" t="str">
        <f>IF($C252&lt;&gt;"M5","",Price!F252)</f>
        <v/>
      </c>
      <c r="F252" s="5" t="str">
        <f>IF($C252&lt;&gt;"M5","",Price!G252)</f>
        <v/>
      </c>
      <c r="G252" s="65" t="str">
        <f>IF($C252&lt;&gt;"M5","",SSA!E252)</f>
        <v/>
      </c>
      <c r="H252" s="65" t="str">
        <f>IF($C252&lt;&gt;"M5","",SSA!F252)</f>
        <v/>
      </c>
      <c r="I252" s="5" t="str">
        <f t="shared" si="42"/>
        <v/>
      </c>
      <c r="J252" s="5" t="str">
        <f t="shared" si="46"/>
        <v/>
      </c>
      <c r="K252" s="5" t="str">
        <f t="shared" si="47"/>
        <v/>
      </c>
      <c r="L252" s="5" t="str">
        <f t="shared" si="48"/>
        <v/>
      </c>
      <c r="M252" s="5" t="str">
        <f t="shared" si="55"/>
        <v/>
      </c>
      <c r="N252" s="15" t="str">
        <f t="shared" si="43"/>
        <v/>
      </c>
      <c r="O252" s="15" t="str">
        <f t="shared" si="49"/>
        <v/>
      </c>
      <c r="P252" s="15" t="str">
        <f t="shared" si="50"/>
        <v/>
      </c>
      <c r="Q252" s="16" t="str">
        <f t="shared" si="51"/>
        <v/>
      </c>
      <c r="R252" s="17" t="str">
        <f t="shared" si="52"/>
        <v/>
      </c>
      <c r="S252" s="39" t="str">
        <f t="shared" ca="1" si="44"/>
        <v/>
      </c>
      <c r="T252" s="39" t="str">
        <f t="shared" ca="1" si="45"/>
        <v/>
      </c>
      <c r="U252" s="15" t="str">
        <f t="shared" ca="1" si="53"/>
        <v/>
      </c>
      <c r="V252" s="40" t="str">
        <f t="shared" ca="1" si="54"/>
        <v/>
      </c>
    </row>
    <row r="253" spans="1:22" x14ac:dyDescent="0.55000000000000004">
      <c r="A253" s="5" t="str">
        <f>IF('Data Validation'!$K$2&lt;&gt;TRUE,"",'Data Validation'!A253)</f>
        <v/>
      </c>
      <c r="B253" s="5" t="str">
        <f>IF('Data Validation'!$K$2&lt;&gt;TRUE,"",'Data Validation'!C253)</f>
        <v/>
      </c>
      <c r="C253" s="5" t="str">
        <f>IF('Data Validation'!$K$2&lt;&gt;TRUE,"",'Data Validation'!E253)</f>
        <v/>
      </c>
      <c r="D253" s="5" t="str">
        <f>IF('Data Validation'!$K$2&lt;&gt;TRUE,"",'Data Validation'!G253)</f>
        <v/>
      </c>
      <c r="E253" s="5" t="str">
        <f>IF($C253&lt;&gt;"M5","",Price!F253)</f>
        <v/>
      </c>
      <c r="F253" s="5" t="str">
        <f>IF($C253&lt;&gt;"M5","",Price!G253)</f>
        <v/>
      </c>
      <c r="G253" s="65" t="str">
        <f>IF($C253&lt;&gt;"M5","",SSA!E253)</f>
        <v/>
      </c>
      <c r="H253" s="65" t="str">
        <f>IF($C253&lt;&gt;"M5","",SSA!F253)</f>
        <v/>
      </c>
      <c r="I253" s="5" t="str">
        <f t="shared" si="42"/>
        <v/>
      </c>
      <c r="J253" s="5" t="str">
        <f t="shared" si="46"/>
        <v/>
      </c>
      <c r="K253" s="5" t="str">
        <f t="shared" si="47"/>
        <v/>
      </c>
      <c r="L253" s="5" t="str">
        <f t="shared" si="48"/>
        <v/>
      </c>
      <c r="M253" s="5" t="str">
        <f t="shared" si="55"/>
        <v/>
      </c>
      <c r="N253" s="15" t="str">
        <f t="shared" si="43"/>
        <v/>
      </c>
      <c r="O253" s="15" t="str">
        <f t="shared" si="49"/>
        <v/>
      </c>
      <c r="P253" s="15" t="str">
        <f t="shared" si="50"/>
        <v/>
      </c>
      <c r="Q253" s="16" t="str">
        <f t="shared" si="51"/>
        <v/>
      </c>
      <c r="R253" s="17" t="str">
        <f t="shared" si="52"/>
        <v/>
      </c>
      <c r="S253" s="39" t="str">
        <f t="shared" ca="1" si="44"/>
        <v/>
      </c>
      <c r="T253" s="39" t="str">
        <f t="shared" ca="1" si="45"/>
        <v/>
      </c>
      <c r="U253" s="15" t="str">
        <f t="shared" ca="1" si="53"/>
        <v/>
      </c>
      <c r="V253" s="40" t="str">
        <f t="shared" ca="1" si="54"/>
        <v/>
      </c>
    </row>
    <row r="254" spans="1:22" x14ac:dyDescent="0.55000000000000004">
      <c r="A254" s="5" t="str">
        <f>IF('Data Validation'!$K$2&lt;&gt;TRUE,"",'Data Validation'!A254)</f>
        <v/>
      </c>
      <c r="B254" s="5" t="str">
        <f>IF('Data Validation'!$K$2&lt;&gt;TRUE,"",'Data Validation'!C254)</f>
        <v/>
      </c>
      <c r="C254" s="5" t="str">
        <f>IF('Data Validation'!$K$2&lt;&gt;TRUE,"",'Data Validation'!E254)</f>
        <v/>
      </c>
      <c r="D254" s="5" t="str">
        <f>IF('Data Validation'!$K$2&lt;&gt;TRUE,"",'Data Validation'!G254)</f>
        <v/>
      </c>
      <c r="E254" s="5" t="str">
        <f>IF($C254&lt;&gt;"M5","",Price!F254)</f>
        <v/>
      </c>
      <c r="F254" s="5" t="str">
        <f>IF($C254&lt;&gt;"M5","",Price!G254)</f>
        <v/>
      </c>
      <c r="G254" s="65" t="str">
        <f>IF($C254&lt;&gt;"M5","",SSA!E254)</f>
        <v/>
      </c>
      <c r="H254" s="65" t="str">
        <f>IF($C254&lt;&gt;"M5","",SSA!F254)</f>
        <v/>
      </c>
      <c r="I254" s="5" t="str">
        <f t="shared" si="42"/>
        <v/>
      </c>
      <c r="J254" s="5" t="str">
        <f t="shared" si="46"/>
        <v/>
      </c>
      <c r="K254" s="5" t="str">
        <f t="shared" si="47"/>
        <v/>
      </c>
      <c r="L254" s="5" t="str">
        <f t="shared" si="48"/>
        <v/>
      </c>
      <c r="M254" s="5" t="str">
        <f t="shared" si="55"/>
        <v/>
      </c>
      <c r="N254" s="15" t="str">
        <f t="shared" si="43"/>
        <v/>
      </c>
      <c r="O254" s="15" t="str">
        <f t="shared" si="49"/>
        <v/>
      </c>
      <c r="P254" s="15" t="str">
        <f t="shared" si="50"/>
        <v/>
      </c>
      <c r="Q254" s="16" t="str">
        <f t="shared" si="51"/>
        <v/>
      </c>
      <c r="R254" s="17" t="str">
        <f t="shared" si="52"/>
        <v/>
      </c>
      <c r="S254" s="39" t="str">
        <f t="shared" ca="1" si="44"/>
        <v/>
      </c>
      <c r="T254" s="39" t="str">
        <f t="shared" ca="1" si="45"/>
        <v/>
      </c>
      <c r="U254" s="15" t="str">
        <f t="shared" ca="1" si="53"/>
        <v/>
      </c>
      <c r="V254" s="40" t="str">
        <f t="shared" ca="1" si="54"/>
        <v/>
      </c>
    </row>
    <row r="255" spans="1:22" x14ac:dyDescent="0.55000000000000004">
      <c r="A255" s="5" t="str">
        <f>IF('Data Validation'!$K$2&lt;&gt;TRUE,"",'Data Validation'!A255)</f>
        <v/>
      </c>
      <c r="B255" s="5" t="str">
        <f>IF('Data Validation'!$K$2&lt;&gt;TRUE,"",'Data Validation'!C255)</f>
        <v/>
      </c>
      <c r="C255" s="5" t="str">
        <f>IF('Data Validation'!$K$2&lt;&gt;TRUE,"",'Data Validation'!E255)</f>
        <v/>
      </c>
      <c r="D255" s="5" t="str">
        <f>IF('Data Validation'!$K$2&lt;&gt;TRUE,"",'Data Validation'!G255)</f>
        <v/>
      </c>
      <c r="E255" s="5" t="str">
        <f>IF($C255&lt;&gt;"M5","",Price!F255)</f>
        <v/>
      </c>
      <c r="F255" s="5" t="str">
        <f>IF($C255&lt;&gt;"M5","",Price!G255)</f>
        <v/>
      </c>
      <c r="G255" s="65" t="str">
        <f>IF($C255&lt;&gt;"M5","",SSA!E255)</f>
        <v/>
      </c>
      <c r="H255" s="65" t="str">
        <f>IF($C255&lt;&gt;"M5","",SSA!F255)</f>
        <v/>
      </c>
      <c r="I255" s="5" t="str">
        <f t="shared" si="42"/>
        <v/>
      </c>
      <c r="J255" s="5" t="str">
        <f t="shared" si="46"/>
        <v/>
      </c>
      <c r="K255" s="5" t="str">
        <f t="shared" si="47"/>
        <v/>
      </c>
      <c r="L255" s="5" t="str">
        <f t="shared" si="48"/>
        <v/>
      </c>
      <c r="M255" s="5" t="str">
        <f t="shared" si="55"/>
        <v/>
      </c>
      <c r="N255" s="15" t="str">
        <f t="shared" si="43"/>
        <v/>
      </c>
      <c r="O255" s="15" t="str">
        <f t="shared" si="49"/>
        <v/>
      </c>
      <c r="P255" s="15" t="str">
        <f t="shared" si="50"/>
        <v/>
      </c>
      <c r="Q255" s="16" t="str">
        <f t="shared" si="51"/>
        <v/>
      </c>
      <c r="R255" s="17" t="str">
        <f t="shared" si="52"/>
        <v/>
      </c>
      <c r="S255" s="39" t="str">
        <f t="shared" ca="1" si="44"/>
        <v/>
      </c>
      <c r="T255" s="39" t="str">
        <f t="shared" ca="1" si="45"/>
        <v/>
      </c>
      <c r="U255" s="15" t="str">
        <f t="shared" ca="1" si="53"/>
        <v/>
      </c>
      <c r="V255" s="40" t="str">
        <f t="shared" ca="1" si="54"/>
        <v/>
      </c>
    </row>
    <row r="256" spans="1:22" x14ac:dyDescent="0.55000000000000004">
      <c r="A256" s="5" t="str">
        <f>IF('Data Validation'!$K$2&lt;&gt;TRUE,"",'Data Validation'!A256)</f>
        <v/>
      </c>
      <c r="B256" s="5" t="str">
        <f>IF('Data Validation'!$K$2&lt;&gt;TRUE,"",'Data Validation'!C256)</f>
        <v/>
      </c>
      <c r="C256" s="5" t="str">
        <f>IF('Data Validation'!$K$2&lt;&gt;TRUE,"",'Data Validation'!E256)</f>
        <v/>
      </c>
      <c r="D256" s="5" t="str">
        <f>IF('Data Validation'!$K$2&lt;&gt;TRUE,"",'Data Validation'!G256)</f>
        <v/>
      </c>
      <c r="E256" s="5" t="str">
        <f>IF($C256&lt;&gt;"M5","",Price!F256)</f>
        <v/>
      </c>
      <c r="F256" s="5" t="str">
        <f>IF($C256&lt;&gt;"M5","",Price!G256)</f>
        <v/>
      </c>
      <c r="G256" s="65" t="str">
        <f>IF($C256&lt;&gt;"M5","",SSA!E256)</f>
        <v/>
      </c>
      <c r="H256" s="65" t="str">
        <f>IF($C256&lt;&gt;"M5","",SSA!F256)</f>
        <v/>
      </c>
      <c r="I256" s="5" t="str">
        <f t="shared" si="42"/>
        <v/>
      </c>
      <c r="J256" s="5" t="str">
        <f t="shared" si="46"/>
        <v/>
      </c>
      <c r="K256" s="5" t="str">
        <f t="shared" si="47"/>
        <v/>
      </c>
      <c r="L256" s="5" t="str">
        <f t="shared" si="48"/>
        <v/>
      </c>
      <c r="M256" s="5" t="str">
        <f t="shared" si="55"/>
        <v/>
      </c>
      <c r="N256" s="15" t="str">
        <f t="shared" si="43"/>
        <v/>
      </c>
      <c r="O256" s="15" t="str">
        <f t="shared" si="49"/>
        <v/>
      </c>
      <c r="P256" s="15" t="str">
        <f t="shared" si="50"/>
        <v/>
      </c>
      <c r="Q256" s="16" t="str">
        <f t="shared" si="51"/>
        <v/>
      </c>
      <c r="R256" s="17" t="str">
        <f t="shared" si="52"/>
        <v/>
      </c>
      <c r="S256" s="39" t="str">
        <f t="shared" ca="1" si="44"/>
        <v/>
      </c>
      <c r="T256" s="39" t="str">
        <f t="shared" ca="1" si="45"/>
        <v/>
      </c>
      <c r="U256" s="15" t="str">
        <f t="shared" ca="1" si="53"/>
        <v/>
      </c>
      <c r="V256" s="40" t="str">
        <f t="shared" ca="1" si="54"/>
        <v/>
      </c>
    </row>
    <row r="257" spans="1:22" x14ac:dyDescent="0.55000000000000004">
      <c r="A257" s="5" t="str">
        <f>IF('Data Validation'!$K$2&lt;&gt;TRUE,"",'Data Validation'!A257)</f>
        <v/>
      </c>
      <c r="B257" s="5" t="str">
        <f>IF('Data Validation'!$K$2&lt;&gt;TRUE,"",'Data Validation'!C257)</f>
        <v/>
      </c>
      <c r="C257" s="5" t="str">
        <f>IF('Data Validation'!$K$2&lt;&gt;TRUE,"",'Data Validation'!E257)</f>
        <v/>
      </c>
      <c r="D257" s="5" t="str">
        <f>IF('Data Validation'!$K$2&lt;&gt;TRUE,"",'Data Validation'!G257)</f>
        <v/>
      </c>
      <c r="E257" s="5" t="str">
        <f>IF($C257&lt;&gt;"M5","",Price!F257)</f>
        <v/>
      </c>
      <c r="F257" s="5" t="str">
        <f>IF($C257&lt;&gt;"M5","",Price!G257)</f>
        <v/>
      </c>
      <c r="G257" s="65" t="str">
        <f>IF($C257&lt;&gt;"M5","",SSA!E257)</f>
        <v/>
      </c>
      <c r="H257" s="65" t="str">
        <f>IF($C257&lt;&gt;"M5","",SSA!F257)</f>
        <v/>
      </c>
      <c r="I257" s="5" t="str">
        <f t="shared" si="42"/>
        <v/>
      </c>
      <c r="J257" s="5" t="str">
        <f t="shared" si="46"/>
        <v/>
      </c>
      <c r="K257" s="5" t="str">
        <f t="shared" si="47"/>
        <v/>
      </c>
      <c r="L257" s="5" t="str">
        <f t="shared" si="48"/>
        <v/>
      </c>
      <c r="M257" s="5" t="str">
        <f t="shared" si="55"/>
        <v/>
      </c>
      <c r="N257" s="15" t="str">
        <f t="shared" si="43"/>
        <v/>
      </c>
      <c r="O257" s="15" t="str">
        <f t="shared" si="49"/>
        <v/>
      </c>
      <c r="P257" s="15" t="str">
        <f t="shared" si="50"/>
        <v/>
      </c>
      <c r="Q257" s="16" t="str">
        <f t="shared" si="51"/>
        <v/>
      </c>
      <c r="R257" s="17" t="str">
        <f t="shared" si="52"/>
        <v/>
      </c>
      <c r="S257" s="39" t="str">
        <f t="shared" ca="1" si="44"/>
        <v/>
      </c>
      <c r="T257" s="39" t="str">
        <f t="shared" ca="1" si="45"/>
        <v/>
      </c>
      <c r="U257" s="15" t="str">
        <f t="shared" ca="1" si="53"/>
        <v/>
      </c>
      <c r="V257" s="40" t="str">
        <f t="shared" ca="1" si="54"/>
        <v/>
      </c>
    </row>
    <row r="258" spans="1:22" x14ac:dyDescent="0.55000000000000004">
      <c r="A258" s="5" t="str">
        <f>IF('Data Validation'!$K$2&lt;&gt;TRUE,"",'Data Validation'!A258)</f>
        <v/>
      </c>
      <c r="B258" s="5" t="str">
        <f>IF('Data Validation'!$K$2&lt;&gt;TRUE,"",'Data Validation'!C258)</f>
        <v/>
      </c>
      <c r="C258" s="5" t="str">
        <f>IF('Data Validation'!$K$2&lt;&gt;TRUE,"",'Data Validation'!E258)</f>
        <v/>
      </c>
      <c r="D258" s="5" t="str">
        <f>IF('Data Validation'!$K$2&lt;&gt;TRUE,"",'Data Validation'!G258)</f>
        <v/>
      </c>
      <c r="E258" s="5" t="str">
        <f>IF($C258&lt;&gt;"M5","",Price!F258)</f>
        <v/>
      </c>
      <c r="F258" s="5" t="str">
        <f>IF($C258&lt;&gt;"M5","",Price!G258)</f>
        <v/>
      </c>
      <c r="G258" s="65" t="str">
        <f>IF($C258&lt;&gt;"M5","",SSA!E258)</f>
        <v/>
      </c>
      <c r="H258" s="65" t="str">
        <f>IF($C258&lt;&gt;"M5","",SSA!F258)</f>
        <v/>
      </c>
      <c r="I258" s="5" t="str">
        <f t="shared" si="42"/>
        <v/>
      </c>
      <c r="J258" s="5" t="str">
        <f t="shared" si="46"/>
        <v/>
      </c>
      <c r="K258" s="5" t="str">
        <f t="shared" si="47"/>
        <v/>
      </c>
      <c r="L258" s="5" t="str">
        <f t="shared" si="48"/>
        <v/>
      </c>
      <c r="M258" s="5" t="str">
        <f t="shared" si="55"/>
        <v/>
      </c>
      <c r="N258" s="15" t="str">
        <f t="shared" si="43"/>
        <v/>
      </c>
      <c r="O258" s="15" t="str">
        <f t="shared" si="49"/>
        <v/>
      </c>
      <c r="P258" s="15" t="str">
        <f t="shared" si="50"/>
        <v/>
      </c>
      <c r="Q258" s="16" t="str">
        <f t="shared" si="51"/>
        <v/>
      </c>
      <c r="R258" s="17" t="str">
        <f t="shared" si="52"/>
        <v/>
      </c>
      <c r="S258" s="39" t="str">
        <f t="shared" ca="1" si="44"/>
        <v/>
      </c>
      <c r="T258" s="39" t="str">
        <f t="shared" ca="1" si="45"/>
        <v/>
      </c>
      <c r="U258" s="15" t="str">
        <f t="shared" ca="1" si="53"/>
        <v/>
      </c>
      <c r="V258" s="40" t="str">
        <f t="shared" ca="1" si="54"/>
        <v/>
      </c>
    </row>
    <row r="259" spans="1:22" x14ac:dyDescent="0.55000000000000004">
      <c r="A259" s="5" t="str">
        <f>IF('Data Validation'!$K$2&lt;&gt;TRUE,"",'Data Validation'!A259)</f>
        <v/>
      </c>
      <c r="B259" s="5" t="str">
        <f>IF('Data Validation'!$K$2&lt;&gt;TRUE,"",'Data Validation'!C259)</f>
        <v/>
      </c>
      <c r="C259" s="5" t="str">
        <f>IF('Data Validation'!$K$2&lt;&gt;TRUE,"",'Data Validation'!E259)</f>
        <v/>
      </c>
      <c r="D259" s="5" t="str">
        <f>IF('Data Validation'!$K$2&lt;&gt;TRUE,"",'Data Validation'!G259)</f>
        <v/>
      </c>
      <c r="E259" s="5" t="str">
        <f>IF($C259&lt;&gt;"M5","",Price!F259)</f>
        <v/>
      </c>
      <c r="F259" s="5" t="str">
        <f>IF($C259&lt;&gt;"M5","",Price!G259)</f>
        <v/>
      </c>
      <c r="G259" s="65" t="str">
        <f>IF($C259&lt;&gt;"M5","",SSA!E259)</f>
        <v/>
      </c>
      <c r="H259" s="65" t="str">
        <f>IF($C259&lt;&gt;"M5","",SSA!F259)</f>
        <v/>
      </c>
      <c r="I259" s="5" t="str">
        <f t="shared" ref="I259:I322" si="56">IFERROR(E259-F259,"")</f>
        <v/>
      </c>
      <c r="J259" s="5" t="str">
        <f t="shared" si="46"/>
        <v/>
      </c>
      <c r="K259" s="5" t="str">
        <f t="shared" si="47"/>
        <v/>
      </c>
      <c r="L259" s="5" t="str">
        <f t="shared" si="48"/>
        <v/>
      </c>
      <c r="M259" s="5" t="str">
        <f t="shared" si="55"/>
        <v/>
      </c>
      <c r="N259" s="15" t="str">
        <f t="shared" ref="N259:N322" si="57">IFERROR(G259-H259,"")</f>
        <v/>
      </c>
      <c r="O259" s="15" t="str">
        <f t="shared" si="49"/>
        <v/>
      </c>
      <c r="P259" s="15" t="str">
        <f t="shared" si="50"/>
        <v/>
      </c>
      <c r="Q259" s="16" t="str">
        <f t="shared" si="51"/>
        <v/>
      </c>
      <c r="R259" s="17" t="str">
        <f t="shared" si="52"/>
        <v/>
      </c>
      <c r="S259" s="39" t="str">
        <f t="shared" ref="S259:S322" ca="1" si="58">IF(ROW()-1&lt;18,"",IFERROR(1/(1/COUNTIF(OFFSET(Q259,-MIN(ROW()-2,17),0,18),"crossover")),""))</f>
        <v/>
      </c>
      <c r="T259" s="39" t="str">
        <f t="shared" ref="T259:T322" ca="1" si="59">IF(ROW()-1&lt;18,"",IFERROR(1/(1/COUNTIF(OFFSET(R259,-MIN(ROW()-2,17),0,18),"crossunder")),""))</f>
        <v/>
      </c>
      <c r="U259" s="15" t="str">
        <f t="shared" ca="1" si="53"/>
        <v/>
      </c>
      <c r="V259" s="40" t="str">
        <f t="shared" ca="1" si="54"/>
        <v/>
      </c>
    </row>
    <row r="260" spans="1:22" x14ac:dyDescent="0.55000000000000004">
      <c r="A260" s="5" t="str">
        <f>IF('Data Validation'!$K$2&lt;&gt;TRUE,"",'Data Validation'!A260)</f>
        <v/>
      </c>
      <c r="B260" s="5" t="str">
        <f>IF('Data Validation'!$K$2&lt;&gt;TRUE,"",'Data Validation'!C260)</f>
        <v/>
      </c>
      <c r="C260" s="5" t="str">
        <f>IF('Data Validation'!$K$2&lt;&gt;TRUE,"",'Data Validation'!E260)</f>
        <v/>
      </c>
      <c r="D260" s="5" t="str">
        <f>IF('Data Validation'!$K$2&lt;&gt;TRUE,"",'Data Validation'!G260)</f>
        <v/>
      </c>
      <c r="E260" s="5" t="str">
        <f>IF($C260&lt;&gt;"M5","",Price!F260)</f>
        <v/>
      </c>
      <c r="F260" s="5" t="str">
        <f>IF($C260&lt;&gt;"M5","",Price!G260)</f>
        <v/>
      </c>
      <c r="G260" s="65" t="str">
        <f>IF($C260&lt;&gt;"M5","",SSA!E260)</f>
        <v/>
      </c>
      <c r="H260" s="65" t="str">
        <f>IF($C260&lt;&gt;"M5","",SSA!F260)</f>
        <v/>
      </c>
      <c r="I260" s="5" t="str">
        <f t="shared" si="56"/>
        <v/>
      </c>
      <c r="J260" s="5" t="str">
        <f t="shared" ref="J260:J323" si="60">IFERROR(ABS(E260-D259),"")</f>
        <v/>
      </c>
      <c r="K260" s="5" t="str">
        <f t="shared" ref="K260:K323" si="61">IFERROR(ABS(F260-D259),"")</f>
        <v/>
      </c>
      <c r="L260" s="5" t="str">
        <f t="shared" ref="L260:L323" si="62">IF(MAX(I260:K260)=0,"",(MAX(I260:K260)))</f>
        <v/>
      </c>
      <c r="M260" s="5" t="str">
        <f t="shared" si="55"/>
        <v/>
      </c>
      <c r="N260" s="15" t="str">
        <f t="shared" si="57"/>
        <v/>
      </c>
      <c r="O260" s="15" t="str">
        <f t="shared" ref="O260:O323" si="63">IF(N260="","",IF(N260&gt;=0,1,-1))</f>
        <v/>
      </c>
      <c r="P260" s="15" t="str">
        <f t="shared" ref="P260:P323" si="64">IF(O260="","",IF(O260=O259,P259+O260,O260))</f>
        <v/>
      </c>
      <c r="Q260" s="16" t="str">
        <f t="shared" ref="Q260:Q323" si="65">IF(AND(G260&gt;H260,G259&lt;H259),"crossover","")</f>
        <v/>
      </c>
      <c r="R260" s="17" t="str">
        <f t="shared" ref="R260:R323" si="66">IF(AND(G260&lt;H260,G259&gt;H259),"crossunder","")</f>
        <v/>
      </c>
      <c r="S260" s="39" t="str">
        <f t="shared" ca="1" si="58"/>
        <v/>
      </c>
      <c r="T260" s="39" t="str">
        <f t="shared" ca="1" si="59"/>
        <v/>
      </c>
      <c r="U260" s="15" t="str">
        <f t="shared" ca="1" si="53"/>
        <v/>
      </c>
      <c r="V260" s="40" t="str">
        <f t="shared" ca="1" si="54"/>
        <v/>
      </c>
    </row>
    <row r="261" spans="1:22" x14ac:dyDescent="0.55000000000000004">
      <c r="A261" s="5" t="str">
        <f>IF('Data Validation'!$K$2&lt;&gt;TRUE,"",'Data Validation'!A261)</f>
        <v/>
      </c>
      <c r="B261" s="5" t="str">
        <f>IF('Data Validation'!$K$2&lt;&gt;TRUE,"",'Data Validation'!C261)</f>
        <v/>
      </c>
      <c r="C261" s="5" t="str">
        <f>IF('Data Validation'!$K$2&lt;&gt;TRUE,"",'Data Validation'!E261)</f>
        <v/>
      </c>
      <c r="D261" s="5" t="str">
        <f>IF('Data Validation'!$K$2&lt;&gt;TRUE,"",'Data Validation'!G261)</f>
        <v/>
      </c>
      <c r="E261" s="5" t="str">
        <f>IF($C261&lt;&gt;"M5","",Price!F261)</f>
        <v/>
      </c>
      <c r="F261" s="5" t="str">
        <f>IF($C261&lt;&gt;"M5","",Price!G261)</f>
        <v/>
      </c>
      <c r="G261" s="65" t="str">
        <f>IF($C261&lt;&gt;"M5","",SSA!E261)</f>
        <v/>
      </c>
      <c r="H261" s="65" t="str">
        <f>IF($C261&lt;&gt;"M5","",SSA!F261)</f>
        <v/>
      </c>
      <c r="I261" s="5" t="str">
        <f t="shared" si="56"/>
        <v/>
      </c>
      <c r="J261" s="5" t="str">
        <f t="shared" si="60"/>
        <v/>
      </c>
      <c r="K261" s="5" t="str">
        <f t="shared" si="61"/>
        <v/>
      </c>
      <c r="L261" s="5" t="str">
        <f t="shared" si="62"/>
        <v/>
      </c>
      <c r="M261" s="5" t="str">
        <f t="shared" si="55"/>
        <v/>
      </c>
      <c r="N261" s="15" t="str">
        <f t="shared" si="57"/>
        <v/>
      </c>
      <c r="O261" s="15" t="str">
        <f t="shared" si="63"/>
        <v/>
      </c>
      <c r="P261" s="15" t="str">
        <f t="shared" si="64"/>
        <v/>
      </c>
      <c r="Q261" s="16" t="str">
        <f t="shared" si="65"/>
        <v/>
      </c>
      <c r="R261" s="17" t="str">
        <f t="shared" si="66"/>
        <v/>
      </c>
      <c r="S261" s="39" t="str">
        <f t="shared" ca="1" si="58"/>
        <v/>
      </c>
      <c r="T261" s="39" t="str">
        <f t="shared" ca="1" si="59"/>
        <v/>
      </c>
      <c r="U261" s="15" t="str">
        <f t="shared" ca="1" si="53"/>
        <v/>
      </c>
      <c r="V261" s="40" t="str">
        <f t="shared" ca="1" si="54"/>
        <v/>
      </c>
    </row>
    <row r="262" spans="1:22" x14ac:dyDescent="0.55000000000000004">
      <c r="A262" s="5" t="str">
        <f>IF('Data Validation'!$K$2&lt;&gt;TRUE,"",'Data Validation'!A262)</f>
        <v/>
      </c>
      <c r="B262" s="5" t="str">
        <f>IF('Data Validation'!$K$2&lt;&gt;TRUE,"",'Data Validation'!C262)</f>
        <v/>
      </c>
      <c r="C262" s="5" t="str">
        <f>IF('Data Validation'!$K$2&lt;&gt;TRUE,"",'Data Validation'!E262)</f>
        <v/>
      </c>
      <c r="D262" s="5" t="str">
        <f>IF('Data Validation'!$K$2&lt;&gt;TRUE,"",'Data Validation'!G262)</f>
        <v/>
      </c>
      <c r="E262" s="5" t="str">
        <f>IF($C262&lt;&gt;"M5","",Price!F262)</f>
        <v/>
      </c>
      <c r="F262" s="5" t="str">
        <f>IF($C262&lt;&gt;"M5","",Price!G262)</f>
        <v/>
      </c>
      <c r="G262" s="65" t="str">
        <f>IF($C262&lt;&gt;"M5","",SSA!E262)</f>
        <v/>
      </c>
      <c r="H262" s="65" t="str">
        <f>IF($C262&lt;&gt;"M5","",SSA!F262)</f>
        <v/>
      </c>
      <c r="I262" s="5" t="str">
        <f t="shared" si="56"/>
        <v/>
      </c>
      <c r="J262" s="5" t="str">
        <f t="shared" si="60"/>
        <v/>
      </c>
      <c r="K262" s="5" t="str">
        <f t="shared" si="61"/>
        <v/>
      </c>
      <c r="L262" s="5" t="str">
        <f t="shared" si="62"/>
        <v/>
      </c>
      <c r="M262" s="5" t="str">
        <f t="shared" si="55"/>
        <v/>
      </c>
      <c r="N262" s="15" t="str">
        <f t="shared" si="57"/>
        <v/>
      </c>
      <c r="O262" s="15" t="str">
        <f t="shared" si="63"/>
        <v/>
      </c>
      <c r="P262" s="15" t="str">
        <f t="shared" si="64"/>
        <v/>
      </c>
      <c r="Q262" s="16" t="str">
        <f t="shared" si="65"/>
        <v/>
      </c>
      <c r="R262" s="17" t="str">
        <f t="shared" si="66"/>
        <v/>
      </c>
      <c r="S262" s="39" t="str">
        <f t="shared" ca="1" si="58"/>
        <v/>
      </c>
      <c r="T262" s="39" t="str">
        <f t="shared" ca="1" si="59"/>
        <v/>
      </c>
      <c r="U262" s="15" t="str">
        <f t="shared" ca="1" si="53"/>
        <v/>
      </c>
      <c r="V262" s="40" t="str">
        <f t="shared" ca="1" si="54"/>
        <v/>
      </c>
    </row>
    <row r="263" spans="1:22" x14ac:dyDescent="0.55000000000000004">
      <c r="A263" s="5" t="str">
        <f>IF('Data Validation'!$K$2&lt;&gt;TRUE,"",'Data Validation'!A263)</f>
        <v/>
      </c>
      <c r="B263" s="5" t="str">
        <f>IF('Data Validation'!$K$2&lt;&gt;TRUE,"",'Data Validation'!C263)</f>
        <v/>
      </c>
      <c r="C263" s="5" t="str">
        <f>IF('Data Validation'!$K$2&lt;&gt;TRUE,"",'Data Validation'!E263)</f>
        <v/>
      </c>
      <c r="D263" s="5" t="str">
        <f>IF('Data Validation'!$K$2&lt;&gt;TRUE,"",'Data Validation'!G263)</f>
        <v/>
      </c>
      <c r="E263" s="5" t="str">
        <f>IF($C263&lt;&gt;"M5","",Price!F263)</f>
        <v/>
      </c>
      <c r="F263" s="5" t="str">
        <f>IF($C263&lt;&gt;"M5","",Price!G263)</f>
        <v/>
      </c>
      <c r="G263" s="65" t="str">
        <f>IF($C263&lt;&gt;"M5","",SSA!E263)</f>
        <v/>
      </c>
      <c r="H263" s="65" t="str">
        <f>IF($C263&lt;&gt;"M5","",SSA!F263)</f>
        <v/>
      </c>
      <c r="I263" s="5" t="str">
        <f t="shared" si="56"/>
        <v/>
      </c>
      <c r="J263" s="5" t="str">
        <f t="shared" si="60"/>
        <v/>
      </c>
      <c r="K263" s="5" t="str">
        <f t="shared" si="61"/>
        <v/>
      </c>
      <c r="L263" s="5" t="str">
        <f t="shared" si="62"/>
        <v/>
      </c>
      <c r="M263" s="5" t="str">
        <f t="shared" si="55"/>
        <v/>
      </c>
      <c r="N263" s="15" t="str">
        <f t="shared" si="57"/>
        <v/>
      </c>
      <c r="O263" s="15" t="str">
        <f t="shared" si="63"/>
        <v/>
      </c>
      <c r="P263" s="15" t="str">
        <f t="shared" si="64"/>
        <v/>
      </c>
      <c r="Q263" s="16" t="str">
        <f t="shared" si="65"/>
        <v/>
      </c>
      <c r="R263" s="17" t="str">
        <f t="shared" si="66"/>
        <v/>
      </c>
      <c r="S263" s="39" t="str">
        <f t="shared" ca="1" si="58"/>
        <v/>
      </c>
      <c r="T263" s="39" t="str">
        <f t="shared" ca="1" si="59"/>
        <v/>
      </c>
      <c r="U263" s="15" t="str">
        <f t="shared" ca="1" si="53"/>
        <v/>
      </c>
      <c r="V263" s="40" t="str">
        <f t="shared" ca="1" si="54"/>
        <v/>
      </c>
    </row>
    <row r="264" spans="1:22" x14ac:dyDescent="0.55000000000000004">
      <c r="A264" s="5" t="str">
        <f>IF('Data Validation'!$K$2&lt;&gt;TRUE,"",'Data Validation'!A264)</f>
        <v/>
      </c>
      <c r="B264" s="5" t="str">
        <f>IF('Data Validation'!$K$2&lt;&gt;TRUE,"",'Data Validation'!C264)</f>
        <v/>
      </c>
      <c r="C264" s="5" t="str">
        <f>IF('Data Validation'!$K$2&lt;&gt;TRUE,"",'Data Validation'!E264)</f>
        <v/>
      </c>
      <c r="D264" s="5" t="str">
        <f>IF('Data Validation'!$K$2&lt;&gt;TRUE,"",'Data Validation'!G264)</f>
        <v/>
      </c>
      <c r="E264" s="5" t="str">
        <f>IF($C264&lt;&gt;"M5","",Price!F264)</f>
        <v/>
      </c>
      <c r="F264" s="5" t="str">
        <f>IF($C264&lt;&gt;"M5","",Price!G264)</f>
        <v/>
      </c>
      <c r="G264" s="65" t="str">
        <f>IF($C264&lt;&gt;"M5","",SSA!E264)</f>
        <v/>
      </c>
      <c r="H264" s="65" t="str">
        <f>IF($C264&lt;&gt;"M5","",SSA!F264)</f>
        <v/>
      </c>
      <c r="I264" s="5" t="str">
        <f t="shared" si="56"/>
        <v/>
      </c>
      <c r="J264" s="5" t="str">
        <f t="shared" si="60"/>
        <v/>
      </c>
      <c r="K264" s="5" t="str">
        <f t="shared" si="61"/>
        <v/>
      </c>
      <c r="L264" s="5" t="str">
        <f t="shared" si="62"/>
        <v/>
      </c>
      <c r="M264" s="5" t="str">
        <f t="shared" si="55"/>
        <v/>
      </c>
      <c r="N264" s="15" t="str">
        <f t="shared" si="57"/>
        <v/>
      </c>
      <c r="O264" s="15" t="str">
        <f t="shared" si="63"/>
        <v/>
      </c>
      <c r="P264" s="15" t="str">
        <f t="shared" si="64"/>
        <v/>
      </c>
      <c r="Q264" s="16" t="str">
        <f t="shared" si="65"/>
        <v/>
      </c>
      <c r="R264" s="17" t="str">
        <f t="shared" si="66"/>
        <v/>
      </c>
      <c r="S264" s="39" t="str">
        <f t="shared" ca="1" si="58"/>
        <v/>
      </c>
      <c r="T264" s="39" t="str">
        <f t="shared" ca="1" si="59"/>
        <v/>
      </c>
      <c r="U264" s="15" t="str">
        <f t="shared" ca="1" si="53"/>
        <v/>
      </c>
      <c r="V264" s="40" t="str">
        <f t="shared" ca="1" si="54"/>
        <v/>
      </c>
    </row>
    <row r="265" spans="1:22" x14ac:dyDescent="0.55000000000000004">
      <c r="A265" s="5" t="str">
        <f>IF('Data Validation'!$K$2&lt;&gt;TRUE,"",'Data Validation'!A265)</f>
        <v/>
      </c>
      <c r="B265" s="5" t="str">
        <f>IF('Data Validation'!$K$2&lt;&gt;TRUE,"",'Data Validation'!C265)</f>
        <v/>
      </c>
      <c r="C265" s="5" t="str">
        <f>IF('Data Validation'!$K$2&lt;&gt;TRUE,"",'Data Validation'!E265)</f>
        <v/>
      </c>
      <c r="D265" s="5" t="str">
        <f>IF('Data Validation'!$K$2&lt;&gt;TRUE,"",'Data Validation'!G265)</f>
        <v/>
      </c>
      <c r="E265" s="5" t="str">
        <f>IF($C265&lt;&gt;"M5","",Price!F265)</f>
        <v/>
      </c>
      <c r="F265" s="5" t="str">
        <f>IF($C265&lt;&gt;"M5","",Price!G265)</f>
        <v/>
      </c>
      <c r="G265" s="65" t="str">
        <f>IF($C265&lt;&gt;"M5","",SSA!E265)</f>
        <v/>
      </c>
      <c r="H265" s="65" t="str">
        <f>IF($C265&lt;&gt;"M5","",SSA!F265)</f>
        <v/>
      </c>
      <c r="I265" s="5" t="str">
        <f t="shared" si="56"/>
        <v/>
      </c>
      <c r="J265" s="5" t="str">
        <f t="shared" si="60"/>
        <v/>
      </c>
      <c r="K265" s="5" t="str">
        <f t="shared" si="61"/>
        <v/>
      </c>
      <c r="L265" s="5" t="str">
        <f t="shared" si="62"/>
        <v/>
      </c>
      <c r="M265" s="5" t="str">
        <f t="shared" si="55"/>
        <v/>
      </c>
      <c r="N265" s="15" t="str">
        <f t="shared" si="57"/>
        <v/>
      </c>
      <c r="O265" s="15" t="str">
        <f t="shared" si="63"/>
        <v/>
      </c>
      <c r="P265" s="15" t="str">
        <f t="shared" si="64"/>
        <v/>
      </c>
      <c r="Q265" s="16" t="str">
        <f t="shared" si="65"/>
        <v/>
      </c>
      <c r="R265" s="17" t="str">
        <f t="shared" si="66"/>
        <v/>
      </c>
      <c r="S265" s="39" t="str">
        <f t="shared" ca="1" si="58"/>
        <v/>
      </c>
      <c r="T265" s="39" t="str">
        <f t="shared" ca="1" si="59"/>
        <v/>
      </c>
      <c r="U265" s="15" t="str">
        <f t="shared" ca="1" si="53"/>
        <v/>
      </c>
      <c r="V265" s="40" t="str">
        <f t="shared" ca="1" si="54"/>
        <v/>
      </c>
    </row>
    <row r="266" spans="1:22" x14ac:dyDescent="0.55000000000000004">
      <c r="A266" s="5" t="str">
        <f>IF('Data Validation'!$K$2&lt;&gt;TRUE,"",'Data Validation'!A266)</f>
        <v/>
      </c>
      <c r="B266" s="5" t="str">
        <f>IF('Data Validation'!$K$2&lt;&gt;TRUE,"",'Data Validation'!C266)</f>
        <v/>
      </c>
      <c r="C266" s="5" t="str">
        <f>IF('Data Validation'!$K$2&lt;&gt;TRUE,"",'Data Validation'!E266)</f>
        <v/>
      </c>
      <c r="D266" s="5" t="str">
        <f>IF('Data Validation'!$K$2&lt;&gt;TRUE,"",'Data Validation'!G266)</f>
        <v/>
      </c>
      <c r="E266" s="5" t="str">
        <f>IF($C266&lt;&gt;"M5","",Price!F266)</f>
        <v/>
      </c>
      <c r="F266" s="5" t="str">
        <f>IF($C266&lt;&gt;"M5","",Price!G266)</f>
        <v/>
      </c>
      <c r="G266" s="65" t="str">
        <f>IF($C266&lt;&gt;"M5","",SSA!E266)</f>
        <v/>
      </c>
      <c r="H266" s="65" t="str">
        <f>IF($C266&lt;&gt;"M5","",SSA!F266)</f>
        <v/>
      </c>
      <c r="I266" s="5" t="str">
        <f t="shared" si="56"/>
        <v/>
      </c>
      <c r="J266" s="5" t="str">
        <f t="shared" si="60"/>
        <v/>
      </c>
      <c r="K266" s="5" t="str">
        <f t="shared" si="61"/>
        <v/>
      </c>
      <c r="L266" s="5" t="str">
        <f t="shared" si="62"/>
        <v/>
      </c>
      <c r="M266" s="5" t="str">
        <f t="shared" si="55"/>
        <v/>
      </c>
      <c r="N266" s="15" t="str">
        <f t="shared" si="57"/>
        <v/>
      </c>
      <c r="O266" s="15" t="str">
        <f t="shared" si="63"/>
        <v/>
      </c>
      <c r="P266" s="15" t="str">
        <f t="shared" si="64"/>
        <v/>
      </c>
      <c r="Q266" s="16" t="str">
        <f t="shared" si="65"/>
        <v/>
      </c>
      <c r="R266" s="17" t="str">
        <f t="shared" si="66"/>
        <v/>
      </c>
      <c r="S266" s="39" t="str">
        <f t="shared" ca="1" si="58"/>
        <v/>
      </c>
      <c r="T266" s="39" t="str">
        <f t="shared" ca="1" si="59"/>
        <v/>
      </c>
      <c r="U266" s="15" t="str">
        <f t="shared" ca="1" si="53"/>
        <v/>
      </c>
      <c r="V266" s="40" t="str">
        <f t="shared" ca="1" si="54"/>
        <v/>
      </c>
    </row>
    <row r="267" spans="1:22" x14ac:dyDescent="0.55000000000000004">
      <c r="A267" s="5" t="str">
        <f>IF('Data Validation'!$K$2&lt;&gt;TRUE,"",'Data Validation'!A267)</f>
        <v/>
      </c>
      <c r="B267" s="5" t="str">
        <f>IF('Data Validation'!$K$2&lt;&gt;TRUE,"",'Data Validation'!C267)</f>
        <v/>
      </c>
      <c r="C267" s="5" t="str">
        <f>IF('Data Validation'!$K$2&lt;&gt;TRUE,"",'Data Validation'!E267)</f>
        <v/>
      </c>
      <c r="D267" s="5" t="str">
        <f>IF('Data Validation'!$K$2&lt;&gt;TRUE,"",'Data Validation'!G267)</f>
        <v/>
      </c>
      <c r="E267" s="5" t="str">
        <f>IF($C267&lt;&gt;"M5","",Price!F267)</f>
        <v/>
      </c>
      <c r="F267" s="5" t="str">
        <f>IF($C267&lt;&gt;"M5","",Price!G267)</f>
        <v/>
      </c>
      <c r="G267" s="65" t="str">
        <f>IF($C267&lt;&gt;"M5","",SSA!E267)</f>
        <v/>
      </c>
      <c r="H267" s="65" t="str">
        <f>IF($C267&lt;&gt;"M5","",SSA!F267)</f>
        <v/>
      </c>
      <c r="I267" s="5" t="str">
        <f t="shared" si="56"/>
        <v/>
      </c>
      <c r="J267" s="5" t="str">
        <f t="shared" si="60"/>
        <v/>
      </c>
      <c r="K267" s="5" t="str">
        <f t="shared" si="61"/>
        <v/>
      </c>
      <c r="L267" s="5" t="str">
        <f t="shared" si="62"/>
        <v/>
      </c>
      <c r="M267" s="5" t="str">
        <f t="shared" si="55"/>
        <v/>
      </c>
      <c r="N267" s="15" t="str">
        <f t="shared" si="57"/>
        <v/>
      </c>
      <c r="O267" s="15" t="str">
        <f t="shared" si="63"/>
        <v/>
      </c>
      <c r="P267" s="15" t="str">
        <f t="shared" si="64"/>
        <v/>
      </c>
      <c r="Q267" s="16" t="str">
        <f t="shared" si="65"/>
        <v/>
      </c>
      <c r="R267" s="17" t="str">
        <f t="shared" si="66"/>
        <v/>
      </c>
      <c r="S267" s="39" t="str">
        <f t="shared" ca="1" si="58"/>
        <v/>
      </c>
      <c r="T267" s="39" t="str">
        <f t="shared" ca="1" si="59"/>
        <v/>
      </c>
      <c r="U267" s="15" t="str">
        <f t="shared" ca="1" si="53"/>
        <v/>
      </c>
      <c r="V267" s="40" t="str">
        <f t="shared" ca="1" si="54"/>
        <v/>
      </c>
    </row>
    <row r="268" spans="1:22" x14ac:dyDescent="0.55000000000000004">
      <c r="A268" s="5" t="str">
        <f>IF('Data Validation'!$K$2&lt;&gt;TRUE,"",'Data Validation'!A268)</f>
        <v/>
      </c>
      <c r="B268" s="5" t="str">
        <f>IF('Data Validation'!$K$2&lt;&gt;TRUE,"",'Data Validation'!C268)</f>
        <v/>
      </c>
      <c r="C268" s="5" t="str">
        <f>IF('Data Validation'!$K$2&lt;&gt;TRUE,"",'Data Validation'!E268)</f>
        <v/>
      </c>
      <c r="D268" s="5" t="str">
        <f>IF('Data Validation'!$K$2&lt;&gt;TRUE,"",'Data Validation'!G268)</f>
        <v/>
      </c>
      <c r="E268" s="5" t="str">
        <f>IF($C268&lt;&gt;"M5","",Price!F268)</f>
        <v/>
      </c>
      <c r="F268" s="5" t="str">
        <f>IF($C268&lt;&gt;"M5","",Price!G268)</f>
        <v/>
      </c>
      <c r="G268" s="65" t="str">
        <f>IF($C268&lt;&gt;"M5","",SSA!E268)</f>
        <v/>
      </c>
      <c r="H268" s="65" t="str">
        <f>IF($C268&lt;&gt;"M5","",SSA!F268)</f>
        <v/>
      </c>
      <c r="I268" s="5" t="str">
        <f t="shared" si="56"/>
        <v/>
      </c>
      <c r="J268" s="5" t="str">
        <f t="shared" si="60"/>
        <v/>
      </c>
      <c r="K268" s="5" t="str">
        <f t="shared" si="61"/>
        <v/>
      </c>
      <c r="L268" s="5" t="str">
        <f t="shared" si="62"/>
        <v/>
      </c>
      <c r="M268" s="5" t="str">
        <f t="shared" si="55"/>
        <v/>
      </c>
      <c r="N268" s="15" t="str">
        <f t="shared" si="57"/>
        <v/>
      </c>
      <c r="O268" s="15" t="str">
        <f t="shared" si="63"/>
        <v/>
      </c>
      <c r="P268" s="15" t="str">
        <f t="shared" si="64"/>
        <v/>
      </c>
      <c r="Q268" s="16" t="str">
        <f t="shared" si="65"/>
        <v/>
      </c>
      <c r="R268" s="17" t="str">
        <f t="shared" si="66"/>
        <v/>
      </c>
      <c r="S268" s="39" t="str">
        <f t="shared" ca="1" si="58"/>
        <v/>
      </c>
      <c r="T268" s="39" t="str">
        <f t="shared" ca="1" si="59"/>
        <v/>
      </c>
      <c r="U268" s="15" t="str">
        <f t="shared" ca="1" si="53"/>
        <v/>
      </c>
      <c r="V268" s="40" t="str">
        <f t="shared" ca="1" si="54"/>
        <v/>
      </c>
    </row>
    <row r="269" spans="1:22" x14ac:dyDescent="0.55000000000000004">
      <c r="A269" s="5" t="str">
        <f>IF('Data Validation'!$K$2&lt;&gt;TRUE,"",'Data Validation'!A269)</f>
        <v/>
      </c>
      <c r="B269" s="5" t="str">
        <f>IF('Data Validation'!$K$2&lt;&gt;TRUE,"",'Data Validation'!C269)</f>
        <v/>
      </c>
      <c r="C269" s="5" t="str">
        <f>IF('Data Validation'!$K$2&lt;&gt;TRUE,"",'Data Validation'!E269)</f>
        <v/>
      </c>
      <c r="D269" s="5" t="str">
        <f>IF('Data Validation'!$K$2&lt;&gt;TRUE,"",'Data Validation'!G269)</f>
        <v/>
      </c>
      <c r="E269" s="5" t="str">
        <f>IF($C269&lt;&gt;"M5","",Price!F269)</f>
        <v/>
      </c>
      <c r="F269" s="5" t="str">
        <f>IF($C269&lt;&gt;"M5","",Price!G269)</f>
        <v/>
      </c>
      <c r="G269" s="65" t="str">
        <f>IF($C269&lt;&gt;"M5","",SSA!E269)</f>
        <v/>
      </c>
      <c r="H269" s="65" t="str">
        <f>IF($C269&lt;&gt;"M5","",SSA!F269)</f>
        <v/>
      </c>
      <c r="I269" s="5" t="str">
        <f t="shared" si="56"/>
        <v/>
      </c>
      <c r="J269" s="5" t="str">
        <f t="shared" si="60"/>
        <v/>
      </c>
      <c r="K269" s="5" t="str">
        <f t="shared" si="61"/>
        <v/>
      </c>
      <c r="L269" s="5" t="str">
        <f t="shared" si="62"/>
        <v/>
      </c>
      <c r="M269" s="5" t="str">
        <f t="shared" si="55"/>
        <v/>
      </c>
      <c r="N269" s="15" t="str">
        <f t="shared" si="57"/>
        <v/>
      </c>
      <c r="O269" s="15" t="str">
        <f t="shared" si="63"/>
        <v/>
      </c>
      <c r="P269" s="15" t="str">
        <f t="shared" si="64"/>
        <v/>
      </c>
      <c r="Q269" s="16" t="str">
        <f t="shared" si="65"/>
        <v/>
      </c>
      <c r="R269" s="17" t="str">
        <f t="shared" si="66"/>
        <v/>
      </c>
      <c r="S269" s="39" t="str">
        <f t="shared" ca="1" si="58"/>
        <v/>
      </c>
      <c r="T269" s="39" t="str">
        <f t="shared" ca="1" si="59"/>
        <v/>
      </c>
      <c r="U269" s="15" t="str">
        <f t="shared" ca="1" si="53"/>
        <v/>
      </c>
      <c r="V269" s="40" t="str">
        <f t="shared" ca="1" si="54"/>
        <v/>
      </c>
    </row>
    <row r="270" spans="1:22" x14ac:dyDescent="0.55000000000000004">
      <c r="A270" s="5" t="str">
        <f>IF('Data Validation'!$K$2&lt;&gt;TRUE,"",'Data Validation'!A270)</f>
        <v/>
      </c>
      <c r="B270" s="5" t="str">
        <f>IF('Data Validation'!$K$2&lt;&gt;TRUE,"",'Data Validation'!C270)</f>
        <v/>
      </c>
      <c r="C270" s="5" t="str">
        <f>IF('Data Validation'!$K$2&lt;&gt;TRUE,"",'Data Validation'!E270)</f>
        <v/>
      </c>
      <c r="D270" s="5" t="str">
        <f>IF('Data Validation'!$K$2&lt;&gt;TRUE,"",'Data Validation'!G270)</f>
        <v/>
      </c>
      <c r="E270" s="5" t="str">
        <f>IF($C270&lt;&gt;"M5","",Price!F270)</f>
        <v/>
      </c>
      <c r="F270" s="5" t="str">
        <f>IF($C270&lt;&gt;"M5","",Price!G270)</f>
        <v/>
      </c>
      <c r="G270" s="65" t="str">
        <f>IF($C270&lt;&gt;"M5","",SSA!E270)</f>
        <v/>
      </c>
      <c r="H270" s="65" t="str">
        <f>IF($C270&lt;&gt;"M5","",SSA!F270)</f>
        <v/>
      </c>
      <c r="I270" s="5" t="str">
        <f t="shared" si="56"/>
        <v/>
      </c>
      <c r="J270" s="5" t="str">
        <f t="shared" si="60"/>
        <v/>
      </c>
      <c r="K270" s="5" t="str">
        <f t="shared" si="61"/>
        <v/>
      </c>
      <c r="L270" s="5" t="str">
        <f t="shared" si="62"/>
        <v/>
      </c>
      <c r="M270" s="5" t="str">
        <f t="shared" si="55"/>
        <v/>
      </c>
      <c r="N270" s="15" t="str">
        <f t="shared" si="57"/>
        <v/>
      </c>
      <c r="O270" s="15" t="str">
        <f t="shared" si="63"/>
        <v/>
      </c>
      <c r="P270" s="15" t="str">
        <f t="shared" si="64"/>
        <v/>
      </c>
      <c r="Q270" s="16" t="str">
        <f t="shared" si="65"/>
        <v/>
      </c>
      <c r="R270" s="17" t="str">
        <f t="shared" si="66"/>
        <v/>
      </c>
      <c r="S270" s="39" t="str">
        <f t="shared" ca="1" si="58"/>
        <v/>
      </c>
      <c r="T270" s="39" t="str">
        <f t="shared" ca="1" si="59"/>
        <v/>
      </c>
      <c r="U270" s="15" t="str">
        <f t="shared" ca="1" si="53"/>
        <v/>
      </c>
      <c r="V270" s="40" t="str">
        <f t="shared" ca="1" si="54"/>
        <v/>
      </c>
    </row>
    <row r="271" spans="1:22" s="10" customFormat="1" x14ac:dyDescent="0.55000000000000004">
      <c r="A271" s="5" t="str">
        <f>IF('Data Validation'!$K$2&lt;&gt;TRUE,"",'Data Validation'!A271)</f>
        <v/>
      </c>
      <c r="B271" s="5" t="str">
        <f>IF('Data Validation'!$K$2&lt;&gt;TRUE,"",'Data Validation'!C271)</f>
        <v/>
      </c>
      <c r="C271" s="5" t="str">
        <f>IF('Data Validation'!$K$2&lt;&gt;TRUE,"",'Data Validation'!E271)</f>
        <v/>
      </c>
      <c r="D271" s="5" t="str">
        <f>IF('Data Validation'!$K$2&lt;&gt;TRUE,"",'Data Validation'!G271)</f>
        <v/>
      </c>
      <c r="E271" s="5" t="str">
        <f>IF($C271&lt;&gt;"M5","",Price!F271)</f>
        <v/>
      </c>
      <c r="F271" s="5" t="str">
        <f>IF($C271&lt;&gt;"M5","",Price!G271)</f>
        <v/>
      </c>
      <c r="G271" s="65" t="str">
        <f>IF($C271&lt;&gt;"M5","",SSA!E271)</f>
        <v/>
      </c>
      <c r="H271" s="65" t="str">
        <f>IF($C271&lt;&gt;"M5","",SSA!F271)</f>
        <v/>
      </c>
      <c r="I271" s="5" t="str">
        <f t="shared" si="56"/>
        <v/>
      </c>
      <c r="J271" s="5" t="str">
        <f t="shared" si="60"/>
        <v/>
      </c>
      <c r="K271" s="5" t="str">
        <f t="shared" si="61"/>
        <v/>
      </c>
      <c r="L271" s="5" t="str">
        <f t="shared" si="62"/>
        <v/>
      </c>
      <c r="M271" s="5" t="str">
        <f t="shared" si="55"/>
        <v/>
      </c>
      <c r="N271" s="15" t="str">
        <f t="shared" si="57"/>
        <v/>
      </c>
      <c r="O271" s="15" t="str">
        <f t="shared" si="63"/>
        <v/>
      </c>
      <c r="P271" s="15" t="str">
        <f t="shared" si="64"/>
        <v/>
      </c>
      <c r="Q271" s="16" t="str">
        <f t="shared" si="65"/>
        <v/>
      </c>
      <c r="R271" s="17" t="str">
        <f t="shared" si="66"/>
        <v/>
      </c>
      <c r="S271" s="39" t="str">
        <f t="shared" ca="1" si="58"/>
        <v/>
      </c>
      <c r="T271" s="39" t="str">
        <f t="shared" ca="1" si="59"/>
        <v/>
      </c>
      <c r="U271" s="15" t="str">
        <f t="shared" ca="1" si="53"/>
        <v/>
      </c>
      <c r="V271" s="40" t="str">
        <f t="shared" ca="1" si="54"/>
        <v/>
      </c>
    </row>
    <row r="272" spans="1:22" x14ac:dyDescent="0.55000000000000004">
      <c r="A272" s="5" t="str">
        <f>IF('Data Validation'!$K$2&lt;&gt;TRUE,"",'Data Validation'!A272)</f>
        <v/>
      </c>
      <c r="B272" s="5" t="str">
        <f>IF('Data Validation'!$K$2&lt;&gt;TRUE,"",'Data Validation'!C272)</f>
        <v/>
      </c>
      <c r="C272" s="5" t="str">
        <f>IF('Data Validation'!$K$2&lt;&gt;TRUE,"",'Data Validation'!E272)</f>
        <v/>
      </c>
      <c r="D272" s="5" t="str">
        <f>IF('Data Validation'!$K$2&lt;&gt;TRUE,"",'Data Validation'!G272)</f>
        <v/>
      </c>
      <c r="E272" s="5" t="str">
        <f>IF($C272&lt;&gt;"M5","",Price!F272)</f>
        <v/>
      </c>
      <c r="F272" s="5" t="str">
        <f>IF($C272&lt;&gt;"M5","",Price!G272)</f>
        <v/>
      </c>
      <c r="G272" s="65" t="str">
        <f>IF($C272&lt;&gt;"M5","",SSA!E272)</f>
        <v/>
      </c>
      <c r="H272" s="65" t="str">
        <f>IF($C272&lt;&gt;"M5","",SSA!F272)</f>
        <v/>
      </c>
      <c r="I272" s="5" t="str">
        <f t="shared" si="56"/>
        <v/>
      </c>
      <c r="J272" s="5" t="str">
        <f t="shared" si="60"/>
        <v/>
      </c>
      <c r="K272" s="5" t="str">
        <f t="shared" si="61"/>
        <v/>
      </c>
      <c r="L272" s="5" t="str">
        <f t="shared" si="62"/>
        <v/>
      </c>
      <c r="M272" s="5" t="str">
        <f t="shared" si="55"/>
        <v/>
      </c>
      <c r="N272" s="15" t="str">
        <f t="shared" si="57"/>
        <v/>
      </c>
      <c r="O272" s="15" t="str">
        <f t="shared" si="63"/>
        <v/>
      </c>
      <c r="P272" s="15" t="str">
        <f t="shared" si="64"/>
        <v/>
      </c>
      <c r="Q272" s="16" t="str">
        <f t="shared" si="65"/>
        <v/>
      </c>
      <c r="R272" s="17" t="str">
        <f t="shared" si="66"/>
        <v/>
      </c>
      <c r="S272" s="39" t="str">
        <f t="shared" ca="1" si="58"/>
        <v/>
      </c>
      <c r="T272" s="39" t="str">
        <f t="shared" ca="1" si="59"/>
        <v/>
      </c>
      <c r="U272" s="15" t="str">
        <f t="shared" ca="1" si="53"/>
        <v/>
      </c>
      <c r="V272" s="40" t="str">
        <f t="shared" ca="1" si="54"/>
        <v/>
      </c>
    </row>
    <row r="273" spans="1:22" x14ac:dyDescent="0.55000000000000004">
      <c r="A273" s="5" t="str">
        <f>IF('Data Validation'!$K$2&lt;&gt;TRUE,"",'Data Validation'!A273)</f>
        <v/>
      </c>
      <c r="B273" s="5" t="str">
        <f>IF('Data Validation'!$K$2&lt;&gt;TRUE,"",'Data Validation'!C273)</f>
        <v/>
      </c>
      <c r="C273" s="5" t="str">
        <f>IF('Data Validation'!$K$2&lt;&gt;TRUE,"",'Data Validation'!E273)</f>
        <v/>
      </c>
      <c r="D273" s="5" t="str">
        <f>IF('Data Validation'!$K$2&lt;&gt;TRUE,"",'Data Validation'!G273)</f>
        <v/>
      </c>
      <c r="E273" s="5" t="str">
        <f>IF($C273&lt;&gt;"M5","",Price!F273)</f>
        <v/>
      </c>
      <c r="F273" s="5" t="str">
        <f>IF($C273&lt;&gt;"M5","",Price!G273)</f>
        <v/>
      </c>
      <c r="G273" s="65" t="str">
        <f>IF($C273&lt;&gt;"M5","",SSA!E273)</f>
        <v/>
      </c>
      <c r="H273" s="65" t="str">
        <f>IF($C273&lt;&gt;"M5","",SSA!F273)</f>
        <v/>
      </c>
      <c r="I273" s="5" t="str">
        <f t="shared" si="56"/>
        <v/>
      </c>
      <c r="J273" s="5" t="str">
        <f t="shared" si="60"/>
        <v/>
      </c>
      <c r="K273" s="5" t="str">
        <f t="shared" si="61"/>
        <v/>
      </c>
      <c r="L273" s="5" t="str">
        <f t="shared" si="62"/>
        <v/>
      </c>
      <c r="M273" s="5" t="str">
        <f t="shared" si="55"/>
        <v/>
      </c>
      <c r="N273" s="15" t="str">
        <f t="shared" si="57"/>
        <v/>
      </c>
      <c r="O273" s="15" t="str">
        <f t="shared" si="63"/>
        <v/>
      </c>
      <c r="P273" s="15" t="str">
        <f t="shared" si="64"/>
        <v/>
      </c>
      <c r="Q273" s="16" t="str">
        <f t="shared" si="65"/>
        <v/>
      </c>
      <c r="R273" s="17" t="str">
        <f t="shared" si="66"/>
        <v/>
      </c>
      <c r="S273" s="39" t="str">
        <f t="shared" ca="1" si="58"/>
        <v/>
      </c>
      <c r="T273" s="39" t="str">
        <f t="shared" ca="1" si="59"/>
        <v/>
      </c>
      <c r="U273" s="15" t="str">
        <f t="shared" ca="1" si="53"/>
        <v/>
      </c>
      <c r="V273" s="40" t="str">
        <f t="shared" ca="1" si="54"/>
        <v/>
      </c>
    </row>
    <row r="274" spans="1:22" x14ac:dyDescent="0.55000000000000004">
      <c r="A274" s="5" t="str">
        <f>IF('Data Validation'!$K$2&lt;&gt;TRUE,"",'Data Validation'!A274)</f>
        <v/>
      </c>
      <c r="B274" s="5" t="str">
        <f>IF('Data Validation'!$K$2&lt;&gt;TRUE,"",'Data Validation'!C274)</f>
        <v/>
      </c>
      <c r="C274" s="5" t="str">
        <f>IF('Data Validation'!$K$2&lt;&gt;TRUE,"",'Data Validation'!E274)</f>
        <v/>
      </c>
      <c r="D274" s="5" t="str">
        <f>IF('Data Validation'!$K$2&lt;&gt;TRUE,"",'Data Validation'!G274)</f>
        <v/>
      </c>
      <c r="E274" s="5" t="str">
        <f>IF($C274&lt;&gt;"M5","",Price!F274)</f>
        <v/>
      </c>
      <c r="F274" s="5" t="str">
        <f>IF($C274&lt;&gt;"M5","",Price!G274)</f>
        <v/>
      </c>
      <c r="G274" s="65" t="str">
        <f>IF($C274&lt;&gt;"M5","",SSA!E274)</f>
        <v/>
      </c>
      <c r="H274" s="65" t="str">
        <f>IF($C274&lt;&gt;"M5","",SSA!F274)</f>
        <v/>
      </c>
      <c r="I274" s="5" t="str">
        <f t="shared" si="56"/>
        <v/>
      </c>
      <c r="J274" s="5" t="str">
        <f t="shared" si="60"/>
        <v/>
      </c>
      <c r="K274" s="5" t="str">
        <f t="shared" si="61"/>
        <v/>
      </c>
      <c r="L274" s="5" t="str">
        <f t="shared" si="62"/>
        <v/>
      </c>
      <c r="M274" s="5" t="str">
        <f t="shared" si="55"/>
        <v/>
      </c>
      <c r="N274" s="15" t="str">
        <f t="shared" si="57"/>
        <v/>
      </c>
      <c r="O274" s="15" t="str">
        <f t="shared" si="63"/>
        <v/>
      </c>
      <c r="P274" s="15" t="str">
        <f t="shared" si="64"/>
        <v/>
      </c>
      <c r="Q274" s="16" t="str">
        <f t="shared" si="65"/>
        <v/>
      </c>
      <c r="R274" s="17" t="str">
        <f t="shared" si="66"/>
        <v/>
      </c>
      <c r="S274" s="39" t="str">
        <f t="shared" ca="1" si="58"/>
        <v/>
      </c>
      <c r="T274" s="39" t="str">
        <f t="shared" ca="1" si="59"/>
        <v/>
      </c>
      <c r="U274" s="15" t="str">
        <f t="shared" ca="1" si="53"/>
        <v/>
      </c>
      <c r="V274" s="40" t="str">
        <f t="shared" ca="1" si="54"/>
        <v/>
      </c>
    </row>
    <row r="275" spans="1:22" x14ac:dyDescent="0.55000000000000004">
      <c r="A275" s="5" t="str">
        <f>IF('Data Validation'!$K$2&lt;&gt;TRUE,"",'Data Validation'!A275)</f>
        <v/>
      </c>
      <c r="B275" s="5" t="str">
        <f>IF('Data Validation'!$K$2&lt;&gt;TRUE,"",'Data Validation'!C275)</f>
        <v/>
      </c>
      <c r="C275" s="5" t="str">
        <f>IF('Data Validation'!$K$2&lt;&gt;TRUE,"",'Data Validation'!E275)</f>
        <v/>
      </c>
      <c r="D275" s="5" t="str">
        <f>IF('Data Validation'!$K$2&lt;&gt;TRUE,"",'Data Validation'!G275)</f>
        <v/>
      </c>
      <c r="E275" s="5" t="str">
        <f>IF($C275&lt;&gt;"M5","",Price!F275)</f>
        <v/>
      </c>
      <c r="F275" s="5" t="str">
        <f>IF($C275&lt;&gt;"M5","",Price!G275)</f>
        <v/>
      </c>
      <c r="G275" s="65" t="str">
        <f>IF($C275&lt;&gt;"M5","",SSA!E275)</f>
        <v/>
      </c>
      <c r="H275" s="65" t="str">
        <f>IF($C275&lt;&gt;"M5","",SSA!F275)</f>
        <v/>
      </c>
      <c r="I275" s="5" t="str">
        <f t="shared" si="56"/>
        <v/>
      </c>
      <c r="J275" s="5" t="str">
        <f t="shared" si="60"/>
        <v/>
      </c>
      <c r="K275" s="5" t="str">
        <f t="shared" si="61"/>
        <v/>
      </c>
      <c r="L275" s="5" t="str">
        <f t="shared" si="62"/>
        <v/>
      </c>
      <c r="M275" s="5" t="str">
        <f t="shared" si="55"/>
        <v/>
      </c>
      <c r="N275" s="15" t="str">
        <f t="shared" si="57"/>
        <v/>
      </c>
      <c r="O275" s="15" t="str">
        <f t="shared" si="63"/>
        <v/>
      </c>
      <c r="P275" s="15" t="str">
        <f t="shared" si="64"/>
        <v/>
      </c>
      <c r="Q275" s="16" t="str">
        <f t="shared" si="65"/>
        <v/>
      </c>
      <c r="R275" s="17" t="str">
        <f t="shared" si="66"/>
        <v/>
      </c>
      <c r="S275" s="39" t="str">
        <f t="shared" ca="1" si="58"/>
        <v/>
      </c>
      <c r="T275" s="39" t="str">
        <f t="shared" ca="1" si="59"/>
        <v/>
      </c>
      <c r="U275" s="15" t="str">
        <f t="shared" ca="1" si="53"/>
        <v/>
      </c>
      <c r="V275" s="40" t="str">
        <f t="shared" ca="1" si="54"/>
        <v/>
      </c>
    </row>
    <row r="276" spans="1:22" x14ac:dyDescent="0.55000000000000004">
      <c r="A276" s="5" t="str">
        <f>IF('Data Validation'!$K$2&lt;&gt;TRUE,"",'Data Validation'!A276)</f>
        <v/>
      </c>
      <c r="B276" s="5" t="str">
        <f>IF('Data Validation'!$K$2&lt;&gt;TRUE,"",'Data Validation'!C276)</f>
        <v/>
      </c>
      <c r="C276" s="5" t="str">
        <f>IF('Data Validation'!$K$2&lt;&gt;TRUE,"",'Data Validation'!E276)</f>
        <v/>
      </c>
      <c r="D276" s="5" t="str">
        <f>IF('Data Validation'!$K$2&lt;&gt;TRUE,"",'Data Validation'!G276)</f>
        <v/>
      </c>
      <c r="E276" s="5" t="str">
        <f>IF($C276&lt;&gt;"M5","",Price!F276)</f>
        <v/>
      </c>
      <c r="F276" s="5" t="str">
        <f>IF($C276&lt;&gt;"M5","",Price!G276)</f>
        <v/>
      </c>
      <c r="G276" s="65" t="str">
        <f>IF($C276&lt;&gt;"M5","",SSA!E276)</f>
        <v/>
      </c>
      <c r="H276" s="65" t="str">
        <f>IF($C276&lt;&gt;"M5","",SSA!F276)</f>
        <v/>
      </c>
      <c r="I276" s="5" t="str">
        <f t="shared" si="56"/>
        <v/>
      </c>
      <c r="J276" s="5" t="str">
        <f t="shared" si="60"/>
        <v/>
      </c>
      <c r="K276" s="5" t="str">
        <f t="shared" si="61"/>
        <v/>
      </c>
      <c r="L276" s="5" t="str">
        <f t="shared" si="62"/>
        <v/>
      </c>
      <c r="M276" s="5" t="str">
        <f t="shared" si="55"/>
        <v/>
      </c>
      <c r="N276" s="15" t="str">
        <f t="shared" si="57"/>
        <v/>
      </c>
      <c r="O276" s="15" t="str">
        <f t="shared" si="63"/>
        <v/>
      </c>
      <c r="P276" s="15" t="str">
        <f t="shared" si="64"/>
        <v/>
      </c>
      <c r="Q276" s="16" t="str">
        <f t="shared" si="65"/>
        <v/>
      </c>
      <c r="R276" s="17" t="str">
        <f t="shared" si="66"/>
        <v/>
      </c>
      <c r="S276" s="39" t="str">
        <f t="shared" ca="1" si="58"/>
        <v/>
      </c>
      <c r="T276" s="39" t="str">
        <f t="shared" ca="1" si="59"/>
        <v/>
      </c>
      <c r="U276" s="15" t="str">
        <f t="shared" ref="U276:U339" ca="1" si="67">IFERROR(S276+T276,"")</f>
        <v/>
      </c>
      <c r="V276" s="40" t="str">
        <f t="shared" ref="V276:V339" ca="1" si="68">IF(U276="","",IF(U276&gt;=3,"Range Trade",""))</f>
        <v/>
      </c>
    </row>
    <row r="277" spans="1:22" x14ac:dyDescent="0.55000000000000004">
      <c r="A277" s="5" t="str">
        <f>IF('Data Validation'!$K$2&lt;&gt;TRUE,"",'Data Validation'!A277)</f>
        <v/>
      </c>
      <c r="B277" s="5" t="str">
        <f>IF('Data Validation'!$K$2&lt;&gt;TRUE,"",'Data Validation'!C277)</f>
        <v/>
      </c>
      <c r="C277" s="5" t="str">
        <f>IF('Data Validation'!$K$2&lt;&gt;TRUE,"",'Data Validation'!E277)</f>
        <v/>
      </c>
      <c r="D277" s="5" t="str">
        <f>IF('Data Validation'!$K$2&lt;&gt;TRUE,"",'Data Validation'!G277)</f>
        <v/>
      </c>
      <c r="E277" s="5" t="str">
        <f>IF($C277&lt;&gt;"M5","",Price!F277)</f>
        <v/>
      </c>
      <c r="F277" s="5" t="str">
        <f>IF($C277&lt;&gt;"M5","",Price!G277)</f>
        <v/>
      </c>
      <c r="G277" s="65" t="str">
        <f>IF($C277&lt;&gt;"M5","",SSA!E277)</f>
        <v/>
      </c>
      <c r="H277" s="65" t="str">
        <f>IF($C277&lt;&gt;"M5","",SSA!F277)</f>
        <v/>
      </c>
      <c r="I277" s="5" t="str">
        <f t="shared" si="56"/>
        <v/>
      </c>
      <c r="J277" s="5" t="str">
        <f t="shared" si="60"/>
        <v/>
      </c>
      <c r="K277" s="5" t="str">
        <f t="shared" si="61"/>
        <v/>
      </c>
      <c r="L277" s="5" t="str">
        <f t="shared" si="62"/>
        <v/>
      </c>
      <c r="M277" s="5" t="str">
        <f t="shared" ref="M277:M340" si="69">IFERROR(AVERAGE(L260:L277),"")</f>
        <v/>
      </c>
      <c r="N277" s="15" t="str">
        <f t="shared" si="57"/>
        <v/>
      </c>
      <c r="O277" s="15" t="str">
        <f t="shared" si="63"/>
        <v/>
      </c>
      <c r="P277" s="15" t="str">
        <f t="shared" si="64"/>
        <v/>
      </c>
      <c r="Q277" s="16" t="str">
        <f t="shared" si="65"/>
        <v/>
      </c>
      <c r="R277" s="17" t="str">
        <f t="shared" si="66"/>
        <v/>
      </c>
      <c r="S277" s="39" t="str">
        <f t="shared" ca="1" si="58"/>
        <v/>
      </c>
      <c r="T277" s="39" t="str">
        <f t="shared" ca="1" si="59"/>
        <v/>
      </c>
      <c r="U277" s="15" t="str">
        <f t="shared" ca="1" si="67"/>
        <v/>
      </c>
      <c r="V277" s="40" t="str">
        <f t="shared" ca="1" si="68"/>
        <v/>
      </c>
    </row>
    <row r="278" spans="1:22" x14ac:dyDescent="0.55000000000000004">
      <c r="A278" s="5" t="str">
        <f>IF('Data Validation'!$K$2&lt;&gt;TRUE,"",'Data Validation'!A278)</f>
        <v/>
      </c>
      <c r="B278" s="5" t="str">
        <f>IF('Data Validation'!$K$2&lt;&gt;TRUE,"",'Data Validation'!C278)</f>
        <v/>
      </c>
      <c r="C278" s="5" t="str">
        <f>IF('Data Validation'!$K$2&lt;&gt;TRUE,"",'Data Validation'!E278)</f>
        <v/>
      </c>
      <c r="D278" s="5" t="str">
        <f>IF('Data Validation'!$K$2&lt;&gt;TRUE,"",'Data Validation'!G278)</f>
        <v/>
      </c>
      <c r="E278" s="5" t="str">
        <f>IF($C278&lt;&gt;"M5","",Price!F278)</f>
        <v/>
      </c>
      <c r="F278" s="5" t="str">
        <f>IF($C278&lt;&gt;"M5","",Price!G278)</f>
        <v/>
      </c>
      <c r="G278" s="65" t="str">
        <f>IF($C278&lt;&gt;"M5","",SSA!E278)</f>
        <v/>
      </c>
      <c r="H278" s="65" t="str">
        <f>IF($C278&lt;&gt;"M5","",SSA!F278)</f>
        <v/>
      </c>
      <c r="I278" s="5" t="str">
        <f t="shared" si="56"/>
        <v/>
      </c>
      <c r="J278" s="5" t="str">
        <f t="shared" si="60"/>
        <v/>
      </c>
      <c r="K278" s="5" t="str">
        <f t="shared" si="61"/>
        <v/>
      </c>
      <c r="L278" s="5" t="str">
        <f t="shared" si="62"/>
        <v/>
      </c>
      <c r="M278" s="5" t="str">
        <f t="shared" si="69"/>
        <v/>
      </c>
      <c r="N278" s="15" t="str">
        <f t="shared" si="57"/>
        <v/>
      </c>
      <c r="O278" s="15" t="str">
        <f t="shared" si="63"/>
        <v/>
      </c>
      <c r="P278" s="15" t="str">
        <f t="shared" si="64"/>
        <v/>
      </c>
      <c r="Q278" s="16" t="str">
        <f t="shared" si="65"/>
        <v/>
      </c>
      <c r="R278" s="17" t="str">
        <f t="shared" si="66"/>
        <v/>
      </c>
      <c r="S278" s="39" t="str">
        <f t="shared" ca="1" si="58"/>
        <v/>
      </c>
      <c r="T278" s="39" t="str">
        <f t="shared" ca="1" si="59"/>
        <v/>
      </c>
      <c r="U278" s="15" t="str">
        <f t="shared" ca="1" si="67"/>
        <v/>
      </c>
      <c r="V278" s="40" t="str">
        <f t="shared" ca="1" si="68"/>
        <v/>
      </c>
    </row>
    <row r="279" spans="1:22" x14ac:dyDescent="0.55000000000000004">
      <c r="A279" s="5" t="str">
        <f>IF('Data Validation'!$K$2&lt;&gt;TRUE,"",'Data Validation'!A279)</f>
        <v/>
      </c>
      <c r="B279" s="5" t="str">
        <f>IF('Data Validation'!$K$2&lt;&gt;TRUE,"",'Data Validation'!C279)</f>
        <v/>
      </c>
      <c r="C279" s="5" t="str">
        <f>IF('Data Validation'!$K$2&lt;&gt;TRUE,"",'Data Validation'!E279)</f>
        <v/>
      </c>
      <c r="D279" s="5" t="str">
        <f>IF('Data Validation'!$K$2&lt;&gt;TRUE,"",'Data Validation'!G279)</f>
        <v/>
      </c>
      <c r="E279" s="5" t="str">
        <f>IF($C279&lt;&gt;"M5","",Price!F279)</f>
        <v/>
      </c>
      <c r="F279" s="5" t="str">
        <f>IF($C279&lt;&gt;"M5","",Price!G279)</f>
        <v/>
      </c>
      <c r="G279" s="65" t="str">
        <f>IF($C279&lt;&gt;"M5","",SSA!E279)</f>
        <v/>
      </c>
      <c r="H279" s="65" t="str">
        <f>IF($C279&lt;&gt;"M5","",SSA!F279)</f>
        <v/>
      </c>
      <c r="I279" s="5" t="str">
        <f t="shared" si="56"/>
        <v/>
      </c>
      <c r="J279" s="5" t="str">
        <f t="shared" si="60"/>
        <v/>
      </c>
      <c r="K279" s="5" t="str">
        <f t="shared" si="61"/>
        <v/>
      </c>
      <c r="L279" s="5" t="str">
        <f t="shared" si="62"/>
        <v/>
      </c>
      <c r="M279" s="5" t="str">
        <f t="shared" si="69"/>
        <v/>
      </c>
      <c r="N279" s="15" t="str">
        <f t="shared" si="57"/>
        <v/>
      </c>
      <c r="O279" s="15" t="str">
        <f t="shared" si="63"/>
        <v/>
      </c>
      <c r="P279" s="15" t="str">
        <f t="shared" si="64"/>
        <v/>
      </c>
      <c r="Q279" s="16" t="str">
        <f t="shared" si="65"/>
        <v/>
      </c>
      <c r="R279" s="17" t="str">
        <f t="shared" si="66"/>
        <v/>
      </c>
      <c r="S279" s="39" t="str">
        <f t="shared" ca="1" si="58"/>
        <v/>
      </c>
      <c r="T279" s="39" t="str">
        <f t="shared" ca="1" si="59"/>
        <v/>
      </c>
      <c r="U279" s="15" t="str">
        <f t="shared" ca="1" si="67"/>
        <v/>
      </c>
      <c r="V279" s="40" t="str">
        <f t="shared" ca="1" si="68"/>
        <v/>
      </c>
    </row>
    <row r="280" spans="1:22" x14ac:dyDescent="0.55000000000000004">
      <c r="A280" s="5" t="str">
        <f>IF('Data Validation'!$K$2&lt;&gt;TRUE,"",'Data Validation'!A280)</f>
        <v/>
      </c>
      <c r="B280" s="5" t="str">
        <f>IF('Data Validation'!$K$2&lt;&gt;TRUE,"",'Data Validation'!C280)</f>
        <v/>
      </c>
      <c r="C280" s="5" t="str">
        <f>IF('Data Validation'!$K$2&lt;&gt;TRUE,"",'Data Validation'!E280)</f>
        <v/>
      </c>
      <c r="D280" s="5" t="str">
        <f>IF('Data Validation'!$K$2&lt;&gt;TRUE,"",'Data Validation'!G280)</f>
        <v/>
      </c>
      <c r="E280" s="5" t="str">
        <f>IF($C280&lt;&gt;"M5","",Price!F280)</f>
        <v/>
      </c>
      <c r="F280" s="5" t="str">
        <f>IF($C280&lt;&gt;"M5","",Price!G280)</f>
        <v/>
      </c>
      <c r="G280" s="65" t="str">
        <f>IF($C280&lt;&gt;"M5","",SSA!E280)</f>
        <v/>
      </c>
      <c r="H280" s="65" t="str">
        <f>IF($C280&lt;&gt;"M5","",SSA!F280)</f>
        <v/>
      </c>
      <c r="I280" s="5" t="str">
        <f t="shared" si="56"/>
        <v/>
      </c>
      <c r="J280" s="5" t="str">
        <f t="shared" si="60"/>
        <v/>
      </c>
      <c r="K280" s="5" t="str">
        <f t="shared" si="61"/>
        <v/>
      </c>
      <c r="L280" s="5" t="str">
        <f t="shared" si="62"/>
        <v/>
      </c>
      <c r="M280" s="5" t="str">
        <f t="shared" si="69"/>
        <v/>
      </c>
      <c r="N280" s="15" t="str">
        <f t="shared" si="57"/>
        <v/>
      </c>
      <c r="O280" s="15" t="str">
        <f t="shared" si="63"/>
        <v/>
      </c>
      <c r="P280" s="15" t="str">
        <f t="shared" si="64"/>
        <v/>
      </c>
      <c r="Q280" s="16" t="str">
        <f t="shared" si="65"/>
        <v/>
      </c>
      <c r="R280" s="17" t="str">
        <f t="shared" si="66"/>
        <v/>
      </c>
      <c r="S280" s="39" t="str">
        <f t="shared" ca="1" si="58"/>
        <v/>
      </c>
      <c r="T280" s="39" t="str">
        <f t="shared" ca="1" si="59"/>
        <v/>
      </c>
      <c r="U280" s="15" t="str">
        <f t="shared" ca="1" si="67"/>
        <v/>
      </c>
      <c r="V280" s="40" t="str">
        <f t="shared" ca="1" si="68"/>
        <v/>
      </c>
    </row>
    <row r="281" spans="1:22" x14ac:dyDescent="0.55000000000000004">
      <c r="A281" s="5" t="str">
        <f>IF('Data Validation'!$K$2&lt;&gt;TRUE,"",'Data Validation'!A281)</f>
        <v/>
      </c>
      <c r="B281" s="5" t="str">
        <f>IF('Data Validation'!$K$2&lt;&gt;TRUE,"",'Data Validation'!C281)</f>
        <v/>
      </c>
      <c r="C281" s="5" t="str">
        <f>IF('Data Validation'!$K$2&lt;&gt;TRUE,"",'Data Validation'!E281)</f>
        <v/>
      </c>
      <c r="D281" s="5" t="str">
        <f>IF('Data Validation'!$K$2&lt;&gt;TRUE,"",'Data Validation'!G281)</f>
        <v/>
      </c>
      <c r="E281" s="5" t="str">
        <f>IF($C281&lt;&gt;"M5","",Price!F281)</f>
        <v/>
      </c>
      <c r="F281" s="5" t="str">
        <f>IF($C281&lt;&gt;"M5","",Price!G281)</f>
        <v/>
      </c>
      <c r="G281" s="65" t="str">
        <f>IF($C281&lt;&gt;"M5","",SSA!E281)</f>
        <v/>
      </c>
      <c r="H281" s="65" t="str">
        <f>IF($C281&lt;&gt;"M5","",SSA!F281)</f>
        <v/>
      </c>
      <c r="I281" s="5" t="str">
        <f t="shared" si="56"/>
        <v/>
      </c>
      <c r="J281" s="5" t="str">
        <f t="shared" si="60"/>
        <v/>
      </c>
      <c r="K281" s="5" t="str">
        <f t="shared" si="61"/>
        <v/>
      </c>
      <c r="L281" s="5" t="str">
        <f t="shared" si="62"/>
        <v/>
      </c>
      <c r="M281" s="5" t="str">
        <f t="shared" si="69"/>
        <v/>
      </c>
      <c r="N281" s="15" t="str">
        <f t="shared" si="57"/>
        <v/>
      </c>
      <c r="O281" s="15" t="str">
        <f t="shared" si="63"/>
        <v/>
      </c>
      <c r="P281" s="15" t="str">
        <f t="shared" si="64"/>
        <v/>
      </c>
      <c r="Q281" s="16" t="str">
        <f t="shared" si="65"/>
        <v/>
      </c>
      <c r="R281" s="17" t="str">
        <f t="shared" si="66"/>
        <v/>
      </c>
      <c r="S281" s="39" t="str">
        <f t="shared" ca="1" si="58"/>
        <v/>
      </c>
      <c r="T281" s="39" t="str">
        <f t="shared" ca="1" si="59"/>
        <v/>
      </c>
      <c r="U281" s="15" t="str">
        <f t="shared" ca="1" si="67"/>
        <v/>
      </c>
      <c r="V281" s="40" t="str">
        <f t="shared" ca="1" si="68"/>
        <v/>
      </c>
    </row>
    <row r="282" spans="1:22" x14ac:dyDescent="0.55000000000000004">
      <c r="A282" s="5" t="str">
        <f>IF('Data Validation'!$K$2&lt;&gt;TRUE,"",'Data Validation'!A282)</f>
        <v/>
      </c>
      <c r="B282" s="5" t="str">
        <f>IF('Data Validation'!$K$2&lt;&gt;TRUE,"",'Data Validation'!C282)</f>
        <v/>
      </c>
      <c r="C282" s="5" t="str">
        <f>IF('Data Validation'!$K$2&lt;&gt;TRUE,"",'Data Validation'!E282)</f>
        <v/>
      </c>
      <c r="D282" s="5" t="str">
        <f>IF('Data Validation'!$K$2&lt;&gt;TRUE,"",'Data Validation'!G282)</f>
        <v/>
      </c>
      <c r="E282" s="5" t="str">
        <f>IF($C282&lt;&gt;"M5","",Price!F282)</f>
        <v/>
      </c>
      <c r="F282" s="5" t="str">
        <f>IF($C282&lt;&gt;"M5","",Price!G282)</f>
        <v/>
      </c>
      <c r="G282" s="65" t="str">
        <f>IF($C282&lt;&gt;"M5","",SSA!E282)</f>
        <v/>
      </c>
      <c r="H282" s="65" t="str">
        <f>IF($C282&lt;&gt;"M5","",SSA!F282)</f>
        <v/>
      </c>
      <c r="I282" s="5" t="str">
        <f t="shared" si="56"/>
        <v/>
      </c>
      <c r="J282" s="5" t="str">
        <f t="shared" si="60"/>
        <v/>
      </c>
      <c r="K282" s="5" t="str">
        <f t="shared" si="61"/>
        <v/>
      </c>
      <c r="L282" s="5" t="str">
        <f t="shared" si="62"/>
        <v/>
      </c>
      <c r="M282" s="5" t="str">
        <f t="shared" si="69"/>
        <v/>
      </c>
      <c r="N282" s="15" t="str">
        <f t="shared" si="57"/>
        <v/>
      </c>
      <c r="O282" s="15" t="str">
        <f t="shared" si="63"/>
        <v/>
      </c>
      <c r="P282" s="15" t="str">
        <f t="shared" si="64"/>
        <v/>
      </c>
      <c r="Q282" s="16" t="str">
        <f t="shared" si="65"/>
        <v/>
      </c>
      <c r="R282" s="17" t="str">
        <f t="shared" si="66"/>
        <v/>
      </c>
      <c r="S282" s="39" t="str">
        <f t="shared" ca="1" si="58"/>
        <v/>
      </c>
      <c r="T282" s="39" t="str">
        <f t="shared" ca="1" si="59"/>
        <v/>
      </c>
      <c r="U282" s="15" t="str">
        <f t="shared" ca="1" si="67"/>
        <v/>
      </c>
      <c r="V282" s="40" t="str">
        <f t="shared" ca="1" si="68"/>
        <v/>
      </c>
    </row>
    <row r="283" spans="1:22" x14ac:dyDescent="0.55000000000000004">
      <c r="A283" s="5" t="str">
        <f>IF('Data Validation'!$K$2&lt;&gt;TRUE,"",'Data Validation'!A283)</f>
        <v/>
      </c>
      <c r="B283" s="5" t="str">
        <f>IF('Data Validation'!$K$2&lt;&gt;TRUE,"",'Data Validation'!C283)</f>
        <v/>
      </c>
      <c r="C283" s="5" t="str">
        <f>IF('Data Validation'!$K$2&lt;&gt;TRUE,"",'Data Validation'!E283)</f>
        <v/>
      </c>
      <c r="D283" s="5" t="str">
        <f>IF('Data Validation'!$K$2&lt;&gt;TRUE,"",'Data Validation'!G283)</f>
        <v/>
      </c>
      <c r="E283" s="5" t="str">
        <f>IF($C283&lt;&gt;"M5","",Price!F283)</f>
        <v/>
      </c>
      <c r="F283" s="5" t="str">
        <f>IF($C283&lt;&gt;"M5","",Price!G283)</f>
        <v/>
      </c>
      <c r="G283" s="65" t="str">
        <f>IF($C283&lt;&gt;"M5","",SSA!E283)</f>
        <v/>
      </c>
      <c r="H283" s="65" t="str">
        <f>IF($C283&lt;&gt;"M5","",SSA!F283)</f>
        <v/>
      </c>
      <c r="I283" s="5" t="str">
        <f t="shared" si="56"/>
        <v/>
      </c>
      <c r="J283" s="5" t="str">
        <f t="shared" si="60"/>
        <v/>
      </c>
      <c r="K283" s="5" t="str">
        <f t="shared" si="61"/>
        <v/>
      </c>
      <c r="L283" s="5" t="str">
        <f t="shared" si="62"/>
        <v/>
      </c>
      <c r="M283" s="5" t="str">
        <f t="shared" si="69"/>
        <v/>
      </c>
      <c r="N283" s="15" t="str">
        <f t="shared" si="57"/>
        <v/>
      </c>
      <c r="O283" s="15" t="str">
        <f t="shared" si="63"/>
        <v/>
      </c>
      <c r="P283" s="15" t="str">
        <f t="shared" si="64"/>
        <v/>
      </c>
      <c r="Q283" s="16" t="str">
        <f t="shared" si="65"/>
        <v/>
      </c>
      <c r="R283" s="17" t="str">
        <f t="shared" si="66"/>
        <v/>
      </c>
      <c r="S283" s="39" t="str">
        <f t="shared" ca="1" si="58"/>
        <v/>
      </c>
      <c r="T283" s="39" t="str">
        <f t="shared" ca="1" si="59"/>
        <v/>
      </c>
      <c r="U283" s="15" t="str">
        <f t="shared" ca="1" si="67"/>
        <v/>
      </c>
      <c r="V283" s="40" t="str">
        <f t="shared" ca="1" si="68"/>
        <v/>
      </c>
    </row>
    <row r="284" spans="1:22" x14ac:dyDescent="0.55000000000000004">
      <c r="A284" s="5" t="str">
        <f>IF('Data Validation'!$K$2&lt;&gt;TRUE,"",'Data Validation'!A284)</f>
        <v/>
      </c>
      <c r="B284" s="5" t="str">
        <f>IF('Data Validation'!$K$2&lt;&gt;TRUE,"",'Data Validation'!C284)</f>
        <v/>
      </c>
      <c r="C284" s="5" t="str">
        <f>IF('Data Validation'!$K$2&lt;&gt;TRUE,"",'Data Validation'!E284)</f>
        <v/>
      </c>
      <c r="D284" s="5" t="str">
        <f>IF('Data Validation'!$K$2&lt;&gt;TRUE,"",'Data Validation'!G284)</f>
        <v/>
      </c>
      <c r="E284" s="5" t="str">
        <f>IF($C284&lt;&gt;"M5","",Price!F284)</f>
        <v/>
      </c>
      <c r="F284" s="5" t="str">
        <f>IF($C284&lt;&gt;"M5","",Price!G284)</f>
        <v/>
      </c>
      <c r="G284" s="65" t="str">
        <f>IF($C284&lt;&gt;"M5","",SSA!E284)</f>
        <v/>
      </c>
      <c r="H284" s="65" t="str">
        <f>IF($C284&lt;&gt;"M5","",SSA!F284)</f>
        <v/>
      </c>
      <c r="I284" s="5" t="str">
        <f t="shared" si="56"/>
        <v/>
      </c>
      <c r="J284" s="5" t="str">
        <f t="shared" si="60"/>
        <v/>
      </c>
      <c r="K284" s="5" t="str">
        <f t="shared" si="61"/>
        <v/>
      </c>
      <c r="L284" s="5" t="str">
        <f t="shared" si="62"/>
        <v/>
      </c>
      <c r="M284" s="5" t="str">
        <f t="shared" si="69"/>
        <v/>
      </c>
      <c r="N284" s="15" t="str">
        <f t="shared" si="57"/>
        <v/>
      </c>
      <c r="O284" s="15" t="str">
        <f t="shared" si="63"/>
        <v/>
      </c>
      <c r="P284" s="15" t="str">
        <f t="shared" si="64"/>
        <v/>
      </c>
      <c r="Q284" s="16" t="str">
        <f t="shared" si="65"/>
        <v/>
      </c>
      <c r="R284" s="17" t="str">
        <f t="shared" si="66"/>
        <v/>
      </c>
      <c r="S284" s="39" t="str">
        <f t="shared" ca="1" si="58"/>
        <v/>
      </c>
      <c r="T284" s="39" t="str">
        <f t="shared" ca="1" si="59"/>
        <v/>
      </c>
      <c r="U284" s="15" t="str">
        <f t="shared" ca="1" si="67"/>
        <v/>
      </c>
      <c r="V284" s="40" t="str">
        <f t="shared" ca="1" si="68"/>
        <v/>
      </c>
    </row>
    <row r="285" spans="1:22" x14ac:dyDescent="0.55000000000000004">
      <c r="A285" s="5" t="str">
        <f>IF('Data Validation'!$K$2&lt;&gt;TRUE,"",'Data Validation'!A285)</f>
        <v/>
      </c>
      <c r="B285" s="5" t="str">
        <f>IF('Data Validation'!$K$2&lt;&gt;TRUE,"",'Data Validation'!C285)</f>
        <v/>
      </c>
      <c r="C285" s="5" t="str">
        <f>IF('Data Validation'!$K$2&lt;&gt;TRUE,"",'Data Validation'!E285)</f>
        <v/>
      </c>
      <c r="D285" s="5" t="str">
        <f>IF('Data Validation'!$K$2&lt;&gt;TRUE,"",'Data Validation'!G285)</f>
        <v/>
      </c>
      <c r="E285" s="5" t="str">
        <f>IF($C285&lt;&gt;"M5","",Price!F285)</f>
        <v/>
      </c>
      <c r="F285" s="5" t="str">
        <f>IF($C285&lt;&gt;"M5","",Price!G285)</f>
        <v/>
      </c>
      <c r="G285" s="65" t="str">
        <f>IF($C285&lt;&gt;"M5","",SSA!E285)</f>
        <v/>
      </c>
      <c r="H285" s="65" t="str">
        <f>IF($C285&lt;&gt;"M5","",SSA!F285)</f>
        <v/>
      </c>
      <c r="I285" s="5" t="str">
        <f t="shared" si="56"/>
        <v/>
      </c>
      <c r="J285" s="5" t="str">
        <f t="shared" si="60"/>
        <v/>
      </c>
      <c r="K285" s="5" t="str">
        <f t="shared" si="61"/>
        <v/>
      </c>
      <c r="L285" s="5" t="str">
        <f t="shared" si="62"/>
        <v/>
      </c>
      <c r="M285" s="5" t="str">
        <f t="shared" si="69"/>
        <v/>
      </c>
      <c r="N285" s="15" t="str">
        <f t="shared" si="57"/>
        <v/>
      </c>
      <c r="O285" s="15" t="str">
        <f t="shared" si="63"/>
        <v/>
      </c>
      <c r="P285" s="15" t="str">
        <f t="shared" si="64"/>
        <v/>
      </c>
      <c r="Q285" s="16" t="str">
        <f t="shared" si="65"/>
        <v/>
      </c>
      <c r="R285" s="17" t="str">
        <f t="shared" si="66"/>
        <v/>
      </c>
      <c r="S285" s="39" t="str">
        <f t="shared" ca="1" si="58"/>
        <v/>
      </c>
      <c r="T285" s="39" t="str">
        <f t="shared" ca="1" si="59"/>
        <v/>
      </c>
      <c r="U285" s="15" t="str">
        <f t="shared" ca="1" si="67"/>
        <v/>
      </c>
      <c r="V285" s="40" t="str">
        <f t="shared" ca="1" si="68"/>
        <v/>
      </c>
    </row>
    <row r="286" spans="1:22" x14ac:dyDescent="0.55000000000000004">
      <c r="A286" s="5" t="str">
        <f>IF('Data Validation'!$K$2&lt;&gt;TRUE,"",'Data Validation'!A286)</f>
        <v/>
      </c>
      <c r="B286" s="5" t="str">
        <f>IF('Data Validation'!$K$2&lt;&gt;TRUE,"",'Data Validation'!C286)</f>
        <v/>
      </c>
      <c r="C286" s="5" t="str">
        <f>IF('Data Validation'!$K$2&lt;&gt;TRUE,"",'Data Validation'!E286)</f>
        <v/>
      </c>
      <c r="D286" s="5" t="str">
        <f>IF('Data Validation'!$K$2&lt;&gt;TRUE,"",'Data Validation'!G286)</f>
        <v/>
      </c>
      <c r="E286" s="5" t="str">
        <f>IF($C286&lt;&gt;"M5","",Price!F286)</f>
        <v/>
      </c>
      <c r="F286" s="5" t="str">
        <f>IF($C286&lt;&gt;"M5","",Price!G286)</f>
        <v/>
      </c>
      <c r="G286" s="65" t="str">
        <f>IF($C286&lt;&gt;"M5","",SSA!E286)</f>
        <v/>
      </c>
      <c r="H286" s="65" t="str">
        <f>IF($C286&lt;&gt;"M5","",SSA!F286)</f>
        <v/>
      </c>
      <c r="I286" s="5" t="str">
        <f t="shared" si="56"/>
        <v/>
      </c>
      <c r="J286" s="5" t="str">
        <f t="shared" si="60"/>
        <v/>
      </c>
      <c r="K286" s="5" t="str">
        <f t="shared" si="61"/>
        <v/>
      </c>
      <c r="L286" s="5" t="str">
        <f t="shared" si="62"/>
        <v/>
      </c>
      <c r="M286" s="5" t="str">
        <f t="shared" si="69"/>
        <v/>
      </c>
      <c r="N286" s="15" t="str">
        <f t="shared" si="57"/>
        <v/>
      </c>
      <c r="O286" s="15" t="str">
        <f t="shared" si="63"/>
        <v/>
      </c>
      <c r="P286" s="15" t="str">
        <f t="shared" si="64"/>
        <v/>
      </c>
      <c r="Q286" s="16" t="str">
        <f t="shared" si="65"/>
        <v/>
      </c>
      <c r="R286" s="17" t="str">
        <f t="shared" si="66"/>
        <v/>
      </c>
      <c r="S286" s="39" t="str">
        <f t="shared" ca="1" si="58"/>
        <v/>
      </c>
      <c r="T286" s="39" t="str">
        <f t="shared" ca="1" si="59"/>
        <v/>
      </c>
      <c r="U286" s="15" t="str">
        <f t="shared" ca="1" si="67"/>
        <v/>
      </c>
      <c r="V286" s="40" t="str">
        <f t="shared" ca="1" si="68"/>
        <v/>
      </c>
    </row>
    <row r="287" spans="1:22" x14ac:dyDescent="0.55000000000000004">
      <c r="A287" s="5" t="str">
        <f>IF('Data Validation'!$K$2&lt;&gt;TRUE,"",'Data Validation'!A287)</f>
        <v/>
      </c>
      <c r="B287" s="5" t="str">
        <f>IF('Data Validation'!$K$2&lt;&gt;TRUE,"",'Data Validation'!C287)</f>
        <v/>
      </c>
      <c r="C287" s="5" t="str">
        <f>IF('Data Validation'!$K$2&lt;&gt;TRUE,"",'Data Validation'!E287)</f>
        <v/>
      </c>
      <c r="D287" s="5" t="str">
        <f>IF('Data Validation'!$K$2&lt;&gt;TRUE,"",'Data Validation'!G287)</f>
        <v/>
      </c>
      <c r="E287" s="5" t="str">
        <f>IF($C287&lt;&gt;"M5","",Price!F287)</f>
        <v/>
      </c>
      <c r="F287" s="5" t="str">
        <f>IF($C287&lt;&gt;"M5","",Price!G287)</f>
        <v/>
      </c>
      <c r="G287" s="65" t="str">
        <f>IF($C287&lt;&gt;"M5","",SSA!E287)</f>
        <v/>
      </c>
      <c r="H287" s="65" t="str">
        <f>IF($C287&lt;&gt;"M5","",SSA!F287)</f>
        <v/>
      </c>
      <c r="I287" s="5" t="str">
        <f t="shared" si="56"/>
        <v/>
      </c>
      <c r="J287" s="5" t="str">
        <f t="shared" si="60"/>
        <v/>
      </c>
      <c r="K287" s="5" t="str">
        <f t="shared" si="61"/>
        <v/>
      </c>
      <c r="L287" s="5" t="str">
        <f t="shared" si="62"/>
        <v/>
      </c>
      <c r="M287" s="5" t="str">
        <f t="shared" si="69"/>
        <v/>
      </c>
      <c r="N287" s="15" t="str">
        <f t="shared" si="57"/>
        <v/>
      </c>
      <c r="O287" s="15" t="str">
        <f t="shared" si="63"/>
        <v/>
      </c>
      <c r="P287" s="15" t="str">
        <f t="shared" si="64"/>
        <v/>
      </c>
      <c r="Q287" s="16" t="str">
        <f t="shared" si="65"/>
        <v/>
      </c>
      <c r="R287" s="17" t="str">
        <f t="shared" si="66"/>
        <v/>
      </c>
      <c r="S287" s="39" t="str">
        <f t="shared" ca="1" si="58"/>
        <v/>
      </c>
      <c r="T287" s="39" t="str">
        <f t="shared" ca="1" si="59"/>
        <v/>
      </c>
      <c r="U287" s="15" t="str">
        <f t="shared" ca="1" si="67"/>
        <v/>
      </c>
      <c r="V287" s="40" t="str">
        <f t="shared" ca="1" si="68"/>
        <v/>
      </c>
    </row>
    <row r="288" spans="1:22" x14ac:dyDescent="0.55000000000000004">
      <c r="A288" s="5" t="str">
        <f>IF('Data Validation'!$K$2&lt;&gt;TRUE,"",'Data Validation'!A288)</f>
        <v/>
      </c>
      <c r="B288" s="5" t="str">
        <f>IF('Data Validation'!$K$2&lt;&gt;TRUE,"",'Data Validation'!C288)</f>
        <v/>
      </c>
      <c r="C288" s="5" t="str">
        <f>IF('Data Validation'!$K$2&lt;&gt;TRUE,"",'Data Validation'!E288)</f>
        <v/>
      </c>
      <c r="D288" s="5" t="str">
        <f>IF('Data Validation'!$K$2&lt;&gt;TRUE,"",'Data Validation'!G288)</f>
        <v/>
      </c>
      <c r="E288" s="5" t="str">
        <f>IF($C288&lt;&gt;"M5","",Price!F288)</f>
        <v/>
      </c>
      <c r="F288" s="5" t="str">
        <f>IF($C288&lt;&gt;"M5","",Price!G288)</f>
        <v/>
      </c>
      <c r="G288" s="65" t="str">
        <f>IF($C288&lt;&gt;"M5","",SSA!E288)</f>
        <v/>
      </c>
      <c r="H288" s="65" t="str">
        <f>IF($C288&lt;&gt;"M5","",SSA!F288)</f>
        <v/>
      </c>
      <c r="I288" s="5" t="str">
        <f t="shared" si="56"/>
        <v/>
      </c>
      <c r="J288" s="5" t="str">
        <f t="shared" si="60"/>
        <v/>
      </c>
      <c r="K288" s="5" t="str">
        <f t="shared" si="61"/>
        <v/>
      </c>
      <c r="L288" s="5" t="str">
        <f t="shared" si="62"/>
        <v/>
      </c>
      <c r="M288" s="5" t="str">
        <f t="shared" si="69"/>
        <v/>
      </c>
      <c r="N288" s="15" t="str">
        <f t="shared" si="57"/>
        <v/>
      </c>
      <c r="O288" s="15" t="str">
        <f t="shared" si="63"/>
        <v/>
      </c>
      <c r="P288" s="15" t="str">
        <f t="shared" si="64"/>
        <v/>
      </c>
      <c r="Q288" s="16" t="str">
        <f t="shared" si="65"/>
        <v/>
      </c>
      <c r="R288" s="17" t="str">
        <f t="shared" si="66"/>
        <v/>
      </c>
      <c r="S288" s="39" t="str">
        <f t="shared" ca="1" si="58"/>
        <v/>
      </c>
      <c r="T288" s="39" t="str">
        <f t="shared" ca="1" si="59"/>
        <v/>
      </c>
      <c r="U288" s="15" t="str">
        <f t="shared" ca="1" si="67"/>
        <v/>
      </c>
      <c r="V288" s="40" t="str">
        <f t="shared" ca="1" si="68"/>
        <v/>
      </c>
    </row>
    <row r="289" spans="1:22" x14ac:dyDescent="0.55000000000000004">
      <c r="A289" s="5" t="str">
        <f>IF('Data Validation'!$K$2&lt;&gt;TRUE,"",'Data Validation'!A289)</f>
        <v/>
      </c>
      <c r="B289" s="5" t="str">
        <f>IF('Data Validation'!$K$2&lt;&gt;TRUE,"",'Data Validation'!C289)</f>
        <v/>
      </c>
      <c r="C289" s="5" t="str">
        <f>IF('Data Validation'!$K$2&lt;&gt;TRUE,"",'Data Validation'!E289)</f>
        <v/>
      </c>
      <c r="D289" s="5" t="str">
        <f>IF('Data Validation'!$K$2&lt;&gt;TRUE,"",'Data Validation'!G289)</f>
        <v/>
      </c>
      <c r="E289" s="5" t="str">
        <f>IF($C289&lt;&gt;"M5","",Price!F289)</f>
        <v/>
      </c>
      <c r="F289" s="5" t="str">
        <f>IF($C289&lt;&gt;"M5","",Price!G289)</f>
        <v/>
      </c>
      <c r="G289" s="65" t="str">
        <f>IF($C289&lt;&gt;"M5","",SSA!E289)</f>
        <v/>
      </c>
      <c r="H289" s="65" t="str">
        <f>IF($C289&lt;&gt;"M5","",SSA!F289)</f>
        <v/>
      </c>
      <c r="I289" s="5" t="str">
        <f t="shared" si="56"/>
        <v/>
      </c>
      <c r="J289" s="5" t="str">
        <f t="shared" si="60"/>
        <v/>
      </c>
      <c r="K289" s="5" t="str">
        <f t="shared" si="61"/>
        <v/>
      </c>
      <c r="L289" s="5" t="str">
        <f t="shared" si="62"/>
        <v/>
      </c>
      <c r="M289" s="5" t="str">
        <f t="shared" si="69"/>
        <v/>
      </c>
      <c r="N289" s="15" t="str">
        <f t="shared" si="57"/>
        <v/>
      </c>
      <c r="O289" s="15" t="str">
        <f t="shared" si="63"/>
        <v/>
      </c>
      <c r="P289" s="15" t="str">
        <f t="shared" si="64"/>
        <v/>
      </c>
      <c r="Q289" s="16" t="str">
        <f t="shared" si="65"/>
        <v/>
      </c>
      <c r="R289" s="17" t="str">
        <f t="shared" si="66"/>
        <v/>
      </c>
      <c r="S289" s="39" t="str">
        <f t="shared" ca="1" si="58"/>
        <v/>
      </c>
      <c r="T289" s="39" t="str">
        <f t="shared" ca="1" si="59"/>
        <v/>
      </c>
      <c r="U289" s="15" t="str">
        <f t="shared" ca="1" si="67"/>
        <v/>
      </c>
      <c r="V289" s="40" t="str">
        <f t="shared" ca="1" si="68"/>
        <v/>
      </c>
    </row>
    <row r="290" spans="1:22" x14ac:dyDescent="0.55000000000000004">
      <c r="A290" s="5" t="str">
        <f>IF('Data Validation'!$K$2&lt;&gt;TRUE,"",'Data Validation'!A290)</f>
        <v/>
      </c>
      <c r="B290" s="5" t="str">
        <f>IF('Data Validation'!$K$2&lt;&gt;TRUE,"",'Data Validation'!C290)</f>
        <v/>
      </c>
      <c r="C290" s="5" t="str">
        <f>IF('Data Validation'!$K$2&lt;&gt;TRUE,"",'Data Validation'!E290)</f>
        <v/>
      </c>
      <c r="D290" s="5" t="str">
        <f>IF('Data Validation'!$K$2&lt;&gt;TRUE,"",'Data Validation'!G290)</f>
        <v/>
      </c>
      <c r="E290" s="5" t="str">
        <f>IF($C290&lt;&gt;"M5","",Price!F290)</f>
        <v/>
      </c>
      <c r="F290" s="5" t="str">
        <f>IF($C290&lt;&gt;"M5","",Price!G290)</f>
        <v/>
      </c>
      <c r="G290" s="65" t="str">
        <f>IF($C290&lt;&gt;"M5","",SSA!E290)</f>
        <v/>
      </c>
      <c r="H290" s="65" t="str">
        <f>IF($C290&lt;&gt;"M5","",SSA!F290)</f>
        <v/>
      </c>
      <c r="I290" s="5" t="str">
        <f t="shared" si="56"/>
        <v/>
      </c>
      <c r="J290" s="5" t="str">
        <f t="shared" si="60"/>
        <v/>
      </c>
      <c r="K290" s="5" t="str">
        <f t="shared" si="61"/>
        <v/>
      </c>
      <c r="L290" s="5" t="str">
        <f t="shared" si="62"/>
        <v/>
      </c>
      <c r="M290" s="5" t="str">
        <f t="shared" si="69"/>
        <v/>
      </c>
      <c r="N290" s="15" t="str">
        <f t="shared" si="57"/>
        <v/>
      </c>
      <c r="O290" s="15" t="str">
        <f t="shared" si="63"/>
        <v/>
      </c>
      <c r="P290" s="15" t="str">
        <f t="shared" si="64"/>
        <v/>
      </c>
      <c r="Q290" s="16" t="str">
        <f t="shared" si="65"/>
        <v/>
      </c>
      <c r="R290" s="17" t="str">
        <f t="shared" si="66"/>
        <v/>
      </c>
      <c r="S290" s="39" t="str">
        <f t="shared" ca="1" si="58"/>
        <v/>
      </c>
      <c r="T290" s="39" t="str">
        <f t="shared" ca="1" si="59"/>
        <v/>
      </c>
      <c r="U290" s="15" t="str">
        <f t="shared" ca="1" si="67"/>
        <v/>
      </c>
      <c r="V290" s="40" t="str">
        <f t="shared" ca="1" si="68"/>
        <v/>
      </c>
    </row>
    <row r="291" spans="1:22" x14ac:dyDescent="0.55000000000000004">
      <c r="A291" s="5" t="str">
        <f>IF('Data Validation'!$K$2&lt;&gt;TRUE,"",'Data Validation'!A291)</f>
        <v/>
      </c>
      <c r="B291" s="5" t="str">
        <f>IF('Data Validation'!$K$2&lt;&gt;TRUE,"",'Data Validation'!C291)</f>
        <v/>
      </c>
      <c r="C291" s="5" t="str">
        <f>IF('Data Validation'!$K$2&lt;&gt;TRUE,"",'Data Validation'!E291)</f>
        <v/>
      </c>
      <c r="D291" s="5" t="str">
        <f>IF('Data Validation'!$K$2&lt;&gt;TRUE,"",'Data Validation'!G291)</f>
        <v/>
      </c>
      <c r="E291" s="5" t="str">
        <f>IF($C291&lt;&gt;"M5","",Price!F291)</f>
        <v/>
      </c>
      <c r="F291" s="5" t="str">
        <f>IF($C291&lt;&gt;"M5","",Price!G291)</f>
        <v/>
      </c>
      <c r="G291" s="65" t="str">
        <f>IF($C291&lt;&gt;"M5","",SSA!E291)</f>
        <v/>
      </c>
      <c r="H291" s="65" t="str">
        <f>IF($C291&lt;&gt;"M5","",SSA!F291)</f>
        <v/>
      </c>
      <c r="I291" s="5" t="str">
        <f t="shared" si="56"/>
        <v/>
      </c>
      <c r="J291" s="5" t="str">
        <f t="shared" si="60"/>
        <v/>
      </c>
      <c r="K291" s="5" t="str">
        <f t="shared" si="61"/>
        <v/>
      </c>
      <c r="L291" s="5" t="str">
        <f t="shared" si="62"/>
        <v/>
      </c>
      <c r="M291" s="5" t="str">
        <f t="shared" si="69"/>
        <v/>
      </c>
      <c r="N291" s="15" t="str">
        <f t="shared" si="57"/>
        <v/>
      </c>
      <c r="O291" s="15" t="str">
        <f t="shared" si="63"/>
        <v/>
      </c>
      <c r="P291" s="15" t="str">
        <f t="shared" si="64"/>
        <v/>
      </c>
      <c r="Q291" s="16" t="str">
        <f t="shared" si="65"/>
        <v/>
      </c>
      <c r="R291" s="17" t="str">
        <f t="shared" si="66"/>
        <v/>
      </c>
      <c r="S291" s="39" t="str">
        <f t="shared" ca="1" si="58"/>
        <v/>
      </c>
      <c r="T291" s="39" t="str">
        <f t="shared" ca="1" si="59"/>
        <v/>
      </c>
      <c r="U291" s="15" t="str">
        <f t="shared" ca="1" si="67"/>
        <v/>
      </c>
      <c r="V291" s="40" t="str">
        <f t="shared" ca="1" si="68"/>
        <v/>
      </c>
    </row>
    <row r="292" spans="1:22" x14ac:dyDescent="0.55000000000000004">
      <c r="A292" s="5" t="str">
        <f>IF('Data Validation'!$K$2&lt;&gt;TRUE,"",'Data Validation'!A292)</f>
        <v/>
      </c>
      <c r="B292" s="5" t="str">
        <f>IF('Data Validation'!$K$2&lt;&gt;TRUE,"",'Data Validation'!C292)</f>
        <v/>
      </c>
      <c r="C292" s="5" t="str">
        <f>IF('Data Validation'!$K$2&lt;&gt;TRUE,"",'Data Validation'!E292)</f>
        <v/>
      </c>
      <c r="D292" s="5" t="str">
        <f>IF('Data Validation'!$K$2&lt;&gt;TRUE,"",'Data Validation'!G292)</f>
        <v/>
      </c>
      <c r="E292" s="5" t="str">
        <f>IF($C292&lt;&gt;"M5","",Price!F292)</f>
        <v/>
      </c>
      <c r="F292" s="5" t="str">
        <f>IF($C292&lt;&gt;"M5","",Price!G292)</f>
        <v/>
      </c>
      <c r="G292" s="65" t="str">
        <f>IF($C292&lt;&gt;"M5","",SSA!E292)</f>
        <v/>
      </c>
      <c r="H292" s="65" t="str">
        <f>IF($C292&lt;&gt;"M5","",SSA!F292)</f>
        <v/>
      </c>
      <c r="I292" s="5" t="str">
        <f t="shared" si="56"/>
        <v/>
      </c>
      <c r="J292" s="5" t="str">
        <f t="shared" si="60"/>
        <v/>
      </c>
      <c r="K292" s="5" t="str">
        <f t="shared" si="61"/>
        <v/>
      </c>
      <c r="L292" s="5" t="str">
        <f t="shared" si="62"/>
        <v/>
      </c>
      <c r="M292" s="5" t="str">
        <f t="shared" si="69"/>
        <v/>
      </c>
      <c r="N292" s="15" t="str">
        <f t="shared" si="57"/>
        <v/>
      </c>
      <c r="O292" s="15" t="str">
        <f t="shared" si="63"/>
        <v/>
      </c>
      <c r="P292" s="15" t="str">
        <f t="shared" si="64"/>
        <v/>
      </c>
      <c r="Q292" s="16" t="str">
        <f t="shared" si="65"/>
        <v/>
      </c>
      <c r="R292" s="17" t="str">
        <f t="shared" si="66"/>
        <v/>
      </c>
      <c r="S292" s="39" t="str">
        <f t="shared" ca="1" si="58"/>
        <v/>
      </c>
      <c r="T292" s="39" t="str">
        <f t="shared" ca="1" si="59"/>
        <v/>
      </c>
      <c r="U292" s="15" t="str">
        <f t="shared" ca="1" si="67"/>
        <v/>
      </c>
      <c r="V292" s="40" t="str">
        <f t="shared" ca="1" si="68"/>
        <v/>
      </c>
    </row>
    <row r="293" spans="1:22" x14ac:dyDescent="0.55000000000000004">
      <c r="A293" s="5" t="str">
        <f>IF('Data Validation'!$K$2&lt;&gt;TRUE,"",'Data Validation'!A293)</f>
        <v/>
      </c>
      <c r="B293" s="5" t="str">
        <f>IF('Data Validation'!$K$2&lt;&gt;TRUE,"",'Data Validation'!C293)</f>
        <v/>
      </c>
      <c r="C293" s="5" t="str">
        <f>IF('Data Validation'!$K$2&lt;&gt;TRUE,"",'Data Validation'!E293)</f>
        <v/>
      </c>
      <c r="D293" s="5" t="str">
        <f>IF('Data Validation'!$K$2&lt;&gt;TRUE,"",'Data Validation'!G293)</f>
        <v/>
      </c>
      <c r="E293" s="5" t="str">
        <f>IF($C293&lt;&gt;"M5","",Price!F293)</f>
        <v/>
      </c>
      <c r="F293" s="5" t="str">
        <f>IF($C293&lt;&gt;"M5","",Price!G293)</f>
        <v/>
      </c>
      <c r="G293" s="65" t="str">
        <f>IF($C293&lt;&gt;"M5","",SSA!E293)</f>
        <v/>
      </c>
      <c r="H293" s="65" t="str">
        <f>IF($C293&lt;&gt;"M5","",SSA!F293)</f>
        <v/>
      </c>
      <c r="I293" s="5" t="str">
        <f t="shared" si="56"/>
        <v/>
      </c>
      <c r="J293" s="5" t="str">
        <f t="shared" si="60"/>
        <v/>
      </c>
      <c r="K293" s="5" t="str">
        <f t="shared" si="61"/>
        <v/>
      </c>
      <c r="L293" s="5" t="str">
        <f t="shared" si="62"/>
        <v/>
      </c>
      <c r="M293" s="5" t="str">
        <f t="shared" si="69"/>
        <v/>
      </c>
      <c r="N293" s="15" t="str">
        <f t="shared" si="57"/>
        <v/>
      </c>
      <c r="O293" s="15" t="str">
        <f t="shared" si="63"/>
        <v/>
      </c>
      <c r="P293" s="15" t="str">
        <f t="shared" si="64"/>
        <v/>
      </c>
      <c r="Q293" s="16" t="str">
        <f t="shared" si="65"/>
        <v/>
      </c>
      <c r="R293" s="17" t="str">
        <f t="shared" si="66"/>
        <v/>
      </c>
      <c r="S293" s="39" t="str">
        <f t="shared" ca="1" si="58"/>
        <v/>
      </c>
      <c r="T293" s="39" t="str">
        <f t="shared" ca="1" si="59"/>
        <v/>
      </c>
      <c r="U293" s="15" t="str">
        <f t="shared" ca="1" si="67"/>
        <v/>
      </c>
      <c r="V293" s="40" t="str">
        <f t="shared" ca="1" si="68"/>
        <v/>
      </c>
    </row>
    <row r="294" spans="1:22" x14ac:dyDescent="0.55000000000000004">
      <c r="A294" s="5" t="str">
        <f>IF('Data Validation'!$K$2&lt;&gt;TRUE,"",'Data Validation'!A294)</f>
        <v/>
      </c>
      <c r="B294" s="5" t="str">
        <f>IF('Data Validation'!$K$2&lt;&gt;TRUE,"",'Data Validation'!C294)</f>
        <v/>
      </c>
      <c r="C294" s="5" t="str">
        <f>IF('Data Validation'!$K$2&lt;&gt;TRUE,"",'Data Validation'!E294)</f>
        <v/>
      </c>
      <c r="D294" s="5" t="str">
        <f>IF('Data Validation'!$K$2&lt;&gt;TRUE,"",'Data Validation'!G294)</f>
        <v/>
      </c>
      <c r="E294" s="5" t="str">
        <f>IF($C294&lt;&gt;"M5","",Price!F294)</f>
        <v/>
      </c>
      <c r="F294" s="5" t="str">
        <f>IF($C294&lt;&gt;"M5","",Price!G294)</f>
        <v/>
      </c>
      <c r="G294" s="65" t="str">
        <f>IF($C294&lt;&gt;"M5","",SSA!E294)</f>
        <v/>
      </c>
      <c r="H294" s="65" t="str">
        <f>IF($C294&lt;&gt;"M5","",SSA!F294)</f>
        <v/>
      </c>
      <c r="I294" s="5" t="str">
        <f t="shared" si="56"/>
        <v/>
      </c>
      <c r="J294" s="5" t="str">
        <f t="shared" si="60"/>
        <v/>
      </c>
      <c r="K294" s="5" t="str">
        <f t="shared" si="61"/>
        <v/>
      </c>
      <c r="L294" s="5" t="str">
        <f t="shared" si="62"/>
        <v/>
      </c>
      <c r="M294" s="5" t="str">
        <f t="shared" si="69"/>
        <v/>
      </c>
      <c r="N294" s="15" t="str">
        <f t="shared" si="57"/>
        <v/>
      </c>
      <c r="O294" s="15" t="str">
        <f t="shared" si="63"/>
        <v/>
      </c>
      <c r="P294" s="15" t="str">
        <f t="shared" si="64"/>
        <v/>
      </c>
      <c r="Q294" s="16" t="str">
        <f t="shared" si="65"/>
        <v/>
      </c>
      <c r="R294" s="17" t="str">
        <f t="shared" si="66"/>
        <v/>
      </c>
      <c r="S294" s="39" t="str">
        <f t="shared" ca="1" si="58"/>
        <v/>
      </c>
      <c r="T294" s="39" t="str">
        <f t="shared" ca="1" si="59"/>
        <v/>
      </c>
      <c r="U294" s="15" t="str">
        <f t="shared" ca="1" si="67"/>
        <v/>
      </c>
      <c r="V294" s="40" t="str">
        <f t="shared" ca="1" si="68"/>
        <v/>
      </c>
    </row>
    <row r="295" spans="1:22" x14ac:dyDescent="0.55000000000000004">
      <c r="A295" s="5" t="str">
        <f>IF('Data Validation'!$K$2&lt;&gt;TRUE,"",'Data Validation'!A295)</f>
        <v/>
      </c>
      <c r="B295" s="5" t="str">
        <f>IF('Data Validation'!$K$2&lt;&gt;TRUE,"",'Data Validation'!C295)</f>
        <v/>
      </c>
      <c r="C295" s="5" t="str">
        <f>IF('Data Validation'!$K$2&lt;&gt;TRUE,"",'Data Validation'!E295)</f>
        <v/>
      </c>
      <c r="D295" s="5" t="str">
        <f>IF('Data Validation'!$K$2&lt;&gt;TRUE,"",'Data Validation'!G295)</f>
        <v/>
      </c>
      <c r="E295" s="5" t="str">
        <f>IF($C295&lt;&gt;"M5","",Price!F295)</f>
        <v/>
      </c>
      <c r="F295" s="5" t="str">
        <f>IF($C295&lt;&gt;"M5","",Price!G295)</f>
        <v/>
      </c>
      <c r="G295" s="65" t="str">
        <f>IF($C295&lt;&gt;"M5","",SSA!E295)</f>
        <v/>
      </c>
      <c r="H295" s="65" t="str">
        <f>IF($C295&lt;&gt;"M5","",SSA!F295)</f>
        <v/>
      </c>
      <c r="I295" s="5" t="str">
        <f t="shared" si="56"/>
        <v/>
      </c>
      <c r="J295" s="5" t="str">
        <f t="shared" si="60"/>
        <v/>
      </c>
      <c r="K295" s="5" t="str">
        <f t="shared" si="61"/>
        <v/>
      </c>
      <c r="L295" s="5" t="str">
        <f t="shared" si="62"/>
        <v/>
      </c>
      <c r="M295" s="5" t="str">
        <f t="shared" si="69"/>
        <v/>
      </c>
      <c r="N295" s="15" t="str">
        <f t="shared" si="57"/>
        <v/>
      </c>
      <c r="O295" s="15" t="str">
        <f t="shared" si="63"/>
        <v/>
      </c>
      <c r="P295" s="15" t="str">
        <f t="shared" si="64"/>
        <v/>
      </c>
      <c r="Q295" s="16" t="str">
        <f t="shared" si="65"/>
        <v/>
      </c>
      <c r="R295" s="17" t="str">
        <f t="shared" si="66"/>
        <v/>
      </c>
      <c r="S295" s="39" t="str">
        <f t="shared" ca="1" si="58"/>
        <v/>
      </c>
      <c r="T295" s="39" t="str">
        <f t="shared" ca="1" si="59"/>
        <v/>
      </c>
      <c r="U295" s="15" t="str">
        <f t="shared" ca="1" si="67"/>
        <v/>
      </c>
      <c r="V295" s="40" t="str">
        <f t="shared" ca="1" si="68"/>
        <v/>
      </c>
    </row>
    <row r="296" spans="1:22" x14ac:dyDescent="0.55000000000000004">
      <c r="A296" s="5" t="str">
        <f>IF('Data Validation'!$K$2&lt;&gt;TRUE,"",'Data Validation'!A296)</f>
        <v/>
      </c>
      <c r="B296" s="5" t="str">
        <f>IF('Data Validation'!$K$2&lt;&gt;TRUE,"",'Data Validation'!C296)</f>
        <v/>
      </c>
      <c r="C296" s="5" t="str">
        <f>IF('Data Validation'!$K$2&lt;&gt;TRUE,"",'Data Validation'!E296)</f>
        <v/>
      </c>
      <c r="D296" s="5" t="str">
        <f>IF('Data Validation'!$K$2&lt;&gt;TRUE,"",'Data Validation'!G296)</f>
        <v/>
      </c>
      <c r="E296" s="5" t="str">
        <f>IF($C296&lt;&gt;"M5","",Price!F296)</f>
        <v/>
      </c>
      <c r="F296" s="5" t="str">
        <f>IF($C296&lt;&gt;"M5","",Price!G296)</f>
        <v/>
      </c>
      <c r="G296" s="65" t="str">
        <f>IF($C296&lt;&gt;"M5","",SSA!E296)</f>
        <v/>
      </c>
      <c r="H296" s="65" t="str">
        <f>IF($C296&lt;&gt;"M5","",SSA!F296)</f>
        <v/>
      </c>
      <c r="I296" s="5" t="str">
        <f t="shared" si="56"/>
        <v/>
      </c>
      <c r="J296" s="5" t="str">
        <f t="shared" si="60"/>
        <v/>
      </c>
      <c r="K296" s="5" t="str">
        <f t="shared" si="61"/>
        <v/>
      </c>
      <c r="L296" s="5" t="str">
        <f t="shared" si="62"/>
        <v/>
      </c>
      <c r="M296" s="5" t="str">
        <f t="shared" si="69"/>
        <v/>
      </c>
      <c r="N296" s="15" t="str">
        <f t="shared" si="57"/>
        <v/>
      </c>
      <c r="O296" s="15" t="str">
        <f t="shared" si="63"/>
        <v/>
      </c>
      <c r="P296" s="15" t="str">
        <f t="shared" si="64"/>
        <v/>
      </c>
      <c r="Q296" s="16" t="str">
        <f t="shared" si="65"/>
        <v/>
      </c>
      <c r="R296" s="17" t="str">
        <f t="shared" si="66"/>
        <v/>
      </c>
      <c r="S296" s="39" t="str">
        <f t="shared" ca="1" si="58"/>
        <v/>
      </c>
      <c r="T296" s="39" t="str">
        <f t="shared" ca="1" si="59"/>
        <v/>
      </c>
      <c r="U296" s="15" t="str">
        <f t="shared" ca="1" si="67"/>
        <v/>
      </c>
      <c r="V296" s="40" t="str">
        <f t="shared" ca="1" si="68"/>
        <v/>
      </c>
    </row>
    <row r="297" spans="1:22" x14ac:dyDescent="0.55000000000000004">
      <c r="A297" s="5" t="str">
        <f>IF('Data Validation'!$K$2&lt;&gt;TRUE,"",'Data Validation'!A297)</f>
        <v/>
      </c>
      <c r="B297" s="5" t="str">
        <f>IF('Data Validation'!$K$2&lt;&gt;TRUE,"",'Data Validation'!C297)</f>
        <v/>
      </c>
      <c r="C297" s="5" t="str">
        <f>IF('Data Validation'!$K$2&lt;&gt;TRUE,"",'Data Validation'!E297)</f>
        <v/>
      </c>
      <c r="D297" s="5" t="str">
        <f>IF('Data Validation'!$K$2&lt;&gt;TRUE,"",'Data Validation'!G297)</f>
        <v/>
      </c>
      <c r="E297" s="5" t="str">
        <f>IF($C297&lt;&gt;"M5","",Price!F297)</f>
        <v/>
      </c>
      <c r="F297" s="5" t="str">
        <f>IF($C297&lt;&gt;"M5","",Price!G297)</f>
        <v/>
      </c>
      <c r="G297" s="65" t="str">
        <f>IF($C297&lt;&gt;"M5","",SSA!E297)</f>
        <v/>
      </c>
      <c r="H297" s="65" t="str">
        <f>IF($C297&lt;&gt;"M5","",SSA!F297)</f>
        <v/>
      </c>
      <c r="I297" s="5" t="str">
        <f t="shared" si="56"/>
        <v/>
      </c>
      <c r="J297" s="5" t="str">
        <f t="shared" si="60"/>
        <v/>
      </c>
      <c r="K297" s="5" t="str">
        <f t="shared" si="61"/>
        <v/>
      </c>
      <c r="L297" s="5" t="str">
        <f t="shared" si="62"/>
        <v/>
      </c>
      <c r="M297" s="5" t="str">
        <f t="shared" si="69"/>
        <v/>
      </c>
      <c r="N297" s="15" t="str">
        <f t="shared" si="57"/>
        <v/>
      </c>
      <c r="O297" s="15" t="str">
        <f t="shared" si="63"/>
        <v/>
      </c>
      <c r="P297" s="15" t="str">
        <f t="shared" si="64"/>
        <v/>
      </c>
      <c r="Q297" s="16" t="str">
        <f t="shared" si="65"/>
        <v/>
      </c>
      <c r="R297" s="17" t="str">
        <f t="shared" si="66"/>
        <v/>
      </c>
      <c r="S297" s="39" t="str">
        <f t="shared" ca="1" si="58"/>
        <v/>
      </c>
      <c r="T297" s="39" t="str">
        <f t="shared" ca="1" si="59"/>
        <v/>
      </c>
      <c r="U297" s="15" t="str">
        <f t="shared" ca="1" si="67"/>
        <v/>
      </c>
      <c r="V297" s="40" t="str">
        <f t="shared" ca="1" si="68"/>
        <v/>
      </c>
    </row>
    <row r="298" spans="1:22" x14ac:dyDescent="0.55000000000000004">
      <c r="A298" s="5" t="str">
        <f>IF('Data Validation'!$K$2&lt;&gt;TRUE,"",'Data Validation'!A298)</f>
        <v/>
      </c>
      <c r="B298" s="5" t="str">
        <f>IF('Data Validation'!$K$2&lt;&gt;TRUE,"",'Data Validation'!C298)</f>
        <v/>
      </c>
      <c r="C298" s="5" t="str">
        <f>IF('Data Validation'!$K$2&lt;&gt;TRUE,"",'Data Validation'!E298)</f>
        <v/>
      </c>
      <c r="D298" s="5" t="str">
        <f>IF('Data Validation'!$K$2&lt;&gt;TRUE,"",'Data Validation'!G298)</f>
        <v/>
      </c>
      <c r="E298" s="5" t="str">
        <f>IF($C298&lt;&gt;"M5","",Price!F298)</f>
        <v/>
      </c>
      <c r="F298" s="5" t="str">
        <f>IF($C298&lt;&gt;"M5","",Price!G298)</f>
        <v/>
      </c>
      <c r="G298" s="65" t="str">
        <f>IF($C298&lt;&gt;"M5","",SSA!E298)</f>
        <v/>
      </c>
      <c r="H298" s="65" t="str">
        <f>IF($C298&lt;&gt;"M5","",SSA!F298)</f>
        <v/>
      </c>
      <c r="I298" s="5" t="str">
        <f t="shared" si="56"/>
        <v/>
      </c>
      <c r="J298" s="5" t="str">
        <f t="shared" si="60"/>
        <v/>
      </c>
      <c r="K298" s="5" t="str">
        <f t="shared" si="61"/>
        <v/>
      </c>
      <c r="L298" s="5" t="str">
        <f t="shared" si="62"/>
        <v/>
      </c>
      <c r="M298" s="5" t="str">
        <f t="shared" si="69"/>
        <v/>
      </c>
      <c r="N298" s="15" t="str">
        <f t="shared" si="57"/>
        <v/>
      </c>
      <c r="O298" s="15" t="str">
        <f t="shared" si="63"/>
        <v/>
      </c>
      <c r="P298" s="15" t="str">
        <f t="shared" si="64"/>
        <v/>
      </c>
      <c r="Q298" s="16" t="str">
        <f t="shared" si="65"/>
        <v/>
      </c>
      <c r="R298" s="17" t="str">
        <f t="shared" si="66"/>
        <v/>
      </c>
      <c r="S298" s="39" t="str">
        <f t="shared" ca="1" si="58"/>
        <v/>
      </c>
      <c r="T298" s="39" t="str">
        <f t="shared" ca="1" si="59"/>
        <v/>
      </c>
      <c r="U298" s="15" t="str">
        <f t="shared" ca="1" si="67"/>
        <v/>
      </c>
      <c r="V298" s="40" t="str">
        <f t="shared" ca="1" si="68"/>
        <v/>
      </c>
    </row>
    <row r="299" spans="1:22" x14ac:dyDescent="0.55000000000000004">
      <c r="A299" s="5" t="str">
        <f>IF('Data Validation'!$K$2&lt;&gt;TRUE,"",'Data Validation'!A299)</f>
        <v/>
      </c>
      <c r="B299" s="5" t="str">
        <f>IF('Data Validation'!$K$2&lt;&gt;TRUE,"",'Data Validation'!C299)</f>
        <v/>
      </c>
      <c r="C299" s="5" t="str">
        <f>IF('Data Validation'!$K$2&lt;&gt;TRUE,"",'Data Validation'!E299)</f>
        <v/>
      </c>
      <c r="D299" s="5" t="str">
        <f>IF('Data Validation'!$K$2&lt;&gt;TRUE,"",'Data Validation'!G299)</f>
        <v/>
      </c>
      <c r="E299" s="5" t="str">
        <f>IF($C299&lt;&gt;"M5","",Price!F299)</f>
        <v/>
      </c>
      <c r="F299" s="5" t="str">
        <f>IF($C299&lt;&gt;"M5","",Price!G299)</f>
        <v/>
      </c>
      <c r="G299" s="65" t="str">
        <f>IF($C299&lt;&gt;"M5","",SSA!E299)</f>
        <v/>
      </c>
      <c r="H299" s="65" t="str">
        <f>IF($C299&lt;&gt;"M5","",SSA!F299)</f>
        <v/>
      </c>
      <c r="I299" s="5" t="str">
        <f t="shared" si="56"/>
        <v/>
      </c>
      <c r="J299" s="5" t="str">
        <f t="shared" si="60"/>
        <v/>
      </c>
      <c r="K299" s="5" t="str">
        <f t="shared" si="61"/>
        <v/>
      </c>
      <c r="L299" s="5" t="str">
        <f t="shared" si="62"/>
        <v/>
      </c>
      <c r="M299" s="5" t="str">
        <f t="shared" si="69"/>
        <v/>
      </c>
      <c r="N299" s="15" t="str">
        <f t="shared" si="57"/>
        <v/>
      </c>
      <c r="O299" s="15" t="str">
        <f t="shared" si="63"/>
        <v/>
      </c>
      <c r="P299" s="15" t="str">
        <f t="shared" si="64"/>
        <v/>
      </c>
      <c r="Q299" s="16" t="str">
        <f t="shared" si="65"/>
        <v/>
      </c>
      <c r="R299" s="17" t="str">
        <f t="shared" si="66"/>
        <v/>
      </c>
      <c r="S299" s="39" t="str">
        <f t="shared" ca="1" si="58"/>
        <v/>
      </c>
      <c r="T299" s="39" t="str">
        <f t="shared" ca="1" si="59"/>
        <v/>
      </c>
      <c r="U299" s="15" t="str">
        <f t="shared" ca="1" si="67"/>
        <v/>
      </c>
      <c r="V299" s="40" t="str">
        <f t="shared" ca="1" si="68"/>
        <v/>
      </c>
    </row>
    <row r="300" spans="1:22" x14ac:dyDescent="0.55000000000000004">
      <c r="A300" s="5" t="str">
        <f>IF('Data Validation'!$K$2&lt;&gt;TRUE,"",'Data Validation'!A300)</f>
        <v/>
      </c>
      <c r="B300" s="5" t="str">
        <f>IF('Data Validation'!$K$2&lt;&gt;TRUE,"",'Data Validation'!C300)</f>
        <v/>
      </c>
      <c r="C300" s="5" t="str">
        <f>IF('Data Validation'!$K$2&lt;&gt;TRUE,"",'Data Validation'!E300)</f>
        <v/>
      </c>
      <c r="D300" s="5" t="str">
        <f>IF('Data Validation'!$K$2&lt;&gt;TRUE,"",'Data Validation'!G300)</f>
        <v/>
      </c>
      <c r="E300" s="5" t="str">
        <f>IF($C300&lt;&gt;"M5","",Price!F300)</f>
        <v/>
      </c>
      <c r="F300" s="5" t="str">
        <f>IF($C300&lt;&gt;"M5","",Price!G300)</f>
        <v/>
      </c>
      <c r="G300" s="65" t="str">
        <f>IF($C300&lt;&gt;"M5","",SSA!E300)</f>
        <v/>
      </c>
      <c r="H300" s="65" t="str">
        <f>IF($C300&lt;&gt;"M5","",SSA!F300)</f>
        <v/>
      </c>
      <c r="I300" s="5" t="str">
        <f t="shared" si="56"/>
        <v/>
      </c>
      <c r="J300" s="5" t="str">
        <f t="shared" si="60"/>
        <v/>
      </c>
      <c r="K300" s="5" t="str">
        <f t="shared" si="61"/>
        <v/>
      </c>
      <c r="L300" s="5" t="str">
        <f t="shared" si="62"/>
        <v/>
      </c>
      <c r="M300" s="5" t="str">
        <f t="shared" si="69"/>
        <v/>
      </c>
      <c r="N300" s="15" t="str">
        <f t="shared" si="57"/>
        <v/>
      </c>
      <c r="O300" s="15" t="str">
        <f t="shared" si="63"/>
        <v/>
      </c>
      <c r="P300" s="15" t="str">
        <f t="shared" si="64"/>
        <v/>
      </c>
      <c r="Q300" s="16" t="str">
        <f t="shared" si="65"/>
        <v/>
      </c>
      <c r="R300" s="17" t="str">
        <f t="shared" si="66"/>
        <v/>
      </c>
      <c r="S300" s="39" t="str">
        <f t="shared" ca="1" si="58"/>
        <v/>
      </c>
      <c r="T300" s="39" t="str">
        <f t="shared" ca="1" si="59"/>
        <v/>
      </c>
      <c r="U300" s="15" t="str">
        <f t="shared" ca="1" si="67"/>
        <v/>
      </c>
      <c r="V300" s="40" t="str">
        <f t="shared" ca="1" si="68"/>
        <v/>
      </c>
    </row>
    <row r="301" spans="1:22" x14ac:dyDescent="0.55000000000000004">
      <c r="A301" s="5" t="str">
        <f>IF('Data Validation'!$K$2&lt;&gt;TRUE,"",'Data Validation'!A301)</f>
        <v/>
      </c>
      <c r="B301" s="5" t="str">
        <f>IF('Data Validation'!$K$2&lt;&gt;TRUE,"",'Data Validation'!C301)</f>
        <v/>
      </c>
      <c r="C301" s="5" t="str">
        <f>IF('Data Validation'!$K$2&lt;&gt;TRUE,"",'Data Validation'!E301)</f>
        <v/>
      </c>
      <c r="D301" s="5" t="str">
        <f>IF('Data Validation'!$K$2&lt;&gt;TRUE,"",'Data Validation'!G301)</f>
        <v/>
      </c>
      <c r="E301" s="5" t="str">
        <f>IF($C301&lt;&gt;"M5","",Price!F301)</f>
        <v/>
      </c>
      <c r="F301" s="5" t="str">
        <f>IF($C301&lt;&gt;"M5","",Price!G301)</f>
        <v/>
      </c>
      <c r="G301" s="65" t="str">
        <f>IF($C301&lt;&gt;"M5","",SSA!E301)</f>
        <v/>
      </c>
      <c r="H301" s="65" t="str">
        <f>IF($C301&lt;&gt;"M5","",SSA!F301)</f>
        <v/>
      </c>
      <c r="I301" s="5" t="str">
        <f t="shared" si="56"/>
        <v/>
      </c>
      <c r="J301" s="5" t="str">
        <f t="shared" si="60"/>
        <v/>
      </c>
      <c r="K301" s="5" t="str">
        <f t="shared" si="61"/>
        <v/>
      </c>
      <c r="L301" s="5" t="str">
        <f t="shared" si="62"/>
        <v/>
      </c>
      <c r="M301" s="5" t="str">
        <f t="shared" si="69"/>
        <v/>
      </c>
      <c r="N301" s="15" t="str">
        <f t="shared" si="57"/>
        <v/>
      </c>
      <c r="O301" s="15" t="str">
        <f t="shared" si="63"/>
        <v/>
      </c>
      <c r="P301" s="15" t="str">
        <f t="shared" si="64"/>
        <v/>
      </c>
      <c r="Q301" s="16" t="str">
        <f t="shared" si="65"/>
        <v/>
      </c>
      <c r="R301" s="17" t="str">
        <f t="shared" si="66"/>
        <v/>
      </c>
      <c r="S301" s="39" t="str">
        <f t="shared" ca="1" si="58"/>
        <v/>
      </c>
      <c r="T301" s="39" t="str">
        <f t="shared" ca="1" si="59"/>
        <v/>
      </c>
      <c r="U301" s="15" t="str">
        <f t="shared" ca="1" si="67"/>
        <v/>
      </c>
      <c r="V301" s="40" t="str">
        <f t="shared" ca="1" si="68"/>
        <v/>
      </c>
    </row>
    <row r="302" spans="1:22" x14ac:dyDescent="0.55000000000000004">
      <c r="A302" s="5" t="str">
        <f>IF('Data Validation'!$K$2&lt;&gt;TRUE,"",'Data Validation'!A302)</f>
        <v/>
      </c>
      <c r="B302" s="5" t="str">
        <f>IF('Data Validation'!$K$2&lt;&gt;TRUE,"",'Data Validation'!C302)</f>
        <v/>
      </c>
      <c r="C302" s="5" t="str">
        <f>IF('Data Validation'!$K$2&lt;&gt;TRUE,"",'Data Validation'!E302)</f>
        <v/>
      </c>
      <c r="D302" s="5" t="str">
        <f>IF('Data Validation'!$K$2&lt;&gt;TRUE,"",'Data Validation'!G302)</f>
        <v/>
      </c>
      <c r="E302" s="5" t="str">
        <f>IF($C302&lt;&gt;"M5","",Price!F302)</f>
        <v/>
      </c>
      <c r="F302" s="5" t="str">
        <f>IF($C302&lt;&gt;"M5","",Price!G302)</f>
        <v/>
      </c>
      <c r="G302" s="65" t="str">
        <f>IF($C302&lt;&gt;"M5","",SSA!E302)</f>
        <v/>
      </c>
      <c r="H302" s="65" t="str">
        <f>IF($C302&lt;&gt;"M5","",SSA!F302)</f>
        <v/>
      </c>
      <c r="I302" s="5" t="str">
        <f t="shared" si="56"/>
        <v/>
      </c>
      <c r="J302" s="5" t="str">
        <f t="shared" si="60"/>
        <v/>
      </c>
      <c r="K302" s="5" t="str">
        <f t="shared" si="61"/>
        <v/>
      </c>
      <c r="L302" s="5" t="str">
        <f t="shared" si="62"/>
        <v/>
      </c>
      <c r="M302" s="5" t="str">
        <f t="shared" si="69"/>
        <v/>
      </c>
      <c r="N302" s="15" t="str">
        <f t="shared" si="57"/>
        <v/>
      </c>
      <c r="O302" s="15" t="str">
        <f t="shared" si="63"/>
        <v/>
      </c>
      <c r="P302" s="15" t="str">
        <f t="shared" si="64"/>
        <v/>
      </c>
      <c r="Q302" s="16" t="str">
        <f t="shared" si="65"/>
        <v/>
      </c>
      <c r="R302" s="17" t="str">
        <f t="shared" si="66"/>
        <v/>
      </c>
      <c r="S302" s="39" t="str">
        <f t="shared" ca="1" si="58"/>
        <v/>
      </c>
      <c r="T302" s="39" t="str">
        <f t="shared" ca="1" si="59"/>
        <v/>
      </c>
      <c r="U302" s="15" t="str">
        <f t="shared" ca="1" si="67"/>
        <v/>
      </c>
      <c r="V302" s="40" t="str">
        <f t="shared" ca="1" si="68"/>
        <v/>
      </c>
    </row>
    <row r="303" spans="1:22" x14ac:dyDescent="0.55000000000000004">
      <c r="A303" s="5" t="str">
        <f>IF('Data Validation'!$K$2&lt;&gt;TRUE,"",'Data Validation'!A303)</f>
        <v/>
      </c>
      <c r="B303" s="5" t="str">
        <f>IF('Data Validation'!$K$2&lt;&gt;TRUE,"",'Data Validation'!C303)</f>
        <v/>
      </c>
      <c r="C303" s="5" t="str">
        <f>IF('Data Validation'!$K$2&lt;&gt;TRUE,"",'Data Validation'!E303)</f>
        <v/>
      </c>
      <c r="D303" s="5" t="str">
        <f>IF('Data Validation'!$K$2&lt;&gt;TRUE,"",'Data Validation'!G303)</f>
        <v/>
      </c>
      <c r="E303" s="5" t="str">
        <f>IF($C303&lt;&gt;"M5","",Price!F303)</f>
        <v/>
      </c>
      <c r="F303" s="5" t="str">
        <f>IF($C303&lt;&gt;"M5","",Price!G303)</f>
        <v/>
      </c>
      <c r="G303" s="65" t="str">
        <f>IF($C303&lt;&gt;"M5","",SSA!E303)</f>
        <v/>
      </c>
      <c r="H303" s="65" t="str">
        <f>IF($C303&lt;&gt;"M5","",SSA!F303)</f>
        <v/>
      </c>
      <c r="I303" s="5" t="str">
        <f t="shared" si="56"/>
        <v/>
      </c>
      <c r="J303" s="5" t="str">
        <f t="shared" si="60"/>
        <v/>
      </c>
      <c r="K303" s="5" t="str">
        <f t="shared" si="61"/>
        <v/>
      </c>
      <c r="L303" s="5" t="str">
        <f t="shared" si="62"/>
        <v/>
      </c>
      <c r="M303" s="5" t="str">
        <f t="shared" si="69"/>
        <v/>
      </c>
      <c r="N303" s="15" t="str">
        <f t="shared" si="57"/>
        <v/>
      </c>
      <c r="O303" s="15" t="str">
        <f t="shared" si="63"/>
        <v/>
      </c>
      <c r="P303" s="15" t="str">
        <f t="shared" si="64"/>
        <v/>
      </c>
      <c r="Q303" s="16" t="str">
        <f t="shared" si="65"/>
        <v/>
      </c>
      <c r="R303" s="17" t="str">
        <f t="shared" si="66"/>
        <v/>
      </c>
      <c r="S303" s="39" t="str">
        <f t="shared" ca="1" si="58"/>
        <v/>
      </c>
      <c r="T303" s="39" t="str">
        <f t="shared" ca="1" si="59"/>
        <v/>
      </c>
      <c r="U303" s="15" t="str">
        <f t="shared" ca="1" si="67"/>
        <v/>
      </c>
      <c r="V303" s="40" t="str">
        <f t="shared" ca="1" si="68"/>
        <v/>
      </c>
    </row>
    <row r="304" spans="1:22" s="12" customFormat="1" x14ac:dyDescent="0.55000000000000004">
      <c r="A304" s="5" t="str">
        <f>IF('Data Validation'!$K$2&lt;&gt;TRUE,"",'Data Validation'!A304)</f>
        <v/>
      </c>
      <c r="B304" s="5" t="str">
        <f>IF('Data Validation'!$K$2&lt;&gt;TRUE,"",'Data Validation'!C304)</f>
        <v/>
      </c>
      <c r="C304" s="5" t="str">
        <f>IF('Data Validation'!$K$2&lt;&gt;TRUE,"",'Data Validation'!E304)</f>
        <v/>
      </c>
      <c r="D304" s="5" t="str">
        <f>IF('Data Validation'!$K$2&lt;&gt;TRUE,"",'Data Validation'!G304)</f>
        <v/>
      </c>
      <c r="E304" s="5" t="str">
        <f>IF($C304&lt;&gt;"M5","",Price!F304)</f>
        <v/>
      </c>
      <c r="F304" s="5" t="str">
        <f>IF($C304&lt;&gt;"M5","",Price!G304)</f>
        <v/>
      </c>
      <c r="G304" s="65" t="str">
        <f>IF($C304&lt;&gt;"M5","",SSA!E304)</f>
        <v/>
      </c>
      <c r="H304" s="65" t="str">
        <f>IF($C304&lt;&gt;"M5","",SSA!F304)</f>
        <v/>
      </c>
      <c r="I304" s="5" t="str">
        <f t="shared" si="56"/>
        <v/>
      </c>
      <c r="J304" s="5" t="str">
        <f t="shared" si="60"/>
        <v/>
      </c>
      <c r="K304" s="5" t="str">
        <f t="shared" si="61"/>
        <v/>
      </c>
      <c r="L304" s="5" t="str">
        <f t="shared" si="62"/>
        <v/>
      </c>
      <c r="M304" s="5" t="str">
        <f t="shared" si="69"/>
        <v/>
      </c>
      <c r="N304" s="15" t="str">
        <f t="shared" si="57"/>
        <v/>
      </c>
      <c r="O304" s="15" t="str">
        <f t="shared" si="63"/>
        <v/>
      </c>
      <c r="P304" s="15" t="str">
        <f t="shared" si="64"/>
        <v/>
      </c>
      <c r="Q304" s="16" t="str">
        <f t="shared" si="65"/>
        <v/>
      </c>
      <c r="R304" s="17" t="str">
        <f t="shared" si="66"/>
        <v/>
      </c>
      <c r="S304" s="39" t="str">
        <f t="shared" ca="1" si="58"/>
        <v/>
      </c>
      <c r="T304" s="39" t="str">
        <f t="shared" ca="1" si="59"/>
        <v/>
      </c>
      <c r="U304" s="15" t="str">
        <f t="shared" ca="1" si="67"/>
        <v/>
      </c>
      <c r="V304" s="40" t="str">
        <f t="shared" ca="1" si="68"/>
        <v/>
      </c>
    </row>
    <row r="305" spans="1:22" x14ac:dyDescent="0.55000000000000004">
      <c r="A305" s="5" t="str">
        <f>IF('Data Validation'!$K$2&lt;&gt;TRUE,"",'Data Validation'!A305)</f>
        <v/>
      </c>
      <c r="B305" s="5" t="str">
        <f>IF('Data Validation'!$K$2&lt;&gt;TRUE,"",'Data Validation'!C305)</f>
        <v/>
      </c>
      <c r="C305" s="5" t="str">
        <f>IF('Data Validation'!$K$2&lt;&gt;TRUE,"",'Data Validation'!E305)</f>
        <v/>
      </c>
      <c r="D305" s="5" t="str">
        <f>IF('Data Validation'!$K$2&lt;&gt;TRUE,"",'Data Validation'!G305)</f>
        <v/>
      </c>
      <c r="E305" s="5" t="str">
        <f>IF($C305&lt;&gt;"M5","",Price!F305)</f>
        <v/>
      </c>
      <c r="F305" s="5" t="str">
        <f>IF($C305&lt;&gt;"M5","",Price!G305)</f>
        <v/>
      </c>
      <c r="G305" s="65" t="str">
        <f>IF($C305&lt;&gt;"M5","",SSA!E305)</f>
        <v/>
      </c>
      <c r="H305" s="65" t="str">
        <f>IF($C305&lt;&gt;"M5","",SSA!F305)</f>
        <v/>
      </c>
      <c r="I305" s="5" t="str">
        <f t="shared" si="56"/>
        <v/>
      </c>
      <c r="J305" s="5" t="str">
        <f t="shared" si="60"/>
        <v/>
      </c>
      <c r="K305" s="5" t="str">
        <f t="shared" si="61"/>
        <v/>
      </c>
      <c r="L305" s="5" t="str">
        <f t="shared" si="62"/>
        <v/>
      </c>
      <c r="M305" s="5" t="str">
        <f t="shared" si="69"/>
        <v/>
      </c>
      <c r="N305" s="15" t="str">
        <f t="shared" si="57"/>
        <v/>
      </c>
      <c r="O305" s="15" t="str">
        <f t="shared" si="63"/>
        <v/>
      </c>
      <c r="P305" s="15" t="str">
        <f t="shared" si="64"/>
        <v/>
      </c>
      <c r="Q305" s="16" t="str">
        <f t="shared" si="65"/>
        <v/>
      </c>
      <c r="R305" s="17" t="str">
        <f t="shared" si="66"/>
        <v/>
      </c>
      <c r="S305" s="39" t="str">
        <f t="shared" ca="1" si="58"/>
        <v/>
      </c>
      <c r="T305" s="39" t="str">
        <f t="shared" ca="1" si="59"/>
        <v/>
      </c>
      <c r="U305" s="15" t="str">
        <f t="shared" ca="1" si="67"/>
        <v/>
      </c>
      <c r="V305" s="40" t="str">
        <f t="shared" ca="1" si="68"/>
        <v/>
      </c>
    </row>
    <row r="306" spans="1:22" x14ac:dyDescent="0.55000000000000004">
      <c r="A306" s="5" t="str">
        <f>IF('Data Validation'!$K$2&lt;&gt;TRUE,"",'Data Validation'!A306)</f>
        <v/>
      </c>
      <c r="B306" s="5" t="str">
        <f>IF('Data Validation'!$K$2&lt;&gt;TRUE,"",'Data Validation'!C306)</f>
        <v/>
      </c>
      <c r="C306" s="5" t="str">
        <f>IF('Data Validation'!$K$2&lt;&gt;TRUE,"",'Data Validation'!E306)</f>
        <v/>
      </c>
      <c r="D306" s="5" t="str">
        <f>IF('Data Validation'!$K$2&lt;&gt;TRUE,"",'Data Validation'!G306)</f>
        <v/>
      </c>
      <c r="E306" s="5" t="str">
        <f>IF($C306&lt;&gt;"M5","",Price!F306)</f>
        <v/>
      </c>
      <c r="F306" s="5" t="str">
        <f>IF($C306&lt;&gt;"M5","",Price!G306)</f>
        <v/>
      </c>
      <c r="G306" s="65" t="str">
        <f>IF($C306&lt;&gt;"M5","",SSA!E306)</f>
        <v/>
      </c>
      <c r="H306" s="65" t="str">
        <f>IF($C306&lt;&gt;"M5","",SSA!F306)</f>
        <v/>
      </c>
      <c r="I306" s="5" t="str">
        <f t="shared" si="56"/>
        <v/>
      </c>
      <c r="J306" s="5" t="str">
        <f t="shared" si="60"/>
        <v/>
      </c>
      <c r="K306" s="5" t="str">
        <f t="shared" si="61"/>
        <v/>
      </c>
      <c r="L306" s="5" t="str">
        <f t="shared" si="62"/>
        <v/>
      </c>
      <c r="M306" s="5" t="str">
        <f t="shared" si="69"/>
        <v/>
      </c>
      <c r="N306" s="15" t="str">
        <f t="shared" si="57"/>
        <v/>
      </c>
      <c r="O306" s="15" t="str">
        <f t="shared" si="63"/>
        <v/>
      </c>
      <c r="P306" s="15" t="str">
        <f t="shared" si="64"/>
        <v/>
      </c>
      <c r="Q306" s="16" t="str">
        <f t="shared" si="65"/>
        <v/>
      </c>
      <c r="R306" s="17" t="str">
        <f t="shared" si="66"/>
        <v/>
      </c>
      <c r="S306" s="39" t="str">
        <f t="shared" ca="1" si="58"/>
        <v/>
      </c>
      <c r="T306" s="39" t="str">
        <f t="shared" ca="1" si="59"/>
        <v/>
      </c>
      <c r="U306" s="15" t="str">
        <f t="shared" ca="1" si="67"/>
        <v/>
      </c>
      <c r="V306" s="40" t="str">
        <f t="shared" ca="1" si="68"/>
        <v/>
      </c>
    </row>
    <row r="307" spans="1:22" x14ac:dyDescent="0.55000000000000004">
      <c r="A307" s="5" t="str">
        <f>IF('Data Validation'!$K$2&lt;&gt;TRUE,"",'Data Validation'!A307)</f>
        <v/>
      </c>
      <c r="B307" s="5" t="str">
        <f>IF('Data Validation'!$K$2&lt;&gt;TRUE,"",'Data Validation'!C307)</f>
        <v/>
      </c>
      <c r="C307" s="5" t="str">
        <f>IF('Data Validation'!$K$2&lt;&gt;TRUE,"",'Data Validation'!E307)</f>
        <v/>
      </c>
      <c r="D307" s="5" t="str">
        <f>IF('Data Validation'!$K$2&lt;&gt;TRUE,"",'Data Validation'!G307)</f>
        <v/>
      </c>
      <c r="E307" s="5" t="str">
        <f>IF($C307&lt;&gt;"M5","",Price!F307)</f>
        <v/>
      </c>
      <c r="F307" s="5" t="str">
        <f>IF($C307&lt;&gt;"M5","",Price!G307)</f>
        <v/>
      </c>
      <c r="G307" s="65" t="str">
        <f>IF($C307&lt;&gt;"M5","",SSA!E307)</f>
        <v/>
      </c>
      <c r="H307" s="65" t="str">
        <f>IF($C307&lt;&gt;"M5","",SSA!F307)</f>
        <v/>
      </c>
      <c r="I307" s="5" t="str">
        <f t="shared" si="56"/>
        <v/>
      </c>
      <c r="J307" s="5" t="str">
        <f t="shared" si="60"/>
        <v/>
      </c>
      <c r="K307" s="5" t="str">
        <f t="shared" si="61"/>
        <v/>
      </c>
      <c r="L307" s="5" t="str">
        <f t="shared" si="62"/>
        <v/>
      </c>
      <c r="M307" s="5" t="str">
        <f t="shared" si="69"/>
        <v/>
      </c>
      <c r="N307" s="15" t="str">
        <f t="shared" si="57"/>
        <v/>
      </c>
      <c r="O307" s="15" t="str">
        <f t="shared" si="63"/>
        <v/>
      </c>
      <c r="P307" s="15" t="str">
        <f t="shared" si="64"/>
        <v/>
      </c>
      <c r="Q307" s="16" t="str">
        <f t="shared" si="65"/>
        <v/>
      </c>
      <c r="R307" s="17" t="str">
        <f t="shared" si="66"/>
        <v/>
      </c>
      <c r="S307" s="39" t="str">
        <f t="shared" ca="1" si="58"/>
        <v/>
      </c>
      <c r="T307" s="39" t="str">
        <f t="shared" ca="1" si="59"/>
        <v/>
      </c>
      <c r="U307" s="15" t="str">
        <f t="shared" ca="1" si="67"/>
        <v/>
      </c>
      <c r="V307" s="40" t="str">
        <f t="shared" ca="1" si="68"/>
        <v/>
      </c>
    </row>
    <row r="308" spans="1:22" x14ac:dyDescent="0.55000000000000004">
      <c r="A308" s="5" t="str">
        <f>IF('Data Validation'!$K$2&lt;&gt;TRUE,"",'Data Validation'!A308)</f>
        <v/>
      </c>
      <c r="B308" s="5" t="str">
        <f>IF('Data Validation'!$K$2&lt;&gt;TRUE,"",'Data Validation'!C308)</f>
        <v/>
      </c>
      <c r="C308" s="5" t="str">
        <f>IF('Data Validation'!$K$2&lt;&gt;TRUE,"",'Data Validation'!E308)</f>
        <v/>
      </c>
      <c r="D308" s="5" t="str">
        <f>IF('Data Validation'!$K$2&lt;&gt;TRUE,"",'Data Validation'!G308)</f>
        <v/>
      </c>
      <c r="E308" s="5" t="str">
        <f>IF($C308&lt;&gt;"M5","",Price!F308)</f>
        <v/>
      </c>
      <c r="F308" s="5" t="str">
        <f>IF($C308&lt;&gt;"M5","",Price!G308)</f>
        <v/>
      </c>
      <c r="G308" s="65" t="str">
        <f>IF($C308&lt;&gt;"M5","",SSA!E308)</f>
        <v/>
      </c>
      <c r="H308" s="65" t="str">
        <f>IF($C308&lt;&gt;"M5","",SSA!F308)</f>
        <v/>
      </c>
      <c r="I308" s="5" t="str">
        <f t="shared" si="56"/>
        <v/>
      </c>
      <c r="J308" s="5" t="str">
        <f t="shared" si="60"/>
        <v/>
      </c>
      <c r="K308" s="5" t="str">
        <f t="shared" si="61"/>
        <v/>
      </c>
      <c r="L308" s="5" t="str">
        <f t="shared" si="62"/>
        <v/>
      </c>
      <c r="M308" s="5" t="str">
        <f t="shared" si="69"/>
        <v/>
      </c>
      <c r="N308" s="15" t="str">
        <f t="shared" si="57"/>
        <v/>
      </c>
      <c r="O308" s="15" t="str">
        <f t="shared" si="63"/>
        <v/>
      </c>
      <c r="P308" s="15" t="str">
        <f t="shared" si="64"/>
        <v/>
      </c>
      <c r="Q308" s="16" t="str">
        <f t="shared" si="65"/>
        <v/>
      </c>
      <c r="R308" s="17" t="str">
        <f t="shared" si="66"/>
        <v/>
      </c>
      <c r="S308" s="39" t="str">
        <f t="shared" ca="1" si="58"/>
        <v/>
      </c>
      <c r="T308" s="39" t="str">
        <f t="shared" ca="1" si="59"/>
        <v/>
      </c>
      <c r="U308" s="15" t="str">
        <f t="shared" ca="1" si="67"/>
        <v/>
      </c>
      <c r="V308" s="40" t="str">
        <f t="shared" ca="1" si="68"/>
        <v/>
      </c>
    </row>
    <row r="309" spans="1:22" x14ac:dyDescent="0.55000000000000004">
      <c r="A309" s="5" t="str">
        <f>IF('Data Validation'!$K$2&lt;&gt;TRUE,"",'Data Validation'!A309)</f>
        <v/>
      </c>
      <c r="B309" s="5" t="str">
        <f>IF('Data Validation'!$K$2&lt;&gt;TRUE,"",'Data Validation'!C309)</f>
        <v/>
      </c>
      <c r="C309" s="5" t="str">
        <f>IF('Data Validation'!$K$2&lt;&gt;TRUE,"",'Data Validation'!E309)</f>
        <v/>
      </c>
      <c r="D309" s="5" t="str">
        <f>IF('Data Validation'!$K$2&lt;&gt;TRUE,"",'Data Validation'!G309)</f>
        <v/>
      </c>
      <c r="E309" s="5" t="str">
        <f>IF($C309&lt;&gt;"M5","",Price!F309)</f>
        <v/>
      </c>
      <c r="F309" s="5" t="str">
        <f>IF($C309&lt;&gt;"M5","",Price!G309)</f>
        <v/>
      </c>
      <c r="G309" s="65" t="str">
        <f>IF($C309&lt;&gt;"M5","",SSA!E309)</f>
        <v/>
      </c>
      <c r="H309" s="65" t="str">
        <f>IF($C309&lt;&gt;"M5","",SSA!F309)</f>
        <v/>
      </c>
      <c r="I309" s="5" t="str">
        <f t="shared" si="56"/>
        <v/>
      </c>
      <c r="J309" s="5" t="str">
        <f t="shared" si="60"/>
        <v/>
      </c>
      <c r="K309" s="5" t="str">
        <f t="shared" si="61"/>
        <v/>
      </c>
      <c r="L309" s="5" t="str">
        <f t="shared" si="62"/>
        <v/>
      </c>
      <c r="M309" s="5" t="str">
        <f t="shared" si="69"/>
        <v/>
      </c>
      <c r="N309" s="15" t="str">
        <f t="shared" si="57"/>
        <v/>
      </c>
      <c r="O309" s="15" t="str">
        <f t="shared" si="63"/>
        <v/>
      </c>
      <c r="P309" s="15" t="str">
        <f t="shared" si="64"/>
        <v/>
      </c>
      <c r="Q309" s="16" t="str">
        <f t="shared" si="65"/>
        <v/>
      </c>
      <c r="R309" s="17" t="str">
        <f t="shared" si="66"/>
        <v/>
      </c>
      <c r="S309" s="39" t="str">
        <f t="shared" ca="1" si="58"/>
        <v/>
      </c>
      <c r="T309" s="39" t="str">
        <f t="shared" ca="1" si="59"/>
        <v/>
      </c>
      <c r="U309" s="15" t="str">
        <f t="shared" ca="1" si="67"/>
        <v/>
      </c>
      <c r="V309" s="40" t="str">
        <f t="shared" ca="1" si="68"/>
        <v/>
      </c>
    </row>
    <row r="310" spans="1:22" x14ac:dyDescent="0.55000000000000004">
      <c r="A310" s="5" t="str">
        <f>IF('Data Validation'!$K$2&lt;&gt;TRUE,"",'Data Validation'!A310)</f>
        <v/>
      </c>
      <c r="B310" s="5" t="str">
        <f>IF('Data Validation'!$K$2&lt;&gt;TRUE,"",'Data Validation'!C310)</f>
        <v/>
      </c>
      <c r="C310" s="5" t="str">
        <f>IF('Data Validation'!$K$2&lt;&gt;TRUE,"",'Data Validation'!E310)</f>
        <v/>
      </c>
      <c r="D310" s="5" t="str">
        <f>IF('Data Validation'!$K$2&lt;&gt;TRUE,"",'Data Validation'!G310)</f>
        <v/>
      </c>
      <c r="E310" s="5" t="str">
        <f>IF($C310&lt;&gt;"M5","",Price!F310)</f>
        <v/>
      </c>
      <c r="F310" s="5" t="str">
        <f>IF($C310&lt;&gt;"M5","",Price!G310)</f>
        <v/>
      </c>
      <c r="G310" s="65" t="str">
        <f>IF($C310&lt;&gt;"M5","",SSA!E310)</f>
        <v/>
      </c>
      <c r="H310" s="65" t="str">
        <f>IF($C310&lt;&gt;"M5","",SSA!F310)</f>
        <v/>
      </c>
      <c r="I310" s="5" t="str">
        <f t="shared" si="56"/>
        <v/>
      </c>
      <c r="J310" s="5" t="str">
        <f t="shared" si="60"/>
        <v/>
      </c>
      <c r="K310" s="5" t="str">
        <f t="shared" si="61"/>
        <v/>
      </c>
      <c r="L310" s="5" t="str">
        <f t="shared" si="62"/>
        <v/>
      </c>
      <c r="M310" s="5" t="str">
        <f t="shared" si="69"/>
        <v/>
      </c>
      <c r="N310" s="15" t="str">
        <f t="shared" si="57"/>
        <v/>
      </c>
      <c r="O310" s="15" t="str">
        <f t="shared" si="63"/>
        <v/>
      </c>
      <c r="P310" s="15" t="str">
        <f t="shared" si="64"/>
        <v/>
      </c>
      <c r="Q310" s="16" t="str">
        <f t="shared" si="65"/>
        <v/>
      </c>
      <c r="R310" s="17" t="str">
        <f t="shared" si="66"/>
        <v/>
      </c>
      <c r="S310" s="39" t="str">
        <f t="shared" ca="1" si="58"/>
        <v/>
      </c>
      <c r="T310" s="39" t="str">
        <f t="shared" ca="1" si="59"/>
        <v/>
      </c>
      <c r="U310" s="15" t="str">
        <f t="shared" ca="1" si="67"/>
        <v/>
      </c>
      <c r="V310" s="40" t="str">
        <f t="shared" ca="1" si="68"/>
        <v/>
      </c>
    </row>
    <row r="311" spans="1:22" x14ac:dyDescent="0.55000000000000004">
      <c r="A311" s="5" t="str">
        <f>IF('Data Validation'!$K$2&lt;&gt;TRUE,"",'Data Validation'!A311)</f>
        <v/>
      </c>
      <c r="B311" s="5" t="str">
        <f>IF('Data Validation'!$K$2&lt;&gt;TRUE,"",'Data Validation'!C311)</f>
        <v/>
      </c>
      <c r="C311" s="5" t="str">
        <f>IF('Data Validation'!$K$2&lt;&gt;TRUE,"",'Data Validation'!E311)</f>
        <v/>
      </c>
      <c r="D311" s="5" t="str">
        <f>IF('Data Validation'!$K$2&lt;&gt;TRUE,"",'Data Validation'!G311)</f>
        <v/>
      </c>
      <c r="E311" s="5" t="str">
        <f>IF($C311&lt;&gt;"M5","",Price!F311)</f>
        <v/>
      </c>
      <c r="F311" s="5" t="str">
        <f>IF($C311&lt;&gt;"M5","",Price!G311)</f>
        <v/>
      </c>
      <c r="G311" s="65" t="str">
        <f>IF($C311&lt;&gt;"M5","",SSA!E311)</f>
        <v/>
      </c>
      <c r="H311" s="65" t="str">
        <f>IF($C311&lt;&gt;"M5","",SSA!F311)</f>
        <v/>
      </c>
      <c r="I311" s="5" t="str">
        <f t="shared" si="56"/>
        <v/>
      </c>
      <c r="J311" s="5" t="str">
        <f t="shared" si="60"/>
        <v/>
      </c>
      <c r="K311" s="5" t="str">
        <f t="shared" si="61"/>
        <v/>
      </c>
      <c r="L311" s="5" t="str">
        <f t="shared" si="62"/>
        <v/>
      </c>
      <c r="M311" s="5" t="str">
        <f t="shared" si="69"/>
        <v/>
      </c>
      <c r="N311" s="15" t="str">
        <f t="shared" si="57"/>
        <v/>
      </c>
      <c r="O311" s="15" t="str">
        <f t="shared" si="63"/>
        <v/>
      </c>
      <c r="P311" s="15" t="str">
        <f t="shared" si="64"/>
        <v/>
      </c>
      <c r="Q311" s="16" t="str">
        <f t="shared" si="65"/>
        <v/>
      </c>
      <c r="R311" s="17" t="str">
        <f t="shared" si="66"/>
        <v/>
      </c>
      <c r="S311" s="39" t="str">
        <f t="shared" ca="1" si="58"/>
        <v/>
      </c>
      <c r="T311" s="39" t="str">
        <f t="shared" ca="1" si="59"/>
        <v/>
      </c>
      <c r="U311" s="15" t="str">
        <f t="shared" ca="1" si="67"/>
        <v/>
      </c>
      <c r="V311" s="40" t="str">
        <f t="shared" ca="1" si="68"/>
        <v/>
      </c>
    </row>
    <row r="312" spans="1:22" x14ac:dyDescent="0.55000000000000004">
      <c r="A312" s="5" t="str">
        <f>IF('Data Validation'!$K$2&lt;&gt;TRUE,"",'Data Validation'!A312)</f>
        <v/>
      </c>
      <c r="B312" s="5" t="str">
        <f>IF('Data Validation'!$K$2&lt;&gt;TRUE,"",'Data Validation'!C312)</f>
        <v/>
      </c>
      <c r="C312" s="5" t="str">
        <f>IF('Data Validation'!$K$2&lt;&gt;TRUE,"",'Data Validation'!E312)</f>
        <v/>
      </c>
      <c r="D312" s="5" t="str">
        <f>IF('Data Validation'!$K$2&lt;&gt;TRUE,"",'Data Validation'!G312)</f>
        <v/>
      </c>
      <c r="E312" s="5" t="str">
        <f>IF($C312&lt;&gt;"M5","",Price!F312)</f>
        <v/>
      </c>
      <c r="F312" s="5" t="str">
        <f>IF($C312&lt;&gt;"M5","",Price!G312)</f>
        <v/>
      </c>
      <c r="G312" s="65" t="str">
        <f>IF($C312&lt;&gt;"M5","",SSA!E312)</f>
        <v/>
      </c>
      <c r="H312" s="65" t="str">
        <f>IF($C312&lt;&gt;"M5","",SSA!F312)</f>
        <v/>
      </c>
      <c r="I312" s="5" t="str">
        <f t="shared" si="56"/>
        <v/>
      </c>
      <c r="J312" s="5" t="str">
        <f t="shared" si="60"/>
        <v/>
      </c>
      <c r="K312" s="5" t="str">
        <f t="shared" si="61"/>
        <v/>
      </c>
      <c r="L312" s="5" t="str">
        <f t="shared" si="62"/>
        <v/>
      </c>
      <c r="M312" s="5" t="str">
        <f t="shared" si="69"/>
        <v/>
      </c>
      <c r="N312" s="15" t="str">
        <f t="shared" si="57"/>
        <v/>
      </c>
      <c r="O312" s="15" t="str">
        <f t="shared" si="63"/>
        <v/>
      </c>
      <c r="P312" s="15" t="str">
        <f t="shared" si="64"/>
        <v/>
      </c>
      <c r="Q312" s="16" t="str">
        <f t="shared" si="65"/>
        <v/>
      </c>
      <c r="R312" s="17" t="str">
        <f t="shared" si="66"/>
        <v/>
      </c>
      <c r="S312" s="39" t="str">
        <f t="shared" ca="1" si="58"/>
        <v/>
      </c>
      <c r="T312" s="39" t="str">
        <f t="shared" ca="1" si="59"/>
        <v/>
      </c>
      <c r="U312" s="15" t="str">
        <f t="shared" ca="1" si="67"/>
        <v/>
      </c>
      <c r="V312" s="40" t="str">
        <f t="shared" ca="1" si="68"/>
        <v/>
      </c>
    </row>
    <row r="313" spans="1:22" x14ac:dyDescent="0.55000000000000004">
      <c r="A313" s="5" t="str">
        <f>IF('Data Validation'!$K$2&lt;&gt;TRUE,"",'Data Validation'!A313)</f>
        <v/>
      </c>
      <c r="B313" s="5" t="str">
        <f>IF('Data Validation'!$K$2&lt;&gt;TRUE,"",'Data Validation'!C313)</f>
        <v/>
      </c>
      <c r="C313" s="5" t="str">
        <f>IF('Data Validation'!$K$2&lt;&gt;TRUE,"",'Data Validation'!E313)</f>
        <v/>
      </c>
      <c r="D313" s="5" t="str">
        <f>IF('Data Validation'!$K$2&lt;&gt;TRUE,"",'Data Validation'!G313)</f>
        <v/>
      </c>
      <c r="E313" s="5" t="str">
        <f>IF($C313&lt;&gt;"M5","",Price!F313)</f>
        <v/>
      </c>
      <c r="F313" s="5" t="str">
        <f>IF($C313&lt;&gt;"M5","",Price!G313)</f>
        <v/>
      </c>
      <c r="G313" s="65" t="str">
        <f>IF($C313&lt;&gt;"M5","",SSA!E313)</f>
        <v/>
      </c>
      <c r="H313" s="65" t="str">
        <f>IF($C313&lt;&gt;"M5","",SSA!F313)</f>
        <v/>
      </c>
      <c r="I313" s="5" t="str">
        <f t="shared" si="56"/>
        <v/>
      </c>
      <c r="J313" s="5" t="str">
        <f t="shared" si="60"/>
        <v/>
      </c>
      <c r="K313" s="5" t="str">
        <f t="shared" si="61"/>
        <v/>
      </c>
      <c r="L313" s="5" t="str">
        <f t="shared" si="62"/>
        <v/>
      </c>
      <c r="M313" s="5" t="str">
        <f t="shared" si="69"/>
        <v/>
      </c>
      <c r="N313" s="15" t="str">
        <f t="shared" si="57"/>
        <v/>
      </c>
      <c r="O313" s="15" t="str">
        <f t="shared" si="63"/>
        <v/>
      </c>
      <c r="P313" s="15" t="str">
        <f t="shared" si="64"/>
        <v/>
      </c>
      <c r="Q313" s="16" t="str">
        <f t="shared" si="65"/>
        <v/>
      </c>
      <c r="R313" s="17" t="str">
        <f t="shared" si="66"/>
        <v/>
      </c>
      <c r="S313" s="39" t="str">
        <f t="shared" ca="1" si="58"/>
        <v/>
      </c>
      <c r="T313" s="39" t="str">
        <f t="shared" ca="1" si="59"/>
        <v/>
      </c>
      <c r="U313" s="15" t="str">
        <f t="shared" ca="1" si="67"/>
        <v/>
      </c>
      <c r="V313" s="40" t="str">
        <f t="shared" ca="1" si="68"/>
        <v/>
      </c>
    </row>
    <row r="314" spans="1:22" x14ac:dyDescent="0.55000000000000004">
      <c r="A314" s="5" t="str">
        <f>IF('Data Validation'!$K$2&lt;&gt;TRUE,"",'Data Validation'!A314)</f>
        <v/>
      </c>
      <c r="B314" s="5" t="str">
        <f>IF('Data Validation'!$K$2&lt;&gt;TRUE,"",'Data Validation'!C314)</f>
        <v/>
      </c>
      <c r="C314" s="5" t="str">
        <f>IF('Data Validation'!$K$2&lt;&gt;TRUE,"",'Data Validation'!E314)</f>
        <v/>
      </c>
      <c r="D314" s="5" t="str">
        <f>IF('Data Validation'!$K$2&lt;&gt;TRUE,"",'Data Validation'!G314)</f>
        <v/>
      </c>
      <c r="E314" s="5" t="str">
        <f>IF($C314&lt;&gt;"M5","",Price!F314)</f>
        <v/>
      </c>
      <c r="F314" s="5" t="str">
        <f>IF($C314&lt;&gt;"M5","",Price!G314)</f>
        <v/>
      </c>
      <c r="G314" s="65" t="str">
        <f>IF($C314&lt;&gt;"M5","",SSA!E314)</f>
        <v/>
      </c>
      <c r="H314" s="65" t="str">
        <f>IF($C314&lt;&gt;"M5","",SSA!F314)</f>
        <v/>
      </c>
      <c r="I314" s="5" t="str">
        <f t="shared" si="56"/>
        <v/>
      </c>
      <c r="J314" s="5" t="str">
        <f t="shared" si="60"/>
        <v/>
      </c>
      <c r="K314" s="5" t="str">
        <f t="shared" si="61"/>
        <v/>
      </c>
      <c r="L314" s="5" t="str">
        <f t="shared" si="62"/>
        <v/>
      </c>
      <c r="M314" s="5" t="str">
        <f t="shared" si="69"/>
        <v/>
      </c>
      <c r="N314" s="15" t="str">
        <f t="shared" si="57"/>
        <v/>
      </c>
      <c r="O314" s="15" t="str">
        <f t="shared" si="63"/>
        <v/>
      </c>
      <c r="P314" s="15" t="str">
        <f t="shared" si="64"/>
        <v/>
      </c>
      <c r="Q314" s="16" t="str">
        <f t="shared" si="65"/>
        <v/>
      </c>
      <c r="R314" s="17" t="str">
        <f t="shared" si="66"/>
        <v/>
      </c>
      <c r="S314" s="39" t="str">
        <f t="shared" ca="1" si="58"/>
        <v/>
      </c>
      <c r="T314" s="39" t="str">
        <f t="shared" ca="1" si="59"/>
        <v/>
      </c>
      <c r="U314" s="15" t="str">
        <f t="shared" ca="1" si="67"/>
        <v/>
      </c>
      <c r="V314" s="40" t="str">
        <f t="shared" ca="1" si="68"/>
        <v/>
      </c>
    </row>
    <row r="315" spans="1:22" x14ac:dyDescent="0.55000000000000004">
      <c r="A315" s="5" t="str">
        <f>IF('Data Validation'!$K$2&lt;&gt;TRUE,"",'Data Validation'!A315)</f>
        <v/>
      </c>
      <c r="B315" s="5" t="str">
        <f>IF('Data Validation'!$K$2&lt;&gt;TRUE,"",'Data Validation'!C315)</f>
        <v/>
      </c>
      <c r="C315" s="5" t="str">
        <f>IF('Data Validation'!$K$2&lt;&gt;TRUE,"",'Data Validation'!E315)</f>
        <v/>
      </c>
      <c r="D315" s="5" t="str">
        <f>IF('Data Validation'!$K$2&lt;&gt;TRUE,"",'Data Validation'!G315)</f>
        <v/>
      </c>
      <c r="E315" s="5" t="str">
        <f>IF($C315&lt;&gt;"M5","",Price!F315)</f>
        <v/>
      </c>
      <c r="F315" s="5" t="str">
        <f>IF($C315&lt;&gt;"M5","",Price!G315)</f>
        <v/>
      </c>
      <c r="G315" s="65" t="str">
        <f>IF($C315&lt;&gt;"M5","",SSA!E315)</f>
        <v/>
      </c>
      <c r="H315" s="65" t="str">
        <f>IF($C315&lt;&gt;"M5","",SSA!F315)</f>
        <v/>
      </c>
      <c r="I315" s="5" t="str">
        <f t="shared" si="56"/>
        <v/>
      </c>
      <c r="J315" s="5" t="str">
        <f t="shared" si="60"/>
        <v/>
      </c>
      <c r="K315" s="5" t="str">
        <f t="shared" si="61"/>
        <v/>
      </c>
      <c r="L315" s="5" t="str">
        <f t="shared" si="62"/>
        <v/>
      </c>
      <c r="M315" s="5" t="str">
        <f t="shared" si="69"/>
        <v/>
      </c>
      <c r="N315" s="15" t="str">
        <f t="shared" si="57"/>
        <v/>
      </c>
      <c r="O315" s="15" t="str">
        <f t="shared" si="63"/>
        <v/>
      </c>
      <c r="P315" s="15" t="str">
        <f t="shared" si="64"/>
        <v/>
      </c>
      <c r="Q315" s="16" t="str">
        <f t="shared" si="65"/>
        <v/>
      </c>
      <c r="R315" s="17" t="str">
        <f t="shared" si="66"/>
        <v/>
      </c>
      <c r="S315" s="39" t="str">
        <f t="shared" ca="1" si="58"/>
        <v/>
      </c>
      <c r="T315" s="39" t="str">
        <f t="shared" ca="1" si="59"/>
        <v/>
      </c>
      <c r="U315" s="15" t="str">
        <f t="shared" ca="1" si="67"/>
        <v/>
      </c>
      <c r="V315" s="40" t="str">
        <f t="shared" ca="1" si="68"/>
        <v/>
      </c>
    </row>
    <row r="316" spans="1:22" x14ac:dyDescent="0.55000000000000004">
      <c r="A316" s="5" t="str">
        <f>IF('Data Validation'!$K$2&lt;&gt;TRUE,"",'Data Validation'!A316)</f>
        <v/>
      </c>
      <c r="B316" s="5" t="str">
        <f>IF('Data Validation'!$K$2&lt;&gt;TRUE,"",'Data Validation'!C316)</f>
        <v/>
      </c>
      <c r="C316" s="5" t="str">
        <f>IF('Data Validation'!$K$2&lt;&gt;TRUE,"",'Data Validation'!E316)</f>
        <v/>
      </c>
      <c r="D316" s="5" t="str">
        <f>IF('Data Validation'!$K$2&lt;&gt;TRUE,"",'Data Validation'!G316)</f>
        <v/>
      </c>
      <c r="E316" s="5" t="str">
        <f>IF($C316&lt;&gt;"M5","",Price!F316)</f>
        <v/>
      </c>
      <c r="F316" s="5" t="str">
        <f>IF($C316&lt;&gt;"M5","",Price!G316)</f>
        <v/>
      </c>
      <c r="G316" s="65" t="str">
        <f>IF($C316&lt;&gt;"M5","",SSA!E316)</f>
        <v/>
      </c>
      <c r="H316" s="65" t="str">
        <f>IF($C316&lt;&gt;"M5","",SSA!F316)</f>
        <v/>
      </c>
      <c r="I316" s="5" t="str">
        <f t="shared" si="56"/>
        <v/>
      </c>
      <c r="J316" s="5" t="str">
        <f t="shared" si="60"/>
        <v/>
      </c>
      <c r="K316" s="5" t="str">
        <f t="shared" si="61"/>
        <v/>
      </c>
      <c r="L316" s="5" t="str">
        <f t="shared" si="62"/>
        <v/>
      </c>
      <c r="M316" s="5" t="str">
        <f t="shared" si="69"/>
        <v/>
      </c>
      <c r="N316" s="15" t="str">
        <f t="shared" si="57"/>
        <v/>
      </c>
      <c r="O316" s="15" t="str">
        <f t="shared" si="63"/>
        <v/>
      </c>
      <c r="P316" s="15" t="str">
        <f t="shared" si="64"/>
        <v/>
      </c>
      <c r="Q316" s="16" t="str">
        <f t="shared" si="65"/>
        <v/>
      </c>
      <c r="R316" s="17" t="str">
        <f t="shared" si="66"/>
        <v/>
      </c>
      <c r="S316" s="39" t="str">
        <f t="shared" ca="1" si="58"/>
        <v/>
      </c>
      <c r="T316" s="39" t="str">
        <f t="shared" ca="1" si="59"/>
        <v/>
      </c>
      <c r="U316" s="15" t="str">
        <f t="shared" ca="1" si="67"/>
        <v/>
      </c>
      <c r="V316" s="40" t="str">
        <f t="shared" ca="1" si="68"/>
        <v/>
      </c>
    </row>
    <row r="317" spans="1:22" x14ac:dyDescent="0.55000000000000004">
      <c r="A317" s="5" t="str">
        <f>IF('Data Validation'!$K$2&lt;&gt;TRUE,"",'Data Validation'!A317)</f>
        <v/>
      </c>
      <c r="B317" s="5" t="str">
        <f>IF('Data Validation'!$K$2&lt;&gt;TRUE,"",'Data Validation'!C317)</f>
        <v/>
      </c>
      <c r="C317" s="5" t="str">
        <f>IF('Data Validation'!$K$2&lt;&gt;TRUE,"",'Data Validation'!E317)</f>
        <v/>
      </c>
      <c r="D317" s="5" t="str">
        <f>IF('Data Validation'!$K$2&lt;&gt;TRUE,"",'Data Validation'!G317)</f>
        <v/>
      </c>
      <c r="E317" s="5" t="str">
        <f>IF($C317&lt;&gt;"M5","",Price!F317)</f>
        <v/>
      </c>
      <c r="F317" s="5" t="str">
        <f>IF($C317&lt;&gt;"M5","",Price!G317)</f>
        <v/>
      </c>
      <c r="G317" s="65" t="str">
        <f>IF($C317&lt;&gt;"M5","",SSA!E317)</f>
        <v/>
      </c>
      <c r="H317" s="65" t="str">
        <f>IF($C317&lt;&gt;"M5","",SSA!F317)</f>
        <v/>
      </c>
      <c r="I317" s="5" t="str">
        <f t="shared" si="56"/>
        <v/>
      </c>
      <c r="J317" s="5" t="str">
        <f t="shared" si="60"/>
        <v/>
      </c>
      <c r="K317" s="5" t="str">
        <f t="shared" si="61"/>
        <v/>
      </c>
      <c r="L317" s="5" t="str">
        <f t="shared" si="62"/>
        <v/>
      </c>
      <c r="M317" s="5" t="str">
        <f t="shared" si="69"/>
        <v/>
      </c>
      <c r="N317" s="15" t="str">
        <f t="shared" si="57"/>
        <v/>
      </c>
      <c r="O317" s="15" t="str">
        <f t="shared" si="63"/>
        <v/>
      </c>
      <c r="P317" s="15" t="str">
        <f t="shared" si="64"/>
        <v/>
      </c>
      <c r="Q317" s="16" t="str">
        <f t="shared" si="65"/>
        <v/>
      </c>
      <c r="R317" s="17" t="str">
        <f t="shared" si="66"/>
        <v/>
      </c>
      <c r="S317" s="39" t="str">
        <f t="shared" ca="1" si="58"/>
        <v/>
      </c>
      <c r="T317" s="39" t="str">
        <f t="shared" ca="1" si="59"/>
        <v/>
      </c>
      <c r="U317" s="15" t="str">
        <f t="shared" ca="1" si="67"/>
        <v/>
      </c>
      <c r="V317" s="40" t="str">
        <f t="shared" ca="1" si="68"/>
        <v/>
      </c>
    </row>
    <row r="318" spans="1:22" x14ac:dyDescent="0.55000000000000004">
      <c r="A318" s="5" t="str">
        <f>IF('Data Validation'!$K$2&lt;&gt;TRUE,"",'Data Validation'!A318)</f>
        <v/>
      </c>
      <c r="B318" s="5" t="str">
        <f>IF('Data Validation'!$K$2&lt;&gt;TRUE,"",'Data Validation'!C318)</f>
        <v/>
      </c>
      <c r="C318" s="5" t="str">
        <f>IF('Data Validation'!$K$2&lt;&gt;TRUE,"",'Data Validation'!E318)</f>
        <v/>
      </c>
      <c r="D318" s="5" t="str">
        <f>IF('Data Validation'!$K$2&lt;&gt;TRUE,"",'Data Validation'!G318)</f>
        <v/>
      </c>
      <c r="E318" s="5" t="str">
        <f>IF($C318&lt;&gt;"M5","",Price!F318)</f>
        <v/>
      </c>
      <c r="F318" s="5" t="str">
        <f>IF($C318&lt;&gt;"M5","",Price!G318)</f>
        <v/>
      </c>
      <c r="G318" s="65" t="str">
        <f>IF($C318&lt;&gt;"M5","",SSA!E318)</f>
        <v/>
      </c>
      <c r="H318" s="65" t="str">
        <f>IF($C318&lt;&gt;"M5","",SSA!F318)</f>
        <v/>
      </c>
      <c r="I318" s="5" t="str">
        <f t="shared" si="56"/>
        <v/>
      </c>
      <c r="J318" s="5" t="str">
        <f t="shared" si="60"/>
        <v/>
      </c>
      <c r="K318" s="5" t="str">
        <f t="shared" si="61"/>
        <v/>
      </c>
      <c r="L318" s="5" t="str">
        <f t="shared" si="62"/>
        <v/>
      </c>
      <c r="M318" s="5" t="str">
        <f t="shared" si="69"/>
        <v/>
      </c>
      <c r="N318" s="15" t="str">
        <f t="shared" si="57"/>
        <v/>
      </c>
      <c r="O318" s="15" t="str">
        <f t="shared" si="63"/>
        <v/>
      </c>
      <c r="P318" s="15" t="str">
        <f t="shared" si="64"/>
        <v/>
      </c>
      <c r="Q318" s="16" t="str">
        <f t="shared" si="65"/>
        <v/>
      </c>
      <c r="R318" s="17" t="str">
        <f t="shared" si="66"/>
        <v/>
      </c>
      <c r="S318" s="39" t="str">
        <f t="shared" ca="1" si="58"/>
        <v/>
      </c>
      <c r="T318" s="39" t="str">
        <f t="shared" ca="1" si="59"/>
        <v/>
      </c>
      <c r="U318" s="15" t="str">
        <f t="shared" ca="1" si="67"/>
        <v/>
      </c>
      <c r="V318" s="40" t="str">
        <f t="shared" ca="1" si="68"/>
        <v/>
      </c>
    </row>
    <row r="319" spans="1:22" x14ac:dyDescent="0.55000000000000004">
      <c r="A319" s="5" t="str">
        <f>IF('Data Validation'!$K$2&lt;&gt;TRUE,"",'Data Validation'!A319)</f>
        <v/>
      </c>
      <c r="B319" s="5" t="str">
        <f>IF('Data Validation'!$K$2&lt;&gt;TRUE,"",'Data Validation'!C319)</f>
        <v/>
      </c>
      <c r="C319" s="5" t="str">
        <f>IF('Data Validation'!$K$2&lt;&gt;TRUE,"",'Data Validation'!E319)</f>
        <v/>
      </c>
      <c r="D319" s="5" t="str">
        <f>IF('Data Validation'!$K$2&lt;&gt;TRUE,"",'Data Validation'!G319)</f>
        <v/>
      </c>
      <c r="E319" s="5" t="str">
        <f>IF($C319&lt;&gt;"M5","",Price!F319)</f>
        <v/>
      </c>
      <c r="F319" s="5" t="str">
        <f>IF($C319&lt;&gt;"M5","",Price!G319)</f>
        <v/>
      </c>
      <c r="G319" s="65" t="str">
        <f>IF($C319&lt;&gt;"M5","",SSA!E319)</f>
        <v/>
      </c>
      <c r="H319" s="65" t="str">
        <f>IF($C319&lt;&gt;"M5","",SSA!F319)</f>
        <v/>
      </c>
      <c r="I319" s="5" t="str">
        <f t="shared" si="56"/>
        <v/>
      </c>
      <c r="J319" s="5" t="str">
        <f t="shared" si="60"/>
        <v/>
      </c>
      <c r="K319" s="5" t="str">
        <f t="shared" si="61"/>
        <v/>
      </c>
      <c r="L319" s="5" t="str">
        <f t="shared" si="62"/>
        <v/>
      </c>
      <c r="M319" s="5" t="str">
        <f t="shared" si="69"/>
        <v/>
      </c>
      <c r="N319" s="15" t="str">
        <f t="shared" si="57"/>
        <v/>
      </c>
      <c r="O319" s="15" t="str">
        <f t="shared" si="63"/>
        <v/>
      </c>
      <c r="P319" s="15" t="str">
        <f t="shared" si="64"/>
        <v/>
      </c>
      <c r="Q319" s="16" t="str">
        <f t="shared" si="65"/>
        <v/>
      </c>
      <c r="R319" s="17" t="str">
        <f t="shared" si="66"/>
        <v/>
      </c>
      <c r="S319" s="39" t="str">
        <f t="shared" ca="1" si="58"/>
        <v/>
      </c>
      <c r="T319" s="39" t="str">
        <f t="shared" ca="1" si="59"/>
        <v/>
      </c>
      <c r="U319" s="15" t="str">
        <f t="shared" ca="1" si="67"/>
        <v/>
      </c>
      <c r="V319" s="40" t="str">
        <f t="shared" ca="1" si="68"/>
        <v/>
      </c>
    </row>
    <row r="320" spans="1:22" x14ac:dyDescent="0.55000000000000004">
      <c r="A320" s="5" t="str">
        <f>IF('Data Validation'!$K$2&lt;&gt;TRUE,"",'Data Validation'!A320)</f>
        <v/>
      </c>
      <c r="B320" s="5" t="str">
        <f>IF('Data Validation'!$K$2&lt;&gt;TRUE,"",'Data Validation'!C320)</f>
        <v/>
      </c>
      <c r="C320" s="5" t="str">
        <f>IF('Data Validation'!$K$2&lt;&gt;TRUE,"",'Data Validation'!E320)</f>
        <v/>
      </c>
      <c r="D320" s="5" t="str">
        <f>IF('Data Validation'!$K$2&lt;&gt;TRUE,"",'Data Validation'!G320)</f>
        <v/>
      </c>
      <c r="E320" s="5" t="str">
        <f>IF($C320&lt;&gt;"M5","",Price!F320)</f>
        <v/>
      </c>
      <c r="F320" s="5" t="str">
        <f>IF($C320&lt;&gt;"M5","",Price!G320)</f>
        <v/>
      </c>
      <c r="G320" s="65" t="str">
        <f>IF($C320&lt;&gt;"M5","",SSA!E320)</f>
        <v/>
      </c>
      <c r="H320" s="65" t="str">
        <f>IF($C320&lt;&gt;"M5","",SSA!F320)</f>
        <v/>
      </c>
      <c r="I320" s="5" t="str">
        <f t="shared" si="56"/>
        <v/>
      </c>
      <c r="J320" s="5" t="str">
        <f t="shared" si="60"/>
        <v/>
      </c>
      <c r="K320" s="5" t="str">
        <f t="shared" si="61"/>
        <v/>
      </c>
      <c r="L320" s="5" t="str">
        <f t="shared" si="62"/>
        <v/>
      </c>
      <c r="M320" s="5" t="str">
        <f t="shared" si="69"/>
        <v/>
      </c>
      <c r="N320" s="15" t="str">
        <f t="shared" si="57"/>
        <v/>
      </c>
      <c r="O320" s="15" t="str">
        <f t="shared" si="63"/>
        <v/>
      </c>
      <c r="P320" s="15" t="str">
        <f t="shared" si="64"/>
        <v/>
      </c>
      <c r="Q320" s="16" t="str">
        <f t="shared" si="65"/>
        <v/>
      </c>
      <c r="R320" s="17" t="str">
        <f t="shared" si="66"/>
        <v/>
      </c>
      <c r="S320" s="39" t="str">
        <f t="shared" ca="1" si="58"/>
        <v/>
      </c>
      <c r="T320" s="39" t="str">
        <f t="shared" ca="1" si="59"/>
        <v/>
      </c>
      <c r="U320" s="15" t="str">
        <f t="shared" ca="1" si="67"/>
        <v/>
      </c>
      <c r="V320" s="40" t="str">
        <f t="shared" ca="1" si="68"/>
        <v/>
      </c>
    </row>
    <row r="321" spans="1:22" x14ac:dyDescent="0.55000000000000004">
      <c r="A321" s="5" t="str">
        <f>IF('Data Validation'!$K$2&lt;&gt;TRUE,"",'Data Validation'!A321)</f>
        <v/>
      </c>
      <c r="B321" s="5" t="str">
        <f>IF('Data Validation'!$K$2&lt;&gt;TRUE,"",'Data Validation'!C321)</f>
        <v/>
      </c>
      <c r="C321" s="5" t="str">
        <f>IF('Data Validation'!$K$2&lt;&gt;TRUE,"",'Data Validation'!E321)</f>
        <v/>
      </c>
      <c r="D321" s="5" t="str">
        <f>IF('Data Validation'!$K$2&lt;&gt;TRUE,"",'Data Validation'!G321)</f>
        <v/>
      </c>
      <c r="E321" s="5" t="str">
        <f>IF($C321&lt;&gt;"M5","",Price!F321)</f>
        <v/>
      </c>
      <c r="F321" s="5" t="str">
        <f>IF($C321&lt;&gt;"M5","",Price!G321)</f>
        <v/>
      </c>
      <c r="G321" s="65" t="str">
        <f>IF($C321&lt;&gt;"M5","",SSA!E321)</f>
        <v/>
      </c>
      <c r="H321" s="65" t="str">
        <f>IF($C321&lt;&gt;"M5","",SSA!F321)</f>
        <v/>
      </c>
      <c r="I321" s="5" t="str">
        <f t="shared" si="56"/>
        <v/>
      </c>
      <c r="J321" s="5" t="str">
        <f t="shared" si="60"/>
        <v/>
      </c>
      <c r="K321" s="5" t="str">
        <f t="shared" si="61"/>
        <v/>
      </c>
      <c r="L321" s="5" t="str">
        <f t="shared" si="62"/>
        <v/>
      </c>
      <c r="M321" s="5" t="str">
        <f t="shared" si="69"/>
        <v/>
      </c>
      <c r="N321" s="15" t="str">
        <f t="shared" si="57"/>
        <v/>
      </c>
      <c r="O321" s="15" t="str">
        <f t="shared" si="63"/>
        <v/>
      </c>
      <c r="P321" s="15" t="str">
        <f t="shared" si="64"/>
        <v/>
      </c>
      <c r="Q321" s="16" t="str">
        <f t="shared" si="65"/>
        <v/>
      </c>
      <c r="R321" s="17" t="str">
        <f t="shared" si="66"/>
        <v/>
      </c>
      <c r="S321" s="39" t="str">
        <f t="shared" ca="1" si="58"/>
        <v/>
      </c>
      <c r="T321" s="39" t="str">
        <f t="shared" ca="1" si="59"/>
        <v/>
      </c>
      <c r="U321" s="15" t="str">
        <f t="shared" ca="1" si="67"/>
        <v/>
      </c>
      <c r="V321" s="40" t="str">
        <f t="shared" ca="1" si="68"/>
        <v/>
      </c>
    </row>
    <row r="322" spans="1:22" x14ac:dyDescent="0.55000000000000004">
      <c r="A322" s="5" t="str">
        <f>IF('Data Validation'!$K$2&lt;&gt;TRUE,"",'Data Validation'!A322)</f>
        <v/>
      </c>
      <c r="B322" s="5" t="str">
        <f>IF('Data Validation'!$K$2&lt;&gt;TRUE,"",'Data Validation'!C322)</f>
        <v/>
      </c>
      <c r="C322" s="5" t="str">
        <f>IF('Data Validation'!$K$2&lt;&gt;TRUE,"",'Data Validation'!E322)</f>
        <v/>
      </c>
      <c r="D322" s="5" t="str">
        <f>IF('Data Validation'!$K$2&lt;&gt;TRUE,"",'Data Validation'!G322)</f>
        <v/>
      </c>
      <c r="E322" s="5" t="str">
        <f>IF($C322&lt;&gt;"M5","",Price!F322)</f>
        <v/>
      </c>
      <c r="F322" s="5" t="str">
        <f>IF($C322&lt;&gt;"M5","",Price!G322)</f>
        <v/>
      </c>
      <c r="G322" s="65" t="str">
        <f>IF($C322&lt;&gt;"M5","",SSA!E322)</f>
        <v/>
      </c>
      <c r="H322" s="65" t="str">
        <f>IF($C322&lt;&gt;"M5","",SSA!F322)</f>
        <v/>
      </c>
      <c r="I322" s="5" t="str">
        <f t="shared" si="56"/>
        <v/>
      </c>
      <c r="J322" s="5" t="str">
        <f t="shared" si="60"/>
        <v/>
      </c>
      <c r="K322" s="5" t="str">
        <f t="shared" si="61"/>
        <v/>
      </c>
      <c r="L322" s="5" t="str">
        <f t="shared" si="62"/>
        <v/>
      </c>
      <c r="M322" s="5" t="str">
        <f t="shared" si="69"/>
        <v/>
      </c>
      <c r="N322" s="15" t="str">
        <f t="shared" si="57"/>
        <v/>
      </c>
      <c r="O322" s="15" t="str">
        <f t="shared" si="63"/>
        <v/>
      </c>
      <c r="P322" s="15" t="str">
        <f t="shared" si="64"/>
        <v/>
      </c>
      <c r="Q322" s="16" t="str">
        <f t="shared" si="65"/>
        <v/>
      </c>
      <c r="R322" s="17" t="str">
        <f t="shared" si="66"/>
        <v/>
      </c>
      <c r="S322" s="39" t="str">
        <f t="shared" ca="1" si="58"/>
        <v/>
      </c>
      <c r="T322" s="39" t="str">
        <f t="shared" ca="1" si="59"/>
        <v/>
      </c>
      <c r="U322" s="15" t="str">
        <f t="shared" ca="1" si="67"/>
        <v/>
      </c>
      <c r="V322" s="40" t="str">
        <f t="shared" ca="1" si="68"/>
        <v/>
      </c>
    </row>
    <row r="323" spans="1:22" x14ac:dyDescent="0.55000000000000004">
      <c r="A323" s="5" t="str">
        <f>IF('Data Validation'!$K$2&lt;&gt;TRUE,"",'Data Validation'!A323)</f>
        <v/>
      </c>
      <c r="B323" s="5" t="str">
        <f>IF('Data Validation'!$K$2&lt;&gt;TRUE,"",'Data Validation'!C323)</f>
        <v/>
      </c>
      <c r="C323" s="5" t="str">
        <f>IF('Data Validation'!$K$2&lt;&gt;TRUE,"",'Data Validation'!E323)</f>
        <v/>
      </c>
      <c r="D323" s="5" t="str">
        <f>IF('Data Validation'!$K$2&lt;&gt;TRUE,"",'Data Validation'!G323)</f>
        <v/>
      </c>
      <c r="E323" s="5" t="str">
        <f>IF($C323&lt;&gt;"M5","",Price!F323)</f>
        <v/>
      </c>
      <c r="F323" s="5" t="str">
        <f>IF($C323&lt;&gt;"M5","",Price!G323)</f>
        <v/>
      </c>
      <c r="G323" s="65" t="str">
        <f>IF($C323&lt;&gt;"M5","",SSA!E323)</f>
        <v/>
      </c>
      <c r="H323" s="65" t="str">
        <f>IF($C323&lt;&gt;"M5","",SSA!F323)</f>
        <v/>
      </c>
      <c r="I323" s="5" t="str">
        <f t="shared" ref="I323:I386" si="70">IFERROR(E323-F323,"")</f>
        <v/>
      </c>
      <c r="J323" s="5" t="str">
        <f t="shared" si="60"/>
        <v/>
      </c>
      <c r="K323" s="5" t="str">
        <f t="shared" si="61"/>
        <v/>
      </c>
      <c r="L323" s="5" t="str">
        <f t="shared" si="62"/>
        <v/>
      </c>
      <c r="M323" s="5" t="str">
        <f t="shared" si="69"/>
        <v/>
      </c>
      <c r="N323" s="15" t="str">
        <f t="shared" ref="N323:N386" si="71">IFERROR(G323-H323,"")</f>
        <v/>
      </c>
      <c r="O323" s="15" t="str">
        <f t="shared" si="63"/>
        <v/>
      </c>
      <c r="P323" s="15" t="str">
        <f t="shared" si="64"/>
        <v/>
      </c>
      <c r="Q323" s="16" t="str">
        <f t="shared" si="65"/>
        <v/>
      </c>
      <c r="R323" s="17" t="str">
        <f t="shared" si="66"/>
        <v/>
      </c>
      <c r="S323" s="39" t="str">
        <f t="shared" ref="S323:S386" ca="1" si="72">IF(ROW()-1&lt;18,"",IFERROR(1/(1/COUNTIF(OFFSET(Q323,-MIN(ROW()-2,17),0,18),"crossover")),""))</f>
        <v/>
      </c>
      <c r="T323" s="39" t="str">
        <f t="shared" ref="T323:T386" ca="1" si="73">IF(ROW()-1&lt;18,"",IFERROR(1/(1/COUNTIF(OFFSET(R323,-MIN(ROW()-2,17),0,18),"crossunder")),""))</f>
        <v/>
      </c>
      <c r="U323" s="15" t="str">
        <f t="shared" ca="1" si="67"/>
        <v/>
      </c>
      <c r="V323" s="40" t="str">
        <f t="shared" ca="1" si="68"/>
        <v/>
      </c>
    </row>
    <row r="324" spans="1:22" s="10" customFormat="1" x14ac:dyDescent="0.55000000000000004">
      <c r="A324" s="5" t="str">
        <f>IF('Data Validation'!$K$2&lt;&gt;TRUE,"",'Data Validation'!A324)</f>
        <v/>
      </c>
      <c r="B324" s="5" t="str">
        <f>IF('Data Validation'!$K$2&lt;&gt;TRUE,"",'Data Validation'!C324)</f>
        <v/>
      </c>
      <c r="C324" s="5" t="str">
        <f>IF('Data Validation'!$K$2&lt;&gt;TRUE,"",'Data Validation'!E324)</f>
        <v/>
      </c>
      <c r="D324" s="5" t="str">
        <f>IF('Data Validation'!$K$2&lt;&gt;TRUE,"",'Data Validation'!G324)</f>
        <v/>
      </c>
      <c r="E324" s="5" t="str">
        <f>IF($C324&lt;&gt;"M5","",Price!F324)</f>
        <v/>
      </c>
      <c r="F324" s="5" t="str">
        <f>IF($C324&lt;&gt;"M5","",Price!G324)</f>
        <v/>
      </c>
      <c r="G324" s="65" t="str">
        <f>IF($C324&lt;&gt;"M5","",SSA!E324)</f>
        <v/>
      </c>
      <c r="H324" s="65" t="str">
        <f>IF($C324&lt;&gt;"M5","",SSA!F324)</f>
        <v/>
      </c>
      <c r="I324" s="5" t="str">
        <f t="shared" si="70"/>
        <v/>
      </c>
      <c r="J324" s="5" t="str">
        <f t="shared" ref="J324:J387" si="74">IFERROR(ABS(E324-D323),"")</f>
        <v/>
      </c>
      <c r="K324" s="5" t="str">
        <f t="shared" ref="K324:K387" si="75">IFERROR(ABS(F324-D323),"")</f>
        <v/>
      </c>
      <c r="L324" s="5" t="str">
        <f t="shared" ref="L324:L387" si="76">IF(MAX(I324:K324)=0,"",(MAX(I324:K324)))</f>
        <v/>
      </c>
      <c r="M324" s="5" t="str">
        <f t="shared" si="69"/>
        <v/>
      </c>
      <c r="N324" s="15" t="str">
        <f t="shared" si="71"/>
        <v/>
      </c>
      <c r="O324" s="15" t="str">
        <f t="shared" ref="O324:O387" si="77">IF(N324="","",IF(N324&gt;=0,1,-1))</f>
        <v/>
      </c>
      <c r="P324" s="15" t="str">
        <f t="shared" ref="P324:P387" si="78">IF(O324="","",IF(O324=O323,P323+O324,O324))</f>
        <v/>
      </c>
      <c r="Q324" s="16" t="str">
        <f t="shared" ref="Q324:Q387" si="79">IF(AND(G324&gt;H324,G323&lt;H323),"crossover","")</f>
        <v/>
      </c>
      <c r="R324" s="17" t="str">
        <f t="shared" ref="R324:R387" si="80">IF(AND(G324&lt;H324,G323&gt;H323),"crossunder","")</f>
        <v/>
      </c>
      <c r="S324" s="39" t="str">
        <f t="shared" ca="1" si="72"/>
        <v/>
      </c>
      <c r="T324" s="39" t="str">
        <f t="shared" ca="1" si="73"/>
        <v/>
      </c>
      <c r="U324" s="15" t="str">
        <f t="shared" ca="1" si="67"/>
        <v/>
      </c>
      <c r="V324" s="40" t="str">
        <f t="shared" ca="1" si="68"/>
        <v/>
      </c>
    </row>
    <row r="325" spans="1:22" x14ac:dyDescent="0.55000000000000004">
      <c r="A325" s="5" t="str">
        <f>IF('Data Validation'!$K$2&lt;&gt;TRUE,"",'Data Validation'!A325)</f>
        <v/>
      </c>
      <c r="B325" s="5" t="str">
        <f>IF('Data Validation'!$K$2&lt;&gt;TRUE,"",'Data Validation'!C325)</f>
        <v/>
      </c>
      <c r="C325" s="5" t="str">
        <f>IF('Data Validation'!$K$2&lt;&gt;TRUE,"",'Data Validation'!E325)</f>
        <v/>
      </c>
      <c r="D325" s="5" t="str">
        <f>IF('Data Validation'!$K$2&lt;&gt;TRUE,"",'Data Validation'!G325)</f>
        <v/>
      </c>
      <c r="E325" s="5" t="str">
        <f>IF($C325&lt;&gt;"M5","",Price!F325)</f>
        <v/>
      </c>
      <c r="F325" s="5" t="str">
        <f>IF($C325&lt;&gt;"M5","",Price!G325)</f>
        <v/>
      </c>
      <c r="G325" s="65" t="str">
        <f>IF($C325&lt;&gt;"M5","",SSA!E325)</f>
        <v/>
      </c>
      <c r="H325" s="65" t="str">
        <f>IF($C325&lt;&gt;"M5","",SSA!F325)</f>
        <v/>
      </c>
      <c r="I325" s="5" t="str">
        <f t="shared" si="70"/>
        <v/>
      </c>
      <c r="J325" s="5" t="str">
        <f t="shared" si="74"/>
        <v/>
      </c>
      <c r="K325" s="5" t="str">
        <f t="shared" si="75"/>
        <v/>
      </c>
      <c r="L325" s="5" t="str">
        <f t="shared" si="76"/>
        <v/>
      </c>
      <c r="M325" s="5" t="str">
        <f t="shared" si="69"/>
        <v/>
      </c>
      <c r="N325" s="15" t="str">
        <f t="shared" si="71"/>
        <v/>
      </c>
      <c r="O325" s="15" t="str">
        <f t="shared" si="77"/>
        <v/>
      </c>
      <c r="P325" s="15" t="str">
        <f t="shared" si="78"/>
        <v/>
      </c>
      <c r="Q325" s="16" t="str">
        <f t="shared" si="79"/>
        <v/>
      </c>
      <c r="R325" s="17" t="str">
        <f t="shared" si="80"/>
        <v/>
      </c>
      <c r="S325" s="39" t="str">
        <f t="shared" ca="1" si="72"/>
        <v/>
      </c>
      <c r="T325" s="39" t="str">
        <f t="shared" ca="1" si="73"/>
        <v/>
      </c>
      <c r="U325" s="15" t="str">
        <f t="shared" ca="1" si="67"/>
        <v/>
      </c>
      <c r="V325" s="40" t="str">
        <f t="shared" ca="1" si="68"/>
        <v/>
      </c>
    </row>
    <row r="326" spans="1:22" x14ac:dyDescent="0.55000000000000004">
      <c r="A326" s="5" t="str">
        <f>IF('Data Validation'!$K$2&lt;&gt;TRUE,"",'Data Validation'!A326)</f>
        <v/>
      </c>
      <c r="B326" s="5" t="str">
        <f>IF('Data Validation'!$K$2&lt;&gt;TRUE,"",'Data Validation'!C326)</f>
        <v/>
      </c>
      <c r="C326" s="5" t="str">
        <f>IF('Data Validation'!$K$2&lt;&gt;TRUE,"",'Data Validation'!E326)</f>
        <v/>
      </c>
      <c r="D326" s="5" t="str">
        <f>IF('Data Validation'!$K$2&lt;&gt;TRUE,"",'Data Validation'!G326)</f>
        <v/>
      </c>
      <c r="E326" s="5" t="str">
        <f>IF($C326&lt;&gt;"M5","",Price!F326)</f>
        <v/>
      </c>
      <c r="F326" s="5" t="str">
        <f>IF($C326&lt;&gt;"M5","",Price!G326)</f>
        <v/>
      </c>
      <c r="G326" s="65" t="str">
        <f>IF($C326&lt;&gt;"M5","",SSA!E326)</f>
        <v/>
      </c>
      <c r="H326" s="65" t="str">
        <f>IF($C326&lt;&gt;"M5","",SSA!F326)</f>
        <v/>
      </c>
      <c r="I326" s="5" t="str">
        <f t="shared" si="70"/>
        <v/>
      </c>
      <c r="J326" s="5" t="str">
        <f t="shared" si="74"/>
        <v/>
      </c>
      <c r="K326" s="5" t="str">
        <f t="shared" si="75"/>
        <v/>
      </c>
      <c r="L326" s="5" t="str">
        <f t="shared" si="76"/>
        <v/>
      </c>
      <c r="M326" s="5" t="str">
        <f t="shared" si="69"/>
        <v/>
      </c>
      <c r="N326" s="15" t="str">
        <f t="shared" si="71"/>
        <v/>
      </c>
      <c r="O326" s="15" t="str">
        <f t="shared" si="77"/>
        <v/>
      </c>
      <c r="P326" s="15" t="str">
        <f t="shared" si="78"/>
        <v/>
      </c>
      <c r="Q326" s="16" t="str">
        <f t="shared" si="79"/>
        <v/>
      </c>
      <c r="R326" s="17" t="str">
        <f t="shared" si="80"/>
        <v/>
      </c>
      <c r="S326" s="39" t="str">
        <f t="shared" ca="1" si="72"/>
        <v/>
      </c>
      <c r="T326" s="39" t="str">
        <f t="shared" ca="1" si="73"/>
        <v/>
      </c>
      <c r="U326" s="15" t="str">
        <f t="shared" ca="1" si="67"/>
        <v/>
      </c>
      <c r="V326" s="40" t="str">
        <f t="shared" ca="1" si="68"/>
        <v/>
      </c>
    </row>
    <row r="327" spans="1:22" x14ac:dyDescent="0.55000000000000004">
      <c r="A327" s="5" t="str">
        <f>IF('Data Validation'!$K$2&lt;&gt;TRUE,"",'Data Validation'!A327)</f>
        <v/>
      </c>
      <c r="B327" s="5" t="str">
        <f>IF('Data Validation'!$K$2&lt;&gt;TRUE,"",'Data Validation'!C327)</f>
        <v/>
      </c>
      <c r="C327" s="5" t="str">
        <f>IF('Data Validation'!$K$2&lt;&gt;TRUE,"",'Data Validation'!E327)</f>
        <v/>
      </c>
      <c r="D327" s="5" t="str">
        <f>IF('Data Validation'!$K$2&lt;&gt;TRUE,"",'Data Validation'!G327)</f>
        <v/>
      </c>
      <c r="E327" s="5" t="str">
        <f>IF($C327&lt;&gt;"M5","",Price!F327)</f>
        <v/>
      </c>
      <c r="F327" s="5" t="str">
        <f>IF($C327&lt;&gt;"M5","",Price!G327)</f>
        <v/>
      </c>
      <c r="G327" s="65" t="str">
        <f>IF($C327&lt;&gt;"M5","",SSA!E327)</f>
        <v/>
      </c>
      <c r="H327" s="65" t="str">
        <f>IF($C327&lt;&gt;"M5","",SSA!F327)</f>
        <v/>
      </c>
      <c r="I327" s="5" t="str">
        <f t="shared" si="70"/>
        <v/>
      </c>
      <c r="J327" s="5" t="str">
        <f t="shared" si="74"/>
        <v/>
      </c>
      <c r="K327" s="5" t="str">
        <f t="shared" si="75"/>
        <v/>
      </c>
      <c r="L327" s="5" t="str">
        <f t="shared" si="76"/>
        <v/>
      </c>
      <c r="M327" s="5" t="str">
        <f t="shared" si="69"/>
        <v/>
      </c>
      <c r="N327" s="15" t="str">
        <f t="shared" si="71"/>
        <v/>
      </c>
      <c r="O327" s="15" t="str">
        <f t="shared" si="77"/>
        <v/>
      </c>
      <c r="P327" s="15" t="str">
        <f t="shared" si="78"/>
        <v/>
      </c>
      <c r="Q327" s="16" t="str">
        <f t="shared" si="79"/>
        <v/>
      </c>
      <c r="R327" s="17" t="str">
        <f t="shared" si="80"/>
        <v/>
      </c>
      <c r="S327" s="39" t="str">
        <f t="shared" ca="1" si="72"/>
        <v/>
      </c>
      <c r="T327" s="39" t="str">
        <f t="shared" ca="1" si="73"/>
        <v/>
      </c>
      <c r="U327" s="15" t="str">
        <f t="shared" ca="1" si="67"/>
        <v/>
      </c>
      <c r="V327" s="40" t="str">
        <f t="shared" ca="1" si="68"/>
        <v/>
      </c>
    </row>
    <row r="328" spans="1:22" x14ac:dyDescent="0.55000000000000004">
      <c r="A328" s="5" t="str">
        <f>IF('Data Validation'!$K$2&lt;&gt;TRUE,"",'Data Validation'!A328)</f>
        <v/>
      </c>
      <c r="B328" s="5" t="str">
        <f>IF('Data Validation'!$K$2&lt;&gt;TRUE,"",'Data Validation'!C328)</f>
        <v/>
      </c>
      <c r="C328" s="5" t="str">
        <f>IF('Data Validation'!$K$2&lt;&gt;TRUE,"",'Data Validation'!E328)</f>
        <v/>
      </c>
      <c r="D328" s="5" t="str">
        <f>IF('Data Validation'!$K$2&lt;&gt;TRUE,"",'Data Validation'!G328)</f>
        <v/>
      </c>
      <c r="E328" s="5" t="str">
        <f>IF($C328&lt;&gt;"M5","",Price!F328)</f>
        <v/>
      </c>
      <c r="F328" s="5" t="str">
        <f>IF($C328&lt;&gt;"M5","",Price!G328)</f>
        <v/>
      </c>
      <c r="G328" s="65" t="str">
        <f>IF($C328&lt;&gt;"M5","",SSA!E328)</f>
        <v/>
      </c>
      <c r="H328" s="65" t="str">
        <f>IF($C328&lt;&gt;"M5","",SSA!F328)</f>
        <v/>
      </c>
      <c r="I328" s="5" t="str">
        <f t="shared" si="70"/>
        <v/>
      </c>
      <c r="J328" s="5" t="str">
        <f t="shared" si="74"/>
        <v/>
      </c>
      <c r="K328" s="5" t="str">
        <f t="shared" si="75"/>
        <v/>
      </c>
      <c r="L328" s="5" t="str">
        <f t="shared" si="76"/>
        <v/>
      </c>
      <c r="M328" s="5" t="str">
        <f t="shared" si="69"/>
        <v/>
      </c>
      <c r="N328" s="15" t="str">
        <f t="shared" si="71"/>
        <v/>
      </c>
      <c r="O328" s="15" t="str">
        <f t="shared" si="77"/>
        <v/>
      </c>
      <c r="P328" s="15" t="str">
        <f t="shared" si="78"/>
        <v/>
      </c>
      <c r="Q328" s="16" t="str">
        <f t="shared" si="79"/>
        <v/>
      </c>
      <c r="R328" s="17" t="str">
        <f t="shared" si="80"/>
        <v/>
      </c>
      <c r="S328" s="39" t="str">
        <f t="shared" ca="1" si="72"/>
        <v/>
      </c>
      <c r="T328" s="39" t="str">
        <f t="shared" ca="1" si="73"/>
        <v/>
      </c>
      <c r="U328" s="15" t="str">
        <f t="shared" ca="1" si="67"/>
        <v/>
      </c>
      <c r="V328" s="40" t="str">
        <f t="shared" ca="1" si="68"/>
        <v/>
      </c>
    </row>
    <row r="329" spans="1:22" x14ac:dyDescent="0.55000000000000004">
      <c r="A329" s="5" t="str">
        <f>IF('Data Validation'!$K$2&lt;&gt;TRUE,"",'Data Validation'!A329)</f>
        <v/>
      </c>
      <c r="B329" s="5" t="str">
        <f>IF('Data Validation'!$K$2&lt;&gt;TRUE,"",'Data Validation'!C329)</f>
        <v/>
      </c>
      <c r="C329" s="5" t="str">
        <f>IF('Data Validation'!$K$2&lt;&gt;TRUE,"",'Data Validation'!E329)</f>
        <v/>
      </c>
      <c r="D329" s="5" t="str">
        <f>IF('Data Validation'!$K$2&lt;&gt;TRUE,"",'Data Validation'!G329)</f>
        <v/>
      </c>
      <c r="E329" s="5" t="str">
        <f>IF($C329&lt;&gt;"M5","",Price!F329)</f>
        <v/>
      </c>
      <c r="F329" s="5" t="str">
        <f>IF($C329&lt;&gt;"M5","",Price!G329)</f>
        <v/>
      </c>
      <c r="G329" s="65" t="str">
        <f>IF($C329&lt;&gt;"M5","",SSA!E329)</f>
        <v/>
      </c>
      <c r="H329" s="65" t="str">
        <f>IF($C329&lt;&gt;"M5","",SSA!F329)</f>
        <v/>
      </c>
      <c r="I329" s="5" t="str">
        <f t="shared" si="70"/>
        <v/>
      </c>
      <c r="J329" s="5" t="str">
        <f t="shared" si="74"/>
        <v/>
      </c>
      <c r="K329" s="5" t="str">
        <f t="shared" si="75"/>
        <v/>
      </c>
      <c r="L329" s="5" t="str">
        <f t="shared" si="76"/>
        <v/>
      </c>
      <c r="M329" s="5" t="str">
        <f t="shared" si="69"/>
        <v/>
      </c>
      <c r="N329" s="15" t="str">
        <f t="shared" si="71"/>
        <v/>
      </c>
      <c r="O329" s="15" t="str">
        <f t="shared" si="77"/>
        <v/>
      </c>
      <c r="P329" s="15" t="str">
        <f t="shared" si="78"/>
        <v/>
      </c>
      <c r="Q329" s="16" t="str">
        <f t="shared" si="79"/>
        <v/>
      </c>
      <c r="R329" s="17" t="str">
        <f t="shared" si="80"/>
        <v/>
      </c>
      <c r="S329" s="39" t="str">
        <f t="shared" ca="1" si="72"/>
        <v/>
      </c>
      <c r="T329" s="39" t="str">
        <f t="shared" ca="1" si="73"/>
        <v/>
      </c>
      <c r="U329" s="15" t="str">
        <f t="shared" ca="1" si="67"/>
        <v/>
      </c>
      <c r="V329" s="40" t="str">
        <f t="shared" ca="1" si="68"/>
        <v/>
      </c>
    </row>
    <row r="330" spans="1:22" x14ac:dyDescent="0.55000000000000004">
      <c r="A330" s="5" t="str">
        <f>IF('Data Validation'!$K$2&lt;&gt;TRUE,"",'Data Validation'!A330)</f>
        <v/>
      </c>
      <c r="B330" s="5" t="str">
        <f>IF('Data Validation'!$K$2&lt;&gt;TRUE,"",'Data Validation'!C330)</f>
        <v/>
      </c>
      <c r="C330" s="5" t="str">
        <f>IF('Data Validation'!$K$2&lt;&gt;TRUE,"",'Data Validation'!E330)</f>
        <v/>
      </c>
      <c r="D330" s="5" t="str">
        <f>IF('Data Validation'!$K$2&lt;&gt;TRUE,"",'Data Validation'!G330)</f>
        <v/>
      </c>
      <c r="E330" s="5" t="str">
        <f>IF($C330&lt;&gt;"M5","",Price!F330)</f>
        <v/>
      </c>
      <c r="F330" s="5" t="str">
        <f>IF($C330&lt;&gt;"M5","",Price!G330)</f>
        <v/>
      </c>
      <c r="G330" s="65" t="str">
        <f>IF($C330&lt;&gt;"M5","",SSA!E330)</f>
        <v/>
      </c>
      <c r="H330" s="65" t="str">
        <f>IF($C330&lt;&gt;"M5","",SSA!F330)</f>
        <v/>
      </c>
      <c r="I330" s="5" t="str">
        <f t="shared" si="70"/>
        <v/>
      </c>
      <c r="J330" s="5" t="str">
        <f t="shared" si="74"/>
        <v/>
      </c>
      <c r="K330" s="5" t="str">
        <f t="shared" si="75"/>
        <v/>
      </c>
      <c r="L330" s="5" t="str">
        <f t="shared" si="76"/>
        <v/>
      </c>
      <c r="M330" s="5" t="str">
        <f t="shared" si="69"/>
        <v/>
      </c>
      <c r="N330" s="15" t="str">
        <f t="shared" si="71"/>
        <v/>
      </c>
      <c r="O330" s="15" t="str">
        <f t="shared" si="77"/>
        <v/>
      </c>
      <c r="P330" s="15" t="str">
        <f t="shared" si="78"/>
        <v/>
      </c>
      <c r="Q330" s="16" t="str">
        <f t="shared" si="79"/>
        <v/>
      </c>
      <c r="R330" s="17" t="str">
        <f t="shared" si="80"/>
        <v/>
      </c>
      <c r="S330" s="39" t="str">
        <f t="shared" ca="1" si="72"/>
        <v/>
      </c>
      <c r="T330" s="39" t="str">
        <f t="shared" ca="1" si="73"/>
        <v/>
      </c>
      <c r="U330" s="15" t="str">
        <f t="shared" ca="1" si="67"/>
        <v/>
      </c>
      <c r="V330" s="40" t="str">
        <f t="shared" ca="1" si="68"/>
        <v/>
      </c>
    </row>
    <row r="331" spans="1:22" x14ac:dyDescent="0.55000000000000004">
      <c r="A331" s="5" t="str">
        <f>IF('Data Validation'!$K$2&lt;&gt;TRUE,"",'Data Validation'!A331)</f>
        <v/>
      </c>
      <c r="B331" s="5" t="str">
        <f>IF('Data Validation'!$K$2&lt;&gt;TRUE,"",'Data Validation'!C331)</f>
        <v/>
      </c>
      <c r="C331" s="5" t="str">
        <f>IF('Data Validation'!$K$2&lt;&gt;TRUE,"",'Data Validation'!E331)</f>
        <v/>
      </c>
      <c r="D331" s="5" t="str">
        <f>IF('Data Validation'!$K$2&lt;&gt;TRUE,"",'Data Validation'!G331)</f>
        <v/>
      </c>
      <c r="E331" s="5" t="str">
        <f>IF($C331&lt;&gt;"M5","",Price!F331)</f>
        <v/>
      </c>
      <c r="F331" s="5" t="str">
        <f>IF($C331&lt;&gt;"M5","",Price!G331)</f>
        <v/>
      </c>
      <c r="G331" s="65" t="str">
        <f>IF($C331&lt;&gt;"M5","",SSA!E331)</f>
        <v/>
      </c>
      <c r="H331" s="65" t="str">
        <f>IF($C331&lt;&gt;"M5","",SSA!F331)</f>
        <v/>
      </c>
      <c r="I331" s="5" t="str">
        <f t="shared" si="70"/>
        <v/>
      </c>
      <c r="J331" s="5" t="str">
        <f t="shared" si="74"/>
        <v/>
      </c>
      <c r="K331" s="5" t="str">
        <f t="shared" si="75"/>
        <v/>
      </c>
      <c r="L331" s="5" t="str">
        <f t="shared" si="76"/>
        <v/>
      </c>
      <c r="M331" s="5" t="str">
        <f t="shared" si="69"/>
        <v/>
      </c>
      <c r="N331" s="15" t="str">
        <f t="shared" si="71"/>
        <v/>
      </c>
      <c r="O331" s="15" t="str">
        <f t="shared" si="77"/>
        <v/>
      </c>
      <c r="P331" s="15" t="str">
        <f t="shared" si="78"/>
        <v/>
      </c>
      <c r="Q331" s="16" t="str">
        <f t="shared" si="79"/>
        <v/>
      </c>
      <c r="R331" s="17" t="str">
        <f t="shared" si="80"/>
        <v/>
      </c>
      <c r="S331" s="39" t="str">
        <f t="shared" ca="1" si="72"/>
        <v/>
      </c>
      <c r="T331" s="39" t="str">
        <f t="shared" ca="1" si="73"/>
        <v/>
      </c>
      <c r="U331" s="15" t="str">
        <f t="shared" ca="1" si="67"/>
        <v/>
      </c>
      <c r="V331" s="40" t="str">
        <f t="shared" ca="1" si="68"/>
        <v/>
      </c>
    </row>
    <row r="332" spans="1:22" x14ac:dyDescent="0.55000000000000004">
      <c r="A332" s="5" t="str">
        <f>IF('Data Validation'!$K$2&lt;&gt;TRUE,"",'Data Validation'!A332)</f>
        <v/>
      </c>
      <c r="B332" s="5" t="str">
        <f>IF('Data Validation'!$K$2&lt;&gt;TRUE,"",'Data Validation'!C332)</f>
        <v/>
      </c>
      <c r="C332" s="5" t="str">
        <f>IF('Data Validation'!$K$2&lt;&gt;TRUE,"",'Data Validation'!E332)</f>
        <v/>
      </c>
      <c r="D332" s="5" t="str">
        <f>IF('Data Validation'!$K$2&lt;&gt;TRUE,"",'Data Validation'!G332)</f>
        <v/>
      </c>
      <c r="E332" s="5" t="str">
        <f>IF($C332&lt;&gt;"M5","",Price!F332)</f>
        <v/>
      </c>
      <c r="F332" s="5" t="str">
        <f>IF($C332&lt;&gt;"M5","",Price!G332)</f>
        <v/>
      </c>
      <c r="G332" s="65" t="str">
        <f>IF($C332&lt;&gt;"M5","",SSA!E332)</f>
        <v/>
      </c>
      <c r="H332" s="65" t="str">
        <f>IF($C332&lt;&gt;"M5","",SSA!F332)</f>
        <v/>
      </c>
      <c r="I332" s="5" t="str">
        <f t="shared" si="70"/>
        <v/>
      </c>
      <c r="J332" s="5" t="str">
        <f t="shared" si="74"/>
        <v/>
      </c>
      <c r="K332" s="5" t="str">
        <f t="shared" si="75"/>
        <v/>
      </c>
      <c r="L332" s="5" t="str">
        <f t="shared" si="76"/>
        <v/>
      </c>
      <c r="M332" s="5" t="str">
        <f t="shared" si="69"/>
        <v/>
      </c>
      <c r="N332" s="15" t="str">
        <f t="shared" si="71"/>
        <v/>
      </c>
      <c r="O332" s="15" t="str">
        <f t="shared" si="77"/>
        <v/>
      </c>
      <c r="P332" s="15" t="str">
        <f t="shared" si="78"/>
        <v/>
      </c>
      <c r="Q332" s="16" t="str">
        <f t="shared" si="79"/>
        <v/>
      </c>
      <c r="R332" s="17" t="str">
        <f t="shared" si="80"/>
        <v/>
      </c>
      <c r="S332" s="39" t="str">
        <f t="shared" ca="1" si="72"/>
        <v/>
      </c>
      <c r="T332" s="39" t="str">
        <f t="shared" ca="1" si="73"/>
        <v/>
      </c>
      <c r="U332" s="15" t="str">
        <f t="shared" ca="1" si="67"/>
        <v/>
      </c>
      <c r="V332" s="40" t="str">
        <f t="shared" ca="1" si="68"/>
        <v/>
      </c>
    </row>
    <row r="333" spans="1:22" x14ac:dyDescent="0.55000000000000004">
      <c r="A333" s="5" t="str">
        <f>IF('Data Validation'!$K$2&lt;&gt;TRUE,"",'Data Validation'!A333)</f>
        <v/>
      </c>
      <c r="B333" s="5" t="str">
        <f>IF('Data Validation'!$K$2&lt;&gt;TRUE,"",'Data Validation'!C333)</f>
        <v/>
      </c>
      <c r="C333" s="5" t="str">
        <f>IF('Data Validation'!$K$2&lt;&gt;TRUE,"",'Data Validation'!E333)</f>
        <v/>
      </c>
      <c r="D333" s="5" t="str">
        <f>IF('Data Validation'!$K$2&lt;&gt;TRUE,"",'Data Validation'!G333)</f>
        <v/>
      </c>
      <c r="E333" s="5" t="str">
        <f>IF($C333&lt;&gt;"M5","",Price!F333)</f>
        <v/>
      </c>
      <c r="F333" s="5" t="str">
        <f>IF($C333&lt;&gt;"M5","",Price!G333)</f>
        <v/>
      </c>
      <c r="G333" s="65" t="str">
        <f>IF($C333&lt;&gt;"M5","",SSA!E333)</f>
        <v/>
      </c>
      <c r="H333" s="65" t="str">
        <f>IF($C333&lt;&gt;"M5","",SSA!F333)</f>
        <v/>
      </c>
      <c r="I333" s="5" t="str">
        <f t="shared" si="70"/>
        <v/>
      </c>
      <c r="J333" s="5" t="str">
        <f t="shared" si="74"/>
        <v/>
      </c>
      <c r="K333" s="5" t="str">
        <f t="shared" si="75"/>
        <v/>
      </c>
      <c r="L333" s="5" t="str">
        <f t="shared" si="76"/>
        <v/>
      </c>
      <c r="M333" s="5" t="str">
        <f t="shared" si="69"/>
        <v/>
      </c>
      <c r="N333" s="15" t="str">
        <f t="shared" si="71"/>
        <v/>
      </c>
      <c r="O333" s="15" t="str">
        <f t="shared" si="77"/>
        <v/>
      </c>
      <c r="P333" s="15" t="str">
        <f t="shared" si="78"/>
        <v/>
      </c>
      <c r="Q333" s="16" t="str">
        <f t="shared" si="79"/>
        <v/>
      </c>
      <c r="R333" s="17" t="str">
        <f t="shared" si="80"/>
        <v/>
      </c>
      <c r="S333" s="39" t="str">
        <f t="shared" ca="1" si="72"/>
        <v/>
      </c>
      <c r="T333" s="39" t="str">
        <f t="shared" ca="1" si="73"/>
        <v/>
      </c>
      <c r="U333" s="15" t="str">
        <f t="shared" ca="1" si="67"/>
        <v/>
      </c>
      <c r="V333" s="40" t="str">
        <f t="shared" ca="1" si="68"/>
        <v/>
      </c>
    </row>
    <row r="334" spans="1:22" x14ac:dyDescent="0.55000000000000004">
      <c r="A334" s="5" t="str">
        <f>IF('Data Validation'!$K$2&lt;&gt;TRUE,"",'Data Validation'!A334)</f>
        <v/>
      </c>
      <c r="B334" s="5" t="str">
        <f>IF('Data Validation'!$K$2&lt;&gt;TRUE,"",'Data Validation'!C334)</f>
        <v/>
      </c>
      <c r="C334" s="5" t="str">
        <f>IF('Data Validation'!$K$2&lt;&gt;TRUE,"",'Data Validation'!E334)</f>
        <v/>
      </c>
      <c r="D334" s="5" t="str">
        <f>IF('Data Validation'!$K$2&lt;&gt;TRUE,"",'Data Validation'!G334)</f>
        <v/>
      </c>
      <c r="E334" s="5" t="str">
        <f>IF($C334&lt;&gt;"M5","",Price!F334)</f>
        <v/>
      </c>
      <c r="F334" s="5" t="str">
        <f>IF($C334&lt;&gt;"M5","",Price!G334)</f>
        <v/>
      </c>
      <c r="G334" s="65" t="str">
        <f>IF($C334&lt;&gt;"M5","",SSA!E334)</f>
        <v/>
      </c>
      <c r="H334" s="65" t="str">
        <f>IF($C334&lt;&gt;"M5","",SSA!F334)</f>
        <v/>
      </c>
      <c r="I334" s="5" t="str">
        <f t="shared" si="70"/>
        <v/>
      </c>
      <c r="J334" s="5" t="str">
        <f t="shared" si="74"/>
        <v/>
      </c>
      <c r="K334" s="5" t="str">
        <f t="shared" si="75"/>
        <v/>
      </c>
      <c r="L334" s="5" t="str">
        <f t="shared" si="76"/>
        <v/>
      </c>
      <c r="M334" s="5" t="str">
        <f t="shared" si="69"/>
        <v/>
      </c>
      <c r="N334" s="15" t="str">
        <f t="shared" si="71"/>
        <v/>
      </c>
      <c r="O334" s="15" t="str">
        <f t="shared" si="77"/>
        <v/>
      </c>
      <c r="P334" s="15" t="str">
        <f t="shared" si="78"/>
        <v/>
      </c>
      <c r="Q334" s="16" t="str">
        <f t="shared" si="79"/>
        <v/>
      </c>
      <c r="R334" s="17" t="str">
        <f t="shared" si="80"/>
        <v/>
      </c>
      <c r="S334" s="39" t="str">
        <f t="shared" ca="1" si="72"/>
        <v/>
      </c>
      <c r="T334" s="39" t="str">
        <f t="shared" ca="1" si="73"/>
        <v/>
      </c>
      <c r="U334" s="15" t="str">
        <f t="shared" ca="1" si="67"/>
        <v/>
      </c>
      <c r="V334" s="40" t="str">
        <f t="shared" ca="1" si="68"/>
        <v/>
      </c>
    </row>
    <row r="335" spans="1:22" s="12" customFormat="1" x14ac:dyDescent="0.55000000000000004">
      <c r="A335" s="5" t="str">
        <f>IF('Data Validation'!$K$2&lt;&gt;TRUE,"",'Data Validation'!A335)</f>
        <v/>
      </c>
      <c r="B335" s="5" t="str">
        <f>IF('Data Validation'!$K$2&lt;&gt;TRUE,"",'Data Validation'!C335)</f>
        <v/>
      </c>
      <c r="C335" s="5" t="str">
        <f>IF('Data Validation'!$K$2&lt;&gt;TRUE,"",'Data Validation'!E335)</f>
        <v/>
      </c>
      <c r="D335" s="5" t="str">
        <f>IF('Data Validation'!$K$2&lt;&gt;TRUE,"",'Data Validation'!G335)</f>
        <v/>
      </c>
      <c r="E335" s="5" t="str">
        <f>IF($C335&lt;&gt;"M5","",Price!F335)</f>
        <v/>
      </c>
      <c r="F335" s="5" t="str">
        <f>IF($C335&lt;&gt;"M5","",Price!G335)</f>
        <v/>
      </c>
      <c r="G335" s="65" t="str">
        <f>IF($C335&lt;&gt;"M5","",SSA!E335)</f>
        <v/>
      </c>
      <c r="H335" s="65" t="str">
        <f>IF($C335&lt;&gt;"M5","",SSA!F335)</f>
        <v/>
      </c>
      <c r="I335" s="5" t="str">
        <f t="shared" si="70"/>
        <v/>
      </c>
      <c r="J335" s="5" t="str">
        <f t="shared" si="74"/>
        <v/>
      </c>
      <c r="K335" s="5" t="str">
        <f t="shared" si="75"/>
        <v/>
      </c>
      <c r="L335" s="5" t="str">
        <f t="shared" si="76"/>
        <v/>
      </c>
      <c r="M335" s="5" t="str">
        <f t="shared" si="69"/>
        <v/>
      </c>
      <c r="N335" s="15" t="str">
        <f t="shared" si="71"/>
        <v/>
      </c>
      <c r="O335" s="15" t="str">
        <f t="shared" si="77"/>
        <v/>
      </c>
      <c r="P335" s="15" t="str">
        <f t="shared" si="78"/>
        <v/>
      </c>
      <c r="Q335" s="16" t="str">
        <f t="shared" si="79"/>
        <v/>
      </c>
      <c r="R335" s="17" t="str">
        <f t="shared" si="80"/>
        <v/>
      </c>
      <c r="S335" s="39" t="str">
        <f t="shared" ca="1" si="72"/>
        <v/>
      </c>
      <c r="T335" s="39" t="str">
        <f t="shared" ca="1" si="73"/>
        <v/>
      </c>
      <c r="U335" s="15" t="str">
        <f t="shared" ca="1" si="67"/>
        <v/>
      </c>
      <c r="V335" s="40" t="str">
        <f t="shared" ca="1" si="68"/>
        <v/>
      </c>
    </row>
    <row r="336" spans="1:22" x14ac:dyDescent="0.55000000000000004">
      <c r="A336" s="5" t="str">
        <f>IF('Data Validation'!$K$2&lt;&gt;TRUE,"",'Data Validation'!A336)</f>
        <v/>
      </c>
      <c r="B336" s="5" t="str">
        <f>IF('Data Validation'!$K$2&lt;&gt;TRUE,"",'Data Validation'!C336)</f>
        <v/>
      </c>
      <c r="C336" s="5" t="str">
        <f>IF('Data Validation'!$K$2&lt;&gt;TRUE,"",'Data Validation'!E336)</f>
        <v/>
      </c>
      <c r="D336" s="5" t="str">
        <f>IF('Data Validation'!$K$2&lt;&gt;TRUE,"",'Data Validation'!G336)</f>
        <v/>
      </c>
      <c r="E336" s="5" t="str">
        <f>IF($C336&lt;&gt;"M5","",Price!F336)</f>
        <v/>
      </c>
      <c r="F336" s="5" t="str">
        <f>IF($C336&lt;&gt;"M5","",Price!G336)</f>
        <v/>
      </c>
      <c r="G336" s="65" t="str">
        <f>IF($C336&lt;&gt;"M5","",SSA!E336)</f>
        <v/>
      </c>
      <c r="H336" s="65" t="str">
        <f>IF($C336&lt;&gt;"M5","",SSA!F336)</f>
        <v/>
      </c>
      <c r="I336" s="5" t="str">
        <f t="shared" si="70"/>
        <v/>
      </c>
      <c r="J336" s="5" t="str">
        <f t="shared" si="74"/>
        <v/>
      </c>
      <c r="K336" s="5" t="str">
        <f t="shared" si="75"/>
        <v/>
      </c>
      <c r="L336" s="5" t="str">
        <f t="shared" si="76"/>
        <v/>
      </c>
      <c r="M336" s="5" t="str">
        <f t="shared" si="69"/>
        <v/>
      </c>
      <c r="N336" s="15" t="str">
        <f t="shared" si="71"/>
        <v/>
      </c>
      <c r="O336" s="15" t="str">
        <f t="shared" si="77"/>
        <v/>
      </c>
      <c r="P336" s="15" t="str">
        <f t="shared" si="78"/>
        <v/>
      </c>
      <c r="Q336" s="16" t="str">
        <f t="shared" si="79"/>
        <v/>
      </c>
      <c r="R336" s="17" t="str">
        <f t="shared" si="80"/>
        <v/>
      </c>
      <c r="S336" s="39" t="str">
        <f t="shared" ca="1" si="72"/>
        <v/>
      </c>
      <c r="T336" s="39" t="str">
        <f t="shared" ca="1" si="73"/>
        <v/>
      </c>
      <c r="U336" s="15" t="str">
        <f t="shared" ca="1" si="67"/>
        <v/>
      </c>
      <c r="V336" s="40" t="str">
        <f t="shared" ca="1" si="68"/>
        <v/>
      </c>
    </row>
    <row r="337" spans="1:22" x14ac:dyDescent="0.55000000000000004">
      <c r="A337" s="5" t="str">
        <f>IF('Data Validation'!$K$2&lt;&gt;TRUE,"",'Data Validation'!A337)</f>
        <v/>
      </c>
      <c r="B337" s="5" t="str">
        <f>IF('Data Validation'!$K$2&lt;&gt;TRUE,"",'Data Validation'!C337)</f>
        <v/>
      </c>
      <c r="C337" s="5" t="str">
        <f>IF('Data Validation'!$K$2&lt;&gt;TRUE,"",'Data Validation'!E337)</f>
        <v/>
      </c>
      <c r="D337" s="5" t="str">
        <f>IF('Data Validation'!$K$2&lt;&gt;TRUE,"",'Data Validation'!G337)</f>
        <v/>
      </c>
      <c r="E337" s="5" t="str">
        <f>IF($C337&lt;&gt;"M5","",Price!F337)</f>
        <v/>
      </c>
      <c r="F337" s="5" t="str">
        <f>IF($C337&lt;&gt;"M5","",Price!G337)</f>
        <v/>
      </c>
      <c r="G337" s="65" t="str">
        <f>IF($C337&lt;&gt;"M5","",SSA!E337)</f>
        <v/>
      </c>
      <c r="H337" s="65" t="str">
        <f>IF($C337&lt;&gt;"M5","",SSA!F337)</f>
        <v/>
      </c>
      <c r="I337" s="5" t="str">
        <f t="shared" si="70"/>
        <v/>
      </c>
      <c r="J337" s="5" t="str">
        <f t="shared" si="74"/>
        <v/>
      </c>
      <c r="K337" s="5" t="str">
        <f t="shared" si="75"/>
        <v/>
      </c>
      <c r="L337" s="5" t="str">
        <f t="shared" si="76"/>
        <v/>
      </c>
      <c r="M337" s="5" t="str">
        <f t="shared" si="69"/>
        <v/>
      </c>
      <c r="N337" s="15" t="str">
        <f t="shared" si="71"/>
        <v/>
      </c>
      <c r="O337" s="15" t="str">
        <f t="shared" si="77"/>
        <v/>
      </c>
      <c r="P337" s="15" t="str">
        <f t="shared" si="78"/>
        <v/>
      </c>
      <c r="Q337" s="16" t="str">
        <f t="shared" si="79"/>
        <v/>
      </c>
      <c r="R337" s="17" t="str">
        <f t="shared" si="80"/>
        <v/>
      </c>
      <c r="S337" s="39" t="str">
        <f t="shared" ca="1" si="72"/>
        <v/>
      </c>
      <c r="T337" s="39" t="str">
        <f t="shared" ca="1" si="73"/>
        <v/>
      </c>
      <c r="U337" s="15" t="str">
        <f t="shared" ca="1" si="67"/>
        <v/>
      </c>
      <c r="V337" s="40" t="str">
        <f t="shared" ca="1" si="68"/>
        <v/>
      </c>
    </row>
    <row r="338" spans="1:22" x14ac:dyDescent="0.55000000000000004">
      <c r="A338" s="5" t="str">
        <f>IF('Data Validation'!$K$2&lt;&gt;TRUE,"",'Data Validation'!A338)</f>
        <v/>
      </c>
      <c r="B338" s="5" t="str">
        <f>IF('Data Validation'!$K$2&lt;&gt;TRUE,"",'Data Validation'!C338)</f>
        <v/>
      </c>
      <c r="C338" s="5" t="str">
        <f>IF('Data Validation'!$K$2&lt;&gt;TRUE,"",'Data Validation'!E338)</f>
        <v/>
      </c>
      <c r="D338" s="5" t="str">
        <f>IF('Data Validation'!$K$2&lt;&gt;TRUE,"",'Data Validation'!G338)</f>
        <v/>
      </c>
      <c r="E338" s="5" t="str">
        <f>IF($C338&lt;&gt;"M5","",Price!F338)</f>
        <v/>
      </c>
      <c r="F338" s="5" t="str">
        <f>IF($C338&lt;&gt;"M5","",Price!G338)</f>
        <v/>
      </c>
      <c r="G338" s="65" t="str">
        <f>IF($C338&lt;&gt;"M5","",SSA!E338)</f>
        <v/>
      </c>
      <c r="H338" s="65" t="str">
        <f>IF($C338&lt;&gt;"M5","",SSA!F338)</f>
        <v/>
      </c>
      <c r="I338" s="5" t="str">
        <f t="shared" si="70"/>
        <v/>
      </c>
      <c r="J338" s="5" t="str">
        <f t="shared" si="74"/>
        <v/>
      </c>
      <c r="K338" s="5" t="str">
        <f t="shared" si="75"/>
        <v/>
      </c>
      <c r="L338" s="5" t="str">
        <f t="shared" si="76"/>
        <v/>
      </c>
      <c r="M338" s="5" t="str">
        <f t="shared" si="69"/>
        <v/>
      </c>
      <c r="N338" s="15" t="str">
        <f t="shared" si="71"/>
        <v/>
      </c>
      <c r="O338" s="15" t="str">
        <f t="shared" si="77"/>
        <v/>
      </c>
      <c r="P338" s="15" t="str">
        <f t="shared" si="78"/>
        <v/>
      </c>
      <c r="Q338" s="16" t="str">
        <f t="shared" si="79"/>
        <v/>
      </c>
      <c r="R338" s="17" t="str">
        <f t="shared" si="80"/>
        <v/>
      </c>
      <c r="S338" s="39" t="str">
        <f t="shared" ca="1" si="72"/>
        <v/>
      </c>
      <c r="T338" s="39" t="str">
        <f t="shared" ca="1" si="73"/>
        <v/>
      </c>
      <c r="U338" s="15" t="str">
        <f t="shared" ca="1" si="67"/>
        <v/>
      </c>
      <c r="V338" s="40" t="str">
        <f t="shared" ca="1" si="68"/>
        <v/>
      </c>
    </row>
    <row r="339" spans="1:22" x14ac:dyDescent="0.55000000000000004">
      <c r="A339" s="5" t="str">
        <f>IF('Data Validation'!$K$2&lt;&gt;TRUE,"",'Data Validation'!A339)</f>
        <v/>
      </c>
      <c r="B339" s="5" t="str">
        <f>IF('Data Validation'!$K$2&lt;&gt;TRUE,"",'Data Validation'!C339)</f>
        <v/>
      </c>
      <c r="C339" s="5" t="str">
        <f>IF('Data Validation'!$K$2&lt;&gt;TRUE,"",'Data Validation'!E339)</f>
        <v/>
      </c>
      <c r="D339" s="5" t="str">
        <f>IF('Data Validation'!$K$2&lt;&gt;TRUE,"",'Data Validation'!G339)</f>
        <v/>
      </c>
      <c r="E339" s="5" t="str">
        <f>IF($C339&lt;&gt;"M5","",Price!F339)</f>
        <v/>
      </c>
      <c r="F339" s="5" t="str">
        <f>IF($C339&lt;&gt;"M5","",Price!G339)</f>
        <v/>
      </c>
      <c r="G339" s="65" t="str">
        <f>IF($C339&lt;&gt;"M5","",SSA!E339)</f>
        <v/>
      </c>
      <c r="H339" s="65" t="str">
        <f>IF($C339&lt;&gt;"M5","",SSA!F339)</f>
        <v/>
      </c>
      <c r="I339" s="5" t="str">
        <f t="shared" si="70"/>
        <v/>
      </c>
      <c r="J339" s="5" t="str">
        <f t="shared" si="74"/>
        <v/>
      </c>
      <c r="K339" s="5" t="str">
        <f t="shared" si="75"/>
        <v/>
      </c>
      <c r="L339" s="5" t="str">
        <f t="shared" si="76"/>
        <v/>
      </c>
      <c r="M339" s="5" t="str">
        <f t="shared" si="69"/>
        <v/>
      </c>
      <c r="N339" s="15" t="str">
        <f t="shared" si="71"/>
        <v/>
      </c>
      <c r="O339" s="15" t="str">
        <f t="shared" si="77"/>
        <v/>
      </c>
      <c r="P339" s="15" t="str">
        <f t="shared" si="78"/>
        <v/>
      </c>
      <c r="Q339" s="16" t="str">
        <f t="shared" si="79"/>
        <v/>
      </c>
      <c r="R339" s="17" t="str">
        <f t="shared" si="80"/>
        <v/>
      </c>
      <c r="S339" s="39" t="str">
        <f t="shared" ca="1" si="72"/>
        <v/>
      </c>
      <c r="T339" s="39" t="str">
        <f t="shared" ca="1" si="73"/>
        <v/>
      </c>
      <c r="U339" s="15" t="str">
        <f t="shared" ca="1" si="67"/>
        <v/>
      </c>
      <c r="V339" s="40" t="str">
        <f t="shared" ca="1" si="68"/>
        <v/>
      </c>
    </row>
    <row r="340" spans="1:22" x14ac:dyDescent="0.55000000000000004">
      <c r="A340" s="5" t="str">
        <f>IF('Data Validation'!$K$2&lt;&gt;TRUE,"",'Data Validation'!A340)</f>
        <v/>
      </c>
      <c r="B340" s="5" t="str">
        <f>IF('Data Validation'!$K$2&lt;&gt;TRUE,"",'Data Validation'!C340)</f>
        <v/>
      </c>
      <c r="C340" s="5" t="str">
        <f>IF('Data Validation'!$K$2&lt;&gt;TRUE,"",'Data Validation'!E340)</f>
        <v/>
      </c>
      <c r="D340" s="5" t="str">
        <f>IF('Data Validation'!$K$2&lt;&gt;TRUE,"",'Data Validation'!G340)</f>
        <v/>
      </c>
      <c r="E340" s="5" t="str">
        <f>IF($C340&lt;&gt;"M5","",Price!F340)</f>
        <v/>
      </c>
      <c r="F340" s="5" t="str">
        <f>IF($C340&lt;&gt;"M5","",Price!G340)</f>
        <v/>
      </c>
      <c r="G340" s="65" t="str">
        <f>IF($C340&lt;&gt;"M5","",SSA!E340)</f>
        <v/>
      </c>
      <c r="H340" s="65" t="str">
        <f>IF($C340&lt;&gt;"M5","",SSA!F340)</f>
        <v/>
      </c>
      <c r="I340" s="5" t="str">
        <f t="shared" si="70"/>
        <v/>
      </c>
      <c r="J340" s="5" t="str">
        <f t="shared" si="74"/>
        <v/>
      </c>
      <c r="K340" s="5" t="str">
        <f t="shared" si="75"/>
        <v/>
      </c>
      <c r="L340" s="5" t="str">
        <f t="shared" si="76"/>
        <v/>
      </c>
      <c r="M340" s="5" t="str">
        <f t="shared" si="69"/>
        <v/>
      </c>
      <c r="N340" s="15" t="str">
        <f t="shared" si="71"/>
        <v/>
      </c>
      <c r="O340" s="15" t="str">
        <f t="shared" si="77"/>
        <v/>
      </c>
      <c r="P340" s="15" t="str">
        <f t="shared" si="78"/>
        <v/>
      </c>
      <c r="Q340" s="16" t="str">
        <f t="shared" si="79"/>
        <v/>
      </c>
      <c r="R340" s="17" t="str">
        <f t="shared" si="80"/>
        <v/>
      </c>
      <c r="S340" s="39" t="str">
        <f t="shared" ca="1" si="72"/>
        <v/>
      </c>
      <c r="T340" s="39" t="str">
        <f t="shared" ca="1" si="73"/>
        <v/>
      </c>
      <c r="U340" s="15" t="str">
        <f t="shared" ref="U340:U403" ca="1" si="81">IFERROR(S340+T340,"")</f>
        <v/>
      </c>
      <c r="V340" s="40" t="str">
        <f t="shared" ref="V340:V403" ca="1" si="82">IF(U340="","",IF(U340&gt;=3,"Range Trade",""))</f>
        <v/>
      </c>
    </row>
    <row r="341" spans="1:22" x14ac:dyDescent="0.55000000000000004">
      <c r="A341" s="5" t="str">
        <f>IF('Data Validation'!$K$2&lt;&gt;TRUE,"",'Data Validation'!A341)</f>
        <v/>
      </c>
      <c r="B341" s="5" t="str">
        <f>IF('Data Validation'!$K$2&lt;&gt;TRUE,"",'Data Validation'!C341)</f>
        <v/>
      </c>
      <c r="C341" s="5" t="str">
        <f>IF('Data Validation'!$K$2&lt;&gt;TRUE,"",'Data Validation'!E341)</f>
        <v/>
      </c>
      <c r="D341" s="5" t="str">
        <f>IF('Data Validation'!$K$2&lt;&gt;TRUE,"",'Data Validation'!G341)</f>
        <v/>
      </c>
      <c r="E341" s="5" t="str">
        <f>IF($C341&lt;&gt;"M5","",Price!F341)</f>
        <v/>
      </c>
      <c r="F341" s="5" t="str">
        <f>IF($C341&lt;&gt;"M5","",Price!G341)</f>
        <v/>
      </c>
      <c r="G341" s="65" t="str">
        <f>IF($C341&lt;&gt;"M5","",SSA!E341)</f>
        <v/>
      </c>
      <c r="H341" s="65" t="str">
        <f>IF($C341&lt;&gt;"M5","",SSA!F341)</f>
        <v/>
      </c>
      <c r="I341" s="5" t="str">
        <f t="shared" si="70"/>
        <v/>
      </c>
      <c r="J341" s="5" t="str">
        <f t="shared" si="74"/>
        <v/>
      </c>
      <c r="K341" s="5" t="str">
        <f t="shared" si="75"/>
        <v/>
      </c>
      <c r="L341" s="5" t="str">
        <f t="shared" si="76"/>
        <v/>
      </c>
      <c r="M341" s="5" t="str">
        <f t="shared" ref="M341:M404" si="83">IFERROR(AVERAGE(L324:L341),"")</f>
        <v/>
      </c>
      <c r="N341" s="15" t="str">
        <f t="shared" si="71"/>
        <v/>
      </c>
      <c r="O341" s="15" t="str">
        <f t="shared" si="77"/>
        <v/>
      </c>
      <c r="P341" s="15" t="str">
        <f t="shared" si="78"/>
        <v/>
      </c>
      <c r="Q341" s="16" t="str">
        <f t="shared" si="79"/>
        <v/>
      </c>
      <c r="R341" s="17" t="str">
        <f t="shared" si="80"/>
        <v/>
      </c>
      <c r="S341" s="39" t="str">
        <f t="shared" ca="1" si="72"/>
        <v/>
      </c>
      <c r="T341" s="39" t="str">
        <f t="shared" ca="1" si="73"/>
        <v/>
      </c>
      <c r="U341" s="15" t="str">
        <f t="shared" ca="1" si="81"/>
        <v/>
      </c>
      <c r="V341" s="40" t="str">
        <f t="shared" ca="1" si="82"/>
        <v/>
      </c>
    </row>
    <row r="342" spans="1:22" x14ac:dyDescent="0.55000000000000004">
      <c r="A342" s="5" t="str">
        <f>IF('Data Validation'!$K$2&lt;&gt;TRUE,"",'Data Validation'!A342)</f>
        <v/>
      </c>
      <c r="B342" s="5" t="str">
        <f>IF('Data Validation'!$K$2&lt;&gt;TRUE,"",'Data Validation'!C342)</f>
        <v/>
      </c>
      <c r="C342" s="5" t="str">
        <f>IF('Data Validation'!$K$2&lt;&gt;TRUE,"",'Data Validation'!E342)</f>
        <v/>
      </c>
      <c r="D342" s="5" t="str">
        <f>IF('Data Validation'!$K$2&lt;&gt;TRUE,"",'Data Validation'!G342)</f>
        <v/>
      </c>
      <c r="E342" s="5" t="str">
        <f>IF($C342&lt;&gt;"M5","",Price!F342)</f>
        <v/>
      </c>
      <c r="F342" s="5" t="str">
        <f>IF($C342&lt;&gt;"M5","",Price!G342)</f>
        <v/>
      </c>
      <c r="G342" s="65" t="str">
        <f>IF($C342&lt;&gt;"M5","",SSA!E342)</f>
        <v/>
      </c>
      <c r="H342" s="65" t="str">
        <f>IF($C342&lt;&gt;"M5","",SSA!F342)</f>
        <v/>
      </c>
      <c r="I342" s="5" t="str">
        <f t="shared" si="70"/>
        <v/>
      </c>
      <c r="J342" s="5" t="str">
        <f t="shared" si="74"/>
        <v/>
      </c>
      <c r="K342" s="5" t="str">
        <f t="shared" si="75"/>
        <v/>
      </c>
      <c r="L342" s="5" t="str">
        <f t="shared" si="76"/>
        <v/>
      </c>
      <c r="M342" s="5" t="str">
        <f t="shared" si="83"/>
        <v/>
      </c>
      <c r="N342" s="15" t="str">
        <f t="shared" si="71"/>
        <v/>
      </c>
      <c r="O342" s="15" t="str">
        <f t="shared" si="77"/>
        <v/>
      </c>
      <c r="P342" s="15" t="str">
        <f t="shared" si="78"/>
        <v/>
      </c>
      <c r="Q342" s="16" t="str">
        <f t="shared" si="79"/>
        <v/>
      </c>
      <c r="R342" s="17" t="str">
        <f t="shared" si="80"/>
        <v/>
      </c>
      <c r="S342" s="39" t="str">
        <f t="shared" ca="1" si="72"/>
        <v/>
      </c>
      <c r="T342" s="39" t="str">
        <f t="shared" ca="1" si="73"/>
        <v/>
      </c>
      <c r="U342" s="15" t="str">
        <f t="shared" ca="1" si="81"/>
        <v/>
      </c>
      <c r="V342" s="40" t="str">
        <f t="shared" ca="1" si="82"/>
        <v/>
      </c>
    </row>
    <row r="343" spans="1:22" x14ac:dyDescent="0.55000000000000004">
      <c r="A343" s="5" t="str">
        <f>IF('Data Validation'!$K$2&lt;&gt;TRUE,"",'Data Validation'!A343)</f>
        <v/>
      </c>
      <c r="B343" s="5" t="str">
        <f>IF('Data Validation'!$K$2&lt;&gt;TRUE,"",'Data Validation'!C343)</f>
        <v/>
      </c>
      <c r="C343" s="5" t="str">
        <f>IF('Data Validation'!$K$2&lt;&gt;TRUE,"",'Data Validation'!E343)</f>
        <v/>
      </c>
      <c r="D343" s="5" t="str">
        <f>IF('Data Validation'!$K$2&lt;&gt;TRUE,"",'Data Validation'!G343)</f>
        <v/>
      </c>
      <c r="E343" s="5" t="str">
        <f>IF($C343&lt;&gt;"M5","",Price!F343)</f>
        <v/>
      </c>
      <c r="F343" s="5" t="str">
        <f>IF($C343&lt;&gt;"M5","",Price!G343)</f>
        <v/>
      </c>
      <c r="G343" s="65" t="str">
        <f>IF($C343&lt;&gt;"M5","",SSA!E343)</f>
        <v/>
      </c>
      <c r="H343" s="65" t="str">
        <f>IF($C343&lt;&gt;"M5","",SSA!F343)</f>
        <v/>
      </c>
      <c r="I343" s="5" t="str">
        <f t="shared" si="70"/>
        <v/>
      </c>
      <c r="J343" s="5" t="str">
        <f t="shared" si="74"/>
        <v/>
      </c>
      <c r="K343" s="5" t="str">
        <f t="shared" si="75"/>
        <v/>
      </c>
      <c r="L343" s="5" t="str">
        <f t="shared" si="76"/>
        <v/>
      </c>
      <c r="M343" s="5" t="str">
        <f t="shared" si="83"/>
        <v/>
      </c>
      <c r="N343" s="15" t="str">
        <f t="shared" si="71"/>
        <v/>
      </c>
      <c r="O343" s="15" t="str">
        <f t="shared" si="77"/>
        <v/>
      </c>
      <c r="P343" s="15" t="str">
        <f t="shared" si="78"/>
        <v/>
      </c>
      <c r="Q343" s="16" t="str">
        <f t="shared" si="79"/>
        <v/>
      </c>
      <c r="R343" s="17" t="str">
        <f t="shared" si="80"/>
        <v/>
      </c>
      <c r="S343" s="39" t="str">
        <f t="shared" ca="1" si="72"/>
        <v/>
      </c>
      <c r="T343" s="39" t="str">
        <f t="shared" ca="1" si="73"/>
        <v/>
      </c>
      <c r="U343" s="15" t="str">
        <f t="shared" ca="1" si="81"/>
        <v/>
      </c>
      <c r="V343" s="40" t="str">
        <f t="shared" ca="1" si="82"/>
        <v/>
      </c>
    </row>
    <row r="344" spans="1:22" x14ac:dyDescent="0.55000000000000004">
      <c r="A344" s="5" t="str">
        <f>IF('Data Validation'!$K$2&lt;&gt;TRUE,"",'Data Validation'!A344)</f>
        <v/>
      </c>
      <c r="B344" s="5" t="str">
        <f>IF('Data Validation'!$K$2&lt;&gt;TRUE,"",'Data Validation'!C344)</f>
        <v/>
      </c>
      <c r="C344" s="5" t="str">
        <f>IF('Data Validation'!$K$2&lt;&gt;TRUE,"",'Data Validation'!E344)</f>
        <v/>
      </c>
      <c r="D344" s="5" t="str">
        <f>IF('Data Validation'!$K$2&lt;&gt;TRUE,"",'Data Validation'!G344)</f>
        <v/>
      </c>
      <c r="E344" s="5" t="str">
        <f>IF($C344&lt;&gt;"M5","",Price!F344)</f>
        <v/>
      </c>
      <c r="F344" s="5" t="str">
        <f>IF($C344&lt;&gt;"M5","",Price!G344)</f>
        <v/>
      </c>
      <c r="G344" s="65" t="str">
        <f>IF($C344&lt;&gt;"M5","",SSA!E344)</f>
        <v/>
      </c>
      <c r="H344" s="65" t="str">
        <f>IF($C344&lt;&gt;"M5","",SSA!F344)</f>
        <v/>
      </c>
      <c r="I344" s="5" t="str">
        <f t="shared" si="70"/>
        <v/>
      </c>
      <c r="J344" s="5" t="str">
        <f t="shared" si="74"/>
        <v/>
      </c>
      <c r="K344" s="5" t="str">
        <f t="shared" si="75"/>
        <v/>
      </c>
      <c r="L344" s="5" t="str">
        <f t="shared" si="76"/>
        <v/>
      </c>
      <c r="M344" s="5" t="str">
        <f t="shared" si="83"/>
        <v/>
      </c>
      <c r="N344" s="15" t="str">
        <f t="shared" si="71"/>
        <v/>
      </c>
      <c r="O344" s="15" t="str">
        <f t="shared" si="77"/>
        <v/>
      </c>
      <c r="P344" s="15" t="str">
        <f t="shared" si="78"/>
        <v/>
      </c>
      <c r="Q344" s="16" t="str">
        <f t="shared" si="79"/>
        <v/>
      </c>
      <c r="R344" s="17" t="str">
        <f t="shared" si="80"/>
        <v/>
      </c>
      <c r="S344" s="39" t="str">
        <f t="shared" ca="1" si="72"/>
        <v/>
      </c>
      <c r="T344" s="39" t="str">
        <f t="shared" ca="1" si="73"/>
        <v/>
      </c>
      <c r="U344" s="15" t="str">
        <f t="shared" ca="1" si="81"/>
        <v/>
      </c>
      <c r="V344" s="40" t="str">
        <f t="shared" ca="1" si="82"/>
        <v/>
      </c>
    </row>
    <row r="345" spans="1:22" x14ac:dyDescent="0.55000000000000004">
      <c r="A345" s="5" t="str">
        <f>IF('Data Validation'!$K$2&lt;&gt;TRUE,"",'Data Validation'!A345)</f>
        <v/>
      </c>
      <c r="B345" s="5" t="str">
        <f>IF('Data Validation'!$K$2&lt;&gt;TRUE,"",'Data Validation'!C345)</f>
        <v/>
      </c>
      <c r="C345" s="5" t="str">
        <f>IF('Data Validation'!$K$2&lt;&gt;TRUE,"",'Data Validation'!E345)</f>
        <v/>
      </c>
      <c r="D345" s="5" t="str">
        <f>IF('Data Validation'!$K$2&lt;&gt;TRUE,"",'Data Validation'!G345)</f>
        <v/>
      </c>
      <c r="E345" s="5" t="str">
        <f>IF($C345&lt;&gt;"M5","",Price!F345)</f>
        <v/>
      </c>
      <c r="F345" s="5" t="str">
        <f>IF($C345&lt;&gt;"M5","",Price!G345)</f>
        <v/>
      </c>
      <c r="G345" s="65" t="str">
        <f>IF($C345&lt;&gt;"M5","",SSA!E345)</f>
        <v/>
      </c>
      <c r="H345" s="65" t="str">
        <f>IF($C345&lt;&gt;"M5","",SSA!F345)</f>
        <v/>
      </c>
      <c r="I345" s="5" t="str">
        <f t="shared" si="70"/>
        <v/>
      </c>
      <c r="J345" s="5" t="str">
        <f t="shared" si="74"/>
        <v/>
      </c>
      <c r="K345" s="5" t="str">
        <f t="shared" si="75"/>
        <v/>
      </c>
      <c r="L345" s="5" t="str">
        <f t="shared" si="76"/>
        <v/>
      </c>
      <c r="M345" s="5" t="str">
        <f t="shared" si="83"/>
        <v/>
      </c>
      <c r="N345" s="15" t="str">
        <f t="shared" si="71"/>
        <v/>
      </c>
      <c r="O345" s="15" t="str">
        <f t="shared" si="77"/>
        <v/>
      </c>
      <c r="P345" s="15" t="str">
        <f t="shared" si="78"/>
        <v/>
      </c>
      <c r="Q345" s="16" t="str">
        <f t="shared" si="79"/>
        <v/>
      </c>
      <c r="R345" s="17" t="str">
        <f t="shared" si="80"/>
        <v/>
      </c>
      <c r="S345" s="39" t="str">
        <f t="shared" ca="1" si="72"/>
        <v/>
      </c>
      <c r="T345" s="39" t="str">
        <f t="shared" ca="1" si="73"/>
        <v/>
      </c>
      <c r="U345" s="15" t="str">
        <f t="shared" ca="1" si="81"/>
        <v/>
      </c>
      <c r="V345" s="40" t="str">
        <f t="shared" ca="1" si="82"/>
        <v/>
      </c>
    </row>
    <row r="346" spans="1:22" x14ac:dyDescent="0.55000000000000004">
      <c r="A346" s="5" t="str">
        <f>IF('Data Validation'!$K$2&lt;&gt;TRUE,"",'Data Validation'!A346)</f>
        <v/>
      </c>
      <c r="B346" s="5" t="str">
        <f>IF('Data Validation'!$K$2&lt;&gt;TRUE,"",'Data Validation'!C346)</f>
        <v/>
      </c>
      <c r="C346" s="5" t="str">
        <f>IF('Data Validation'!$K$2&lt;&gt;TRUE,"",'Data Validation'!E346)</f>
        <v/>
      </c>
      <c r="D346" s="5" t="str">
        <f>IF('Data Validation'!$K$2&lt;&gt;TRUE,"",'Data Validation'!G346)</f>
        <v/>
      </c>
      <c r="E346" s="5" t="str">
        <f>IF($C346&lt;&gt;"M5","",Price!F346)</f>
        <v/>
      </c>
      <c r="F346" s="5" t="str">
        <f>IF($C346&lt;&gt;"M5","",Price!G346)</f>
        <v/>
      </c>
      <c r="G346" s="65" t="str">
        <f>IF($C346&lt;&gt;"M5","",SSA!E346)</f>
        <v/>
      </c>
      <c r="H346" s="65" t="str">
        <f>IF($C346&lt;&gt;"M5","",SSA!F346)</f>
        <v/>
      </c>
      <c r="I346" s="5" t="str">
        <f t="shared" si="70"/>
        <v/>
      </c>
      <c r="J346" s="5" t="str">
        <f t="shared" si="74"/>
        <v/>
      </c>
      <c r="K346" s="5" t="str">
        <f t="shared" si="75"/>
        <v/>
      </c>
      <c r="L346" s="5" t="str">
        <f t="shared" si="76"/>
        <v/>
      </c>
      <c r="M346" s="5" t="str">
        <f t="shared" si="83"/>
        <v/>
      </c>
      <c r="N346" s="15" t="str">
        <f t="shared" si="71"/>
        <v/>
      </c>
      <c r="O346" s="15" t="str">
        <f t="shared" si="77"/>
        <v/>
      </c>
      <c r="P346" s="15" t="str">
        <f t="shared" si="78"/>
        <v/>
      </c>
      <c r="Q346" s="16" t="str">
        <f t="shared" si="79"/>
        <v/>
      </c>
      <c r="R346" s="17" t="str">
        <f t="shared" si="80"/>
        <v/>
      </c>
      <c r="S346" s="39" t="str">
        <f t="shared" ca="1" si="72"/>
        <v/>
      </c>
      <c r="T346" s="39" t="str">
        <f t="shared" ca="1" si="73"/>
        <v/>
      </c>
      <c r="U346" s="15" t="str">
        <f t="shared" ca="1" si="81"/>
        <v/>
      </c>
      <c r="V346" s="40" t="str">
        <f t="shared" ca="1" si="82"/>
        <v/>
      </c>
    </row>
    <row r="347" spans="1:22" x14ac:dyDescent="0.55000000000000004">
      <c r="A347" s="5" t="str">
        <f>IF('Data Validation'!$K$2&lt;&gt;TRUE,"",'Data Validation'!A347)</f>
        <v/>
      </c>
      <c r="B347" s="5" t="str">
        <f>IF('Data Validation'!$K$2&lt;&gt;TRUE,"",'Data Validation'!C347)</f>
        <v/>
      </c>
      <c r="C347" s="5" t="str">
        <f>IF('Data Validation'!$K$2&lt;&gt;TRUE,"",'Data Validation'!E347)</f>
        <v/>
      </c>
      <c r="D347" s="5" t="str">
        <f>IF('Data Validation'!$K$2&lt;&gt;TRUE,"",'Data Validation'!G347)</f>
        <v/>
      </c>
      <c r="E347" s="5" t="str">
        <f>IF($C347&lt;&gt;"M5","",Price!F347)</f>
        <v/>
      </c>
      <c r="F347" s="5" t="str">
        <f>IF($C347&lt;&gt;"M5","",Price!G347)</f>
        <v/>
      </c>
      <c r="G347" s="65" t="str">
        <f>IF($C347&lt;&gt;"M5","",SSA!E347)</f>
        <v/>
      </c>
      <c r="H347" s="65" t="str">
        <f>IF($C347&lt;&gt;"M5","",SSA!F347)</f>
        <v/>
      </c>
      <c r="I347" s="5" t="str">
        <f t="shared" si="70"/>
        <v/>
      </c>
      <c r="J347" s="5" t="str">
        <f t="shared" si="74"/>
        <v/>
      </c>
      <c r="K347" s="5" t="str">
        <f t="shared" si="75"/>
        <v/>
      </c>
      <c r="L347" s="5" t="str">
        <f t="shared" si="76"/>
        <v/>
      </c>
      <c r="M347" s="5" t="str">
        <f t="shared" si="83"/>
        <v/>
      </c>
      <c r="N347" s="15" t="str">
        <f t="shared" si="71"/>
        <v/>
      </c>
      <c r="O347" s="15" t="str">
        <f t="shared" si="77"/>
        <v/>
      </c>
      <c r="P347" s="15" t="str">
        <f t="shared" si="78"/>
        <v/>
      </c>
      <c r="Q347" s="16" t="str">
        <f t="shared" si="79"/>
        <v/>
      </c>
      <c r="R347" s="17" t="str">
        <f t="shared" si="80"/>
        <v/>
      </c>
      <c r="S347" s="39" t="str">
        <f t="shared" ca="1" si="72"/>
        <v/>
      </c>
      <c r="T347" s="39" t="str">
        <f t="shared" ca="1" si="73"/>
        <v/>
      </c>
      <c r="U347" s="15" t="str">
        <f t="shared" ca="1" si="81"/>
        <v/>
      </c>
      <c r="V347" s="40" t="str">
        <f t="shared" ca="1" si="82"/>
        <v/>
      </c>
    </row>
    <row r="348" spans="1:22" x14ac:dyDescent="0.55000000000000004">
      <c r="A348" s="5" t="str">
        <f>IF('Data Validation'!$K$2&lt;&gt;TRUE,"",'Data Validation'!A348)</f>
        <v/>
      </c>
      <c r="B348" s="5" t="str">
        <f>IF('Data Validation'!$K$2&lt;&gt;TRUE,"",'Data Validation'!C348)</f>
        <v/>
      </c>
      <c r="C348" s="5" t="str">
        <f>IF('Data Validation'!$K$2&lt;&gt;TRUE,"",'Data Validation'!E348)</f>
        <v/>
      </c>
      <c r="D348" s="5" t="str">
        <f>IF('Data Validation'!$K$2&lt;&gt;TRUE,"",'Data Validation'!G348)</f>
        <v/>
      </c>
      <c r="E348" s="5" t="str">
        <f>IF($C348&lt;&gt;"M5","",Price!F348)</f>
        <v/>
      </c>
      <c r="F348" s="5" t="str">
        <f>IF($C348&lt;&gt;"M5","",Price!G348)</f>
        <v/>
      </c>
      <c r="G348" s="65" t="str">
        <f>IF($C348&lt;&gt;"M5","",SSA!E348)</f>
        <v/>
      </c>
      <c r="H348" s="65" t="str">
        <f>IF($C348&lt;&gt;"M5","",SSA!F348)</f>
        <v/>
      </c>
      <c r="I348" s="5" t="str">
        <f t="shared" si="70"/>
        <v/>
      </c>
      <c r="J348" s="5" t="str">
        <f t="shared" si="74"/>
        <v/>
      </c>
      <c r="K348" s="5" t="str">
        <f t="shared" si="75"/>
        <v/>
      </c>
      <c r="L348" s="5" t="str">
        <f t="shared" si="76"/>
        <v/>
      </c>
      <c r="M348" s="5" t="str">
        <f t="shared" si="83"/>
        <v/>
      </c>
      <c r="N348" s="15" t="str">
        <f t="shared" si="71"/>
        <v/>
      </c>
      <c r="O348" s="15" t="str">
        <f t="shared" si="77"/>
        <v/>
      </c>
      <c r="P348" s="15" t="str">
        <f t="shared" si="78"/>
        <v/>
      </c>
      <c r="Q348" s="16" t="str">
        <f t="shared" si="79"/>
        <v/>
      </c>
      <c r="R348" s="17" t="str">
        <f t="shared" si="80"/>
        <v/>
      </c>
      <c r="S348" s="39" t="str">
        <f t="shared" ca="1" si="72"/>
        <v/>
      </c>
      <c r="T348" s="39" t="str">
        <f t="shared" ca="1" si="73"/>
        <v/>
      </c>
      <c r="U348" s="15" t="str">
        <f t="shared" ca="1" si="81"/>
        <v/>
      </c>
      <c r="V348" s="40" t="str">
        <f t="shared" ca="1" si="82"/>
        <v/>
      </c>
    </row>
    <row r="349" spans="1:22" x14ac:dyDescent="0.55000000000000004">
      <c r="A349" s="5" t="str">
        <f>IF('Data Validation'!$K$2&lt;&gt;TRUE,"",'Data Validation'!A349)</f>
        <v/>
      </c>
      <c r="B349" s="5" t="str">
        <f>IF('Data Validation'!$K$2&lt;&gt;TRUE,"",'Data Validation'!C349)</f>
        <v/>
      </c>
      <c r="C349" s="5" t="str">
        <f>IF('Data Validation'!$K$2&lt;&gt;TRUE,"",'Data Validation'!E349)</f>
        <v/>
      </c>
      <c r="D349" s="5" t="str">
        <f>IF('Data Validation'!$K$2&lt;&gt;TRUE,"",'Data Validation'!G349)</f>
        <v/>
      </c>
      <c r="E349" s="5" t="str">
        <f>IF($C349&lt;&gt;"M5","",Price!F349)</f>
        <v/>
      </c>
      <c r="F349" s="5" t="str">
        <f>IF($C349&lt;&gt;"M5","",Price!G349)</f>
        <v/>
      </c>
      <c r="G349" s="65" t="str">
        <f>IF($C349&lt;&gt;"M5","",SSA!E349)</f>
        <v/>
      </c>
      <c r="H349" s="65" t="str">
        <f>IF($C349&lt;&gt;"M5","",SSA!F349)</f>
        <v/>
      </c>
      <c r="I349" s="5" t="str">
        <f t="shared" si="70"/>
        <v/>
      </c>
      <c r="J349" s="5" t="str">
        <f t="shared" si="74"/>
        <v/>
      </c>
      <c r="K349" s="5" t="str">
        <f t="shared" si="75"/>
        <v/>
      </c>
      <c r="L349" s="5" t="str">
        <f t="shared" si="76"/>
        <v/>
      </c>
      <c r="M349" s="5" t="str">
        <f t="shared" si="83"/>
        <v/>
      </c>
      <c r="N349" s="15" t="str">
        <f t="shared" si="71"/>
        <v/>
      </c>
      <c r="O349" s="15" t="str">
        <f t="shared" si="77"/>
        <v/>
      </c>
      <c r="P349" s="15" t="str">
        <f t="shared" si="78"/>
        <v/>
      </c>
      <c r="Q349" s="16" t="str">
        <f t="shared" si="79"/>
        <v/>
      </c>
      <c r="R349" s="17" t="str">
        <f t="shared" si="80"/>
        <v/>
      </c>
      <c r="S349" s="39" t="str">
        <f t="shared" ca="1" si="72"/>
        <v/>
      </c>
      <c r="T349" s="39" t="str">
        <f t="shared" ca="1" si="73"/>
        <v/>
      </c>
      <c r="U349" s="15" t="str">
        <f t="shared" ca="1" si="81"/>
        <v/>
      </c>
      <c r="V349" s="40" t="str">
        <f t="shared" ca="1" si="82"/>
        <v/>
      </c>
    </row>
    <row r="350" spans="1:22" x14ac:dyDescent="0.55000000000000004">
      <c r="A350" s="5" t="str">
        <f>IF('Data Validation'!$K$2&lt;&gt;TRUE,"",'Data Validation'!A350)</f>
        <v/>
      </c>
      <c r="B350" s="5" t="str">
        <f>IF('Data Validation'!$K$2&lt;&gt;TRUE,"",'Data Validation'!C350)</f>
        <v/>
      </c>
      <c r="C350" s="5" t="str">
        <f>IF('Data Validation'!$K$2&lt;&gt;TRUE,"",'Data Validation'!E350)</f>
        <v/>
      </c>
      <c r="D350" s="5" t="str">
        <f>IF('Data Validation'!$K$2&lt;&gt;TRUE,"",'Data Validation'!G350)</f>
        <v/>
      </c>
      <c r="E350" s="5" t="str">
        <f>IF($C350&lt;&gt;"M5","",Price!F350)</f>
        <v/>
      </c>
      <c r="F350" s="5" t="str">
        <f>IF($C350&lt;&gt;"M5","",Price!G350)</f>
        <v/>
      </c>
      <c r="G350" s="65" t="str">
        <f>IF($C350&lt;&gt;"M5","",SSA!E350)</f>
        <v/>
      </c>
      <c r="H350" s="65" t="str">
        <f>IF($C350&lt;&gt;"M5","",SSA!F350)</f>
        <v/>
      </c>
      <c r="I350" s="5" t="str">
        <f t="shared" si="70"/>
        <v/>
      </c>
      <c r="J350" s="5" t="str">
        <f t="shared" si="74"/>
        <v/>
      </c>
      <c r="K350" s="5" t="str">
        <f t="shared" si="75"/>
        <v/>
      </c>
      <c r="L350" s="5" t="str">
        <f t="shared" si="76"/>
        <v/>
      </c>
      <c r="M350" s="5" t="str">
        <f t="shared" si="83"/>
        <v/>
      </c>
      <c r="N350" s="15" t="str">
        <f t="shared" si="71"/>
        <v/>
      </c>
      <c r="O350" s="15" t="str">
        <f t="shared" si="77"/>
        <v/>
      </c>
      <c r="P350" s="15" t="str">
        <f t="shared" si="78"/>
        <v/>
      </c>
      <c r="Q350" s="16" t="str">
        <f t="shared" si="79"/>
        <v/>
      </c>
      <c r="R350" s="17" t="str">
        <f t="shared" si="80"/>
        <v/>
      </c>
      <c r="S350" s="39" t="str">
        <f t="shared" ca="1" si="72"/>
        <v/>
      </c>
      <c r="T350" s="39" t="str">
        <f t="shared" ca="1" si="73"/>
        <v/>
      </c>
      <c r="U350" s="15" t="str">
        <f t="shared" ca="1" si="81"/>
        <v/>
      </c>
      <c r="V350" s="40" t="str">
        <f t="shared" ca="1" si="82"/>
        <v/>
      </c>
    </row>
    <row r="351" spans="1:22" x14ac:dyDescent="0.55000000000000004">
      <c r="A351" s="5" t="str">
        <f>IF('Data Validation'!$K$2&lt;&gt;TRUE,"",'Data Validation'!A351)</f>
        <v/>
      </c>
      <c r="B351" s="5" t="str">
        <f>IF('Data Validation'!$K$2&lt;&gt;TRUE,"",'Data Validation'!C351)</f>
        <v/>
      </c>
      <c r="C351" s="5" t="str">
        <f>IF('Data Validation'!$K$2&lt;&gt;TRUE,"",'Data Validation'!E351)</f>
        <v/>
      </c>
      <c r="D351" s="5" t="str">
        <f>IF('Data Validation'!$K$2&lt;&gt;TRUE,"",'Data Validation'!G351)</f>
        <v/>
      </c>
      <c r="E351" s="5" t="str">
        <f>IF($C351&lt;&gt;"M5","",Price!F351)</f>
        <v/>
      </c>
      <c r="F351" s="5" t="str">
        <f>IF($C351&lt;&gt;"M5","",Price!G351)</f>
        <v/>
      </c>
      <c r="G351" s="65" t="str">
        <f>IF($C351&lt;&gt;"M5","",SSA!E351)</f>
        <v/>
      </c>
      <c r="H351" s="65" t="str">
        <f>IF($C351&lt;&gt;"M5","",SSA!F351)</f>
        <v/>
      </c>
      <c r="I351" s="5" t="str">
        <f t="shared" si="70"/>
        <v/>
      </c>
      <c r="J351" s="5" t="str">
        <f t="shared" si="74"/>
        <v/>
      </c>
      <c r="K351" s="5" t="str">
        <f t="shared" si="75"/>
        <v/>
      </c>
      <c r="L351" s="5" t="str">
        <f t="shared" si="76"/>
        <v/>
      </c>
      <c r="M351" s="5" t="str">
        <f t="shared" si="83"/>
        <v/>
      </c>
      <c r="N351" s="15" t="str">
        <f t="shared" si="71"/>
        <v/>
      </c>
      <c r="O351" s="15" t="str">
        <f t="shared" si="77"/>
        <v/>
      </c>
      <c r="P351" s="15" t="str">
        <f t="shared" si="78"/>
        <v/>
      </c>
      <c r="Q351" s="16" t="str">
        <f t="shared" si="79"/>
        <v/>
      </c>
      <c r="R351" s="17" t="str">
        <f t="shared" si="80"/>
        <v/>
      </c>
      <c r="S351" s="39" t="str">
        <f t="shared" ca="1" si="72"/>
        <v/>
      </c>
      <c r="T351" s="39" t="str">
        <f t="shared" ca="1" si="73"/>
        <v/>
      </c>
      <c r="U351" s="15" t="str">
        <f t="shared" ca="1" si="81"/>
        <v/>
      </c>
      <c r="V351" s="40" t="str">
        <f t="shared" ca="1" si="82"/>
        <v/>
      </c>
    </row>
    <row r="352" spans="1:22" x14ac:dyDescent="0.55000000000000004">
      <c r="A352" s="5" t="str">
        <f>IF('Data Validation'!$K$2&lt;&gt;TRUE,"",'Data Validation'!A352)</f>
        <v/>
      </c>
      <c r="B352" s="5" t="str">
        <f>IF('Data Validation'!$K$2&lt;&gt;TRUE,"",'Data Validation'!C352)</f>
        <v/>
      </c>
      <c r="C352" s="5" t="str">
        <f>IF('Data Validation'!$K$2&lt;&gt;TRUE,"",'Data Validation'!E352)</f>
        <v/>
      </c>
      <c r="D352" s="5" t="str">
        <f>IF('Data Validation'!$K$2&lt;&gt;TRUE,"",'Data Validation'!G352)</f>
        <v/>
      </c>
      <c r="E352" s="5" t="str">
        <f>IF($C352&lt;&gt;"M5","",Price!F352)</f>
        <v/>
      </c>
      <c r="F352" s="5" t="str">
        <f>IF($C352&lt;&gt;"M5","",Price!G352)</f>
        <v/>
      </c>
      <c r="G352" s="65" t="str">
        <f>IF($C352&lt;&gt;"M5","",SSA!E352)</f>
        <v/>
      </c>
      <c r="H352" s="65" t="str">
        <f>IF($C352&lt;&gt;"M5","",SSA!F352)</f>
        <v/>
      </c>
      <c r="I352" s="5" t="str">
        <f t="shared" si="70"/>
        <v/>
      </c>
      <c r="J352" s="5" t="str">
        <f t="shared" si="74"/>
        <v/>
      </c>
      <c r="K352" s="5" t="str">
        <f t="shared" si="75"/>
        <v/>
      </c>
      <c r="L352" s="5" t="str">
        <f t="shared" si="76"/>
        <v/>
      </c>
      <c r="M352" s="5" t="str">
        <f t="shared" si="83"/>
        <v/>
      </c>
      <c r="N352" s="15" t="str">
        <f t="shared" si="71"/>
        <v/>
      </c>
      <c r="O352" s="15" t="str">
        <f t="shared" si="77"/>
        <v/>
      </c>
      <c r="P352" s="15" t="str">
        <f t="shared" si="78"/>
        <v/>
      </c>
      <c r="Q352" s="16" t="str">
        <f t="shared" si="79"/>
        <v/>
      </c>
      <c r="R352" s="17" t="str">
        <f t="shared" si="80"/>
        <v/>
      </c>
      <c r="S352" s="39" t="str">
        <f t="shared" ca="1" si="72"/>
        <v/>
      </c>
      <c r="T352" s="39" t="str">
        <f t="shared" ca="1" si="73"/>
        <v/>
      </c>
      <c r="U352" s="15" t="str">
        <f t="shared" ca="1" si="81"/>
        <v/>
      </c>
      <c r="V352" s="40" t="str">
        <f t="shared" ca="1" si="82"/>
        <v/>
      </c>
    </row>
    <row r="353" spans="1:22" x14ac:dyDescent="0.55000000000000004">
      <c r="A353" s="5" t="str">
        <f>IF('Data Validation'!$K$2&lt;&gt;TRUE,"",'Data Validation'!A353)</f>
        <v/>
      </c>
      <c r="B353" s="5" t="str">
        <f>IF('Data Validation'!$K$2&lt;&gt;TRUE,"",'Data Validation'!C353)</f>
        <v/>
      </c>
      <c r="C353" s="5" t="str">
        <f>IF('Data Validation'!$K$2&lt;&gt;TRUE,"",'Data Validation'!E353)</f>
        <v/>
      </c>
      <c r="D353" s="5" t="str">
        <f>IF('Data Validation'!$K$2&lt;&gt;TRUE,"",'Data Validation'!G353)</f>
        <v/>
      </c>
      <c r="E353" s="5" t="str">
        <f>IF($C353&lt;&gt;"M5","",Price!F353)</f>
        <v/>
      </c>
      <c r="F353" s="5" t="str">
        <f>IF($C353&lt;&gt;"M5","",Price!G353)</f>
        <v/>
      </c>
      <c r="G353" s="65" t="str">
        <f>IF($C353&lt;&gt;"M5","",SSA!E353)</f>
        <v/>
      </c>
      <c r="H353" s="65" t="str">
        <f>IF($C353&lt;&gt;"M5","",SSA!F353)</f>
        <v/>
      </c>
      <c r="I353" s="5" t="str">
        <f t="shared" si="70"/>
        <v/>
      </c>
      <c r="J353" s="5" t="str">
        <f t="shared" si="74"/>
        <v/>
      </c>
      <c r="K353" s="5" t="str">
        <f t="shared" si="75"/>
        <v/>
      </c>
      <c r="L353" s="5" t="str">
        <f t="shared" si="76"/>
        <v/>
      </c>
      <c r="M353" s="5" t="str">
        <f t="shared" si="83"/>
        <v/>
      </c>
      <c r="N353" s="15" t="str">
        <f t="shared" si="71"/>
        <v/>
      </c>
      <c r="O353" s="15" t="str">
        <f t="shared" si="77"/>
        <v/>
      </c>
      <c r="P353" s="15" t="str">
        <f t="shared" si="78"/>
        <v/>
      </c>
      <c r="Q353" s="16" t="str">
        <f t="shared" si="79"/>
        <v/>
      </c>
      <c r="R353" s="17" t="str">
        <f t="shared" si="80"/>
        <v/>
      </c>
      <c r="S353" s="39" t="str">
        <f t="shared" ca="1" si="72"/>
        <v/>
      </c>
      <c r="T353" s="39" t="str">
        <f t="shared" ca="1" si="73"/>
        <v/>
      </c>
      <c r="U353" s="15" t="str">
        <f t="shared" ca="1" si="81"/>
        <v/>
      </c>
      <c r="V353" s="40" t="str">
        <f t="shared" ca="1" si="82"/>
        <v/>
      </c>
    </row>
    <row r="354" spans="1:22" x14ac:dyDescent="0.55000000000000004">
      <c r="A354" s="5" t="str">
        <f>IF('Data Validation'!$K$2&lt;&gt;TRUE,"",'Data Validation'!A354)</f>
        <v/>
      </c>
      <c r="B354" s="5" t="str">
        <f>IF('Data Validation'!$K$2&lt;&gt;TRUE,"",'Data Validation'!C354)</f>
        <v/>
      </c>
      <c r="C354" s="5" t="str">
        <f>IF('Data Validation'!$K$2&lt;&gt;TRUE,"",'Data Validation'!E354)</f>
        <v/>
      </c>
      <c r="D354" s="5" t="str">
        <f>IF('Data Validation'!$K$2&lt;&gt;TRUE,"",'Data Validation'!G354)</f>
        <v/>
      </c>
      <c r="E354" s="5" t="str">
        <f>IF($C354&lt;&gt;"M5","",Price!F354)</f>
        <v/>
      </c>
      <c r="F354" s="5" t="str">
        <f>IF($C354&lt;&gt;"M5","",Price!G354)</f>
        <v/>
      </c>
      <c r="G354" s="65" t="str">
        <f>IF($C354&lt;&gt;"M5","",SSA!E354)</f>
        <v/>
      </c>
      <c r="H354" s="65" t="str">
        <f>IF($C354&lt;&gt;"M5","",SSA!F354)</f>
        <v/>
      </c>
      <c r="I354" s="5" t="str">
        <f t="shared" si="70"/>
        <v/>
      </c>
      <c r="J354" s="5" t="str">
        <f t="shared" si="74"/>
        <v/>
      </c>
      <c r="K354" s="5" t="str">
        <f t="shared" si="75"/>
        <v/>
      </c>
      <c r="L354" s="5" t="str">
        <f t="shared" si="76"/>
        <v/>
      </c>
      <c r="M354" s="5" t="str">
        <f t="shared" si="83"/>
        <v/>
      </c>
      <c r="N354" s="15" t="str">
        <f t="shared" si="71"/>
        <v/>
      </c>
      <c r="O354" s="15" t="str">
        <f t="shared" si="77"/>
        <v/>
      </c>
      <c r="P354" s="15" t="str">
        <f t="shared" si="78"/>
        <v/>
      </c>
      <c r="Q354" s="16" t="str">
        <f t="shared" si="79"/>
        <v/>
      </c>
      <c r="R354" s="17" t="str">
        <f t="shared" si="80"/>
        <v/>
      </c>
      <c r="S354" s="39" t="str">
        <f t="shared" ca="1" si="72"/>
        <v/>
      </c>
      <c r="T354" s="39" t="str">
        <f t="shared" ca="1" si="73"/>
        <v/>
      </c>
      <c r="U354" s="15" t="str">
        <f t="shared" ca="1" si="81"/>
        <v/>
      </c>
      <c r="V354" s="40" t="str">
        <f t="shared" ca="1" si="82"/>
        <v/>
      </c>
    </row>
    <row r="355" spans="1:22" x14ac:dyDescent="0.55000000000000004">
      <c r="A355" s="5" t="str">
        <f>IF('Data Validation'!$K$2&lt;&gt;TRUE,"",'Data Validation'!A355)</f>
        <v/>
      </c>
      <c r="B355" s="5" t="str">
        <f>IF('Data Validation'!$K$2&lt;&gt;TRUE,"",'Data Validation'!C355)</f>
        <v/>
      </c>
      <c r="C355" s="5" t="str">
        <f>IF('Data Validation'!$K$2&lt;&gt;TRUE,"",'Data Validation'!E355)</f>
        <v/>
      </c>
      <c r="D355" s="5" t="str">
        <f>IF('Data Validation'!$K$2&lt;&gt;TRUE,"",'Data Validation'!G355)</f>
        <v/>
      </c>
      <c r="E355" s="5" t="str">
        <f>IF($C355&lt;&gt;"M5","",Price!F355)</f>
        <v/>
      </c>
      <c r="F355" s="5" t="str">
        <f>IF($C355&lt;&gt;"M5","",Price!G355)</f>
        <v/>
      </c>
      <c r="G355" s="65" t="str">
        <f>IF($C355&lt;&gt;"M5","",SSA!E355)</f>
        <v/>
      </c>
      <c r="H355" s="65" t="str">
        <f>IF($C355&lt;&gt;"M5","",SSA!F355)</f>
        <v/>
      </c>
      <c r="I355" s="5" t="str">
        <f t="shared" si="70"/>
        <v/>
      </c>
      <c r="J355" s="5" t="str">
        <f t="shared" si="74"/>
        <v/>
      </c>
      <c r="K355" s="5" t="str">
        <f t="shared" si="75"/>
        <v/>
      </c>
      <c r="L355" s="5" t="str">
        <f t="shared" si="76"/>
        <v/>
      </c>
      <c r="M355" s="5" t="str">
        <f t="shared" si="83"/>
        <v/>
      </c>
      <c r="N355" s="15" t="str">
        <f t="shared" si="71"/>
        <v/>
      </c>
      <c r="O355" s="15" t="str">
        <f t="shared" si="77"/>
        <v/>
      </c>
      <c r="P355" s="15" t="str">
        <f t="shared" si="78"/>
        <v/>
      </c>
      <c r="Q355" s="16" t="str">
        <f t="shared" si="79"/>
        <v/>
      </c>
      <c r="R355" s="17" t="str">
        <f t="shared" si="80"/>
        <v/>
      </c>
      <c r="S355" s="39" t="str">
        <f t="shared" ca="1" si="72"/>
        <v/>
      </c>
      <c r="T355" s="39" t="str">
        <f t="shared" ca="1" si="73"/>
        <v/>
      </c>
      <c r="U355" s="15" t="str">
        <f t="shared" ca="1" si="81"/>
        <v/>
      </c>
      <c r="V355" s="40" t="str">
        <f t="shared" ca="1" si="82"/>
        <v/>
      </c>
    </row>
    <row r="356" spans="1:22" x14ac:dyDescent="0.55000000000000004">
      <c r="A356" s="5" t="str">
        <f>IF('Data Validation'!$K$2&lt;&gt;TRUE,"",'Data Validation'!A356)</f>
        <v/>
      </c>
      <c r="B356" s="5" t="str">
        <f>IF('Data Validation'!$K$2&lt;&gt;TRUE,"",'Data Validation'!C356)</f>
        <v/>
      </c>
      <c r="C356" s="5" t="str">
        <f>IF('Data Validation'!$K$2&lt;&gt;TRUE,"",'Data Validation'!E356)</f>
        <v/>
      </c>
      <c r="D356" s="5" t="str">
        <f>IF('Data Validation'!$K$2&lt;&gt;TRUE,"",'Data Validation'!G356)</f>
        <v/>
      </c>
      <c r="E356" s="5" t="str">
        <f>IF($C356&lt;&gt;"M5","",Price!F356)</f>
        <v/>
      </c>
      <c r="F356" s="5" t="str">
        <f>IF($C356&lt;&gt;"M5","",Price!G356)</f>
        <v/>
      </c>
      <c r="G356" s="65" t="str">
        <f>IF($C356&lt;&gt;"M5","",SSA!E356)</f>
        <v/>
      </c>
      <c r="H356" s="65" t="str">
        <f>IF($C356&lt;&gt;"M5","",SSA!F356)</f>
        <v/>
      </c>
      <c r="I356" s="5" t="str">
        <f t="shared" si="70"/>
        <v/>
      </c>
      <c r="J356" s="5" t="str">
        <f t="shared" si="74"/>
        <v/>
      </c>
      <c r="K356" s="5" t="str">
        <f t="shared" si="75"/>
        <v/>
      </c>
      <c r="L356" s="5" t="str">
        <f t="shared" si="76"/>
        <v/>
      </c>
      <c r="M356" s="5" t="str">
        <f t="shared" si="83"/>
        <v/>
      </c>
      <c r="N356" s="15" t="str">
        <f t="shared" si="71"/>
        <v/>
      </c>
      <c r="O356" s="15" t="str">
        <f t="shared" si="77"/>
        <v/>
      </c>
      <c r="P356" s="15" t="str">
        <f t="shared" si="78"/>
        <v/>
      </c>
      <c r="Q356" s="16" t="str">
        <f t="shared" si="79"/>
        <v/>
      </c>
      <c r="R356" s="17" t="str">
        <f t="shared" si="80"/>
        <v/>
      </c>
      <c r="S356" s="39" t="str">
        <f t="shared" ca="1" si="72"/>
        <v/>
      </c>
      <c r="T356" s="39" t="str">
        <f t="shared" ca="1" si="73"/>
        <v/>
      </c>
      <c r="U356" s="15" t="str">
        <f t="shared" ca="1" si="81"/>
        <v/>
      </c>
      <c r="V356" s="40" t="str">
        <f t="shared" ca="1" si="82"/>
        <v/>
      </c>
    </row>
    <row r="357" spans="1:22" x14ac:dyDescent="0.55000000000000004">
      <c r="A357" s="5" t="str">
        <f>IF('Data Validation'!$K$2&lt;&gt;TRUE,"",'Data Validation'!A357)</f>
        <v/>
      </c>
      <c r="B357" s="5" t="str">
        <f>IF('Data Validation'!$K$2&lt;&gt;TRUE,"",'Data Validation'!C357)</f>
        <v/>
      </c>
      <c r="C357" s="5" t="str">
        <f>IF('Data Validation'!$K$2&lt;&gt;TRUE,"",'Data Validation'!E357)</f>
        <v/>
      </c>
      <c r="D357" s="5" t="str">
        <f>IF('Data Validation'!$K$2&lt;&gt;TRUE,"",'Data Validation'!G357)</f>
        <v/>
      </c>
      <c r="E357" s="5" t="str">
        <f>IF($C357&lt;&gt;"M5","",Price!F357)</f>
        <v/>
      </c>
      <c r="F357" s="5" t="str">
        <f>IF($C357&lt;&gt;"M5","",Price!G357)</f>
        <v/>
      </c>
      <c r="G357" s="65" t="str">
        <f>IF($C357&lt;&gt;"M5","",SSA!E357)</f>
        <v/>
      </c>
      <c r="H357" s="65" t="str">
        <f>IF($C357&lt;&gt;"M5","",SSA!F357)</f>
        <v/>
      </c>
      <c r="I357" s="5" t="str">
        <f t="shared" si="70"/>
        <v/>
      </c>
      <c r="J357" s="5" t="str">
        <f t="shared" si="74"/>
        <v/>
      </c>
      <c r="K357" s="5" t="str">
        <f t="shared" si="75"/>
        <v/>
      </c>
      <c r="L357" s="5" t="str">
        <f t="shared" si="76"/>
        <v/>
      </c>
      <c r="M357" s="5" t="str">
        <f t="shared" si="83"/>
        <v/>
      </c>
      <c r="N357" s="15" t="str">
        <f t="shared" si="71"/>
        <v/>
      </c>
      <c r="O357" s="15" t="str">
        <f t="shared" si="77"/>
        <v/>
      </c>
      <c r="P357" s="15" t="str">
        <f t="shared" si="78"/>
        <v/>
      </c>
      <c r="Q357" s="16" t="str">
        <f t="shared" si="79"/>
        <v/>
      </c>
      <c r="R357" s="17" t="str">
        <f t="shared" si="80"/>
        <v/>
      </c>
      <c r="S357" s="39" t="str">
        <f t="shared" ca="1" si="72"/>
        <v/>
      </c>
      <c r="T357" s="39" t="str">
        <f t="shared" ca="1" si="73"/>
        <v/>
      </c>
      <c r="U357" s="15" t="str">
        <f t="shared" ca="1" si="81"/>
        <v/>
      </c>
      <c r="V357" s="40" t="str">
        <f t="shared" ca="1" si="82"/>
        <v/>
      </c>
    </row>
    <row r="358" spans="1:22" x14ac:dyDescent="0.55000000000000004">
      <c r="A358" s="5" t="str">
        <f>IF('Data Validation'!$K$2&lt;&gt;TRUE,"",'Data Validation'!A358)</f>
        <v/>
      </c>
      <c r="B358" s="5" t="str">
        <f>IF('Data Validation'!$K$2&lt;&gt;TRUE,"",'Data Validation'!C358)</f>
        <v/>
      </c>
      <c r="C358" s="5" t="str">
        <f>IF('Data Validation'!$K$2&lt;&gt;TRUE,"",'Data Validation'!E358)</f>
        <v/>
      </c>
      <c r="D358" s="5" t="str">
        <f>IF('Data Validation'!$K$2&lt;&gt;TRUE,"",'Data Validation'!G358)</f>
        <v/>
      </c>
      <c r="E358" s="5" t="str">
        <f>IF($C358&lt;&gt;"M5","",Price!F358)</f>
        <v/>
      </c>
      <c r="F358" s="5" t="str">
        <f>IF($C358&lt;&gt;"M5","",Price!G358)</f>
        <v/>
      </c>
      <c r="G358" s="65" t="str">
        <f>IF($C358&lt;&gt;"M5","",SSA!E358)</f>
        <v/>
      </c>
      <c r="H358" s="65" t="str">
        <f>IF($C358&lt;&gt;"M5","",SSA!F358)</f>
        <v/>
      </c>
      <c r="I358" s="5" t="str">
        <f t="shared" si="70"/>
        <v/>
      </c>
      <c r="J358" s="5" t="str">
        <f t="shared" si="74"/>
        <v/>
      </c>
      <c r="K358" s="5" t="str">
        <f t="shared" si="75"/>
        <v/>
      </c>
      <c r="L358" s="5" t="str">
        <f t="shared" si="76"/>
        <v/>
      </c>
      <c r="M358" s="5" t="str">
        <f t="shared" si="83"/>
        <v/>
      </c>
      <c r="N358" s="15" t="str">
        <f t="shared" si="71"/>
        <v/>
      </c>
      <c r="O358" s="15" t="str">
        <f t="shared" si="77"/>
        <v/>
      </c>
      <c r="P358" s="15" t="str">
        <f t="shared" si="78"/>
        <v/>
      </c>
      <c r="Q358" s="16" t="str">
        <f t="shared" si="79"/>
        <v/>
      </c>
      <c r="R358" s="17" t="str">
        <f t="shared" si="80"/>
        <v/>
      </c>
      <c r="S358" s="39" t="str">
        <f t="shared" ca="1" si="72"/>
        <v/>
      </c>
      <c r="T358" s="39" t="str">
        <f t="shared" ca="1" si="73"/>
        <v/>
      </c>
      <c r="U358" s="15" t="str">
        <f t="shared" ca="1" si="81"/>
        <v/>
      </c>
      <c r="V358" s="40" t="str">
        <f t="shared" ca="1" si="82"/>
        <v/>
      </c>
    </row>
    <row r="359" spans="1:22" x14ac:dyDescent="0.55000000000000004">
      <c r="A359" s="5" t="str">
        <f>IF('Data Validation'!$K$2&lt;&gt;TRUE,"",'Data Validation'!A359)</f>
        <v/>
      </c>
      <c r="B359" s="5" t="str">
        <f>IF('Data Validation'!$K$2&lt;&gt;TRUE,"",'Data Validation'!C359)</f>
        <v/>
      </c>
      <c r="C359" s="5" t="str">
        <f>IF('Data Validation'!$K$2&lt;&gt;TRUE,"",'Data Validation'!E359)</f>
        <v/>
      </c>
      <c r="D359" s="5" t="str">
        <f>IF('Data Validation'!$K$2&lt;&gt;TRUE,"",'Data Validation'!G359)</f>
        <v/>
      </c>
      <c r="E359" s="5" t="str">
        <f>IF($C359&lt;&gt;"M5","",Price!F359)</f>
        <v/>
      </c>
      <c r="F359" s="5" t="str">
        <f>IF($C359&lt;&gt;"M5","",Price!G359)</f>
        <v/>
      </c>
      <c r="G359" s="65" t="str">
        <f>IF($C359&lt;&gt;"M5","",SSA!E359)</f>
        <v/>
      </c>
      <c r="H359" s="65" t="str">
        <f>IF($C359&lt;&gt;"M5","",SSA!F359)</f>
        <v/>
      </c>
      <c r="I359" s="5" t="str">
        <f t="shared" si="70"/>
        <v/>
      </c>
      <c r="J359" s="5" t="str">
        <f t="shared" si="74"/>
        <v/>
      </c>
      <c r="K359" s="5" t="str">
        <f t="shared" si="75"/>
        <v/>
      </c>
      <c r="L359" s="5" t="str">
        <f t="shared" si="76"/>
        <v/>
      </c>
      <c r="M359" s="5" t="str">
        <f t="shared" si="83"/>
        <v/>
      </c>
      <c r="N359" s="15" t="str">
        <f t="shared" si="71"/>
        <v/>
      </c>
      <c r="O359" s="15" t="str">
        <f t="shared" si="77"/>
        <v/>
      </c>
      <c r="P359" s="15" t="str">
        <f t="shared" si="78"/>
        <v/>
      </c>
      <c r="Q359" s="16" t="str">
        <f t="shared" si="79"/>
        <v/>
      </c>
      <c r="R359" s="17" t="str">
        <f t="shared" si="80"/>
        <v/>
      </c>
      <c r="S359" s="39" t="str">
        <f t="shared" ca="1" si="72"/>
        <v/>
      </c>
      <c r="T359" s="39" t="str">
        <f t="shared" ca="1" si="73"/>
        <v/>
      </c>
      <c r="U359" s="15" t="str">
        <f t="shared" ca="1" si="81"/>
        <v/>
      </c>
      <c r="V359" s="40" t="str">
        <f t="shared" ca="1" si="82"/>
        <v/>
      </c>
    </row>
    <row r="360" spans="1:22" x14ac:dyDescent="0.55000000000000004">
      <c r="A360" s="5" t="str">
        <f>IF('Data Validation'!$K$2&lt;&gt;TRUE,"",'Data Validation'!A360)</f>
        <v/>
      </c>
      <c r="B360" s="5" t="str">
        <f>IF('Data Validation'!$K$2&lt;&gt;TRUE,"",'Data Validation'!C360)</f>
        <v/>
      </c>
      <c r="C360" s="5" t="str">
        <f>IF('Data Validation'!$K$2&lt;&gt;TRUE,"",'Data Validation'!E360)</f>
        <v/>
      </c>
      <c r="D360" s="5" t="str">
        <f>IF('Data Validation'!$K$2&lt;&gt;TRUE,"",'Data Validation'!G360)</f>
        <v/>
      </c>
      <c r="E360" s="5" t="str">
        <f>IF($C360&lt;&gt;"M5","",Price!F360)</f>
        <v/>
      </c>
      <c r="F360" s="5" t="str">
        <f>IF($C360&lt;&gt;"M5","",Price!G360)</f>
        <v/>
      </c>
      <c r="G360" s="65" t="str">
        <f>IF($C360&lt;&gt;"M5","",SSA!E360)</f>
        <v/>
      </c>
      <c r="H360" s="65" t="str">
        <f>IF($C360&lt;&gt;"M5","",SSA!F360)</f>
        <v/>
      </c>
      <c r="I360" s="5" t="str">
        <f t="shared" si="70"/>
        <v/>
      </c>
      <c r="J360" s="5" t="str">
        <f t="shared" si="74"/>
        <v/>
      </c>
      <c r="K360" s="5" t="str">
        <f t="shared" si="75"/>
        <v/>
      </c>
      <c r="L360" s="5" t="str">
        <f t="shared" si="76"/>
        <v/>
      </c>
      <c r="M360" s="5" t="str">
        <f t="shared" si="83"/>
        <v/>
      </c>
      <c r="N360" s="15" t="str">
        <f t="shared" si="71"/>
        <v/>
      </c>
      <c r="O360" s="15" t="str">
        <f t="shared" si="77"/>
        <v/>
      </c>
      <c r="P360" s="15" t="str">
        <f t="shared" si="78"/>
        <v/>
      </c>
      <c r="Q360" s="16" t="str">
        <f t="shared" si="79"/>
        <v/>
      </c>
      <c r="R360" s="17" t="str">
        <f t="shared" si="80"/>
        <v/>
      </c>
      <c r="S360" s="39" t="str">
        <f t="shared" ca="1" si="72"/>
        <v/>
      </c>
      <c r="T360" s="39" t="str">
        <f t="shared" ca="1" si="73"/>
        <v/>
      </c>
      <c r="U360" s="15" t="str">
        <f t="shared" ca="1" si="81"/>
        <v/>
      </c>
      <c r="V360" s="40" t="str">
        <f t="shared" ca="1" si="82"/>
        <v/>
      </c>
    </row>
    <row r="361" spans="1:22" x14ac:dyDescent="0.55000000000000004">
      <c r="A361" s="5" t="str">
        <f>IF('Data Validation'!$K$2&lt;&gt;TRUE,"",'Data Validation'!A361)</f>
        <v/>
      </c>
      <c r="B361" s="5" t="str">
        <f>IF('Data Validation'!$K$2&lt;&gt;TRUE,"",'Data Validation'!C361)</f>
        <v/>
      </c>
      <c r="C361" s="5" t="str">
        <f>IF('Data Validation'!$K$2&lt;&gt;TRUE,"",'Data Validation'!E361)</f>
        <v/>
      </c>
      <c r="D361" s="5" t="str">
        <f>IF('Data Validation'!$K$2&lt;&gt;TRUE,"",'Data Validation'!G361)</f>
        <v/>
      </c>
      <c r="E361" s="5" t="str">
        <f>IF($C361&lt;&gt;"M5","",Price!F361)</f>
        <v/>
      </c>
      <c r="F361" s="5" t="str">
        <f>IF($C361&lt;&gt;"M5","",Price!G361)</f>
        <v/>
      </c>
      <c r="G361" s="65" t="str">
        <f>IF($C361&lt;&gt;"M5","",SSA!E361)</f>
        <v/>
      </c>
      <c r="H361" s="65" t="str">
        <f>IF($C361&lt;&gt;"M5","",SSA!F361)</f>
        <v/>
      </c>
      <c r="I361" s="5" t="str">
        <f t="shared" si="70"/>
        <v/>
      </c>
      <c r="J361" s="5" t="str">
        <f t="shared" si="74"/>
        <v/>
      </c>
      <c r="K361" s="5" t="str">
        <f t="shared" si="75"/>
        <v/>
      </c>
      <c r="L361" s="5" t="str">
        <f t="shared" si="76"/>
        <v/>
      </c>
      <c r="M361" s="5" t="str">
        <f t="shared" si="83"/>
        <v/>
      </c>
      <c r="N361" s="15" t="str">
        <f t="shared" si="71"/>
        <v/>
      </c>
      <c r="O361" s="15" t="str">
        <f t="shared" si="77"/>
        <v/>
      </c>
      <c r="P361" s="15" t="str">
        <f t="shared" si="78"/>
        <v/>
      </c>
      <c r="Q361" s="16" t="str">
        <f t="shared" si="79"/>
        <v/>
      </c>
      <c r="R361" s="17" t="str">
        <f t="shared" si="80"/>
        <v/>
      </c>
      <c r="S361" s="39" t="str">
        <f t="shared" ca="1" si="72"/>
        <v/>
      </c>
      <c r="T361" s="39" t="str">
        <f t="shared" ca="1" si="73"/>
        <v/>
      </c>
      <c r="U361" s="15" t="str">
        <f t="shared" ca="1" si="81"/>
        <v/>
      </c>
      <c r="V361" s="40" t="str">
        <f t="shared" ca="1" si="82"/>
        <v/>
      </c>
    </row>
    <row r="362" spans="1:22" x14ac:dyDescent="0.55000000000000004">
      <c r="A362" s="5" t="str">
        <f>IF('Data Validation'!$K$2&lt;&gt;TRUE,"",'Data Validation'!A362)</f>
        <v/>
      </c>
      <c r="B362" s="5" t="str">
        <f>IF('Data Validation'!$K$2&lt;&gt;TRUE,"",'Data Validation'!C362)</f>
        <v/>
      </c>
      <c r="C362" s="5" t="str">
        <f>IF('Data Validation'!$K$2&lt;&gt;TRUE,"",'Data Validation'!E362)</f>
        <v/>
      </c>
      <c r="D362" s="5" t="str">
        <f>IF('Data Validation'!$K$2&lt;&gt;TRUE,"",'Data Validation'!G362)</f>
        <v/>
      </c>
      <c r="E362" s="5" t="str">
        <f>IF($C362&lt;&gt;"M5","",Price!F362)</f>
        <v/>
      </c>
      <c r="F362" s="5" t="str">
        <f>IF($C362&lt;&gt;"M5","",Price!G362)</f>
        <v/>
      </c>
      <c r="G362" s="65" t="str">
        <f>IF($C362&lt;&gt;"M5","",SSA!E362)</f>
        <v/>
      </c>
      <c r="H362" s="65" t="str">
        <f>IF($C362&lt;&gt;"M5","",SSA!F362)</f>
        <v/>
      </c>
      <c r="I362" s="5" t="str">
        <f t="shared" si="70"/>
        <v/>
      </c>
      <c r="J362" s="5" t="str">
        <f t="shared" si="74"/>
        <v/>
      </c>
      <c r="K362" s="5" t="str">
        <f t="shared" si="75"/>
        <v/>
      </c>
      <c r="L362" s="5" t="str">
        <f t="shared" si="76"/>
        <v/>
      </c>
      <c r="M362" s="5" t="str">
        <f t="shared" si="83"/>
        <v/>
      </c>
      <c r="N362" s="15" t="str">
        <f t="shared" si="71"/>
        <v/>
      </c>
      <c r="O362" s="15" t="str">
        <f t="shared" si="77"/>
        <v/>
      </c>
      <c r="P362" s="15" t="str">
        <f t="shared" si="78"/>
        <v/>
      </c>
      <c r="Q362" s="16" t="str">
        <f t="shared" si="79"/>
        <v/>
      </c>
      <c r="R362" s="17" t="str">
        <f t="shared" si="80"/>
        <v/>
      </c>
      <c r="S362" s="39" t="str">
        <f t="shared" ca="1" si="72"/>
        <v/>
      </c>
      <c r="T362" s="39" t="str">
        <f t="shared" ca="1" si="73"/>
        <v/>
      </c>
      <c r="U362" s="15" t="str">
        <f t="shared" ca="1" si="81"/>
        <v/>
      </c>
      <c r="V362" s="40" t="str">
        <f t="shared" ca="1" si="82"/>
        <v/>
      </c>
    </row>
    <row r="363" spans="1:22" x14ac:dyDescent="0.55000000000000004">
      <c r="A363" s="5" t="str">
        <f>IF('Data Validation'!$K$2&lt;&gt;TRUE,"",'Data Validation'!A363)</f>
        <v/>
      </c>
      <c r="B363" s="5" t="str">
        <f>IF('Data Validation'!$K$2&lt;&gt;TRUE,"",'Data Validation'!C363)</f>
        <v/>
      </c>
      <c r="C363" s="5" t="str">
        <f>IF('Data Validation'!$K$2&lt;&gt;TRUE,"",'Data Validation'!E363)</f>
        <v/>
      </c>
      <c r="D363" s="5" t="str">
        <f>IF('Data Validation'!$K$2&lt;&gt;TRUE,"",'Data Validation'!G363)</f>
        <v/>
      </c>
      <c r="E363" s="5" t="str">
        <f>IF($C363&lt;&gt;"M5","",Price!F363)</f>
        <v/>
      </c>
      <c r="F363" s="5" t="str">
        <f>IF($C363&lt;&gt;"M5","",Price!G363)</f>
        <v/>
      </c>
      <c r="G363" s="65" t="str">
        <f>IF($C363&lt;&gt;"M5","",SSA!E363)</f>
        <v/>
      </c>
      <c r="H363" s="65" t="str">
        <f>IF($C363&lt;&gt;"M5","",SSA!F363)</f>
        <v/>
      </c>
      <c r="I363" s="5" t="str">
        <f t="shared" si="70"/>
        <v/>
      </c>
      <c r="J363" s="5" t="str">
        <f t="shared" si="74"/>
        <v/>
      </c>
      <c r="K363" s="5" t="str">
        <f t="shared" si="75"/>
        <v/>
      </c>
      <c r="L363" s="5" t="str">
        <f t="shared" si="76"/>
        <v/>
      </c>
      <c r="M363" s="5" t="str">
        <f t="shared" si="83"/>
        <v/>
      </c>
      <c r="N363" s="15" t="str">
        <f t="shared" si="71"/>
        <v/>
      </c>
      <c r="O363" s="15" t="str">
        <f t="shared" si="77"/>
        <v/>
      </c>
      <c r="P363" s="15" t="str">
        <f t="shared" si="78"/>
        <v/>
      </c>
      <c r="Q363" s="16" t="str">
        <f t="shared" si="79"/>
        <v/>
      </c>
      <c r="R363" s="17" t="str">
        <f t="shared" si="80"/>
        <v/>
      </c>
      <c r="S363" s="39" t="str">
        <f t="shared" ca="1" si="72"/>
        <v/>
      </c>
      <c r="T363" s="39" t="str">
        <f t="shared" ca="1" si="73"/>
        <v/>
      </c>
      <c r="U363" s="15" t="str">
        <f t="shared" ca="1" si="81"/>
        <v/>
      </c>
      <c r="V363" s="40" t="str">
        <f t="shared" ca="1" si="82"/>
        <v/>
      </c>
    </row>
    <row r="364" spans="1:22" x14ac:dyDescent="0.55000000000000004">
      <c r="A364" s="5" t="str">
        <f>IF('Data Validation'!$K$2&lt;&gt;TRUE,"",'Data Validation'!A364)</f>
        <v/>
      </c>
      <c r="B364" s="5" t="str">
        <f>IF('Data Validation'!$K$2&lt;&gt;TRUE,"",'Data Validation'!C364)</f>
        <v/>
      </c>
      <c r="C364" s="5" t="str">
        <f>IF('Data Validation'!$K$2&lt;&gt;TRUE,"",'Data Validation'!E364)</f>
        <v/>
      </c>
      <c r="D364" s="5" t="str">
        <f>IF('Data Validation'!$K$2&lt;&gt;TRUE,"",'Data Validation'!G364)</f>
        <v/>
      </c>
      <c r="E364" s="5" t="str">
        <f>IF($C364&lt;&gt;"M5","",Price!F364)</f>
        <v/>
      </c>
      <c r="F364" s="5" t="str">
        <f>IF($C364&lt;&gt;"M5","",Price!G364)</f>
        <v/>
      </c>
      <c r="G364" s="65" t="str">
        <f>IF($C364&lt;&gt;"M5","",SSA!E364)</f>
        <v/>
      </c>
      <c r="H364" s="65" t="str">
        <f>IF($C364&lt;&gt;"M5","",SSA!F364)</f>
        <v/>
      </c>
      <c r="I364" s="5" t="str">
        <f t="shared" si="70"/>
        <v/>
      </c>
      <c r="J364" s="5" t="str">
        <f t="shared" si="74"/>
        <v/>
      </c>
      <c r="K364" s="5" t="str">
        <f t="shared" si="75"/>
        <v/>
      </c>
      <c r="L364" s="5" t="str">
        <f t="shared" si="76"/>
        <v/>
      </c>
      <c r="M364" s="5" t="str">
        <f t="shared" si="83"/>
        <v/>
      </c>
      <c r="N364" s="15" t="str">
        <f t="shared" si="71"/>
        <v/>
      </c>
      <c r="O364" s="15" t="str">
        <f t="shared" si="77"/>
        <v/>
      </c>
      <c r="P364" s="15" t="str">
        <f t="shared" si="78"/>
        <v/>
      </c>
      <c r="Q364" s="16" t="str">
        <f t="shared" si="79"/>
        <v/>
      </c>
      <c r="R364" s="17" t="str">
        <f t="shared" si="80"/>
        <v/>
      </c>
      <c r="S364" s="39" t="str">
        <f t="shared" ca="1" si="72"/>
        <v/>
      </c>
      <c r="T364" s="39" t="str">
        <f t="shared" ca="1" si="73"/>
        <v/>
      </c>
      <c r="U364" s="15" t="str">
        <f t="shared" ca="1" si="81"/>
        <v/>
      </c>
      <c r="V364" s="40" t="str">
        <f t="shared" ca="1" si="82"/>
        <v/>
      </c>
    </row>
    <row r="365" spans="1:22" x14ac:dyDescent="0.55000000000000004">
      <c r="A365" s="5" t="str">
        <f>IF('Data Validation'!$K$2&lt;&gt;TRUE,"",'Data Validation'!A365)</f>
        <v/>
      </c>
      <c r="B365" s="5" t="str">
        <f>IF('Data Validation'!$K$2&lt;&gt;TRUE,"",'Data Validation'!C365)</f>
        <v/>
      </c>
      <c r="C365" s="5" t="str">
        <f>IF('Data Validation'!$K$2&lt;&gt;TRUE,"",'Data Validation'!E365)</f>
        <v/>
      </c>
      <c r="D365" s="5" t="str">
        <f>IF('Data Validation'!$K$2&lt;&gt;TRUE,"",'Data Validation'!G365)</f>
        <v/>
      </c>
      <c r="E365" s="5" t="str">
        <f>IF($C365&lt;&gt;"M5","",Price!F365)</f>
        <v/>
      </c>
      <c r="F365" s="5" t="str">
        <f>IF($C365&lt;&gt;"M5","",Price!G365)</f>
        <v/>
      </c>
      <c r="G365" s="65" t="str">
        <f>IF($C365&lt;&gt;"M5","",SSA!E365)</f>
        <v/>
      </c>
      <c r="H365" s="65" t="str">
        <f>IF($C365&lt;&gt;"M5","",SSA!F365)</f>
        <v/>
      </c>
      <c r="I365" s="5" t="str">
        <f t="shared" si="70"/>
        <v/>
      </c>
      <c r="J365" s="5" t="str">
        <f t="shared" si="74"/>
        <v/>
      </c>
      <c r="K365" s="5" t="str">
        <f t="shared" si="75"/>
        <v/>
      </c>
      <c r="L365" s="5" t="str">
        <f t="shared" si="76"/>
        <v/>
      </c>
      <c r="M365" s="5" t="str">
        <f t="shared" si="83"/>
        <v/>
      </c>
      <c r="N365" s="15" t="str">
        <f t="shared" si="71"/>
        <v/>
      </c>
      <c r="O365" s="15" t="str">
        <f t="shared" si="77"/>
        <v/>
      </c>
      <c r="P365" s="15" t="str">
        <f t="shared" si="78"/>
        <v/>
      </c>
      <c r="Q365" s="16" t="str">
        <f t="shared" si="79"/>
        <v/>
      </c>
      <c r="R365" s="17" t="str">
        <f t="shared" si="80"/>
        <v/>
      </c>
      <c r="S365" s="39" t="str">
        <f t="shared" ca="1" si="72"/>
        <v/>
      </c>
      <c r="T365" s="39" t="str">
        <f t="shared" ca="1" si="73"/>
        <v/>
      </c>
      <c r="U365" s="15" t="str">
        <f t="shared" ca="1" si="81"/>
        <v/>
      </c>
      <c r="V365" s="40" t="str">
        <f t="shared" ca="1" si="82"/>
        <v/>
      </c>
    </row>
    <row r="366" spans="1:22" x14ac:dyDescent="0.55000000000000004">
      <c r="A366" s="5" t="str">
        <f>IF('Data Validation'!$K$2&lt;&gt;TRUE,"",'Data Validation'!A366)</f>
        <v/>
      </c>
      <c r="B366" s="5" t="str">
        <f>IF('Data Validation'!$K$2&lt;&gt;TRUE,"",'Data Validation'!C366)</f>
        <v/>
      </c>
      <c r="C366" s="5" t="str">
        <f>IF('Data Validation'!$K$2&lt;&gt;TRUE,"",'Data Validation'!E366)</f>
        <v/>
      </c>
      <c r="D366" s="5" t="str">
        <f>IF('Data Validation'!$K$2&lt;&gt;TRUE,"",'Data Validation'!G366)</f>
        <v/>
      </c>
      <c r="E366" s="5" t="str">
        <f>IF($C366&lt;&gt;"M5","",Price!F366)</f>
        <v/>
      </c>
      <c r="F366" s="5" t="str">
        <f>IF($C366&lt;&gt;"M5","",Price!G366)</f>
        <v/>
      </c>
      <c r="G366" s="65" t="str">
        <f>IF($C366&lt;&gt;"M5","",SSA!E366)</f>
        <v/>
      </c>
      <c r="H366" s="65" t="str">
        <f>IF($C366&lt;&gt;"M5","",SSA!F366)</f>
        <v/>
      </c>
      <c r="I366" s="5" t="str">
        <f t="shared" si="70"/>
        <v/>
      </c>
      <c r="J366" s="5" t="str">
        <f t="shared" si="74"/>
        <v/>
      </c>
      <c r="K366" s="5" t="str">
        <f t="shared" si="75"/>
        <v/>
      </c>
      <c r="L366" s="5" t="str">
        <f t="shared" si="76"/>
        <v/>
      </c>
      <c r="M366" s="5" t="str">
        <f t="shared" si="83"/>
        <v/>
      </c>
      <c r="N366" s="15" t="str">
        <f t="shared" si="71"/>
        <v/>
      </c>
      <c r="O366" s="15" t="str">
        <f t="shared" si="77"/>
        <v/>
      </c>
      <c r="P366" s="15" t="str">
        <f t="shared" si="78"/>
        <v/>
      </c>
      <c r="Q366" s="16" t="str">
        <f t="shared" si="79"/>
        <v/>
      </c>
      <c r="R366" s="17" t="str">
        <f t="shared" si="80"/>
        <v/>
      </c>
      <c r="S366" s="39" t="str">
        <f t="shared" ca="1" si="72"/>
        <v/>
      </c>
      <c r="T366" s="39" t="str">
        <f t="shared" ca="1" si="73"/>
        <v/>
      </c>
      <c r="U366" s="15" t="str">
        <f t="shared" ca="1" si="81"/>
        <v/>
      </c>
      <c r="V366" s="40" t="str">
        <f t="shared" ca="1" si="82"/>
        <v/>
      </c>
    </row>
    <row r="367" spans="1:22" x14ac:dyDescent="0.55000000000000004">
      <c r="A367" s="5" t="str">
        <f>IF('Data Validation'!$K$2&lt;&gt;TRUE,"",'Data Validation'!A367)</f>
        <v/>
      </c>
      <c r="B367" s="5" t="str">
        <f>IF('Data Validation'!$K$2&lt;&gt;TRUE,"",'Data Validation'!C367)</f>
        <v/>
      </c>
      <c r="C367" s="5" t="str">
        <f>IF('Data Validation'!$K$2&lt;&gt;TRUE,"",'Data Validation'!E367)</f>
        <v/>
      </c>
      <c r="D367" s="5" t="str">
        <f>IF('Data Validation'!$K$2&lt;&gt;TRUE,"",'Data Validation'!G367)</f>
        <v/>
      </c>
      <c r="E367" s="5" t="str">
        <f>IF($C367&lt;&gt;"M5","",Price!F367)</f>
        <v/>
      </c>
      <c r="F367" s="5" t="str">
        <f>IF($C367&lt;&gt;"M5","",Price!G367)</f>
        <v/>
      </c>
      <c r="G367" s="65" t="str">
        <f>IF($C367&lt;&gt;"M5","",SSA!E367)</f>
        <v/>
      </c>
      <c r="H367" s="65" t="str">
        <f>IF($C367&lt;&gt;"M5","",SSA!F367)</f>
        <v/>
      </c>
      <c r="I367" s="5" t="str">
        <f t="shared" si="70"/>
        <v/>
      </c>
      <c r="J367" s="5" t="str">
        <f t="shared" si="74"/>
        <v/>
      </c>
      <c r="K367" s="5" t="str">
        <f t="shared" si="75"/>
        <v/>
      </c>
      <c r="L367" s="5" t="str">
        <f t="shared" si="76"/>
        <v/>
      </c>
      <c r="M367" s="5" t="str">
        <f t="shared" si="83"/>
        <v/>
      </c>
      <c r="N367" s="15" t="str">
        <f t="shared" si="71"/>
        <v/>
      </c>
      <c r="O367" s="15" t="str">
        <f t="shared" si="77"/>
        <v/>
      </c>
      <c r="P367" s="15" t="str">
        <f t="shared" si="78"/>
        <v/>
      </c>
      <c r="Q367" s="16" t="str">
        <f t="shared" si="79"/>
        <v/>
      </c>
      <c r="R367" s="17" t="str">
        <f t="shared" si="80"/>
        <v/>
      </c>
      <c r="S367" s="39" t="str">
        <f t="shared" ca="1" si="72"/>
        <v/>
      </c>
      <c r="T367" s="39" t="str">
        <f t="shared" ca="1" si="73"/>
        <v/>
      </c>
      <c r="U367" s="15" t="str">
        <f t="shared" ca="1" si="81"/>
        <v/>
      </c>
      <c r="V367" s="40" t="str">
        <f t="shared" ca="1" si="82"/>
        <v/>
      </c>
    </row>
    <row r="368" spans="1:22" x14ac:dyDescent="0.55000000000000004">
      <c r="A368" s="5" t="str">
        <f>IF('Data Validation'!$K$2&lt;&gt;TRUE,"",'Data Validation'!A368)</f>
        <v/>
      </c>
      <c r="B368" s="5" t="str">
        <f>IF('Data Validation'!$K$2&lt;&gt;TRUE,"",'Data Validation'!C368)</f>
        <v/>
      </c>
      <c r="C368" s="5" t="str">
        <f>IF('Data Validation'!$K$2&lt;&gt;TRUE,"",'Data Validation'!E368)</f>
        <v/>
      </c>
      <c r="D368" s="5" t="str">
        <f>IF('Data Validation'!$K$2&lt;&gt;TRUE,"",'Data Validation'!G368)</f>
        <v/>
      </c>
      <c r="E368" s="5" t="str">
        <f>IF($C368&lt;&gt;"M5","",Price!F368)</f>
        <v/>
      </c>
      <c r="F368" s="5" t="str">
        <f>IF($C368&lt;&gt;"M5","",Price!G368)</f>
        <v/>
      </c>
      <c r="G368" s="65" t="str">
        <f>IF($C368&lt;&gt;"M5","",SSA!E368)</f>
        <v/>
      </c>
      <c r="H368" s="65" t="str">
        <f>IF($C368&lt;&gt;"M5","",SSA!F368)</f>
        <v/>
      </c>
      <c r="I368" s="5" t="str">
        <f t="shared" si="70"/>
        <v/>
      </c>
      <c r="J368" s="5" t="str">
        <f t="shared" si="74"/>
        <v/>
      </c>
      <c r="K368" s="5" t="str">
        <f t="shared" si="75"/>
        <v/>
      </c>
      <c r="L368" s="5" t="str">
        <f t="shared" si="76"/>
        <v/>
      </c>
      <c r="M368" s="5" t="str">
        <f t="shared" si="83"/>
        <v/>
      </c>
      <c r="N368" s="15" t="str">
        <f t="shared" si="71"/>
        <v/>
      </c>
      <c r="O368" s="15" t="str">
        <f t="shared" si="77"/>
        <v/>
      </c>
      <c r="P368" s="15" t="str">
        <f t="shared" si="78"/>
        <v/>
      </c>
      <c r="Q368" s="16" t="str">
        <f t="shared" si="79"/>
        <v/>
      </c>
      <c r="R368" s="17" t="str">
        <f t="shared" si="80"/>
        <v/>
      </c>
      <c r="S368" s="39" t="str">
        <f t="shared" ca="1" si="72"/>
        <v/>
      </c>
      <c r="T368" s="39" t="str">
        <f t="shared" ca="1" si="73"/>
        <v/>
      </c>
      <c r="U368" s="15" t="str">
        <f t="shared" ca="1" si="81"/>
        <v/>
      </c>
      <c r="V368" s="40" t="str">
        <f t="shared" ca="1" si="82"/>
        <v/>
      </c>
    </row>
    <row r="369" spans="1:22" x14ac:dyDescent="0.55000000000000004">
      <c r="A369" s="5" t="str">
        <f>IF('Data Validation'!$K$2&lt;&gt;TRUE,"",'Data Validation'!A369)</f>
        <v/>
      </c>
      <c r="B369" s="5" t="str">
        <f>IF('Data Validation'!$K$2&lt;&gt;TRUE,"",'Data Validation'!C369)</f>
        <v/>
      </c>
      <c r="C369" s="5" t="str">
        <f>IF('Data Validation'!$K$2&lt;&gt;TRUE,"",'Data Validation'!E369)</f>
        <v/>
      </c>
      <c r="D369" s="5" t="str">
        <f>IF('Data Validation'!$K$2&lt;&gt;TRUE,"",'Data Validation'!G369)</f>
        <v/>
      </c>
      <c r="E369" s="5" t="str">
        <f>IF($C369&lt;&gt;"M5","",Price!F369)</f>
        <v/>
      </c>
      <c r="F369" s="5" t="str">
        <f>IF($C369&lt;&gt;"M5","",Price!G369)</f>
        <v/>
      </c>
      <c r="G369" s="65" t="str">
        <f>IF($C369&lt;&gt;"M5","",SSA!E369)</f>
        <v/>
      </c>
      <c r="H369" s="65" t="str">
        <f>IF($C369&lt;&gt;"M5","",SSA!F369)</f>
        <v/>
      </c>
      <c r="I369" s="5" t="str">
        <f t="shared" si="70"/>
        <v/>
      </c>
      <c r="J369" s="5" t="str">
        <f t="shared" si="74"/>
        <v/>
      </c>
      <c r="K369" s="5" t="str">
        <f t="shared" si="75"/>
        <v/>
      </c>
      <c r="L369" s="5" t="str">
        <f t="shared" si="76"/>
        <v/>
      </c>
      <c r="M369" s="5" t="str">
        <f t="shared" si="83"/>
        <v/>
      </c>
      <c r="N369" s="15" t="str">
        <f t="shared" si="71"/>
        <v/>
      </c>
      <c r="O369" s="15" t="str">
        <f t="shared" si="77"/>
        <v/>
      </c>
      <c r="P369" s="15" t="str">
        <f t="shared" si="78"/>
        <v/>
      </c>
      <c r="Q369" s="16" t="str">
        <f t="shared" si="79"/>
        <v/>
      </c>
      <c r="R369" s="17" t="str">
        <f t="shared" si="80"/>
        <v/>
      </c>
      <c r="S369" s="39" t="str">
        <f t="shared" ca="1" si="72"/>
        <v/>
      </c>
      <c r="T369" s="39" t="str">
        <f t="shared" ca="1" si="73"/>
        <v/>
      </c>
      <c r="U369" s="15" t="str">
        <f t="shared" ca="1" si="81"/>
        <v/>
      </c>
      <c r="V369" s="40" t="str">
        <f t="shared" ca="1" si="82"/>
        <v/>
      </c>
    </row>
    <row r="370" spans="1:22" x14ac:dyDescent="0.55000000000000004">
      <c r="A370" s="5" t="str">
        <f>IF('Data Validation'!$K$2&lt;&gt;TRUE,"",'Data Validation'!A370)</f>
        <v/>
      </c>
      <c r="B370" s="5" t="str">
        <f>IF('Data Validation'!$K$2&lt;&gt;TRUE,"",'Data Validation'!C370)</f>
        <v/>
      </c>
      <c r="C370" s="5" t="str">
        <f>IF('Data Validation'!$K$2&lt;&gt;TRUE,"",'Data Validation'!E370)</f>
        <v/>
      </c>
      <c r="D370" s="5" t="str">
        <f>IF('Data Validation'!$K$2&lt;&gt;TRUE,"",'Data Validation'!G370)</f>
        <v/>
      </c>
      <c r="E370" s="5" t="str">
        <f>IF($C370&lt;&gt;"M5","",Price!F370)</f>
        <v/>
      </c>
      <c r="F370" s="5" t="str">
        <f>IF($C370&lt;&gt;"M5","",Price!G370)</f>
        <v/>
      </c>
      <c r="G370" s="65" t="str">
        <f>IF($C370&lt;&gt;"M5","",SSA!E370)</f>
        <v/>
      </c>
      <c r="H370" s="65" t="str">
        <f>IF($C370&lt;&gt;"M5","",SSA!F370)</f>
        <v/>
      </c>
      <c r="I370" s="5" t="str">
        <f t="shared" si="70"/>
        <v/>
      </c>
      <c r="J370" s="5" t="str">
        <f t="shared" si="74"/>
        <v/>
      </c>
      <c r="K370" s="5" t="str">
        <f t="shared" si="75"/>
        <v/>
      </c>
      <c r="L370" s="5" t="str">
        <f t="shared" si="76"/>
        <v/>
      </c>
      <c r="M370" s="5" t="str">
        <f t="shared" si="83"/>
        <v/>
      </c>
      <c r="N370" s="15" t="str">
        <f t="shared" si="71"/>
        <v/>
      </c>
      <c r="O370" s="15" t="str">
        <f t="shared" si="77"/>
        <v/>
      </c>
      <c r="P370" s="15" t="str">
        <f t="shared" si="78"/>
        <v/>
      </c>
      <c r="Q370" s="16" t="str">
        <f t="shared" si="79"/>
        <v/>
      </c>
      <c r="R370" s="17" t="str">
        <f t="shared" si="80"/>
        <v/>
      </c>
      <c r="S370" s="39" t="str">
        <f t="shared" ca="1" si="72"/>
        <v/>
      </c>
      <c r="T370" s="39" t="str">
        <f t="shared" ca="1" si="73"/>
        <v/>
      </c>
      <c r="U370" s="15" t="str">
        <f t="shared" ca="1" si="81"/>
        <v/>
      </c>
      <c r="V370" s="40" t="str">
        <f t="shared" ca="1" si="82"/>
        <v/>
      </c>
    </row>
    <row r="371" spans="1:22" x14ac:dyDescent="0.55000000000000004">
      <c r="A371" s="5" t="str">
        <f>IF('Data Validation'!$K$2&lt;&gt;TRUE,"",'Data Validation'!A371)</f>
        <v/>
      </c>
      <c r="B371" s="5" t="str">
        <f>IF('Data Validation'!$K$2&lt;&gt;TRUE,"",'Data Validation'!C371)</f>
        <v/>
      </c>
      <c r="C371" s="5" t="str">
        <f>IF('Data Validation'!$K$2&lt;&gt;TRUE,"",'Data Validation'!E371)</f>
        <v/>
      </c>
      <c r="D371" s="5" t="str">
        <f>IF('Data Validation'!$K$2&lt;&gt;TRUE,"",'Data Validation'!G371)</f>
        <v/>
      </c>
      <c r="E371" s="5" t="str">
        <f>IF($C371&lt;&gt;"M5","",Price!F371)</f>
        <v/>
      </c>
      <c r="F371" s="5" t="str">
        <f>IF($C371&lt;&gt;"M5","",Price!G371)</f>
        <v/>
      </c>
      <c r="G371" s="65" t="str">
        <f>IF($C371&lt;&gt;"M5","",SSA!E371)</f>
        <v/>
      </c>
      <c r="H371" s="65" t="str">
        <f>IF($C371&lt;&gt;"M5","",SSA!F371)</f>
        <v/>
      </c>
      <c r="I371" s="5" t="str">
        <f t="shared" si="70"/>
        <v/>
      </c>
      <c r="J371" s="5" t="str">
        <f t="shared" si="74"/>
        <v/>
      </c>
      <c r="K371" s="5" t="str">
        <f t="shared" si="75"/>
        <v/>
      </c>
      <c r="L371" s="5" t="str">
        <f t="shared" si="76"/>
        <v/>
      </c>
      <c r="M371" s="5" t="str">
        <f t="shared" si="83"/>
        <v/>
      </c>
      <c r="N371" s="15" t="str">
        <f t="shared" si="71"/>
        <v/>
      </c>
      <c r="O371" s="15" t="str">
        <f t="shared" si="77"/>
        <v/>
      </c>
      <c r="P371" s="15" t="str">
        <f t="shared" si="78"/>
        <v/>
      </c>
      <c r="Q371" s="16" t="str">
        <f t="shared" si="79"/>
        <v/>
      </c>
      <c r="R371" s="17" t="str">
        <f t="shared" si="80"/>
        <v/>
      </c>
      <c r="S371" s="39" t="str">
        <f t="shared" ca="1" si="72"/>
        <v/>
      </c>
      <c r="T371" s="39" t="str">
        <f t="shared" ca="1" si="73"/>
        <v/>
      </c>
      <c r="U371" s="15" t="str">
        <f t="shared" ca="1" si="81"/>
        <v/>
      </c>
      <c r="V371" s="40" t="str">
        <f t="shared" ca="1" si="82"/>
        <v/>
      </c>
    </row>
    <row r="372" spans="1:22" x14ac:dyDescent="0.55000000000000004">
      <c r="A372" s="5" t="str">
        <f>IF('Data Validation'!$K$2&lt;&gt;TRUE,"",'Data Validation'!A372)</f>
        <v/>
      </c>
      <c r="B372" s="5" t="str">
        <f>IF('Data Validation'!$K$2&lt;&gt;TRUE,"",'Data Validation'!C372)</f>
        <v/>
      </c>
      <c r="C372" s="5" t="str">
        <f>IF('Data Validation'!$K$2&lt;&gt;TRUE,"",'Data Validation'!E372)</f>
        <v/>
      </c>
      <c r="D372" s="5" t="str">
        <f>IF('Data Validation'!$K$2&lt;&gt;TRUE,"",'Data Validation'!G372)</f>
        <v/>
      </c>
      <c r="E372" s="5" t="str">
        <f>IF($C372&lt;&gt;"M5","",Price!F372)</f>
        <v/>
      </c>
      <c r="F372" s="5" t="str">
        <f>IF($C372&lt;&gt;"M5","",Price!G372)</f>
        <v/>
      </c>
      <c r="G372" s="65" t="str">
        <f>IF($C372&lt;&gt;"M5","",SSA!E372)</f>
        <v/>
      </c>
      <c r="H372" s="65" t="str">
        <f>IF($C372&lt;&gt;"M5","",SSA!F372)</f>
        <v/>
      </c>
      <c r="I372" s="5" t="str">
        <f t="shared" si="70"/>
        <v/>
      </c>
      <c r="J372" s="5" t="str">
        <f t="shared" si="74"/>
        <v/>
      </c>
      <c r="K372" s="5" t="str">
        <f t="shared" si="75"/>
        <v/>
      </c>
      <c r="L372" s="5" t="str">
        <f t="shared" si="76"/>
        <v/>
      </c>
      <c r="M372" s="5" t="str">
        <f t="shared" si="83"/>
        <v/>
      </c>
      <c r="N372" s="15" t="str">
        <f t="shared" si="71"/>
        <v/>
      </c>
      <c r="O372" s="15" t="str">
        <f t="shared" si="77"/>
        <v/>
      </c>
      <c r="P372" s="15" t="str">
        <f t="shared" si="78"/>
        <v/>
      </c>
      <c r="Q372" s="16" t="str">
        <f t="shared" si="79"/>
        <v/>
      </c>
      <c r="R372" s="17" t="str">
        <f t="shared" si="80"/>
        <v/>
      </c>
      <c r="S372" s="39" t="str">
        <f t="shared" ca="1" si="72"/>
        <v/>
      </c>
      <c r="T372" s="39" t="str">
        <f t="shared" ca="1" si="73"/>
        <v/>
      </c>
      <c r="U372" s="15" t="str">
        <f t="shared" ca="1" si="81"/>
        <v/>
      </c>
      <c r="V372" s="40" t="str">
        <f t="shared" ca="1" si="82"/>
        <v/>
      </c>
    </row>
    <row r="373" spans="1:22" x14ac:dyDescent="0.55000000000000004">
      <c r="A373" s="5" t="str">
        <f>IF('Data Validation'!$K$2&lt;&gt;TRUE,"",'Data Validation'!A373)</f>
        <v/>
      </c>
      <c r="B373" s="5" t="str">
        <f>IF('Data Validation'!$K$2&lt;&gt;TRUE,"",'Data Validation'!C373)</f>
        <v/>
      </c>
      <c r="C373" s="5" t="str">
        <f>IF('Data Validation'!$K$2&lt;&gt;TRUE,"",'Data Validation'!E373)</f>
        <v/>
      </c>
      <c r="D373" s="5" t="str">
        <f>IF('Data Validation'!$K$2&lt;&gt;TRUE,"",'Data Validation'!G373)</f>
        <v/>
      </c>
      <c r="E373" s="5" t="str">
        <f>IF($C373&lt;&gt;"M5","",Price!F373)</f>
        <v/>
      </c>
      <c r="F373" s="5" t="str">
        <f>IF($C373&lt;&gt;"M5","",Price!G373)</f>
        <v/>
      </c>
      <c r="G373" s="65" t="str">
        <f>IF($C373&lt;&gt;"M5","",SSA!E373)</f>
        <v/>
      </c>
      <c r="H373" s="65" t="str">
        <f>IF($C373&lt;&gt;"M5","",SSA!F373)</f>
        <v/>
      </c>
      <c r="I373" s="5" t="str">
        <f t="shared" si="70"/>
        <v/>
      </c>
      <c r="J373" s="5" t="str">
        <f t="shared" si="74"/>
        <v/>
      </c>
      <c r="K373" s="5" t="str">
        <f t="shared" si="75"/>
        <v/>
      </c>
      <c r="L373" s="5" t="str">
        <f t="shared" si="76"/>
        <v/>
      </c>
      <c r="M373" s="5" t="str">
        <f t="shared" si="83"/>
        <v/>
      </c>
      <c r="N373" s="15" t="str">
        <f t="shared" si="71"/>
        <v/>
      </c>
      <c r="O373" s="15" t="str">
        <f t="shared" si="77"/>
        <v/>
      </c>
      <c r="P373" s="15" t="str">
        <f t="shared" si="78"/>
        <v/>
      </c>
      <c r="Q373" s="16" t="str">
        <f t="shared" si="79"/>
        <v/>
      </c>
      <c r="R373" s="17" t="str">
        <f t="shared" si="80"/>
        <v/>
      </c>
      <c r="S373" s="39" t="str">
        <f t="shared" ca="1" si="72"/>
        <v/>
      </c>
      <c r="T373" s="39" t="str">
        <f t="shared" ca="1" si="73"/>
        <v/>
      </c>
      <c r="U373" s="15" t="str">
        <f t="shared" ca="1" si="81"/>
        <v/>
      </c>
      <c r="V373" s="40" t="str">
        <f t="shared" ca="1" si="82"/>
        <v/>
      </c>
    </row>
    <row r="374" spans="1:22" x14ac:dyDescent="0.55000000000000004">
      <c r="A374" s="5" t="str">
        <f>IF('Data Validation'!$K$2&lt;&gt;TRUE,"",'Data Validation'!A374)</f>
        <v/>
      </c>
      <c r="B374" s="5" t="str">
        <f>IF('Data Validation'!$K$2&lt;&gt;TRUE,"",'Data Validation'!C374)</f>
        <v/>
      </c>
      <c r="C374" s="5" t="str">
        <f>IF('Data Validation'!$K$2&lt;&gt;TRUE,"",'Data Validation'!E374)</f>
        <v/>
      </c>
      <c r="D374" s="5" t="str">
        <f>IF('Data Validation'!$K$2&lt;&gt;TRUE,"",'Data Validation'!G374)</f>
        <v/>
      </c>
      <c r="E374" s="5" t="str">
        <f>IF($C374&lt;&gt;"M5","",Price!F374)</f>
        <v/>
      </c>
      <c r="F374" s="5" t="str">
        <f>IF($C374&lt;&gt;"M5","",Price!G374)</f>
        <v/>
      </c>
      <c r="G374" s="65" t="str">
        <f>IF($C374&lt;&gt;"M5","",SSA!E374)</f>
        <v/>
      </c>
      <c r="H374" s="65" t="str">
        <f>IF($C374&lt;&gt;"M5","",SSA!F374)</f>
        <v/>
      </c>
      <c r="I374" s="5" t="str">
        <f t="shared" si="70"/>
        <v/>
      </c>
      <c r="J374" s="5" t="str">
        <f t="shared" si="74"/>
        <v/>
      </c>
      <c r="K374" s="5" t="str">
        <f t="shared" si="75"/>
        <v/>
      </c>
      <c r="L374" s="5" t="str">
        <f t="shared" si="76"/>
        <v/>
      </c>
      <c r="M374" s="5" t="str">
        <f t="shared" si="83"/>
        <v/>
      </c>
      <c r="N374" s="15" t="str">
        <f t="shared" si="71"/>
        <v/>
      </c>
      <c r="O374" s="15" t="str">
        <f t="shared" si="77"/>
        <v/>
      </c>
      <c r="P374" s="15" t="str">
        <f t="shared" si="78"/>
        <v/>
      </c>
      <c r="Q374" s="16" t="str">
        <f t="shared" si="79"/>
        <v/>
      </c>
      <c r="R374" s="17" t="str">
        <f t="shared" si="80"/>
        <v/>
      </c>
      <c r="S374" s="39" t="str">
        <f t="shared" ca="1" si="72"/>
        <v/>
      </c>
      <c r="T374" s="39" t="str">
        <f t="shared" ca="1" si="73"/>
        <v/>
      </c>
      <c r="U374" s="15" t="str">
        <f t="shared" ca="1" si="81"/>
        <v/>
      </c>
      <c r="V374" s="40" t="str">
        <f t="shared" ca="1" si="82"/>
        <v/>
      </c>
    </row>
    <row r="375" spans="1:22" x14ac:dyDescent="0.55000000000000004">
      <c r="A375" s="5" t="str">
        <f>IF('Data Validation'!$K$2&lt;&gt;TRUE,"",'Data Validation'!A375)</f>
        <v/>
      </c>
      <c r="B375" s="5" t="str">
        <f>IF('Data Validation'!$K$2&lt;&gt;TRUE,"",'Data Validation'!C375)</f>
        <v/>
      </c>
      <c r="C375" s="5" t="str">
        <f>IF('Data Validation'!$K$2&lt;&gt;TRUE,"",'Data Validation'!E375)</f>
        <v/>
      </c>
      <c r="D375" s="5" t="str">
        <f>IF('Data Validation'!$K$2&lt;&gt;TRUE,"",'Data Validation'!G375)</f>
        <v/>
      </c>
      <c r="E375" s="5" t="str">
        <f>IF($C375&lt;&gt;"M5","",Price!F375)</f>
        <v/>
      </c>
      <c r="F375" s="5" t="str">
        <f>IF($C375&lt;&gt;"M5","",Price!G375)</f>
        <v/>
      </c>
      <c r="G375" s="65" t="str">
        <f>IF($C375&lt;&gt;"M5","",SSA!E375)</f>
        <v/>
      </c>
      <c r="H375" s="65" t="str">
        <f>IF($C375&lt;&gt;"M5","",SSA!F375)</f>
        <v/>
      </c>
      <c r="I375" s="5" t="str">
        <f t="shared" si="70"/>
        <v/>
      </c>
      <c r="J375" s="5" t="str">
        <f t="shared" si="74"/>
        <v/>
      </c>
      <c r="K375" s="5" t="str">
        <f t="shared" si="75"/>
        <v/>
      </c>
      <c r="L375" s="5" t="str">
        <f t="shared" si="76"/>
        <v/>
      </c>
      <c r="M375" s="5" t="str">
        <f t="shared" si="83"/>
        <v/>
      </c>
      <c r="N375" s="15" t="str">
        <f t="shared" si="71"/>
        <v/>
      </c>
      <c r="O375" s="15" t="str">
        <f t="shared" si="77"/>
        <v/>
      </c>
      <c r="P375" s="15" t="str">
        <f t="shared" si="78"/>
        <v/>
      </c>
      <c r="Q375" s="16" t="str">
        <f t="shared" si="79"/>
        <v/>
      </c>
      <c r="R375" s="17" t="str">
        <f t="shared" si="80"/>
        <v/>
      </c>
      <c r="S375" s="39" t="str">
        <f t="shared" ca="1" si="72"/>
        <v/>
      </c>
      <c r="T375" s="39" t="str">
        <f t="shared" ca="1" si="73"/>
        <v/>
      </c>
      <c r="U375" s="15" t="str">
        <f t="shared" ca="1" si="81"/>
        <v/>
      </c>
      <c r="V375" s="40" t="str">
        <f t="shared" ca="1" si="82"/>
        <v/>
      </c>
    </row>
    <row r="376" spans="1:22" x14ac:dyDescent="0.55000000000000004">
      <c r="A376" s="5" t="str">
        <f>IF('Data Validation'!$K$2&lt;&gt;TRUE,"",'Data Validation'!A376)</f>
        <v/>
      </c>
      <c r="B376" s="5" t="str">
        <f>IF('Data Validation'!$K$2&lt;&gt;TRUE,"",'Data Validation'!C376)</f>
        <v/>
      </c>
      <c r="C376" s="5" t="str">
        <f>IF('Data Validation'!$K$2&lt;&gt;TRUE,"",'Data Validation'!E376)</f>
        <v/>
      </c>
      <c r="D376" s="5" t="str">
        <f>IF('Data Validation'!$K$2&lt;&gt;TRUE,"",'Data Validation'!G376)</f>
        <v/>
      </c>
      <c r="E376" s="5" t="str">
        <f>IF($C376&lt;&gt;"M5","",Price!F376)</f>
        <v/>
      </c>
      <c r="F376" s="5" t="str">
        <f>IF($C376&lt;&gt;"M5","",Price!G376)</f>
        <v/>
      </c>
      <c r="G376" s="65" t="str">
        <f>IF($C376&lt;&gt;"M5","",SSA!E376)</f>
        <v/>
      </c>
      <c r="H376" s="65" t="str">
        <f>IF($C376&lt;&gt;"M5","",SSA!F376)</f>
        <v/>
      </c>
      <c r="I376" s="5" t="str">
        <f t="shared" si="70"/>
        <v/>
      </c>
      <c r="J376" s="5" t="str">
        <f t="shared" si="74"/>
        <v/>
      </c>
      <c r="K376" s="5" t="str">
        <f t="shared" si="75"/>
        <v/>
      </c>
      <c r="L376" s="5" t="str">
        <f t="shared" si="76"/>
        <v/>
      </c>
      <c r="M376" s="5" t="str">
        <f t="shared" si="83"/>
        <v/>
      </c>
      <c r="N376" s="15" t="str">
        <f t="shared" si="71"/>
        <v/>
      </c>
      <c r="O376" s="15" t="str">
        <f t="shared" si="77"/>
        <v/>
      </c>
      <c r="P376" s="15" t="str">
        <f t="shared" si="78"/>
        <v/>
      </c>
      <c r="Q376" s="16" t="str">
        <f t="shared" si="79"/>
        <v/>
      </c>
      <c r="R376" s="17" t="str">
        <f t="shared" si="80"/>
        <v/>
      </c>
      <c r="S376" s="39" t="str">
        <f t="shared" ca="1" si="72"/>
        <v/>
      </c>
      <c r="T376" s="39" t="str">
        <f t="shared" ca="1" si="73"/>
        <v/>
      </c>
      <c r="U376" s="15" t="str">
        <f t="shared" ca="1" si="81"/>
        <v/>
      </c>
      <c r="V376" s="40" t="str">
        <f t="shared" ca="1" si="82"/>
        <v/>
      </c>
    </row>
    <row r="377" spans="1:22" x14ac:dyDescent="0.55000000000000004">
      <c r="A377" s="5" t="str">
        <f>IF('Data Validation'!$K$2&lt;&gt;TRUE,"",'Data Validation'!A377)</f>
        <v/>
      </c>
      <c r="B377" s="5" t="str">
        <f>IF('Data Validation'!$K$2&lt;&gt;TRUE,"",'Data Validation'!C377)</f>
        <v/>
      </c>
      <c r="C377" s="5" t="str">
        <f>IF('Data Validation'!$K$2&lt;&gt;TRUE,"",'Data Validation'!E377)</f>
        <v/>
      </c>
      <c r="D377" s="5" t="str">
        <f>IF('Data Validation'!$K$2&lt;&gt;TRUE,"",'Data Validation'!G377)</f>
        <v/>
      </c>
      <c r="E377" s="5" t="str">
        <f>IF($C377&lt;&gt;"M5","",Price!F377)</f>
        <v/>
      </c>
      <c r="F377" s="5" t="str">
        <f>IF($C377&lt;&gt;"M5","",Price!G377)</f>
        <v/>
      </c>
      <c r="G377" s="65" t="str">
        <f>IF($C377&lt;&gt;"M5","",SSA!E377)</f>
        <v/>
      </c>
      <c r="H377" s="65" t="str">
        <f>IF($C377&lt;&gt;"M5","",SSA!F377)</f>
        <v/>
      </c>
      <c r="I377" s="5" t="str">
        <f t="shared" si="70"/>
        <v/>
      </c>
      <c r="J377" s="5" t="str">
        <f t="shared" si="74"/>
        <v/>
      </c>
      <c r="K377" s="5" t="str">
        <f t="shared" si="75"/>
        <v/>
      </c>
      <c r="L377" s="5" t="str">
        <f t="shared" si="76"/>
        <v/>
      </c>
      <c r="M377" s="5" t="str">
        <f t="shared" si="83"/>
        <v/>
      </c>
      <c r="N377" s="15" t="str">
        <f t="shared" si="71"/>
        <v/>
      </c>
      <c r="O377" s="15" t="str">
        <f t="shared" si="77"/>
        <v/>
      </c>
      <c r="P377" s="15" t="str">
        <f t="shared" si="78"/>
        <v/>
      </c>
      <c r="Q377" s="16" t="str">
        <f t="shared" si="79"/>
        <v/>
      </c>
      <c r="R377" s="17" t="str">
        <f t="shared" si="80"/>
        <v/>
      </c>
      <c r="S377" s="39" t="str">
        <f t="shared" ca="1" si="72"/>
        <v/>
      </c>
      <c r="T377" s="39" t="str">
        <f t="shared" ca="1" si="73"/>
        <v/>
      </c>
      <c r="U377" s="15" t="str">
        <f t="shared" ca="1" si="81"/>
        <v/>
      </c>
      <c r="V377" s="40" t="str">
        <f t="shared" ca="1" si="82"/>
        <v/>
      </c>
    </row>
    <row r="378" spans="1:22" x14ac:dyDescent="0.55000000000000004">
      <c r="A378" s="5" t="str">
        <f>IF('Data Validation'!$K$2&lt;&gt;TRUE,"",'Data Validation'!A378)</f>
        <v/>
      </c>
      <c r="B378" s="5" t="str">
        <f>IF('Data Validation'!$K$2&lt;&gt;TRUE,"",'Data Validation'!C378)</f>
        <v/>
      </c>
      <c r="C378" s="5" t="str">
        <f>IF('Data Validation'!$K$2&lt;&gt;TRUE,"",'Data Validation'!E378)</f>
        <v/>
      </c>
      <c r="D378" s="5" t="str">
        <f>IF('Data Validation'!$K$2&lt;&gt;TRUE,"",'Data Validation'!G378)</f>
        <v/>
      </c>
      <c r="E378" s="5" t="str">
        <f>IF($C378&lt;&gt;"M5","",Price!F378)</f>
        <v/>
      </c>
      <c r="F378" s="5" t="str">
        <f>IF($C378&lt;&gt;"M5","",Price!G378)</f>
        <v/>
      </c>
      <c r="G378" s="65" t="str">
        <f>IF($C378&lt;&gt;"M5","",SSA!E378)</f>
        <v/>
      </c>
      <c r="H378" s="65" t="str">
        <f>IF($C378&lt;&gt;"M5","",SSA!F378)</f>
        <v/>
      </c>
      <c r="I378" s="5" t="str">
        <f t="shared" si="70"/>
        <v/>
      </c>
      <c r="J378" s="5" t="str">
        <f t="shared" si="74"/>
        <v/>
      </c>
      <c r="K378" s="5" t="str">
        <f t="shared" si="75"/>
        <v/>
      </c>
      <c r="L378" s="5" t="str">
        <f t="shared" si="76"/>
        <v/>
      </c>
      <c r="M378" s="5" t="str">
        <f t="shared" si="83"/>
        <v/>
      </c>
      <c r="N378" s="15" t="str">
        <f t="shared" si="71"/>
        <v/>
      </c>
      <c r="O378" s="15" t="str">
        <f t="shared" si="77"/>
        <v/>
      </c>
      <c r="P378" s="15" t="str">
        <f t="shared" si="78"/>
        <v/>
      </c>
      <c r="Q378" s="16" t="str">
        <f t="shared" si="79"/>
        <v/>
      </c>
      <c r="R378" s="17" t="str">
        <f t="shared" si="80"/>
        <v/>
      </c>
      <c r="S378" s="39" t="str">
        <f t="shared" ca="1" si="72"/>
        <v/>
      </c>
      <c r="T378" s="39" t="str">
        <f t="shared" ca="1" si="73"/>
        <v/>
      </c>
      <c r="U378" s="15" t="str">
        <f t="shared" ca="1" si="81"/>
        <v/>
      </c>
      <c r="V378" s="40" t="str">
        <f t="shared" ca="1" si="82"/>
        <v/>
      </c>
    </row>
    <row r="379" spans="1:22" x14ac:dyDescent="0.55000000000000004">
      <c r="A379" s="5" t="str">
        <f>IF('Data Validation'!$K$2&lt;&gt;TRUE,"",'Data Validation'!A379)</f>
        <v/>
      </c>
      <c r="B379" s="5" t="str">
        <f>IF('Data Validation'!$K$2&lt;&gt;TRUE,"",'Data Validation'!C379)</f>
        <v/>
      </c>
      <c r="C379" s="5" t="str">
        <f>IF('Data Validation'!$K$2&lt;&gt;TRUE,"",'Data Validation'!E379)</f>
        <v/>
      </c>
      <c r="D379" s="5" t="str">
        <f>IF('Data Validation'!$K$2&lt;&gt;TRUE,"",'Data Validation'!G379)</f>
        <v/>
      </c>
      <c r="E379" s="5" t="str">
        <f>IF($C379&lt;&gt;"M5","",Price!F379)</f>
        <v/>
      </c>
      <c r="F379" s="5" t="str">
        <f>IF($C379&lt;&gt;"M5","",Price!G379)</f>
        <v/>
      </c>
      <c r="G379" s="65" t="str">
        <f>IF($C379&lt;&gt;"M5","",SSA!E379)</f>
        <v/>
      </c>
      <c r="H379" s="65" t="str">
        <f>IF($C379&lt;&gt;"M5","",SSA!F379)</f>
        <v/>
      </c>
      <c r="I379" s="5" t="str">
        <f t="shared" si="70"/>
        <v/>
      </c>
      <c r="J379" s="5" t="str">
        <f t="shared" si="74"/>
        <v/>
      </c>
      <c r="K379" s="5" t="str">
        <f t="shared" si="75"/>
        <v/>
      </c>
      <c r="L379" s="5" t="str">
        <f t="shared" si="76"/>
        <v/>
      </c>
      <c r="M379" s="5" t="str">
        <f t="shared" si="83"/>
        <v/>
      </c>
      <c r="N379" s="15" t="str">
        <f t="shared" si="71"/>
        <v/>
      </c>
      <c r="O379" s="15" t="str">
        <f t="shared" si="77"/>
        <v/>
      </c>
      <c r="P379" s="15" t="str">
        <f t="shared" si="78"/>
        <v/>
      </c>
      <c r="Q379" s="16" t="str">
        <f t="shared" si="79"/>
        <v/>
      </c>
      <c r="R379" s="17" t="str">
        <f t="shared" si="80"/>
        <v/>
      </c>
      <c r="S379" s="39" t="str">
        <f t="shared" ca="1" si="72"/>
        <v/>
      </c>
      <c r="T379" s="39" t="str">
        <f t="shared" ca="1" si="73"/>
        <v/>
      </c>
      <c r="U379" s="15" t="str">
        <f t="shared" ca="1" si="81"/>
        <v/>
      </c>
      <c r="V379" s="40" t="str">
        <f t="shared" ca="1" si="82"/>
        <v/>
      </c>
    </row>
    <row r="380" spans="1:22" x14ac:dyDescent="0.55000000000000004">
      <c r="A380" s="5" t="str">
        <f>IF('Data Validation'!$K$2&lt;&gt;TRUE,"",'Data Validation'!A380)</f>
        <v/>
      </c>
      <c r="B380" s="5" t="str">
        <f>IF('Data Validation'!$K$2&lt;&gt;TRUE,"",'Data Validation'!C380)</f>
        <v/>
      </c>
      <c r="C380" s="5" t="str">
        <f>IF('Data Validation'!$K$2&lt;&gt;TRUE,"",'Data Validation'!E380)</f>
        <v/>
      </c>
      <c r="D380" s="5" t="str">
        <f>IF('Data Validation'!$K$2&lt;&gt;TRUE,"",'Data Validation'!G380)</f>
        <v/>
      </c>
      <c r="E380" s="5" t="str">
        <f>IF($C380&lt;&gt;"M5","",Price!F380)</f>
        <v/>
      </c>
      <c r="F380" s="5" t="str">
        <f>IF($C380&lt;&gt;"M5","",Price!G380)</f>
        <v/>
      </c>
      <c r="G380" s="65" t="str">
        <f>IF($C380&lt;&gt;"M5","",SSA!E380)</f>
        <v/>
      </c>
      <c r="H380" s="65" t="str">
        <f>IF($C380&lt;&gt;"M5","",SSA!F380)</f>
        <v/>
      </c>
      <c r="I380" s="5" t="str">
        <f t="shared" si="70"/>
        <v/>
      </c>
      <c r="J380" s="5" t="str">
        <f t="shared" si="74"/>
        <v/>
      </c>
      <c r="K380" s="5" t="str">
        <f t="shared" si="75"/>
        <v/>
      </c>
      <c r="L380" s="5" t="str">
        <f t="shared" si="76"/>
        <v/>
      </c>
      <c r="M380" s="5" t="str">
        <f t="shared" si="83"/>
        <v/>
      </c>
      <c r="N380" s="15" t="str">
        <f t="shared" si="71"/>
        <v/>
      </c>
      <c r="O380" s="15" t="str">
        <f t="shared" si="77"/>
        <v/>
      </c>
      <c r="P380" s="15" t="str">
        <f t="shared" si="78"/>
        <v/>
      </c>
      <c r="Q380" s="16" t="str">
        <f t="shared" si="79"/>
        <v/>
      </c>
      <c r="R380" s="17" t="str">
        <f t="shared" si="80"/>
        <v/>
      </c>
      <c r="S380" s="39" t="str">
        <f t="shared" ca="1" si="72"/>
        <v/>
      </c>
      <c r="T380" s="39" t="str">
        <f t="shared" ca="1" si="73"/>
        <v/>
      </c>
      <c r="U380" s="15" t="str">
        <f t="shared" ca="1" si="81"/>
        <v/>
      </c>
      <c r="V380" s="40" t="str">
        <f t="shared" ca="1" si="82"/>
        <v/>
      </c>
    </row>
    <row r="381" spans="1:22" x14ac:dyDescent="0.55000000000000004">
      <c r="A381" s="5" t="str">
        <f>IF('Data Validation'!$K$2&lt;&gt;TRUE,"",'Data Validation'!A381)</f>
        <v/>
      </c>
      <c r="B381" s="5" t="str">
        <f>IF('Data Validation'!$K$2&lt;&gt;TRUE,"",'Data Validation'!C381)</f>
        <v/>
      </c>
      <c r="C381" s="5" t="str">
        <f>IF('Data Validation'!$K$2&lt;&gt;TRUE,"",'Data Validation'!E381)</f>
        <v/>
      </c>
      <c r="D381" s="5" t="str">
        <f>IF('Data Validation'!$K$2&lt;&gt;TRUE,"",'Data Validation'!G381)</f>
        <v/>
      </c>
      <c r="E381" s="5" t="str">
        <f>IF($C381&lt;&gt;"M5","",Price!F381)</f>
        <v/>
      </c>
      <c r="F381" s="5" t="str">
        <f>IF($C381&lt;&gt;"M5","",Price!G381)</f>
        <v/>
      </c>
      <c r="G381" s="65" t="str">
        <f>IF($C381&lt;&gt;"M5","",SSA!E381)</f>
        <v/>
      </c>
      <c r="H381" s="65" t="str">
        <f>IF($C381&lt;&gt;"M5","",SSA!F381)</f>
        <v/>
      </c>
      <c r="I381" s="5" t="str">
        <f t="shared" si="70"/>
        <v/>
      </c>
      <c r="J381" s="5" t="str">
        <f t="shared" si="74"/>
        <v/>
      </c>
      <c r="K381" s="5" t="str">
        <f t="shared" si="75"/>
        <v/>
      </c>
      <c r="L381" s="5" t="str">
        <f t="shared" si="76"/>
        <v/>
      </c>
      <c r="M381" s="5" t="str">
        <f t="shared" si="83"/>
        <v/>
      </c>
      <c r="N381" s="15" t="str">
        <f t="shared" si="71"/>
        <v/>
      </c>
      <c r="O381" s="15" t="str">
        <f t="shared" si="77"/>
        <v/>
      </c>
      <c r="P381" s="15" t="str">
        <f t="shared" si="78"/>
        <v/>
      </c>
      <c r="Q381" s="16" t="str">
        <f t="shared" si="79"/>
        <v/>
      </c>
      <c r="R381" s="17" t="str">
        <f t="shared" si="80"/>
        <v/>
      </c>
      <c r="S381" s="39" t="str">
        <f t="shared" ca="1" si="72"/>
        <v/>
      </c>
      <c r="T381" s="39" t="str">
        <f t="shared" ca="1" si="73"/>
        <v/>
      </c>
      <c r="U381" s="15" t="str">
        <f t="shared" ca="1" si="81"/>
        <v/>
      </c>
      <c r="V381" s="40" t="str">
        <f t="shared" ca="1" si="82"/>
        <v/>
      </c>
    </row>
    <row r="382" spans="1:22" x14ac:dyDescent="0.55000000000000004">
      <c r="A382" s="5" t="str">
        <f>IF('Data Validation'!$K$2&lt;&gt;TRUE,"",'Data Validation'!A382)</f>
        <v/>
      </c>
      <c r="B382" s="5" t="str">
        <f>IF('Data Validation'!$K$2&lt;&gt;TRUE,"",'Data Validation'!C382)</f>
        <v/>
      </c>
      <c r="C382" s="5" t="str">
        <f>IF('Data Validation'!$K$2&lt;&gt;TRUE,"",'Data Validation'!E382)</f>
        <v/>
      </c>
      <c r="D382" s="5" t="str">
        <f>IF('Data Validation'!$K$2&lt;&gt;TRUE,"",'Data Validation'!G382)</f>
        <v/>
      </c>
      <c r="E382" s="5" t="str">
        <f>IF($C382&lt;&gt;"M5","",Price!F382)</f>
        <v/>
      </c>
      <c r="F382" s="5" t="str">
        <f>IF($C382&lt;&gt;"M5","",Price!G382)</f>
        <v/>
      </c>
      <c r="G382" s="65" t="str">
        <f>IF($C382&lt;&gt;"M5","",SSA!E382)</f>
        <v/>
      </c>
      <c r="H382" s="65" t="str">
        <f>IF($C382&lt;&gt;"M5","",SSA!F382)</f>
        <v/>
      </c>
      <c r="I382" s="5" t="str">
        <f t="shared" si="70"/>
        <v/>
      </c>
      <c r="J382" s="5" t="str">
        <f t="shared" si="74"/>
        <v/>
      </c>
      <c r="K382" s="5" t="str">
        <f t="shared" si="75"/>
        <v/>
      </c>
      <c r="L382" s="5" t="str">
        <f t="shared" si="76"/>
        <v/>
      </c>
      <c r="M382" s="5" t="str">
        <f t="shared" si="83"/>
        <v/>
      </c>
      <c r="N382" s="15" t="str">
        <f t="shared" si="71"/>
        <v/>
      </c>
      <c r="O382" s="15" t="str">
        <f t="shared" si="77"/>
        <v/>
      </c>
      <c r="P382" s="15" t="str">
        <f t="shared" si="78"/>
        <v/>
      </c>
      <c r="Q382" s="16" t="str">
        <f t="shared" si="79"/>
        <v/>
      </c>
      <c r="R382" s="17" t="str">
        <f t="shared" si="80"/>
        <v/>
      </c>
      <c r="S382" s="39" t="str">
        <f t="shared" ca="1" si="72"/>
        <v/>
      </c>
      <c r="T382" s="39" t="str">
        <f t="shared" ca="1" si="73"/>
        <v/>
      </c>
      <c r="U382" s="15" t="str">
        <f t="shared" ca="1" si="81"/>
        <v/>
      </c>
      <c r="V382" s="40" t="str">
        <f t="shared" ca="1" si="82"/>
        <v/>
      </c>
    </row>
    <row r="383" spans="1:22" x14ac:dyDescent="0.55000000000000004">
      <c r="A383" s="5" t="str">
        <f>IF('Data Validation'!$K$2&lt;&gt;TRUE,"",'Data Validation'!A383)</f>
        <v/>
      </c>
      <c r="B383" s="5" t="str">
        <f>IF('Data Validation'!$K$2&lt;&gt;TRUE,"",'Data Validation'!C383)</f>
        <v/>
      </c>
      <c r="C383" s="5" t="str">
        <f>IF('Data Validation'!$K$2&lt;&gt;TRUE,"",'Data Validation'!E383)</f>
        <v/>
      </c>
      <c r="D383" s="5" t="str">
        <f>IF('Data Validation'!$K$2&lt;&gt;TRUE,"",'Data Validation'!G383)</f>
        <v/>
      </c>
      <c r="E383" s="5" t="str">
        <f>IF($C383&lt;&gt;"M5","",Price!F383)</f>
        <v/>
      </c>
      <c r="F383" s="5" t="str">
        <f>IF($C383&lt;&gt;"M5","",Price!G383)</f>
        <v/>
      </c>
      <c r="G383" s="65" t="str">
        <f>IF($C383&lt;&gt;"M5","",SSA!E383)</f>
        <v/>
      </c>
      <c r="H383" s="65" t="str">
        <f>IF($C383&lt;&gt;"M5","",SSA!F383)</f>
        <v/>
      </c>
      <c r="I383" s="5" t="str">
        <f t="shared" si="70"/>
        <v/>
      </c>
      <c r="J383" s="5" t="str">
        <f t="shared" si="74"/>
        <v/>
      </c>
      <c r="K383" s="5" t="str">
        <f t="shared" si="75"/>
        <v/>
      </c>
      <c r="L383" s="5" t="str">
        <f t="shared" si="76"/>
        <v/>
      </c>
      <c r="M383" s="5" t="str">
        <f t="shared" si="83"/>
        <v/>
      </c>
      <c r="N383" s="15" t="str">
        <f t="shared" si="71"/>
        <v/>
      </c>
      <c r="O383" s="15" t="str">
        <f t="shared" si="77"/>
        <v/>
      </c>
      <c r="P383" s="15" t="str">
        <f t="shared" si="78"/>
        <v/>
      </c>
      <c r="Q383" s="16" t="str">
        <f t="shared" si="79"/>
        <v/>
      </c>
      <c r="R383" s="17" t="str">
        <f t="shared" si="80"/>
        <v/>
      </c>
      <c r="S383" s="39" t="str">
        <f t="shared" ca="1" si="72"/>
        <v/>
      </c>
      <c r="T383" s="39" t="str">
        <f t="shared" ca="1" si="73"/>
        <v/>
      </c>
      <c r="U383" s="15" t="str">
        <f t="shared" ca="1" si="81"/>
        <v/>
      </c>
      <c r="V383" s="40" t="str">
        <f t="shared" ca="1" si="82"/>
        <v/>
      </c>
    </row>
    <row r="384" spans="1:22" x14ac:dyDescent="0.55000000000000004">
      <c r="A384" s="5" t="str">
        <f>IF('Data Validation'!$K$2&lt;&gt;TRUE,"",'Data Validation'!A384)</f>
        <v/>
      </c>
      <c r="B384" s="5" t="str">
        <f>IF('Data Validation'!$K$2&lt;&gt;TRUE,"",'Data Validation'!C384)</f>
        <v/>
      </c>
      <c r="C384" s="5" t="str">
        <f>IF('Data Validation'!$K$2&lt;&gt;TRUE,"",'Data Validation'!E384)</f>
        <v/>
      </c>
      <c r="D384" s="5" t="str">
        <f>IF('Data Validation'!$K$2&lt;&gt;TRUE,"",'Data Validation'!G384)</f>
        <v/>
      </c>
      <c r="E384" s="5" t="str">
        <f>IF($C384&lt;&gt;"M5","",Price!F384)</f>
        <v/>
      </c>
      <c r="F384" s="5" t="str">
        <f>IF($C384&lt;&gt;"M5","",Price!G384)</f>
        <v/>
      </c>
      <c r="G384" s="65" t="str">
        <f>IF($C384&lt;&gt;"M5","",SSA!E384)</f>
        <v/>
      </c>
      <c r="H384" s="65" t="str">
        <f>IF($C384&lt;&gt;"M5","",SSA!F384)</f>
        <v/>
      </c>
      <c r="I384" s="5" t="str">
        <f t="shared" si="70"/>
        <v/>
      </c>
      <c r="J384" s="5" t="str">
        <f t="shared" si="74"/>
        <v/>
      </c>
      <c r="K384" s="5" t="str">
        <f t="shared" si="75"/>
        <v/>
      </c>
      <c r="L384" s="5" t="str">
        <f t="shared" si="76"/>
        <v/>
      </c>
      <c r="M384" s="5" t="str">
        <f t="shared" si="83"/>
        <v/>
      </c>
      <c r="N384" s="15" t="str">
        <f t="shared" si="71"/>
        <v/>
      </c>
      <c r="O384" s="15" t="str">
        <f t="shared" si="77"/>
        <v/>
      </c>
      <c r="P384" s="15" t="str">
        <f t="shared" si="78"/>
        <v/>
      </c>
      <c r="Q384" s="16" t="str">
        <f t="shared" si="79"/>
        <v/>
      </c>
      <c r="R384" s="17" t="str">
        <f t="shared" si="80"/>
        <v/>
      </c>
      <c r="S384" s="39" t="str">
        <f t="shared" ca="1" si="72"/>
        <v/>
      </c>
      <c r="T384" s="39" t="str">
        <f t="shared" ca="1" si="73"/>
        <v/>
      </c>
      <c r="U384" s="15" t="str">
        <f t="shared" ca="1" si="81"/>
        <v/>
      </c>
      <c r="V384" s="40" t="str">
        <f t="shared" ca="1" si="82"/>
        <v/>
      </c>
    </row>
    <row r="385" spans="1:22" x14ac:dyDescent="0.55000000000000004">
      <c r="A385" s="5" t="str">
        <f>IF('Data Validation'!$K$2&lt;&gt;TRUE,"",'Data Validation'!A385)</f>
        <v/>
      </c>
      <c r="B385" s="5" t="str">
        <f>IF('Data Validation'!$K$2&lt;&gt;TRUE,"",'Data Validation'!C385)</f>
        <v/>
      </c>
      <c r="C385" s="5" t="str">
        <f>IF('Data Validation'!$K$2&lt;&gt;TRUE,"",'Data Validation'!E385)</f>
        <v/>
      </c>
      <c r="D385" s="5" t="str">
        <f>IF('Data Validation'!$K$2&lt;&gt;TRUE,"",'Data Validation'!G385)</f>
        <v/>
      </c>
      <c r="E385" s="5" t="str">
        <f>IF($C385&lt;&gt;"M5","",Price!F385)</f>
        <v/>
      </c>
      <c r="F385" s="5" t="str">
        <f>IF($C385&lt;&gt;"M5","",Price!G385)</f>
        <v/>
      </c>
      <c r="G385" s="65" t="str">
        <f>IF($C385&lt;&gt;"M5","",SSA!E385)</f>
        <v/>
      </c>
      <c r="H385" s="65" t="str">
        <f>IF($C385&lt;&gt;"M5","",SSA!F385)</f>
        <v/>
      </c>
      <c r="I385" s="5" t="str">
        <f t="shared" si="70"/>
        <v/>
      </c>
      <c r="J385" s="5" t="str">
        <f t="shared" si="74"/>
        <v/>
      </c>
      <c r="K385" s="5" t="str">
        <f t="shared" si="75"/>
        <v/>
      </c>
      <c r="L385" s="5" t="str">
        <f t="shared" si="76"/>
        <v/>
      </c>
      <c r="M385" s="5" t="str">
        <f t="shared" si="83"/>
        <v/>
      </c>
      <c r="N385" s="15" t="str">
        <f t="shared" si="71"/>
        <v/>
      </c>
      <c r="O385" s="15" t="str">
        <f t="shared" si="77"/>
        <v/>
      </c>
      <c r="P385" s="15" t="str">
        <f t="shared" si="78"/>
        <v/>
      </c>
      <c r="Q385" s="16" t="str">
        <f t="shared" si="79"/>
        <v/>
      </c>
      <c r="R385" s="17" t="str">
        <f t="shared" si="80"/>
        <v/>
      </c>
      <c r="S385" s="39" t="str">
        <f t="shared" ca="1" si="72"/>
        <v/>
      </c>
      <c r="T385" s="39" t="str">
        <f t="shared" ca="1" si="73"/>
        <v/>
      </c>
      <c r="U385" s="15" t="str">
        <f t="shared" ca="1" si="81"/>
        <v/>
      </c>
      <c r="V385" s="40" t="str">
        <f t="shared" ca="1" si="82"/>
        <v/>
      </c>
    </row>
    <row r="386" spans="1:22" x14ac:dyDescent="0.55000000000000004">
      <c r="A386" s="5" t="str">
        <f>IF('Data Validation'!$K$2&lt;&gt;TRUE,"",'Data Validation'!A386)</f>
        <v/>
      </c>
      <c r="B386" s="5" t="str">
        <f>IF('Data Validation'!$K$2&lt;&gt;TRUE,"",'Data Validation'!C386)</f>
        <v/>
      </c>
      <c r="C386" s="5" t="str">
        <f>IF('Data Validation'!$K$2&lt;&gt;TRUE,"",'Data Validation'!E386)</f>
        <v/>
      </c>
      <c r="D386" s="5" t="str">
        <f>IF('Data Validation'!$K$2&lt;&gt;TRUE,"",'Data Validation'!G386)</f>
        <v/>
      </c>
      <c r="E386" s="5" t="str">
        <f>IF($C386&lt;&gt;"M5","",Price!F386)</f>
        <v/>
      </c>
      <c r="F386" s="5" t="str">
        <f>IF($C386&lt;&gt;"M5","",Price!G386)</f>
        <v/>
      </c>
      <c r="G386" s="65" t="str">
        <f>IF($C386&lt;&gt;"M5","",SSA!E386)</f>
        <v/>
      </c>
      <c r="H386" s="65" t="str">
        <f>IF($C386&lt;&gt;"M5","",SSA!F386)</f>
        <v/>
      </c>
      <c r="I386" s="5" t="str">
        <f t="shared" si="70"/>
        <v/>
      </c>
      <c r="J386" s="5" t="str">
        <f t="shared" si="74"/>
        <v/>
      </c>
      <c r="K386" s="5" t="str">
        <f t="shared" si="75"/>
        <v/>
      </c>
      <c r="L386" s="5" t="str">
        <f t="shared" si="76"/>
        <v/>
      </c>
      <c r="M386" s="5" t="str">
        <f t="shared" si="83"/>
        <v/>
      </c>
      <c r="N386" s="15" t="str">
        <f t="shared" si="71"/>
        <v/>
      </c>
      <c r="O386" s="15" t="str">
        <f t="shared" si="77"/>
        <v/>
      </c>
      <c r="P386" s="15" t="str">
        <f t="shared" si="78"/>
        <v/>
      </c>
      <c r="Q386" s="16" t="str">
        <f t="shared" si="79"/>
        <v/>
      </c>
      <c r="R386" s="17" t="str">
        <f t="shared" si="80"/>
        <v/>
      </c>
      <c r="S386" s="39" t="str">
        <f t="shared" ca="1" si="72"/>
        <v/>
      </c>
      <c r="T386" s="39" t="str">
        <f t="shared" ca="1" si="73"/>
        <v/>
      </c>
      <c r="U386" s="15" t="str">
        <f t="shared" ca="1" si="81"/>
        <v/>
      </c>
      <c r="V386" s="40" t="str">
        <f t="shared" ca="1" si="82"/>
        <v/>
      </c>
    </row>
    <row r="387" spans="1:22" x14ac:dyDescent="0.55000000000000004">
      <c r="A387" s="5" t="str">
        <f>IF('Data Validation'!$K$2&lt;&gt;TRUE,"",'Data Validation'!A387)</f>
        <v/>
      </c>
      <c r="B387" s="5" t="str">
        <f>IF('Data Validation'!$K$2&lt;&gt;TRUE,"",'Data Validation'!C387)</f>
        <v/>
      </c>
      <c r="C387" s="5" t="str">
        <f>IF('Data Validation'!$K$2&lt;&gt;TRUE,"",'Data Validation'!E387)</f>
        <v/>
      </c>
      <c r="D387" s="5" t="str">
        <f>IF('Data Validation'!$K$2&lt;&gt;TRUE,"",'Data Validation'!G387)</f>
        <v/>
      </c>
      <c r="E387" s="5" t="str">
        <f>IF($C387&lt;&gt;"M5","",Price!F387)</f>
        <v/>
      </c>
      <c r="F387" s="5" t="str">
        <f>IF($C387&lt;&gt;"M5","",Price!G387)</f>
        <v/>
      </c>
      <c r="G387" s="65" t="str">
        <f>IF($C387&lt;&gt;"M5","",SSA!E387)</f>
        <v/>
      </c>
      <c r="H387" s="65" t="str">
        <f>IF($C387&lt;&gt;"M5","",SSA!F387)</f>
        <v/>
      </c>
      <c r="I387" s="5" t="str">
        <f t="shared" ref="I387:I450" si="84">IFERROR(E387-F387,"")</f>
        <v/>
      </c>
      <c r="J387" s="5" t="str">
        <f t="shared" si="74"/>
        <v/>
      </c>
      <c r="K387" s="5" t="str">
        <f t="shared" si="75"/>
        <v/>
      </c>
      <c r="L387" s="5" t="str">
        <f t="shared" si="76"/>
        <v/>
      </c>
      <c r="M387" s="5" t="str">
        <f t="shared" si="83"/>
        <v/>
      </c>
      <c r="N387" s="15" t="str">
        <f t="shared" ref="N387:N450" si="85">IFERROR(G387-H387,"")</f>
        <v/>
      </c>
      <c r="O387" s="15" t="str">
        <f t="shared" si="77"/>
        <v/>
      </c>
      <c r="P387" s="15" t="str">
        <f t="shared" si="78"/>
        <v/>
      </c>
      <c r="Q387" s="16" t="str">
        <f t="shared" si="79"/>
        <v/>
      </c>
      <c r="R387" s="17" t="str">
        <f t="shared" si="80"/>
        <v/>
      </c>
      <c r="S387" s="39" t="str">
        <f t="shared" ref="S387:S450" ca="1" si="86">IF(ROW()-1&lt;18,"",IFERROR(1/(1/COUNTIF(OFFSET(Q387,-MIN(ROW()-2,17),0,18),"crossover")),""))</f>
        <v/>
      </c>
      <c r="T387" s="39" t="str">
        <f t="shared" ref="T387:T450" ca="1" si="87">IF(ROW()-1&lt;18,"",IFERROR(1/(1/COUNTIF(OFFSET(R387,-MIN(ROW()-2,17),0,18),"crossunder")),""))</f>
        <v/>
      </c>
      <c r="U387" s="15" t="str">
        <f t="shared" ca="1" si="81"/>
        <v/>
      </c>
      <c r="V387" s="40" t="str">
        <f t="shared" ca="1" si="82"/>
        <v/>
      </c>
    </row>
    <row r="388" spans="1:22" x14ac:dyDescent="0.55000000000000004">
      <c r="A388" s="5" t="str">
        <f>IF('Data Validation'!$K$2&lt;&gt;TRUE,"",'Data Validation'!A388)</f>
        <v/>
      </c>
      <c r="B388" s="5" t="str">
        <f>IF('Data Validation'!$K$2&lt;&gt;TRUE,"",'Data Validation'!C388)</f>
        <v/>
      </c>
      <c r="C388" s="5" t="str">
        <f>IF('Data Validation'!$K$2&lt;&gt;TRUE,"",'Data Validation'!E388)</f>
        <v/>
      </c>
      <c r="D388" s="5" t="str">
        <f>IF('Data Validation'!$K$2&lt;&gt;TRUE,"",'Data Validation'!G388)</f>
        <v/>
      </c>
      <c r="E388" s="5" t="str">
        <f>IF($C388&lt;&gt;"M5","",Price!F388)</f>
        <v/>
      </c>
      <c r="F388" s="5" t="str">
        <f>IF($C388&lt;&gt;"M5","",Price!G388)</f>
        <v/>
      </c>
      <c r="G388" s="65" t="str">
        <f>IF($C388&lt;&gt;"M5","",SSA!E388)</f>
        <v/>
      </c>
      <c r="H388" s="65" t="str">
        <f>IF($C388&lt;&gt;"M5","",SSA!F388)</f>
        <v/>
      </c>
      <c r="I388" s="5" t="str">
        <f t="shared" si="84"/>
        <v/>
      </c>
      <c r="J388" s="5" t="str">
        <f t="shared" ref="J388:J451" si="88">IFERROR(ABS(E388-D387),"")</f>
        <v/>
      </c>
      <c r="K388" s="5" t="str">
        <f t="shared" ref="K388:K451" si="89">IFERROR(ABS(F388-D387),"")</f>
        <v/>
      </c>
      <c r="L388" s="5" t="str">
        <f t="shared" ref="L388:L451" si="90">IF(MAX(I388:K388)=0,"",(MAX(I388:K388)))</f>
        <v/>
      </c>
      <c r="M388" s="5" t="str">
        <f t="shared" si="83"/>
        <v/>
      </c>
      <c r="N388" s="15" t="str">
        <f t="shared" si="85"/>
        <v/>
      </c>
      <c r="O388" s="15" t="str">
        <f t="shared" ref="O388:O451" si="91">IF(N388="","",IF(N388&gt;=0,1,-1))</f>
        <v/>
      </c>
      <c r="P388" s="15" t="str">
        <f t="shared" ref="P388:P451" si="92">IF(O388="","",IF(O388=O387,P387+O388,O388))</f>
        <v/>
      </c>
      <c r="Q388" s="16" t="str">
        <f t="shared" ref="Q388:Q451" si="93">IF(AND(G388&gt;H388,G387&lt;H387),"crossover","")</f>
        <v/>
      </c>
      <c r="R388" s="17" t="str">
        <f t="shared" ref="R388:R451" si="94">IF(AND(G388&lt;H388,G387&gt;H387),"crossunder","")</f>
        <v/>
      </c>
      <c r="S388" s="39" t="str">
        <f t="shared" ca="1" si="86"/>
        <v/>
      </c>
      <c r="T388" s="39" t="str">
        <f t="shared" ca="1" si="87"/>
        <v/>
      </c>
      <c r="U388" s="15" t="str">
        <f t="shared" ca="1" si="81"/>
        <v/>
      </c>
      <c r="V388" s="40" t="str">
        <f t="shared" ca="1" si="82"/>
        <v/>
      </c>
    </row>
    <row r="389" spans="1:22" x14ac:dyDescent="0.55000000000000004">
      <c r="A389" s="5" t="str">
        <f>IF('Data Validation'!$K$2&lt;&gt;TRUE,"",'Data Validation'!A389)</f>
        <v/>
      </c>
      <c r="B389" s="5" t="str">
        <f>IF('Data Validation'!$K$2&lt;&gt;TRUE,"",'Data Validation'!C389)</f>
        <v/>
      </c>
      <c r="C389" s="5" t="str">
        <f>IF('Data Validation'!$K$2&lt;&gt;TRUE,"",'Data Validation'!E389)</f>
        <v/>
      </c>
      <c r="D389" s="5" t="str">
        <f>IF('Data Validation'!$K$2&lt;&gt;TRUE,"",'Data Validation'!G389)</f>
        <v/>
      </c>
      <c r="E389" s="5" t="str">
        <f>IF($C389&lt;&gt;"M5","",Price!F389)</f>
        <v/>
      </c>
      <c r="F389" s="5" t="str">
        <f>IF($C389&lt;&gt;"M5","",Price!G389)</f>
        <v/>
      </c>
      <c r="G389" s="65" t="str">
        <f>IF($C389&lt;&gt;"M5","",SSA!E389)</f>
        <v/>
      </c>
      <c r="H389" s="65" t="str">
        <f>IF($C389&lt;&gt;"M5","",SSA!F389)</f>
        <v/>
      </c>
      <c r="I389" s="5" t="str">
        <f t="shared" si="84"/>
        <v/>
      </c>
      <c r="J389" s="5" t="str">
        <f t="shared" si="88"/>
        <v/>
      </c>
      <c r="K389" s="5" t="str">
        <f t="shared" si="89"/>
        <v/>
      </c>
      <c r="L389" s="5" t="str">
        <f t="shared" si="90"/>
        <v/>
      </c>
      <c r="M389" s="5" t="str">
        <f t="shared" si="83"/>
        <v/>
      </c>
      <c r="N389" s="15" t="str">
        <f t="shared" si="85"/>
        <v/>
      </c>
      <c r="O389" s="15" t="str">
        <f t="shared" si="91"/>
        <v/>
      </c>
      <c r="P389" s="15" t="str">
        <f t="shared" si="92"/>
        <v/>
      </c>
      <c r="Q389" s="16" t="str">
        <f t="shared" si="93"/>
        <v/>
      </c>
      <c r="R389" s="17" t="str">
        <f t="shared" si="94"/>
        <v/>
      </c>
      <c r="S389" s="39" t="str">
        <f t="shared" ca="1" si="86"/>
        <v/>
      </c>
      <c r="T389" s="39" t="str">
        <f t="shared" ca="1" si="87"/>
        <v/>
      </c>
      <c r="U389" s="15" t="str">
        <f t="shared" ca="1" si="81"/>
        <v/>
      </c>
      <c r="V389" s="40" t="str">
        <f t="shared" ca="1" si="82"/>
        <v/>
      </c>
    </row>
    <row r="390" spans="1:22" x14ac:dyDescent="0.55000000000000004">
      <c r="A390" s="5" t="str">
        <f>IF('Data Validation'!$K$2&lt;&gt;TRUE,"",'Data Validation'!A390)</f>
        <v/>
      </c>
      <c r="B390" s="5" t="str">
        <f>IF('Data Validation'!$K$2&lt;&gt;TRUE,"",'Data Validation'!C390)</f>
        <v/>
      </c>
      <c r="C390" s="5" t="str">
        <f>IF('Data Validation'!$K$2&lt;&gt;TRUE,"",'Data Validation'!E390)</f>
        <v/>
      </c>
      <c r="D390" s="5" t="str">
        <f>IF('Data Validation'!$K$2&lt;&gt;TRUE,"",'Data Validation'!G390)</f>
        <v/>
      </c>
      <c r="E390" s="5" t="str">
        <f>IF($C390&lt;&gt;"M5","",Price!F390)</f>
        <v/>
      </c>
      <c r="F390" s="5" t="str">
        <f>IF($C390&lt;&gt;"M5","",Price!G390)</f>
        <v/>
      </c>
      <c r="G390" s="65" t="str">
        <f>IF($C390&lt;&gt;"M5","",SSA!E390)</f>
        <v/>
      </c>
      <c r="H390" s="65" t="str">
        <f>IF($C390&lt;&gt;"M5","",SSA!F390)</f>
        <v/>
      </c>
      <c r="I390" s="5" t="str">
        <f t="shared" si="84"/>
        <v/>
      </c>
      <c r="J390" s="5" t="str">
        <f t="shared" si="88"/>
        <v/>
      </c>
      <c r="K390" s="5" t="str">
        <f t="shared" si="89"/>
        <v/>
      </c>
      <c r="L390" s="5" t="str">
        <f t="shared" si="90"/>
        <v/>
      </c>
      <c r="M390" s="5" t="str">
        <f t="shared" si="83"/>
        <v/>
      </c>
      <c r="N390" s="15" t="str">
        <f t="shared" si="85"/>
        <v/>
      </c>
      <c r="O390" s="15" t="str">
        <f t="shared" si="91"/>
        <v/>
      </c>
      <c r="P390" s="15" t="str">
        <f t="shared" si="92"/>
        <v/>
      </c>
      <c r="Q390" s="16" t="str">
        <f t="shared" si="93"/>
        <v/>
      </c>
      <c r="R390" s="17" t="str">
        <f t="shared" si="94"/>
        <v/>
      </c>
      <c r="S390" s="39" t="str">
        <f t="shared" ca="1" si="86"/>
        <v/>
      </c>
      <c r="T390" s="39" t="str">
        <f t="shared" ca="1" si="87"/>
        <v/>
      </c>
      <c r="U390" s="15" t="str">
        <f t="shared" ca="1" si="81"/>
        <v/>
      </c>
      <c r="V390" s="40" t="str">
        <f t="shared" ca="1" si="82"/>
        <v/>
      </c>
    </row>
    <row r="391" spans="1:22" x14ac:dyDescent="0.55000000000000004">
      <c r="A391" s="5" t="str">
        <f>IF('Data Validation'!$K$2&lt;&gt;TRUE,"",'Data Validation'!A391)</f>
        <v/>
      </c>
      <c r="B391" s="5" t="str">
        <f>IF('Data Validation'!$K$2&lt;&gt;TRUE,"",'Data Validation'!C391)</f>
        <v/>
      </c>
      <c r="C391" s="5" t="str">
        <f>IF('Data Validation'!$K$2&lt;&gt;TRUE,"",'Data Validation'!E391)</f>
        <v/>
      </c>
      <c r="D391" s="5" t="str">
        <f>IF('Data Validation'!$K$2&lt;&gt;TRUE,"",'Data Validation'!G391)</f>
        <v/>
      </c>
      <c r="E391" s="5" t="str">
        <f>IF($C391&lt;&gt;"M5","",Price!F391)</f>
        <v/>
      </c>
      <c r="F391" s="5" t="str">
        <f>IF($C391&lt;&gt;"M5","",Price!G391)</f>
        <v/>
      </c>
      <c r="G391" s="65" t="str">
        <f>IF($C391&lt;&gt;"M5","",SSA!E391)</f>
        <v/>
      </c>
      <c r="H391" s="65" t="str">
        <f>IF($C391&lt;&gt;"M5","",SSA!F391)</f>
        <v/>
      </c>
      <c r="I391" s="5" t="str">
        <f t="shared" si="84"/>
        <v/>
      </c>
      <c r="J391" s="5" t="str">
        <f t="shared" si="88"/>
        <v/>
      </c>
      <c r="K391" s="5" t="str">
        <f t="shared" si="89"/>
        <v/>
      </c>
      <c r="L391" s="5" t="str">
        <f t="shared" si="90"/>
        <v/>
      </c>
      <c r="M391" s="5" t="str">
        <f t="shared" si="83"/>
        <v/>
      </c>
      <c r="N391" s="15" t="str">
        <f t="shared" si="85"/>
        <v/>
      </c>
      <c r="O391" s="15" t="str">
        <f t="shared" si="91"/>
        <v/>
      </c>
      <c r="P391" s="15" t="str">
        <f t="shared" si="92"/>
        <v/>
      </c>
      <c r="Q391" s="16" t="str">
        <f t="shared" si="93"/>
        <v/>
      </c>
      <c r="R391" s="17" t="str">
        <f t="shared" si="94"/>
        <v/>
      </c>
      <c r="S391" s="39" t="str">
        <f t="shared" ca="1" si="86"/>
        <v/>
      </c>
      <c r="T391" s="39" t="str">
        <f t="shared" ca="1" si="87"/>
        <v/>
      </c>
      <c r="U391" s="15" t="str">
        <f t="shared" ca="1" si="81"/>
        <v/>
      </c>
      <c r="V391" s="40" t="str">
        <f t="shared" ca="1" si="82"/>
        <v/>
      </c>
    </row>
    <row r="392" spans="1:22" x14ac:dyDescent="0.55000000000000004">
      <c r="A392" s="5" t="str">
        <f>IF('Data Validation'!$K$2&lt;&gt;TRUE,"",'Data Validation'!A392)</f>
        <v/>
      </c>
      <c r="B392" s="5" t="str">
        <f>IF('Data Validation'!$K$2&lt;&gt;TRUE,"",'Data Validation'!C392)</f>
        <v/>
      </c>
      <c r="C392" s="5" t="str">
        <f>IF('Data Validation'!$K$2&lt;&gt;TRUE,"",'Data Validation'!E392)</f>
        <v/>
      </c>
      <c r="D392" s="5" t="str">
        <f>IF('Data Validation'!$K$2&lt;&gt;TRUE,"",'Data Validation'!G392)</f>
        <v/>
      </c>
      <c r="E392" s="5" t="str">
        <f>IF($C392&lt;&gt;"M5","",Price!F392)</f>
        <v/>
      </c>
      <c r="F392" s="5" t="str">
        <f>IF($C392&lt;&gt;"M5","",Price!G392)</f>
        <v/>
      </c>
      <c r="G392" s="65" t="str">
        <f>IF($C392&lt;&gt;"M5","",SSA!E392)</f>
        <v/>
      </c>
      <c r="H392" s="65" t="str">
        <f>IF($C392&lt;&gt;"M5","",SSA!F392)</f>
        <v/>
      </c>
      <c r="I392" s="5" t="str">
        <f t="shared" si="84"/>
        <v/>
      </c>
      <c r="J392" s="5" t="str">
        <f t="shared" si="88"/>
        <v/>
      </c>
      <c r="K392" s="5" t="str">
        <f t="shared" si="89"/>
        <v/>
      </c>
      <c r="L392" s="5" t="str">
        <f t="shared" si="90"/>
        <v/>
      </c>
      <c r="M392" s="5" t="str">
        <f t="shared" si="83"/>
        <v/>
      </c>
      <c r="N392" s="15" t="str">
        <f t="shared" si="85"/>
        <v/>
      </c>
      <c r="O392" s="15" t="str">
        <f t="shared" si="91"/>
        <v/>
      </c>
      <c r="P392" s="15" t="str">
        <f t="shared" si="92"/>
        <v/>
      </c>
      <c r="Q392" s="16" t="str">
        <f t="shared" si="93"/>
        <v/>
      </c>
      <c r="R392" s="17" t="str">
        <f t="shared" si="94"/>
        <v/>
      </c>
      <c r="S392" s="39" t="str">
        <f t="shared" ca="1" si="86"/>
        <v/>
      </c>
      <c r="T392" s="39" t="str">
        <f t="shared" ca="1" si="87"/>
        <v/>
      </c>
      <c r="U392" s="15" t="str">
        <f t="shared" ca="1" si="81"/>
        <v/>
      </c>
      <c r="V392" s="40" t="str">
        <f t="shared" ca="1" si="82"/>
        <v/>
      </c>
    </row>
    <row r="393" spans="1:22" x14ac:dyDescent="0.55000000000000004">
      <c r="A393" s="5" t="str">
        <f>IF('Data Validation'!$K$2&lt;&gt;TRUE,"",'Data Validation'!A393)</f>
        <v/>
      </c>
      <c r="B393" s="5" t="str">
        <f>IF('Data Validation'!$K$2&lt;&gt;TRUE,"",'Data Validation'!C393)</f>
        <v/>
      </c>
      <c r="C393" s="5" t="str">
        <f>IF('Data Validation'!$K$2&lt;&gt;TRUE,"",'Data Validation'!E393)</f>
        <v/>
      </c>
      <c r="D393" s="5" t="str">
        <f>IF('Data Validation'!$K$2&lt;&gt;TRUE,"",'Data Validation'!G393)</f>
        <v/>
      </c>
      <c r="E393" s="5" t="str">
        <f>IF($C393&lt;&gt;"M5","",Price!F393)</f>
        <v/>
      </c>
      <c r="F393" s="5" t="str">
        <f>IF($C393&lt;&gt;"M5","",Price!G393)</f>
        <v/>
      </c>
      <c r="G393" s="65" t="str">
        <f>IF($C393&lt;&gt;"M5","",SSA!E393)</f>
        <v/>
      </c>
      <c r="H393" s="65" t="str">
        <f>IF($C393&lt;&gt;"M5","",SSA!F393)</f>
        <v/>
      </c>
      <c r="I393" s="5" t="str">
        <f t="shared" si="84"/>
        <v/>
      </c>
      <c r="J393" s="5" t="str">
        <f t="shared" si="88"/>
        <v/>
      </c>
      <c r="K393" s="5" t="str">
        <f t="shared" si="89"/>
        <v/>
      </c>
      <c r="L393" s="5" t="str">
        <f t="shared" si="90"/>
        <v/>
      </c>
      <c r="M393" s="5" t="str">
        <f t="shared" si="83"/>
        <v/>
      </c>
      <c r="N393" s="15" t="str">
        <f t="shared" si="85"/>
        <v/>
      </c>
      <c r="O393" s="15" t="str">
        <f t="shared" si="91"/>
        <v/>
      </c>
      <c r="P393" s="15" t="str">
        <f t="shared" si="92"/>
        <v/>
      </c>
      <c r="Q393" s="16" t="str">
        <f t="shared" si="93"/>
        <v/>
      </c>
      <c r="R393" s="17" t="str">
        <f t="shared" si="94"/>
        <v/>
      </c>
      <c r="S393" s="39" t="str">
        <f t="shared" ca="1" si="86"/>
        <v/>
      </c>
      <c r="T393" s="39" t="str">
        <f t="shared" ca="1" si="87"/>
        <v/>
      </c>
      <c r="U393" s="15" t="str">
        <f t="shared" ca="1" si="81"/>
        <v/>
      </c>
      <c r="V393" s="40" t="str">
        <f t="shared" ca="1" si="82"/>
        <v/>
      </c>
    </row>
    <row r="394" spans="1:22" x14ac:dyDescent="0.55000000000000004">
      <c r="A394" s="5" t="str">
        <f>IF('Data Validation'!$K$2&lt;&gt;TRUE,"",'Data Validation'!A394)</f>
        <v/>
      </c>
      <c r="B394" s="5" t="str">
        <f>IF('Data Validation'!$K$2&lt;&gt;TRUE,"",'Data Validation'!C394)</f>
        <v/>
      </c>
      <c r="C394" s="5" t="str">
        <f>IF('Data Validation'!$K$2&lt;&gt;TRUE,"",'Data Validation'!E394)</f>
        <v/>
      </c>
      <c r="D394" s="5" t="str">
        <f>IF('Data Validation'!$K$2&lt;&gt;TRUE,"",'Data Validation'!G394)</f>
        <v/>
      </c>
      <c r="E394" s="5" t="str">
        <f>IF($C394&lt;&gt;"M5","",Price!F394)</f>
        <v/>
      </c>
      <c r="F394" s="5" t="str">
        <f>IF($C394&lt;&gt;"M5","",Price!G394)</f>
        <v/>
      </c>
      <c r="G394" s="65" t="str">
        <f>IF($C394&lt;&gt;"M5","",SSA!E394)</f>
        <v/>
      </c>
      <c r="H394" s="65" t="str">
        <f>IF($C394&lt;&gt;"M5","",SSA!F394)</f>
        <v/>
      </c>
      <c r="I394" s="5" t="str">
        <f t="shared" si="84"/>
        <v/>
      </c>
      <c r="J394" s="5" t="str">
        <f t="shared" si="88"/>
        <v/>
      </c>
      <c r="K394" s="5" t="str">
        <f t="shared" si="89"/>
        <v/>
      </c>
      <c r="L394" s="5" t="str">
        <f t="shared" si="90"/>
        <v/>
      </c>
      <c r="M394" s="5" t="str">
        <f t="shared" si="83"/>
        <v/>
      </c>
      <c r="N394" s="15" t="str">
        <f t="shared" si="85"/>
        <v/>
      </c>
      <c r="O394" s="15" t="str">
        <f t="shared" si="91"/>
        <v/>
      </c>
      <c r="P394" s="15" t="str">
        <f t="shared" si="92"/>
        <v/>
      </c>
      <c r="Q394" s="16" t="str">
        <f t="shared" si="93"/>
        <v/>
      </c>
      <c r="R394" s="17" t="str">
        <f t="shared" si="94"/>
        <v/>
      </c>
      <c r="S394" s="39" t="str">
        <f t="shared" ca="1" si="86"/>
        <v/>
      </c>
      <c r="T394" s="39" t="str">
        <f t="shared" ca="1" si="87"/>
        <v/>
      </c>
      <c r="U394" s="15" t="str">
        <f t="shared" ca="1" si="81"/>
        <v/>
      </c>
      <c r="V394" s="40" t="str">
        <f t="shared" ca="1" si="82"/>
        <v/>
      </c>
    </row>
    <row r="395" spans="1:22" x14ac:dyDescent="0.55000000000000004">
      <c r="A395" s="5" t="str">
        <f>IF('Data Validation'!$K$2&lt;&gt;TRUE,"",'Data Validation'!A395)</f>
        <v/>
      </c>
      <c r="B395" s="5" t="str">
        <f>IF('Data Validation'!$K$2&lt;&gt;TRUE,"",'Data Validation'!C395)</f>
        <v/>
      </c>
      <c r="C395" s="5" t="str">
        <f>IF('Data Validation'!$K$2&lt;&gt;TRUE,"",'Data Validation'!E395)</f>
        <v/>
      </c>
      <c r="D395" s="5" t="str">
        <f>IF('Data Validation'!$K$2&lt;&gt;TRUE,"",'Data Validation'!G395)</f>
        <v/>
      </c>
      <c r="E395" s="5" t="str">
        <f>IF($C395&lt;&gt;"M5","",Price!F395)</f>
        <v/>
      </c>
      <c r="F395" s="5" t="str">
        <f>IF($C395&lt;&gt;"M5","",Price!G395)</f>
        <v/>
      </c>
      <c r="G395" s="65" t="str">
        <f>IF($C395&lt;&gt;"M5","",SSA!E395)</f>
        <v/>
      </c>
      <c r="H395" s="65" t="str">
        <f>IF($C395&lt;&gt;"M5","",SSA!F395)</f>
        <v/>
      </c>
      <c r="I395" s="5" t="str">
        <f t="shared" si="84"/>
        <v/>
      </c>
      <c r="J395" s="5" t="str">
        <f t="shared" si="88"/>
        <v/>
      </c>
      <c r="K395" s="5" t="str">
        <f t="shared" si="89"/>
        <v/>
      </c>
      <c r="L395" s="5" t="str">
        <f t="shared" si="90"/>
        <v/>
      </c>
      <c r="M395" s="5" t="str">
        <f t="shared" si="83"/>
        <v/>
      </c>
      <c r="N395" s="15" t="str">
        <f t="shared" si="85"/>
        <v/>
      </c>
      <c r="O395" s="15" t="str">
        <f t="shared" si="91"/>
        <v/>
      </c>
      <c r="P395" s="15" t="str">
        <f t="shared" si="92"/>
        <v/>
      </c>
      <c r="Q395" s="16" t="str">
        <f t="shared" si="93"/>
        <v/>
      </c>
      <c r="R395" s="17" t="str">
        <f t="shared" si="94"/>
        <v/>
      </c>
      <c r="S395" s="39" t="str">
        <f t="shared" ca="1" si="86"/>
        <v/>
      </c>
      <c r="T395" s="39" t="str">
        <f t="shared" ca="1" si="87"/>
        <v/>
      </c>
      <c r="U395" s="15" t="str">
        <f t="shared" ca="1" si="81"/>
        <v/>
      </c>
      <c r="V395" s="40" t="str">
        <f t="shared" ca="1" si="82"/>
        <v/>
      </c>
    </row>
    <row r="396" spans="1:22" x14ac:dyDescent="0.55000000000000004">
      <c r="A396" s="5" t="str">
        <f>IF('Data Validation'!$K$2&lt;&gt;TRUE,"",'Data Validation'!A396)</f>
        <v/>
      </c>
      <c r="B396" s="5" t="str">
        <f>IF('Data Validation'!$K$2&lt;&gt;TRUE,"",'Data Validation'!C396)</f>
        <v/>
      </c>
      <c r="C396" s="5" t="str">
        <f>IF('Data Validation'!$K$2&lt;&gt;TRUE,"",'Data Validation'!E396)</f>
        <v/>
      </c>
      <c r="D396" s="5" t="str">
        <f>IF('Data Validation'!$K$2&lt;&gt;TRUE,"",'Data Validation'!G396)</f>
        <v/>
      </c>
      <c r="E396" s="5" t="str">
        <f>IF($C396&lt;&gt;"M5","",Price!F396)</f>
        <v/>
      </c>
      <c r="F396" s="5" t="str">
        <f>IF($C396&lt;&gt;"M5","",Price!G396)</f>
        <v/>
      </c>
      <c r="G396" s="65" t="str">
        <f>IF($C396&lt;&gt;"M5","",SSA!E396)</f>
        <v/>
      </c>
      <c r="H396" s="65" t="str">
        <f>IF($C396&lt;&gt;"M5","",SSA!F396)</f>
        <v/>
      </c>
      <c r="I396" s="5" t="str">
        <f t="shared" si="84"/>
        <v/>
      </c>
      <c r="J396" s="5" t="str">
        <f t="shared" si="88"/>
        <v/>
      </c>
      <c r="K396" s="5" t="str">
        <f t="shared" si="89"/>
        <v/>
      </c>
      <c r="L396" s="5" t="str">
        <f t="shared" si="90"/>
        <v/>
      </c>
      <c r="M396" s="5" t="str">
        <f t="shared" si="83"/>
        <v/>
      </c>
      <c r="N396" s="15" t="str">
        <f t="shared" si="85"/>
        <v/>
      </c>
      <c r="O396" s="15" t="str">
        <f t="shared" si="91"/>
        <v/>
      </c>
      <c r="P396" s="15" t="str">
        <f t="shared" si="92"/>
        <v/>
      </c>
      <c r="Q396" s="16" t="str">
        <f t="shared" si="93"/>
        <v/>
      </c>
      <c r="R396" s="17" t="str">
        <f t="shared" si="94"/>
        <v/>
      </c>
      <c r="S396" s="39" t="str">
        <f t="shared" ca="1" si="86"/>
        <v/>
      </c>
      <c r="T396" s="39" t="str">
        <f t="shared" ca="1" si="87"/>
        <v/>
      </c>
      <c r="U396" s="15" t="str">
        <f t="shared" ca="1" si="81"/>
        <v/>
      </c>
      <c r="V396" s="40" t="str">
        <f t="shared" ca="1" si="82"/>
        <v/>
      </c>
    </row>
    <row r="397" spans="1:22" x14ac:dyDescent="0.55000000000000004">
      <c r="A397" s="5" t="str">
        <f>IF('Data Validation'!$K$2&lt;&gt;TRUE,"",'Data Validation'!A397)</f>
        <v/>
      </c>
      <c r="B397" s="5" t="str">
        <f>IF('Data Validation'!$K$2&lt;&gt;TRUE,"",'Data Validation'!C397)</f>
        <v/>
      </c>
      <c r="C397" s="5" t="str">
        <f>IF('Data Validation'!$K$2&lt;&gt;TRUE,"",'Data Validation'!E397)</f>
        <v/>
      </c>
      <c r="D397" s="5" t="str">
        <f>IF('Data Validation'!$K$2&lt;&gt;TRUE,"",'Data Validation'!G397)</f>
        <v/>
      </c>
      <c r="E397" s="5" t="str">
        <f>IF($C397&lt;&gt;"M5","",Price!F397)</f>
        <v/>
      </c>
      <c r="F397" s="5" t="str">
        <f>IF($C397&lt;&gt;"M5","",Price!G397)</f>
        <v/>
      </c>
      <c r="G397" s="65" t="str">
        <f>IF($C397&lt;&gt;"M5","",SSA!E397)</f>
        <v/>
      </c>
      <c r="H397" s="65" t="str">
        <f>IF($C397&lt;&gt;"M5","",SSA!F397)</f>
        <v/>
      </c>
      <c r="I397" s="5" t="str">
        <f t="shared" si="84"/>
        <v/>
      </c>
      <c r="J397" s="5" t="str">
        <f t="shared" si="88"/>
        <v/>
      </c>
      <c r="K397" s="5" t="str">
        <f t="shared" si="89"/>
        <v/>
      </c>
      <c r="L397" s="5" t="str">
        <f t="shared" si="90"/>
        <v/>
      </c>
      <c r="M397" s="5" t="str">
        <f t="shared" si="83"/>
        <v/>
      </c>
      <c r="N397" s="15" t="str">
        <f t="shared" si="85"/>
        <v/>
      </c>
      <c r="O397" s="15" t="str">
        <f t="shared" si="91"/>
        <v/>
      </c>
      <c r="P397" s="15" t="str">
        <f t="shared" si="92"/>
        <v/>
      </c>
      <c r="Q397" s="16" t="str">
        <f t="shared" si="93"/>
        <v/>
      </c>
      <c r="R397" s="17" t="str">
        <f t="shared" si="94"/>
        <v/>
      </c>
      <c r="S397" s="39" t="str">
        <f t="shared" ca="1" si="86"/>
        <v/>
      </c>
      <c r="T397" s="39" t="str">
        <f t="shared" ca="1" si="87"/>
        <v/>
      </c>
      <c r="U397" s="15" t="str">
        <f t="shared" ca="1" si="81"/>
        <v/>
      </c>
      <c r="V397" s="40" t="str">
        <f t="shared" ca="1" si="82"/>
        <v/>
      </c>
    </row>
    <row r="398" spans="1:22" x14ac:dyDescent="0.55000000000000004">
      <c r="A398" s="5" t="str">
        <f>IF('Data Validation'!$K$2&lt;&gt;TRUE,"",'Data Validation'!A398)</f>
        <v/>
      </c>
      <c r="B398" s="5" t="str">
        <f>IF('Data Validation'!$K$2&lt;&gt;TRUE,"",'Data Validation'!C398)</f>
        <v/>
      </c>
      <c r="C398" s="5" t="str">
        <f>IF('Data Validation'!$K$2&lt;&gt;TRUE,"",'Data Validation'!E398)</f>
        <v/>
      </c>
      <c r="D398" s="5" t="str">
        <f>IF('Data Validation'!$K$2&lt;&gt;TRUE,"",'Data Validation'!G398)</f>
        <v/>
      </c>
      <c r="E398" s="5" t="str">
        <f>IF($C398&lt;&gt;"M5","",Price!F398)</f>
        <v/>
      </c>
      <c r="F398" s="5" t="str">
        <f>IF($C398&lt;&gt;"M5","",Price!G398)</f>
        <v/>
      </c>
      <c r="G398" s="65" t="str">
        <f>IF($C398&lt;&gt;"M5","",SSA!E398)</f>
        <v/>
      </c>
      <c r="H398" s="65" t="str">
        <f>IF($C398&lt;&gt;"M5","",SSA!F398)</f>
        <v/>
      </c>
      <c r="I398" s="5" t="str">
        <f t="shared" si="84"/>
        <v/>
      </c>
      <c r="J398" s="5" t="str">
        <f t="shared" si="88"/>
        <v/>
      </c>
      <c r="K398" s="5" t="str">
        <f t="shared" si="89"/>
        <v/>
      </c>
      <c r="L398" s="5" t="str">
        <f t="shared" si="90"/>
        <v/>
      </c>
      <c r="M398" s="5" t="str">
        <f t="shared" si="83"/>
        <v/>
      </c>
      <c r="N398" s="15" t="str">
        <f t="shared" si="85"/>
        <v/>
      </c>
      <c r="O398" s="15" t="str">
        <f t="shared" si="91"/>
        <v/>
      </c>
      <c r="P398" s="15" t="str">
        <f t="shared" si="92"/>
        <v/>
      </c>
      <c r="Q398" s="16" t="str">
        <f t="shared" si="93"/>
        <v/>
      </c>
      <c r="R398" s="17" t="str">
        <f t="shared" si="94"/>
        <v/>
      </c>
      <c r="S398" s="39" t="str">
        <f t="shared" ca="1" si="86"/>
        <v/>
      </c>
      <c r="T398" s="39" t="str">
        <f t="shared" ca="1" si="87"/>
        <v/>
      </c>
      <c r="U398" s="15" t="str">
        <f t="shared" ca="1" si="81"/>
        <v/>
      </c>
      <c r="V398" s="40" t="str">
        <f t="shared" ca="1" si="82"/>
        <v/>
      </c>
    </row>
    <row r="399" spans="1:22" x14ac:dyDescent="0.55000000000000004">
      <c r="A399" s="5" t="str">
        <f>IF('Data Validation'!$K$2&lt;&gt;TRUE,"",'Data Validation'!A399)</f>
        <v/>
      </c>
      <c r="B399" s="5" t="str">
        <f>IF('Data Validation'!$K$2&lt;&gt;TRUE,"",'Data Validation'!C399)</f>
        <v/>
      </c>
      <c r="C399" s="5" t="str">
        <f>IF('Data Validation'!$K$2&lt;&gt;TRUE,"",'Data Validation'!E399)</f>
        <v/>
      </c>
      <c r="D399" s="5" t="str">
        <f>IF('Data Validation'!$K$2&lt;&gt;TRUE,"",'Data Validation'!G399)</f>
        <v/>
      </c>
      <c r="E399" s="5" t="str">
        <f>IF($C399&lt;&gt;"M5","",Price!F399)</f>
        <v/>
      </c>
      <c r="F399" s="5" t="str">
        <f>IF($C399&lt;&gt;"M5","",Price!G399)</f>
        <v/>
      </c>
      <c r="G399" s="65" t="str">
        <f>IF($C399&lt;&gt;"M5","",SSA!E399)</f>
        <v/>
      </c>
      <c r="H399" s="65" t="str">
        <f>IF($C399&lt;&gt;"M5","",SSA!F399)</f>
        <v/>
      </c>
      <c r="I399" s="5" t="str">
        <f t="shared" si="84"/>
        <v/>
      </c>
      <c r="J399" s="5" t="str">
        <f t="shared" si="88"/>
        <v/>
      </c>
      <c r="K399" s="5" t="str">
        <f t="shared" si="89"/>
        <v/>
      </c>
      <c r="L399" s="5" t="str">
        <f t="shared" si="90"/>
        <v/>
      </c>
      <c r="M399" s="5" t="str">
        <f t="shared" si="83"/>
        <v/>
      </c>
      <c r="N399" s="15" t="str">
        <f t="shared" si="85"/>
        <v/>
      </c>
      <c r="O399" s="15" t="str">
        <f t="shared" si="91"/>
        <v/>
      </c>
      <c r="P399" s="15" t="str">
        <f t="shared" si="92"/>
        <v/>
      </c>
      <c r="Q399" s="16" t="str">
        <f t="shared" si="93"/>
        <v/>
      </c>
      <c r="R399" s="17" t="str">
        <f t="shared" si="94"/>
        <v/>
      </c>
      <c r="S399" s="39" t="str">
        <f t="shared" ca="1" si="86"/>
        <v/>
      </c>
      <c r="T399" s="39" t="str">
        <f t="shared" ca="1" si="87"/>
        <v/>
      </c>
      <c r="U399" s="15" t="str">
        <f t="shared" ca="1" si="81"/>
        <v/>
      </c>
      <c r="V399" s="40" t="str">
        <f t="shared" ca="1" si="82"/>
        <v/>
      </c>
    </row>
    <row r="400" spans="1:22" x14ac:dyDescent="0.55000000000000004">
      <c r="A400" s="5" t="str">
        <f>IF('Data Validation'!$K$2&lt;&gt;TRUE,"",'Data Validation'!A400)</f>
        <v/>
      </c>
      <c r="B400" s="5" t="str">
        <f>IF('Data Validation'!$K$2&lt;&gt;TRUE,"",'Data Validation'!C400)</f>
        <v/>
      </c>
      <c r="C400" s="5" t="str">
        <f>IF('Data Validation'!$K$2&lt;&gt;TRUE,"",'Data Validation'!E400)</f>
        <v/>
      </c>
      <c r="D400" s="5" t="str">
        <f>IF('Data Validation'!$K$2&lt;&gt;TRUE,"",'Data Validation'!G400)</f>
        <v/>
      </c>
      <c r="E400" s="5" t="str">
        <f>IF($C400&lt;&gt;"M5","",Price!F400)</f>
        <v/>
      </c>
      <c r="F400" s="5" t="str">
        <f>IF($C400&lt;&gt;"M5","",Price!G400)</f>
        <v/>
      </c>
      <c r="G400" s="65" t="str">
        <f>IF($C400&lt;&gt;"M5","",SSA!E400)</f>
        <v/>
      </c>
      <c r="H400" s="65" t="str">
        <f>IF($C400&lt;&gt;"M5","",SSA!F400)</f>
        <v/>
      </c>
      <c r="I400" s="5" t="str">
        <f t="shared" si="84"/>
        <v/>
      </c>
      <c r="J400" s="5" t="str">
        <f t="shared" si="88"/>
        <v/>
      </c>
      <c r="K400" s="5" t="str">
        <f t="shared" si="89"/>
        <v/>
      </c>
      <c r="L400" s="5" t="str">
        <f t="shared" si="90"/>
        <v/>
      </c>
      <c r="M400" s="5" t="str">
        <f t="shared" si="83"/>
        <v/>
      </c>
      <c r="N400" s="15" t="str">
        <f t="shared" si="85"/>
        <v/>
      </c>
      <c r="O400" s="15" t="str">
        <f t="shared" si="91"/>
        <v/>
      </c>
      <c r="P400" s="15" t="str">
        <f t="shared" si="92"/>
        <v/>
      </c>
      <c r="Q400" s="16" t="str">
        <f t="shared" si="93"/>
        <v/>
      </c>
      <c r="R400" s="17" t="str">
        <f t="shared" si="94"/>
        <v/>
      </c>
      <c r="S400" s="39" t="str">
        <f t="shared" ca="1" si="86"/>
        <v/>
      </c>
      <c r="T400" s="39" t="str">
        <f t="shared" ca="1" si="87"/>
        <v/>
      </c>
      <c r="U400" s="15" t="str">
        <f t="shared" ca="1" si="81"/>
        <v/>
      </c>
      <c r="V400" s="40" t="str">
        <f t="shared" ca="1" si="82"/>
        <v/>
      </c>
    </row>
    <row r="401" spans="1:22" x14ac:dyDescent="0.55000000000000004">
      <c r="A401" s="5" t="str">
        <f>IF('Data Validation'!$K$2&lt;&gt;TRUE,"",'Data Validation'!A401)</f>
        <v/>
      </c>
      <c r="B401" s="5" t="str">
        <f>IF('Data Validation'!$K$2&lt;&gt;TRUE,"",'Data Validation'!C401)</f>
        <v/>
      </c>
      <c r="C401" s="5" t="str">
        <f>IF('Data Validation'!$K$2&lt;&gt;TRUE,"",'Data Validation'!E401)</f>
        <v/>
      </c>
      <c r="D401" s="5" t="str">
        <f>IF('Data Validation'!$K$2&lt;&gt;TRUE,"",'Data Validation'!G401)</f>
        <v/>
      </c>
      <c r="E401" s="5" t="str">
        <f>IF($C401&lt;&gt;"M5","",Price!F401)</f>
        <v/>
      </c>
      <c r="F401" s="5" t="str">
        <f>IF($C401&lt;&gt;"M5","",Price!G401)</f>
        <v/>
      </c>
      <c r="G401" s="65" t="str">
        <f>IF($C401&lt;&gt;"M5","",SSA!E401)</f>
        <v/>
      </c>
      <c r="H401" s="65" t="str">
        <f>IF($C401&lt;&gt;"M5","",SSA!F401)</f>
        <v/>
      </c>
      <c r="I401" s="5" t="str">
        <f t="shared" si="84"/>
        <v/>
      </c>
      <c r="J401" s="5" t="str">
        <f t="shared" si="88"/>
        <v/>
      </c>
      <c r="K401" s="5" t="str">
        <f t="shared" si="89"/>
        <v/>
      </c>
      <c r="L401" s="5" t="str">
        <f t="shared" si="90"/>
        <v/>
      </c>
      <c r="M401" s="5" t="str">
        <f t="shared" si="83"/>
        <v/>
      </c>
      <c r="N401" s="15" t="str">
        <f t="shared" si="85"/>
        <v/>
      </c>
      <c r="O401" s="15" t="str">
        <f t="shared" si="91"/>
        <v/>
      </c>
      <c r="P401" s="15" t="str">
        <f t="shared" si="92"/>
        <v/>
      </c>
      <c r="Q401" s="16" t="str">
        <f t="shared" si="93"/>
        <v/>
      </c>
      <c r="R401" s="17" t="str">
        <f t="shared" si="94"/>
        <v/>
      </c>
      <c r="S401" s="39" t="str">
        <f t="shared" ca="1" si="86"/>
        <v/>
      </c>
      <c r="T401" s="39" t="str">
        <f t="shared" ca="1" si="87"/>
        <v/>
      </c>
      <c r="U401" s="15" t="str">
        <f t="shared" ca="1" si="81"/>
        <v/>
      </c>
      <c r="V401" s="40" t="str">
        <f t="shared" ca="1" si="82"/>
        <v/>
      </c>
    </row>
    <row r="402" spans="1:22" x14ac:dyDescent="0.55000000000000004">
      <c r="A402" s="5" t="str">
        <f>IF('Data Validation'!$K$2&lt;&gt;TRUE,"",'Data Validation'!A402)</f>
        <v/>
      </c>
      <c r="B402" s="5" t="str">
        <f>IF('Data Validation'!$K$2&lt;&gt;TRUE,"",'Data Validation'!C402)</f>
        <v/>
      </c>
      <c r="C402" s="5" t="str">
        <f>IF('Data Validation'!$K$2&lt;&gt;TRUE,"",'Data Validation'!E402)</f>
        <v/>
      </c>
      <c r="D402" s="5" t="str">
        <f>IF('Data Validation'!$K$2&lt;&gt;TRUE,"",'Data Validation'!G402)</f>
        <v/>
      </c>
      <c r="E402" s="5" t="str">
        <f>IF($C402&lt;&gt;"M5","",Price!F402)</f>
        <v/>
      </c>
      <c r="F402" s="5" t="str">
        <f>IF($C402&lt;&gt;"M5","",Price!G402)</f>
        <v/>
      </c>
      <c r="G402" s="65" t="str">
        <f>IF($C402&lt;&gt;"M5","",SSA!E402)</f>
        <v/>
      </c>
      <c r="H402" s="65" t="str">
        <f>IF($C402&lt;&gt;"M5","",SSA!F402)</f>
        <v/>
      </c>
      <c r="I402" s="5" t="str">
        <f t="shared" si="84"/>
        <v/>
      </c>
      <c r="J402" s="5" t="str">
        <f t="shared" si="88"/>
        <v/>
      </c>
      <c r="K402" s="5" t="str">
        <f t="shared" si="89"/>
        <v/>
      </c>
      <c r="L402" s="5" t="str">
        <f t="shared" si="90"/>
        <v/>
      </c>
      <c r="M402" s="5" t="str">
        <f t="shared" si="83"/>
        <v/>
      </c>
      <c r="N402" s="15" t="str">
        <f t="shared" si="85"/>
        <v/>
      </c>
      <c r="O402" s="15" t="str">
        <f t="shared" si="91"/>
        <v/>
      </c>
      <c r="P402" s="15" t="str">
        <f t="shared" si="92"/>
        <v/>
      </c>
      <c r="Q402" s="16" t="str">
        <f t="shared" si="93"/>
        <v/>
      </c>
      <c r="R402" s="17" t="str">
        <f t="shared" si="94"/>
        <v/>
      </c>
      <c r="S402" s="39" t="str">
        <f t="shared" ca="1" si="86"/>
        <v/>
      </c>
      <c r="T402" s="39" t="str">
        <f t="shared" ca="1" si="87"/>
        <v/>
      </c>
      <c r="U402" s="15" t="str">
        <f t="shared" ca="1" si="81"/>
        <v/>
      </c>
      <c r="V402" s="40" t="str">
        <f t="shared" ca="1" si="82"/>
        <v/>
      </c>
    </row>
    <row r="403" spans="1:22" x14ac:dyDescent="0.55000000000000004">
      <c r="A403" s="5" t="str">
        <f>IF('Data Validation'!$K$2&lt;&gt;TRUE,"",'Data Validation'!A403)</f>
        <v/>
      </c>
      <c r="B403" s="5" t="str">
        <f>IF('Data Validation'!$K$2&lt;&gt;TRUE,"",'Data Validation'!C403)</f>
        <v/>
      </c>
      <c r="C403" s="5" t="str">
        <f>IF('Data Validation'!$K$2&lt;&gt;TRUE,"",'Data Validation'!E403)</f>
        <v/>
      </c>
      <c r="D403" s="5" t="str">
        <f>IF('Data Validation'!$K$2&lt;&gt;TRUE,"",'Data Validation'!G403)</f>
        <v/>
      </c>
      <c r="E403" s="5" t="str">
        <f>IF($C403&lt;&gt;"M5","",Price!F403)</f>
        <v/>
      </c>
      <c r="F403" s="5" t="str">
        <f>IF($C403&lt;&gt;"M5","",Price!G403)</f>
        <v/>
      </c>
      <c r="G403" s="65" t="str">
        <f>IF($C403&lt;&gt;"M5","",SSA!E403)</f>
        <v/>
      </c>
      <c r="H403" s="65" t="str">
        <f>IF($C403&lt;&gt;"M5","",SSA!F403)</f>
        <v/>
      </c>
      <c r="I403" s="5" t="str">
        <f t="shared" si="84"/>
        <v/>
      </c>
      <c r="J403" s="5" t="str">
        <f t="shared" si="88"/>
        <v/>
      </c>
      <c r="K403" s="5" t="str">
        <f t="shared" si="89"/>
        <v/>
      </c>
      <c r="L403" s="5" t="str">
        <f t="shared" si="90"/>
        <v/>
      </c>
      <c r="M403" s="5" t="str">
        <f t="shared" si="83"/>
        <v/>
      </c>
      <c r="N403" s="15" t="str">
        <f t="shared" si="85"/>
        <v/>
      </c>
      <c r="O403" s="15" t="str">
        <f t="shared" si="91"/>
        <v/>
      </c>
      <c r="P403" s="15" t="str">
        <f t="shared" si="92"/>
        <v/>
      </c>
      <c r="Q403" s="16" t="str">
        <f t="shared" si="93"/>
        <v/>
      </c>
      <c r="R403" s="17" t="str">
        <f t="shared" si="94"/>
        <v/>
      </c>
      <c r="S403" s="39" t="str">
        <f t="shared" ca="1" si="86"/>
        <v/>
      </c>
      <c r="T403" s="39" t="str">
        <f t="shared" ca="1" si="87"/>
        <v/>
      </c>
      <c r="U403" s="15" t="str">
        <f t="shared" ca="1" si="81"/>
        <v/>
      </c>
      <c r="V403" s="40" t="str">
        <f t="shared" ca="1" si="82"/>
        <v/>
      </c>
    </row>
    <row r="404" spans="1:22" x14ac:dyDescent="0.55000000000000004">
      <c r="A404" s="5" t="str">
        <f>IF('Data Validation'!$K$2&lt;&gt;TRUE,"",'Data Validation'!A404)</f>
        <v/>
      </c>
      <c r="B404" s="5" t="str">
        <f>IF('Data Validation'!$K$2&lt;&gt;TRUE,"",'Data Validation'!C404)</f>
        <v/>
      </c>
      <c r="C404" s="5" t="str">
        <f>IF('Data Validation'!$K$2&lt;&gt;TRUE,"",'Data Validation'!E404)</f>
        <v/>
      </c>
      <c r="D404" s="5" t="str">
        <f>IF('Data Validation'!$K$2&lt;&gt;TRUE,"",'Data Validation'!G404)</f>
        <v/>
      </c>
      <c r="E404" s="5" t="str">
        <f>IF($C404&lt;&gt;"M5","",Price!F404)</f>
        <v/>
      </c>
      <c r="F404" s="5" t="str">
        <f>IF($C404&lt;&gt;"M5","",Price!G404)</f>
        <v/>
      </c>
      <c r="G404" s="65" t="str">
        <f>IF($C404&lt;&gt;"M5","",SSA!E404)</f>
        <v/>
      </c>
      <c r="H404" s="65" t="str">
        <f>IF($C404&lt;&gt;"M5","",SSA!F404)</f>
        <v/>
      </c>
      <c r="I404" s="5" t="str">
        <f t="shared" si="84"/>
        <v/>
      </c>
      <c r="J404" s="5" t="str">
        <f t="shared" si="88"/>
        <v/>
      </c>
      <c r="K404" s="5" t="str">
        <f t="shared" si="89"/>
        <v/>
      </c>
      <c r="L404" s="5" t="str">
        <f t="shared" si="90"/>
        <v/>
      </c>
      <c r="M404" s="5" t="str">
        <f t="shared" si="83"/>
        <v/>
      </c>
      <c r="N404" s="15" t="str">
        <f t="shared" si="85"/>
        <v/>
      </c>
      <c r="O404" s="15" t="str">
        <f t="shared" si="91"/>
        <v/>
      </c>
      <c r="P404" s="15" t="str">
        <f t="shared" si="92"/>
        <v/>
      </c>
      <c r="Q404" s="16" t="str">
        <f t="shared" si="93"/>
        <v/>
      </c>
      <c r="R404" s="17" t="str">
        <f t="shared" si="94"/>
        <v/>
      </c>
      <c r="S404" s="39" t="str">
        <f t="shared" ca="1" si="86"/>
        <v/>
      </c>
      <c r="T404" s="39" t="str">
        <f t="shared" ca="1" si="87"/>
        <v/>
      </c>
      <c r="U404" s="15" t="str">
        <f t="shared" ref="U404:U467" ca="1" si="95">IFERROR(S404+T404,"")</f>
        <v/>
      </c>
      <c r="V404" s="40" t="str">
        <f t="shared" ref="V404:V467" ca="1" si="96">IF(U404="","",IF(U404&gt;=3,"Range Trade",""))</f>
        <v/>
      </c>
    </row>
    <row r="405" spans="1:22" x14ac:dyDescent="0.55000000000000004">
      <c r="A405" s="5" t="str">
        <f>IF('Data Validation'!$K$2&lt;&gt;TRUE,"",'Data Validation'!A405)</f>
        <v/>
      </c>
      <c r="B405" s="5" t="str">
        <f>IF('Data Validation'!$K$2&lt;&gt;TRUE,"",'Data Validation'!C405)</f>
        <v/>
      </c>
      <c r="C405" s="5" t="str">
        <f>IF('Data Validation'!$K$2&lt;&gt;TRUE,"",'Data Validation'!E405)</f>
        <v/>
      </c>
      <c r="D405" s="5" t="str">
        <f>IF('Data Validation'!$K$2&lt;&gt;TRUE,"",'Data Validation'!G405)</f>
        <v/>
      </c>
      <c r="E405" s="5" t="str">
        <f>IF($C405&lt;&gt;"M5","",Price!F405)</f>
        <v/>
      </c>
      <c r="F405" s="5" t="str">
        <f>IF($C405&lt;&gt;"M5","",Price!G405)</f>
        <v/>
      </c>
      <c r="G405" s="65" t="str">
        <f>IF($C405&lt;&gt;"M5","",SSA!E405)</f>
        <v/>
      </c>
      <c r="H405" s="65" t="str">
        <f>IF($C405&lt;&gt;"M5","",SSA!F405)</f>
        <v/>
      </c>
      <c r="I405" s="5" t="str">
        <f t="shared" si="84"/>
        <v/>
      </c>
      <c r="J405" s="5" t="str">
        <f t="shared" si="88"/>
        <v/>
      </c>
      <c r="K405" s="5" t="str">
        <f t="shared" si="89"/>
        <v/>
      </c>
      <c r="L405" s="5" t="str">
        <f t="shared" si="90"/>
        <v/>
      </c>
      <c r="M405" s="5" t="str">
        <f t="shared" ref="M405:M468" si="97">IFERROR(AVERAGE(L388:L405),"")</f>
        <v/>
      </c>
      <c r="N405" s="15" t="str">
        <f t="shared" si="85"/>
        <v/>
      </c>
      <c r="O405" s="15" t="str">
        <f t="shared" si="91"/>
        <v/>
      </c>
      <c r="P405" s="15" t="str">
        <f t="shared" si="92"/>
        <v/>
      </c>
      <c r="Q405" s="16" t="str">
        <f t="shared" si="93"/>
        <v/>
      </c>
      <c r="R405" s="17" t="str">
        <f t="shared" si="94"/>
        <v/>
      </c>
      <c r="S405" s="39" t="str">
        <f t="shared" ca="1" si="86"/>
        <v/>
      </c>
      <c r="T405" s="39" t="str">
        <f t="shared" ca="1" si="87"/>
        <v/>
      </c>
      <c r="U405" s="15" t="str">
        <f t="shared" ca="1" si="95"/>
        <v/>
      </c>
      <c r="V405" s="40" t="str">
        <f t="shared" ca="1" si="96"/>
        <v/>
      </c>
    </row>
    <row r="406" spans="1:22" x14ac:dyDescent="0.55000000000000004">
      <c r="A406" s="5" t="str">
        <f>IF('Data Validation'!$K$2&lt;&gt;TRUE,"",'Data Validation'!A406)</f>
        <v/>
      </c>
      <c r="B406" s="5" t="str">
        <f>IF('Data Validation'!$K$2&lt;&gt;TRUE,"",'Data Validation'!C406)</f>
        <v/>
      </c>
      <c r="C406" s="5" t="str">
        <f>IF('Data Validation'!$K$2&lt;&gt;TRUE,"",'Data Validation'!E406)</f>
        <v/>
      </c>
      <c r="D406" s="5" t="str">
        <f>IF('Data Validation'!$K$2&lt;&gt;TRUE,"",'Data Validation'!G406)</f>
        <v/>
      </c>
      <c r="E406" s="5" t="str">
        <f>IF($C406&lt;&gt;"M5","",Price!F406)</f>
        <v/>
      </c>
      <c r="F406" s="5" t="str">
        <f>IF($C406&lt;&gt;"M5","",Price!G406)</f>
        <v/>
      </c>
      <c r="G406" s="65" t="str">
        <f>IF($C406&lt;&gt;"M5","",SSA!E406)</f>
        <v/>
      </c>
      <c r="H406" s="65" t="str">
        <f>IF($C406&lt;&gt;"M5","",SSA!F406)</f>
        <v/>
      </c>
      <c r="I406" s="5" t="str">
        <f t="shared" si="84"/>
        <v/>
      </c>
      <c r="J406" s="5" t="str">
        <f t="shared" si="88"/>
        <v/>
      </c>
      <c r="K406" s="5" t="str">
        <f t="shared" si="89"/>
        <v/>
      </c>
      <c r="L406" s="5" t="str">
        <f t="shared" si="90"/>
        <v/>
      </c>
      <c r="M406" s="5" t="str">
        <f t="shared" si="97"/>
        <v/>
      </c>
      <c r="N406" s="15" t="str">
        <f t="shared" si="85"/>
        <v/>
      </c>
      <c r="O406" s="15" t="str">
        <f t="shared" si="91"/>
        <v/>
      </c>
      <c r="P406" s="15" t="str">
        <f t="shared" si="92"/>
        <v/>
      </c>
      <c r="Q406" s="16" t="str">
        <f t="shared" si="93"/>
        <v/>
      </c>
      <c r="R406" s="17" t="str">
        <f t="shared" si="94"/>
        <v/>
      </c>
      <c r="S406" s="39" t="str">
        <f t="shared" ca="1" si="86"/>
        <v/>
      </c>
      <c r="T406" s="39" t="str">
        <f t="shared" ca="1" si="87"/>
        <v/>
      </c>
      <c r="U406" s="15" t="str">
        <f t="shared" ca="1" si="95"/>
        <v/>
      </c>
      <c r="V406" s="40" t="str">
        <f t="shared" ca="1" si="96"/>
        <v/>
      </c>
    </row>
    <row r="407" spans="1:22" x14ac:dyDescent="0.55000000000000004">
      <c r="A407" s="5" t="str">
        <f>IF('Data Validation'!$K$2&lt;&gt;TRUE,"",'Data Validation'!A407)</f>
        <v/>
      </c>
      <c r="B407" s="5" t="str">
        <f>IF('Data Validation'!$K$2&lt;&gt;TRUE,"",'Data Validation'!C407)</f>
        <v/>
      </c>
      <c r="C407" s="5" t="str">
        <f>IF('Data Validation'!$K$2&lt;&gt;TRUE,"",'Data Validation'!E407)</f>
        <v/>
      </c>
      <c r="D407" s="5" t="str">
        <f>IF('Data Validation'!$K$2&lt;&gt;TRUE,"",'Data Validation'!G407)</f>
        <v/>
      </c>
      <c r="E407" s="5" t="str">
        <f>IF($C407&lt;&gt;"M5","",Price!F407)</f>
        <v/>
      </c>
      <c r="F407" s="5" t="str">
        <f>IF($C407&lt;&gt;"M5","",Price!G407)</f>
        <v/>
      </c>
      <c r="G407" s="65" t="str">
        <f>IF($C407&lt;&gt;"M5","",SSA!E407)</f>
        <v/>
      </c>
      <c r="H407" s="65" t="str">
        <f>IF($C407&lt;&gt;"M5","",SSA!F407)</f>
        <v/>
      </c>
      <c r="I407" s="5" t="str">
        <f t="shared" si="84"/>
        <v/>
      </c>
      <c r="J407" s="5" t="str">
        <f t="shared" si="88"/>
        <v/>
      </c>
      <c r="K407" s="5" t="str">
        <f t="shared" si="89"/>
        <v/>
      </c>
      <c r="L407" s="5" t="str">
        <f t="shared" si="90"/>
        <v/>
      </c>
      <c r="M407" s="5" t="str">
        <f t="shared" si="97"/>
        <v/>
      </c>
      <c r="N407" s="15" t="str">
        <f t="shared" si="85"/>
        <v/>
      </c>
      <c r="O407" s="15" t="str">
        <f t="shared" si="91"/>
        <v/>
      </c>
      <c r="P407" s="15" t="str">
        <f t="shared" si="92"/>
        <v/>
      </c>
      <c r="Q407" s="16" t="str">
        <f t="shared" si="93"/>
        <v/>
      </c>
      <c r="R407" s="17" t="str">
        <f t="shared" si="94"/>
        <v/>
      </c>
      <c r="S407" s="39" t="str">
        <f t="shared" ca="1" si="86"/>
        <v/>
      </c>
      <c r="T407" s="39" t="str">
        <f t="shared" ca="1" si="87"/>
        <v/>
      </c>
      <c r="U407" s="15" t="str">
        <f t="shared" ca="1" si="95"/>
        <v/>
      </c>
      <c r="V407" s="40" t="str">
        <f t="shared" ca="1" si="96"/>
        <v/>
      </c>
    </row>
    <row r="408" spans="1:22" x14ac:dyDescent="0.55000000000000004">
      <c r="A408" s="5" t="str">
        <f>IF('Data Validation'!$K$2&lt;&gt;TRUE,"",'Data Validation'!A408)</f>
        <v/>
      </c>
      <c r="B408" s="5" t="str">
        <f>IF('Data Validation'!$K$2&lt;&gt;TRUE,"",'Data Validation'!C408)</f>
        <v/>
      </c>
      <c r="C408" s="5" t="str">
        <f>IF('Data Validation'!$K$2&lt;&gt;TRUE,"",'Data Validation'!E408)</f>
        <v/>
      </c>
      <c r="D408" s="5" t="str">
        <f>IF('Data Validation'!$K$2&lt;&gt;TRUE,"",'Data Validation'!G408)</f>
        <v/>
      </c>
      <c r="E408" s="5" t="str">
        <f>IF($C408&lt;&gt;"M5","",Price!F408)</f>
        <v/>
      </c>
      <c r="F408" s="5" t="str">
        <f>IF($C408&lt;&gt;"M5","",Price!G408)</f>
        <v/>
      </c>
      <c r="G408" s="65" t="str">
        <f>IF($C408&lt;&gt;"M5","",SSA!E408)</f>
        <v/>
      </c>
      <c r="H408" s="65" t="str">
        <f>IF($C408&lt;&gt;"M5","",SSA!F408)</f>
        <v/>
      </c>
      <c r="I408" s="5" t="str">
        <f t="shared" si="84"/>
        <v/>
      </c>
      <c r="J408" s="5" t="str">
        <f t="shared" si="88"/>
        <v/>
      </c>
      <c r="K408" s="5" t="str">
        <f t="shared" si="89"/>
        <v/>
      </c>
      <c r="L408" s="5" t="str">
        <f t="shared" si="90"/>
        <v/>
      </c>
      <c r="M408" s="5" t="str">
        <f t="shared" si="97"/>
        <v/>
      </c>
      <c r="N408" s="15" t="str">
        <f t="shared" si="85"/>
        <v/>
      </c>
      <c r="O408" s="15" t="str">
        <f t="shared" si="91"/>
        <v/>
      </c>
      <c r="P408" s="15" t="str">
        <f t="shared" si="92"/>
        <v/>
      </c>
      <c r="Q408" s="16" t="str">
        <f t="shared" si="93"/>
        <v/>
      </c>
      <c r="R408" s="17" t="str">
        <f t="shared" si="94"/>
        <v/>
      </c>
      <c r="S408" s="39" t="str">
        <f t="shared" ca="1" si="86"/>
        <v/>
      </c>
      <c r="T408" s="39" t="str">
        <f t="shared" ca="1" si="87"/>
        <v/>
      </c>
      <c r="U408" s="15" t="str">
        <f t="shared" ca="1" si="95"/>
        <v/>
      </c>
      <c r="V408" s="40" t="str">
        <f t="shared" ca="1" si="96"/>
        <v/>
      </c>
    </row>
    <row r="409" spans="1:22" x14ac:dyDescent="0.55000000000000004">
      <c r="A409" s="5" t="str">
        <f>IF('Data Validation'!$K$2&lt;&gt;TRUE,"",'Data Validation'!A409)</f>
        <v/>
      </c>
      <c r="B409" s="5" t="str">
        <f>IF('Data Validation'!$K$2&lt;&gt;TRUE,"",'Data Validation'!C409)</f>
        <v/>
      </c>
      <c r="C409" s="5" t="str">
        <f>IF('Data Validation'!$K$2&lt;&gt;TRUE,"",'Data Validation'!E409)</f>
        <v/>
      </c>
      <c r="D409" s="5" t="str">
        <f>IF('Data Validation'!$K$2&lt;&gt;TRUE,"",'Data Validation'!G409)</f>
        <v/>
      </c>
      <c r="E409" s="5" t="str">
        <f>IF($C409&lt;&gt;"M5","",Price!F409)</f>
        <v/>
      </c>
      <c r="F409" s="5" t="str">
        <f>IF($C409&lt;&gt;"M5","",Price!G409)</f>
        <v/>
      </c>
      <c r="G409" s="65" t="str">
        <f>IF($C409&lt;&gt;"M5","",SSA!E409)</f>
        <v/>
      </c>
      <c r="H409" s="65" t="str">
        <f>IF($C409&lt;&gt;"M5","",SSA!F409)</f>
        <v/>
      </c>
      <c r="I409" s="5" t="str">
        <f t="shared" si="84"/>
        <v/>
      </c>
      <c r="J409" s="5" t="str">
        <f t="shared" si="88"/>
        <v/>
      </c>
      <c r="K409" s="5" t="str">
        <f t="shared" si="89"/>
        <v/>
      </c>
      <c r="L409" s="5" t="str">
        <f t="shared" si="90"/>
        <v/>
      </c>
      <c r="M409" s="5" t="str">
        <f t="shared" si="97"/>
        <v/>
      </c>
      <c r="N409" s="15" t="str">
        <f t="shared" si="85"/>
        <v/>
      </c>
      <c r="O409" s="15" t="str">
        <f t="shared" si="91"/>
        <v/>
      </c>
      <c r="P409" s="15" t="str">
        <f t="shared" si="92"/>
        <v/>
      </c>
      <c r="Q409" s="16" t="str">
        <f t="shared" si="93"/>
        <v/>
      </c>
      <c r="R409" s="17" t="str">
        <f t="shared" si="94"/>
        <v/>
      </c>
      <c r="S409" s="39" t="str">
        <f t="shared" ca="1" si="86"/>
        <v/>
      </c>
      <c r="T409" s="39" t="str">
        <f t="shared" ca="1" si="87"/>
        <v/>
      </c>
      <c r="U409" s="15" t="str">
        <f t="shared" ca="1" si="95"/>
        <v/>
      </c>
      <c r="V409" s="40" t="str">
        <f t="shared" ca="1" si="96"/>
        <v/>
      </c>
    </row>
    <row r="410" spans="1:22" x14ac:dyDescent="0.55000000000000004">
      <c r="A410" s="5" t="str">
        <f>IF('Data Validation'!$K$2&lt;&gt;TRUE,"",'Data Validation'!A410)</f>
        <v/>
      </c>
      <c r="B410" s="5" t="str">
        <f>IF('Data Validation'!$K$2&lt;&gt;TRUE,"",'Data Validation'!C410)</f>
        <v/>
      </c>
      <c r="C410" s="5" t="str">
        <f>IF('Data Validation'!$K$2&lt;&gt;TRUE,"",'Data Validation'!E410)</f>
        <v/>
      </c>
      <c r="D410" s="5" t="str">
        <f>IF('Data Validation'!$K$2&lt;&gt;TRUE,"",'Data Validation'!G410)</f>
        <v/>
      </c>
      <c r="E410" s="5" t="str">
        <f>IF($C410&lt;&gt;"M5","",Price!F410)</f>
        <v/>
      </c>
      <c r="F410" s="5" t="str">
        <f>IF($C410&lt;&gt;"M5","",Price!G410)</f>
        <v/>
      </c>
      <c r="G410" s="65" t="str">
        <f>IF($C410&lt;&gt;"M5","",SSA!E410)</f>
        <v/>
      </c>
      <c r="H410" s="65" t="str">
        <f>IF($C410&lt;&gt;"M5","",SSA!F410)</f>
        <v/>
      </c>
      <c r="I410" s="5" t="str">
        <f t="shared" si="84"/>
        <v/>
      </c>
      <c r="J410" s="5" t="str">
        <f t="shared" si="88"/>
        <v/>
      </c>
      <c r="K410" s="5" t="str">
        <f t="shared" si="89"/>
        <v/>
      </c>
      <c r="L410" s="5" t="str">
        <f t="shared" si="90"/>
        <v/>
      </c>
      <c r="M410" s="5" t="str">
        <f t="shared" si="97"/>
        <v/>
      </c>
      <c r="N410" s="15" t="str">
        <f t="shared" si="85"/>
        <v/>
      </c>
      <c r="O410" s="15" t="str">
        <f t="shared" si="91"/>
        <v/>
      </c>
      <c r="P410" s="15" t="str">
        <f t="shared" si="92"/>
        <v/>
      </c>
      <c r="Q410" s="16" t="str">
        <f t="shared" si="93"/>
        <v/>
      </c>
      <c r="R410" s="17" t="str">
        <f t="shared" si="94"/>
        <v/>
      </c>
      <c r="S410" s="39" t="str">
        <f t="shared" ca="1" si="86"/>
        <v/>
      </c>
      <c r="T410" s="39" t="str">
        <f t="shared" ca="1" si="87"/>
        <v/>
      </c>
      <c r="U410" s="15" t="str">
        <f t="shared" ca="1" si="95"/>
        <v/>
      </c>
      <c r="V410" s="40" t="str">
        <f t="shared" ca="1" si="96"/>
        <v/>
      </c>
    </row>
    <row r="411" spans="1:22" x14ac:dyDescent="0.55000000000000004">
      <c r="A411" s="5" t="str">
        <f>IF('Data Validation'!$K$2&lt;&gt;TRUE,"",'Data Validation'!A411)</f>
        <v/>
      </c>
      <c r="B411" s="5" t="str">
        <f>IF('Data Validation'!$K$2&lt;&gt;TRUE,"",'Data Validation'!C411)</f>
        <v/>
      </c>
      <c r="C411" s="5" t="str">
        <f>IF('Data Validation'!$K$2&lt;&gt;TRUE,"",'Data Validation'!E411)</f>
        <v/>
      </c>
      <c r="D411" s="5" t="str">
        <f>IF('Data Validation'!$K$2&lt;&gt;TRUE,"",'Data Validation'!G411)</f>
        <v/>
      </c>
      <c r="E411" s="5" t="str">
        <f>IF($C411&lt;&gt;"M5","",Price!F411)</f>
        <v/>
      </c>
      <c r="F411" s="5" t="str">
        <f>IF($C411&lt;&gt;"M5","",Price!G411)</f>
        <v/>
      </c>
      <c r="G411" s="65" t="str">
        <f>IF($C411&lt;&gt;"M5","",SSA!E411)</f>
        <v/>
      </c>
      <c r="H411" s="65" t="str">
        <f>IF($C411&lt;&gt;"M5","",SSA!F411)</f>
        <v/>
      </c>
      <c r="I411" s="5" t="str">
        <f t="shared" si="84"/>
        <v/>
      </c>
      <c r="J411" s="5" t="str">
        <f t="shared" si="88"/>
        <v/>
      </c>
      <c r="K411" s="5" t="str">
        <f t="shared" si="89"/>
        <v/>
      </c>
      <c r="L411" s="5" t="str">
        <f t="shared" si="90"/>
        <v/>
      </c>
      <c r="M411" s="5" t="str">
        <f t="shared" si="97"/>
        <v/>
      </c>
      <c r="N411" s="15" t="str">
        <f t="shared" si="85"/>
        <v/>
      </c>
      <c r="O411" s="15" t="str">
        <f t="shared" si="91"/>
        <v/>
      </c>
      <c r="P411" s="15" t="str">
        <f t="shared" si="92"/>
        <v/>
      </c>
      <c r="Q411" s="16" t="str">
        <f t="shared" si="93"/>
        <v/>
      </c>
      <c r="R411" s="17" t="str">
        <f t="shared" si="94"/>
        <v/>
      </c>
      <c r="S411" s="39" t="str">
        <f t="shared" ca="1" si="86"/>
        <v/>
      </c>
      <c r="T411" s="39" t="str">
        <f t="shared" ca="1" si="87"/>
        <v/>
      </c>
      <c r="U411" s="15" t="str">
        <f t="shared" ca="1" si="95"/>
        <v/>
      </c>
      <c r="V411" s="40" t="str">
        <f t="shared" ca="1" si="96"/>
        <v/>
      </c>
    </row>
    <row r="412" spans="1:22" x14ac:dyDescent="0.55000000000000004">
      <c r="A412" s="5" t="str">
        <f>IF('Data Validation'!$K$2&lt;&gt;TRUE,"",'Data Validation'!A412)</f>
        <v/>
      </c>
      <c r="B412" s="5" t="str">
        <f>IF('Data Validation'!$K$2&lt;&gt;TRUE,"",'Data Validation'!C412)</f>
        <v/>
      </c>
      <c r="C412" s="5" t="str">
        <f>IF('Data Validation'!$K$2&lt;&gt;TRUE,"",'Data Validation'!E412)</f>
        <v/>
      </c>
      <c r="D412" s="5" t="str">
        <f>IF('Data Validation'!$K$2&lt;&gt;TRUE,"",'Data Validation'!G412)</f>
        <v/>
      </c>
      <c r="E412" s="5" t="str">
        <f>IF($C412&lt;&gt;"M5","",Price!F412)</f>
        <v/>
      </c>
      <c r="F412" s="5" t="str">
        <f>IF($C412&lt;&gt;"M5","",Price!G412)</f>
        <v/>
      </c>
      <c r="G412" s="65" t="str">
        <f>IF($C412&lt;&gt;"M5","",SSA!E412)</f>
        <v/>
      </c>
      <c r="H412" s="65" t="str">
        <f>IF($C412&lt;&gt;"M5","",SSA!F412)</f>
        <v/>
      </c>
      <c r="I412" s="5" t="str">
        <f t="shared" si="84"/>
        <v/>
      </c>
      <c r="J412" s="5" t="str">
        <f t="shared" si="88"/>
        <v/>
      </c>
      <c r="K412" s="5" t="str">
        <f t="shared" si="89"/>
        <v/>
      </c>
      <c r="L412" s="5" t="str">
        <f t="shared" si="90"/>
        <v/>
      </c>
      <c r="M412" s="5" t="str">
        <f t="shared" si="97"/>
        <v/>
      </c>
      <c r="N412" s="15" t="str">
        <f t="shared" si="85"/>
        <v/>
      </c>
      <c r="O412" s="15" t="str">
        <f t="shared" si="91"/>
        <v/>
      </c>
      <c r="P412" s="15" t="str">
        <f t="shared" si="92"/>
        <v/>
      </c>
      <c r="Q412" s="16" t="str">
        <f t="shared" si="93"/>
        <v/>
      </c>
      <c r="R412" s="17" t="str">
        <f t="shared" si="94"/>
        <v/>
      </c>
      <c r="S412" s="39" t="str">
        <f t="shared" ca="1" si="86"/>
        <v/>
      </c>
      <c r="T412" s="39" t="str">
        <f t="shared" ca="1" si="87"/>
        <v/>
      </c>
      <c r="U412" s="15" t="str">
        <f t="shared" ca="1" si="95"/>
        <v/>
      </c>
      <c r="V412" s="40" t="str">
        <f t="shared" ca="1" si="96"/>
        <v/>
      </c>
    </row>
    <row r="413" spans="1:22" x14ac:dyDescent="0.55000000000000004">
      <c r="A413" s="5" t="str">
        <f>IF('Data Validation'!$K$2&lt;&gt;TRUE,"",'Data Validation'!A413)</f>
        <v/>
      </c>
      <c r="B413" s="5" t="str">
        <f>IF('Data Validation'!$K$2&lt;&gt;TRUE,"",'Data Validation'!C413)</f>
        <v/>
      </c>
      <c r="C413" s="5" t="str">
        <f>IF('Data Validation'!$K$2&lt;&gt;TRUE,"",'Data Validation'!E413)</f>
        <v/>
      </c>
      <c r="D413" s="5" t="str">
        <f>IF('Data Validation'!$K$2&lt;&gt;TRUE,"",'Data Validation'!G413)</f>
        <v/>
      </c>
      <c r="E413" s="5" t="str">
        <f>IF($C413&lt;&gt;"M5","",Price!F413)</f>
        <v/>
      </c>
      <c r="F413" s="5" t="str">
        <f>IF($C413&lt;&gt;"M5","",Price!G413)</f>
        <v/>
      </c>
      <c r="G413" s="65" t="str">
        <f>IF($C413&lt;&gt;"M5","",SSA!E413)</f>
        <v/>
      </c>
      <c r="H413" s="65" t="str">
        <f>IF($C413&lt;&gt;"M5","",SSA!F413)</f>
        <v/>
      </c>
      <c r="I413" s="5" t="str">
        <f t="shared" si="84"/>
        <v/>
      </c>
      <c r="J413" s="5" t="str">
        <f t="shared" si="88"/>
        <v/>
      </c>
      <c r="K413" s="5" t="str">
        <f t="shared" si="89"/>
        <v/>
      </c>
      <c r="L413" s="5" t="str">
        <f t="shared" si="90"/>
        <v/>
      </c>
      <c r="M413" s="5" t="str">
        <f t="shared" si="97"/>
        <v/>
      </c>
      <c r="N413" s="15" t="str">
        <f t="shared" si="85"/>
        <v/>
      </c>
      <c r="O413" s="15" t="str">
        <f t="shared" si="91"/>
        <v/>
      </c>
      <c r="P413" s="15" t="str">
        <f t="shared" si="92"/>
        <v/>
      </c>
      <c r="Q413" s="16" t="str">
        <f t="shared" si="93"/>
        <v/>
      </c>
      <c r="R413" s="17" t="str">
        <f t="shared" si="94"/>
        <v/>
      </c>
      <c r="S413" s="39" t="str">
        <f t="shared" ca="1" si="86"/>
        <v/>
      </c>
      <c r="T413" s="39" t="str">
        <f t="shared" ca="1" si="87"/>
        <v/>
      </c>
      <c r="U413" s="15" t="str">
        <f t="shared" ca="1" si="95"/>
        <v/>
      </c>
      <c r="V413" s="40" t="str">
        <f t="shared" ca="1" si="96"/>
        <v/>
      </c>
    </row>
    <row r="414" spans="1:22" x14ac:dyDescent="0.55000000000000004">
      <c r="A414" s="5" t="str">
        <f>IF('Data Validation'!$K$2&lt;&gt;TRUE,"",'Data Validation'!A414)</f>
        <v/>
      </c>
      <c r="B414" s="5" t="str">
        <f>IF('Data Validation'!$K$2&lt;&gt;TRUE,"",'Data Validation'!C414)</f>
        <v/>
      </c>
      <c r="C414" s="5" t="str">
        <f>IF('Data Validation'!$K$2&lt;&gt;TRUE,"",'Data Validation'!E414)</f>
        <v/>
      </c>
      <c r="D414" s="5" t="str">
        <f>IF('Data Validation'!$K$2&lt;&gt;TRUE,"",'Data Validation'!G414)</f>
        <v/>
      </c>
      <c r="E414" s="5" t="str">
        <f>IF($C414&lt;&gt;"M5","",Price!F414)</f>
        <v/>
      </c>
      <c r="F414" s="5" t="str">
        <f>IF($C414&lt;&gt;"M5","",Price!G414)</f>
        <v/>
      </c>
      <c r="G414" s="65" t="str">
        <f>IF($C414&lt;&gt;"M5","",SSA!E414)</f>
        <v/>
      </c>
      <c r="H414" s="65" t="str">
        <f>IF($C414&lt;&gt;"M5","",SSA!F414)</f>
        <v/>
      </c>
      <c r="I414" s="5" t="str">
        <f t="shared" si="84"/>
        <v/>
      </c>
      <c r="J414" s="5" t="str">
        <f t="shared" si="88"/>
        <v/>
      </c>
      <c r="K414" s="5" t="str">
        <f t="shared" si="89"/>
        <v/>
      </c>
      <c r="L414" s="5" t="str">
        <f t="shared" si="90"/>
        <v/>
      </c>
      <c r="M414" s="5" t="str">
        <f t="shared" si="97"/>
        <v/>
      </c>
      <c r="N414" s="15" t="str">
        <f t="shared" si="85"/>
        <v/>
      </c>
      <c r="O414" s="15" t="str">
        <f t="shared" si="91"/>
        <v/>
      </c>
      <c r="P414" s="15" t="str">
        <f t="shared" si="92"/>
        <v/>
      </c>
      <c r="Q414" s="16" t="str">
        <f t="shared" si="93"/>
        <v/>
      </c>
      <c r="R414" s="17" t="str">
        <f t="shared" si="94"/>
        <v/>
      </c>
      <c r="S414" s="39" t="str">
        <f t="shared" ca="1" si="86"/>
        <v/>
      </c>
      <c r="T414" s="39" t="str">
        <f t="shared" ca="1" si="87"/>
        <v/>
      </c>
      <c r="U414" s="15" t="str">
        <f t="shared" ca="1" si="95"/>
        <v/>
      </c>
      <c r="V414" s="40" t="str">
        <f t="shared" ca="1" si="96"/>
        <v/>
      </c>
    </row>
    <row r="415" spans="1:22" x14ac:dyDescent="0.55000000000000004">
      <c r="A415" s="5" t="str">
        <f>IF('Data Validation'!$K$2&lt;&gt;TRUE,"",'Data Validation'!A415)</f>
        <v/>
      </c>
      <c r="B415" s="5" t="str">
        <f>IF('Data Validation'!$K$2&lt;&gt;TRUE,"",'Data Validation'!C415)</f>
        <v/>
      </c>
      <c r="C415" s="5" t="str">
        <f>IF('Data Validation'!$K$2&lt;&gt;TRUE,"",'Data Validation'!E415)</f>
        <v/>
      </c>
      <c r="D415" s="5" t="str">
        <f>IF('Data Validation'!$K$2&lt;&gt;TRUE,"",'Data Validation'!G415)</f>
        <v/>
      </c>
      <c r="E415" s="5" t="str">
        <f>IF($C415&lt;&gt;"M5","",Price!F415)</f>
        <v/>
      </c>
      <c r="F415" s="5" t="str">
        <f>IF($C415&lt;&gt;"M5","",Price!G415)</f>
        <v/>
      </c>
      <c r="G415" s="65" t="str">
        <f>IF($C415&lt;&gt;"M5","",SSA!E415)</f>
        <v/>
      </c>
      <c r="H415" s="65" t="str">
        <f>IF($C415&lt;&gt;"M5","",SSA!F415)</f>
        <v/>
      </c>
      <c r="I415" s="5" t="str">
        <f t="shared" si="84"/>
        <v/>
      </c>
      <c r="J415" s="5" t="str">
        <f t="shared" si="88"/>
        <v/>
      </c>
      <c r="K415" s="5" t="str">
        <f t="shared" si="89"/>
        <v/>
      </c>
      <c r="L415" s="5" t="str">
        <f t="shared" si="90"/>
        <v/>
      </c>
      <c r="M415" s="5" t="str">
        <f t="shared" si="97"/>
        <v/>
      </c>
      <c r="N415" s="15" t="str">
        <f t="shared" si="85"/>
        <v/>
      </c>
      <c r="O415" s="15" t="str">
        <f t="shared" si="91"/>
        <v/>
      </c>
      <c r="P415" s="15" t="str">
        <f t="shared" si="92"/>
        <v/>
      </c>
      <c r="Q415" s="16" t="str">
        <f t="shared" si="93"/>
        <v/>
      </c>
      <c r="R415" s="17" t="str">
        <f t="shared" si="94"/>
        <v/>
      </c>
      <c r="S415" s="39" t="str">
        <f t="shared" ca="1" si="86"/>
        <v/>
      </c>
      <c r="T415" s="39" t="str">
        <f t="shared" ca="1" si="87"/>
        <v/>
      </c>
      <c r="U415" s="15" t="str">
        <f t="shared" ca="1" si="95"/>
        <v/>
      </c>
      <c r="V415" s="40" t="str">
        <f t="shared" ca="1" si="96"/>
        <v/>
      </c>
    </row>
    <row r="416" spans="1:22" x14ac:dyDescent="0.55000000000000004">
      <c r="A416" s="5" t="str">
        <f>IF('Data Validation'!$K$2&lt;&gt;TRUE,"",'Data Validation'!A416)</f>
        <v/>
      </c>
      <c r="B416" s="5" t="str">
        <f>IF('Data Validation'!$K$2&lt;&gt;TRUE,"",'Data Validation'!C416)</f>
        <v/>
      </c>
      <c r="C416" s="5" t="str">
        <f>IF('Data Validation'!$K$2&lt;&gt;TRUE,"",'Data Validation'!E416)</f>
        <v/>
      </c>
      <c r="D416" s="5" t="str">
        <f>IF('Data Validation'!$K$2&lt;&gt;TRUE,"",'Data Validation'!G416)</f>
        <v/>
      </c>
      <c r="E416" s="5" t="str">
        <f>IF($C416&lt;&gt;"M5","",Price!F416)</f>
        <v/>
      </c>
      <c r="F416" s="5" t="str">
        <f>IF($C416&lt;&gt;"M5","",Price!G416)</f>
        <v/>
      </c>
      <c r="G416" s="65" t="str">
        <f>IF($C416&lt;&gt;"M5","",SSA!E416)</f>
        <v/>
      </c>
      <c r="H416" s="65" t="str">
        <f>IF($C416&lt;&gt;"M5","",SSA!F416)</f>
        <v/>
      </c>
      <c r="I416" s="5" t="str">
        <f t="shared" si="84"/>
        <v/>
      </c>
      <c r="J416" s="5" t="str">
        <f t="shared" si="88"/>
        <v/>
      </c>
      <c r="K416" s="5" t="str">
        <f t="shared" si="89"/>
        <v/>
      </c>
      <c r="L416" s="5" t="str">
        <f t="shared" si="90"/>
        <v/>
      </c>
      <c r="M416" s="5" t="str">
        <f t="shared" si="97"/>
        <v/>
      </c>
      <c r="N416" s="15" t="str">
        <f t="shared" si="85"/>
        <v/>
      </c>
      <c r="O416" s="15" t="str">
        <f t="shared" si="91"/>
        <v/>
      </c>
      <c r="P416" s="15" t="str">
        <f t="shared" si="92"/>
        <v/>
      </c>
      <c r="Q416" s="16" t="str">
        <f t="shared" si="93"/>
        <v/>
      </c>
      <c r="R416" s="17" t="str">
        <f t="shared" si="94"/>
        <v/>
      </c>
      <c r="S416" s="39" t="str">
        <f t="shared" ca="1" si="86"/>
        <v/>
      </c>
      <c r="T416" s="39" t="str">
        <f t="shared" ca="1" si="87"/>
        <v/>
      </c>
      <c r="U416" s="15" t="str">
        <f t="shared" ca="1" si="95"/>
        <v/>
      </c>
      <c r="V416" s="40" t="str">
        <f t="shared" ca="1" si="96"/>
        <v/>
      </c>
    </row>
    <row r="417" spans="1:22" x14ac:dyDescent="0.55000000000000004">
      <c r="A417" s="5" t="str">
        <f>IF('Data Validation'!$K$2&lt;&gt;TRUE,"",'Data Validation'!A417)</f>
        <v/>
      </c>
      <c r="B417" s="5" t="str">
        <f>IF('Data Validation'!$K$2&lt;&gt;TRUE,"",'Data Validation'!C417)</f>
        <v/>
      </c>
      <c r="C417" s="5" t="str">
        <f>IF('Data Validation'!$K$2&lt;&gt;TRUE,"",'Data Validation'!E417)</f>
        <v/>
      </c>
      <c r="D417" s="5" t="str">
        <f>IF('Data Validation'!$K$2&lt;&gt;TRUE,"",'Data Validation'!G417)</f>
        <v/>
      </c>
      <c r="E417" s="5" t="str">
        <f>IF($C417&lt;&gt;"M5","",Price!F417)</f>
        <v/>
      </c>
      <c r="F417" s="5" t="str">
        <f>IF($C417&lt;&gt;"M5","",Price!G417)</f>
        <v/>
      </c>
      <c r="G417" s="65" t="str">
        <f>IF($C417&lt;&gt;"M5","",SSA!E417)</f>
        <v/>
      </c>
      <c r="H417" s="65" t="str">
        <f>IF($C417&lt;&gt;"M5","",SSA!F417)</f>
        <v/>
      </c>
      <c r="I417" s="5" t="str">
        <f t="shared" si="84"/>
        <v/>
      </c>
      <c r="J417" s="5" t="str">
        <f t="shared" si="88"/>
        <v/>
      </c>
      <c r="K417" s="5" t="str">
        <f t="shared" si="89"/>
        <v/>
      </c>
      <c r="L417" s="5" t="str">
        <f t="shared" si="90"/>
        <v/>
      </c>
      <c r="M417" s="5" t="str">
        <f t="shared" si="97"/>
        <v/>
      </c>
      <c r="N417" s="15" t="str">
        <f t="shared" si="85"/>
        <v/>
      </c>
      <c r="O417" s="15" t="str">
        <f t="shared" si="91"/>
        <v/>
      </c>
      <c r="P417" s="15" t="str">
        <f t="shared" si="92"/>
        <v/>
      </c>
      <c r="Q417" s="16" t="str">
        <f t="shared" si="93"/>
        <v/>
      </c>
      <c r="R417" s="17" t="str">
        <f t="shared" si="94"/>
        <v/>
      </c>
      <c r="S417" s="39" t="str">
        <f t="shared" ca="1" si="86"/>
        <v/>
      </c>
      <c r="T417" s="39" t="str">
        <f t="shared" ca="1" si="87"/>
        <v/>
      </c>
      <c r="U417" s="15" t="str">
        <f t="shared" ca="1" si="95"/>
        <v/>
      </c>
      <c r="V417" s="40" t="str">
        <f t="shared" ca="1" si="96"/>
        <v/>
      </c>
    </row>
    <row r="418" spans="1:22" x14ac:dyDescent="0.55000000000000004">
      <c r="A418" s="5" t="str">
        <f>IF('Data Validation'!$K$2&lt;&gt;TRUE,"",'Data Validation'!A418)</f>
        <v/>
      </c>
      <c r="B418" s="5" t="str">
        <f>IF('Data Validation'!$K$2&lt;&gt;TRUE,"",'Data Validation'!C418)</f>
        <v/>
      </c>
      <c r="C418" s="5" t="str">
        <f>IF('Data Validation'!$K$2&lt;&gt;TRUE,"",'Data Validation'!E418)</f>
        <v/>
      </c>
      <c r="D418" s="5" t="str">
        <f>IF('Data Validation'!$K$2&lt;&gt;TRUE,"",'Data Validation'!G418)</f>
        <v/>
      </c>
      <c r="E418" s="5" t="str">
        <f>IF($C418&lt;&gt;"M5","",Price!F418)</f>
        <v/>
      </c>
      <c r="F418" s="5" t="str">
        <f>IF($C418&lt;&gt;"M5","",Price!G418)</f>
        <v/>
      </c>
      <c r="G418" s="65" t="str">
        <f>IF($C418&lt;&gt;"M5","",SSA!E418)</f>
        <v/>
      </c>
      <c r="H418" s="65" t="str">
        <f>IF($C418&lt;&gt;"M5","",SSA!F418)</f>
        <v/>
      </c>
      <c r="I418" s="5" t="str">
        <f t="shared" si="84"/>
        <v/>
      </c>
      <c r="J418" s="5" t="str">
        <f t="shared" si="88"/>
        <v/>
      </c>
      <c r="K418" s="5" t="str">
        <f t="shared" si="89"/>
        <v/>
      </c>
      <c r="L418" s="5" t="str">
        <f t="shared" si="90"/>
        <v/>
      </c>
      <c r="M418" s="5" t="str">
        <f t="shared" si="97"/>
        <v/>
      </c>
      <c r="N418" s="15" t="str">
        <f t="shared" si="85"/>
        <v/>
      </c>
      <c r="O418" s="15" t="str">
        <f t="shared" si="91"/>
        <v/>
      </c>
      <c r="P418" s="15" t="str">
        <f t="shared" si="92"/>
        <v/>
      </c>
      <c r="Q418" s="16" t="str">
        <f t="shared" si="93"/>
        <v/>
      </c>
      <c r="R418" s="17" t="str">
        <f t="shared" si="94"/>
        <v/>
      </c>
      <c r="S418" s="39" t="str">
        <f t="shared" ca="1" si="86"/>
        <v/>
      </c>
      <c r="T418" s="39" t="str">
        <f t="shared" ca="1" si="87"/>
        <v/>
      </c>
      <c r="U418" s="15" t="str">
        <f t="shared" ca="1" si="95"/>
        <v/>
      </c>
      <c r="V418" s="40" t="str">
        <f t="shared" ca="1" si="96"/>
        <v/>
      </c>
    </row>
    <row r="419" spans="1:22" x14ac:dyDescent="0.55000000000000004">
      <c r="A419" s="5" t="str">
        <f>IF('Data Validation'!$K$2&lt;&gt;TRUE,"",'Data Validation'!A419)</f>
        <v/>
      </c>
      <c r="B419" s="5" t="str">
        <f>IF('Data Validation'!$K$2&lt;&gt;TRUE,"",'Data Validation'!C419)</f>
        <v/>
      </c>
      <c r="C419" s="5" t="str">
        <f>IF('Data Validation'!$K$2&lt;&gt;TRUE,"",'Data Validation'!E419)</f>
        <v/>
      </c>
      <c r="D419" s="5" t="str">
        <f>IF('Data Validation'!$K$2&lt;&gt;TRUE,"",'Data Validation'!G419)</f>
        <v/>
      </c>
      <c r="E419" s="5" t="str">
        <f>IF($C419&lt;&gt;"M5","",Price!F419)</f>
        <v/>
      </c>
      <c r="F419" s="5" t="str">
        <f>IF($C419&lt;&gt;"M5","",Price!G419)</f>
        <v/>
      </c>
      <c r="G419" s="65" t="str">
        <f>IF($C419&lt;&gt;"M5","",SSA!E419)</f>
        <v/>
      </c>
      <c r="H419" s="65" t="str">
        <f>IF($C419&lt;&gt;"M5","",SSA!F419)</f>
        <v/>
      </c>
      <c r="I419" s="5" t="str">
        <f t="shared" si="84"/>
        <v/>
      </c>
      <c r="J419" s="5" t="str">
        <f t="shared" si="88"/>
        <v/>
      </c>
      <c r="K419" s="5" t="str">
        <f t="shared" si="89"/>
        <v/>
      </c>
      <c r="L419" s="5" t="str">
        <f t="shared" si="90"/>
        <v/>
      </c>
      <c r="M419" s="5" t="str">
        <f t="shared" si="97"/>
        <v/>
      </c>
      <c r="N419" s="15" t="str">
        <f t="shared" si="85"/>
        <v/>
      </c>
      <c r="O419" s="15" t="str">
        <f t="shared" si="91"/>
        <v/>
      </c>
      <c r="P419" s="15" t="str">
        <f t="shared" si="92"/>
        <v/>
      </c>
      <c r="Q419" s="16" t="str">
        <f t="shared" si="93"/>
        <v/>
      </c>
      <c r="R419" s="17" t="str">
        <f t="shared" si="94"/>
        <v/>
      </c>
      <c r="S419" s="39" t="str">
        <f t="shared" ca="1" si="86"/>
        <v/>
      </c>
      <c r="T419" s="39" t="str">
        <f t="shared" ca="1" si="87"/>
        <v/>
      </c>
      <c r="U419" s="15" t="str">
        <f t="shared" ca="1" si="95"/>
        <v/>
      </c>
      <c r="V419" s="40" t="str">
        <f t="shared" ca="1" si="96"/>
        <v/>
      </c>
    </row>
    <row r="420" spans="1:22" x14ac:dyDescent="0.55000000000000004">
      <c r="A420" s="5" t="str">
        <f>IF('Data Validation'!$K$2&lt;&gt;TRUE,"",'Data Validation'!A420)</f>
        <v/>
      </c>
      <c r="B420" s="5" t="str">
        <f>IF('Data Validation'!$K$2&lt;&gt;TRUE,"",'Data Validation'!C420)</f>
        <v/>
      </c>
      <c r="C420" s="5" t="str">
        <f>IF('Data Validation'!$K$2&lt;&gt;TRUE,"",'Data Validation'!E420)</f>
        <v/>
      </c>
      <c r="D420" s="5" t="str">
        <f>IF('Data Validation'!$K$2&lt;&gt;TRUE,"",'Data Validation'!G420)</f>
        <v/>
      </c>
      <c r="E420" s="5" t="str">
        <f>IF($C420&lt;&gt;"M5","",Price!F420)</f>
        <v/>
      </c>
      <c r="F420" s="5" t="str">
        <f>IF($C420&lt;&gt;"M5","",Price!G420)</f>
        <v/>
      </c>
      <c r="G420" s="65" t="str">
        <f>IF($C420&lt;&gt;"M5","",SSA!E420)</f>
        <v/>
      </c>
      <c r="H420" s="65" t="str">
        <f>IF($C420&lt;&gt;"M5","",SSA!F420)</f>
        <v/>
      </c>
      <c r="I420" s="5" t="str">
        <f t="shared" si="84"/>
        <v/>
      </c>
      <c r="J420" s="5" t="str">
        <f t="shared" si="88"/>
        <v/>
      </c>
      <c r="K420" s="5" t="str">
        <f t="shared" si="89"/>
        <v/>
      </c>
      <c r="L420" s="5" t="str">
        <f t="shared" si="90"/>
        <v/>
      </c>
      <c r="M420" s="5" t="str">
        <f t="shared" si="97"/>
        <v/>
      </c>
      <c r="N420" s="15" t="str">
        <f t="shared" si="85"/>
        <v/>
      </c>
      <c r="O420" s="15" t="str">
        <f t="shared" si="91"/>
        <v/>
      </c>
      <c r="P420" s="15" t="str">
        <f t="shared" si="92"/>
        <v/>
      </c>
      <c r="Q420" s="16" t="str">
        <f t="shared" si="93"/>
        <v/>
      </c>
      <c r="R420" s="17" t="str">
        <f t="shared" si="94"/>
        <v/>
      </c>
      <c r="S420" s="39" t="str">
        <f t="shared" ca="1" si="86"/>
        <v/>
      </c>
      <c r="T420" s="39" t="str">
        <f t="shared" ca="1" si="87"/>
        <v/>
      </c>
      <c r="U420" s="15" t="str">
        <f t="shared" ca="1" si="95"/>
        <v/>
      </c>
      <c r="V420" s="40" t="str">
        <f t="shared" ca="1" si="96"/>
        <v/>
      </c>
    </row>
    <row r="421" spans="1:22" x14ac:dyDescent="0.55000000000000004">
      <c r="A421" s="5" t="str">
        <f>IF('Data Validation'!$K$2&lt;&gt;TRUE,"",'Data Validation'!A421)</f>
        <v/>
      </c>
      <c r="B421" s="5" t="str">
        <f>IF('Data Validation'!$K$2&lt;&gt;TRUE,"",'Data Validation'!C421)</f>
        <v/>
      </c>
      <c r="C421" s="5" t="str">
        <f>IF('Data Validation'!$K$2&lt;&gt;TRUE,"",'Data Validation'!E421)</f>
        <v/>
      </c>
      <c r="D421" s="5" t="str">
        <f>IF('Data Validation'!$K$2&lt;&gt;TRUE,"",'Data Validation'!G421)</f>
        <v/>
      </c>
      <c r="E421" s="5" t="str">
        <f>IF($C421&lt;&gt;"M5","",Price!F421)</f>
        <v/>
      </c>
      <c r="F421" s="5" t="str">
        <f>IF($C421&lt;&gt;"M5","",Price!G421)</f>
        <v/>
      </c>
      <c r="G421" s="65" t="str">
        <f>IF($C421&lt;&gt;"M5","",SSA!E421)</f>
        <v/>
      </c>
      <c r="H421" s="65" t="str">
        <f>IF($C421&lt;&gt;"M5","",SSA!F421)</f>
        <v/>
      </c>
      <c r="I421" s="5" t="str">
        <f t="shared" si="84"/>
        <v/>
      </c>
      <c r="J421" s="5" t="str">
        <f t="shared" si="88"/>
        <v/>
      </c>
      <c r="K421" s="5" t="str">
        <f t="shared" si="89"/>
        <v/>
      </c>
      <c r="L421" s="5" t="str">
        <f t="shared" si="90"/>
        <v/>
      </c>
      <c r="M421" s="5" t="str">
        <f t="shared" si="97"/>
        <v/>
      </c>
      <c r="N421" s="15" t="str">
        <f t="shared" si="85"/>
        <v/>
      </c>
      <c r="O421" s="15" t="str">
        <f t="shared" si="91"/>
        <v/>
      </c>
      <c r="P421" s="15" t="str">
        <f t="shared" si="92"/>
        <v/>
      </c>
      <c r="Q421" s="16" t="str">
        <f t="shared" si="93"/>
        <v/>
      </c>
      <c r="R421" s="17" t="str">
        <f t="shared" si="94"/>
        <v/>
      </c>
      <c r="S421" s="39" t="str">
        <f t="shared" ca="1" si="86"/>
        <v/>
      </c>
      <c r="T421" s="39" t="str">
        <f t="shared" ca="1" si="87"/>
        <v/>
      </c>
      <c r="U421" s="15" t="str">
        <f t="shared" ca="1" si="95"/>
        <v/>
      </c>
      <c r="V421" s="40" t="str">
        <f t="shared" ca="1" si="96"/>
        <v/>
      </c>
    </row>
    <row r="422" spans="1:22" x14ac:dyDescent="0.55000000000000004">
      <c r="A422" s="5" t="str">
        <f>IF('Data Validation'!$K$2&lt;&gt;TRUE,"",'Data Validation'!A422)</f>
        <v/>
      </c>
      <c r="B422" s="5" t="str">
        <f>IF('Data Validation'!$K$2&lt;&gt;TRUE,"",'Data Validation'!C422)</f>
        <v/>
      </c>
      <c r="C422" s="5" t="str">
        <f>IF('Data Validation'!$K$2&lt;&gt;TRUE,"",'Data Validation'!E422)</f>
        <v/>
      </c>
      <c r="D422" s="5" t="str">
        <f>IF('Data Validation'!$K$2&lt;&gt;TRUE,"",'Data Validation'!G422)</f>
        <v/>
      </c>
      <c r="E422" s="5" t="str">
        <f>IF($C422&lt;&gt;"M5","",Price!F422)</f>
        <v/>
      </c>
      <c r="F422" s="5" t="str">
        <f>IF($C422&lt;&gt;"M5","",Price!G422)</f>
        <v/>
      </c>
      <c r="G422" s="65" t="str">
        <f>IF($C422&lt;&gt;"M5","",SSA!E422)</f>
        <v/>
      </c>
      <c r="H422" s="65" t="str">
        <f>IF($C422&lt;&gt;"M5","",SSA!F422)</f>
        <v/>
      </c>
      <c r="I422" s="5" t="str">
        <f t="shared" si="84"/>
        <v/>
      </c>
      <c r="J422" s="5" t="str">
        <f t="shared" si="88"/>
        <v/>
      </c>
      <c r="K422" s="5" t="str">
        <f t="shared" si="89"/>
        <v/>
      </c>
      <c r="L422" s="5" t="str">
        <f t="shared" si="90"/>
        <v/>
      </c>
      <c r="M422" s="5" t="str">
        <f t="shared" si="97"/>
        <v/>
      </c>
      <c r="N422" s="15" t="str">
        <f t="shared" si="85"/>
        <v/>
      </c>
      <c r="O422" s="15" t="str">
        <f t="shared" si="91"/>
        <v/>
      </c>
      <c r="P422" s="15" t="str">
        <f t="shared" si="92"/>
        <v/>
      </c>
      <c r="Q422" s="16" t="str">
        <f t="shared" si="93"/>
        <v/>
      </c>
      <c r="R422" s="17" t="str">
        <f t="shared" si="94"/>
        <v/>
      </c>
      <c r="S422" s="39" t="str">
        <f t="shared" ca="1" si="86"/>
        <v/>
      </c>
      <c r="T422" s="39" t="str">
        <f t="shared" ca="1" si="87"/>
        <v/>
      </c>
      <c r="U422" s="15" t="str">
        <f t="shared" ca="1" si="95"/>
        <v/>
      </c>
      <c r="V422" s="40" t="str">
        <f t="shared" ca="1" si="96"/>
        <v/>
      </c>
    </row>
    <row r="423" spans="1:22" x14ac:dyDescent="0.55000000000000004">
      <c r="A423" s="5" t="str">
        <f>IF('Data Validation'!$K$2&lt;&gt;TRUE,"",'Data Validation'!A423)</f>
        <v/>
      </c>
      <c r="B423" s="5" t="str">
        <f>IF('Data Validation'!$K$2&lt;&gt;TRUE,"",'Data Validation'!C423)</f>
        <v/>
      </c>
      <c r="C423" s="5" t="str">
        <f>IF('Data Validation'!$K$2&lt;&gt;TRUE,"",'Data Validation'!E423)</f>
        <v/>
      </c>
      <c r="D423" s="5" t="str">
        <f>IF('Data Validation'!$K$2&lt;&gt;TRUE,"",'Data Validation'!G423)</f>
        <v/>
      </c>
      <c r="E423" s="5" t="str">
        <f>IF($C423&lt;&gt;"M5","",Price!F423)</f>
        <v/>
      </c>
      <c r="F423" s="5" t="str">
        <f>IF($C423&lt;&gt;"M5","",Price!G423)</f>
        <v/>
      </c>
      <c r="G423" s="65" t="str">
        <f>IF($C423&lt;&gt;"M5","",SSA!E423)</f>
        <v/>
      </c>
      <c r="H423" s="65" t="str">
        <f>IF($C423&lt;&gt;"M5","",SSA!F423)</f>
        <v/>
      </c>
      <c r="I423" s="5" t="str">
        <f t="shared" si="84"/>
        <v/>
      </c>
      <c r="J423" s="5" t="str">
        <f t="shared" si="88"/>
        <v/>
      </c>
      <c r="K423" s="5" t="str">
        <f t="shared" si="89"/>
        <v/>
      </c>
      <c r="L423" s="5" t="str">
        <f t="shared" si="90"/>
        <v/>
      </c>
      <c r="M423" s="5" t="str">
        <f t="shared" si="97"/>
        <v/>
      </c>
      <c r="N423" s="15" t="str">
        <f t="shared" si="85"/>
        <v/>
      </c>
      <c r="O423" s="15" t="str">
        <f t="shared" si="91"/>
        <v/>
      </c>
      <c r="P423" s="15" t="str">
        <f t="shared" si="92"/>
        <v/>
      </c>
      <c r="Q423" s="16" t="str">
        <f t="shared" si="93"/>
        <v/>
      </c>
      <c r="R423" s="17" t="str">
        <f t="shared" si="94"/>
        <v/>
      </c>
      <c r="S423" s="39" t="str">
        <f t="shared" ca="1" si="86"/>
        <v/>
      </c>
      <c r="T423" s="39" t="str">
        <f t="shared" ca="1" si="87"/>
        <v/>
      </c>
      <c r="U423" s="15" t="str">
        <f t="shared" ca="1" si="95"/>
        <v/>
      </c>
      <c r="V423" s="40" t="str">
        <f t="shared" ca="1" si="96"/>
        <v/>
      </c>
    </row>
    <row r="424" spans="1:22" x14ac:dyDescent="0.55000000000000004">
      <c r="A424" s="5" t="str">
        <f>IF('Data Validation'!$K$2&lt;&gt;TRUE,"",'Data Validation'!A424)</f>
        <v/>
      </c>
      <c r="B424" s="5" t="str">
        <f>IF('Data Validation'!$K$2&lt;&gt;TRUE,"",'Data Validation'!C424)</f>
        <v/>
      </c>
      <c r="C424" s="5" t="str">
        <f>IF('Data Validation'!$K$2&lt;&gt;TRUE,"",'Data Validation'!E424)</f>
        <v/>
      </c>
      <c r="D424" s="5" t="str">
        <f>IF('Data Validation'!$K$2&lt;&gt;TRUE,"",'Data Validation'!G424)</f>
        <v/>
      </c>
      <c r="E424" s="5" t="str">
        <f>IF($C424&lt;&gt;"M5","",Price!F424)</f>
        <v/>
      </c>
      <c r="F424" s="5" t="str">
        <f>IF($C424&lt;&gt;"M5","",Price!G424)</f>
        <v/>
      </c>
      <c r="G424" s="65" t="str">
        <f>IF($C424&lt;&gt;"M5","",SSA!E424)</f>
        <v/>
      </c>
      <c r="H424" s="65" t="str">
        <f>IF($C424&lt;&gt;"M5","",SSA!F424)</f>
        <v/>
      </c>
      <c r="I424" s="5" t="str">
        <f t="shared" si="84"/>
        <v/>
      </c>
      <c r="J424" s="5" t="str">
        <f t="shared" si="88"/>
        <v/>
      </c>
      <c r="K424" s="5" t="str">
        <f t="shared" si="89"/>
        <v/>
      </c>
      <c r="L424" s="5" t="str">
        <f t="shared" si="90"/>
        <v/>
      </c>
      <c r="M424" s="5" t="str">
        <f t="shared" si="97"/>
        <v/>
      </c>
      <c r="N424" s="15" t="str">
        <f t="shared" si="85"/>
        <v/>
      </c>
      <c r="O424" s="15" t="str">
        <f t="shared" si="91"/>
        <v/>
      </c>
      <c r="P424" s="15" t="str">
        <f t="shared" si="92"/>
        <v/>
      </c>
      <c r="Q424" s="16" t="str">
        <f t="shared" si="93"/>
        <v/>
      </c>
      <c r="R424" s="17" t="str">
        <f t="shared" si="94"/>
        <v/>
      </c>
      <c r="S424" s="39" t="str">
        <f t="shared" ca="1" si="86"/>
        <v/>
      </c>
      <c r="T424" s="39" t="str">
        <f t="shared" ca="1" si="87"/>
        <v/>
      </c>
      <c r="U424" s="15" t="str">
        <f t="shared" ca="1" si="95"/>
        <v/>
      </c>
      <c r="V424" s="40" t="str">
        <f t="shared" ca="1" si="96"/>
        <v/>
      </c>
    </row>
    <row r="425" spans="1:22" x14ac:dyDescent="0.55000000000000004">
      <c r="A425" s="5" t="str">
        <f>IF('Data Validation'!$K$2&lt;&gt;TRUE,"",'Data Validation'!A425)</f>
        <v/>
      </c>
      <c r="B425" s="5" t="str">
        <f>IF('Data Validation'!$K$2&lt;&gt;TRUE,"",'Data Validation'!C425)</f>
        <v/>
      </c>
      <c r="C425" s="5" t="str">
        <f>IF('Data Validation'!$K$2&lt;&gt;TRUE,"",'Data Validation'!E425)</f>
        <v/>
      </c>
      <c r="D425" s="5" t="str">
        <f>IF('Data Validation'!$K$2&lt;&gt;TRUE,"",'Data Validation'!G425)</f>
        <v/>
      </c>
      <c r="E425" s="5" t="str">
        <f>IF($C425&lt;&gt;"M5","",Price!F425)</f>
        <v/>
      </c>
      <c r="F425" s="5" t="str">
        <f>IF($C425&lt;&gt;"M5","",Price!G425)</f>
        <v/>
      </c>
      <c r="G425" s="65" t="str">
        <f>IF($C425&lt;&gt;"M5","",SSA!E425)</f>
        <v/>
      </c>
      <c r="H425" s="65" t="str">
        <f>IF($C425&lt;&gt;"M5","",SSA!F425)</f>
        <v/>
      </c>
      <c r="I425" s="5" t="str">
        <f t="shared" si="84"/>
        <v/>
      </c>
      <c r="J425" s="5" t="str">
        <f t="shared" si="88"/>
        <v/>
      </c>
      <c r="K425" s="5" t="str">
        <f t="shared" si="89"/>
        <v/>
      </c>
      <c r="L425" s="5" t="str">
        <f t="shared" si="90"/>
        <v/>
      </c>
      <c r="M425" s="5" t="str">
        <f t="shared" si="97"/>
        <v/>
      </c>
      <c r="N425" s="15" t="str">
        <f t="shared" si="85"/>
        <v/>
      </c>
      <c r="O425" s="15" t="str">
        <f t="shared" si="91"/>
        <v/>
      </c>
      <c r="P425" s="15" t="str">
        <f t="shared" si="92"/>
        <v/>
      </c>
      <c r="Q425" s="16" t="str">
        <f t="shared" si="93"/>
        <v/>
      </c>
      <c r="R425" s="17" t="str">
        <f t="shared" si="94"/>
        <v/>
      </c>
      <c r="S425" s="39" t="str">
        <f t="shared" ca="1" si="86"/>
        <v/>
      </c>
      <c r="T425" s="39" t="str">
        <f t="shared" ca="1" si="87"/>
        <v/>
      </c>
      <c r="U425" s="15" t="str">
        <f t="shared" ca="1" si="95"/>
        <v/>
      </c>
      <c r="V425" s="40" t="str">
        <f t="shared" ca="1" si="96"/>
        <v/>
      </c>
    </row>
    <row r="426" spans="1:22" x14ac:dyDescent="0.55000000000000004">
      <c r="A426" s="5" t="str">
        <f>IF('Data Validation'!$K$2&lt;&gt;TRUE,"",'Data Validation'!A426)</f>
        <v/>
      </c>
      <c r="B426" s="5" t="str">
        <f>IF('Data Validation'!$K$2&lt;&gt;TRUE,"",'Data Validation'!C426)</f>
        <v/>
      </c>
      <c r="C426" s="5" t="str">
        <f>IF('Data Validation'!$K$2&lt;&gt;TRUE,"",'Data Validation'!E426)</f>
        <v/>
      </c>
      <c r="D426" s="5" t="str">
        <f>IF('Data Validation'!$K$2&lt;&gt;TRUE,"",'Data Validation'!G426)</f>
        <v/>
      </c>
      <c r="E426" s="5" t="str">
        <f>IF($C426&lt;&gt;"M5","",Price!F426)</f>
        <v/>
      </c>
      <c r="F426" s="5" t="str">
        <f>IF($C426&lt;&gt;"M5","",Price!G426)</f>
        <v/>
      </c>
      <c r="G426" s="65" t="str">
        <f>IF($C426&lt;&gt;"M5","",SSA!E426)</f>
        <v/>
      </c>
      <c r="H426" s="65" t="str">
        <f>IF($C426&lt;&gt;"M5","",SSA!F426)</f>
        <v/>
      </c>
      <c r="I426" s="5" t="str">
        <f t="shared" si="84"/>
        <v/>
      </c>
      <c r="J426" s="5" t="str">
        <f t="shared" si="88"/>
        <v/>
      </c>
      <c r="K426" s="5" t="str">
        <f t="shared" si="89"/>
        <v/>
      </c>
      <c r="L426" s="5" t="str">
        <f t="shared" si="90"/>
        <v/>
      </c>
      <c r="M426" s="5" t="str">
        <f t="shared" si="97"/>
        <v/>
      </c>
      <c r="N426" s="15" t="str">
        <f t="shared" si="85"/>
        <v/>
      </c>
      <c r="O426" s="15" t="str">
        <f t="shared" si="91"/>
        <v/>
      </c>
      <c r="P426" s="15" t="str">
        <f t="shared" si="92"/>
        <v/>
      </c>
      <c r="Q426" s="16" t="str">
        <f t="shared" si="93"/>
        <v/>
      </c>
      <c r="R426" s="17" t="str">
        <f t="shared" si="94"/>
        <v/>
      </c>
      <c r="S426" s="39" t="str">
        <f t="shared" ca="1" si="86"/>
        <v/>
      </c>
      <c r="T426" s="39" t="str">
        <f t="shared" ca="1" si="87"/>
        <v/>
      </c>
      <c r="U426" s="15" t="str">
        <f t="shared" ca="1" si="95"/>
        <v/>
      </c>
      <c r="V426" s="40" t="str">
        <f t="shared" ca="1" si="96"/>
        <v/>
      </c>
    </row>
    <row r="427" spans="1:22" x14ac:dyDescent="0.55000000000000004">
      <c r="A427" s="5" t="str">
        <f>IF('Data Validation'!$K$2&lt;&gt;TRUE,"",'Data Validation'!A427)</f>
        <v/>
      </c>
      <c r="B427" s="5" t="str">
        <f>IF('Data Validation'!$K$2&lt;&gt;TRUE,"",'Data Validation'!C427)</f>
        <v/>
      </c>
      <c r="C427" s="5" t="str">
        <f>IF('Data Validation'!$K$2&lt;&gt;TRUE,"",'Data Validation'!E427)</f>
        <v/>
      </c>
      <c r="D427" s="5" t="str">
        <f>IF('Data Validation'!$K$2&lt;&gt;TRUE,"",'Data Validation'!G427)</f>
        <v/>
      </c>
      <c r="E427" s="5" t="str">
        <f>IF($C427&lt;&gt;"M5","",Price!F427)</f>
        <v/>
      </c>
      <c r="F427" s="5" t="str">
        <f>IF($C427&lt;&gt;"M5","",Price!G427)</f>
        <v/>
      </c>
      <c r="G427" s="65" t="str">
        <f>IF($C427&lt;&gt;"M5","",SSA!E427)</f>
        <v/>
      </c>
      <c r="H427" s="65" t="str">
        <f>IF($C427&lt;&gt;"M5","",SSA!F427)</f>
        <v/>
      </c>
      <c r="I427" s="5" t="str">
        <f t="shared" si="84"/>
        <v/>
      </c>
      <c r="J427" s="5" t="str">
        <f t="shared" si="88"/>
        <v/>
      </c>
      <c r="K427" s="5" t="str">
        <f t="shared" si="89"/>
        <v/>
      </c>
      <c r="L427" s="5" t="str">
        <f t="shared" si="90"/>
        <v/>
      </c>
      <c r="M427" s="5" t="str">
        <f t="shared" si="97"/>
        <v/>
      </c>
      <c r="N427" s="15" t="str">
        <f t="shared" si="85"/>
        <v/>
      </c>
      <c r="O427" s="15" t="str">
        <f t="shared" si="91"/>
        <v/>
      </c>
      <c r="P427" s="15" t="str">
        <f t="shared" si="92"/>
        <v/>
      </c>
      <c r="Q427" s="16" t="str">
        <f t="shared" si="93"/>
        <v/>
      </c>
      <c r="R427" s="17" t="str">
        <f t="shared" si="94"/>
        <v/>
      </c>
      <c r="S427" s="39" t="str">
        <f t="shared" ca="1" si="86"/>
        <v/>
      </c>
      <c r="T427" s="39" t="str">
        <f t="shared" ca="1" si="87"/>
        <v/>
      </c>
      <c r="U427" s="15" t="str">
        <f t="shared" ca="1" si="95"/>
        <v/>
      </c>
      <c r="V427" s="40" t="str">
        <f t="shared" ca="1" si="96"/>
        <v/>
      </c>
    </row>
    <row r="428" spans="1:22" x14ac:dyDescent="0.55000000000000004">
      <c r="A428" s="5" t="str">
        <f>IF('Data Validation'!$K$2&lt;&gt;TRUE,"",'Data Validation'!A428)</f>
        <v/>
      </c>
      <c r="B428" s="5" t="str">
        <f>IF('Data Validation'!$K$2&lt;&gt;TRUE,"",'Data Validation'!C428)</f>
        <v/>
      </c>
      <c r="C428" s="5" t="str">
        <f>IF('Data Validation'!$K$2&lt;&gt;TRUE,"",'Data Validation'!E428)</f>
        <v/>
      </c>
      <c r="D428" s="5" t="str">
        <f>IF('Data Validation'!$K$2&lt;&gt;TRUE,"",'Data Validation'!G428)</f>
        <v/>
      </c>
      <c r="E428" s="5" t="str">
        <f>IF($C428&lt;&gt;"M5","",Price!F428)</f>
        <v/>
      </c>
      <c r="F428" s="5" t="str">
        <f>IF($C428&lt;&gt;"M5","",Price!G428)</f>
        <v/>
      </c>
      <c r="G428" s="65" t="str">
        <f>IF($C428&lt;&gt;"M5","",SSA!E428)</f>
        <v/>
      </c>
      <c r="H428" s="65" t="str">
        <f>IF($C428&lt;&gt;"M5","",SSA!F428)</f>
        <v/>
      </c>
      <c r="I428" s="5" t="str">
        <f t="shared" si="84"/>
        <v/>
      </c>
      <c r="J428" s="5" t="str">
        <f t="shared" si="88"/>
        <v/>
      </c>
      <c r="K428" s="5" t="str">
        <f t="shared" si="89"/>
        <v/>
      </c>
      <c r="L428" s="5" t="str">
        <f t="shared" si="90"/>
        <v/>
      </c>
      <c r="M428" s="5" t="str">
        <f t="shared" si="97"/>
        <v/>
      </c>
      <c r="N428" s="15" t="str">
        <f t="shared" si="85"/>
        <v/>
      </c>
      <c r="O428" s="15" t="str">
        <f t="shared" si="91"/>
        <v/>
      </c>
      <c r="P428" s="15" t="str">
        <f t="shared" si="92"/>
        <v/>
      </c>
      <c r="Q428" s="16" t="str">
        <f t="shared" si="93"/>
        <v/>
      </c>
      <c r="R428" s="17" t="str">
        <f t="shared" si="94"/>
        <v/>
      </c>
      <c r="S428" s="39" t="str">
        <f t="shared" ca="1" si="86"/>
        <v/>
      </c>
      <c r="T428" s="39" t="str">
        <f t="shared" ca="1" si="87"/>
        <v/>
      </c>
      <c r="U428" s="15" t="str">
        <f t="shared" ca="1" si="95"/>
        <v/>
      </c>
      <c r="V428" s="40" t="str">
        <f t="shared" ca="1" si="96"/>
        <v/>
      </c>
    </row>
    <row r="429" spans="1:22" x14ac:dyDescent="0.55000000000000004">
      <c r="A429" s="5" t="str">
        <f>IF('Data Validation'!$K$2&lt;&gt;TRUE,"",'Data Validation'!A429)</f>
        <v/>
      </c>
      <c r="B429" s="5" t="str">
        <f>IF('Data Validation'!$K$2&lt;&gt;TRUE,"",'Data Validation'!C429)</f>
        <v/>
      </c>
      <c r="C429" s="5" t="str">
        <f>IF('Data Validation'!$K$2&lt;&gt;TRUE,"",'Data Validation'!E429)</f>
        <v/>
      </c>
      <c r="D429" s="5" t="str">
        <f>IF('Data Validation'!$K$2&lt;&gt;TRUE,"",'Data Validation'!G429)</f>
        <v/>
      </c>
      <c r="E429" s="5" t="str">
        <f>IF($C429&lt;&gt;"M5","",Price!F429)</f>
        <v/>
      </c>
      <c r="F429" s="5" t="str">
        <f>IF($C429&lt;&gt;"M5","",Price!G429)</f>
        <v/>
      </c>
      <c r="G429" s="65" t="str">
        <f>IF($C429&lt;&gt;"M5","",SSA!E429)</f>
        <v/>
      </c>
      <c r="H429" s="65" t="str">
        <f>IF($C429&lt;&gt;"M5","",SSA!F429)</f>
        <v/>
      </c>
      <c r="I429" s="5" t="str">
        <f t="shared" si="84"/>
        <v/>
      </c>
      <c r="J429" s="5" t="str">
        <f t="shared" si="88"/>
        <v/>
      </c>
      <c r="K429" s="5" t="str">
        <f t="shared" si="89"/>
        <v/>
      </c>
      <c r="L429" s="5" t="str">
        <f t="shared" si="90"/>
        <v/>
      </c>
      <c r="M429" s="5" t="str">
        <f t="shared" si="97"/>
        <v/>
      </c>
      <c r="N429" s="15" t="str">
        <f t="shared" si="85"/>
        <v/>
      </c>
      <c r="O429" s="15" t="str">
        <f t="shared" si="91"/>
        <v/>
      </c>
      <c r="P429" s="15" t="str">
        <f t="shared" si="92"/>
        <v/>
      </c>
      <c r="Q429" s="16" t="str">
        <f t="shared" si="93"/>
        <v/>
      </c>
      <c r="R429" s="17" t="str">
        <f t="shared" si="94"/>
        <v/>
      </c>
      <c r="S429" s="39" t="str">
        <f t="shared" ca="1" si="86"/>
        <v/>
      </c>
      <c r="T429" s="39" t="str">
        <f t="shared" ca="1" si="87"/>
        <v/>
      </c>
      <c r="U429" s="15" t="str">
        <f t="shared" ca="1" si="95"/>
        <v/>
      </c>
      <c r="V429" s="40" t="str">
        <f t="shared" ca="1" si="96"/>
        <v/>
      </c>
    </row>
    <row r="430" spans="1:22" x14ac:dyDescent="0.55000000000000004">
      <c r="A430" s="5" t="str">
        <f>IF('Data Validation'!$K$2&lt;&gt;TRUE,"",'Data Validation'!A430)</f>
        <v/>
      </c>
      <c r="B430" s="5" t="str">
        <f>IF('Data Validation'!$K$2&lt;&gt;TRUE,"",'Data Validation'!C430)</f>
        <v/>
      </c>
      <c r="C430" s="5" t="str">
        <f>IF('Data Validation'!$K$2&lt;&gt;TRUE,"",'Data Validation'!E430)</f>
        <v/>
      </c>
      <c r="D430" s="5" t="str">
        <f>IF('Data Validation'!$K$2&lt;&gt;TRUE,"",'Data Validation'!G430)</f>
        <v/>
      </c>
      <c r="E430" s="5" t="str">
        <f>IF($C430&lt;&gt;"M5","",Price!F430)</f>
        <v/>
      </c>
      <c r="F430" s="5" t="str">
        <f>IF($C430&lt;&gt;"M5","",Price!G430)</f>
        <v/>
      </c>
      <c r="G430" s="65" t="str">
        <f>IF($C430&lt;&gt;"M5","",SSA!E430)</f>
        <v/>
      </c>
      <c r="H430" s="65" t="str">
        <f>IF($C430&lt;&gt;"M5","",SSA!F430)</f>
        <v/>
      </c>
      <c r="I430" s="5" t="str">
        <f t="shared" si="84"/>
        <v/>
      </c>
      <c r="J430" s="5" t="str">
        <f t="shared" si="88"/>
        <v/>
      </c>
      <c r="K430" s="5" t="str">
        <f t="shared" si="89"/>
        <v/>
      </c>
      <c r="L430" s="5" t="str">
        <f t="shared" si="90"/>
        <v/>
      </c>
      <c r="M430" s="5" t="str">
        <f t="shared" si="97"/>
        <v/>
      </c>
      <c r="N430" s="15" t="str">
        <f t="shared" si="85"/>
        <v/>
      </c>
      <c r="O430" s="15" t="str">
        <f t="shared" si="91"/>
        <v/>
      </c>
      <c r="P430" s="15" t="str">
        <f t="shared" si="92"/>
        <v/>
      </c>
      <c r="Q430" s="16" t="str">
        <f t="shared" si="93"/>
        <v/>
      </c>
      <c r="R430" s="17" t="str">
        <f t="shared" si="94"/>
        <v/>
      </c>
      <c r="S430" s="39" t="str">
        <f t="shared" ca="1" si="86"/>
        <v/>
      </c>
      <c r="T430" s="39" t="str">
        <f t="shared" ca="1" si="87"/>
        <v/>
      </c>
      <c r="U430" s="15" t="str">
        <f t="shared" ca="1" si="95"/>
        <v/>
      </c>
      <c r="V430" s="40" t="str">
        <f t="shared" ca="1" si="96"/>
        <v/>
      </c>
    </row>
    <row r="431" spans="1:22" x14ac:dyDescent="0.55000000000000004">
      <c r="A431" s="5" t="str">
        <f>IF('Data Validation'!$K$2&lt;&gt;TRUE,"",'Data Validation'!A431)</f>
        <v/>
      </c>
      <c r="B431" s="5" t="str">
        <f>IF('Data Validation'!$K$2&lt;&gt;TRUE,"",'Data Validation'!C431)</f>
        <v/>
      </c>
      <c r="C431" s="5" t="str">
        <f>IF('Data Validation'!$K$2&lt;&gt;TRUE,"",'Data Validation'!E431)</f>
        <v/>
      </c>
      <c r="D431" s="5" t="str">
        <f>IF('Data Validation'!$K$2&lt;&gt;TRUE,"",'Data Validation'!G431)</f>
        <v/>
      </c>
      <c r="E431" s="5" t="str">
        <f>IF($C431&lt;&gt;"M5","",Price!F431)</f>
        <v/>
      </c>
      <c r="F431" s="5" t="str">
        <f>IF($C431&lt;&gt;"M5","",Price!G431)</f>
        <v/>
      </c>
      <c r="G431" s="65" t="str">
        <f>IF($C431&lt;&gt;"M5","",SSA!E431)</f>
        <v/>
      </c>
      <c r="H431" s="65" t="str">
        <f>IF($C431&lt;&gt;"M5","",SSA!F431)</f>
        <v/>
      </c>
      <c r="I431" s="5" t="str">
        <f t="shared" si="84"/>
        <v/>
      </c>
      <c r="J431" s="5" t="str">
        <f t="shared" si="88"/>
        <v/>
      </c>
      <c r="K431" s="5" t="str">
        <f t="shared" si="89"/>
        <v/>
      </c>
      <c r="L431" s="5" t="str">
        <f t="shared" si="90"/>
        <v/>
      </c>
      <c r="M431" s="5" t="str">
        <f t="shared" si="97"/>
        <v/>
      </c>
      <c r="N431" s="15" t="str">
        <f t="shared" si="85"/>
        <v/>
      </c>
      <c r="O431" s="15" t="str">
        <f t="shared" si="91"/>
        <v/>
      </c>
      <c r="P431" s="15" t="str">
        <f t="shared" si="92"/>
        <v/>
      </c>
      <c r="Q431" s="16" t="str">
        <f t="shared" si="93"/>
        <v/>
      </c>
      <c r="R431" s="17" t="str">
        <f t="shared" si="94"/>
        <v/>
      </c>
      <c r="S431" s="39" t="str">
        <f t="shared" ca="1" si="86"/>
        <v/>
      </c>
      <c r="T431" s="39" t="str">
        <f t="shared" ca="1" si="87"/>
        <v/>
      </c>
      <c r="U431" s="15" t="str">
        <f t="shared" ca="1" si="95"/>
        <v/>
      </c>
      <c r="V431" s="40" t="str">
        <f t="shared" ca="1" si="96"/>
        <v/>
      </c>
    </row>
    <row r="432" spans="1:22" x14ac:dyDescent="0.55000000000000004">
      <c r="A432" s="5" t="str">
        <f>IF('Data Validation'!$K$2&lt;&gt;TRUE,"",'Data Validation'!A432)</f>
        <v/>
      </c>
      <c r="B432" s="5" t="str">
        <f>IF('Data Validation'!$K$2&lt;&gt;TRUE,"",'Data Validation'!C432)</f>
        <v/>
      </c>
      <c r="C432" s="5" t="str">
        <f>IF('Data Validation'!$K$2&lt;&gt;TRUE,"",'Data Validation'!E432)</f>
        <v/>
      </c>
      <c r="D432" s="5" t="str">
        <f>IF('Data Validation'!$K$2&lt;&gt;TRUE,"",'Data Validation'!G432)</f>
        <v/>
      </c>
      <c r="E432" s="5" t="str">
        <f>IF($C432&lt;&gt;"M5","",Price!F432)</f>
        <v/>
      </c>
      <c r="F432" s="5" t="str">
        <f>IF($C432&lt;&gt;"M5","",Price!G432)</f>
        <v/>
      </c>
      <c r="G432" s="65" t="str">
        <f>IF($C432&lt;&gt;"M5","",SSA!E432)</f>
        <v/>
      </c>
      <c r="H432" s="65" t="str">
        <f>IF($C432&lt;&gt;"M5","",SSA!F432)</f>
        <v/>
      </c>
      <c r="I432" s="5" t="str">
        <f t="shared" si="84"/>
        <v/>
      </c>
      <c r="J432" s="5" t="str">
        <f t="shared" si="88"/>
        <v/>
      </c>
      <c r="K432" s="5" t="str">
        <f t="shared" si="89"/>
        <v/>
      </c>
      <c r="L432" s="5" t="str">
        <f t="shared" si="90"/>
        <v/>
      </c>
      <c r="M432" s="5" t="str">
        <f t="shared" si="97"/>
        <v/>
      </c>
      <c r="N432" s="15" t="str">
        <f t="shared" si="85"/>
        <v/>
      </c>
      <c r="O432" s="15" t="str">
        <f t="shared" si="91"/>
        <v/>
      </c>
      <c r="P432" s="15" t="str">
        <f t="shared" si="92"/>
        <v/>
      </c>
      <c r="Q432" s="16" t="str">
        <f t="shared" si="93"/>
        <v/>
      </c>
      <c r="R432" s="17" t="str">
        <f t="shared" si="94"/>
        <v/>
      </c>
      <c r="S432" s="39" t="str">
        <f t="shared" ca="1" si="86"/>
        <v/>
      </c>
      <c r="T432" s="39" t="str">
        <f t="shared" ca="1" si="87"/>
        <v/>
      </c>
      <c r="U432" s="15" t="str">
        <f t="shared" ca="1" si="95"/>
        <v/>
      </c>
      <c r="V432" s="40" t="str">
        <f t="shared" ca="1" si="96"/>
        <v/>
      </c>
    </row>
    <row r="433" spans="1:22" x14ac:dyDescent="0.55000000000000004">
      <c r="A433" s="5" t="str">
        <f>IF('Data Validation'!$K$2&lt;&gt;TRUE,"",'Data Validation'!A433)</f>
        <v/>
      </c>
      <c r="B433" s="5" t="str">
        <f>IF('Data Validation'!$K$2&lt;&gt;TRUE,"",'Data Validation'!C433)</f>
        <v/>
      </c>
      <c r="C433" s="5" t="str">
        <f>IF('Data Validation'!$K$2&lt;&gt;TRUE,"",'Data Validation'!E433)</f>
        <v/>
      </c>
      <c r="D433" s="5" t="str">
        <f>IF('Data Validation'!$K$2&lt;&gt;TRUE,"",'Data Validation'!G433)</f>
        <v/>
      </c>
      <c r="E433" s="5" t="str">
        <f>IF($C433&lt;&gt;"M5","",Price!F433)</f>
        <v/>
      </c>
      <c r="F433" s="5" t="str">
        <f>IF($C433&lt;&gt;"M5","",Price!G433)</f>
        <v/>
      </c>
      <c r="G433" s="65" t="str">
        <f>IF($C433&lt;&gt;"M5","",SSA!E433)</f>
        <v/>
      </c>
      <c r="H433" s="65" t="str">
        <f>IF($C433&lt;&gt;"M5","",SSA!F433)</f>
        <v/>
      </c>
      <c r="I433" s="5" t="str">
        <f t="shared" si="84"/>
        <v/>
      </c>
      <c r="J433" s="5" t="str">
        <f t="shared" si="88"/>
        <v/>
      </c>
      <c r="K433" s="5" t="str">
        <f t="shared" si="89"/>
        <v/>
      </c>
      <c r="L433" s="5" t="str">
        <f t="shared" si="90"/>
        <v/>
      </c>
      <c r="M433" s="5" t="str">
        <f t="shared" si="97"/>
        <v/>
      </c>
      <c r="N433" s="15" t="str">
        <f t="shared" si="85"/>
        <v/>
      </c>
      <c r="O433" s="15" t="str">
        <f t="shared" si="91"/>
        <v/>
      </c>
      <c r="P433" s="15" t="str">
        <f t="shared" si="92"/>
        <v/>
      </c>
      <c r="Q433" s="16" t="str">
        <f t="shared" si="93"/>
        <v/>
      </c>
      <c r="R433" s="17" t="str">
        <f t="shared" si="94"/>
        <v/>
      </c>
      <c r="S433" s="39" t="str">
        <f t="shared" ca="1" si="86"/>
        <v/>
      </c>
      <c r="T433" s="39" t="str">
        <f t="shared" ca="1" si="87"/>
        <v/>
      </c>
      <c r="U433" s="15" t="str">
        <f t="shared" ca="1" si="95"/>
        <v/>
      </c>
      <c r="V433" s="40" t="str">
        <f t="shared" ca="1" si="96"/>
        <v/>
      </c>
    </row>
    <row r="434" spans="1:22" x14ac:dyDescent="0.55000000000000004">
      <c r="A434" s="5" t="str">
        <f>IF('Data Validation'!$K$2&lt;&gt;TRUE,"",'Data Validation'!A434)</f>
        <v/>
      </c>
      <c r="B434" s="5" t="str">
        <f>IF('Data Validation'!$K$2&lt;&gt;TRUE,"",'Data Validation'!C434)</f>
        <v/>
      </c>
      <c r="C434" s="5" t="str">
        <f>IF('Data Validation'!$K$2&lt;&gt;TRUE,"",'Data Validation'!E434)</f>
        <v/>
      </c>
      <c r="D434" s="5" t="str">
        <f>IF('Data Validation'!$K$2&lt;&gt;TRUE,"",'Data Validation'!G434)</f>
        <v/>
      </c>
      <c r="E434" s="5" t="str">
        <f>IF($C434&lt;&gt;"M5","",Price!F434)</f>
        <v/>
      </c>
      <c r="F434" s="5" t="str">
        <f>IF($C434&lt;&gt;"M5","",Price!G434)</f>
        <v/>
      </c>
      <c r="G434" s="65" t="str">
        <f>IF($C434&lt;&gt;"M5","",SSA!E434)</f>
        <v/>
      </c>
      <c r="H434" s="65" t="str">
        <f>IF($C434&lt;&gt;"M5","",SSA!F434)</f>
        <v/>
      </c>
      <c r="I434" s="5" t="str">
        <f t="shared" si="84"/>
        <v/>
      </c>
      <c r="J434" s="5" t="str">
        <f t="shared" si="88"/>
        <v/>
      </c>
      <c r="K434" s="5" t="str">
        <f t="shared" si="89"/>
        <v/>
      </c>
      <c r="L434" s="5" t="str">
        <f t="shared" si="90"/>
        <v/>
      </c>
      <c r="M434" s="5" t="str">
        <f t="shared" si="97"/>
        <v/>
      </c>
      <c r="N434" s="15" t="str">
        <f t="shared" si="85"/>
        <v/>
      </c>
      <c r="O434" s="15" t="str">
        <f t="shared" si="91"/>
        <v/>
      </c>
      <c r="P434" s="15" t="str">
        <f t="shared" si="92"/>
        <v/>
      </c>
      <c r="Q434" s="16" t="str">
        <f t="shared" si="93"/>
        <v/>
      </c>
      <c r="R434" s="17" t="str">
        <f t="shared" si="94"/>
        <v/>
      </c>
      <c r="S434" s="39" t="str">
        <f t="shared" ca="1" si="86"/>
        <v/>
      </c>
      <c r="T434" s="39" t="str">
        <f t="shared" ca="1" si="87"/>
        <v/>
      </c>
      <c r="U434" s="15" t="str">
        <f t="shared" ca="1" si="95"/>
        <v/>
      </c>
      <c r="V434" s="40" t="str">
        <f t="shared" ca="1" si="96"/>
        <v/>
      </c>
    </row>
    <row r="435" spans="1:22" x14ac:dyDescent="0.55000000000000004">
      <c r="A435" s="5" t="str">
        <f>IF('Data Validation'!$K$2&lt;&gt;TRUE,"",'Data Validation'!A435)</f>
        <v/>
      </c>
      <c r="B435" s="5" t="str">
        <f>IF('Data Validation'!$K$2&lt;&gt;TRUE,"",'Data Validation'!C435)</f>
        <v/>
      </c>
      <c r="C435" s="5" t="str">
        <f>IF('Data Validation'!$K$2&lt;&gt;TRUE,"",'Data Validation'!E435)</f>
        <v/>
      </c>
      <c r="D435" s="5" t="str">
        <f>IF('Data Validation'!$K$2&lt;&gt;TRUE,"",'Data Validation'!G435)</f>
        <v/>
      </c>
      <c r="E435" s="5" t="str">
        <f>IF($C435&lt;&gt;"M5","",Price!F435)</f>
        <v/>
      </c>
      <c r="F435" s="5" t="str">
        <f>IF($C435&lt;&gt;"M5","",Price!G435)</f>
        <v/>
      </c>
      <c r="G435" s="65" t="str">
        <f>IF($C435&lt;&gt;"M5","",SSA!E435)</f>
        <v/>
      </c>
      <c r="H435" s="65" t="str">
        <f>IF($C435&lt;&gt;"M5","",SSA!F435)</f>
        <v/>
      </c>
      <c r="I435" s="5" t="str">
        <f t="shared" si="84"/>
        <v/>
      </c>
      <c r="J435" s="5" t="str">
        <f t="shared" si="88"/>
        <v/>
      </c>
      <c r="K435" s="5" t="str">
        <f t="shared" si="89"/>
        <v/>
      </c>
      <c r="L435" s="5" t="str">
        <f t="shared" si="90"/>
        <v/>
      </c>
      <c r="M435" s="5" t="str">
        <f t="shared" si="97"/>
        <v/>
      </c>
      <c r="N435" s="15" t="str">
        <f t="shared" si="85"/>
        <v/>
      </c>
      <c r="O435" s="15" t="str">
        <f t="shared" si="91"/>
        <v/>
      </c>
      <c r="P435" s="15" t="str">
        <f t="shared" si="92"/>
        <v/>
      </c>
      <c r="Q435" s="16" t="str">
        <f t="shared" si="93"/>
        <v/>
      </c>
      <c r="R435" s="17" t="str">
        <f t="shared" si="94"/>
        <v/>
      </c>
      <c r="S435" s="39" t="str">
        <f t="shared" ca="1" si="86"/>
        <v/>
      </c>
      <c r="T435" s="39" t="str">
        <f t="shared" ca="1" si="87"/>
        <v/>
      </c>
      <c r="U435" s="15" t="str">
        <f t="shared" ca="1" si="95"/>
        <v/>
      </c>
      <c r="V435" s="40" t="str">
        <f t="shared" ca="1" si="96"/>
        <v/>
      </c>
    </row>
    <row r="436" spans="1:22" x14ac:dyDescent="0.55000000000000004">
      <c r="A436" s="5" t="str">
        <f>IF('Data Validation'!$K$2&lt;&gt;TRUE,"",'Data Validation'!A436)</f>
        <v/>
      </c>
      <c r="B436" s="5" t="str">
        <f>IF('Data Validation'!$K$2&lt;&gt;TRUE,"",'Data Validation'!C436)</f>
        <v/>
      </c>
      <c r="C436" s="5" t="str">
        <f>IF('Data Validation'!$K$2&lt;&gt;TRUE,"",'Data Validation'!E436)</f>
        <v/>
      </c>
      <c r="D436" s="5" t="str">
        <f>IF('Data Validation'!$K$2&lt;&gt;TRUE,"",'Data Validation'!G436)</f>
        <v/>
      </c>
      <c r="E436" s="5" t="str">
        <f>IF($C436&lt;&gt;"M5","",Price!F436)</f>
        <v/>
      </c>
      <c r="F436" s="5" t="str">
        <f>IF($C436&lt;&gt;"M5","",Price!G436)</f>
        <v/>
      </c>
      <c r="G436" s="65" t="str">
        <f>IF($C436&lt;&gt;"M5","",SSA!E436)</f>
        <v/>
      </c>
      <c r="H436" s="65" t="str">
        <f>IF($C436&lt;&gt;"M5","",SSA!F436)</f>
        <v/>
      </c>
      <c r="I436" s="5" t="str">
        <f t="shared" si="84"/>
        <v/>
      </c>
      <c r="J436" s="5" t="str">
        <f t="shared" si="88"/>
        <v/>
      </c>
      <c r="K436" s="5" t="str">
        <f t="shared" si="89"/>
        <v/>
      </c>
      <c r="L436" s="5" t="str">
        <f t="shared" si="90"/>
        <v/>
      </c>
      <c r="M436" s="5" t="str">
        <f t="shared" si="97"/>
        <v/>
      </c>
      <c r="N436" s="15" t="str">
        <f t="shared" si="85"/>
        <v/>
      </c>
      <c r="O436" s="15" t="str">
        <f t="shared" si="91"/>
        <v/>
      </c>
      <c r="P436" s="15" t="str">
        <f t="shared" si="92"/>
        <v/>
      </c>
      <c r="Q436" s="16" t="str">
        <f t="shared" si="93"/>
        <v/>
      </c>
      <c r="R436" s="17" t="str">
        <f t="shared" si="94"/>
        <v/>
      </c>
      <c r="S436" s="39" t="str">
        <f t="shared" ca="1" si="86"/>
        <v/>
      </c>
      <c r="T436" s="39" t="str">
        <f t="shared" ca="1" si="87"/>
        <v/>
      </c>
      <c r="U436" s="15" t="str">
        <f t="shared" ca="1" si="95"/>
        <v/>
      </c>
      <c r="V436" s="40" t="str">
        <f t="shared" ca="1" si="96"/>
        <v/>
      </c>
    </row>
    <row r="437" spans="1:22" x14ac:dyDescent="0.55000000000000004">
      <c r="A437" s="5" t="str">
        <f>IF('Data Validation'!$K$2&lt;&gt;TRUE,"",'Data Validation'!A437)</f>
        <v/>
      </c>
      <c r="B437" s="5" t="str">
        <f>IF('Data Validation'!$K$2&lt;&gt;TRUE,"",'Data Validation'!C437)</f>
        <v/>
      </c>
      <c r="C437" s="5" t="str">
        <f>IF('Data Validation'!$K$2&lt;&gt;TRUE,"",'Data Validation'!E437)</f>
        <v/>
      </c>
      <c r="D437" s="5" t="str">
        <f>IF('Data Validation'!$K$2&lt;&gt;TRUE,"",'Data Validation'!G437)</f>
        <v/>
      </c>
      <c r="E437" s="5" t="str">
        <f>IF($C437&lt;&gt;"M5","",Price!F437)</f>
        <v/>
      </c>
      <c r="F437" s="5" t="str">
        <f>IF($C437&lt;&gt;"M5","",Price!G437)</f>
        <v/>
      </c>
      <c r="G437" s="65" t="str">
        <f>IF($C437&lt;&gt;"M5","",SSA!E437)</f>
        <v/>
      </c>
      <c r="H437" s="65" t="str">
        <f>IF($C437&lt;&gt;"M5","",SSA!F437)</f>
        <v/>
      </c>
      <c r="I437" s="5" t="str">
        <f t="shared" si="84"/>
        <v/>
      </c>
      <c r="J437" s="5" t="str">
        <f t="shared" si="88"/>
        <v/>
      </c>
      <c r="K437" s="5" t="str">
        <f t="shared" si="89"/>
        <v/>
      </c>
      <c r="L437" s="5" t="str">
        <f t="shared" si="90"/>
        <v/>
      </c>
      <c r="M437" s="5" t="str">
        <f t="shared" si="97"/>
        <v/>
      </c>
      <c r="N437" s="15" t="str">
        <f t="shared" si="85"/>
        <v/>
      </c>
      <c r="O437" s="15" t="str">
        <f t="shared" si="91"/>
        <v/>
      </c>
      <c r="P437" s="15" t="str">
        <f t="shared" si="92"/>
        <v/>
      </c>
      <c r="Q437" s="16" t="str">
        <f t="shared" si="93"/>
        <v/>
      </c>
      <c r="R437" s="17" t="str">
        <f t="shared" si="94"/>
        <v/>
      </c>
      <c r="S437" s="39" t="str">
        <f t="shared" ca="1" si="86"/>
        <v/>
      </c>
      <c r="T437" s="39" t="str">
        <f t="shared" ca="1" si="87"/>
        <v/>
      </c>
      <c r="U437" s="15" t="str">
        <f t="shared" ca="1" si="95"/>
        <v/>
      </c>
      <c r="V437" s="40" t="str">
        <f t="shared" ca="1" si="96"/>
        <v/>
      </c>
    </row>
    <row r="438" spans="1:22" x14ac:dyDescent="0.55000000000000004">
      <c r="A438" s="5" t="str">
        <f>IF('Data Validation'!$K$2&lt;&gt;TRUE,"",'Data Validation'!A438)</f>
        <v/>
      </c>
      <c r="B438" s="5" t="str">
        <f>IF('Data Validation'!$K$2&lt;&gt;TRUE,"",'Data Validation'!C438)</f>
        <v/>
      </c>
      <c r="C438" s="5" t="str">
        <f>IF('Data Validation'!$K$2&lt;&gt;TRUE,"",'Data Validation'!E438)</f>
        <v/>
      </c>
      <c r="D438" s="5" t="str">
        <f>IF('Data Validation'!$K$2&lt;&gt;TRUE,"",'Data Validation'!G438)</f>
        <v/>
      </c>
      <c r="E438" s="5" t="str">
        <f>IF($C438&lt;&gt;"M5","",Price!F438)</f>
        <v/>
      </c>
      <c r="F438" s="5" t="str">
        <f>IF($C438&lt;&gt;"M5","",Price!G438)</f>
        <v/>
      </c>
      <c r="G438" s="65" t="str">
        <f>IF($C438&lt;&gt;"M5","",SSA!E438)</f>
        <v/>
      </c>
      <c r="H438" s="65" t="str">
        <f>IF($C438&lt;&gt;"M5","",SSA!F438)</f>
        <v/>
      </c>
      <c r="I438" s="5" t="str">
        <f t="shared" si="84"/>
        <v/>
      </c>
      <c r="J438" s="5" t="str">
        <f t="shared" si="88"/>
        <v/>
      </c>
      <c r="K438" s="5" t="str">
        <f t="shared" si="89"/>
        <v/>
      </c>
      <c r="L438" s="5" t="str">
        <f t="shared" si="90"/>
        <v/>
      </c>
      <c r="M438" s="5" t="str">
        <f t="shared" si="97"/>
        <v/>
      </c>
      <c r="N438" s="15" t="str">
        <f t="shared" si="85"/>
        <v/>
      </c>
      <c r="O438" s="15" t="str">
        <f t="shared" si="91"/>
        <v/>
      </c>
      <c r="P438" s="15" t="str">
        <f t="shared" si="92"/>
        <v/>
      </c>
      <c r="Q438" s="16" t="str">
        <f t="shared" si="93"/>
        <v/>
      </c>
      <c r="R438" s="17" t="str">
        <f t="shared" si="94"/>
        <v/>
      </c>
      <c r="S438" s="39" t="str">
        <f t="shared" ca="1" si="86"/>
        <v/>
      </c>
      <c r="T438" s="39" t="str">
        <f t="shared" ca="1" si="87"/>
        <v/>
      </c>
      <c r="U438" s="15" t="str">
        <f t="shared" ca="1" si="95"/>
        <v/>
      </c>
      <c r="V438" s="40" t="str">
        <f t="shared" ca="1" si="96"/>
        <v/>
      </c>
    </row>
    <row r="439" spans="1:22" x14ac:dyDescent="0.55000000000000004">
      <c r="A439" s="5" t="str">
        <f>IF('Data Validation'!$K$2&lt;&gt;TRUE,"",'Data Validation'!A439)</f>
        <v/>
      </c>
      <c r="B439" s="5" t="str">
        <f>IF('Data Validation'!$K$2&lt;&gt;TRUE,"",'Data Validation'!C439)</f>
        <v/>
      </c>
      <c r="C439" s="5" t="str">
        <f>IF('Data Validation'!$K$2&lt;&gt;TRUE,"",'Data Validation'!E439)</f>
        <v/>
      </c>
      <c r="D439" s="5" t="str">
        <f>IF('Data Validation'!$K$2&lt;&gt;TRUE,"",'Data Validation'!G439)</f>
        <v/>
      </c>
      <c r="E439" s="5" t="str">
        <f>IF($C439&lt;&gt;"M5","",Price!F439)</f>
        <v/>
      </c>
      <c r="F439" s="5" t="str">
        <f>IF($C439&lt;&gt;"M5","",Price!G439)</f>
        <v/>
      </c>
      <c r="G439" s="65" t="str">
        <f>IF($C439&lt;&gt;"M5","",SSA!E439)</f>
        <v/>
      </c>
      <c r="H439" s="65" t="str">
        <f>IF($C439&lt;&gt;"M5","",SSA!F439)</f>
        <v/>
      </c>
      <c r="I439" s="5" t="str">
        <f t="shared" si="84"/>
        <v/>
      </c>
      <c r="J439" s="5" t="str">
        <f t="shared" si="88"/>
        <v/>
      </c>
      <c r="K439" s="5" t="str">
        <f t="shared" si="89"/>
        <v/>
      </c>
      <c r="L439" s="5" t="str">
        <f t="shared" si="90"/>
        <v/>
      </c>
      <c r="M439" s="5" t="str">
        <f t="shared" si="97"/>
        <v/>
      </c>
      <c r="N439" s="15" t="str">
        <f t="shared" si="85"/>
        <v/>
      </c>
      <c r="O439" s="15" t="str">
        <f t="shared" si="91"/>
        <v/>
      </c>
      <c r="P439" s="15" t="str">
        <f t="shared" si="92"/>
        <v/>
      </c>
      <c r="Q439" s="16" t="str">
        <f t="shared" si="93"/>
        <v/>
      </c>
      <c r="R439" s="17" t="str">
        <f t="shared" si="94"/>
        <v/>
      </c>
      <c r="S439" s="39" t="str">
        <f t="shared" ca="1" si="86"/>
        <v/>
      </c>
      <c r="T439" s="39" t="str">
        <f t="shared" ca="1" si="87"/>
        <v/>
      </c>
      <c r="U439" s="15" t="str">
        <f t="shared" ca="1" si="95"/>
        <v/>
      </c>
      <c r="V439" s="40" t="str">
        <f t="shared" ca="1" si="96"/>
        <v/>
      </c>
    </row>
    <row r="440" spans="1:22" x14ac:dyDescent="0.55000000000000004">
      <c r="A440" s="5" t="str">
        <f>IF('Data Validation'!$K$2&lt;&gt;TRUE,"",'Data Validation'!A440)</f>
        <v/>
      </c>
      <c r="B440" s="5" t="str">
        <f>IF('Data Validation'!$K$2&lt;&gt;TRUE,"",'Data Validation'!C440)</f>
        <v/>
      </c>
      <c r="C440" s="5" t="str">
        <f>IF('Data Validation'!$K$2&lt;&gt;TRUE,"",'Data Validation'!E440)</f>
        <v/>
      </c>
      <c r="D440" s="5" t="str">
        <f>IF('Data Validation'!$K$2&lt;&gt;TRUE,"",'Data Validation'!G440)</f>
        <v/>
      </c>
      <c r="E440" s="5" t="str">
        <f>IF($C440&lt;&gt;"M5","",Price!F440)</f>
        <v/>
      </c>
      <c r="F440" s="5" t="str">
        <f>IF($C440&lt;&gt;"M5","",Price!G440)</f>
        <v/>
      </c>
      <c r="G440" s="65" t="str">
        <f>IF($C440&lt;&gt;"M5","",SSA!E440)</f>
        <v/>
      </c>
      <c r="H440" s="65" t="str">
        <f>IF($C440&lt;&gt;"M5","",SSA!F440)</f>
        <v/>
      </c>
      <c r="I440" s="5" t="str">
        <f t="shared" si="84"/>
        <v/>
      </c>
      <c r="J440" s="5" t="str">
        <f t="shared" si="88"/>
        <v/>
      </c>
      <c r="K440" s="5" t="str">
        <f t="shared" si="89"/>
        <v/>
      </c>
      <c r="L440" s="5" t="str">
        <f t="shared" si="90"/>
        <v/>
      </c>
      <c r="M440" s="5" t="str">
        <f t="shared" si="97"/>
        <v/>
      </c>
      <c r="N440" s="15" t="str">
        <f t="shared" si="85"/>
        <v/>
      </c>
      <c r="O440" s="15" t="str">
        <f t="shared" si="91"/>
        <v/>
      </c>
      <c r="P440" s="15" t="str">
        <f t="shared" si="92"/>
        <v/>
      </c>
      <c r="Q440" s="16" t="str">
        <f t="shared" si="93"/>
        <v/>
      </c>
      <c r="R440" s="17" t="str">
        <f t="shared" si="94"/>
        <v/>
      </c>
      <c r="S440" s="39" t="str">
        <f t="shared" ca="1" si="86"/>
        <v/>
      </c>
      <c r="T440" s="39" t="str">
        <f t="shared" ca="1" si="87"/>
        <v/>
      </c>
      <c r="U440" s="15" t="str">
        <f t="shared" ca="1" si="95"/>
        <v/>
      </c>
      <c r="V440" s="40" t="str">
        <f t="shared" ca="1" si="96"/>
        <v/>
      </c>
    </row>
    <row r="441" spans="1:22" x14ac:dyDescent="0.55000000000000004">
      <c r="A441" s="5" t="str">
        <f>IF('Data Validation'!$K$2&lt;&gt;TRUE,"",'Data Validation'!A441)</f>
        <v/>
      </c>
      <c r="B441" s="5" t="str">
        <f>IF('Data Validation'!$K$2&lt;&gt;TRUE,"",'Data Validation'!C441)</f>
        <v/>
      </c>
      <c r="C441" s="5" t="str">
        <f>IF('Data Validation'!$K$2&lt;&gt;TRUE,"",'Data Validation'!E441)</f>
        <v/>
      </c>
      <c r="D441" s="5" t="str">
        <f>IF('Data Validation'!$K$2&lt;&gt;TRUE,"",'Data Validation'!G441)</f>
        <v/>
      </c>
      <c r="E441" s="5" t="str">
        <f>IF($C441&lt;&gt;"M5","",Price!F441)</f>
        <v/>
      </c>
      <c r="F441" s="5" t="str">
        <f>IF($C441&lt;&gt;"M5","",Price!G441)</f>
        <v/>
      </c>
      <c r="G441" s="65" t="str">
        <f>IF($C441&lt;&gt;"M5","",SSA!E441)</f>
        <v/>
      </c>
      <c r="H441" s="65" t="str">
        <f>IF($C441&lt;&gt;"M5","",SSA!F441)</f>
        <v/>
      </c>
      <c r="I441" s="5" t="str">
        <f t="shared" si="84"/>
        <v/>
      </c>
      <c r="J441" s="5" t="str">
        <f t="shared" si="88"/>
        <v/>
      </c>
      <c r="K441" s="5" t="str">
        <f t="shared" si="89"/>
        <v/>
      </c>
      <c r="L441" s="5" t="str">
        <f t="shared" si="90"/>
        <v/>
      </c>
      <c r="M441" s="5" t="str">
        <f t="shared" si="97"/>
        <v/>
      </c>
      <c r="N441" s="15" t="str">
        <f t="shared" si="85"/>
        <v/>
      </c>
      <c r="O441" s="15" t="str">
        <f t="shared" si="91"/>
        <v/>
      </c>
      <c r="P441" s="15" t="str">
        <f t="shared" si="92"/>
        <v/>
      </c>
      <c r="Q441" s="16" t="str">
        <f t="shared" si="93"/>
        <v/>
      </c>
      <c r="R441" s="17" t="str">
        <f t="shared" si="94"/>
        <v/>
      </c>
      <c r="S441" s="39" t="str">
        <f t="shared" ca="1" si="86"/>
        <v/>
      </c>
      <c r="T441" s="39" t="str">
        <f t="shared" ca="1" si="87"/>
        <v/>
      </c>
      <c r="U441" s="15" t="str">
        <f t="shared" ca="1" si="95"/>
        <v/>
      </c>
      <c r="V441" s="40" t="str">
        <f t="shared" ca="1" si="96"/>
        <v/>
      </c>
    </row>
    <row r="442" spans="1:22" x14ac:dyDescent="0.55000000000000004">
      <c r="A442" s="5" t="str">
        <f>IF('Data Validation'!$K$2&lt;&gt;TRUE,"",'Data Validation'!A442)</f>
        <v/>
      </c>
      <c r="B442" s="5" t="str">
        <f>IF('Data Validation'!$K$2&lt;&gt;TRUE,"",'Data Validation'!C442)</f>
        <v/>
      </c>
      <c r="C442" s="5" t="str">
        <f>IF('Data Validation'!$K$2&lt;&gt;TRUE,"",'Data Validation'!E442)</f>
        <v/>
      </c>
      <c r="D442" s="5" t="str">
        <f>IF('Data Validation'!$K$2&lt;&gt;TRUE,"",'Data Validation'!G442)</f>
        <v/>
      </c>
      <c r="E442" s="5" t="str">
        <f>IF($C442&lt;&gt;"M5","",Price!F442)</f>
        <v/>
      </c>
      <c r="F442" s="5" t="str">
        <f>IF($C442&lt;&gt;"M5","",Price!G442)</f>
        <v/>
      </c>
      <c r="G442" s="65" t="str">
        <f>IF($C442&lt;&gt;"M5","",SSA!E442)</f>
        <v/>
      </c>
      <c r="H442" s="65" t="str">
        <f>IF($C442&lt;&gt;"M5","",SSA!F442)</f>
        <v/>
      </c>
      <c r="I442" s="5" t="str">
        <f t="shared" si="84"/>
        <v/>
      </c>
      <c r="J442" s="5" t="str">
        <f t="shared" si="88"/>
        <v/>
      </c>
      <c r="K442" s="5" t="str">
        <f t="shared" si="89"/>
        <v/>
      </c>
      <c r="L442" s="5" t="str">
        <f t="shared" si="90"/>
        <v/>
      </c>
      <c r="M442" s="5" t="str">
        <f t="shared" si="97"/>
        <v/>
      </c>
      <c r="N442" s="15" t="str">
        <f t="shared" si="85"/>
        <v/>
      </c>
      <c r="O442" s="15" t="str">
        <f t="shared" si="91"/>
        <v/>
      </c>
      <c r="P442" s="15" t="str">
        <f t="shared" si="92"/>
        <v/>
      </c>
      <c r="Q442" s="16" t="str">
        <f t="shared" si="93"/>
        <v/>
      </c>
      <c r="R442" s="17" t="str">
        <f t="shared" si="94"/>
        <v/>
      </c>
      <c r="S442" s="39" t="str">
        <f t="shared" ca="1" si="86"/>
        <v/>
      </c>
      <c r="T442" s="39" t="str">
        <f t="shared" ca="1" si="87"/>
        <v/>
      </c>
      <c r="U442" s="15" t="str">
        <f t="shared" ca="1" si="95"/>
        <v/>
      </c>
      <c r="V442" s="40" t="str">
        <f t="shared" ca="1" si="96"/>
        <v/>
      </c>
    </row>
    <row r="443" spans="1:22" x14ac:dyDescent="0.55000000000000004">
      <c r="A443" s="5" t="str">
        <f>IF('Data Validation'!$K$2&lt;&gt;TRUE,"",'Data Validation'!A443)</f>
        <v/>
      </c>
      <c r="B443" s="5" t="str">
        <f>IF('Data Validation'!$K$2&lt;&gt;TRUE,"",'Data Validation'!C443)</f>
        <v/>
      </c>
      <c r="C443" s="5" t="str">
        <f>IF('Data Validation'!$K$2&lt;&gt;TRUE,"",'Data Validation'!E443)</f>
        <v/>
      </c>
      <c r="D443" s="5" t="str">
        <f>IF('Data Validation'!$K$2&lt;&gt;TRUE,"",'Data Validation'!G443)</f>
        <v/>
      </c>
      <c r="E443" s="5" t="str">
        <f>IF($C443&lt;&gt;"M5","",Price!F443)</f>
        <v/>
      </c>
      <c r="F443" s="5" t="str">
        <f>IF($C443&lt;&gt;"M5","",Price!G443)</f>
        <v/>
      </c>
      <c r="G443" s="65" t="str">
        <f>IF($C443&lt;&gt;"M5","",SSA!E443)</f>
        <v/>
      </c>
      <c r="H443" s="65" t="str">
        <f>IF($C443&lt;&gt;"M5","",SSA!F443)</f>
        <v/>
      </c>
      <c r="I443" s="5" t="str">
        <f t="shared" si="84"/>
        <v/>
      </c>
      <c r="J443" s="5" t="str">
        <f t="shared" si="88"/>
        <v/>
      </c>
      <c r="K443" s="5" t="str">
        <f t="shared" si="89"/>
        <v/>
      </c>
      <c r="L443" s="5" t="str">
        <f t="shared" si="90"/>
        <v/>
      </c>
      <c r="M443" s="5" t="str">
        <f t="shared" si="97"/>
        <v/>
      </c>
      <c r="N443" s="15" t="str">
        <f t="shared" si="85"/>
        <v/>
      </c>
      <c r="O443" s="15" t="str">
        <f t="shared" si="91"/>
        <v/>
      </c>
      <c r="P443" s="15" t="str">
        <f t="shared" si="92"/>
        <v/>
      </c>
      <c r="Q443" s="16" t="str">
        <f t="shared" si="93"/>
        <v/>
      </c>
      <c r="R443" s="17" t="str">
        <f t="shared" si="94"/>
        <v/>
      </c>
      <c r="S443" s="39" t="str">
        <f t="shared" ca="1" si="86"/>
        <v/>
      </c>
      <c r="T443" s="39" t="str">
        <f t="shared" ca="1" si="87"/>
        <v/>
      </c>
      <c r="U443" s="15" t="str">
        <f t="shared" ca="1" si="95"/>
        <v/>
      </c>
      <c r="V443" s="40" t="str">
        <f t="shared" ca="1" si="96"/>
        <v/>
      </c>
    </row>
    <row r="444" spans="1:22" x14ac:dyDescent="0.55000000000000004">
      <c r="A444" s="5" t="str">
        <f>IF('Data Validation'!$K$2&lt;&gt;TRUE,"",'Data Validation'!A444)</f>
        <v/>
      </c>
      <c r="B444" s="5" t="str">
        <f>IF('Data Validation'!$K$2&lt;&gt;TRUE,"",'Data Validation'!C444)</f>
        <v/>
      </c>
      <c r="C444" s="5" t="str">
        <f>IF('Data Validation'!$K$2&lt;&gt;TRUE,"",'Data Validation'!E444)</f>
        <v/>
      </c>
      <c r="D444" s="5" t="str">
        <f>IF('Data Validation'!$K$2&lt;&gt;TRUE,"",'Data Validation'!G444)</f>
        <v/>
      </c>
      <c r="E444" s="5" t="str">
        <f>IF($C444&lt;&gt;"M5","",Price!F444)</f>
        <v/>
      </c>
      <c r="F444" s="5" t="str">
        <f>IF($C444&lt;&gt;"M5","",Price!G444)</f>
        <v/>
      </c>
      <c r="G444" s="65" t="str">
        <f>IF($C444&lt;&gt;"M5","",SSA!E444)</f>
        <v/>
      </c>
      <c r="H444" s="65" t="str">
        <f>IF($C444&lt;&gt;"M5","",SSA!F444)</f>
        <v/>
      </c>
      <c r="I444" s="5" t="str">
        <f t="shared" si="84"/>
        <v/>
      </c>
      <c r="J444" s="5" t="str">
        <f t="shared" si="88"/>
        <v/>
      </c>
      <c r="K444" s="5" t="str">
        <f t="shared" si="89"/>
        <v/>
      </c>
      <c r="L444" s="5" t="str">
        <f t="shared" si="90"/>
        <v/>
      </c>
      <c r="M444" s="5" t="str">
        <f t="shared" si="97"/>
        <v/>
      </c>
      <c r="N444" s="15" t="str">
        <f t="shared" si="85"/>
        <v/>
      </c>
      <c r="O444" s="15" t="str">
        <f t="shared" si="91"/>
        <v/>
      </c>
      <c r="P444" s="15" t="str">
        <f t="shared" si="92"/>
        <v/>
      </c>
      <c r="Q444" s="16" t="str">
        <f t="shared" si="93"/>
        <v/>
      </c>
      <c r="R444" s="17" t="str">
        <f t="shared" si="94"/>
        <v/>
      </c>
      <c r="S444" s="39" t="str">
        <f t="shared" ca="1" si="86"/>
        <v/>
      </c>
      <c r="T444" s="39" t="str">
        <f t="shared" ca="1" si="87"/>
        <v/>
      </c>
      <c r="U444" s="15" t="str">
        <f t="shared" ca="1" si="95"/>
        <v/>
      </c>
      <c r="V444" s="40" t="str">
        <f t="shared" ca="1" si="96"/>
        <v/>
      </c>
    </row>
    <row r="445" spans="1:22" x14ac:dyDescent="0.55000000000000004">
      <c r="A445" s="5" t="str">
        <f>IF('Data Validation'!$K$2&lt;&gt;TRUE,"",'Data Validation'!A445)</f>
        <v/>
      </c>
      <c r="B445" s="5" t="str">
        <f>IF('Data Validation'!$K$2&lt;&gt;TRUE,"",'Data Validation'!C445)</f>
        <v/>
      </c>
      <c r="C445" s="5" t="str">
        <f>IF('Data Validation'!$K$2&lt;&gt;TRUE,"",'Data Validation'!E445)</f>
        <v/>
      </c>
      <c r="D445" s="5" t="str">
        <f>IF('Data Validation'!$K$2&lt;&gt;TRUE,"",'Data Validation'!G445)</f>
        <v/>
      </c>
      <c r="E445" s="5" t="str">
        <f>IF($C445&lt;&gt;"M5","",Price!F445)</f>
        <v/>
      </c>
      <c r="F445" s="5" t="str">
        <f>IF($C445&lt;&gt;"M5","",Price!G445)</f>
        <v/>
      </c>
      <c r="G445" s="65" t="str">
        <f>IF($C445&lt;&gt;"M5","",SSA!E445)</f>
        <v/>
      </c>
      <c r="H445" s="65" t="str">
        <f>IF($C445&lt;&gt;"M5","",SSA!F445)</f>
        <v/>
      </c>
      <c r="I445" s="5" t="str">
        <f t="shared" si="84"/>
        <v/>
      </c>
      <c r="J445" s="5" t="str">
        <f t="shared" si="88"/>
        <v/>
      </c>
      <c r="K445" s="5" t="str">
        <f t="shared" si="89"/>
        <v/>
      </c>
      <c r="L445" s="5" t="str">
        <f t="shared" si="90"/>
        <v/>
      </c>
      <c r="M445" s="5" t="str">
        <f t="shared" si="97"/>
        <v/>
      </c>
      <c r="N445" s="15" t="str">
        <f t="shared" si="85"/>
        <v/>
      </c>
      <c r="O445" s="15" t="str">
        <f t="shared" si="91"/>
        <v/>
      </c>
      <c r="P445" s="15" t="str">
        <f t="shared" si="92"/>
        <v/>
      </c>
      <c r="Q445" s="16" t="str">
        <f t="shared" si="93"/>
        <v/>
      </c>
      <c r="R445" s="17" t="str">
        <f t="shared" si="94"/>
        <v/>
      </c>
      <c r="S445" s="39" t="str">
        <f t="shared" ca="1" si="86"/>
        <v/>
      </c>
      <c r="T445" s="39" t="str">
        <f t="shared" ca="1" si="87"/>
        <v/>
      </c>
      <c r="U445" s="15" t="str">
        <f t="shared" ca="1" si="95"/>
        <v/>
      </c>
      <c r="V445" s="40" t="str">
        <f t="shared" ca="1" si="96"/>
        <v/>
      </c>
    </row>
    <row r="446" spans="1:22" x14ac:dyDescent="0.55000000000000004">
      <c r="A446" s="5" t="str">
        <f>IF('Data Validation'!$K$2&lt;&gt;TRUE,"",'Data Validation'!A446)</f>
        <v/>
      </c>
      <c r="B446" s="5" t="str">
        <f>IF('Data Validation'!$K$2&lt;&gt;TRUE,"",'Data Validation'!C446)</f>
        <v/>
      </c>
      <c r="C446" s="5" t="str">
        <f>IF('Data Validation'!$K$2&lt;&gt;TRUE,"",'Data Validation'!E446)</f>
        <v/>
      </c>
      <c r="D446" s="5" t="str">
        <f>IF('Data Validation'!$K$2&lt;&gt;TRUE,"",'Data Validation'!G446)</f>
        <v/>
      </c>
      <c r="E446" s="5" t="str">
        <f>IF($C446&lt;&gt;"M5","",Price!F446)</f>
        <v/>
      </c>
      <c r="F446" s="5" t="str">
        <f>IF($C446&lt;&gt;"M5","",Price!G446)</f>
        <v/>
      </c>
      <c r="G446" s="65" t="str">
        <f>IF($C446&lt;&gt;"M5","",SSA!E446)</f>
        <v/>
      </c>
      <c r="H446" s="65" t="str">
        <f>IF($C446&lt;&gt;"M5","",SSA!F446)</f>
        <v/>
      </c>
      <c r="I446" s="5" t="str">
        <f t="shared" si="84"/>
        <v/>
      </c>
      <c r="J446" s="5" t="str">
        <f t="shared" si="88"/>
        <v/>
      </c>
      <c r="K446" s="5" t="str">
        <f t="shared" si="89"/>
        <v/>
      </c>
      <c r="L446" s="5" t="str">
        <f t="shared" si="90"/>
        <v/>
      </c>
      <c r="M446" s="5" t="str">
        <f t="shared" si="97"/>
        <v/>
      </c>
      <c r="N446" s="15" t="str">
        <f t="shared" si="85"/>
        <v/>
      </c>
      <c r="O446" s="15" t="str">
        <f t="shared" si="91"/>
        <v/>
      </c>
      <c r="P446" s="15" t="str">
        <f t="shared" si="92"/>
        <v/>
      </c>
      <c r="Q446" s="16" t="str">
        <f t="shared" si="93"/>
        <v/>
      </c>
      <c r="R446" s="17" t="str">
        <f t="shared" si="94"/>
        <v/>
      </c>
      <c r="S446" s="39" t="str">
        <f t="shared" ca="1" si="86"/>
        <v/>
      </c>
      <c r="T446" s="39" t="str">
        <f t="shared" ca="1" si="87"/>
        <v/>
      </c>
      <c r="U446" s="15" t="str">
        <f t="shared" ca="1" si="95"/>
        <v/>
      </c>
      <c r="V446" s="40" t="str">
        <f t="shared" ca="1" si="96"/>
        <v/>
      </c>
    </row>
    <row r="447" spans="1:22" x14ac:dyDescent="0.55000000000000004">
      <c r="A447" s="5" t="str">
        <f>IF('Data Validation'!$K$2&lt;&gt;TRUE,"",'Data Validation'!A447)</f>
        <v/>
      </c>
      <c r="B447" s="5" t="str">
        <f>IF('Data Validation'!$K$2&lt;&gt;TRUE,"",'Data Validation'!C447)</f>
        <v/>
      </c>
      <c r="C447" s="5" t="str">
        <f>IF('Data Validation'!$K$2&lt;&gt;TRUE,"",'Data Validation'!E447)</f>
        <v/>
      </c>
      <c r="D447" s="5" t="str">
        <f>IF('Data Validation'!$K$2&lt;&gt;TRUE,"",'Data Validation'!G447)</f>
        <v/>
      </c>
      <c r="E447" s="5" t="str">
        <f>IF($C447&lt;&gt;"M5","",Price!F447)</f>
        <v/>
      </c>
      <c r="F447" s="5" t="str">
        <f>IF($C447&lt;&gt;"M5","",Price!G447)</f>
        <v/>
      </c>
      <c r="G447" s="65" t="str">
        <f>IF($C447&lt;&gt;"M5","",SSA!E447)</f>
        <v/>
      </c>
      <c r="H447" s="65" t="str">
        <f>IF($C447&lt;&gt;"M5","",SSA!F447)</f>
        <v/>
      </c>
      <c r="I447" s="5" t="str">
        <f t="shared" si="84"/>
        <v/>
      </c>
      <c r="J447" s="5" t="str">
        <f t="shared" si="88"/>
        <v/>
      </c>
      <c r="K447" s="5" t="str">
        <f t="shared" si="89"/>
        <v/>
      </c>
      <c r="L447" s="5" t="str">
        <f t="shared" si="90"/>
        <v/>
      </c>
      <c r="M447" s="5" t="str">
        <f t="shared" si="97"/>
        <v/>
      </c>
      <c r="N447" s="15" t="str">
        <f t="shared" si="85"/>
        <v/>
      </c>
      <c r="O447" s="15" t="str">
        <f t="shared" si="91"/>
        <v/>
      </c>
      <c r="P447" s="15" t="str">
        <f t="shared" si="92"/>
        <v/>
      </c>
      <c r="Q447" s="16" t="str">
        <f t="shared" si="93"/>
        <v/>
      </c>
      <c r="R447" s="17" t="str">
        <f t="shared" si="94"/>
        <v/>
      </c>
      <c r="S447" s="39" t="str">
        <f t="shared" ca="1" si="86"/>
        <v/>
      </c>
      <c r="T447" s="39" t="str">
        <f t="shared" ca="1" si="87"/>
        <v/>
      </c>
      <c r="U447" s="15" t="str">
        <f t="shared" ca="1" si="95"/>
        <v/>
      </c>
      <c r="V447" s="40" t="str">
        <f t="shared" ca="1" si="96"/>
        <v/>
      </c>
    </row>
    <row r="448" spans="1:22" x14ac:dyDescent="0.55000000000000004">
      <c r="A448" s="5" t="str">
        <f>IF('Data Validation'!$K$2&lt;&gt;TRUE,"",'Data Validation'!A448)</f>
        <v/>
      </c>
      <c r="B448" s="5" t="str">
        <f>IF('Data Validation'!$K$2&lt;&gt;TRUE,"",'Data Validation'!C448)</f>
        <v/>
      </c>
      <c r="C448" s="5" t="str">
        <f>IF('Data Validation'!$K$2&lt;&gt;TRUE,"",'Data Validation'!E448)</f>
        <v/>
      </c>
      <c r="D448" s="5" t="str">
        <f>IF('Data Validation'!$K$2&lt;&gt;TRUE,"",'Data Validation'!G448)</f>
        <v/>
      </c>
      <c r="E448" s="5" t="str">
        <f>IF($C448&lt;&gt;"M5","",Price!F448)</f>
        <v/>
      </c>
      <c r="F448" s="5" t="str">
        <f>IF($C448&lt;&gt;"M5","",Price!G448)</f>
        <v/>
      </c>
      <c r="G448" s="65" t="str">
        <f>IF($C448&lt;&gt;"M5","",SSA!E448)</f>
        <v/>
      </c>
      <c r="H448" s="65" t="str">
        <f>IF($C448&lt;&gt;"M5","",SSA!F448)</f>
        <v/>
      </c>
      <c r="I448" s="5" t="str">
        <f t="shared" si="84"/>
        <v/>
      </c>
      <c r="J448" s="5" t="str">
        <f t="shared" si="88"/>
        <v/>
      </c>
      <c r="K448" s="5" t="str">
        <f t="shared" si="89"/>
        <v/>
      </c>
      <c r="L448" s="5" t="str">
        <f t="shared" si="90"/>
        <v/>
      </c>
      <c r="M448" s="5" t="str">
        <f t="shared" si="97"/>
        <v/>
      </c>
      <c r="N448" s="15" t="str">
        <f t="shared" si="85"/>
        <v/>
      </c>
      <c r="O448" s="15" t="str">
        <f t="shared" si="91"/>
        <v/>
      </c>
      <c r="P448" s="15" t="str">
        <f t="shared" si="92"/>
        <v/>
      </c>
      <c r="Q448" s="16" t="str">
        <f t="shared" si="93"/>
        <v/>
      </c>
      <c r="R448" s="17" t="str">
        <f t="shared" si="94"/>
        <v/>
      </c>
      <c r="S448" s="39" t="str">
        <f t="shared" ca="1" si="86"/>
        <v/>
      </c>
      <c r="T448" s="39" t="str">
        <f t="shared" ca="1" si="87"/>
        <v/>
      </c>
      <c r="U448" s="15" t="str">
        <f t="shared" ca="1" si="95"/>
        <v/>
      </c>
      <c r="V448" s="40" t="str">
        <f t="shared" ca="1" si="96"/>
        <v/>
      </c>
    </row>
    <row r="449" spans="1:22" x14ac:dyDescent="0.55000000000000004">
      <c r="A449" s="5" t="str">
        <f>IF('Data Validation'!$K$2&lt;&gt;TRUE,"",'Data Validation'!A449)</f>
        <v/>
      </c>
      <c r="B449" s="5" t="str">
        <f>IF('Data Validation'!$K$2&lt;&gt;TRUE,"",'Data Validation'!C449)</f>
        <v/>
      </c>
      <c r="C449" s="5" t="str">
        <f>IF('Data Validation'!$K$2&lt;&gt;TRUE,"",'Data Validation'!E449)</f>
        <v/>
      </c>
      <c r="D449" s="5" t="str">
        <f>IF('Data Validation'!$K$2&lt;&gt;TRUE,"",'Data Validation'!G449)</f>
        <v/>
      </c>
      <c r="E449" s="5" t="str">
        <f>IF($C449&lt;&gt;"M5","",Price!F449)</f>
        <v/>
      </c>
      <c r="F449" s="5" t="str">
        <f>IF($C449&lt;&gt;"M5","",Price!G449)</f>
        <v/>
      </c>
      <c r="G449" s="65" t="str">
        <f>IF($C449&lt;&gt;"M5","",SSA!E449)</f>
        <v/>
      </c>
      <c r="H449" s="65" t="str">
        <f>IF($C449&lt;&gt;"M5","",SSA!F449)</f>
        <v/>
      </c>
      <c r="I449" s="5" t="str">
        <f t="shared" si="84"/>
        <v/>
      </c>
      <c r="J449" s="5" t="str">
        <f t="shared" si="88"/>
        <v/>
      </c>
      <c r="K449" s="5" t="str">
        <f t="shared" si="89"/>
        <v/>
      </c>
      <c r="L449" s="5" t="str">
        <f t="shared" si="90"/>
        <v/>
      </c>
      <c r="M449" s="5" t="str">
        <f t="shared" si="97"/>
        <v/>
      </c>
      <c r="N449" s="15" t="str">
        <f t="shared" si="85"/>
        <v/>
      </c>
      <c r="O449" s="15" t="str">
        <f t="shared" si="91"/>
        <v/>
      </c>
      <c r="P449" s="15" t="str">
        <f t="shared" si="92"/>
        <v/>
      </c>
      <c r="Q449" s="16" t="str">
        <f t="shared" si="93"/>
        <v/>
      </c>
      <c r="R449" s="17" t="str">
        <f t="shared" si="94"/>
        <v/>
      </c>
      <c r="S449" s="39" t="str">
        <f t="shared" ca="1" si="86"/>
        <v/>
      </c>
      <c r="T449" s="39" t="str">
        <f t="shared" ca="1" si="87"/>
        <v/>
      </c>
      <c r="U449" s="15" t="str">
        <f t="shared" ca="1" si="95"/>
        <v/>
      </c>
      <c r="V449" s="40" t="str">
        <f t="shared" ca="1" si="96"/>
        <v/>
      </c>
    </row>
    <row r="450" spans="1:22" x14ac:dyDescent="0.55000000000000004">
      <c r="A450" s="5" t="str">
        <f>IF('Data Validation'!$K$2&lt;&gt;TRUE,"",'Data Validation'!A450)</f>
        <v/>
      </c>
      <c r="B450" s="5" t="str">
        <f>IF('Data Validation'!$K$2&lt;&gt;TRUE,"",'Data Validation'!C450)</f>
        <v/>
      </c>
      <c r="C450" s="5" t="str">
        <f>IF('Data Validation'!$K$2&lt;&gt;TRUE,"",'Data Validation'!E450)</f>
        <v/>
      </c>
      <c r="D450" s="5" t="str">
        <f>IF('Data Validation'!$K$2&lt;&gt;TRUE,"",'Data Validation'!G450)</f>
        <v/>
      </c>
      <c r="E450" s="5" t="str">
        <f>IF($C450&lt;&gt;"M5","",Price!F450)</f>
        <v/>
      </c>
      <c r="F450" s="5" t="str">
        <f>IF($C450&lt;&gt;"M5","",Price!G450)</f>
        <v/>
      </c>
      <c r="G450" s="65" t="str">
        <f>IF($C450&lt;&gt;"M5","",SSA!E450)</f>
        <v/>
      </c>
      <c r="H450" s="65" t="str">
        <f>IF($C450&lt;&gt;"M5","",SSA!F450)</f>
        <v/>
      </c>
      <c r="I450" s="5" t="str">
        <f t="shared" si="84"/>
        <v/>
      </c>
      <c r="J450" s="5" t="str">
        <f t="shared" si="88"/>
        <v/>
      </c>
      <c r="K450" s="5" t="str">
        <f t="shared" si="89"/>
        <v/>
      </c>
      <c r="L450" s="5" t="str">
        <f t="shared" si="90"/>
        <v/>
      </c>
      <c r="M450" s="5" t="str">
        <f t="shared" si="97"/>
        <v/>
      </c>
      <c r="N450" s="15" t="str">
        <f t="shared" si="85"/>
        <v/>
      </c>
      <c r="O450" s="15" t="str">
        <f t="shared" si="91"/>
        <v/>
      </c>
      <c r="P450" s="15" t="str">
        <f t="shared" si="92"/>
        <v/>
      </c>
      <c r="Q450" s="16" t="str">
        <f t="shared" si="93"/>
        <v/>
      </c>
      <c r="R450" s="17" t="str">
        <f t="shared" si="94"/>
        <v/>
      </c>
      <c r="S450" s="39" t="str">
        <f t="shared" ca="1" si="86"/>
        <v/>
      </c>
      <c r="T450" s="39" t="str">
        <f t="shared" ca="1" si="87"/>
        <v/>
      </c>
      <c r="U450" s="15" t="str">
        <f t="shared" ca="1" si="95"/>
        <v/>
      </c>
      <c r="V450" s="40" t="str">
        <f t="shared" ca="1" si="96"/>
        <v/>
      </c>
    </row>
    <row r="451" spans="1:22" x14ac:dyDescent="0.55000000000000004">
      <c r="A451" s="5" t="str">
        <f>IF('Data Validation'!$K$2&lt;&gt;TRUE,"",'Data Validation'!A451)</f>
        <v/>
      </c>
      <c r="B451" s="5" t="str">
        <f>IF('Data Validation'!$K$2&lt;&gt;TRUE,"",'Data Validation'!C451)</f>
        <v/>
      </c>
      <c r="C451" s="5" t="str">
        <f>IF('Data Validation'!$K$2&lt;&gt;TRUE,"",'Data Validation'!E451)</f>
        <v/>
      </c>
      <c r="D451" s="5" t="str">
        <f>IF('Data Validation'!$K$2&lt;&gt;TRUE,"",'Data Validation'!G451)</f>
        <v/>
      </c>
      <c r="E451" s="5" t="str">
        <f>IF($C451&lt;&gt;"M5","",Price!F451)</f>
        <v/>
      </c>
      <c r="F451" s="5" t="str">
        <f>IF($C451&lt;&gt;"M5","",Price!G451)</f>
        <v/>
      </c>
      <c r="G451" s="65" t="str">
        <f>IF($C451&lt;&gt;"M5","",SSA!E451)</f>
        <v/>
      </c>
      <c r="H451" s="65" t="str">
        <f>IF($C451&lt;&gt;"M5","",SSA!F451)</f>
        <v/>
      </c>
      <c r="I451" s="5" t="str">
        <f t="shared" ref="I451:I500" si="98">IFERROR(E451-F451,"")</f>
        <v/>
      </c>
      <c r="J451" s="5" t="str">
        <f t="shared" si="88"/>
        <v/>
      </c>
      <c r="K451" s="5" t="str">
        <f t="shared" si="89"/>
        <v/>
      </c>
      <c r="L451" s="5" t="str">
        <f t="shared" si="90"/>
        <v/>
      </c>
      <c r="M451" s="5" t="str">
        <f t="shared" si="97"/>
        <v/>
      </c>
      <c r="N451" s="15" t="str">
        <f t="shared" ref="N451:N500" si="99">IFERROR(G451-H451,"")</f>
        <v/>
      </c>
      <c r="O451" s="15" t="str">
        <f t="shared" si="91"/>
        <v/>
      </c>
      <c r="P451" s="15" t="str">
        <f t="shared" si="92"/>
        <v/>
      </c>
      <c r="Q451" s="16" t="str">
        <f t="shared" si="93"/>
        <v/>
      </c>
      <c r="R451" s="17" t="str">
        <f t="shared" si="94"/>
        <v/>
      </c>
      <c r="S451" s="39" t="str">
        <f t="shared" ref="S451:S500" ca="1" si="100">IF(ROW()-1&lt;18,"",IFERROR(1/(1/COUNTIF(OFFSET(Q451,-MIN(ROW()-2,17),0,18),"crossover")),""))</f>
        <v/>
      </c>
      <c r="T451" s="39" t="str">
        <f t="shared" ref="T451:T500" ca="1" si="101">IF(ROW()-1&lt;18,"",IFERROR(1/(1/COUNTIF(OFFSET(R451,-MIN(ROW()-2,17),0,18),"crossunder")),""))</f>
        <v/>
      </c>
      <c r="U451" s="15" t="str">
        <f t="shared" ca="1" si="95"/>
        <v/>
      </c>
      <c r="V451" s="40" t="str">
        <f t="shared" ca="1" si="96"/>
        <v/>
      </c>
    </row>
    <row r="452" spans="1:22" x14ac:dyDescent="0.55000000000000004">
      <c r="A452" s="5" t="str">
        <f>IF('Data Validation'!$K$2&lt;&gt;TRUE,"",'Data Validation'!A452)</f>
        <v/>
      </c>
      <c r="B452" s="5" t="str">
        <f>IF('Data Validation'!$K$2&lt;&gt;TRUE,"",'Data Validation'!C452)</f>
        <v/>
      </c>
      <c r="C452" s="5" t="str">
        <f>IF('Data Validation'!$K$2&lt;&gt;TRUE,"",'Data Validation'!E452)</f>
        <v/>
      </c>
      <c r="D452" s="5" t="str">
        <f>IF('Data Validation'!$K$2&lt;&gt;TRUE,"",'Data Validation'!G452)</f>
        <v/>
      </c>
      <c r="E452" s="5" t="str">
        <f>IF($C452&lt;&gt;"M5","",Price!F452)</f>
        <v/>
      </c>
      <c r="F452" s="5" t="str">
        <f>IF($C452&lt;&gt;"M5","",Price!G452)</f>
        <v/>
      </c>
      <c r="G452" s="65" t="str">
        <f>IF($C452&lt;&gt;"M5","",SSA!E452)</f>
        <v/>
      </c>
      <c r="H452" s="65" t="str">
        <f>IF($C452&lt;&gt;"M5","",SSA!F452)</f>
        <v/>
      </c>
      <c r="I452" s="5" t="str">
        <f t="shared" si="98"/>
        <v/>
      </c>
      <c r="J452" s="5" t="str">
        <f t="shared" ref="J452:J500" si="102">IFERROR(ABS(E452-D451),"")</f>
        <v/>
      </c>
      <c r="K452" s="5" t="str">
        <f t="shared" ref="K452:K500" si="103">IFERROR(ABS(F452-D451),"")</f>
        <v/>
      </c>
      <c r="L452" s="5" t="str">
        <f t="shared" ref="L452:L500" si="104">IF(MAX(I452:K452)=0,"",(MAX(I452:K452)))</f>
        <v/>
      </c>
      <c r="M452" s="5" t="str">
        <f t="shared" si="97"/>
        <v/>
      </c>
      <c r="N452" s="15" t="str">
        <f t="shared" si="99"/>
        <v/>
      </c>
      <c r="O452" s="15" t="str">
        <f t="shared" ref="O452:O500" si="105">IF(N452="","",IF(N452&gt;=0,1,-1))</f>
        <v/>
      </c>
      <c r="P452" s="15" t="str">
        <f t="shared" ref="P452:P500" si="106">IF(O452="","",IF(O452=O451,P451+O452,O452))</f>
        <v/>
      </c>
      <c r="Q452" s="16" t="str">
        <f t="shared" ref="Q452:Q500" si="107">IF(AND(G452&gt;H452,G451&lt;H451),"crossover","")</f>
        <v/>
      </c>
      <c r="R452" s="17" t="str">
        <f t="shared" ref="R452:R500" si="108">IF(AND(G452&lt;H452,G451&gt;H451),"crossunder","")</f>
        <v/>
      </c>
      <c r="S452" s="39" t="str">
        <f t="shared" ca="1" si="100"/>
        <v/>
      </c>
      <c r="T452" s="39" t="str">
        <f t="shared" ca="1" si="101"/>
        <v/>
      </c>
      <c r="U452" s="15" t="str">
        <f t="shared" ca="1" si="95"/>
        <v/>
      </c>
      <c r="V452" s="40" t="str">
        <f t="shared" ca="1" si="96"/>
        <v/>
      </c>
    </row>
    <row r="453" spans="1:22" x14ac:dyDescent="0.55000000000000004">
      <c r="A453" s="5" t="str">
        <f>IF('Data Validation'!$K$2&lt;&gt;TRUE,"",'Data Validation'!A453)</f>
        <v/>
      </c>
      <c r="B453" s="5" t="str">
        <f>IF('Data Validation'!$K$2&lt;&gt;TRUE,"",'Data Validation'!C453)</f>
        <v/>
      </c>
      <c r="C453" s="5" t="str">
        <f>IF('Data Validation'!$K$2&lt;&gt;TRUE,"",'Data Validation'!E453)</f>
        <v/>
      </c>
      <c r="D453" s="5" t="str">
        <f>IF('Data Validation'!$K$2&lt;&gt;TRUE,"",'Data Validation'!G453)</f>
        <v/>
      </c>
      <c r="E453" s="5" t="str">
        <f>IF($C453&lt;&gt;"M5","",Price!F453)</f>
        <v/>
      </c>
      <c r="F453" s="5" t="str">
        <f>IF($C453&lt;&gt;"M5","",Price!G453)</f>
        <v/>
      </c>
      <c r="G453" s="65" t="str">
        <f>IF($C453&lt;&gt;"M5","",SSA!E453)</f>
        <v/>
      </c>
      <c r="H453" s="65" t="str">
        <f>IF($C453&lt;&gt;"M5","",SSA!F453)</f>
        <v/>
      </c>
      <c r="I453" s="5" t="str">
        <f t="shared" si="98"/>
        <v/>
      </c>
      <c r="J453" s="5" t="str">
        <f t="shared" si="102"/>
        <v/>
      </c>
      <c r="K453" s="5" t="str">
        <f t="shared" si="103"/>
        <v/>
      </c>
      <c r="L453" s="5" t="str">
        <f t="shared" si="104"/>
        <v/>
      </c>
      <c r="M453" s="5" t="str">
        <f t="shared" si="97"/>
        <v/>
      </c>
      <c r="N453" s="15" t="str">
        <f t="shared" si="99"/>
        <v/>
      </c>
      <c r="O453" s="15" t="str">
        <f t="shared" si="105"/>
        <v/>
      </c>
      <c r="P453" s="15" t="str">
        <f t="shared" si="106"/>
        <v/>
      </c>
      <c r="Q453" s="16" t="str">
        <f t="shared" si="107"/>
        <v/>
      </c>
      <c r="R453" s="17" t="str">
        <f t="shared" si="108"/>
        <v/>
      </c>
      <c r="S453" s="39" t="str">
        <f t="shared" ca="1" si="100"/>
        <v/>
      </c>
      <c r="T453" s="39" t="str">
        <f t="shared" ca="1" si="101"/>
        <v/>
      </c>
      <c r="U453" s="15" t="str">
        <f t="shared" ca="1" si="95"/>
        <v/>
      </c>
      <c r="V453" s="40" t="str">
        <f t="shared" ca="1" si="96"/>
        <v/>
      </c>
    </row>
    <row r="454" spans="1:22" x14ac:dyDescent="0.55000000000000004">
      <c r="A454" s="5" t="str">
        <f>IF('Data Validation'!$K$2&lt;&gt;TRUE,"",'Data Validation'!A454)</f>
        <v/>
      </c>
      <c r="B454" s="5" t="str">
        <f>IF('Data Validation'!$K$2&lt;&gt;TRUE,"",'Data Validation'!C454)</f>
        <v/>
      </c>
      <c r="C454" s="5" t="str">
        <f>IF('Data Validation'!$K$2&lt;&gt;TRUE,"",'Data Validation'!E454)</f>
        <v/>
      </c>
      <c r="D454" s="5" t="str">
        <f>IF('Data Validation'!$K$2&lt;&gt;TRUE,"",'Data Validation'!G454)</f>
        <v/>
      </c>
      <c r="E454" s="5" t="str">
        <f>IF($C454&lt;&gt;"M5","",Price!F454)</f>
        <v/>
      </c>
      <c r="F454" s="5" t="str">
        <f>IF($C454&lt;&gt;"M5","",Price!G454)</f>
        <v/>
      </c>
      <c r="G454" s="65" t="str">
        <f>IF($C454&lt;&gt;"M5","",SSA!E454)</f>
        <v/>
      </c>
      <c r="H454" s="65" t="str">
        <f>IF($C454&lt;&gt;"M5","",SSA!F454)</f>
        <v/>
      </c>
      <c r="I454" s="5" t="str">
        <f t="shared" si="98"/>
        <v/>
      </c>
      <c r="J454" s="5" t="str">
        <f t="shared" si="102"/>
        <v/>
      </c>
      <c r="K454" s="5" t="str">
        <f t="shared" si="103"/>
        <v/>
      </c>
      <c r="L454" s="5" t="str">
        <f t="shared" si="104"/>
        <v/>
      </c>
      <c r="M454" s="5" t="str">
        <f t="shared" si="97"/>
        <v/>
      </c>
      <c r="N454" s="15" t="str">
        <f t="shared" si="99"/>
        <v/>
      </c>
      <c r="O454" s="15" t="str">
        <f t="shared" si="105"/>
        <v/>
      </c>
      <c r="P454" s="15" t="str">
        <f t="shared" si="106"/>
        <v/>
      </c>
      <c r="Q454" s="16" t="str">
        <f t="shared" si="107"/>
        <v/>
      </c>
      <c r="R454" s="17" t="str">
        <f t="shared" si="108"/>
        <v/>
      </c>
      <c r="S454" s="39" t="str">
        <f t="shared" ca="1" si="100"/>
        <v/>
      </c>
      <c r="T454" s="39" t="str">
        <f t="shared" ca="1" si="101"/>
        <v/>
      </c>
      <c r="U454" s="15" t="str">
        <f t="shared" ca="1" si="95"/>
        <v/>
      </c>
      <c r="V454" s="40" t="str">
        <f t="shared" ca="1" si="96"/>
        <v/>
      </c>
    </row>
    <row r="455" spans="1:22" x14ac:dyDescent="0.55000000000000004">
      <c r="A455" s="5" t="str">
        <f>IF('Data Validation'!$K$2&lt;&gt;TRUE,"",'Data Validation'!A455)</f>
        <v/>
      </c>
      <c r="B455" s="5" t="str">
        <f>IF('Data Validation'!$K$2&lt;&gt;TRUE,"",'Data Validation'!C455)</f>
        <v/>
      </c>
      <c r="C455" s="5" t="str">
        <f>IF('Data Validation'!$K$2&lt;&gt;TRUE,"",'Data Validation'!E455)</f>
        <v/>
      </c>
      <c r="D455" s="5" t="str">
        <f>IF('Data Validation'!$K$2&lt;&gt;TRUE,"",'Data Validation'!G455)</f>
        <v/>
      </c>
      <c r="E455" s="5" t="str">
        <f>IF($C455&lt;&gt;"M5","",Price!F455)</f>
        <v/>
      </c>
      <c r="F455" s="5" t="str">
        <f>IF($C455&lt;&gt;"M5","",Price!G455)</f>
        <v/>
      </c>
      <c r="G455" s="65" t="str">
        <f>IF($C455&lt;&gt;"M5","",SSA!E455)</f>
        <v/>
      </c>
      <c r="H455" s="65" t="str">
        <f>IF($C455&lt;&gt;"M5","",SSA!F455)</f>
        <v/>
      </c>
      <c r="I455" s="5" t="str">
        <f t="shared" si="98"/>
        <v/>
      </c>
      <c r="J455" s="5" t="str">
        <f t="shared" si="102"/>
        <v/>
      </c>
      <c r="K455" s="5" t="str">
        <f t="shared" si="103"/>
        <v/>
      </c>
      <c r="L455" s="5" t="str">
        <f t="shared" si="104"/>
        <v/>
      </c>
      <c r="M455" s="5" t="str">
        <f t="shared" si="97"/>
        <v/>
      </c>
      <c r="N455" s="15" t="str">
        <f t="shared" si="99"/>
        <v/>
      </c>
      <c r="O455" s="15" t="str">
        <f t="shared" si="105"/>
        <v/>
      </c>
      <c r="P455" s="15" t="str">
        <f t="shared" si="106"/>
        <v/>
      </c>
      <c r="Q455" s="16" t="str">
        <f t="shared" si="107"/>
        <v/>
      </c>
      <c r="R455" s="17" t="str">
        <f t="shared" si="108"/>
        <v/>
      </c>
      <c r="S455" s="39" t="str">
        <f t="shared" ca="1" si="100"/>
        <v/>
      </c>
      <c r="T455" s="39" t="str">
        <f t="shared" ca="1" si="101"/>
        <v/>
      </c>
      <c r="U455" s="15" t="str">
        <f t="shared" ca="1" si="95"/>
        <v/>
      </c>
      <c r="V455" s="40" t="str">
        <f t="shared" ca="1" si="96"/>
        <v/>
      </c>
    </row>
    <row r="456" spans="1:22" x14ac:dyDescent="0.55000000000000004">
      <c r="A456" s="5" t="str">
        <f>IF('Data Validation'!$K$2&lt;&gt;TRUE,"",'Data Validation'!A456)</f>
        <v/>
      </c>
      <c r="B456" s="5" t="str">
        <f>IF('Data Validation'!$K$2&lt;&gt;TRUE,"",'Data Validation'!C456)</f>
        <v/>
      </c>
      <c r="C456" s="5" t="str">
        <f>IF('Data Validation'!$K$2&lt;&gt;TRUE,"",'Data Validation'!E456)</f>
        <v/>
      </c>
      <c r="D456" s="5" t="str">
        <f>IF('Data Validation'!$K$2&lt;&gt;TRUE,"",'Data Validation'!G456)</f>
        <v/>
      </c>
      <c r="E456" s="5" t="str">
        <f>IF($C456&lt;&gt;"M5","",Price!F456)</f>
        <v/>
      </c>
      <c r="F456" s="5" t="str">
        <f>IF($C456&lt;&gt;"M5","",Price!G456)</f>
        <v/>
      </c>
      <c r="G456" s="65" t="str">
        <f>IF($C456&lt;&gt;"M5","",SSA!E456)</f>
        <v/>
      </c>
      <c r="H456" s="65" t="str">
        <f>IF($C456&lt;&gt;"M5","",SSA!F456)</f>
        <v/>
      </c>
      <c r="I456" s="5" t="str">
        <f t="shared" si="98"/>
        <v/>
      </c>
      <c r="J456" s="5" t="str">
        <f t="shared" si="102"/>
        <v/>
      </c>
      <c r="K456" s="5" t="str">
        <f t="shared" si="103"/>
        <v/>
      </c>
      <c r="L456" s="5" t="str">
        <f t="shared" si="104"/>
        <v/>
      </c>
      <c r="M456" s="5" t="str">
        <f t="shared" si="97"/>
        <v/>
      </c>
      <c r="N456" s="15" t="str">
        <f t="shared" si="99"/>
        <v/>
      </c>
      <c r="O456" s="15" t="str">
        <f t="shared" si="105"/>
        <v/>
      </c>
      <c r="P456" s="15" t="str">
        <f t="shared" si="106"/>
        <v/>
      </c>
      <c r="Q456" s="16" t="str">
        <f t="shared" si="107"/>
        <v/>
      </c>
      <c r="R456" s="17" t="str">
        <f t="shared" si="108"/>
        <v/>
      </c>
      <c r="S456" s="39" t="str">
        <f t="shared" ca="1" si="100"/>
        <v/>
      </c>
      <c r="T456" s="39" t="str">
        <f t="shared" ca="1" si="101"/>
        <v/>
      </c>
      <c r="U456" s="15" t="str">
        <f t="shared" ca="1" si="95"/>
        <v/>
      </c>
      <c r="V456" s="40" t="str">
        <f t="shared" ca="1" si="96"/>
        <v/>
      </c>
    </row>
    <row r="457" spans="1:22" x14ac:dyDescent="0.55000000000000004">
      <c r="A457" s="5" t="str">
        <f>IF('Data Validation'!$K$2&lt;&gt;TRUE,"",'Data Validation'!A457)</f>
        <v/>
      </c>
      <c r="B457" s="5" t="str">
        <f>IF('Data Validation'!$K$2&lt;&gt;TRUE,"",'Data Validation'!C457)</f>
        <v/>
      </c>
      <c r="C457" s="5" t="str">
        <f>IF('Data Validation'!$K$2&lt;&gt;TRUE,"",'Data Validation'!E457)</f>
        <v/>
      </c>
      <c r="D457" s="5" t="str">
        <f>IF('Data Validation'!$K$2&lt;&gt;TRUE,"",'Data Validation'!G457)</f>
        <v/>
      </c>
      <c r="E457" s="5" t="str">
        <f>IF($C457&lt;&gt;"M5","",Price!F457)</f>
        <v/>
      </c>
      <c r="F457" s="5" t="str">
        <f>IF($C457&lt;&gt;"M5","",Price!G457)</f>
        <v/>
      </c>
      <c r="G457" s="65" t="str">
        <f>IF($C457&lt;&gt;"M5","",SSA!E457)</f>
        <v/>
      </c>
      <c r="H457" s="65" t="str">
        <f>IF($C457&lt;&gt;"M5","",SSA!F457)</f>
        <v/>
      </c>
      <c r="I457" s="5" t="str">
        <f t="shared" si="98"/>
        <v/>
      </c>
      <c r="J457" s="5" t="str">
        <f t="shared" si="102"/>
        <v/>
      </c>
      <c r="K457" s="5" t="str">
        <f t="shared" si="103"/>
        <v/>
      </c>
      <c r="L457" s="5" t="str">
        <f t="shared" si="104"/>
        <v/>
      </c>
      <c r="M457" s="5" t="str">
        <f t="shared" si="97"/>
        <v/>
      </c>
      <c r="N457" s="15" t="str">
        <f t="shared" si="99"/>
        <v/>
      </c>
      <c r="O457" s="15" t="str">
        <f t="shared" si="105"/>
        <v/>
      </c>
      <c r="P457" s="15" t="str">
        <f t="shared" si="106"/>
        <v/>
      </c>
      <c r="Q457" s="16" t="str">
        <f t="shared" si="107"/>
        <v/>
      </c>
      <c r="R457" s="17" t="str">
        <f t="shared" si="108"/>
        <v/>
      </c>
      <c r="S457" s="39" t="str">
        <f t="shared" ca="1" si="100"/>
        <v/>
      </c>
      <c r="T457" s="39" t="str">
        <f t="shared" ca="1" si="101"/>
        <v/>
      </c>
      <c r="U457" s="15" t="str">
        <f t="shared" ca="1" si="95"/>
        <v/>
      </c>
      <c r="V457" s="40" t="str">
        <f t="shared" ca="1" si="96"/>
        <v/>
      </c>
    </row>
    <row r="458" spans="1:22" x14ac:dyDescent="0.55000000000000004">
      <c r="A458" s="5" t="str">
        <f>IF('Data Validation'!$K$2&lt;&gt;TRUE,"",'Data Validation'!A458)</f>
        <v/>
      </c>
      <c r="B458" s="5" t="str">
        <f>IF('Data Validation'!$K$2&lt;&gt;TRUE,"",'Data Validation'!C458)</f>
        <v/>
      </c>
      <c r="C458" s="5" t="str">
        <f>IF('Data Validation'!$K$2&lt;&gt;TRUE,"",'Data Validation'!E458)</f>
        <v/>
      </c>
      <c r="D458" s="5" t="str">
        <f>IF('Data Validation'!$K$2&lt;&gt;TRUE,"",'Data Validation'!G458)</f>
        <v/>
      </c>
      <c r="E458" s="5" t="str">
        <f>IF($C458&lt;&gt;"M5","",Price!F458)</f>
        <v/>
      </c>
      <c r="F458" s="5" t="str">
        <f>IF($C458&lt;&gt;"M5","",Price!G458)</f>
        <v/>
      </c>
      <c r="G458" s="65" t="str">
        <f>IF($C458&lt;&gt;"M5","",SSA!E458)</f>
        <v/>
      </c>
      <c r="H458" s="65" t="str">
        <f>IF($C458&lt;&gt;"M5","",SSA!F458)</f>
        <v/>
      </c>
      <c r="I458" s="5" t="str">
        <f t="shared" si="98"/>
        <v/>
      </c>
      <c r="J458" s="5" t="str">
        <f t="shared" si="102"/>
        <v/>
      </c>
      <c r="K458" s="5" t="str">
        <f t="shared" si="103"/>
        <v/>
      </c>
      <c r="L458" s="5" t="str">
        <f t="shared" si="104"/>
        <v/>
      </c>
      <c r="M458" s="5" t="str">
        <f t="shared" si="97"/>
        <v/>
      </c>
      <c r="N458" s="15" t="str">
        <f t="shared" si="99"/>
        <v/>
      </c>
      <c r="O458" s="15" t="str">
        <f t="shared" si="105"/>
        <v/>
      </c>
      <c r="P458" s="15" t="str">
        <f t="shared" si="106"/>
        <v/>
      </c>
      <c r="Q458" s="16" t="str">
        <f t="shared" si="107"/>
        <v/>
      </c>
      <c r="R458" s="17" t="str">
        <f t="shared" si="108"/>
        <v/>
      </c>
      <c r="S458" s="39" t="str">
        <f t="shared" ca="1" si="100"/>
        <v/>
      </c>
      <c r="T458" s="39" t="str">
        <f t="shared" ca="1" si="101"/>
        <v/>
      </c>
      <c r="U458" s="15" t="str">
        <f t="shared" ca="1" si="95"/>
        <v/>
      </c>
      <c r="V458" s="40" t="str">
        <f t="shared" ca="1" si="96"/>
        <v/>
      </c>
    </row>
    <row r="459" spans="1:22" x14ac:dyDescent="0.55000000000000004">
      <c r="A459" s="5" t="str">
        <f>IF('Data Validation'!$K$2&lt;&gt;TRUE,"",'Data Validation'!A459)</f>
        <v/>
      </c>
      <c r="B459" s="5" t="str">
        <f>IF('Data Validation'!$K$2&lt;&gt;TRUE,"",'Data Validation'!C459)</f>
        <v/>
      </c>
      <c r="C459" s="5" t="str">
        <f>IF('Data Validation'!$K$2&lt;&gt;TRUE,"",'Data Validation'!E459)</f>
        <v/>
      </c>
      <c r="D459" s="5" t="str">
        <f>IF('Data Validation'!$K$2&lt;&gt;TRUE,"",'Data Validation'!G459)</f>
        <v/>
      </c>
      <c r="E459" s="5" t="str">
        <f>IF($C459&lt;&gt;"M5","",Price!F459)</f>
        <v/>
      </c>
      <c r="F459" s="5" t="str">
        <f>IF($C459&lt;&gt;"M5","",Price!G459)</f>
        <v/>
      </c>
      <c r="G459" s="65" t="str">
        <f>IF($C459&lt;&gt;"M5","",SSA!E459)</f>
        <v/>
      </c>
      <c r="H459" s="65" t="str">
        <f>IF($C459&lt;&gt;"M5","",SSA!F459)</f>
        <v/>
      </c>
      <c r="I459" s="5" t="str">
        <f t="shared" si="98"/>
        <v/>
      </c>
      <c r="J459" s="5" t="str">
        <f t="shared" si="102"/>
        <v/>
      </c>
      <c r="K459" s="5" t="str">
        <f t="shared" si="103"/>
        <v/>
      </c>
      <c r="L459" s="5" t="str">
        <f t="shared" si="104"/>
        <v/>
      </c>
      <c r="M459" s="5" t="str">
        <f t="shared" si="97"/>
        <v/>
      </c>
      <c r="N459" s="15" t="str">
        <f t="shared" si="99"/>
        <v/>
      </c>
      <c r="O459" s="15" t="str">
        <f t="shared" si="105"/>
        <v/>
      </c>
      <c r="P459" s="15" t="str">
        <f t="shared" si="106"/>
        <v/>
      </c>
      <c r="Q459" s="16" t="str">
        <f t="shared" si="107"/>
        <v/>
      </c>
      <c r="R459" s="17" t="str">
        <f t="shared" si="108"/>
        <v/>
      </c>
      <c r="S459" s="39" t="str">
        <f t="shared" ca="1" si="100"/>
        <v/>
      </c>
      <c r="T459" s="39" t="str">
        <f t="shared" ca="1" si="101"/>
        <v/>
      </c>
      <c r="U459" s="15" t="str">
        <f t="shared" ca="1" si="95"/>
        <v/>
      </c>
      <c r="V459" s="40" t="str">
        <f t="shared" ca="1" si="96"/>
        <v/>
      </c>
    </row>
    <row r="460" spans="1:22" x14ac:dyDescent="0.55000000000000004">
      <c r="A460" s="5" t="str">
        <f>IF('Data Validation'!$K$2&lt;&gt;TRUE,"",'Data Validation'!A460)</f>
        <v/>
      </c>
      <c r="B460" s="5" t="str">
        <f>IF('Data Validation'!$K$2&lt;&gt;TRUE,"",'Data Validation'!C460)</f>
        <v/>
      </c>
      <c r="C460" s="5" t="str">
        <f>IF('Data Validation'!$K$2&lt;&gt;TRUE,"",'Data Validation'!E460)</f>
        <v/>
      </c>
      <c r="D460" s="5" t="str">
        <f>IF('Data Validation'!$K$2&lt;&gt;TRUE,"",'Data Validation'!G460)</f>
        <v/>
      </c>
      <c r="E460" s="5" t="str">
        <f>IF($C460&lt;&gt;"M5","",Price!F460)</f>
        <v/>
      </c>
      <c r="F460" s="5" t="str">
        <f>IF($C460&lt;&gt;"M5","",Price!G460)</f>
        <v/>
      </c>
      <c r="G460" s="65" t="str">
        <f>IF($C460&lt;&gt;"M5","",SSA!E460)</f>
        <v/>
      </c>
      <c r="H460" s="65" t="str">
        <f>IF($C460&lt;&gt;"M5","",SSA!F460)</f>
        <v/>
      </c>
      <c r="I460" s="5" t="str">
        <f t="shared" si="98"/>
        <v/>
      </c>
      <c r="J460" s="5" t="str">
        <f t="shared" si="102"/>
        <v/>
      </c>
      <c r="K460" s="5" t="str">
        <f t="shared" si="103"/>
        <v/>
      </c>
      <c r="L460" s="5" t="str">
        <f t="shared" si="104"/>
        <v/>
      </c>
      <c r="M460" s="5" t="str">
        <f t="shared" si="97"/>
        <v/>
      </c>
      <c r="N460" s="15" t="str">
        <f t="shared" si="99"/>
        <v/>
      </c>
      <c r="O460" s="15" t="str">
        <f t="shared" si="105"/>
        <v/>
      </c>
      <c r="P460" s="15" t="str">
        <f t="shared" si="106"/>
        <v/>
      </c>
      <c r="Q460" s="16" t="str">
        <f t="shared" si="107"/>
        <v/>
      </c>
      <c r="R460" s="17" t="str">
        <f t="shared" si="108"/>
        <v/>
      </c>
      <c r="S460" s="39" t="str">
        <f t="shared" ca="1" si="100"/>
        <v/>
      </c>
      <c r="T460" s="39" t="str">
        <f t="shared" ca="1" si="101"/>
        <v/>
      </c>
      <c r="U460" s="15" t="str">
        <f t="shared" ca="1" si="95"/>
        <v/>
      </c>
      <c r="V460" s="40" t="str">
        <f t="shared" ca="1" si="96"/>
        <v/>
      </c>
    </row>
    <row r="461" spans="1:22" x14ac:dyDescent="0.55000000000000004">
      <c r="A461" s="5" t="str">
        <f>IF('Data Validation'!$K$2&lt;&gt;TRUE,"",'Data Validation'!A461)</f>
        <v/>
      </c>
      <c r="B461" s="5" t="str">
        <f>IF('Data Validation'!$K$2&lt;&gt;TRUE,"",'Data Validation'!C461)</f>
        <v/>
      </c>
      <c r="C461" s="5" t="str">
        <f>IF('Data Validation'!$K$2&lt;&gt;TRUE,"",'Data Validation'!E461)</f>
        <v/>
      </c>
      <c r="D461" s="5" t="str">
        <f>IF('Data Validation'!$K$2&lt;&gt;TRUE,"",'Data Validation'!G461)</f>
        <v/>
      </c>
      <c r="E461" s="5" t="str">
        <f>IF($C461&lt;&gt;"M5","",Price!F461)</f>
        <v/>
      </c>
      <c r="F461" s="5" t="str">
        <f>IF($C461&lt;&gt;"M5","",Price!G461)</f>
        <v/>
      </c>
      <c r="G461" s="65" t="str">
        <f>IF($C461&lt;&gt;"M5","",SSA!E461)</f>
        <v/>
      </c>
      <c r="H461" s="65" t="str">
        <f>IF($C461&lt;&gt;"M5","",SSA!F461)</f>
        <v/>
      </c>
      <c r="I461" s="5" t="str">
        <f t="shared" si="98"/>
        <v/>
      </c>
      <c r="J461" s="5" t="str">
        <f t="shared" si="102"/>
        <v/>
      </c>
      <c r="K461" s="5" t="str">
        <f t="shared" si="103"/>
        <v/>
      </c>
      <c r="L461" s="5" t="str">
        <f t="shared" si="104"/>
        <v/>
      </c>
      <c r="M461" s="5" t="str">
        <f t="shared" si="97"/>
        <v/>
      </c>
      <c r="N461" s="15" t="str">
        <f t="shared" si="99"/>
        <v/>
      </c>
      <c r="O461" s="15" t="str">
        <f t="shared" si="105"/>
        <v/>
      </c>
      <c r="P461" s="15" t="str">
        <f t="shared" si="106"/>
        <v/>
      </c>
      <c r="Q461" s="16" t="str">
        <f t="shared" si="107"/>
        <v/>
      </c>
      <c r="R461" s="17" t="str">
        <f t="shared" si="108"/>
        <v/>
      </c>
      <c r="S461" s="39" t="str">
        <f t="shared" ca="1" si="100"/>
        <v/>
      </c>
      <c r="T461" s="39" t="str">
        <f t="shared" ca="1" si="101"/>
        <v/>
      </c>
      <c r="U461" s="15" t="str">
        <f t="shared" ca="1" si="95"/>
        <v/>
      </c>
      <c r="V461" s="40" t="str">
        <f t="shared" ca="1" si="96"/>
        <v/>
      </c>
    </row>
    <row r="462" spans="1:22" x14ac:dyDescent="0.55000000000000004">
      <c r="A462" s="5" t="str">
        <f>IF('Data Validation'!$K$2&lt;&gt;TRUE,"",'Data Validation'!A462)</f>
        <v/>
      </c>
      <c r="B462" s="5" t="str">
        <f>IF('Data Validation'!$K$2&lt;&gt;TRUE,"",'Data Validation'!C462)</f>
        <v/>
      </c>
      <c r="C462" s="5" t="str">
        <f>IF('Data Validation'!$K$2&lt;&gt;TRUE,"",'Data Validation'!E462)</f>
        <v/>
      </c>
      <c r="D462" s="5" t="str">
        <f>IF('Data Validation'!$K$2&lt;&gt;TRUE,"",'Data Validation'!G462)</f>
        <v/>
      </c>
      <c r="E462" s="5" t="str">
        <f>IF($C462&lt;&gt;"M5","",Price!F462)</f>
        <v/>
      </c>
      <c r="F462" s="5" t="str">
        <f>IF($C462&lt;&gt;"M5","",Price!G462)</f>
        <v/>
      </c>
      <c r="G462" s="65" t="str">
        <f>IF($C462&lt;&gt;"M5","",SSA!E462)</f>
        <v/>
      </c>
      <c r="H462" s="65" t="str">
        <f>IF($C462&lt;&gt;"M5","",SSA!F462)</f>
        <v/>
      </c>
      <c r="I462" s="5" t="str">
        <f t="shared" si="98"/>
        <v/>
      </c>
      <c r="J462" s="5" t="str">
        <f t="shared" si="102"/>
        <v/>
      </c>
      <c r="K462" s="5" t="str">
        <f t="shared" si="103"/>
        <v/>
      </c>
      <c r="L462" s="5" t="str">
        <f t="shared" si="104"/>
        <v/>
      </c>
      <c r="M462" s="5" t="str">
        <f t="shared" si="97"/>
        <v/>
      </c>
      <c r="N462" s="15" t="str">
        <f t="shared" si="99"/>
        <v/>
      </c>
      <c r="O462" s="15" t="str">
        <f t="shared" si="105"/>
        <v/>
      </c>
      <c r="P462" s="15" t="str">
        <f t="shared" si="106"/>
        <v/>
      </c>
      <c r="Q462" s="16" t="str">
        <f t="shared" si="107"/>
        <v/>
      </c>
      <c r="R462" s="17" t="str">
        <f t="shared" si="108"/>
        <v/>
      </c>
      <c r="S462" s="39" t="str">
        <f t="shared" ca="1" si="100"/>
        <v/>
      </c>
      <c r="T462" s="39" t="str">
        <f t="shared" ca="1" si="101"/>
        <v/>
      </c>
      <c r="U462" s="15" t="str">
        <f t="shared" ca="1" si="95"/>
        <v/>
      </c>
      <c r="V462" s="40" t="str">
        <f t="shared" ca="1" si="96"/>
        <v/>
      </c>
    </row>
    <row r="463" spans="1:22" x14ac:dyDescent="0.55000000000000004">
      <c r="A463" s="5" t="str">
        <f>IF('Data Validation'!$K$2&lt;&gt;TRUE,"",'Data Validation'!A463)</f>
        <v/>
      </c>
      <c r="B463" s="5" t="str">
        <f>IF('Data Validation'!$K$2&lt;&gt;TRUE,"",'Data Validation'!C463)</f>
        <v/>
      </c>
      <c r="C463" s="5" t="str">
        <f>IF('Data Validation'!$K$2&lt;&gt;TRUE,"",'Data Validation'!E463)</f>
        <v/>
      </c>
      <c r="D463" s="5" t="str">
        <f>IF('Data Validation'!$K$2&lt;&gt;TRUE,"",'Data Validation'!G463)</f>
        <v/>
      </c>
      <c r="E463" s="5" t="str">
        <f>IF($C463&lt;&gt;"M5","",Price!F463)</f>
        <v/>
      </c>
      <c r="F463" s="5" t="str">
        <f>IF($C463&lt;&gt;"M5","",Price!G463)</f>
        <v/>
      </c>
      <c r="G463" s="65" t="str">
        <f>IF($C463&lt;&gt;"M5","",SSA!E463)</f>
        <v/>
      </c>
      <c r="H463" s="65" t="str">
        <f>IF($C463&lt;&gt;"M5","",SSA!F463)</f>
        <v/>
      </c>
      <c r="I463" s="5" t="str">
        <f t="shared" si="98"/>
        <v/>
      </c>
      <c r="J463" s="5" t="str">
        <f t="shared" si="102"/>
        <v/>
      </c>
      <c r="K463" s="5" t="str">
        <f t="shared" si="103"/>
        <v/>
      </c>
      <c r="L463" s="5" t="str">
        <f t="shared" si="104"/>
        <v/>
      </c>
      <c r="M463" s="5" t="str">
        <f t="shared" si="97"/>
        <v/>
      </c>
      <c r="N463" s="15" t="str">
        <f t="shared" si="99"/>
        <v/>
      </c>
      <c r="O463" s="15" t="str">
        <f t="shared" si="105"/>
        <v/>
      </c>
      <c r="P463" s="15" t="str">
        <f t="shared" si="106"/>
        <v/>
      </c>
      <c r="Q463" s="16" t="str">
        <f t="shared" si="107"/>
        <v/>
      </c>
      <c r="R463" s="17" t="str">
        <f t="shared" si="108"/>
        <v/>
      </c>
      <c r="S463" s="39" t="str">
        <f t="shared" ca="1" si="100"/>
        <v/>
      </c>
      <c r="T463" s="39" t="str">
        <f t="shared" ca="1" si="101"/>
        <v/>
      </c>
      <c r="U463" s="15" t="str">
        <f t="shared" ca="1" si="95"/>
        <v/>
      </c>
      <c r="V463" s="40" t="str">
        <f t="shared" ca="1" si="96"/>
        <v/>
      </c>
    </row>
    <row r="464" spans="1:22" x14ac:dyDescent="0.55000000000000004">
      <c r="A464" s="5" t="str">
        <f>IF('Data Validation'!$K$2&lt;&gt;TRUE,"",'Data Validation'!A464)</f>
        <v/>
      </c>
      <c r="B464" s="5" t="str">
        <f>IF('Data Validation'!$K$2&lt;&gt;TRUE,"",'Data Validation'!C464)</f>
        <v/>
      </c>
      <c r="C464" s="5" t="str">
        <f>IF('Data Validation'!$K$2&lt;&gt;TRUE,"",'Data Validation'!E464)</f>
        <v/>
      </c>
      <c r="D464" s="5" t="str">
        <f>IF('Data Validation'!$K$2&lt;&gt;TRUE,"",'Data Validation'!G464)</f>
        <v/>
      </c>
      <c r="E464" s="5" t="str">
        <f>IF($C464&lt;&gt;"M5","",Price!F464)</f>
        <v/>
      </c>
      <c r="F464" s="5" t="str">
        <f>IF($C464&lt;&gt;"M5","",Price!G464)</f>
        <v/>
      </c>
      <c r="G464" s="65" t="str">
        <f>IF($C464&lt;&gt;"M5","",SSA!E464)</f>
        <v/>
      </c>
      <c r="H464" s="65" t="str">
        <f>IF($C464&lt;&gt;"M5","",SSA!F464)</f>
        <v/>
      </c>
      <c r="I464" s="5" t="str">
        <f t="shared" si="98"/>
        <v/>
      </c>
      <c r="J464" s="5" t="str">
        <f t="shared" si="102"/>
        <v/>
      </c>
      <c r="K464" s="5" t="str">
        <f t="shared" si="103"/>
        <v/>
      </c>
      <c r="L464" s="5" t="str">
        <f t="shared" si="104"/>
        <v/>
      </c>
      <c r="M464" s="5" t="str">
        <f t="shared" si="97"/>
        <v/>
      </c>
      <c r="N464" s="15" t="str">
        <f t="shared" si="99"/>
        <v/>
      </c>
      <c r="O464" s="15" t="str">
        <f t="shared" si="105"/>
        <v/>
      </c>
      <c r="P464" s="15" t="str">
        <f t="shared" si="106"/>
        <v/>
      </c>
      <c r="Q464" s="16" t="str">
        <f t="shared" si="107"/>
        <v/>
      </c>
      <c r="R464" s="17" t="str">
        <f t="shared" si="108"/>
        <v/>
      </c>
      <c r="S464" s="39" t="str">
        <f t="shared" ca="1" si="100"/>
        <v/>
      </c>
      <c r="T464" s="39" t="str">
        <f t="shared" ca="1" si="101"/>
        <v/>
      </c>
      <c r="U464" s="15" t="str">
        <f t="shared" ca="1" si="95"/>
        <v/>
      </c>
      <c r="V464" s="40" t="str">
        <f t="shared" ca="1" si="96"/>
        <v/>
      </c>
    </row>
    <row r="465" spans="1:22" x14ac:dyDescent="0.55000000000000004">
      <c r="A465" s="5" t="str">
        <f>IF('Data Validation'!$K$2&lt;&gt;TRUE,"",'Data Validation'!A465)</f>
        <v/>
      </c>
      <c r="B465" s="5" t="str">
        <f>IF('Data Validation'!$K$2&lt;&gt;TRUE,"",'Data Validation'!C465)</f>
        <v/>
      </c>
      <c r="C465" s="5" t="str">
        <f>IF('Data Validation'!$K$2&lt;&gt;TRUE,"",'Data Validation'!E465)</f>
        <v/>
      </c>
      <c r="D465" s="5" t="str">
        <f>IF('Data Validation'!$K$2&lt;&gt;TRUE,"",'Data Validation'!G465)</f>
        <v/>
      </c>
      <c r="E465" s="5" t="str">
        <f>IF($C465&lt;&gt;"M5","",Price!F465)</f>
        <v/>
      </c>
      <c r="F465" s="5" t="str">
        <f>IF($C465&lt;&gt;"M5","",Price!G465)</f>
        <v/>
      </c>
      <c r="G465" s="65" t="str">
        <f>IF($C465&lt;&gt;"M5","",SSA!E465)</f>
        <v/>
      </c>
      <c r="H465" s="65" t="str">
        <f>IF($C465&lt;&gt;"M5","",SSA!F465)</f>
        <v/>
      </c>
      <c r="I465" s="5" t="str">
        <f t="shared" si="98"/>
        <v/>
      </c>
      <c r="J465" s="5" t="str">
        <f t="shared" si="102"/>
        <v/>
      </c>
      <c r="K465" s="5" t="str">
        <f t="shared" si="103"/>
        <v/>
      </c>
      <c r="L465" s="5" t="str">
        <f t="shared" si="104"/>
        <v/>
      </c>
      <c r="M465" s="5" t="str">
        <f t="shared" si="97"/>
        <v/>
      </c>
      <c r="N465" s="15" t="str">
        <f t="shared" si="99"/>
        <v/>
      </c>
      <c r="O465" s="15" t="str">
        <f t="shared" si="105"/>
        <v/>
      </c>
      <c r="P465" s="15" t="str">
        <f t="shared" si="106"/>
        <v/>
      </c>
      <c r="Q465" s="16" t="str">
        <f t="shared" si="107"/>
        <v/>
      </c>
      <c r="R465" s="17" t="str">
        <f t="shared" si="108"/>
        <v/>
      </c>
      <c r="S465" s="39" t="str">
        <f t="shared" ca="1" si="100"/>
        <v/>
      </c>
      <c r="T465" s="39" t="str">
        <f t="shared" ca="1" si="101"/>
        <v/>
      </c>
      <c r="U465" s="15" t="str">
        <f t="shared" ca="1" si="95"/>
        <v/>
      </c>
      <c r="V465" s="40" t="str">
        <f t="shared" ca="1" si="96"/>
        <v/>
      </c>
    </row>
    <row r="466" spans="1:22" x14ac:dyDescent="0.55000000000000004">
      <c r="A466" s="5" t="str">
        <f>IF('Data Validation'!$K$2&lt;&gt;TRUE,"",'Data Validation'!A466)</f>
        <v/>
      </c>
      <c r="B466" s="5" t="str">
        <f>IF('Data Validation'!$K$2&lt;&gt;TRUE,"",'Data Validation'!C466)</f>
        <v/>
      </c>
      <c r="C466" s="5" t="str">
        <f>IF('Data Validation'!$K$2&lt;&gt;TRUE,"",'Data Validation'!E466)</f>
        <v/>
      </c>
      <c r="D466" s="5" t="str">
        <f>IF('Data Validation'!$K$2&lt;&gt;TRUE,"",'Data Validation'!G466)</f>
        <v/>
      </c>
      <c r="E466" s="5" t="str">
        <f>IF($C466&lt;&gt;"M5","",Price!F466)</f>
        <v/>
      </c>
      <c r="F466" s="5" t="str">
        <f>IF($C466&lt;&gt;"M5","",Price!G466)</f>
        <v/>
      </c>
      <c r="G466" s="65" t="str">
        <f>IF($C466&lt;&gt;"M5","",SSA!E466)</f>
        <v/>
      </c>
      <c r="H466" s="65" t="str">
        <f>IF($C466&lt;&gt;"M5","",SSA!F466)</f>
        <v/>
      </c>
      <c r="I466" s="5" t="str">
        <f t="shared" si="98"/>
        <v/>
      </c>
      <c r="J466" s="5" t="str">
        <f t="shared" si="102"/>
        <v/>
      </c>
      <c r="K466" s="5" t="str">
        <f t="shared" si="103"/>
        <v/>
      </c>
      <c r="L466" s="5" t="str">
        <f t="shared" si="104"/>
        <v/>
      </c>
      <c r="M466" s="5" t="str">
        <f t="shared" si="97"/>
        <v/>
      </c>
      <c r="N466" s="15" t="str">
        <f t="shared" si="99"/>
        <v/>
      </c>
      <c r="O466" s="15" t="str">
        <f t="shared" si="105"/>
        <v/>
      </c>
      <c r="P466" s="15" t="str">
        <f t="shared" si="106"/>
        <v/>
      </c>
      <c r="Q466" s="16" t="str">
        <f t="shared" si="107"/>
        <v/>
      </c>
      <c r="R466" s="17" t="str">
        <f t="shared" si="108"/>
        <v/>
      </c>
      <c r="S466" s="39" t="str">
        <f t="shared" ca="1" si="100"/>
        <v/>
      </c>
      <c r="T466" s="39" t="str">
        <f t="shared" ca="1" si="101"/>
        <v/>
      </c>
      <c r="U466" s="15" t="str">
        <f t="shared" ca="1" si="95"/>
        <v/>
      </c>
      <c r="V466" s="40" t="str">
        <f t="shared" ca="1" si="96"/>
        <v/>
      </c>
    </row>
    <row r="467" spans="1:22" x14ac:dyDescent="0.55000000000000004">
      <c r="A467" s="5" t="str">
        <f>IF('Data Validation'!$K$2&lt;&gt;TRUE,"",'Data Validation'!A467)</f>
        <v/>
      </c>
      <c r="B467" s="5" t="str">
        <f>IF('Data Validation'!$K$2&lt;&gt;TRUE,"",'Data Validation'!C467)</f>
        <v/>
      </c>
      <c r="C467" s="5" t="str">
        <f>IF('Data Validation'!$K$2&lt;&gt;TRUE,"",'Data Validation'!E467)</f>
        <v/>
      </c>
      <c r="D467" s="5" t="str">
        <f>IF('Data Validation'!$K$2&lt;&gt;TRUE,"",'Data Validation'!G467)</f>
        <v/>
      </c>
      <c r="E467" s="5" t="str">
        <f>IF($C467&lt;&gt;"M5","",Price!F467)</f>
        <v/>
      </c>
      <c r="F467" s="5" t="str">
        <f>IF($C467&lt;&gt;"M5","",Price!G467)</f>
        <v/>
      </c>
      <c r="G467" s="65" t="str">
        <f>IF($C467&lt;&gt;"M5","",SSA!E467)</f>
        <v/>
      </c>
      <c r="H467" s="65" t="str">
        <f>IF($C467&lt;&gt;"M5","",SSA!F467)</f>
        <v/>
      </c>
      <c r="I467" s="5" t="str">
        <f t="shared" si="98"/>
        <v/>
      </c>
      <c r="J467" s="5" t="str">
        <f t="shared" si="102"/>
        <v/>
      </c>
      <c r="K467" s="5" t="str">
        <f t="shared" si="103"/>
        <v/>
      </c>
      <c r="L467" s="5" t="str">
        <f t="shared" si="104"/>
        <v/>
      </c>
      <c r="M467" s="5" t="str">
        <f t="shared" si="97"/>
        <v/>
      </c>
      <c r="N467" s="15" t="str">
        <f t="shared" si="99"/>
        <v/>
      </c>
      <c r="O467" s="15" t="str">
        <f t="shared" si="105"/>
        <v/>
      </c>
      <c r="P467" s="15" t="str">
        <f t="shared" si="106"/>
        <v/>
      </c>
      <c r="Q467" s="16" t="str">
        <f t="shared" si="107"/>
        <v/>
      </c>
      <c r="R467" s="17" t="str">
        <f t="shared" si="108"/>
        <v/>
      </c>
      <c r="S467" s="39" t="str">
        <f t="shared" ca="1" si="100"/>
        <v/>
      </c>
      <c r="T467" s="39" t="str">
        <f t="shared" ca="1" si="101"/>
        <v/>
      </c>
      <c r="U467" s="15" t="str">
        <f t="shared" ca="1" si="95"/>
        <v/>
      </c>
      <c r="V467" s="40" t="str">
        <f t="shared" ca="1" si="96"/>
        <v/>
      </c>
    </row>
    <row r="468" spans="1:22" x14ac:dyDescent="0.55000000000000004">
      <c r="A468" s="5" t="str">
        <f>IF('Data Validation'!$K$2&lt;&gt;TRUE,"",'Data Validation'!A468)</f>
        <v/>
      </c>
      <c r="B468" s="5" t="str">
        <f>IF('Data Validation'!$K$2&lt;&gt;TRUE,"",'Data Validation'!C468)</f>
        <v/>
      </c>
      <c r="C468" s="5" t="str">
        <f>IF('Data Validation'!$K$2&lt;&gt;TRUE,"",'Data Validation'!E468)</f>
        <v/>
      </c>
      <c r="D468" s="5" t="str">
        <f>IF('Data Validation'!$K$2&lt;&gt;TRUE,"",'Data Validation'!G468)</f>
        <v/>
      </c>
      <c r="E468" s="5" t="str">
        <f>IF($C468&lt;&gt;"M5","",Price!F468)</f>
        <v/>
      </c>
      <c r="F468" s="5" t="str">
        <f>IF($C468&lt;&gt;"M5","",Price!G468)</f>
        <v/>
      </c>
      <c r="G468" s="65" t="str">
        <f>IF($C468&lt;&gt;"M5","",SSA!E468)</f>
        <v/>
      </c>
      <c r="H468" s="65" t="str">
        <f>IF($C468&lt;&gt;"M5","",SSA!F468)</f>
        <v/>
      </c>
      <c r="I468" s="5" t="str">
        <f t="shared" si="98"/>
        <v/>
      </c>
      <c r="J468" s="5" t="str">
        <f t="shared" si="102"/>
        <v/>
      </c>
      <c r="K468" s="5" t="str">
        <f t="shared" si="103"/>
        <v/>
      </c>
      <c r="L468" s="5" t="str">
        <f t="shared" si="104"/>
        <v/>
      </c>
      <c r="M468" s="5" t="str">
        <f t="shared" si="97"/>
        <v/>
      </c>
      <c r="N468" s="15" t="str">
        <f t="shared" si="99"/>
        <v/>
      </c>
      <c r="O468" s="15" t="str">
        <f t="shared" si="105"/>
        <v/>
      </c>
      <c r="P468" s="15" t="str">
        <f t="shared" si="106"/>
        <v/>
      </c>
      <c r="Q468" s="16" t="str">
        <f t="shared" si="107"/>
        <v/>
      </c>
      <c r="R468" s="17" t="str">
        <f t="shared" si="108"/>
        <v/>
      </c>
      <c r="S468" s="39" t="str">
        <f t="shared" ca="1" si="100"/>
        <v/>
      </c>
      <c r="T468" s="39" t="str">
        <f t="shared" ca="1" si="101"/>
        <v/>
      </c>
      <c r="U468" s="15" t="str">
        <f t="shared" ref="U468:U500" ca="1" si="109">IFERROR(S468+T468,"")</f>
        <v/>
      </c>
      <c r="V468" s="40" t="str">
        <f t="shared" ref="V468:V500" ca="1" si="110">IF(U468="","",IF(U468&gt;=3,"Range Trade",""))</f>
        <v/>
      </c>
    </row>
    <row r="469" spans="1:22" x14ac:dyDescent="0.55000000000000004">
      <c r="A469" s="5" t="str">
        <f>IF('Data Validation'!$K$2&lt;&gt;TRUE,"",'Data Validation'!A469)</f>
        <v/>
      </c>
      <c r="B469" s="5" t="str">
        <f>IF('Data Validation'!$K$2&lt;&gt;TRUE,"",'Data Validation'!C469)</f>
        <v/>
      </c>
      <c r="C469" s="5" t="str">
        <f>IF('Data Validation'!$K$2&lt;&gt;TRUE,"",'Data Validation'!E469)</f>
        <v/>
      </c>
      <c r="D469" s="5" t="str">
        <f>IF('Data Validation'!$K$2&lt;&gt;TRUE,"",'Data Validation'!G469)</f>
        <v/>
      </c>
      <c r="E469" s="5" t="str">
        <f>IF($C469&lt;&gt;"M5","",Price!F469)</f>
        <v/>
      </c>
      <c r="F469" s="5" t="str">
        <f>IF($C469&lt;&gt;"M5","",Price!G469)</f>
        <v/>
      </c>
      <c r="G469" s="65" t="str">
        <f>IF($C469&lt;&gt;"M5","",SSA!E469)</f>
        <v/>
      </c>
      <c r="H469" s="65" t="str">
        <f>IF($C469&lt;&gt;"M5","",SSA!F469)</f>
        <v/>
      </c>
      <c r="I469" s="5" t="str">
        <f t="shared" si="98"/>
        <v/>
      </c>
      <c r="J469" s="5" t="str">
        <f t="shared" si="102"/>
        <v/>
      </c>
      <c r="K469" s="5" t="str">
        <f t="shared" si="103"/>
        <v/>
      </c>
      <c r="L469" s="5" t="str">
        <f t="shared" si="104"/>
        <v/>
      </c>
      <c r="M469" s="5" t="str">
        <f t="shared" ref="M469:M500" si="111">IFERROR(AVERAGE(L452:L469),"")</f>
        <v/>
      </c>
      <c r="N469" s="15" t="str">
        <f t="shared" si="99"/>
        <v/>
      </c>
      <c r="O469" s="15" t="str">
        <f t="shared" si="105"/>
        <v/>
      </c>
      <c r="P469" s="15" t="str">
        <f t="shared" si="106"/>
        <v/>
      </c>
      <c r="Q469" s="16" t="str">
        <f t="shared" si="107"/>
        <v/>
      </c>
      <c r="R469" s="17" t="str">
        <f t="shared" si="108"/>
        <v/>
      </c>
      <c r="S469" s="39" t="str">
        <f t="shared" ca="1" si="100"/>
        <v/>
      </c>
      <c r="T469" s="39" t="str">
        <f t="shared" ca="1" si="101"/>
        <v/>
      </c>
      <c r="U469" s="15" t="str">
        <f t="shared" ca="1" si="109"/>
        <v/>
      </c>
      <c r="V469" s="40" t="str">
        <f t="shared" ca="1" si="110"/>
        <v/>
      </c>
    </row>
    <row r="470" spans="1:22" x14ac:dyDescent="0.55000000000000004">
      <c r="A470" s="5" t="str">
        <f>IF('Data Validation'!$K$2&lt;&gt;TRUE,"",'Data Validation'!A470)</f>
        <v/>
      </c>
      <c r="B470" s="5" t="str">
        <f>IF('Data Validation'!$K$2&lt;&gt;TRUE,"",'Data Validation'!C470)</f>
        <v/>
      </c>
      <c r="C470" s="5" t="str">
        <f>IF('Data Validation'!$K$2&lt;&gt;TRUE,"",'Data Validation'!E470)</f>
        <v/>
      </c>
      <c r="D470" s="5" t="str">
        <f>IF('Data Validation'!$K$2&lt;&gt;TRUE,"",'Data Validation'!G470)</f>
        <v/>
      </c>
      <c r="E470" s="5" t="str">
        <f>IF($C470&lt;&gt;"M5","",Price!F470)</f>
        <v/>
      </c>
      <c r="F470" s="5" t="str">
        <f>IF($C470&lt;&gt;"M5","",Price!G470)</f>
        <v/>
      </c>
      <c r="G470" s="65" t="str">
        <f>IF($C470&lt;&gt;"M5","",SSA!E470)</f>
        <v/>
      </c>
      <c r="H470" s="65" t="str">
        <f>IF($C470&lt;&gt;"M5","",SSA!F470)</f>
        <v/>
      </c>
      <c r="I470" s="5" t="str">
        <f t="shared" si="98"/>
        <v/>
      </c>
      <c r="J470" s="5" t="str">
        <f t="shared" si="102"/>
        <v/>
      </c>
      <c r="K470" s="5" t="str">
        <f t="shared" si="103"/>
        <v/>
      </c>
      <c r="L470" s="5" t="str">
        <f t="shared" si="104"/>
        <v/>
      </c>
      <c r="M470" s="5" t="str">
        <f t="shared" si="111"/>
        <v/>
      </c>
      <c r="N470" s="15" t="str">
        <f t="shared" si="99"/>
        <v/>
      </c>
      <c r="O470" s="15" t="str">
        <f t="shared" si="105"/>
        <v/>
      </c>
      <c r="P470" s="15" t="str">
        <f t="shared" si="106"/>
        <v/>
      </c>
      <c r="Q470" s="16" t="str">
        <f t="shared" si="107"/>
        <v/>
      </c>
      <c r="R470" s="17" t="str">
        <f t="shared" si="108"/>
        <v/>
      </c>
      <c r="S470" s="39" t="str">
        <f t="shared" ca="1" si="100"/>
        <v/>
      </c>
      <c r="T470" s="39" t="str">
        <f t="shared" ca="1" si="101"/>
        <v/>
      </c>
      <c r="U470" s="15" t="str">
        <f t="shared" ca="1" si="109"/>
        <v/>
      </c>
      <c r="V470" s="40" t="str">
        <f t="shared" ca="1" si="110"/>
        <v/>
      </c>
    </row>
    <row r="471" spans="1:22" x14ac:dyDescent="0.55000000000000004">
      <c r="A471" s="5" t="str">
        <f>IF('Data Validation'!$K$2&lt;&gt;TRUE,"",'Data Validation'!A471)</f>
        <v/>
      </c>
      <c r="B471" s="5" t="str">
        <f>IF('Data Validation'!$K$2&lt;&gt;TRUE,"",'Data Validation'!C471)</f>
        <v/>
      </c>
      <c r="C471" s="5" t="str">
        <f>IF('Data Validation'!$K$2&lt;&gt;TRUE,"",'Data Validation'!E471)</f>
        <v/>
      </c>
      <c r="D471" s="5" t="str">
        <f>IF('Data Validation'!$K$2&lt;&gt;TRUE,"",'Data Validation'!G471)</f>
        <v/>
      </c>
      <c r="E471" s="5" t="str">
        <f>IF($C471&lt;&gt;"M5","",Price!F471)</f>
        <v/>
      </c>
      <c r="F471" s="5" t="str">
        <f>IF($C471&lt;&gt;"M5","",Price!G471)</f>
        <v/>
      </c>
      <c r="G471" s="65" t="str">
        <f>IF($C471&lt;&gt;"M5","",SSA!E471)</f>
        <v/>
      </c>
      <c r="H471" s="65" t="str">
        <f>IF($C471&lt;&gt;"M5","",SSA!F471)</f>
        <v/>
      </c>
      <c r="I471" s="5" t="str">
        <f t="shared" si="98"/>
        <v/>
      </c>
      <c r="J471" s="5" t="str">
        <f t="shared" si="102"/>
        <v/>
      </c>
      <c r="K471" s="5" t="str">
        <f t="shared" si="103"/>
        <v/>
      </c>
      <c r="L471" s="5" t="str">
        <f t="shared" si="104"/>
        <v/>
      </c>
      <c r="M471" s="5" t="str">
        <f t="shared" si="111"/>
        <v/>
      </c>
      <c r="N471" s="15" t="str">
        <f t="shared" si="99"/>
        <v/>
      </c>
      <c r="O471" s="15" t="str">
        <f t="shared" si="105"/>
        <v/>
      </c>
      <c r="P471" s="15" t="str">
        <f t="shared" si="106"/>
        <v/>
      </c>
      <c r="Q471" s="16" t="str">
        <f t="shared" si="107"/>
        <v/>
      </c>
      <c r="R471" s="17" t="str">
        <f t="shared" si="108"/>
        <v/>
      </c>
      <c r="S471" s="39" t="str">
        <f t="shared" ca="1" si="100"/>
        <v/>
      </c>
      <c r="T471" s="39" t="str">
        <f t="shared" ca="1" si="101"/>
        <v/>
      </c>
      <c r="U471" s="15" t="str">
        <f t="shared" ca="1" si="109"/>
        <v/>
      </c>
      <c r="V471" s="40" t="str">
        <f t="shared" ca="1" si="110"/>
        <v/>
      </c>
    </row>
    <row r="472" spans="1:22" x14ac:dyDescent="0.55000000000000004">
      <c r="A472" s="5" t="str">
        <f>IF('Data Validation'!$K$2&lt;&gt;TRUE,"",'Data Validation'!A472)</f>
        <v/>
      </c>
      <c r="B472" s="5" t="str">
        <f>IF('Data Validation'!$K$2&lt;&gt;TRUE,"",'Data Validation'!C472)</f>
        <v/>
      </c>
      <c r="C472" s="5" t="str">
        <f>IF('Data Validation'!$K$2&lt;&gt;TRUE,"",'Data Validation'!E472)</f>
        <v/>
      </c>
      <c r="D472" s="5" t="str">
        <f>IF('Data Validation'!$K$2&lt;&gt;TRUE,"",'Data Validation'!G472)</f>
        <v/>
      </c>
      <c r="E472" s="5" t="str">
        <f>IF($C472&lt;&gt;"M5","",Price!F472)</f>
        <v/>
      </c>
      <c r="F472" s="5" t="str">
        <f>IF($C472&lt;&gt;"M5","",Price!G472)</f>
        <v/>
      </c>
      <c r="G472" s="65" t="str">
        <f>IF($C472&lt;&gt;"M5","",SSA!E472)</f>
        <v/>
      </c>
      <c r="H472" s="65" t="str">
        <f>IF($C472&lt;&gt;"M5","",SSA!F472)</f>
        <v/>
      </c>
      <c r="I472" s="5" t="str">
        <f t="shared" si="98"/>
        <v/>
      </c>
      <c r="J472" s="5" t="str">
        <f t="shared" si="102"/>
        <v/>
      </c>
      <c r="K472" s="5" t="str">
        <f t="shared" si="103"/>
        <v/>
      </c>
      <c r="L472" s="5" t="str">
        <f t="shared" si="104"/>
        <v/>
      </c>
      <c r="M472" s="5" t="str">
        <f t="shared" si="111"/>
        <v/>
      </c>
      <c r="N472" s="15" t="str">
        <f t="shared" si="99"/>
        <v/>
      </c>
      <c r="O472" s="15" t="str">
        <f t="shared" si="105"/>
        <v/>
      </c>
      <c r="P472" s="15" t="str">
        <f t="shared" si="106"/>
        <v/>
      </c>
      <c r="Q472" s="16" t="str">
        <f t="shared" si="107"/>
        <v/>
      </c>
      <c r="R472" s="17" t="str">
        <f t="shared" si="108"/>
        <v/>
      </c>
      <c r="S472" s="39" t="str">
        <f t="shared" ca="1" si="100"/>
        <v/>
      </c>
      <c r="T472" s="39" t="str">
        <f t="shared" ca="1" si="101"/>
        <v/>
      </c>
      <c r="U472" s="15" t="str">
        <f t="shared" ca="1" si="109"/>
        <v/>
      </c>
      <c r="V472" s="40" t="str">
        <f t="shared" ca="1" si="110"/>
        <v/>
      </c>
    </row>
    <row r="473" spans="1:22" x14ac:dyDescent="0.55000000000000004">
      <c r="A473" s="5" t="str">
        <f>IF('Data Validation'!$K$2&lt;&gt;TRUE,"",'Data Validation'!A473)</f>
        <v/>
      </c>
      <c r="B473" s="5" t="str">
        <f>IF('Data Validation'!$K$2&lt;&gt;TRUE,"",'Data Validation'!C473)</f>
        <v/>
      </c>
      <c r="C473" s="5" t="str">
        <f>IF('Data Validation'!$K$2&lt;&gt;TRUE,"",'Data Validation'!E473)</f>
        <v/>
      </c>
      <c r="D473" s="5" t="str">
        <f>IF('Data Validation'!$K$2&lt;&gt;TRUE,"",'Data Validation'!G473)</f>
        <v/>
      </c>
      <c r="E473" s="5" t="str">
        <f>IF($C473&lt;&gt;"M5","",Price!F473)</f>
        <v/>
      </c>
      <c r="F473" s="5" t="str">
        <f>IF($C473&lt;&gt;"M5","",Price!G473)</f>
        <v/>
      </c>
      <c r="G473" s="65" t="str">
        <f>IF($C473&lt;&gt;"M5","",SSA!E473)</f>
        <v/>
      </c>
      <c r="H473" s="65" t="str">
        <f>IF($C473&lt;&gt;"M5","",SSA!F473)</f>
        <v/>
      </c>
      <c r="I473" s="5" t="str">
        <f t="shared" si="98"/>
        <v/>
      </c>
      <c r="J473" s="5" t="str">
        <f t="shared" si="102"/>
        <v/>
      </c>
      <c r="K473" s="5" t="str">
        <f t="shared" si="103"/>
        <v/>
      </c>
      <c r="L473" s="5" t="str">
        <f t="shared" si="104"/>
        <v/>
      </c>
      <c r="M473" s="5" t="str">
        <f t="shared" si="111"/>
        <v/>
      </c>
      <c r="N473" s="15" t="str">
        <f t="shared" si="99"/>
        <v/>
      </c>
      <c r="O473" s="15" t="str">
        <f t="shared" si="105"/>
        <v/>
      </c>
      <c r="P473" s="15" t="str">
        <f t="shared" si="106"/>
        <v/>
      </c>
      <c r="Q473" s="16" t="str">
        <f t="shared" si="107"/>
        <v/>
      </c>
      <c r="R473" s="17" t="str">
        <f t="shared" si="108"/>
        <v/>
      </c>
      <c r="S473" s="39" t="str">
        <f t="shared" ca="1" si="100"/>
        <v/>
      </c>
      <c r="T473" s="39" t="str">
        <f t="shared" ca="1" si="101"/>
        <v/>
      </c>
      <c r="U473" s="15" t="str">
        <f t="shared" ca="1" si="109"/>
        <v/>
      </c>
      <c r="V473" s="40" t="str">
        <f t="shared" ca="1" si="110"/>
        <v/>
      </c>
    </row>
    <row r="474" spans="1:22" x14ac:dyDescent="0.55000000000000004">
      <c r="A474" s="5" t="str">
        <f>IF('Data Validation'!$K$2&lt;&gt;TRUE,"",'Data Validation'!A474)</f>
        <v/>
      </c>
      <c r="B474" s="5" t="str">
        <f>IF('Data Validation'!$K$2&lt;&gt;TRUE,"",'Data Validation'!C474)</f>
        <v/>
      </c>
      <c r="C474" s="5" t="str">
        <f>IF('Data Validation'!$K$2&lt;&gt;TRUE,"",'Data Validation'!E474)</f>
        <v/>
      </c>
      <c r="D474" s="5" t="str">
        <f>IF('Data Validation'!$K$2&lt;&gt;TRUE,"",'Data Validation'!G474)</f>
        <v/>
      </c>
      <c r="E474" s="5" t="str">
        <f>IF($C474&lt;&gt;"M5","",Price!F474)</f>
        <v/>
      </c>
      <c r="F474" s="5" t="str">
        <f>IF($C474&lt;&gt;"M5","",Price!G474)</f>
        <v/>
      </c>
      <c r="G474" s="65" t="str">
        <f>IF($C474&lt;&gt;"M5","",SSA!E474)</f>
        <v/>
      </c>
      <c r="H474" s="65" t="str">
        <f>IF($C474&lt;&gt;"M5","",SSA!F474)</f>
        <v/>
      </c>
      <c r="I474" s="5" t="str">
        <f t="shared" si="98"/>
        <v/>
      </c>
      <c r="J474" s="5" t="str">
        <f t="shared" si="102"/>
        <v/>
      </c>
      <c r="K474" s="5" t="str">
        <f t="shared" si="103"/>
        <v/>
      </c>
      <c r="L474" s="5" t="str">
        <f t="shared" si="104"/>
        <v/>
      </c>
      <c r="M474" s="5" t="str">
        <f t="shared" si="111"/>
        <v/>
      </c>
      <c r="N474" s="15" t="str">
        <f t="shared" si="99"/>
        <v/>
      </c>
      <c r="O474" s="15" t="str">
        <f t="shared" si="105"/>
        <v/>
      </c>
      <c r="P474" s="15" t="str">
        <f t="shared" si="106"/>
        <v/>
      </c>
      <c r="Q474" s="16" t="str">
        <f t="shared" si="107"/>
        <v/>
      </c>
      <c r="R474" s="17" t="str">
        <f t="shared" si="108"/>
        <v/>
      </c>
      <c r="S474" s="39" t="str">
        <f t="shared" ca="1" si="100"/>
        <v/>
      </c>
      <c r="T474" s="39" t="str">
        <f t="shared" ca="1" si="101"/>
        <v/>
      </c>
      <c r="U474" s="15" t="str">
        <f t="shared" ca="1" si="109"/>
        <v/>
      </c>
      <c r="V474" s="40" t="str">
        <f t="shared" ca="1" si="110"/>
        <v/>
      </c>
    </row>
    <row r="475" spans="1:22" x14ac:dyDescent="0.55000000000000004">
      <c r="A475" s="5" t="str">
        <f>IF('Data Validation'!$K$2&lt;&gt;TRUE,"",'Data Validation'!A475)</f>
        <v/>
      </c>
      <c r="B475" s="5" t="str">
        <f>IF('Data Validation'!$K$2&lt;&gt;TRUE,"",'Data Validation'!C475)</f>
        <v/>
      </c>
      <c r="C475" s="5" t="str">
        <f>IF('Data Validation'!$K$2&lt;&gt;TRUE,"",'Data Validation'!E475)</f>
        <v/>
      </c>
      <c r="D475" s="5" t="str">
        <f>IF('Data Validation'!$K$2&lt;&gt;TRUE,"",'Data Validation'!G475)</f>
        <v/>
      </c>
      <c r="E475" s="5" t="str">
        <f>IF($C475&lt;&gt;"M5","",Price!F475)</f>
        <v/>
      </c>
      <c r="F475" s="5" t="str">
        <f>IF($C475&lt;&gt;"M5","",Price!G475)</f>
        <v/>
      </c>
      <c r="G475" s="65" t="str">
        <f>IF($C475&lt;&gt;"M5","",SSA!E475)</f>
        <v/>
      </c>
      <c r="H475" s="65" t="str">
        <f>IF($C475&lt;&gt;"M5","",SSA!F475)</f>
        <v/>
      </c>
      <c r="I475" s="5" t="str">
        <f t="shared" si="98"/>
        <v/>
      </c>
      <c r="J475" s="5" t="str">
        <f t="shared" si="102"/>
        <v/>
      </c>
      <c r="K475" s="5" t="str">
        <f t="shared" si="103"/>
        <v/>
      </c>
      <c r="L475" s="5" t="str">
        <f t="shared" si="104"/>
        <v/>
      </c>
      <c r="M475" s="5" t="str">
        <f t="shared" si="111"/>
        <v/>
      </c>
      <c r="N475" s="15" t="str">
        <f t="shared" si="99"/>
        <v/>
      </c>
      <c r="O475" s="15" t="str">
        <f t="shared" si="105"/>
        <v/>
      </c>
      <c r="P475" s="15" t="str">
        <f t="shared" si="106"/>
        <v/>
      </c>
      <c r="Q475" s="16" t="str">
        <f t="shared" si="107"/>
        <v/>
      </c>
      <c r="R475" s="17" t="str">
        <f t="shared" si="108"/>
        <v/>
      </c>
      <c r="S475" s="39" t="str">
        <f t="shared" ca="1" si="100"/>
        <v/>
      </c>
      <c r="T475" s="39" t="str">
        <f t="shared" ca="1" si="101"/>
        <v/>
      </c>
      <c r="U475" s="15" t="str">
        <f t="shared" ca="1" si="109"/>
        <v/>
      </c>
      <c r="V475" s="40" t="str">
        <f t="shared" ca="1" si="110"/>
        <v/>
      </c>
    </row>
    <row r="476" spans="1:22" x14ac:dyDescent="0.55000000000000004">
      <c r="A476" s="5" t="str">
        <f>IF('Data Validation'!$K$2&lt;&gt;TRUE,"",'Data Validation'!A476)</f>
        <v/>
      </c>
      <c r="B476" s="5" t="str">
        <f>IF('Data Validation'!$K$2&lt;&gt;TRUE,"",'Data Validation'!C476)</f>
        <v/>
      </c>
      <c r="C476" s="5" t="str">
        <f>IF('Data Validation'!$K$2&lt;&gt;TRUE,"",'Data Validation'!E476)</f>
        <v/>
      </c>
      <c r="D476" s="5" t="str">
        <f>IF('Data Validation'!$K$2&lt;&gt;TRUE,"",'Data Validation'!G476)</f>
        <v/>
      </c>
      <c r="E476" s="5" t="str">
        <f>IF($C476&lt;&gt;"M5","",Price!F476)</f>
        <v/>
      </c>
      <c r="F476" s="5" t="str">
        <f>IF($C476&lt;&gt;"M5","",Price!G476)</f>
        <v/>
      </c>
      <c r="G476" s="65" t="str">
        <f>IF($C476&lt;&gt;"M5","",SSA!E476)</f>
        <v/>
      </c>
      <c r="H476" s="65" t="str">
        <f>IF($C476&lt;&gt;"M5","",SSA!F476)</f>
        <v/>
      </c>
      <c r="I476" s="5" t="str">
        <f t="shared" si="98"/>
        <v/>
      </c>
      <c r="J476" s="5" t="str">
        <f t="shared" si="102"/>
        <v/>
      </c>
      <c r="K476" s="5" t="str">
        <f t="shared" si="103"/>
        <v/>
      </c>
      <c r="L476" s="5" t="str">
        <f t="shared" si="104"/>
        <v/>
      </c>
      <c r="M476" s="5" t="str">
        <f t="shared" si="111"/>
        <v/>
      </c>
      <c r="N476" s="15" t="str">
        <f t="shared" si="99"/>
        <v/>
      </c>
      <c r="O476" s="15" t="str">
        <f t="shared" si="105"/>
        <v/>
      </c>
      <c r="P476" s="15" t="str">
        <f t="shared" si="106"/>
        <v/>
      </c>
      <c r="Q476" s="16" t="str">
        <f t="shared" si="107"/>
        <v/>
      </c>
      <c r="R476" s="17" t="str">
        <f t="shared" si="108"/>
        <v/>
      </c>
      <c r="S476" s="39" t="str">
        <f t="shared" ca="1" si="100"/>
        <v/>
      </c>
      <c r="T476" s="39" t="str">
        <f t="shared" ca="1" si="101"/>
        <v/>
      </c>
      <c r="U476" s="15" t="str">
        <f t="shared" ca="1" si="109"/>
        <v/>
      </c>
      <c r="V476" s="40" t="str">
        <f t="shared" ca="1" si="110"/>
        <v/>
      </c>
    </row>
    <row r="477" spans="1:22" x14ac:dyDescent="0.55000000000000004">
      <c r="A477" s="5" t="str">
        <f>IF('Data Validation'!$K$2&lt;&gt;TRUE,"",'Data Validation'!A477)</f>
        <v/>
      </c>
      <c r="B477" s="5" t="str">
        <f>IF('Data Validation'!$K$2&lt;&gt;TRUE,"",'Data Validation'!C477)</f>
        <v/>
      </c>
      <c r="C477" s="5" t="str">
        <f>IF('Data Validation'!$K$2&lt;&gt;TRUE,"",'Data Validation'!E477)</f>
        <v/>
      </c>
      <c r="D477" s="5" t="str">
        <f>IF('Data Validation'!$K$2&lt;&gt;TRUE,"",'Data Validation'!G477)</f>
        <v/>
      </c>
      <c r="E477" s="5" t="str">
        <f>IF($C477&lt;&gt;"M5","",Price!F477)</f>
        <v/>
      </c>
      <c r="F477" s="5" t="str">
        <f>IF($C477&lt;&gt;"M5","",Price!G477)</f>
        <v/>
      </c>
      <c r="G477" s="65" t="str">
        <f>IF($C477&lt;&gt;"M5","",SSA!E477)</f>
        <v/>
      </c>
      <c r="H477" s="65" t="str">
        <f>IF($C477&lt;&gt;"M5","",SSA!F477)</f>
        <v/>
      </c>
      <c r="I477" s="5" t="str">
        <f t="shared" si="98"/>
        <v/>
      </c>
      <c r="J477" s="5" t="str">
        <f t="shared" si="102"/>
        <v/>
      </c>
      <c r="K477" s="5" t="str">
        <f t="shared" si="103"/>
        <v/>
      </c>
      <c r="L477" s="5" t="str">
        <f t="shared" si="104"/>
        <v/>
      </c>
      <c r="M477" s="5" t="str">
        <f t="shared" si="111"/>
        <v/>
      </c>
      <c r="N477" s="15" t="str">
        <f t="shared" si="99"/>
        <v/>
      </c>
      <c r="O477" s="15" t="str">
        <f t="shared" si="105"/>
        <v/>
      </c>
      <c r="P477" s="15" t="str">
        <f t="shared" si="106"/>
        <v/>
      </c>
      <c r="Q477" s="16" t="str">
        <f t="shared" si="107"/>
        <v/>
      </c>
      <c r="R477" s="17" t="str">
        <f t="shared" si="108"/>
        <v/>
      </c>
      <c r="S477" s="39" t="str">
        <f t="shared" ca="1" si="100"/>
        <v/>
      </c>
      <c r="T477" s="39" t="str">
        <f t="shared" ca="1" si="101"/>
        <v/>
      </c>
      <c r="U477" s="15" t="str">
        <f t="shared" ca="1" si="109"/>
        <v/>
      </c>
      <c r="V477" s="40" t="str">
        <f t="shared" ca="1" si="110"/>
        <v/>
      </c>
    </row>
    <row r="478" spans="1:22" x14ac:dyDescent="0.55000000000000004">
      <c r="A478" s="5" t="str">
        <f>IF('Data Validation'!$K$2&lt;&gt;TRUE,"",'Data Validation'!A478)</f>
        <v/>
      </c>
      <c r="B478" s="5" t="str">
        <f>IF('Data Validation'!$K$2&lt;&gt;TRUE,"",'Data Validation'!C478)</f>
        <v/>
      </c>
      <c r="C478" s="5" t="str">
        <f>IF('Data Validation'!$K$2&lt;&gt;TRUE,"",'Data Validation'!E478)</f>
        <v/>
      </c>
      <c r="D478" s="5" t="str">
        <f>IF('Data Validation'!$K$2&lt;&gt;TRUE,"",'Data Validation'!G478)</f>
        <v/>
      </c>
      <c r="E478" s="5" t="str">
        <f>IF($C478&lt;&gt;"M5","",Price!F478)</f>
        <v/>
      </c>
      <c r="F478" s="5" t="str">
        <f>IF($C478&lt;&gt;"M5","",Price!G478)</f>
        <v/>
      </c>
      <c r="G478" s="65" t="str">
        <f>IF($C478&lt;&gt;"M5","",SSA!E478)</f>
        <v/>
      </c>
      <c r="H478" s="65" t="str">
        <f>IF($C478&lt;&gt;"M5","",SSA!F478)</f>
        <v/>
      </c>
      <c r="I478" s="5" t="str">
        <f t="shared" si="98"/>
        <v/>
      </c>
      <c r="J478" s="5" t="str">
        <f t="shared" si="102"/>
        <v/>
      </c>
      <c r="K478" s="5" t="str">
        <f t="shared" si="103"/>
        <v/>
      </c>
      <c r="L478" s="5" t="str">
        <f t="shared" si="104"/>
        <v/>
      </c>
      <c r="M478" s="5" t="str">
        <f t="shared" si="111"/>
        <v/>
      </c>
      <c r="N478" s="15" t="str">
        <f t="shared" si="99"/>
        <v/>
      </c>
      <c r="O478" s="15" t="str">
        <f t="shared" si="105"/>
        <v/>
      </c>
      <c r="P478" s="15" t="str">
        <f t="shared" si="106"/>
        <v/>
      </c>
      <c r="Q478" s="16" t="str">
        <f t="shared" si="107"/>
        <v/>
      </c>
      <c r="R478" s="17" t="str">
        <f t="shared" si="108"/>
        <v/>
      </c>
      <c r="S478" s="39" t="str">
        <f t="shared" ca="1" si="100"/>
        <v/>
      </c>
      <c r="T478" s="39" t="str">
        <f t="shared" ca="1" si="101"/>
        <v/>
      </c>
      <c r="U478" s="15" t="str">
        <f t="shared" ca="1" si="109"/>
        <v/>
      </c>
      <c r="V478" s="40" t="str">
        <f t="shared" ca="1" si="110"/>
        <v/>
      </c>
    </row>
    <row r="479" spans="1:22" x14ac:dyDescent="0.55000000000000004">
      <c r="A479" s="5" t="str">
        <f>IF('Data Validation'!$K$2&lt;&gt;TRUE,"",'Data Validation'!A479)</f>
        <v/>
      </c>
      <c r="B479" s="5" t="str">
        <f>IF('Data Validation'!$K$2&lt;&gt;TRUE,"",'Data Validation'!C479)</f>
        <v/>
      </c>
      <c r="C479" s="5" t="str">
        <f>IF('Data Validation'!$K$2&lt;&gt;TRUE,"",'Data Validation'!E479)</f>
        <v/>
      </c>
      <c r="D479" s="5" t="str">
        <f>IF('Data Validation'!$K$2&lt;&gt;TRUE,"",'Data Validation'!G479)</f>
        <v/>
      </c>
      <c r="E479" s="5" t="str">
        <f>IF($C479&lt;&gt;"M5","",Price!F479)</f>
        <v/>
      </c>
      <c r="F479" s="5" t="str">
        <f>IF($C479&lt;&gt;"M5","",Price!G479)</f>
        <v/>
      </c>
      <c r="G479" s="65" t="str">
        <f>IF($C479&lt;&gt;"M5","",SSA!E479)</f>
        <v/>
      </c>
      <c r="H479" s="65" t="str">
        <f>IF($C479&lt;&gt;"M5","",SSA!F479)</f>
        <v/>
      </c>
      <c r="I479" s="5" t="str">
        <f t="shared" si="98"/>
        <v/>
      </c>
      <c r="J479" s="5" t="str">
        <f t="shared" si="102"/>
        <v/>
      </c>
      <c r="K479" s="5" t="str">
        <f t="shared" si="103"/>
        <v/>
      </c>
      <c r="L479" s="5" t="str">
        <f t="shared" si="104"/>
        <v/>
      </c>
      <c r="M479" s="5" t="str">
        <f t="shared" si="111"/>
        <v/>
      </c>
      <c r="N479" s="15" t="str">
        <f t="shared" si="99"/>
        <v/>
      </c>
      <c r="O479" s="15" t="str">
        <f t="shared" si="105"/>
        <v/>
      </c>
      <c r="P479" s="15" t="str">
        <f t="shared" si="106"/>
        <v/>
      </c>
      <c r="Q479" s="16" t="str">
        <f t="shared" si="107"/>
        <v/>
      </c>
      <c r="R479" s="17" t="str">
        <f t="shared" si="108"/>
        <v/>
      </c>
      <c r="S479" s="39" t="str">
        <f t="shared" ca="1" si="100"/>
        <v/>
      </c>
      <c r="T479" s="39" t="str">
        <f t="shared" ca="1" si="101"/>
        <v/>
      </c>
      <c r="U479" s="15" t="str">
        <f t="shared" ca="1" si="109"/>
        <v/>
      </c>
      <c r="V479" s="40" t="str">
        <f t="shared" ca="1" si="110"/>
        <v/>
      </c>
    </row>
    <row r="480" spans="1:22" x14ac:dyDescent="0.55000000000000004">
      <c r="A480" s="5" t="str">
        <f>IF('Data Validation'!$K$2&lt;&gt;TRUE,"",'Data Validation'!A480)</f>
        <v/>
      </c>
      <c r="B480" s="5" t="str">
        <f>IF('Data Validation'!$K$2&lt;&gt;TRUE,"",'Data Validation'!C480)</f>
        <v/>
      </c>
      <c r="C480" s="5" t="str">
        <f>IF('Data Validation'!$K$2&lt;&gt;TRUE,"",'Data Validation'!E480)</f>
        <v/>
      </c>
      <c r="D480" s="5" t="str">
        <f>IF('Data Validation'!$K$2&lt;&gt;TRUE,"",'Data Validation'!G480)</f>
        <v/>
      </c>
      <c r="E480" s="5" t="str">
        <f>IF($C480&lt;&gt;"M5","",Price!F480)</f>
        <v/>
      </c>
      <c r="F480" s="5" t="str">
        <f>IF($C480&lt;&gt;"M5","",Price!G480)</f>
        <v/>
      </c>
      <c r="G480" s="65" t="str">
        <f>IF($C480&lt;&gt;"M5","",SSA!E480)</f>
        <v/>
      </c>
      <c r="H480" s="65" t="str">
        <f>IF($C480&lt;&gt;"M5","",SSA!F480)</f>
        <v/>
      </c>
      <c r="I480" s="5" t="str">
        <f t="shared" si="98"/>
        <v/>
      </c>
      <c r="J480" s="5" t="str">
        <f t="shared" si="102"/>
        <v/>
      </c>
      <c r="K480" s="5" t="str">
        <f t="shared" si="103"/>
        <v/>
      </c>
      <c r="L480" s="5" t="str">
        <f t="shared" si="104"/>
        <v/>
      </c>
      <c r="M480" s="5" t="str">
        <f t="shared" si="111"/>
        <v/>
      </c>
      <c r="N480" s="15" t="str">
        <f t="shared" si="99"/>
        <v/>
      </c>
      <c r="O480" s="15" t="str">
        <f t="shared" si="105"/>
        <v/>
      </c>
      <c r="P480" s="15" t="str">
        <f t="shared" si="106"/>
        <v/>
      </c>
      <c r="Q480" s="16" t="str">
        <f t="shared" si="107"/>
        <v/>
      </c>
      <c r="R480" s="17" t="str">
        <f t="shared" si="108"/>
        <v/>
      </c>
      <c r="S480" s="39" t="str">
        <f t="shared" ca="1" si="100"/>
        <v/>
      </c>
      <c r="T480" s="39" t="str">
        <f t="shared" ca="1" si="101"/>
        <v/>
      </c>
      <c r="U480" s="15" t="str">
        <f t="shared" ca="1" si="109"/>
        <v/>
      </c>
      <c r="V480" s="40" t="str">
        <f t="shared" ca="1" si="110"/>
        <v/>
      </c>
    </row>
    <row r="481" spans="1:22" x14ac:dyDescent="0.55000000000000004">
      <c r="A481" s="5" t="str">
        <f>IF('Data Validation'!$K$2&lt;&gt;TRUE,"",'Data Validation'!A481)</f>
        <v/>
      </c>
      <c r="B481" s="5" t="str">
        <f>IF('Data Validation'!$K$2&lt;&gt;TRUE,"",'Data Validation'!C481)</f>
        <v/>
      </c>
      <c r="C481" s="5" t="str">
        <f>IF('Data Validation'!$K$2&lt;&gt;TRUE,"",'Data Validation'!E481)</f>
        <v/>
      </c>
      <c r="D481" s="5" t="str">
        <f>IF('Data Validation'!$K$2&lt;&gt;TRUE,"",'Data Validation'!G481)</f>
        <v/>
      </c>
      <c r="E481" s="5" t="str">
        <f>IF($C481&lt;&gt;"M5","",Price!F481)</f>
        <v/>
      </c>
      <c r="F481" s="5" t="str">
        <f>IF($C481&lt;&gt;"M5","",Price!G481)</f>
        <v/>
      </c>
      <c r="G481" s="65" t="str">
        <f>IF($C481&lt;&gt;"M5","",SSA!E481)</f>
        <v/>
      </c>
      <c r="H481" s="65" t="str">
        <f>IF($C481&lt;&gt;"M5","",SSA!F481)</f>
        <v/>
      </c>
      <c r="I481" s="5" t="str">
        <f t="shared" si="98"/>
        <v/>
      </c>
      <c r="J481" s="5" t="str">
        <f t="shared" si="102"/>
        <v/>
      </c>
      <c r="K481" s="5" t="str">
        <f t="shared" si="103"/>
        <v/>
      </c>
      <c r="L481" s="5" t="str">
        <f t="shared" si="104"/>
        <v/>
      </c>
      <c r="M481" s="5" t="str">
        <f t="shared" si="111"/>
        <v/>
      </c>
      <c r="N481" s="15" t="str">
        <f t="shared" si="99"/>
        <v/>
      </c>
      <c r="O481" s="15" t="str">
        <f t="shared" si="105"/>
        <v/>
      </c>
      <c r="P481" s="15" t="str">
        <f t="shared" si="106"/>
        <v/>
      </c>
      <c r="Q481" s="16" t="str">
        <f t="shared" si="107"/>
        <v/>
      </c>
      <c r="R481" s="17" t="str">
        <f t="shared" si="108"/>
        <v/>
      </c>
      <c r="S481" s="39" t="str">
        <f t="shared" ca="1" si="100"/>
        <v/>
      </c>
      <c r="T481" s="39" t="str">
        <f t="shared" ca="1" si="101"/>
        <v/>
      </c>
      <c r="U481" s="15" t="str">
        <f t="shared" ca="1" si="109"/>
        <v/>
      </c>
      <c r="V481" s="40" t="str">
        <f t="shared" ca="1" si="110"/>
        <v/>
      </c>
    </row>
    <row r="482" spans="1:22" x14ac:dyDescent="0.55000000000000004">
      <c r="A482" s="5" t="str">
        <f>IF('Data Validation'!$K$2&lt;&gt;TRUE,"",'Data Validation'!A482)</f>
        <v/>
      </c>
      <c r="B482" s="5" t="str">
        <f>IF('Data Validation'!$K$2&lt;&gt;TRUE,"",'Data Validation'!C482)</f>
        <v/>
      </c>
      <c r="C482" s="5" t="str">
        <f>IF('Data Validation'!$K$2&lt;&gt;TRUE,"",'Data Validation'!E482)</f>
        <v/>
      </c>
      <c r="D482" s="5" t="str">
        <f>IF('Data Validation'!$K$2&lt;&gt;TRUE,"",'Data Validation'!G482)</f>
        <v/>
      </c>
      <c r="E482" s="5" t="str">
        <f>IF($C482&lt;&gt;"M5","",Price!F482)</f>
        <v/>
      </c>
      <c r="F482" s="5" t="str">
        <f>IF($C482&lt;&gt;"M5","",Price!G482)</f>
        <v/>
      </c>
      <c r="G482" s="65" t="str">
        <f>IF($C482&lt;&gt;"M5","",SSA!E482)</f>
        <v/>
      </c>
      <c r="H482" s="65" t="str">
        <f>IF($C482&lt;&gt;"M5","",SSA!F482)</f>
        <v/>
      </c>
      <c r="I482" s="5" t="str">
        <f t="shared" si="98"/>
        <v/>
      </c>
      <c r="J482" s="5" t="str">
        <f t="shared" si="102"/>
        <v/>
      </c>
      <c r="K482" s="5" t="str">
        <f t="shared" si="103"/>
        <v/>
      </c>
      <c r="L482" s="5" t="str">
        <f t="shared" si="104"/>
        <v/>
      </c>
      <c r="M482" s="5" t="str">
        <f t="shared" si="111"/>
        <v/>
      </c>
      <c r="N482" s="15" t="str">
        <f t="shared" si="99"/>
        <v/>
      </c>
      <c r="O482" s="15" t="str">
        <f t="shared" si="105"/>
        <v/>
      </c>
      <c r="P482" s="15" t="str">
        <f t="shared" si="106"/>
        <v/>
      </c>
      <c r="Q482" s="16" t="str">
        <f t="shared" si="107"/>
        <v/>
      </c>
      <c r="R482" s="17" t="str">
        <f t="shared" si="108"/>
        <v/>
      </c>
      <c r="S482" s="39" t="str">
        <f t="shared" ca="1" si="100"/>
        <v/>
      </c>
      <c r="T482" s="39" t="str">
        <f t="shared" ca="1" si="101"/>
        <v/>
      </c>
      <c r="U482" s="15" t="str">
        <f t="shared" ca="1" si="109"/>
        <v/>
      </c>
      <c r="V482" s="40" t="str">
        <f t="shared" ca="1" si="110"/>
        <v/>
      </c>
    </row>
    <row r="483" spans="1:22" x14ac:dyDescent="0.55000000000000004">
      <c r="A483" s="5" t="str">
        <f>IF('Data Validation'!$K$2&lt;&gt;TRUE,"",'Data Validation'!A483)</f>
        <v/>
      </c>
      <c r="B483" s="5" t="str">
        <f>IF('Data Validation'!$K$2&lt;&gt;TRUE,"",'Data Validation'!C483)</f>
        <v/>
      </c>
      <c r="C483" s="5" t="str">
        <f>IF('Data Validation'!$K$2&lt;&gt;TRUE,"",'Data Validation'!E483)</f>
        <v/>
      </c>
      <c r="D483" s="5" t="str">
        <f>IF('Data Validation'!$K$2&lt;&gt;TRUE,"",'Data Validation'!G483)</f>
        <v/>
      </c>
      <c r="E483" s="5" t="str">
        <f>IF($C483&lt;&gt;"M5","",Price!F483)</f>
        <v/>
      </c>
      <c r="F483" s="5" t="str">
        <f>IF($C483&lt;&gt;"M5","",Price!G483)</f>
        <v/>
      </c>
      <c r="G483" s="65" t="str">
        <f>IF($C483&lt;&gt;"M5","",SSA!E483)</f>
        <v/>
      </c>
      <c r="H483" s="65" t="str">
        <f>IF($C483&lt;&gt;"M5","",SSA!F483)</f>
        <v/>
      </c>
      <c r="I483" s="5" t="str">
        <f t="shared" si="98"/>
        <v/>
      </c>
      <c r="J483" s="5" t="str">
        <f t="shared" si="102"/>
        <v/>
      </c>
      <c r="K483" s="5" t="str">
        <f t="shared" si="103"/>
        <v/>
      </c>
      <c r="L483" s="5" t="str">
        <f t="shared" si="104"/>
        <v/>
      </c>
      <c r="M483" s="5" t="str">
        <f t="shared" si="111"/>
        <v/>
      </c>
      <c r="N483" s="15" t="str">
        <f t="shared" si="99"/>
        <v/>
      </c>
      <c r="O483" s="15" t="str">
        <f t="shared" si="105"/>
        <v/>
      </c>
      <c r="P483" s="15" t="str">
        <f t="shared" si="106"/>
        <v/>
      </c>
      <c r="Q483" s="16" t="str">
        <f t="shared" si="107"/>
        <v/>
      </c>
      <c r="R483" s="17" t="str">
        <f t="shared" si="108"/>
        <v/>
      </c>
      <c r="S483" s="39" t="str">
        <f t="shared" ca="1" si="100"/>
        <v/>
      </c>
      <c r="T483" s="39" t="str">
        <f t="shared" ca="1" si="101"/>
        <v/>
      </c>
      <c r="U483" s="15" t="str">
        <f t="shared" ca="1" si="109"/>
        <v/>
      </c>
      <c r="V483" s="40" t="str">
        <f t="shared" ca="1" si="110"/>
        <v/>
      </c>
    </row>
    <row r="484" spans="1:22" x14ac:dyDescent="0.55000000000000004">
      <c r="A484" s="5" t="str">
        <f>IF('Data Validation'!$K$2&lt;&gt;TRUE,"",'Data Validation'!A484)</f>
        <v/>
      </c>
      <c r="B484" s="5" t="str">
        <f>IF('Data Validation'!$K$2&lt;&gt;TRUE,"",'Data Validation'!C484)</f>
        <v/>
      </c>
      <c r="C484" s="5" t="str">
        <f>IF('Data Validation'!$K$2&lt;&gt;TRUE,"",'Data Validation'!E484)</f>
        <v/>
      </c>
      <c r="D484" s="5" t="str">
        <f>IF('Data Validation'!$K$2&lt;&gt;TRUE,"",'Data Validation'!G484)</f>
        <v/>
      </c>
      <c r="E484" s="5" t="str">
        <f>IF($C484&lt;&gt;"M5","",Price!F484)</f>
        <v/>
      </c>
      <c r="F484" s="5" t="str">
        <f>IF($C484&lt;&gt;"M5","",Price!G484)</f>
        <v/>
      </c>
      <c r="G484" s="65" t="str">
        <f>IF($C484&lt;&gt;"M5","",SSA!E484)</f>
        <v/>
      </c>
      <c r="H484" s="65" t="str">
        <f>IF($C484&lt;&gt;"M5","",SSA!F484)</f>
        <v/>
      </c>
      <c r="I484" s="5" t="str">
        <f t="shared" si="98"/>
        <v/>
      </c>
      <c r="J484" s="5" t="str">
        <f t="shared" si="102"/>
        <v/>
      </c>
      <c r="K484" s="5" t="str">
        <f t="shared" si="103"/>
        <v/>
      </c>
      <c r="L484" s="5" t="str">
        <f t="shared" si="104"/>
        <v/>
      </c>
      <c r="M484" s="5" t="str">
        <f t="shared" si="111"/>
        <v/>
      </c>
      <c r="N484" s="15" t="str">
        <f t="shared" si="99"/>
        <v/>
      </c>
      <c r="O484" s="15" t="str">
        <f t="shared" si="105"/>
        <v/>
      </c>
      <c r="P484" s="15" t="str">
        <f t="shared" si="106"/>
        <v/>
      </c>
      <c r="Q484" s="16" t="str">
        <f t="shared" si="107"/>
        <v/>
      </c>
      <c r="R484" s="17" t="str">
        <f t="shared" si="108"/>
        <v/>
      </c>
      <c r="S484" s="39" t="str">
        <f t="shared" ca="1" si="100"/>
        <v/>
      </c>
      <c r="T484" s="39" t="str">
        <f t="shared" ca="1" si="101"/>
        <v/>
      </c>
      <c r="U484" s="15" t="str">
        <f t="shared" ca="1" si="109"/>
        <v/>
      </c>
      <c r="V484" s="40" t="str">
        <f t="shared" ca="1" si="110"/>
        <v/>
      </c>
    </row>
    <row r="485" spans="1:22" x14ac:dyDescent="0.55000000000000004">
      <c r="A485" s="5" t="str">
        <f>IF('Data Validation'!$K$2&lt;&gt;TRUE,"",'Data Validation'!A485)</f>
        <v/>
      </c>
      <c r="B485" s="5" t="str">
        <f>IF('Data Validation'!$K$2&lt;&gt;TRUE,"",'Data Validation'!C485)</f>
        <v/>
      </c>
      <c r="C485" s="5" t="str">
        <f>IF('Data Validation'!$K$2&lt;&gt;TRUE,"",'Data Validation'!E485)</f>
        <v/>
      </c>
      <c r="D485" s="5" t="str">
        <f>IF('Data Validation'!$K$2&lt;&gt;TRUE,"",'Data Validation'!G485)</f>
        <v/>
      </c>
      <c r="E485" s="5" t="str">
        <f>IF($C485&lt;&gt;"M5","",Price!F485)</f>
        <v/>
      </c>
      <c r="F485" s="5" t="str">
        <f>IF($C485&lt;&gt;"M5","",Price!G485)</f>
        <v/>
      </c>
      <c r="G485" s="65" t="str">
        <f>IF($C485&lt;&gt;"M5","",SSA!E485)</f>
        <v/>
      </c>
      <c r="H485" s="65" t="str">
        <f>IF($C485&lt;&gt;"M5","",SSA!F485)</f>
        <v/>
      </c>
      <c r="I485" s="5" t="str">
        <f t="shared" si="98"/>
        <v/>
      </c>
      <c r="J485" s="5" t="str">
        <f t="shared" si="102"/>
        <v/>
      </c>
      <c r="K485" s="5" t="str">
        <f t="shared" si="103"/>
        <v/>
      </c>
      <c r="L485" s="5" t="str">
        <f t="shared" si="104"/>
        <v/>
      </c>
      <c r="M485" s="5" t="str">
        <f t="shared" si="111"/>
        <v/>
      </c>
      <c r="N485" s="15" t="str">
        <f t="shared" si="99"/>
        <v/>
      </c>
      <c r="O485" s="15" t="str">
        <f t="shared" si="105"/>
        <v/>
      </c>
      <c r="P485" s="15" t="str">
        <f t="shared" si="106"/>
        <v/>
      </c>
      <c r="Q485" s="16" t="str">
        <f t="shared" si="107"/>
        <v/>
      </c>
      <c r="R485" s="17" t="str">
        <f t="shared" si="108"/>
        <v/>
      </c>
      <c r="S485" s="39" t="str">
        <f t="shared" ca="1" si="100"/>
        <v/>
      </c>
      <c r="T485" s="39" t="str">
        <f t="shared" ca="1" si="101"/>
        <v/>
      </c>
      <c r="U485" s="15" t="str">
        <f t="shared" ca="1" si="109"/>
        <v/>
      </c>
      <c r="V485" s="40" t="str">
        <f t="shared" ca="1" si="110"/>
        <v/>
      </c>
    </row>
    <row r="486" spans="1:22" x14ac:dyDescent="0.55000000000000004">
      <c r="A486" s="5" t="str">
        <f>IF('Data Validation'!$K$2&lt;&gt;TRUE,"",'Data Validation'!A486)</f>
        <v/>
      </c>
      <c r="B486" s="5" t="str">
        <f>IF('Data Validation'!$K$2&lt;&gt;TRUE,"",'Data Validation'!C486)</f>
        <v/>
      </c>
      <c r="C486" s="5" t="str">
        <f>IF('Data Validation'!$K$2&lt;&gt;TRUE,"",'Data Validation'!E486)</f>
        <v/>
      </c>
      <c r="D486" s="5" t="str">
        <f>IF('Data Validation'!$K$2&lt;&gt;TRUE,"",'Data Validation'!G486)</f>
        <v/>
      </c>
      <c r="E486" s="5" t="str">
        <f>IF($C486&lt;&gt;"M5","",Price!F486)</f>
        <v/>
      </c>
      <c r="F486" s="5" t="str">
        <f>IF($C486&lt;&gt;"M5","",Price!G486)</f>
        <v/>
      </c>
      <c r="G486" s="65" t="str">
        <f>IF($C486&lt;&gt;"M5","",SSA!E486)</f>
        <v/>
      </c>
      <c r="H486" s="65" t="str">
        <f>IF($C486&lt;&gt;"M5","",SSA!F486)</f>
        <v/>
      </c>
      <c r="I486" s="5" t="str">
        <f t="shared" si="98"/>
        <v/>
      </c>
      <c r="J486" s="5" t="str">
        <f t="shared" si="102"/>
        <v/>
      </c>
      <c r="K486" s="5" t="str">
        <f t="shared" si="103"/>
        <v/>
      </c>
      <c r="L486" s="5" t="str">
        <f t="shared" si="104"/>
        <v/>
      </c>
      <c r="M486" s="5" t="str">
        <f t="shared" si="111"/>
        <v/>
      </c>
      <c r="N486" s="15" t="str">
        <f t="shared" si="99"/>
        <v/>
      </c>
      <c r="O486" s="15" t="str">
        <f t="shared" si="105"/>
        <v/>
      </c>
      <c r="P486" s="15" t="str">
        <f t="shared" si="106"/>
        <v/>
      </c>
      <c r="Q486" s="16" t="str">
        <f t="shared" si="107"/>
        <v/>
      </c>
      <c r="R486" s="17" t="str">
        <f t="shared" si="108"/>
        <v/>
      </c>
      <c r="S486" s="39" t="str">
        <f t="shared" ca="1" si="100"/>
        <v/>
      </c>
      <c r="T486" s="39" t="str">
        <f t="shared" ca="1" si="101"/>
        <v/>
      </c>
      <c r="U486" s="15" t="str">
        <f t="shared" ca="1" si="109"/>
        <v/>
      </c>
      <c r="V486" s="40" t="str">
        <f t="shared" ca="1" si="110"/>
        <v/>
      </c>
    </row>
    <row r="487" spans="1:22" x14ac:dyDescent="0.55000000000000004">
      <c r="A487" s="5" t="str">
        <f>IF('Data Validation'!$K$2&lt;&gt;TRUE,"",'Data Validation'!A487)</f>
        <v/>
      </c>
      <c r="B487" s="5" t="str">
        <f>IF('Data Validation'!$K$2&lt;&gt;TRUE,"",'Data Validation'!C487)</f>
        <v/>
      </c>
      <c r="C487" s="5" t="str">
        <f>IF('Data Validation'!$K$2&lt;&gt;TRUE,"",'Data Validation'!E487)</f>
        <v/>
      </c>
      <c r="D487" s="5" t="str">
        <f>IF('Data Validation'!$K$2&lt;&gt;TRUE,"",'Data Validation'!G487)</f>
        <v/>
      </c>
      <c r="E487" s="5" t="str">
        <f>IF($C487&lt;&gt;"M5","",Price!F487)</f>
        <v/>
      </c>
      <c r="F487" s="5" t="str">
        <f>IF($C487&lt;&gt;"M5","",Price!G487)</f>
        <v/>
      </c>
      <c r="G487" s="65" t="str">
        <f>IF($C487&lt;&gt;"M5","",SSA!E487)</f>
        <v/>
      </c>
      <c r="H487" s="65" t="str">
        <f>IF($C487&lt;&gt;"M5","",SSA!F487)</f>
        <v/>
      </c>
      <c r="I487" s="5" t="str">
        <f t="shared" si="98"/>
        <v/>
      </c>
      <c r="J487" s="5" t="str">
        <f t="shared" si="102"/>
        <v/>
      </c>
      <c r="K487" s="5" t="str">
        <f t="shared" si="103"/>
        <v/>
      </c>
      <c r="L487" s="5" t="str">
        <f t="shared" si="104"/>
        <v/>
      </c>
      <c r="M487" s="5" t="str">
        <f t="shared" si="111"/>
        <v/>
      </c>
      <c r="N487" s="15" t="str">
        <f t="shared" si="99"/>
        <v/>
      </c>
      <c r="O487" s="15" t="str">
        <f t="shared" si="105"/>
        <v/>
      </c>
      <c r="P487" s="15" t="str">
        <f t="shared" si="106"/>
        <v/>
      </c>
      <c r="Q487" s="16" t="str">
        <f t="shared" si="107"/>
        <v/>
      </c>
      <c r="R487" s="17" t="str">
        <f t="shared" si="108"/>
        <v/>
      </c>
      <c r="S487" s="39" t="str">
        <f t="shared" ca="1" si="100"/>
        <v/>
      </c>
      <c r="T487" s="39" t="str">
        <f t="shared" ca="1" si="101"/>
        <v/>
      </c>
      <c r="U487" s="15" t="str">
        <f t="shared" ca="1" si="109"/>
        <v/>
      </c>
      <c r="V487" s="40" t="str">
        <f t="shared" ca="1" si="110"/>
        <v/>
      </c>
    </row>
    <row r="488" spans="1:22" x14ac:dyDescent="0.55000000000000004">
      <c r="A488" s="5" t="str">
        <f>IF('Data Validation'!$K$2&lt;&gt;TRUE,"",'Data Validation'!A488)</f>
        <v/>
      </c>
      <c r="B488" s="5" t="str">
        <f>IF('Data Validation'!$K$2&lt;&gt;TRUE,"",'Data Validation'!C488)</f>
        <v/>
      </c>
      <c r="C488" s="5" t="str">
        <f>IF('Data Validation'!$K$2&lt;&gt;TRUE,"",'Data Validation'!E488)</f>
        <v/>
      </c>
      <c r="D488" s="5" t="str">
        <f>IF('Data Validation'!$K$2&lt;&gt;TRUE,"",'Data Validation'!G488)</f>
        <v/>
      </c>
      <c r="E488" s="5" t="str">
        <f>IF($C488&lt;&gt;"M5","",Price!F488)</f>
        <v/>
      </c>
      <c r="F488" s="5" t="str">
        <f>IF($C488&lt;&gt;"M5","",Price!G488)</f>
        <v/>
      </c>
      <c r="G488" s="65" t="str">
        <f>IF($C488&lt;&gt;"M5","",SSA!E488)</f>
        <v/>
      </c>
      <c r="H488" s="65" t="str">
        <f>IF($C488&lt;&gt;"M5","",SSA!F488)</f>
        <v/>
      </c>
      <c r="I488" s="5" t="str">
        <f t="shared" si="98"/>
        <v/>
      </c>
      <c r="J488" s="5" t="str">
        <f t="shared" si="102"/>
        <v/>
      </c>
      <c r="K488" s="5" t="str">
        <f t="shared" si="103"/>
        <v/>
      </c>
      <c r="L488" s="5" t="str">
        <f t="shared" si="104"/>
        <v/>
      </c>
      <c r="M488" s="5" t="str">
        <f t="shared" si="111"/>
        <v/>
      </c>
      <c r="N488" s="15" t="str">
        <f t="shared" si="99"/>
        <v/>
      </c>
      <c r="O488" s="15" t="str">
        <f t="shared" si="105"/>
        <v/>
      </c>
      <c r="P488" s="15" t="str">
        <f t="shared" si="106"/>
        <v/>
      </c>
      <c r="Q488" s="16" t="str">
        <f t="shared" si="107"/>
        <v/>
      </c>
      <c r="R488" s="17" t="str">
        <f t="shared" si="108"/>
        <v/>
      </c>
      <c r="S488" s="39" t="str">
        <f t="shared" ca="1" si="100"/>
        <v/>
      </c>
      <c r="T488" s="39" t="str">
        <f t="shared" ca="1" si="101"/>
        <v/>
      </c>
      <c r="U488" s="15" t="str">
        <f t="shared" ca="1" si="109"/>
        <v/>
      </c>
      <c r="V488" s="40" t="str">
        <f t="shared" ca="1" si="110"/>
        <v/>
      </c>
    </row>
    <row r="489" spans="1:22" x14ac:dyDescent="0.55000000000000004">
      <c r="A489" s="5" t="str">
        <f>IF('Data Validation'!$K$2&lt;&gt;TRUE,"",'Data Validation'!A489)</f>
        <v/>
      </c>
      <c r="B489" s="5" t="str">
        <f>IF('Data Validation'!$K$2&lt;&gt;TRUE,"",'Data Validation'!C489)</f>
        <v/>
      </c>
      <c r="C489" s="5" t="str">
        <f>IF('Data Validation'!$K$2&lt;&gt;TRUE,"",'Data Validation'!E489)</f>
        <v/>
      </c>
      <c r="D489" s="5" t="str">
        <f>IF('Data Validation'!$K$2&lt;&gt;TRUE,"",'Data Validation'!G489)</f>
        <v/>
      </c>
      <c r="E489" s="5" t="str">
        <f>IF($C489&lt;&gt;"M5","",Price!F489)</f>
        <v/>
      </c>
      <c r="F489" s="5" t="str">
        <f>IF($C489&lt;&gt;"M5","",Price!G489)</f>
        <v/>
      </c>
      <c r="G489" s="65" t="str">
        <f>IF($C489&lt;&gt;"M5","",SSA!E489)</f>
        <v/>
      </c>
      <c r="H489" s="65" t="str">
        <f>IF($C489&lt;&gt;"M5","",SSA!F489)</f>
        <v/>
      </c>
      <c r="I489" s="5" t="str">
        <f t="shared" si="98"/>
        <v/>
      </c>
      <c r="J489" s="5" t="str">
        <f t="shared" si="102"/>
        <v/>
      </c>
      <c r="K489" s="5" t="str">
        <f t="shared" si="103"/>
        <v/>
      </c>
      <c r="L489" s="5" t="str">
        <f t="shared" si="104"/>
        <v/>
      </c>
      <c r="M489" s="5" t="str">
        <f t="shared" si="111"/>
        <v/>
      </c>
      <c r="N489" s="15" t="str">
        <f t="shared" si="99"/>
        <v/>
      </c>
      <c r="O489" s="15" t="str">
        <f t="shared" si="105"/>
        <v/>
      </c>
      <c r="P489" s="15" t="str">
        <f t="shared" si="106"/>
        <v/>
      </c>
      <c r="Q489" s="16" t="str">
        <f t="shared" si="107"/>
        <v/>
      </c>
      <c r="R489" s="17" t="str">
        <f t="shared" si="108"/>
        <v/>
      </c>
      <c r="S489" s="39" t="str">
        <f t="shared" ca="1" si="100"/>
        <v/>
      </c>
      <c r="T489" s="39" t="str">
        <f t="shared" ca="1" si="101"/>
        <v/>
      </c>
      <c r="U489" s="15" t="str">
        <f t="shared" ca="1" si="109"/>
        <v/>
      </c>
      <c r="V489" s="40" t="str">
        <f t="shared" ca="1" si="110"/>
        <v/>
      </c>
    </row>
    <row r="490" spans="1:22" x14ac:dyDescent="0.55000000000000004">
      <c r="A490" s="5" t="str">
        <f>IF('Data Validation'!$K$2&lt;&gt;TRUE,"",'Data Validation'!A490)</f>
        <v/>
      </c>
      <c r="B490" s="5" t="str">
        <f>IF('Data Validation'!$K$2&lt;&gt;TRUE,"",'Data Validation'!C490)</f>
        <v/>
      </c>
      <c r="C490" s="5" t="str">
        <f>IF('Data Validation'!$K$2&lt;&gt;TRUE,"",'Data Validation'!E490)</f>
        <v/>
      </c>
      <c r="D490" s="5" t="str">
        <f>IF('Data Validation'!$K$2&lt;&gt;TRUE,"",'Data Validation'!G490)</f>
        <v/>
      </c>
      <c r="E490" s="5" t="str">
        <f>IF($C490&lt;&gt;"M5","",Price!F490)</f>
        <v/>
      </c>
      <c r="F490" s="5" t="str">
        <f>IF($C490&lt;&gt;"M5","",Price!G490)</f>
        <v/>
      </c>
      <c r="G490" s="65" t="str">
        <f>IF($C490&lt;&gt;"M5","",SSA!E490)</f>
        <v/>
      </c>
      <c r="H490" s="65" t="str">
        <f>IF($C490&lt;&gt;"M5","",SSA!F490)</f>
        <v/>
      </c>
      <c r="I490" s="5" t="str">
        <f t="shared" si="98"/>
        <v/>
      </c>
      <c r="J490" s="5" t="str">
        <f t="shared" si="102"/>
        <v/>
      </c>
      <c r="K490" s="5" t="str">
        <f t="shared" si="103"/>
        <v/>
      </c>
      <c r="L490" s="5" t="str">
        <f t="shared" si="104"/>
        <v/>
      </c>
      <c r="M490" s="5" t="str">
        <f t="shared" si="111"/>
        <v/>
      </c>
      <c r="N490" s="15" t="str">
        <f t="shared" si="99"/>
        <v/>
      </c>
      <c r="O490" s="15" t="str">
        <f t="shared" si="105"/>
        <v/>
      </c>
      <c r="P490" s="15" t="str">
        <f t="shared" si="106"/>
        <v/>
      </c>
      <c r="Q490" s="16" t="str">
        <f t="shared" si="107"/>
        <v/>
      </c>
      <c r="R490" s="17" t="str">
        <f t="shared" si="108"/>
        <v/>
      </c>
      <c r="S490" s="39" t="str">
        <f t="shared" ca="1" si="100"/>
        <v/>
      </c>
      <c r="T490" s="39" t="str">
        <f t="shared" ca="1" si="101"/>
        <v/>
      </c>
      <c r="U490" s="15" t="str">
        <f t="shared" ca="1" si="109"/>
        <v/>
      </c>
      <c r="V490" s="40" t="str">
        <f t="shared" ca="1" si="110"/>
        <v/>
      </c>
    </row>
    <row r="491" spans="1:22" x14ac:dyDescent="0.55000000000000004">
      <c r="A491" s="5" t="str">
        <f>IF('Data Validation'!$K$2&lt;&gt;TRUE,"",'Data Validation'!A491)</f>
        <v/>
      </c>
      <c r="B491" s="5" t="str">
        <f>IF('Data Validation'!$K$2&lt;&gt;TRUE,"",'Data Validation'!C491)</f>
        <v/>
      </c>
      <c r="C491" s="5" t="str">
        <f>IF('Data Validation'!$K$2&lt;&gt;TRUE,"",'Data Validation'!E491)</f>
        <v/>
      </c>
      <c r="D491" s="5" t="str">
        <f>IF('Data Validation'!$K$2&lt;&gt;TRUE,"",'Data Validation'!G491)</f>
        <v/>
      </c>
      <c r="E491" s="5" t="str">
        <f>IF($C491&lt;&gt;"M5","",Price!F491)</f>
        <v/>
      </c>
      <c r="F491" s="5" t="str">
        <f>IF($C491&lt;&gt;"M5","",Price!G491)</f>
        <v/>
      </c>
      <c r="G491" s="65" t="str">
        <f>IF($C491&lt;&gt;"M5","",SSA!E491)</f>
        <v/>
      </c>
      <c r="H491" s="65" t="str">
        <f>IF($C491&lt;&gt;"M5","",SSA!F491)</f>
        <v/>
      </c>
      <c r="I491" s="5" t="str">
        <f t="shared" si="98"/>
        <v/>
      </c>
      <c r="J491" s="5" t="str">
        <f t="shared" si="102"/>
        <v/>
      </c>
      <c r="K491" s="5" t="str">
        <f t="shared" si="103"/>
        <v/>
      </c>
      <c r="L491" s="5" t="str">
        <f t="shared" si="104"/>
        <v/>
      </c>
      <c r="M491" s="5" t="str">
        <f t="shared" si="111"/>
        <v/>
      </c>
      <c r="N491" s="15" t="str">
        <f t="shared" si="99"/>
        <v/>
      </c>
      <c r="O491" s="15" t="str">
        <f t="shared" si="105"/>
        <v/>
      </c>
      <c r="P491" s="15" t="str">
        <f t="shared" si="106"/>
        <v/>
      </c>
      <c r="Q491" s="16" t="str">
        <f t="shared" si="107"/>
        <v/>
      </c>
      <c r="R491" s="17" t="str">
        <f t="shared" si="108"/>
        <v/>
      </c>
      <c r="S491" s="39" t="str">
        <f t="shared" ca="1" si="100"/>
        <v/>
      </c>
      <c r="T491" s="39" t="str">
        <f t="shared" ca="1" si="101"/>
        <v/>
      </c>
      <c r="U491" s="15" t="str">
        <f t="shared" ca="1" si="109"/>
        <v/>
      </c>
      <c r="V491" s="40" t="str">
        <f t="shared" ca="1" si="110"/>
        <v/>
      </c>
    </row>
    <row r="492" spans="1:22" x14ac:dyDescent="0.55000000000000004">
      <c r="A492" s="5" t="str">
        <f>IF('Data Validation'!$K$2&lt;&gt;TRUE,"",'Data Validation'!A492)</f>
        <v/>
      </c>
      <c r="B492" s="5" t="str">
        <f>IF('Data Validation'!$K$2&lt;&gt;TRUE,"",'Data Validation'!C492)</f>
        <v/>
      </c>
      <c r="C492" s="5" t="str">
        <f>IF('Data Validation'!$K$2&lt;&gt;TRUE,"",'Data Validation'!E492)</f>
        <v/>
      </c>
      <c r="D492" s="5" t="str">
        <f>IF('Data Validation'!$K$2&lt;&gt;TRUE,"",'Data Validation'!G492)</f>
        <v/>
      </c>
      <c r="E492" s="5" t="str">
        <f>IF($C492&lt;&gt;"M5","",Price!F492)</f>
        <v/>
      </c>
      <c r="F492" s="5" t="str">
        <f>IF($C492&lt;&gt;"M5","",Price!G492)</f>
        <v/>
      </c>
      <c r="G492" s="65" t="str">
        <f>IF($C492&lt;&gt;"M5","",SSA!E492)</f>
        <v/>
      </c>
      <c r="H492" s="65" t="str">
        <f>IF($C492&lt;&gt;"M5","",SSA!F492)</f>
        <v/>
      </c>
      <c r="I492" s="5" t="str">
        <f t="shared" si="98"/>
        <v/>
      </c>
      <c r="J492" s="5" t="str">
        <f t="shared" si="102"/>
        <v/>
      </c>
      <c r="K492" s="5" t="str">
        <f t="shared" si="103"/>
        <v/>
      </c>
      <c r="L492" s="5" t="str">
        <f t="shared" si="104"/>
        <v/>
      </c>
      <c r="M492" s="5" t="str">
        <f t="shared" si="111"/>
        <v/>
      </c>
      <c r="N492" s="15" t="str">
        <f t="shared" si="99"/>
        <v/>
      </c>
      <c r="O492" s="15" t="str">
        <f t="shared" si="105"/>
        <v/>
      </c>
      <c r="P492" s="15" t="str">
        <f t="shared" si="106"/>
        <v/>
      </c>
      <c r="Q492" s="16" t="str">
        <f t="shared" si="107"/>
        <v/>
      </c>
      <c r="R492" s="17" t="str">
        <f t="shared" si="108"/>
        <v/>
      </c>
      <c r="S492" s="39" t="str">
        <f t="shared" ca="1" si="100"/>
        <v/>
      </c>
      <c r="T492" s="39" t="str">
        <f t="shared" ca="1" si="101"/>
        <v/>
      </c>
      <c r="U492" s="15" t="str">
        <f t="shared" ca="1" si="109"/>
        <v/>
      </c>
      <c r="V492" s="40" t="str">
        <f t="shared" ca="1" si="110"/>
        <v/>
      </c>
    </row>
    <row r="493" spans="1:22" x14ac:dyDescent="0.55000000000000004">
      <c r="A493" s="5" t="str">
        <f>IF('Data Validation'!$K$2&lt;&gt;TRUE,"",'Data Validation'!A493)</f>
        <v/>
      </c>
      <c r="B493" s="5" t="str">
        <f>IF('Data Validation'!$K$2&lt;&gt;TRUE,"",'Data Validation'!C493)</f>
        <v/>
      </c>
      <c r="C493" s="5" t="str">
        <f>IF('Data Validation'!$K$2&lt;&gt;TRUE,"",'Data Validation'!E493)</f>
        <v/>
      </c>
      <c r="D493" s="5" t="str">
        <f>IF('Data Validation'!$K$2&lt;&gt;TRUE,"",'Data Validation'!G493)</f>
        <v/>
      </c>
      <c r="E493" s="5" t="str">
        <f>IF($C493&lt;&gt;"M5","",Price!F493)</f>
        <v/>
      </c>
      <c r="F493" s="5" t="str">
        <f>IF($C493&lt;&gt;"M5","",Price!G493)</f>
        <v/>
      </c>
      <c r="G493" s="65" t="str">
        <f>IF($C493&lt;&gt;"M5","",SSA!E493)</f>
        <v/>
      </c>
      <c r="H493" s="65" t="str">
        <f>IF($C493&lt;&gt;"M5","",SSA!F493)</f>
        <v/>
      </c>
      <c r="I493" s="5" t="str">
        <f t="shared" si="98"/>
        <v/>
      </c>
      <c r="J493" s="5" t="str">
        <f t="shared" si="102"/>
        <v/>
      </c>
      <c r="K493" s="5" t="str">
        <f t="shared" si="103"/>
        <v/>
      </c>
      <c r="L493" s="5" t="str">
        <f t="shared" si="104"/>
        <v/>
      </c>
      <c r="M493" s="5" t="str">
        <f t="shared" si="111"/>
        <v/>
      </c>
      <c r="N493" s="15" t="str">
        <f t="shared" si="99"/>
        <v/>
      </c>
      <c r="O493" s="15" t="str">
        <f t="shared" si="105"/>
        <v/>
      </c>
      <c r="P493" s="15" t="str">
        <f t="shared" si="106"/>
        <v/>
      </c>
      <c r="Q493" s="16" t="str">
        <f t="shared" si="107"/>
        <v/>
      </c>
      <c r="R493" s="17" t="str">
        <f t="shared" si="108"/>
        <v/>
      </c>
      <c r="S493" s="39" t="str">
        <f t="shared" ca="1" si="100"/>
        <v/>
      </c>
      <c r="T493" s="39" t="str">
        <f t="shared" ca="1" si="101"/>
        <v/>
      </c>
      <c r="U493" s="15" t="str">
        <f t="shared" ca="1" si="109"/>
        <v/>
      </c>
      <c r="V493" s="40" t="str">
        <f t="shared" ca="1" si="110"/>
        <v/>
      </c>
    </row>
    <row r="494" spans="1:22" x14ac:dyDescent="0.55000000000000004">
      <c r="A494" s="5" t="str">
        <f>IF('Data Validation'!$K$2&lt;&gt;TRUE,"",'Data Validation'!A494)</f>
        <v/>
      </c>
      <c r="B494" s="5" t="str">
        <f>IF('Data Validation'!$K$2&lt;&gt;TRUE,"",'Data Validation'!C494)</f>
        <v/>
      </c>
      <c r="C494" s="5" t="str">
        <f>IF('Data Validation'!$K$2&lt;&gt;TRUE,"",'Data Validation'!E494)</f>
        <v/>
      </c>
      <c r="D494" s="5" t="str">
        <f>IF('Data Validation'!$K$2&lt;&gt;TRUE,"",'Data Validation'!G494)</f>
        <v/>
      </c>
      <c r="E494" s="5" t="str">
        <f>IF($C494&lt;&gt;"M5","",Price!F494)</f>
        <v/>
      </c>
      <c r="F494" s="5" t="str">
        <f>IF($C494&lt;&gt;"M5","",Price!G494)</f>
        <v/>
      </c>
      <c r="G494" s="65" t="str">
        <f>IF($C494&lt;&gt;"M5","",SSA!E494)</f>
        <v/>
      </c>
      <c r="H494" s="65" t="str">
        <f>IF($C494&lt;&gt;"M5","",SSA!F494)</f>
        <v/>
      </c>
      <c r="I494" s="5" t="str">
        <f t="shared" si="98"/>
        <v/>
      </c>
      <c r="J494" s="5" t="str">
        <f t="shared" si="102"/>
        <v/>
      </c>
      <c r="K494" s="5" t="str">
        <f t="shared" si="103"/>
        <v/>
      </c>
      <c r="L494" s="5" t="str">
        <f t="shared" si="104"/>
        <v/>
      </c>
      <c r="M494" s="5" t="str">
        <f t="shared" si="111"/>
        <v/>
      </c>
      <c r="N494" s="15" t="str">
        <f t="shared" si="99"/>
        <v/>
      </c>
      <c r="O494" s="15" t="str">
        <f t="shared" si="105"/>
        <v/>
      </c>
      <c r="P494" s="15" t="str">
        <f t="shared" si="106"/>
        <v/>
      </c>
      <c r="Q494" s="16" t="str">
        <f t="shared" si="107"/>
        <v/>
      </c>
      <c r="R494" s="17" t="str">
        <f t="shared" si="108"/>
        <v/>
      </c>
      <c r="S494" s="39" t="str">
        <f t="shared" ca="1" si="100"/>
        <v/>
      </c>
      <c r="T494" s="39" t="str">
        <f t="shared" ca="1" si="101"/>
        <v/>
      </c>
      <c r="U494" s="15" t="str">
        <f t="shared" ca="1" si="109"/>
        <v/>
      </c>
      <c r="V494" s="40" t="str">
        <f t="shared" ca="1" si="110"/>
        <v/>
      </c>
    </row>
    <row r="495" spans="1:22" x14ac:dyDescent="0.55000000000000004">
      <c r="A495" s="5" t="str">
        <f>IF('Data Validation'!$K$2&lt;&gt;TRUE,"",'Data Validation'!A495)</f>
        <v/>
      </c>
      <c r="B495" s="5" t="str">
        <f>IF('Data Validation'!$K$2&lt;&gt;TRUE,"",'Data Validation'!C495)</f>
        <v/>
      </c>
      <c r="C495" s="5" t="str">
        <f>IF('Data Validation'!$K$2&lt;&gt;TRUE,"",'Data Validation'!E495)</f>
        <v/>
      </c>
      <c r="D495" s="5" t="str">
        <f>IF('Data Validation'!$K$2&lt;&gt;TRUE,"",'Data Validation'!G495)</f>
        <v/>
      </c>
      <c r="E495" s="5" t="str">
        <f>IF($C495&lt;&gt;"M5","",Price!F495)</f>
        <v/>
      </c>
      <c r="F495" s="5" t="str">
        <f>IF($C495&lt;&gt;"M5","",Price!G495)</f>
        <v/>
      </c>
      <c r="G495" s="65" t="str">
        <f>IF($C495&lt;&gt;"M5","",SSA!E495)</f>
        <v/>
      </c>
      <c r="H495" s="65" t="str">
        <f>IF($C495&lt;&gt;"M5","",SSA!F495)</f>
        <v/>
      </c>
      <c r="I495" s="5" t="str">
        <f t="shared" si="98"/>
        <v/>
      </c>
      <c r="J495" s="5" t="str">
        <f t="shared" si="102"/>
        <v/>
      </c>
      <c r="K495" s="5" t="str">
        <f t="shared" si="103"/>
        <v/>
      </c>
      <c r="L495" s="5" t="str">
        <f t="shared" si="104"/>
        <v/>
      </c>
      <c r="M495" s="5" t="str">
        <f t="shared" si="111"/>
        <v/>
      </c>
      <c r="N495" s="15" t="str">
        <f t="shared" si="99"/>
        <v/>
      </c>
      <c r="O495" s="15" t="str">
        <f t="shared" si="105"/>
        <v/>
      </c>
      <c r="P495" s="15" t="str">
        <f t="shared" si="106"/>
        <v/>
      </c>
      <c r="Q495" s="16" t="str">
        <f t="shared" si="107"/>
        <v/>
      </c>
      <c r="R495" s="17" t="str">
        <f t="shared" si="108"/>
        <v/>
      </c>
      <c r="S495" s="39" t="str">
        <f t="shared" ca="1" si="100"/>
        <v/>
      </c>
      <c r="T495" s="39" t="str">
        <f t="shared" ca="1" si="101"/>
        <v/>
      </c>
      <c r="U495" s="15" t="str">
        <f t="shared" ca="1" si="109"/>
        <v/>
      </c>
      <c r="V495" s="40" t="str">
        <f t="shared" ca="1" si="110"/>
        <v/>
      </c>
    </row>
    <row r="496" spans="1:22" x14ac:dyDescent="0.55000000000000004">
      <c r="A496" s="5" t="str">
        <f>IF('Data Validation'!$K$2&lt;&gt;TRUE,"",'Data Validation'!A496)</f>
        <v/>
      </c>
      <c r="B496" s="5" t="str">
        <f>IF('Data Validation'!$K$2&lt;&gt;TRUE,"",'Data Validation'!C496)</f>
        <v/>
      </c>
      <c r="C496" s="5" t="str">
        <f>IF('Data Validation'!$K$2&lt;&gt;TRUE,"",'Data Validation'!E496)</f>
        <v/>
      </c>
      <c r="D496" s="5" t="str">
        <f>IF('Data Validation'!$K$2&lt;&gt;TRUE,"",'Data Validation'!G496)</f>
        <v/>
      </c>
      <c r="E496" s="5" t="str">
        <f>IF($C496&lt;&gt;"M5","",Price!F496)</f>
        <v/>
      </c>
      <c r="F496" s="5" t="str">
        <f>IF($C496&lt;&gt;"M5","",Price!G496)</f>
        <v/>
      </c>
      <c r="G496" s="65" t="str">
        <f>IF($C496&lt;&gt;"M5","",SSA!E496)</f>
        <v/>
      </c>
      <c r="H496" s="65" t="str">
        <f>IF($C496&lt;&gt;"M5","",SSA!F496)</f>
        <v/>
      </c>
      <c r="I496" s="5" t="str">
        <f t="shared" si="98"/>
        <v/>
      </c>
      <c r="J496" s="5" t="str">
        <f t="shared" si="102"/>
        <v/>
      </c>
      <c r="K496" s="5" t="str">
        <f t="shared" si="103"/>
        <v/>
      </c>
      <c r="L496" s="5" t="str">
        <f t="shared" si="104"/>
        <v/>
      </c>
      <c r="M496" s="5" t="str">
        <f t="shared" si="111"/>
        <v/>
      </c>
      <c r="N496" s="15" t="str">
        <f t="shared" si="99"/>
        <v/>
      </c>
      <c r="O496" s="15" t="str">
        <f t="shared" si="105"/>
        <v/>
      </c>
      <c r="P496" s="15" t="str">
        <f t="shared" si="106"/>
        <v/>
      </c>
      <c r="Q496" s="16" t="str">
        <f t="shared" si="107"/>
        <v/>
      </c>
      <c r="R496" s="17" t="str">
        <f t="shared" si="108"/>
        <v/>
      </c>
      <c r="S496" s="39" t="str">
        <f t="shared" ca="1" si="100"/>
        <v/>
      </c>
      <c r="T496" s="39" t="str">
        <f t="shared" ca="1" si="101"/>
        <v/>
      </c>
      <c r="U496" s="15" t="str">
        <f t="shared" ca="1" si="109"/>
        <v/>
      </c>
      <c r="V496" s="40" t="str">
        <f t="shared" ca="1" si="110"/>
        <v/>
      </c>
    </row>
    <row r="497" spans="1:22" x14ac:dyDescent="0.55000000000000004">
      <c r="A497" s="5" t="str">
        <f>IF('Data Validation'!$K$2&lt;&gt;TRUE,"",'Data Validation'!A497)</f>
        <v/>
      </c>
      <c r="B497" s="5" t="str">
        <f>IF('Data Validation'!$K$2&lt;&gt;TRUE,"",'Data Validation'!C497)</f>
        <v/>
      </c>
      <c r="C497" s="5" t="str">
        <f>IF('Data Validation'!$K$2&lt;&gt;TRUE,"",'Data Validation'!E497)</f>
        <v/>
      </c>
      <c r="D497" s="5" t="str">
        <f>IF('Data Validation'!$K$2&lt;&gt;TRUE,"",'Data Validation'!G497)</f>
        <v/>
      </c>
      <c r="E497" s="5" t="str">
        <f>IF($C497&lt;&gt;"M5","",Price!F497)</f>
        <v/>
      </c>
      <c r="F497" s="5" t="str">
        <f>IF($C497&lt;&gt;"M5","",Price!G497)</f>
        <v/>
      </c>
      <c r="G497" s="65" t="str">
        <f>IF($C497&lt;&gt;"M5","",SSA!E497)</f>
        <v/>
      </c>
      <c r="H497" s="65" t="str">
        <f>IF($C497&lt;&gt;"M5","",SSA!F497)</f>
        <v/>
      </c>
      <c r="I497" s="5" t="str">
        <f t="shared" si="98"/>
        <v/>
      </c>
      <c r="J497" s="5" t="str">
        <f t="shared" si="102"/>
        <v/>
      </c>
      <c r="K497" s="5" t="str">
        <f t="shared" si="103"/>
        <v/>
      </c>
      <c r="L497" s="5" t="str">
        <f t="shared" si="104"/>
        <v/>
      </c>
      <c r="M497" s="5" t="str">
        <f t="shared" si="111"/>
        <v/>
      </c>
      <c r="N497" s="15" t="str">
        <f t="shared" si="99"/>
        <v/>
      </c>
      <c r="O497" s="15" t="str">
        <f t="shared" si="105"/>
        <v/>
      </c>
      <c r="P497" s="15" t="str">
        <f t="shared" si="106"/>
        <v/>
      </c>
      <c r="Q497" s="16" t="str">
        <f t="shared" si="107"/>
        <v/>
      </c>
      <c r="R497" s="17" t="str">
        <f t="shared" si="108"/>
        <v/>
      </c>
      <c r="S497" s="39" t="str">
        <f t="shared" ca="1" si="100"/>
        <v/>
      </c>
      <c r="T497" s="39" t="str">
        <f t="shared" ca="1" si="101"/>
        <v/>
      </c>
      <c r="U497" s="15" t="str">
        <f t="shared" ca="1" si="109"/>
        <v/>
      </c>
      <c r="V497" s="40" t="str">
        <f t="shared" ca="1" si="110"/>
        <v/>
      </c>
    </row>
    <row r="498" spans="1:22" x14ac:dyDescent="0.55000000000000004">
      <c r="A498" s="5" t="str">
        <f>IF('Data Validation'!$K$2&lt;&gt;TRUE,"",'Data Validation'!A498)</f>
        <v/>
      </c>
      <c r="B498" s="5" t="str">
        <f>IF('Data Validation'!$K$2&lt;&gt;TRUE,"",'Data Validation'!C498)</f>
        <v/>
      </c>
      <c r="C498" s="5" t="str">
        <f>IF('Data Validation'!$K$2&lt;&gt;TRUE,"",'Data Validation'!E498)</f>
        <v/>
      </c>
      <c r="D498" s="5" t="str">
        <f>IF('Data Validation'!$K$2&lt;&gt;TRUE,"",'Data Validation'!G498)</f>
        <v/>
      </c>
      <c r="E498" s="5" t="str">
        <f>IF($C498&lt;&gt;"M5","",Price!F498)</f>
        <v/>
      </c>
      <c r="F498" s="5" t="str">
        <f>IF($C498&lt;&gt;"M5","",Price!G498)</f>
        <v/>
      </c>
      <c r="G498" s="65" t="str">
        <f>IF($C498&lt;&gt;"M5","",SSA!E498)</f>
        <v/>
      </c>
      <c r="H498" s="65" t="str">
        <f>IF($C498&lt;&gt;"M5","",SSA!F498)</f>
        <v/>
      </c>
      <c r="I498" s="5" t="str">
        <f t="shared" si="98"/>
        <v/>
      </c>
      <c r="J498" s="5" t="str">
        <f t="shared" si="102"/>
        <v/>
      </c>
      <c r="K498" s="5" t="str">
        <f t="shared" si="103"/>
        <v/>
      </c>
      <c r="L498" s="5" t="str">
        <f t="shared" si="104"/>
        <v/>
      </c>
      <c r="M498" s="5" t="str">
        <f t="shared" si="111"/>
        <v/>
      </c>
      <c r="N498" s="15" t="str">
        <f t="shared" si="99"/>
        <v/>
      </c>
      <c r="O498" s="15" t="str">
        <f t="shared" si="105"/>
        <v/>
      </c>
      <c r="P498" s="15" t="str">
        <f t="shared" si="106"/>
        <v/>
      </c>
      <c r="Q498" s="16" t="str">
        <f t="shared" si="107"/>
        <v/>
      </c>
      <c r="R498" s="17" t="str">
        <f t="shared" si="108"/>
        <v/>
      </c>
      <c r="S498" s="39" t="str">
        <f t="shared" ca="1" si="100"/>
        <v/>
      </c>
      <c r="T498" s="39" t="str">
        <f t="shared" ca="1" si="101"/>
        <v/>
      </c>
      <c r="U498" s="15" t="str">
        <f t="shared" ca="1" si="109"/>
        <v/>
      </c>
      <c r="V498" s="40" t="str">
        <f t="shared" ca="1" si="110"/>
        <v/>
      </c>
    </row>
    <row r="499" spans="1:22" x14ac:dyDescent="0.55000000000000004">
      <c r="A499" s="5" t="str">
        <f>IF('Data Validation'!$K$2&lt;&gt;TRUE,"",'Data Validation'!A499)</f>
        <v/>
      </c>
      <c r="B499" s="5" t="str">
        <f>IF('Data Validation'!$K$2&lt;&gt;TRUE,"",'Data Validation'!C499)</f>
        <v/>
      </c>
      <c r="C499" s="5" t="str">
        <f>IF('Data Validation'!$K$2&lt;&gt;TRUE,"",'Data Validation'!E499)</f>
        <v/>
      </c>
      <c r="D499" s="5" t="str">
        <f>IF('Data Validation'!$K$2&lt;&gt;TRUE,"",'Data Validation'!G499)</f>
        <v/>
      </c>
      <c r="E499" s="5" t="str">
        <f>IF($C499&lt;&gt;"M5","",Price!F499)</f>
        <v/>
      </c>
      <c r="F499" s="5" t="str">
        <f>IF($C499&lt;&gt;"M5","",Price!G499)</f>
        <v/>
      </c>
      <c r="G499" s="65" t="str">
        <f>IF($C499&lt;&gt;"M5","",SSA!E499)</f>
        <v/>
      </c>
      <c r="H499" s="65" t="str">
        <f>IF($C499&lt;&gt;"M5","",SSA!F499)</f>
        <v/>
      </c>
      <c r="I499" s="5" t="str">
        <f t="shared" si="98"/>
        <v/>
      </c>
      <c r="J499" s="5" t="str">
        <f t="shared" si="102"/>
        <v/>
      </c>
      <c r="K499" s="5" t="str">
        <f t="shared" si="103"/>
        <v/>
      </c>
      <c r="L499" s="5" t="str">
        <f t="shared" si="104"/>
        <v/>
      </c>
      <c r="M499" s="5" t="str">
        <f t="shared" si="111"/>
        <v/>
      </c>
      <c r="N499" s="15" t="str">
        <f t="shared" si="99"/>
        <v/>
      </c>
      <c r="O499" s="15" t="str">
        <f t="shared" si="105"/>
        <v/>
      </c>
      <c r="P499" s="15" t="str">
        <f t="shared" si="106"/>
        <v/>
      </c>
      <c r="Q499" s="16" t="str">
        <f t="shared" si="107"/>
        <v/>
      </c>
      <c r="R499" s="17" t="str">
        <f t="shared" si="108"/>
        <v/>
      </c>
      <c r="S499" s="39" t="str">
        <f t="shared" ca="1" si="100"/>
        <v/>
      </c>
      <c r="T499" s="39" t="str">
        <f t="shared" ca="1" si="101"/>
        <v/>
      </c>
      <c r="U499" s="15" t="str">
        <f t="shared" ca="1" si="109"/>
        <v/>
      </c>
      <c r="V499" s="40" t="str">
        <f t="shared" ca="1" si="110"/>
        <v/>
      </c>
    </row>
    <row r="500" spans="1:22" x14ac:dyDescent="0.55000000000000004">
      <c r="A500" s="5" t="str">
        <f>IF('Data Validation'!$K$2&lt;&gt;TRUE,"",'Data Validation'!A500)</f>
        <v/>
      </c>
      <c r="B500" s="5" t="str">
        <f>IF('Data Validation'!$K$2&lt;&gt;TRUE,"",'Data Validation'!C500)</f>
        <v/>
      </c>
      <c r="C500" s="5" t="str">
        <f>IF('Data Validation'!$K$2&lt;&gt;TRUE,"",'Data Validation'!E500)</f>
        <v/>
      </c>
      <c r="D500" s="5" t="str">
        <f>IF('Data Validation'!$K$2&lt;&gt;TRUE,"",'Data Validation'!G500)</f>
        <v/>
      </c>
      <c r="E500" s="5" t="str">
        <f>IF($C500&lt;&gt;"M5","",Price!F500)</f>
        <v/>
      </c>
      <c r="F500" s="5" t="str">
        <f>IF($C500&lt;&gt;"M5","",Price!G500)</f>
        <v/>
      </c>
      <c r="G500" s="65" t="str">
        <f>IF($C500&lt;&gt;"M5","",SSA!E500)</f>
        <v/>
      </c>
      <c r="H500" s="65" t="str">
        <f>IF($C500&lt;&gt;"M5","",SSA!F500)</f>
        <v/>
      </c>
      <c r="I500" s="5" t="str">
        <f t="shared" si="98"/>
        <v/>
      </c>
      <c r="J500" s="5" t="str">
        <f t="shared" si="102"/>
        <v/>
      </c>
      <c r="K500" s="5" t="str">
        <f t="shared" si="103"/>
        <v/>
      </c>
      <c r="L500" s="5" t="str">
        <f t="shared" si="104"/>
        <v/>
      </c>
      <c r="M500" s="5" t="str">
        <f t="shared" si="111"/>
        <v/>
      </c>
      <c r="N500" s="15" t="str">
        <f t="shared" si="99"/>
        <v/>
      </c>
      <c r="O500" s="15" t="str">
        <f t="shared" si="105"/>
        <v/>
      </c>
      <c r="P500" s="15" t="str">
        <f t="shared" si="106"/>
        <v/>
      </c>
      <c r="Q500" s="16" t="str">
        <f t="shared" si="107"/>
        <v/>
      </c>
      <c r="R500" s="17" t="str">
        <f t="shared" si="108"/>
        <v/>
      </c>
      <c r="S500" s="39" t="str">
        <f t="shared" ca="1" si="100"/>
        <v/>
      </c>
      <c r="T500" s="39" t="str">
        <f t="shared" ca="1" si="101"/>
        <v/>
      </c>
      <c r="U500" s="15" t="str">
        <f t="shared" ca="1" si="109"/>
        <v/>
      </c>
      <c r="V500" s="40" t="str">
        <f t="shared" ca="1" si="11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Price</vt:lpstr>
      <vt:lpstr>Trendlines</vt:lpstr>
      <vt:lpstr>ZigZag</vt:lpstr>
      <vt:lpstr>Pinbar</vt:lpstr>
      <vt:lpstr>SSA</vt:lpstr>
      <vt:lpstr>Data Validation</vt:lpstr>
      <vt:lpstr>S&amp;R Level Analysis</vt:lpstr>
      <vt:lpstr>Trend Follow Strategy</vt:lpstr>
      <vt:lpstr>SSA_SMASSA Deviation</vt:lpstr>
      <vt:lpstr>Excessive Momentum</vt:lpstr>
      <vt:lpstr>Range 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2026-02-27T09:58:49Z</dcterms:created>
  <dcterms:modified xsi:type="dcterms:W3CDTF">2026-04-09T00:36:42Z</dcterms:modified>
</cp:coreProperties>
</file>